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mc:AlternateContent xmlns:mc="http://schemas.openxmlformats.org/markup-compatibility/2006">
    <mc:Choice Requires="x15">
      <x15ac:absPath xmlns:x15ac="http://schemas.microsoft.com/office/spreadsheetml/2010/11/ac" url="C:\Users\dlsilva\Documents\GO\FEHIDRO\CORUMBIARA\"/>
    </mc:Choice>
  </mc:AlternateContent>
  <xr:revisionPtr revIDLastSave="0" documentId="8_{FE87A81B-914D-475D-AEB3-326B4E376CB7}" xr6:coauthVersionLast="47" xr6:coauthVersionMax="47" xr10:uidLastSave="{00000000-0000-0000-0000-000000000000}"/>
  <bookViews>
    <workbookView xWindow="-16320" yWindow="-1020" windowWidth="16440" windowHeight="28320" tabRatio="815" firstSheet="3" activeTab="3" xr2:uid="{00000000-000D-0000-FFFF-FFFF00000000}"/>
  </bookViews>
  <sheets>
    <sheet name="PLANILHA_ORC" sheetId="13" state="hidden" r:id="rId1"/>
    <sheet name="Cronograma fis-fin_FEHIDRO" sheetId="26" state="hidden" r:id="rId2"/>
    <sheet name="Cronograma fis-fin_CONTRAPARTID" sheetId="28" state="hidden" r:id="rId3"/>
    <sheet name="MEMO" sheetId="10" r:id="rId4"/>
    <sheet name="BDI" sheetId="16" r:id="rId5"/>
    <sheet name="Corte Aterro_ATUAL" sheetId="21" r:id="rId6"/>
    <sheet name="SINAPI" sheetId="9" r:id="rId7"/>
    <sheet name="SIURB_EDIF_SemDes_Julho24" sheetId="14" r:id="rId8"/>
    <sheet name="SIURB_INFRA SemDes Jul24" sheetId="23" r:id="rId9"/>
    <sheet name="Mobra Mensalista Sem Des Jul24" sheetId="27" r:id="rId10"/>
    <sheet name="CDHU" sheetId="20" r:id="rId11"/>
    <sheet name="SICRO" sheetId="11" r:id="rId12"/>
    <sheet name="SABESP" sheetId="19" r:id="rId13"/>
  </sheets>
  <definedNames>
    <definedName name="_______SE2">#REF!</definedName>
    <definedName name="______REC3">#REF!</definedName>
    <definedName name="______REC35">#REF!</definedName>
    <definedName name="______REC4">#REF!</definedName>
    <definedName name="______REP1">#REF!</definedName>
    <definedName name="______REP15">#REF!</definedName>
    <definedName name="______REP2">#REF!</definedName>
    <definedName name="______SE2">#REF!</definedName>
    <definedName name="_____REC3">#REF!</definedName>
    <definedName name="_____REC35">#REF!</definedName>
    <definedName name="_____REC4">#REF!</definedName>
    <definedName name="_____REP1">#REF!</definedName>
    <definedName name="_____REP15">#REF!</definedName>
    <definedName name="_____REP2">#REF!</definedName>
    <definedName name="_____SE2">#REF!</definedName>
    <definedName name="____REC3">#REF!</definedName>
    <definedName name="____REC35">#REF!</definedName>
    <definedName name="____REC4">#REF!</definedName>
    <definedName name="____REP1">#REF!</definedName>
    <definedName name="____REP15">#REF!</definedName>
    <definedName name="____REP2">#REF!</definedName>
    <definedName name="____SE2">#REF!</definedName>
    <definedName name="___REC3">#REF!</definedName>
    <definedName name="___REC35">#REF!</definedName>
    <definedName name="___REC4">#REF!</definedName>
    <definedName name="___REP1">#REF!</definedName>
    <definedName name="___REP15">#REF!</definedName>
    <definedName name="___REP2">#REF!</definedName>
    <definedName name="___SE2">#REF!</definedName>
    <definedName name="__REC3">#REF!</definedName>
    <definedName name="__REC35">#REF!</definedName>
    <definedName name="__REC4">#REF!</definedName>
    <definedName name="__REP1">#REF!</definedName>
    <definedName name="__REP15">#REF!</definedName>
    <definedName name="__REP2">#REF!</definedName>
    <definedName name="__SE2">#REF!</definedName>
    <definedName name="_xlnm._FilterDatabase" localSheetId="10" hidden="1">CDHU!$A$8:$F$4114</definedName>
    <definedName name="_xlnm._FilterDatabase" localSheetId="2" hidden="1">'Cronograma fis-fin_CONTRAPARTID'!$A$4:$R$171</definedName>
    <definedName name="_xlnm._FilterDatabase" localSheetId="1" hidden="1">'Cronograma fis-fin_FEHIDRO'!$A$4:$R$171</definedName>
    <definedName name="_xlnm._FilterDatabase" localSheetId="3" hidden="1">MEMO!$A$2:$O$434</definedName>
    <definedName name="_xlnm._FilterDatabase" localSheetId="9" hidden="1">'Mobra Mensalista Sem Des Jul24'!$A$2:$D$53</definedName>
    <definedName name="_xlnm._FilterDatabase" localSheetId="0" hidden="1">PLANILHA_ORC!$B$4:$P$100</definedName>
    <definedName name="_xlnm._FilterDatabase" localSheetId="11" hidden="1">SICRO!$A$3:$D$6494</definedName>
    <definedName name="_xlnm._FilterDatabase" localSheetId="6" hidden="1">SINAPI!$A$5:$M$7822</definedName>
    <definedName name="_xlnm._FilterDatabase" localSheetId="7" hidden="1">SIURB_EDIF_SemDes_Julho24!$A$1:$D$2751</definedName>
    <definedName name="_xlnm._FilterDatabase" localSheetId="8" hidden="1">'SIURB_INFRA SemDes Jul24'!$A$1:$D$935</definedName>
    <definedName name="_REC3">#REF!</definedName>
    <definedName name="_REC35">#REF!</definedName>
    <definedName name="_REC4">#REF!</definedName>
    <definedName name="_REP1">#REF!</definedName>
    <definedName name="_REP15">#REF!</definedName>
    <definedName name="_REP2">#REF!</definedName>
    <definedName name="_SE2">#REF!</definedName>
    <definedName name="a">#REF!</definedName>
    <definedName name="AC">#REF!</definedName>
    <definedName name="ADASDASD">#REF!</definedName>
    <definedName name="APOIO">#REF!</definedName>
    <definedName name="_xlnm.Extract">#REF!</definedName>
    <definedName name="arquivo">#REF!</definedName>
    <definedName name="asfa">#REF!</definedName>
    <definedName name="ASFASDF">#REF!</definedName>
    <definedName name="aux">#REF!</definedName>
    <definedName name="_xlnm.Database">#REF!</definedName>
    <definedName name="BE">#REF!</definedName>
    <definedName name="BI">#REF!</definedName>
    <definedName name="BL">#REF!</definedName>
    <definedName name="CER">#REF!</definedName>
    <definedName name="CI">#REF!</definedName>
    <definedName name="CL">#REF!</definedName>
    <definedName name="çl">#REF!</definedName>
    <definedName name="CR">#REF!</definedName>
    <definedName name="_xlnm.Criteria">#REF!</definedName>
    <definedName name="dasd">#REF!</definedName>
    <definedName name="dddd">#REF!</definedName>
    <definedName name="dfs">#REF!</definedName>
    <definedName name="dr">#REF!</definedName>
    <definedName name="DRE">#REF!</definedName>
    <definedName name="DRI">#REF!</definedName>
    <definedName name="DRN">#REF!</definedName>
    <definedName name="dsad">#REF!</definedName>
    <definedName name="DSAD1">#REF!</definedName>
    <definedName name="EA">#REF!</definedName>
    <definedName name="EB">#REF!</definedName>
    <definedName name="EC">#REF!</definedName>
    <definedName name="eeeeeee">#REF!</definedName>
    <definedName name="elton">#REF!</definedName>
    <definedName name="ex">#REF!</definedName>
    <definedName name="EXT">#REF!</definedName>
    <definedName name="FAL">#REF!</definedName>
    <definedName name="FFFFF">#REF!</definedName>
    <definedName name="fss">#REF!</definedName>
    <definedName name="GAC">#REF!</definedName>
    <definedName name="GCD">#REF!</definedName>
    <definedName name="GCE">#REF!</definedName>
    <definedName name="gfgfg">#REF!</definedName>
    <definedName name="GR">#REF!</definedName>
    <definedName name="_xlnm.Recorder">#REF!</definedName>
    <definedName name="LARG">#REF!</definedName>
    <definedName name="LB">#REF!</definedName>
    <definedName name="LT">#REF!</definedName>
    <definedName name="OAE">#REF!</definedName>
    <definedName name="PAV">#REF!</definedName>
    <definedName name="PG">#REF!</definedName>
    <definedName name="PRE">#REF!</definedName>
    <definedName name="re">#REF!</definedName>
    <definedName name="REV">#REF!</definedName>
    <definedName name="RLC">#REF!</definedName>
    <definedName name="SA">#REF!</definedName>
    <definedName name="saa">#REF!</definedName>
    <definedName name="SAKA">#REF!</definedName>
    <definedName name="SDASDAWDA">#REF!</definedName>
    <definedName name="SEG">#REF!</definedName>
    <definedName name="SIH">#REF!</definedName>
    <definedName name="SIN">#REF!</definedName>
    <definedName name="SIV">#REF!</definedName>
    <definedName name="ss">#REF!</definedName>
    <definedName name="TESTE">#REF!</definedName>
    <definedName name="_xlnm.Print_Titles" localSheetId="10">CDHU!$1:$8</definedName>
    <definedName name="_xlnm.Print_Titles" localSheetId="9">'Mobra Mensalista Sem Des Jul24'!$1:$2</definedName>
    <definedName name="_xlnm.Print_Titles" localSheetId="7">SIURB_EDIF_SemDes_Julho24!$1:$1</definedName>
    <definedName name="_xlnm.Print_Titles" localSheetId="8">'SIURB_INFRA SemDes Jul24'!$1:$1</definedName>
    <definedName name="TP_0707">#REF!</definedName>
    <definedName name="TRP">#REF!</definedName>
    <definedName name="ttttt">#REF!</definedName>
    <definedName name="VR">#REF!</definedName>
    <definedName name="WWWWW">#REF!</definedName>
    <definedName name="YYY">#REF!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29" i="10" l="1"/>
  <c r="I153" i="28"/>
  <c r="P154" i="28" s="1"/>
  <c r="I148" i="28"/>
  <c r="N149" i="28" s="1"/>
  <c r="I146" i="28"/>
  <c r="P147" i="28" s="1"/>
  <c r="I144" i="28"/>
  <c r="P145" i="28" s="1"/>
  <c r="I142" i="28"/>
  <c r="P143" i="28" s="1"/>
  <c r="I140" i="28"/>
  <c r="P141" i="28" s="1"/>
  <c r="I139" i="28"/>
  <c r="I137" i="28"/>
  <c r="K138" i="28" s="1"/>
  <c r="I135" i="28"/>
  <c r="N136" i="28" s="1"/>
  <c r="I133" i="28"/>
  <c r="K134" i="28" s="1"/>
  <c r="I131" i="28"/>
  <c r="N132" i="28" s="1"/>
  <c r="I129" i="28"/>
  <c r="O130" i="28" s="1"/>
  <c r="I128" i="28"/>
  <c r="I126" i="28"/>
  <c r="P127" i="28" s="1"/>
  <c r="I124" i="28"/>
  <c r="N125" i="28" s="1"/>
  <c r="I122" i="28"/>
  <c r="P123" i="28" s="1"/>
  <c r="I121" i="28"/>
  <c r="I119" i="28"/>
  <c r="P120" i="28" s="1"/>
  <c r="I117" i="28"/>
  <c r="O118" i="28" s="1"/>
  <c r="I115" i="28"/>
  <c r="P116" i="28" s="1"/>
  <c r="I114" i="28"/>
  <c r="I112" i="28"/>
  <c r="M113" i="28" s="1"/>
  <c r="I110" i="28"/>
  <c r="O111" i="28" s="1"/>
  <c r="I108" i="28"/>
  <c r="P109" i="28" s="1"/>
  <c r="I106" i="28"/>
  <c r="P107" i="28" s="1"/>
  <c r="I104" i="28"/>
  <c r="K105" i="28" s="1"/>
  <c r="I102" i="28"/>
  <c r="L103" i="28" s="1"/>
  <c r="I100" i="28"/>
  <c r="L101" i="28" s="1"/>
  <c r="I99" i="28"/>
  <c r="I97" i="28"/>
  <c r="K98" i="28" s="1"/>
  <c r="I95" i="28"/>
  <c r="P96" i="28" s="1"/>
  <c r="I93" i="28"/>
  <c r="M94" i="28" s="1"/>
  <c r="I91" i="28"/>
  <c r="K92" i="28" s="1"/>
  <c r="I89" i="28"/>
  <c r="O90" i="28" s="1"/>
  <c r="I87" i="28"/>
  <c r="L88" i="28" s="1"/>
  <c r="I86" i="28"/>
  <c r="I84" i="28"/>
  <c r="O85" i="28" s="1"/>
  <c r="I82" i="28"/>
  <c r="P83" i="28" s="1"/>
  <c r="I80" i="28"/>
  <c r="K81" i="28" s="1"/>
  <c r="I78" i="28"/>
  <c r="P79" i="28" s="1"/>
  <c r="I76" i="28"/>
  <c r="K77" i="28" s="1"/>
  <c r="I74" i="28"/>
  <c r="P75" i="28" s="1"/>
  <c r="I73" i="28"/>
  <c r="I71" i="28"/>
  <c r="N72" i="28" s="1"/>
  <c r="I69" i="28"/>
  <c r="L70" i="28" s="1"/>
  <c r="I68" i="28"/>
  <c r="I66" i="28"/>
  <c r="O67" i="28" s="1"/>
  <c r="I64" i="28"/>
  <c r="O65" i="28" s="1"/>
  <c r="I62" i="28"/>
  <c r="O63" i="28" s="1"/>
  <c r="I60" i="28"/>
  <c r="P61" i="28" s="1"/>
  <c r="I59" i="28"/>
  <c r="I57" i="28"/>
  <c r="P58" i="28" s="1"/>
  <c r="I55" i="28"/>
  <c r="N56" i="28" s="1"/>
  <c r="I53" i="28"/>
  <c r="O54" i="28" s="1"/>
  <c r="I52" i="28"/>
  <c r="I51" i="28"/>
  <c r="I49" i="28"/>
  <c r="M50" i="28" s="1"/>
  <c r="I47" i="28"/>
  <c r="O48" i="28" s="1"/>
  <c r="I45" i="28"/>
  <c r="N46" i="28" s="1"/>
  <c r="I44" i="28"/>
  <c r="I42" i="28"/>
  <c r="M43" i="28" s="1"/>
  <c r="I40" i="28"/>
  <c r="M41" i="28" s="1"/>
  <c r="I38" i="28"/>
  <c r="N39" i="28" s="1"/>
  <c r="I37" i="28"/>
  <c r="I35" i="28"/>
  <c r="I33" i="28"/>
  <c r="N34" i="28" s="1"/>
  <c r="I31" i="28"/>
  <c r="L32" i="28" s="1"/>
  <c r="I30" i="28"/>
  <c r="I28" i="28"/>
  <c r="O29" i="28" s="1"/>
  <c r="I26" i="28"/>
  <c r="M27" i="28" s="1"/>
  <c r="I24" i="28"/>
  <c r="O25" i="28" s="1"/>
  <c r="I23" i="28"/>
  <c r="I21" i="28"/>
  <c r="O22" i="28" s="1"/>
  <c r="I19" i="28"/>
  <c r="P20" i="28" s="1"/>
  <c r="I17" i="28"/>
  <c r="N18" i="28" s="1"/>
  <c r="I15" i="28"/>
  <c r="N16" i="28" s="1"/>
  <c r="I13" i="28"/>
  <c r="O14" i="28" s="1"/>
  <c r="I12" i="28"/>
  <c r="I10" i="28"/>
  <c r="P11" i="28" s="1"/>
  <c r="I8" i="28"/>
  <c r="N9" i="28" s="1"/>
  <c r="I7" i="28"/>
  <c r="I6" i="28"/>
  <c r="G171" i="28"/>
  <c r="F171" i="28"/>
  <c r="E171" i="28"/>
  <c r="G169" i="28"/>
  <c r="F169" i="28"/>
  <c r="E169" i="28"/>
  <c r="G167" i="28"/>
  <c r="F167" i="28"/>
  <c r="E167" i="28"/>
  <c r="V165" i="28"/>
  <c r="G165" i="28"/>
  <c r="F165" i="28"/>
  <c r="E165" i="28"/>
  <c r="G162" i="28"/>
  <c r="F162" i="28"/>
  <c r="E162" i="28"/>
  <c r="G160" i="28"/>
  <c r="F160" i="28"/>
  <c r="E160" i="28"/>
  <c r="G158" i="28"/>
  <c r="F158" i="28"/>
  <c r="E158" i="28"/>
  <c r="G155" i="28"/>
  <c r="F155" i="28"/>
  <c r="E155" i="28"/>
  <c r="G153" i="28"/>
  <c r="F153" i="28"/>
  <c r="E153" i="28"/>
  <c r="G151" i="28"/>
  <c r="F151" i="28"/>
  <c r="E151" i="28"/>
  <c r="G148" i="28"/>
  <c r="F148" i="28"/>
  <c r="E148" i="28"/>
  <c r="G146" i="28"/>
  <c r="F146" i="28"/>
  <c r="E146" i="28"/>
  <c r="G144" i="28"/>
  <c r="F144" i="28"/>
  <c r="E144" i="28"/>
  <c r="O143" i="28"/>
  <c r="G142" i="28"/>
  <c r="F142" i="28"/>
  <c r="E142" i="28"/>
  <c r="M141" i="28"/>
  <c r="K141" i="28"/>
  <c r="G140" i="28"/>
  <c r="F140" i="28"/>
  <c r="E140" i="28"/>
  <c r="G137" i="28"/>
  <c r="F137" i="28"/>
  <c r="E137" i="28"/>
  <c r="G135" i="28"/>
  <c r="F135" i="28"/>
  <c r="E135" i="28"/>
  <c r="G133" i="28"/>
  <c r="F133" i="28"/>
  <c r="E133" i="28"/>
  <c r="G131" i="28"/>
  <c r="F131" i="28"/>
  <c r="E131" i="28"/>
  <c r="G129" i="28"/>
  <c r="F129" i="28"/>
  <c r="E129" i="28"/>
  <c r="L127" i="28"/>
  <c r="G126" i="28"/>
  <c r="F126" i="28"/>
  <c r="E126" i="28"/>
  <c r="G124" i="28"/>
  <c r="F124" i="28"/>
  <c r="E124" i="28"/>
  <c r="N123" i="28"/>
  <c r="G122" i="28"/>
  <c r="F122" i="28"/>
  <c r="E122" i="28"/>
  <c r="L120" i="28"/>
  <c r="G119" i="28"/>
  <c r="F119" i="28"/>
  <c r="E119" i="28"/>
  <c r="G117" i="28"/>
  <c r="F117" i="28"/>
  <c r="E117" i="28"/>
  <c r="N116" i="28"/>
  <c r="G115" i="28"/>
  <c r="F115" i="28"/>
  <c r="E115" i="28"/>
  <c r="G112" i="28"/>
  <c r="F112" i="28"/>
  <c r="E112" i="28"/>
  <c r="G110" i="28"/>
  <c r="F110" i="28"/>
  <c r="E110" i="28"/>
  <c r="G108" i="28"/>
  <c r="F108" i="28"/>
  <c r="E108" i="28"/>
  <c r="G106" i="28"/>
  <c r="F106" i="28"/>
  <c r="E106" i="28"/>
  <c r="G104" i="28"/>
  <c r="F104" i="28"/>
  <c r="E104" i="28"/>
  <c r="M103" i="28"/>
  <c r="G102" i="28"/>
  <c r="F102" i="28"/>
  <c r="E102" i="28"/>
  <c r="G100" i="28"/>
  <c r="F100" i="28"/>
  <c r="E100" i="28"/>
  <c r="G97" i="28"/>
  <c r="F97" i="28"/>
  <c r="E97" i="28"/>
  <c r="K96" i="28"/>
  <c r="G95" i="28"/>
  <c r="F95" i="28"/>
  <c r="E95" i="28"/>
  <c r="G93" i="28"/>
  <c r="F93" i="28"/>
  <c r="E93" i="28"/>
  <c r="G91" i="28"/>
  <c r="F91" i="28"/>
  <c r="E91" i="28"/>
  <c r="G89" i="28"/>
  <c r="F89" i="28"/>
  <c r="E89" i="28"/>
  <c r="V87" i="28"/>
  <c r="G87" i="28"/>
  <c r="F87" i="28"/>
  <c r="E87" i="28"/>
  <c r="G84" i="28"/>
  <c r="F84" i="28"/>
  <c r="E84" i="28"/>
  <c r="G82" i="28"/>
  <c r="F82" i="28"/>
  <c r="E82" i="28"/>
  <c r="G80" i="28"/>
  <c r="F80" i="28"/>
  <c r="E80" i="28"/>
  <c r="L79" i="28"/>
  <c r="G78" i="28"/>
  <c r="F78" i="28"/>
  <c r="E78" i="28"/>
  <c r="P77" i="28"/>
  <c r="M77" i="28"/>
  <c r="L77" i="28"/>
  <c r="G76" i="28"/>
  <c r="F76" i="28"/>
  <c r="E76" i="28"/>
  <c r="G74" i="28"/>
  <c r="F74" i="28"/>
  <c r="E74" i="28"/>
  <c r="O72" i="28"/>
  <c r="G71" i="28"/>
  <c r="F71" i="28"/>
  <c r="E71" i="28"/>
  <c r="G69" i="28"/>
  <c r="F69" i="28"/>
  <c r="E69" i="28"/>
  <c r="G66" i="28"/>
  <c r="F66" i="28"/>
  <c r="E66" i="28"/>
  <c r="G64" i="28"/>
  <c r="F64" i="28"/>
  <c r="E64" i="28"/>
  <c r="G62" i="28"/>
  <c r="F62" i="28"/>
  <c r="E62" i="28"/>
  <c r="G60" i="28"/>
  <c r="F60" i="28"/>
  <c r="E60" i="28"/>
  <c r="G57" i="28"/>
  <c r="F57" i="28"/>
  <c r="E57" i="28"/>
  <c r="G55" i="28"/>
  <c r="F55" i="28"/>
  <c r="E55" i="28"/>
  <c r="N54" i="28"/>
  <c r="M54" i="28"/>
  <c r="G53" i="28"/>
  <c r="F53" i="28"/>
  <c r="E53" i="28"/>
  <c r="G49" i="28"/>
  <c r="F49" i="28"/>
  <c r="E49" i="28"/>
  <c r="G47" i="28"/>
  <c r="F47" i="28"/>
  <c r="E47" i="28"/>
  <c r="G45" i="28"/>
  <c r="F45" i="28"/>
  <c r="E45" i="28"/>
  <c r="G42" i="28"/>
  <c r="F42" i="28"/>
  <c r="E42" i="28"/>
  <c r="G40" i="28"/>
  <c r="F40" i="28"/>
  <c r="E40" i="28"/>
  <c r="G38" i="28"/>
  <c r="F38" i="28"/>
  <c r="E38" i="28"/>
  <c r="O36" i="28"/>
  <c r="G35" i="28"/>
  <c r="F35" i="28"/>
  <c r="E35" i="28"/>
  <c r="M34" i="28"/>
  <c r="G33" i="28"/>
  <c r="F33" i="28"/>
  <c r="E33" i="28"/>
  <c r="G31" i="28"/>
  <c r="F31" i="28"/>
  <c r="E31" i="28"/>
  <c r="N29" i="28"/>
  <c r="K29" i="28"/>
  <c r="G28" i="28"/>
  <c r="F28" i="28"/>
  <c r="E28" i="28"/>
  <c r="G26" i="28"/>
  <c r="F26" i="28"/>
  <c r="E26" i="28"/>
  <c r="M25" i="28"/>
  <c r="G24" i="28"/>
  <c r="F24" i="28"/>
  <c r="E24" i="28"/>
  <c r="G21" i="28"/>
  <c r="F21" i="28"/>
  <c r="E21" i="28"/>
  <c r="K20" i="28"/>
  <c r="M20" i="28"/>
  <c r="G19" i="28"/>
  <c r="F19" i="28"/>
  <c r="E19" i="28"/>
  <c r="G17" i="28"/>
  <c r="F17" i="28"/>
  <c r="E17" i="28"/>
  <c r="G15" i="28"/>
  <c r="F15" i="28"/>
  <c r="E15" i="28"/>
  <c r="M14" i="28"/>
  <c r="K14" i="28"/>
  <c r="G13" i="28"/>
  <c r="F13" i="28"/>
  <c r="E13" i="28"/>
  <c r="O11" i="28"/>
  <c r="G10" i="28"/>
  <c r="F10" i="28"/>
  <c r="E10" i="28"/>
  <c r="L9" i="28"/>
  <c r="K9" i="28"/>
  <c r="O9" i="28"/>
  <c r="G8" i="28"/>
  <c r="F8" i="28"/>
  <c r="E8" i="28"/>
  <c r="I3" i="28"/>
  <c r="I2" i="28"/>
  <c r="O24" i="13"/>
  <c r="O20" i="13"/>
  <c r="O16" i="13"/>
  <c r="O10" i="13"/>
  <c r="O7" i="13"/>
  <c r="O28" i="13"/>
  <c r="K56" i="13"/>
  <c r="J56" i="13"/>
  <c r="F93" i="26" s="1"/>
  <c r="I56" i="13"/>
  <c r="E93" i="26" s="1"/>
  <c r="C200" i="10"/>
  <c r="N141" i="28" l="1"/>
  <c r="O16" i="28"/>
  <c r="M16" i="28"/>
  <c r="L81" i="28"/>
  <c r="M120" i="28"/>
  <c r="P16" i="28"/>
  <c r="K79" i="28"/>
  <c r="L58" i="28"/>
  <c r="O123" i="28"/>
  <c r="O58" i="28"/>
  <c r="N79" i="28"/>
  <c r="L67" i="28"/>
  <c r="L132" i="28"/>
  <c r="L145" i="28"/>
  <c r="M79" i="28"/>
  <c r="Q79" i="28" s="1"/>
  <c r="R79" i="28" s="1"/>
  <c r="O79" i="28"/>
  <c r="L141" i="28"/>
  <c r="O145" i="28"/>
  <c r="M32" i="28"/>
  <c r="O56" i="28"/>
  <c r="M143" i="28"/>
  <c r="O32" i="28"/>
  <c r="P56" i="28"/>
  <c r="P118" i="28"/>
  <c r="K132" i="28"/>
  <c r="N143" i="28"/>
  <c r="L14" i="28"/>
  <c r="M29" i="28"/>
  <c r="N43" i="28"/>
  <c r="N14" i="28"/>
  <c r="L56" i="28"/>
  <c r="K143" i="28"/>
  <c r="M56" i="28"/>
  <c r="P70" i="28"/>
  <c r="P68" i="28" s="1"/>
  <c r="L143" i="28"/>
  <c r="L96" i="28"/>
  <c r="O116" i="28"/>
  <c r="N77" i="28"/>
  <c r="Q77" i="28" s="1"/>
  <c r="R77" i="28" s="1"/>
  <c r="K58" i="28"/>
  <c r="O77" i="28"/>
  <c r="M96" i="28"/>
  <c r="K145" i="28"/>
  <c r="Q145" i="28" s="1"/>
  <c r="R145" i="28" s="1"/>
  <c r="L63" i="28"/>
  <c r="K16" i="28"/>
  <c r="M58" i="28"/>
  <c r="M145" i="28"/>
  <c r="N11" i="28"/>
  <c r="N7" i="28" s="1"/>
  <c r="L16" i="28"/>
  <c r="N58" i="28"/>
  <c r="N52" i="28" s="1"/>
  <c r="K67" i="28"/>
  <c r="N145" i="28"/>
  <c r="N25" i="28"/>
  <c r="P72" i="28"/>
  <c r="O7" i="28"/>
  <c r="P132" i="28"/>
  <c r="O81" i="28"/>
  <c r="O20" i="28"/>
  <c r="N63" i="28"/>
  <c r="P81" i="28"/>
  <c r="K125" i="28"/>
  <c r="N127" i="28"/>
  <c r="N121" i="28" s="1"/>
  <c r="O136" i="28"/>
  <c r="O147" i="28"/>
  <c r="L20" i="28"/>
  <c r="N81" i="28"/>
  <c r="M63" i="28"/>
  <c r="M127" i="28"/>
  <c r="M61" i="28"/>
  <c r="K127" i="28"/>
  <c r="M125" i="28"/>
  <c r="M23" i="28"/>
  <c r="N61" i="28"/>
  <c r="P111" i="28"/>
  <c r="O125" i="28"/>
  <c r="M81" i="28"/>
  <c r="O61" i="28"/>
  <c r="O59" i="28" s="1"/>
  <c r="P125" i="28"/>
  <c r="P121" i="28" s="1"/>
  <c r="P92" i="28"/>
  <c r="O127" i="28"/>
  <c r="P63" i="28"/>
  <c r="M70" i="28"/>
  <c r="N83" i="28"/>
  <c r="P103" i="28"/>
  <c r="M134" i="28"/>
  <c r="O52" i="28"/>
  <c r="P90" i="28"/>
  <c r="N22" i="28"/>
  <c r="N70" i="28"/>
  <c r="N68" i="28" s="1"/>
  <c r="O83" i="28"/>
  <c r="M88" i="28"/>
  <c r="K103" i="28"/>
  <c r="N134" i="28"/>
  <c r="P138" i="28"/>
  <c r="N20" i="28"/>
  <c r="L125" i="28"/>
  <c r="O70" i="28"/>
  <c r="O68" i="28" s="1"/>
  <c r="N88" i="28"/>
  <c r="O134" i="28"/>
  <c r="O109" i="28"/>
  <c r="M67" i="28"/>
  <c r="N109" i="28"/>
  <c r="L65" i="28"/>
  <c r="M65" i="28"/>
  <c r="O132" i="28"/>
  <c r="N48" i="28"/>
  <c r="L113" i="28"/>
  <c r="L154" i="28"/>
  <c r="L34" i="28"/>
  <c r="P65" i="28"/>
  <c r="M75" i="28"/>
  <c r="N113" i="28"/>
  <c r="N120" i="28"/>
  <c r="P130" i="28"/>
  <c r="L138" i="28"/>
  <c r="O141" i="28"/>
  <c r="K65" i="28"/>
  <c r="N67" i="28"/>
  <c r="P134" i="28"/>
  <c r="L48" i="28"/>
  <c r="O27" i="28"/>
  <c r="O23" i="28" s="1"/>
  <c r="P54" i="28"/>
  <c r="K72" i="28"/>
  <c r="N75" i="28"/>
  <c r="K90" i="28"/>
  <c r="O113" i="28"/>
  <c r="O120" i="28"/>
  <c r="K136" i="28"/>
  <c r="M138" i="28"/>
  <c r="O88" i="28"/>
  <c r="M132" i="28"/>
  <c r="M9" i="28"/>
  <c r="N65" i="28"/>
  <c r="O138" i="28"/>
  <c r="P9" i="28"/>
  <c r="P7" i="28" s="1"/>
  <c r="N32" i="28"/>
  <c r="L72" i="28"/>
  <c r="L68" i="28" s="1"/>
  <c r="O75" i="28"/>
  <c r="L90" i="28"/>
  <c r="M111" i="28"/>
  <c r="P113" i="28"/>
  <c r="M118" i="28"/>
  <c r="L136" i="28"/>
  <c r="N138" i="28"/>
  <c r="P88" i="28"/>
  <c r="P67" i="28"/>
  <c r="N130" i="28"/>
  <c r="K32" i="28"/>
  <c r="M72" i="28"/>
  <c r="K88" i="28"/>
  <c r="N90" i="28"/>
  <c r="N111" i="28"/>
  <c r="N118" i="28"/>
  <c r="L134" i="28"/>
  <c r="M136" i="28"/>
  <c r="K48" i="28"/>
  <c r="P114" i="28"/>
  <c r="P36" i="28"/>
  <c r="L36" i="28"/>
  <c r="K27" i="28"/>
  <c r="K36" i="28"/>
  <c r="K50" i="28"/>
  <c r="M18" i="28"/>
  <c r="K25" i="28"/>
  <c r="L27" i="28"/>
  <c r="M36" i="28"/>
  <c r="P94" i="28"/>
  <c r="O94" i="28"/>
  <c r="N94" i="28"/>
  <c r="K94" i="28"/>
  <c r="K18" i="28"/>
  <c r="O50" i="28"/>
  <c r="P50" i="28"/>
  <c r="L50" i="28"/>
  <c r="L18" i="28"/>
  <c r="O43" i="28"/>
  <c r="P43" i="28"/>
  <c r="L43" i="28"/>
  <c r="O18" i="28"/>
  <c r="O12" i="28" s="1"/>
  <c r="L25" i="28"/>
  <c r="N27" i="28"/>
  <c r="K34" i="28"/>
  <c r="N36" i="28"/>
  <c r="K43" i="28"/>
  <c r="P48" i="28"/>
  <c r="M48" i="28"/>
  <c r="N50" i="28"/>
  <c r="L94" i="28"/>
  <c r="P18" i="28"/>
  <c r="P149" i="28"/>
  <c r="M149" i="28"/>
  <c r="L149" i="28"/>
  <c r="P27" i="28"/>
  <c r="P25" i="28"/>
  <c r="O34" i="28"/>
  <c r="O30" i="28" s="1"/>
  <c r="K39" i="28"/>
  <c r="L41" i="28"/>
  <c r="K46" i="28"/>
  <c r="K85" i="28"/>
  <c r="O92" i="28"/>
  <c r="L92" i="28"/>
  <c r="P98" i="28"/>
  <c r="O98" i="28"/>
  <c r="N98" i="28"/>
  <c r="M98" i="28"/>
  <c r="L98" i="28"/>
  <c r="P101" i="28"/>
  <c r="O101" i="28"/>
  <c r="N101" i="28"/>
  <c r="K101" i="28"/>
  <c r="O107" i="28"/>
  <c r="N107" i="28"/>
  <c r="M107" i="28"/>
  <c r="L107" i="28"/>
  <c r="K107" i="28"/>
  <c r="K149" i="28"/>
  <c r="N147" i="28"/>
  <c r="M147" i="28"/>
  <c r="O149" i="28"/>
  <c r="K154" i="28"/>
  <c r="K11" i="28"/>
  <c r="P22" i="28"/>
  <c r="L22" i="28"/>
  <c r="P32" i="28"/>
  <c r="O41" i="28"/>
  <c r="M46" i="28"/>
  <c r="M52" i="28"/>
  <c r="M101" i="28"/>
  <c r="L11" i="28"/>
  <c r="L7" i="28" s="1"/>
  <c r="K22" i="28"/>
  <c r="O39" i="28"/>
  <c r="P41" i="28"/>
  <c r="O46" i="28"/>
  <c r="L83" i="28"/>
  <c r="M90" i="28"/>
  <c r="N92" i="28"/>
  <c r="K147" i="28"/>
  <c r="K41" i="28"/>
  <c r="P85" i="28"/>
  <c r="M85" i="28"/>
  <c r="P34" i="28"/>
  <c r="L39" i="28"/>
  <c r="N41" i="28"/>
  <c r="N37" i="28" s="1"/>
  <c r="L46" i="28"/>
  <c r="L85" i="28"/>
  <c r="N154" i="28"/>
  <c r="M154" i="28"/>
  <c r="M39" i="28"/>
  <c r="M37" i="28" s="1"/>
  <c r="K83" i="28"/>
  <c r="N85" i="28"/>
  <c r="M92" i="28"/>
  <c r="M11" i="28"/>
  <c r="M22" i="28"/>
  <c r="P29" i="28"/>
  <c r="L29" i="28"/>
  <c r="P39" i="28"/>
  <c r="P46" i="28"/>
  <c r="M83" i="28"/>
  <c r="P105" i="28"/>
  <c r="O105" i="28"/>
  <c r="N105" i="28"/>
  <c r="M105" i="28"/>
  <c r="L105" i="28"/>
  <c r="L147" i="28"/>
  <c r="O154" i="28"/>
  <c r="P14" i="28"/>
  <c r="P136" i="28"/>
  <c r="N96" i="28"/>
  <c r="N103" i="28"/>
  <c r="K109" i="28"/>
  <c r="K116" i="28"/>
  <c r="K123" i="28"/>
  <c r="K130" i="28"/>
  <c r="K54" i="28"/>
  <c r="K61" i="28"/>
  <c r="K75" i="28"/>
  <c r="O96" i="28"/>
  <c r="O103" i="28"/>
  <c r="L109" i="28"/>
  <c r="K111" i="28"/>
  <c r="L116" i="28"/>
  <c r="K118" i="28"/>
  <c r="L123" i="28"/>
  <c r="L130" i="28"/>
  <c r="L54" i="28"/>
  <c r="L52" i="28" s="1"/>
  <c r="K56" i="28"/>
  <c r="L61" i="28"/>
  <c r="K63" i="28"/>
  <c r="K70" i="28"/>
  <c r="L75" i="28"/>
  <c r="M109" i="28"/>
  <c r="L111" i="28"/>
  <c r="K113" i="28"/>
  <c r="M116" i="28"/>
  <c r="L118" i="28"/>
  <c r="K120" i="28"/>
  <c r="M123" i="28"/>
  <c r="M130" i="28"/>
  <c r="O6" i="13"/>
  <c r="K58" i="13"/>
  <c r="J58" i="13"/>
  <c r="F97" i="26" s="1"/>
  <c r="I58" i="13"/>
  <c r="E97" i="26" s="1"/>
  <c r="K57" i="13"/>
  <c r="J57" i="13"/>
  <c r="F95" i="26" s="1"/>
  <c r="I57" i="13"/>
  <c r="E95" i="26" s="1"/>
  <c r="E211" i="10"/>
  <c r="E212" i="10"/>
  <c r="E213" i="10"/>
  <c r="G211" i="10"/>
  <c r="G212" i="10"/>
  <c r="G213" i="10"/>
  <c r="E206" i="10"/>
  <c r="E204" i="10"/>
  <c r="G206" i="10"/>
  <c r="G205" i="10"/>
  <c r="G204" i="10"/>
  <c r="D214" i="10"/>
  <c r="O209" i="10"/>
  <c r="C209" i="10"/>
  <c r="O202" i="10"/>
  <c r="C202" i="10"/>
  <c r="D200" i="10"/>
  <c r="I2" i="26"/>
  <c r="B10" i="16"/>
  <c r="F284" i="10"/>
  <c r="F283" i="10"/>
  <c r="F282" i="10"/>
  <c r="F281" i="10"/>
  <c r="F280" i="10"/>
  <c r="D383" i="10"/>
  <c r="N383" i="10" s="1"/>
  <c r="D385" i="10"/>
  <c r="N385" i="10" s="1"/>
  <c r="D381" i="10"/>
  <c r="N381" i="10" s="1"/>
  <c r="V165" i="26"/>
  <c r="C41" i="10"/>
  <c r="C45" i="10"/>
  <c r="C54" i="10"/>
  <c r="C58" i="10"/>
  <c r="K65" i="13"/>
  <c r="J65" i="13"/>
  <c r="I65" i="13"/>
  <c r="C154" i="10"/>
  <c r="F241" i="10"/>
  <c r="D241" i="10"/>
  <c r="C241" i="10"/>
  <c r="O239" i="10"/>
  <c r="C239" i="10"/>
  <c r="E245" i="10"/>
  <c r="D154" i="10"/>
  <c r="F154" i="10"/>
  <c r="F153" i="10"/>
  <c r="D153" i="10"/>
  <c r="C153" i="10"/>
  <c r="H152" i="10"/>
  <c r="F152" i="10"/>
  <c r="D152" i="10"/>
  <c r="F144" i="10"/>
  <c r="D144" i="10"/>
  <c r="C144" i="10"/>
  <c r="C245" i="10" s="1"/>
  <c r="O142" i="10"/>
  <c r="C142" i="10"/>
  <c r="K48" i="13"/>
  <c r="J48" i="13"/>
  <c r="I48" i="13"/>
  <c r="C139" i="10"/>
  <c r="C237" i="10" s="1"/>
  <c r="F139" i="10"/>
  <c r="D139" i="10"/>
  <c r="O137" i="10"/>
  <c r="C137" i="10"/>
  <c r="K47" i="13"/>
  <c r="J47" i="13"/>
  <c r="I47" i="13"/>
  <c r="K78" i="13"/>
  <c r="J78" i="13"/>
  <c r="I78" i="13"/>
  <c r="D353" i="10"/>
  <c r="O351" i="10"/>
  <c r="C351" i="10"/>
  <c r="I12" i="21"/>
  <c r="I10" i="21"/>
  <c r="I8" i="21"/>
  <c r="F450" i="10"/>
  <c r="D450" i="10"/>
  <c r="F446" i="10"/>
  <c r="D446" i="10"/>
  <c r="F442" i="10"/>
  <c r="D442" i="10"/>
  <c r="F438" i="10"/>
  <c r="D438" i="10"/>
  <c r="K99" i="13"/>
  <c r="J99" i="13"/>
  <c r="I99" i="13"/>
  <c r="C448" i="10" s="1"/>
  <c r="K98" i="13"/>
  <c r="J98" i="13"/>
  <c r="I98" i="13"/>
  <c r="C444" i="10" s="1"/>
  <c r="K96" i="13"/>
  <c r="J96" i="13"/>
  <c r="I96" i="13"/>
  <c r="C436" i="10" s="1"/>
  <c r="K97" i="13"/>
  <c r="I97" i="13"/>
  <c r="C440" i="10" s="1"/>
  <c r="K34" i="13"/>
  <c r="F384" i="10"/>
  <c r="D384" i="10"/>
  <c r="H382" i="10"/>
  <c r="F382" i="10"/>
  <c r="D382" i="10"/>
  <c r="O379" i="10"/>
  <c r="C379" i="10"/>
  <c r="K82" i="13"/>
  <c r="J82" i="13"/>
  <c r="I82" i="13"/>
  <c r="E140" i="26" s="1"/>
  <c r="O194" i="10"/>
  <c r="C194" i="10"/>
  <c r="D196" i="10"/>
  <c r="C182" i="10"/>
  <c r="C183" i="10"/>
  <c r="C184" i="10"/>
  <c r="C185" i="10"/>
  <c r="C186" i="10"/>
  <c r="C187" i="10"/>
  <c r="C188" i="10"/>
  <c r="C189" i="10"/>
  <c r="C190" i="10"/>
  <c r="C191" i="10"/>
  <c r="C192" i="10"/>
  <c r="C181" i="10"/>
  <c r="C167" i="10"/>
  <c r="C168" i="10"/>
  <c r="C169" i="10"/>
  <c r="C170" i="10"/>
  <c r="C171" i="10"/>
  <c r="C172" i="10"/>
  <c r="C173" i="10"/>
  <c r="C174" i="10"/>
  <c r="C175" i="10"/>
  <c r="C176" i="10"/>
  <c r="C177" i="10"/>
  <c r="C166" i="10"/>
  <c r="I4" i="21"/>
  <c r="I6" i="21"/>
  <c r="I14" i="21"/>
  <c r="I16" i="21"/>
  <c r="I18" i="21"/>
  <c r="I20" i="21"/>
  <c r="I22" i="21"/>
  <c r="I24" i="21"/>
  <c r="I26" i="21"/>
  <c r="C122" i="10"/>
  <c r="C120" i="10"/>
  <c r="D123" i="10"/>
  <c r="D122" i="10"/>
  <c r="D121" i="10"/>
  <c r="D120" i="10"/>
  <c r="F130" i="10"/>
  <c r="D130" i="10"/>
  <c r="C130" i="10"/>
  <c r="C123" i="10" s="1"/>
  <c r="F128" i="10"/>
  <c r="D128" i="10"/>
  <c r="D32" i="10"/>
  <c r="K15" i="13"/>
  <c r="J15" i="13"/>
  <c r="I15" i="13"/>
  <c r="C30" i="10" s="1"/>
  <c r="K14" i="13"/>
  <c r="J14" i="13"/>
  <c r="I14" i="13"/>
  <c r="E19" i="26" s="1"/>
  <c r="F47" i="26"/>
  <c r="F45" i="26"/>
  <c r="K13" i="13"/>
  <c r="I13" i="13"/>
  <c r="C22" i="10" s="1"/>
  <c r="K19" i="13"/>
  <c r="I19" i="13"/>
  <c r="C43" i="10" s="1"/>
  <c r="K23" i="13"/>
  <c r="I23" i="13"/>
  <c r="C56" i="10" s="1"/>
  <c r="K27" i="13"/>
  <c r="I27" i="13"/>
  <c r="C69" i="10" s="1"/>
  <c r="K31" i="13"/>
  <c r="I31" i="13"/>
  <c r="C82" i="10" s="1"/>
  <c r="K30" i="13"/>
  <c r="I30" i="13"/>
  <c r="C78" i="10" s="1"/>
  <c r="K26" i="13"/>
  <c r="I26" i="13"/>
  <c r="C65" i="10" s="1"/>
  <c r="K22" i="13"/>
  <c r="I22" i="13"/>
  <c r="C52" i="10" s="1"/>
  <c r="K18" i="13"/>
  <c r="I18" i="13"/>
  <c r="C39" i="10" s="1"/>
  <c r="K12" i="13"/>
  <c r="I12" i="13"/>
  <c r="C18" i="10" s="1"/>
  <c r="I9" i="13"/>
  <c r="C9" i="10" s="1"/>
  <c r="K9" i="13"/>
  <c r="I8" i="13"/>
  <c r="C5" i="10" s="1"/>
  <c r="K29" i="13"/>
  <c r="I29" i="13"/>
  <c r="C74" i="10" s="1"/>
  <c r="K25" i="13"/>
  <c r="I25" i="13"/>
  <c r="C61" i="10" s="1"/>
  <c r="K21" i="13"/>
  <c r="I21" i="13"/>
  <c r="C48" i="10" s="1"/>
  <c r="K17" i="13"/>
  <c r="I17" i="13"/>
  <c r="C35" i="10" s="1"/>
  <c r="K11" i="13"/>
  <c r="I11" i="13"/>
  <c r="C14" i="10" s="1"/>
  <c r="K8" i="13"/>
  <c r="O431" i="10"/>
  <c r="O427" i="10"/>
  <c r="O423" i="10"/>
  <c r="O418" i="10"/>
  <c r="O414" i="10"/>
  <c r="O408" i="10"/>
  <c r="O402" i="10"/>
  <c r="O397" i="10"/>
  <c r="O392" i="10"/>
  <c r="O387" i="10"/>
  <c r="O370" i="10"/>
  <c r="O355" i="10"/>
  <c r="O330" i="10"/>
  <c r="O299" i="10"/>
  <c r="O294" i="10"/>
  <c r="O286" i="10"/>
  <c r="O278" i="10"/>
  <c r="O268" i="10"/>
  <c r="O259" i="10"/>
  <c r="O248" i="10"/>
  <c r="O243" i="10"/>
  <c r="O235" i="10"/>
  <c r="O230" i="10"/>
  <c r="O225" i="10"/>
  <c r="O221" i="10"/>
  <c r="O217" i="10"/>
  <c r="O179" i="10"/>
  <c r="O164" i="10"/>
  <c r="O158" i="10"/>
  <c r="O150" i="10"/>
  <c r="O146" i="10"/>
  <c r="O133" i="10"/>
  <c r="O125" i="10"/>
  <c r="O118" i="10"/>
  <c r="O113" i="10"/>
  <c r="O109" i="10"/>
  <c r="O105" i="10"/>
  <c r="O101" i="10"/>
  <c r="O96" i="10"/>
  <c r="O92" i="10"/>
  <c r="C431" i="10"/>
  <c r="C427" i="10"/>
  <c r="C423" i="10"/>
  <c r="C418" i="10"/>
  <c r="C414" i="10"/>
  <c r="C408" i="10"/>
  <c r="C402" i="10"/>
  <c r="C397" i="10"/>
  <c r="C392" i="10"/>
  <c r="C387" i="10"/>
  <c r="C370" i="10"/>
  <c r="C355" i="10"/>
  <c r="C330" i="10"/>
  <c r="C299" i="10"/>
  <c r="C294" i="10"/>
  <c r="C286" i="10"/>
  <c r="C278" i="10"/>
  <c r="C268" i="10"/>
  <c r="C259" i="10"/>
  <c r="C248" i="10"/>
  <c r="C243" i="10"/>
  <c r="C235" i="10"/>
  <c r="C230" i="10"/>
  <c r="C225" i="10"/>
  <c r="C221" i="10"/>
  <c r="C217" i="10"/>
  <c r="C179" i="10"/>
  <c r="C164" i="10"/>
  <c r="C158" i="10"/>
  <c r="C150" i="10"/>
  <c r="C146" i="10"/>
  <c r="C133" i="10"/>
  <c r="C125" i="10"/>
  <c r="C118" i="10"/>
  <c r="C113" i="10"/>
  <c r="C109" i="10"/>
  <c r="C105" i="10"/>
  <c r="C101" i="10"/>
  <c r="C96" i="10"/>
  <c r="C92" i="10"/>
  <c r="O88" i="10"/>
  <c r="C88" i="10"/>
  <c r="K94" i="13"/>
  <c r="J94" i="13"/>
  <c r="I94" i="13"/>
  <c r="E162" i="26" s="1"/>
  <c r="K93" i="13"/>
  <c r="J93" i="13"/>
  <c r="F160" i="26" s="1"/>
  <c r="I93" i="13"/>
  <c r="E160" i="26" s="1"/>
  <c r="K92" i="13"/>
  <c r="J92" i="13"/>
  <c r="F158" i="26" s="1"/>
  <c r="I92" i="13"/>
  <c r="E158" i="26" s="1"/>
  <c r="K90" i="13"/>
  <c r="J90" i="13"/>
  <c r="I90" i="13"/>
  <c r="E155" i="26" s="1"/>
  <c r="K89" i="13"/>
  <c r="J89" i="13"/>
  <c r="I89" i="13"/>
  <c r="E153" i="26" s="1"/>
  <c r="K88" i="13"/>
  <c r="J88" i="13"/>
  <c r="I88" i="13"/>
  <c r="K86" i="13"/>
  <c r="J86" i="13"/>
  <c r="I86" i="13"/>
  <c r="K85" i="13"/>
  <c r="J85" i="13"/>
  <c r="I85" i="13"/>
  <c r="K84" i="13"/>
  <c r="J84" i="13"/>
  <c r="I84" i="13"/>
  <c r="K83" i="13"/>
  <c r="J83" i="13"/>
  <c r="I83" i="13"/>
  <c r="K80" i="13"/>
  <c r="J80" i="13"/>
  <c r="I80" i="13"/>
  <c r="E137" i="26" s="1"/>
  <c r="K79" i="13"/>
  <c r="J79" i="13"/>
  <c r="I79" i="13"/>
  <c r="K77" i="13"/>
  <c r="J77" i="13"/>
  <c r="I77" i="13"/>
  <c r="E131" i="26" s="1"/>
  <c r="K76" i="13"/>
  <c r="J76" i="13"/>
  <c r="F129" i="26" s="1"/>
  <c r="I76" i="13"/>
  <c r="E129" i="26" s="1"/>
  <c r="K74" i="13"/>
  <c r="J74" i="13"/>
  <c r="I74" i="13"/>
  <c r="E126" i="26" s="1"/>
  <c r="K73" i="13"/>
  <c r="J73" i="13"/>
  <c r="F124" i="26" s="1"/>
  <c r="I73" i="13"/>
  <c r="E124" i="26" s="1"/>
  <c r="K72" i="13"/>
  <c r="J72" i="13"/>
  <c r="I72" i="13"/>
  <c r="E122" i="26" s="1"/>
  <c r="K70" i="13"/>
  <c r="J70" i="13"/>
  <c r="I70" i="13"/>
  <c r="E119" i="26" s="1"/>
  <c r="K69" i="13"/>
  <c r="J69" i="13"/>
  <c r="I69" i="13"/>
  <c r="E117" i="26" s="1"/>
  <c r="K68" i="13"/>
  <c r="J68" i="13"/>
  <c r="I68" i="13"/>
  <c r="K66" i="13"/>
  <c r="J66" i="13"/>
  <c r="I66" i="13"/>
  <c r="K64" i="13"/>
  <c r="J64" i="13"/>
  <c r="I64" i="13"/>
  <c r="E108" i="26" s="1"/>
  <c r="K63" i="13"/>
  <c r="J63" i="13"/>
  <c r="F106" i="26" s="1"/>
  <c r="I63" i="13"/>
  <c r="E106" i="26" s="1"/>
  <c r="K62" i="13"/>
  <c r="J62" i="13"/>
  <c r="F104" i="26" s="1"/>
  <c r="I62" i="13"/>
  <c r="E104" i="26" s="1"/>
  <c r="K61" i="13"/>
  <c r="J61" i="13"/>
  <c r="I61" i="13"/>
  <c r="E102" i="26" s="1"/>
  <c r="K60" i="13"/>
  <c r="J60" i="13"/>
  <c r="I60" i="13"/>
  <c r="E100" i="26" s="1"/>
  <c r="K55" i="13"/>
  <c r="J55" i="13"/>
  <c r="I55" i="13"/>
  <c r="E91" i="26" s="1"/>
  <c r="K54" i="13"/>
  <c r="J54" i="13"/>
  <c r="F89" i="26" s="1"/>
  <c r="I54" i="13"/>
  <c r="E89" i="26" s="1"/>
  <c r="K53" i="13"/>
  <c r="J53" i="13"/>
  <c r="I53" i="13"/>
  <c r="E87" i="26" s="1"/>
  <c r="K51" i="13"/>
  <c r="J51" i="13"/>
  <c r="I51" i="13"/>
  <c r="K50" i="13"/>
  <c r="J50" i="13"/>
  <c r="I50" i="13"/>
  <c r="K49" i="13"/>
  <c r="J49" i="13"/>
  <c r="I49" i="13"/>
  <c r="K46" i="13"/>
  <c r="J46" i="13"/>
  <c r="I46" i="13"/>
  <c r="E74" i="26" s="1"/>
  <c r="K44" i="13"/>
  <c r="J44" i="13"/>
  <c r="I44" i="13"/>
  <c r="E71" i="26" s="1"/>
  <c r="K43" i="13"/>
  <c r="J43" i="13"/>
  <c r="I43" i="13"/>
  <c r="E69" i="26" s="1"/>
  <c r="K41" i="13"/>
  <c r="J41" i="13"/>
  <c r="I41" i="13"/>
  <c r="E66" i="26" s="1"/>
  <c r="K40" i="13"/>
  <c r="J40" i="13"/>
  <c r="I40" i="13"/>
  <c r="E64" i="26" s="1"/>
  <c r="K39" i="13"/>
  <c r="J39" i="13"/>
  <c r="I39" i="13"/>
  <c r="E62" i="26" s="1"/>
  <c r="K38" i="13"/>
  <c r="J38" i="13"/>
  <c r="I38" i="13"/>
  <c r="E60" i="26" s="1"/>
  <c r="K36" i="13"/>
  <c r="J36" i="13"/>
  <c r="I36" i="13"/>
  <c r="E57" i="26" s="1"/>
  <c r="K35" i="13"/>
  <c r="J35" i="13"/>
  <c r="I35" i="13"/>
  <c r="E55" i="26" s="1"/>
  <c r="J34" i="13"/>
  <c r="I34" i="13"/>
  <c r="E53" i="26" s="1"/>
  <c r="G4" i="21"/>
  <c r="G6" i="21"/>
  <c r="D5" i="21"/>
  <c r="D7" i="21" s="1"/>
  <c r="D9" i="21" s="1"/>
  <c r="D11" i="21" s="1"/>
  <c r="D13" i="21" s="1"/>
  <c r="D15" i="21" s="1"/>
  <c r="D17" i="21" s="1"/>
  <c r="D19" i="21" s="1"/>
  <c r="D21" i="21" s="1"/>
  <c r="D23" i="21" s="1"/>
  <c r="D25" i="21" s="1"/>
  <c r="D27" i="21" s="1"/>
  <c r="G26" i="21"/>
  <c r="G24" i="21"/>
  <c r="G22" i="21"/>
  <c r="G20" i="21"/>
  <c r="G18" i="21"/>
  <c r="G16" i="21"/>
  <c r="G14" i="21"/>
  <c r="G12" i="21"/>
  <c r="G10" i="21"/>
  <c r="G8" i="21"/>
  <c r="C115" i="10"/>
  <c r="C111" i="10"/>
  <c r="C107" i="10"/>
  <c r="F107" i="10"/>
  <c r="D107" i="10"/>
  <c r="F111" i="10"/>
  <c r="D111" i="10"/>
  <c r="C98" i="10"/>
  <c r="C94" i="10"/>
  <c r="F98" i="10"/>
  <c r="D98" i="10"/>
  <c r="F94" i="10"/>
  <c r="D94" i="10"/>
  <c r="F90" i="10"/>
  <c r="D90" i="10"/>
  <c r="Q56" i="28" l="1"/>
  <c r="R56" i="28" s="1"/>
  <c r="O114" i="28"/>
  <c r="Q127" i="28"/>
  <c r="R127" i="28" s="1"/>
  <c r="L30" i="28"/>
  <c r="M30" i="28"/>
  <c r="Q88" i="28"/>
  <c r="R88" i="28" s="1"/>
  <c r="M68" i="28"/>
  <c r="Q9" i="28"/>
  <c r="R9" i="28" s="1"/>
  <c r="Q63" i="28"/>
  <c r="R63" i="28" s="1"/>
  <c r="M139" i="28"/>
  <c r="Q58" i="28"/>
  <c r="R58" i="28" s="1"/>
  <c r="O73" i="28"/>
  <c r="P52" i="28"/>
  <c r="Q16" i="28"/>
  <c r="R16" i="28" s="1"/>
  <c r="P73" i="28"/>
  <c r="N139" i="28"/>
  <c r="Q125" i="28"/>
  <c r="R125" i="28" s="1"/>
  <c r="N12" i="28"/>
  <c r="M121" i="28"/>
  <c r="N23" i="28"/>
  <c r="Q81" i="28"/>
  <c r="R81" i="28" s="1"/>
  <c r="N128" i="28"/>
  <c r="O139" i="28"/>
  <c r="M59" i="28"/>
  <c r="M12" i="28"/>
  <c r="Q41" i="28"/>
  <c r="R41" i="28" s="1"/>
  <c r="L59" i="28"/>
  <c r="P59" i="28"/>
  <c r="O121" i="28"/>
  <c r="Q20" i="28"/>
  <c r="R20" i="28" s="1"/>
  <c r="Q29" i="28"/>
  <c r="R29" i="28" s="1"/>
  <c r="Q134" i="28"/>
  <c r="R134" i="28" s="1"/>
  <c r="O128" i="28"/>
  <c r="N44" i="28"/>
  <c r="Q120" i="28"/>
  <c r="R120" i="28" s="1"/>
  <c r="L128" i="28"/>
  <c r="M44" i="28"/>
  <c r="K30" i="28"/>
  <c r="L121" i="28"/>
  <c r="N30" i="28"/>
  <c r="Q136" i="28"/>
  <c r="R136" i="28" s="1"/>
  <c r="M114" i="28"/>
  <c r="P30" i="28"/>
  <c r="P99" i="28"/>
  <c r="K86" i="28"/>
  <c r="Q67" i="28"/>
  <c r="R67" i="28" s="1"/>
  <c r="M73" i="28"/>
  <c r="Q92" i="28"/>
  <c r="R92" i="28" s="1"/>
  <c r="L12" i="28"/>
  <c r="Q98" i="28"/>
  <c r="R98" i="28" s="1"/>
  <c r="N114" i="28"/>
  <c r="Q111" i="28"/>
  <c r="R111" i="28" s="1"/>
  <c r="N73" i="28"/>
  <c r="O44" i="28"/>
  <c r="K139" i="28"/>
  <c r="N59" i="28"/>
  <c r="Q90" i="28"/>
  <c r="R90" i="28" s="1"/>
  <c r="Q141" i="28"/>
  <c r="R141" i="28" s="1"/>
  <c r="Q96" i="28"/>
  <c r="R96" i="28" s="1"/>
  <c r="Q36" i="28"/>
  <c r="R36" i="28" s="1"/>
  <c r="Q113" i="28"/>
  <c r="R113" i="28" s="1"/>
  <c r="Q103" i="28"/>
  <c r="R103" i="28" s="1"/>
  <c r="Q138" i="28"/>
  <c r="R138" i="28" s="1"/>
  <c r="L99" i="28"/>
  <c r="M7" i="28"/>
  <c r="M6" i="28" s="1"/>
  <c r="L44" i="28"/>
  <c r="N86" i="28"/>
  <c r="Q132" i="28"/>
  <c r="R132" i="28" s="1"/>
  <c r="Q65" i="28"/>
  <c r="R65" i="28" s="1"/>
  <c r="O86" i="28"/>
  <c r="P86" i="28"/>
  <c r="P139" i="28"/>
  <c r="Q72" i="28"/>
  <c r="R72" i="28" s="1"/>
  <c r="Q18" i="28"/>
  <c r="R18" i="28" s="1"/>
  <c r="L139" i="28"/>
  <c r="Q48" i="28"/>
  <c r="R48" i="28" s="1"/>
  <c r="M128" i="28"/>
  <c r="P128" i="28"/>
  <c r="Q50" i="28"/>
  <c r="R50" i="28" s="1"/>
  <c r="L73" i="28"/>
  <c r="Q32" i="28"/>
  <c r="R32" i="28" s="1"/>
  <c r="Q25" i="28"/>
  <c r="R25" i="28" s="1"/>
  <c r="K23" i="28"/>
  <c r="K12" i="28"/>
  <c r="Q101" i="28"/>
  <c r="R101" i="28" s="1"/>
  <c r="K99" i="28"/>
  <c r="N99" i="28"/>
  <c r="Q46" i="28"/>
  <c r="R46" i="28" s="1"/>
  <c r="K44" i="28"/>
  <c r="K73" i="28"/>
  <c r="Q75" i="28"/>
  <c r="R75" i="28" s="1"/>
  <c r="Q27" i="28"/>
  <c r="R27" i="28" s="1"/>
  <c r="Q43" i="28"/>
  <c r="R43" i="28" s="1"/>
  <c r="L37" i="28"/>
  <c r="Q147" i="28"/>
  <c r="R147" i="28" s="1"/>
  <c r="K37" i="28"/>
  <c r="Q39" i="28"/>
  <c r="R39" i="28" s="1"/>
  <c r="Q143" i="28"/>
  <c r="R143" i="28" s="1"/>
  <c r="O37" i="28"/>
  <c r="P12" i="28"/>
  <c r="Q149" i="28"/>
  <c r="R149" i="28" s="1"/>
  <c r="Q94" i="28"/>
  <c r="R94" i="28" s="1"/>
  <c r="Q118" i="28"/>
  <c r="R118" i="28" s="1"/>
  <c r="K114" i="28"/>
  <c r="Q116" i="28"/>
  <c r="R116" i="28" s="1"/>
  <c r="P44" i="28"/>
  <c r="M86" i="28"/>
  <c r="Q14" i="28"/>
  <c r="R14" i="28" s="1"/>
  <c r="Q105" i="28"/>
  <c r="R105" i="28" s="1"/>
  <c r="Q85" i="28"/>
  <c r="R85" i="28" s="1"/>
  <c r="K68" i="28"/>
  <c r="Q68" i="28" s="1"/>
  <c r="R68" i="28" s="1"/>
  <c r="Q70" i="28"/>
  <c r="R70" i="28" s="1"/>
  <c r="O99" i="28"/>
  <c r="K59" i="28"/>
  <c r="Q61" i="28"/>
  <c r="R61" i="28" s="1"/>
  <c r="K52" i="28"/>
  <c r="Q54" i="28"/>
  <c r="R54" i="28" s="1"/>
  <c r="Q83" i="28"/>
  <c r="R83" i="28" s="1"/>
  <c r="Q11" i="28"/>
  <c r="R11" i="28" s="1"/>
  <c r="Q22" i="28"/>
  <c r="R22" i="28" s="1"/>
  <c r="K7" i="28"/>
  <c r="P23" i="28"/>
  <c r="K128" i="28"/>
  <c r="Q130" i="28"/>
  <c r="R130" i="28" s="1"/>
  <c r="K121" i="28"/>
  <c r="Q123" i="28"/>
  <c r="R123" i="28" s="1"/>
  <c r="M99" i="28"/>
  <c r="Q107" i="28"/>
  <c r="R107" i="28" s="1"/>
  <c r="Q34" i="28"/>
  <c r="R34" i="28" s="1"/>
  <c r="L114" i="28"/>
  <c r="Q109" i="28"/>
  <c r="R109" i="28" s="1"/>
  <c r="P37" i="28"/>
  <c r="Q154" i="28"/>
  <c r="R154" i="28" s="1"/>
  <c r="L86" i="28"/>
  <c r="L23" i="28"/>
  <c r="F115" i="26"/>
  <c r="E167" i="26"/>
  <c r="F84" i="26"/>
  <c r="F80" i="26"/>
  <c r="F151" i="26"/>
  <c r="F140" i="26"/>
  <c r="E148" i="26"/>
  <c r="F112" i="26"/>
  <c r="F82" i="26"/>
  <c r="E112" i="26"/>
  <c r="E151" i="26"/>
  <c r="E165" i="26"/>
  <c r="E169" i="26"/>
  <c r="E82" i="26"/>
  <c r="E171" i="26"/>
  <c r="E135" i="26"/>
  <c r="F148" i="26"/>
  <c r="E84" i="26"/>
  <c r="E115" i="26"/>
  <c r="F62" i="26"/>
  <c r="F71" i="26"/>
  <c r="F17" i="26"/>
  <c r="F31" i="26"/>
  <c r="F131" i="26"/>
  <c r="F153" i="26"/>
  <c r="F162" i="26"/>
  <c r="F57" i="26"/>
  <c r="F66" i="26"/>
  <c r="F117" i="26"/>
  <c r="F126" i="26"/>
  <c r="F35" i="26"/>
  <c r="F53" i="26"/>
  <c r="F100" i="26"/>
  <c r="F108" i="26"/>
  <c r="F119" i="26"/>
  <c r="F38" i="26"/>
  <c r="F8" i="26"/>
  <c r="F40" i="26"/>
  <c r="F55" i="26"/>
  <c r="F64" i="26"/>
  <c r="F74" i="26"/>
  <c r="F87" i="26"/>
  <c r="F10" i="26"/>
  <c r="F42" i="26"/>
  <c r="F102" i="26"/>
  <c r="F122" i="26"/>
  <c r="F13" i="26"/>
  <c r="F165" i="26"/>
  <c r="F15" i="26"/>
  <c r="F49" i="26"/>
  <c r="F155" i="26"/>
  <c r="F24" i="26"/>
  <c r="F167" i="26"/>
  <c r="F26" i="26"/>
  <c r="F60" i="26"/>
  <c r="F69" i="26"/>
  <c r="F91" i="26"/>
  <c r="F28" i="26"/>
  <c r="F169" i="26"/>
  <c r="F137" i="26"/>
  <c r="F33" i="26"/>
  <c r="F171" i="26"/>
  <c r="N442" i="10"/>
  <c r="N440" i="10" s="1"/>
  <c r="M97" i="13" s="1"/>
  <c r="H167" i="28" s="1"/>
  <c r="N241" i="10"/>
  <c r="N239" i="10" s="1"/>
  <c r="M65" i="13" s="1"/>
  <c r="H110" i="28" s="1"/>
  <c r="N153" i="10"/>
  <c r="E110" i="26"/>
  <c r="F110" i="26"/>
  <c r="N154" i="10"/>
  <c r="N144" i="10"/>
  <c r="N142" i="10" s="1"/>
  <c r="F78" i="26"/>
  <c r="E78" i="26"/>
  <c r="E80" i="26"/>
  <c r="N139" i="10"/>
  <c r="N137" i="10" s="1"/>
  <c r="M47" i="13" s="1"/>
  <c r="H76" i="28" s="1"/>
  <c r="E76" i="26"/>
  <c r="F76" i="26"/>
  <c r="E133" i="26"/>
  <c r="F133" i="26"/>
  <c r="F135" i="26"/>
  <c r="N446" i="10"/>
  <c r="N444" i="10" s="1"/>
  <c r="M98" i="13" s="1"/>
  <c r="H169" i="28" s="1"/>
  <c r="N450" i="10"/>
  <c r="N448" i="10" s="1"/>
  <c r="M99" i="13" s="1"/>
  <c r="H171" i="28" s="1"/>
  <c r="E38" i="26"/>
  <c r="E142" i="26"/>
  <c r="F144" i="26"/>
  <c r="F142" i="26"/>
  <c r="E144" i="26"/>
  <c r="E146" i="26"/>
  <c r="F146" i="26"/>
  <c r="N123" i="10"/>
  <c r="E8" i="26"/>
  <c r="E24" i="26"/>
  <c r="E17" i="26"/>
  <c r="N122" i="10"/>
  <c r="N121" i="10"/>
  <c r="N130" i="10"/>
  <c r="N128" i="10"/>
  <c r="V87" i="26"/>
  <c r="E42" i="26"/>
  <c r="E26" i="26"/>
  <c r="E45" i="26"/>
  <c r="E10" i="26"/>
  <c r="E28" i="26"/>
  <c r="E31" i="26"/>
  <c r="E13" i="26"/>
  <c r="E33" i="26"/>
  <c r="E47" i="26"/>
  <c r="E15" i="26"/>
  <c r="E35" i="26"/>
  <c r="E49" i="26"/>
  <c r="E40" i="26"/>
  <c r="C26" i="10"/>
  <c r="G28" i="21"/>
  <c r="N111" i="10"/>
  <c r="N109" i="10" s="1"/>
  <c r="N94" i="10"/>
  <c r="N92" i="10" s="1"/>
  <c r="N98" i="10"/>
  <c r="N96" i="10" s="1"/>
  <c r="N90" i="10"/>
  <c r="N88" i="10" s="1"/>
  <c r="Q73" i="28" l="1"/>
  <c r="R73" i="28" s="1"/>
  <c r="Q30" i="28"/>
  <c r="R30" i="28" s="1"/>
  <c r="Q59" i="28"/>
  <c r="R59" i="28" s="1"/>
  <c r="N6" i="28"/>
  <c r="P6" i="28"/>
  <c r="O6" i="28"/>
  <c r="Q23" i="28"/>
  <c r="R23" i="28" s="1"/>
  <c r="Q121" i="28"/>
  <c r="R121" i="28" s="1"/>
  <c r="Q128" i="28"/>
  <c r="R128" i="28" s="1"/>
  <c r="L6" i="28"/>
  <c r="Q139" i="28"/>
  <c r="R139" i="28" s="1"/>
  <c r="Q44" i="28"/>
  <c r="R44" i="28" s="1"/>
  <c r="Q86" i="28"/>
  <c r="R86" i="28" s="1"/>
  <c r="K6" i="28"/>
  <c r="Q7" i="28"/>
  <c r="R7" i="28" s="1"/>
  <c r="Q114" i="28"/>
  <c r="R114" i="28" s="1"/>
  <c r="Q37" i="28"/>
  <c r="R37" i="28" s="1"/>
  <c r="Q99" i="28"/>
  <c r="R99" i="28" s="1"/>
  <c r="Q52" i="28"/>
  <c r="R52" i="28" s="1"/>
  <c r="Q12" i="28"/>
  <c r="R12" i="28" s="1"/>
  <c r="M48" i="13"/>
  <c r="H78" i="28" s="1"/>
  <c r="I155" i="10"/>
  <c r="H155" i="10" s="1"/>
  <c r="N155" i="10" s="1"/>
  <c r="M34" i="13"/>
  <c r="H53" i="28" s="1"/>
  <c r="M36" i="13"/>
  <c r="H57" i="28" s="1"/>
  <c r="M35" i="13"/>
  <c r="H55" i="28" s="1"/>
  <c r="M40" i="13"/>
  <c r="H64" i="28" s="1"/>
  <c r="I28" i="21"/>
  <c r="C103" i="10"/>
  <c r="F115" i="10"/>
  <c r="D115" i="10"/>
  <c r="N192" i="10"/>
  <c r="N191" i="10"/>
  <c r="N190" i="10"/>
  <c r="N189" i="10"/>
  <c r="N188" i="10"/>
  <c r="N187" i="10"/>
  <c r="N186" i="10"/>
  <c r="N185" i="10"/>
  <c r="N184" i="10"/>
  <c r="N183" i="10"/>
  <c r="N182" i="10"/>
  <c r="N181" i="10"/>
  <c r="N167" i="10"/>
  <c r="N168" i="10"/>
  <c r="N169" i="10"/>
  <c r="N170" i="10"/>
  <c r="N171" i="10"/>
  <c r="N172" i="10"/>
  <c r="N173" i="10"/>
  <c r="N174" i="10"/>
  <c r="N175" i="10"/>
  <c r="N176" i="10"/>
  <c r="N177" i="10"/>
  <c r="F161" i="10"/>
  <c r="D161" i="10"/>
  <c r="H160" i="10"/>
  <c r="F160" i="10"/>
  <c r="D160" i="10"/>
  <c r="F84" i="10"/>
  <c r="D84" i="10"/>
  <c r="F80" i="10"/>
  <c r="D80" i="10"/>
  <c r="F76" i="10"/>
  <c r="D76" i="10"/>
  <c r="F71" i="10"/>
  <c r="D71" i="10"/>
  <c r="F67" i="10"/>
  <c r="D67" i="10"/>
  <c r="F63" i="10"/>
  <c r="D63" i="10"/>
  <c r="F58" i="10"/>
  <c r="D58" i="10"/>
  <c r="F54" i="10"/>
  <c r="D54" i="10"/>
  <c r="F50" i="10"/>
  <c r="D50" i="10"/>
  <c r="F45" i="10"/>
  <c r="D45" i="10"/>
  <c r="F41" i="10"/>
  <c r="D41" i="10"/>
  <c r="F37" i="10"/>
  <c r="D37" i="10"/>
  <c r="D28" i="10"/>
  <c r="F32" i="10"/>
  <c r="F28" i="10"/>
  <c r="F24" i="10"/>
  <c r="D24" i="10"/>
  <c r="F20" i="10"/>
  <c r="D20" i="10"/>
  <c r="F16" i="10"/>
  <c r="D16" i="10"/>
  <c r="F11" i="10"/>
  <c r="D11" i="10"/>
  <c r="F7" i="10"/>
  <c r="D7" i="10"/>
  <c r="N107" i="10"/>
  <c r="N105" i="10" s="1"/>
  <c r="Q6" i="28" l="1"/>
  <c r="M39" i="13"/>
  <c r="H62" i="28" s="1"/>
  <c r="N115" i="10"/>
  <c r="N113" i="10" s="1"/>
  <c r="N179" i="10"/>
  <c r="N54" i="10"/>
  <c r="N52" i="10" s="1"/>
  <c r="M22" i="13" s="1"/>
  <c r="H33" i="28" s="1"/>
  <c r="N76" i="10"/>
  <c r="N74" i="10" s="1"/>
  <c r="M29" i="13" s="1"/>
  <c r="H45" i="28" s="1"/>
  <c r="N67" i="10"/>
  <c r="N65" i="10" s="1"/>
  <c r="M26" i="13" s="1"/>
  <c r="H40" i="28" s="1"/>
  <c r="N84" i="10"/>
  <c r="N82" i="10" s="1"/>
  <c r="M31" i="13" s="1"/>
  <c r="H49" i="28" s="1"/>
  <c r="N71" i="10"/>
  <c r="N69" i="10" s="1"/>
  <c r="M27" i="13" s="1"/>
  <c r="H42" i="28" s="1"/>
  <c r="N80" i="10"/>
  <c r="N78" i="10" s="1"/>
  <c r="M30" i="13" s="1"/>
  <c r="H47" i="28" s="1"/>
  <c r="N63" i="10"/>
  <c r="N61" i="10" s="1"/>
  <c r="M25" i="13" s="1"/>
  <c r="H38" i="28" s="1"/>
  <c r="N41" i="10"/>
  <c r="N39" i="10" s="1"/>
  <c r="M18" i="13" s="1"/>
  <c r="H26" i="28" s="1"/>
  <c r="N58" i="10"/>
  <c r="N56" i="10" s="1"/>
  <c r="M23" i="13" s="1"/>
  <c r="H35" i="28" s="1"/>
  <c r="N50" i="10"/>
  <c r="N48" i="10" s="1"/>
  <c r="M21" i="13" s="1"/>
  <c r="H31" i="28" s="1"/>
  <c r="N45" i="10"/>
  <c r="N43" i="10" s="1"/>
  <c r="M19" i="13" s="1"/>
  <c r="H28" i="28" s="1"/>
  <c r="N37" i="10"/>
  <c r="N35" i="10" s="1"/>
  <c r="M17" i="13" s="1"/>
  <c r="H24" i="28" s="1"/>
  <c r="N28" i="10"/>
  <c r="N26" i="10" s="1"/>
  <c r="N32" i="10"/>
  <c r="N30" i="10" s="1"/>
  <c r="M15" i="13" s="1"/>
  <c r="H21" i="28" s="1"/>
  <c r="N20" i="10"/>
  <c r="N18" i="10" s="1"/>
  <c r="M12" i="13" s="1"/>
  <c r="H15" i="28" s="1"/>
  <c r="N24" i="10"/>
  <c r="N22" i="10" s="1"/>
  <c r="M13" i="13" s="1"/>
  <c r="H17" i="28" s="1"/>
  <c r="N16" i="10"/>
  <c r="N14" i="10" s="1"/>
  <c r="M11" i="13" s="1"/>
  <c r="H13" i="28" s="1"/>
  <c r="N11" i="10"/>
  <c r="N9" i="10" s="1"/>
  <c r="M9" i="13" s="1"/>
  <c r="H10" i="28" s="1"/>
  <c r="N7" i="10"/>
  <c r="N5" i="10" s="1"/>
  <c r="M8" i="13" s="1"/>
  <c r="H8" i="28" s="1"/>
  <c r="F19" i="26"/>
  <c r="M14" i="13" l="1"/>
  <c r="H19" i="28" s="1"/>
  <c r="C438" i="10"/>
  <c r="N438" i="10" s="1"/>
  <c r="N436" i="10" s="1"/>
  <c r="M96" i="13" s="1"/>
  <c r="H165" i="28" s="1"/>
  <c r="F21" i="26"/>
  <c r="E21" i="26"/>
  <c r="M41" i="13"/>
  <c r="H66" i="28" s="1"/>
  <c r="B13" i="16" l="1"/>
  <c r="H420" i="10"/>
  <c r="F420" i="10"/>
  <c r="D420" i="10"/>
  <c r="H416" i="10"/>
  <c r="F416" i="10"/>
  <c r="D416" i="10"/>
  <c r="C411" i="10"/>
  <c r="N411" i="10" s="1"/>
  <c r="C410" i="10"/>
  <c r="F412" i="10"/>
  <c r="D412" i="10"/>
  <c r="H410" i="10"/>
  <c r="F410" i="10"/>
  <c r="D410" i="10"/>
  <c r="J405" i="10"/>
  <c r="J404" i="10"/>
  <c r="H405" i="10"/>
  <c r="H404" i="10"/>
  <c r="F405" i="10"/>
  <c r="E404" i="10"/>
  <c r="D404" i="10" s="1"/>
  <c r="E405" i="10"/>
  <c r="D405" i="10" s="1"/>
  <c r="F404" i="10"/>
  <c r="F395" i="10"/>
  <c r="E400" i="10"/>
  <c r="D400" i="10" s="1"/>
  <c r="E399" i="10"/>
  <c r="E395" i="10"/>
  <c r="D395" i="10" s="1"/>
  <c r="E394" i="10"/>
  <c r="E390" i="10"/>
  <c r="D390" i="10" s="1"/>
  <c r="F390" i="10"/>
  <c r="E389" i="10"/>
  <c r="D376" i="10"/>
  <c r="D375" i="10"/>
  <c r="D373" i="10"/>
  <c r="D372" i="10"/>
  <c r="D368" i="10"/>
  <c r="D367" i="10"/>
  <c r="D366" i="10"/>
  <c r="D365" i="10"/>
  <c r="D363" i="10"/>
  <c r="D362" i="10"/>
  <c r="D361" i="10"/>
  <c r="D359" i="10"/>
  <c r="D358" i="10"/>
  <c r="D343" i="10"/>
  <c r="D338" i="10"/>
  <c r="C338" i="10"/>
  <c r="D342" i="10"/>
  <c r="D341" i="10"/>
  <c r="F340" i="10"/>
  <c r="C342" i="10"/>
  <c r="C341" i="10"/>
  <c r="C340" i="10"/>
  <c r="E349" i="10"/>
  <c r="D349" i="10" s="1"/>
  <c r="N349" i="10" s="1"/>
  <c r="C376" i="10" s="1"/>
  <c r="E348" i="10"/>
  <c r="D348" i="10" s="1"/>
  <c r="N348" i="10" s="1"/>
  <c r="C375" i="10" s="1"/>
  <c r="E328" i="10"/>
  <c r="C337" i="10"/>
  <c r="F336" i="10"/>
  <c r="D336" i="10"/>
  <c r="C336" i="10"/>
  <c r="F337" i="10"/>
  <c r="D337" i="10"/>
  <c r="D334" i="10"/>
  <c r="C334" i="10"/>
  <c r="C333" i="10"/>
  <c r="C332" i="10"/>
  <c r="D333" i="10"/>
  <c r="D332" i="10"/>
  <c r="E296" i="10"/>
  <c r="G292" i="10"/>
  <c r="G290" i="10"/>
  <c r="G289" i="10"/>
  <c r="G288" i="10"/>
  <c r="D292" i="10"/>
  <c r="D291" i="10"/>
  <c r="D290" i="10"/>
  <c r="D289" i="10"/>
  <c r="D288" i="10"/>
  <c r="D284" i="10"/>
  <c r="D283" i="10"/>
  <c r="C284" i="10"/>
  <c r="D257" i="10"/>
  <c r="G275" i="10"/>
  <c r="F275" i="10" s="1"/>
  <c r="G274" i="10"/>
  <c r="F274" i="10" s="1"/>
  <c r="C274" i="10"/>
  <c r="E272" i="10"/>
  <c r="D272" i="10" s="1"/>
  <c r="C272" i="10"/>
  <c r="C343" i="10" s="1"/>
  <c r="E271" i="10"/>
  <c r="D271" i="10" s="1"/>
  <c r="N271" i="10" s="1"/>
  <c r="D270" i="10"/>
  <c r="N270" i="10" s="1"/>
  <c r="G266" i="10"/>
  <c r="F266" i="10" s="1"/>
  <c r="G265" i="10"/>
  <c r="F265" i="10" s="1"/>
  <c r="E263" i="10"/>
  <c r="D263" i="10" s="1"/>
  <c r="E262" i="10"/>
  <c r="D262" i="10" s="1"/>
  <c r="N262" i="10" s="1"/>
  <c r="G255" i="10"/>
  <c r="F255" i="10" s="1"/>
  <c r="G254" i="10"/>
  <c r="F254" i="10" s="1"/>
  <c r="E252" i="10"/>
  <c r="D252" i="10" s="1"/>
  <c r="E251" i="10"/>
  <c r="D251" i="10" s="1"/>
  <c r="N251" i="10" s="1"/>
  <c r="E266" i="10"/>
  <c r="D266" i="10" s="1"/>
  <c r="C265" i="10"/>
  <c r="G291" i="10" s="1"/>
  <c r="C263" i="10"/>
  <c r="D255" i="10"/>
  <c r="E254" i="10"/>
  <c r="C319" i="10"/>
  <c r="C318" i="10"/>
  <c r="C321" i="10"/>
  <c r="C320" i="10"/>
  <c r="F321" i="10"/>
  <c r="D321" i="10"/>
  <c r="F320" i="10"/>
  <c r="D320" i="10"/>
  <c r="F319" i="10"/>
  <c r="D319" i="10"/>
  <c r="F318" i="10"/>
  <c r="D318" i="10"/>
  <c r="C314" i="10"/>
  <c r="C313" i="10"/>
  <c r="C316" i="10"/>
  <c r="C315" i="10"/>
  <c r="F314" i="10"/>
  <c r="D314" i="10"/>
  <c r="F313" i="10"/>
  <c r="D313" i="10"/>
  <c r="E325" i="10"/>
  <c r="E324" i="10"/>
  <c r="C311" i="10"/>
  <c r="C310" i="10"/>
  <c r="D311" i="10"/>
  <c r="D310" i="10"/>
  <c r="D309" i="10"/>
  <c r="D308" i="10"/>
  <c r="D307" i="10"/>
  <c r="D306" i="10"/>
  <c r="D305" i="10"/>
  <c r="C309" i="10"/>
  <c r="C308" i="10"/>
  <c r="C307" i="10"/>
  <c r="C305" i="10"/>
  <c r="F120" i="10"/>
  <c r="D357" i="10"/>
  <c r="D103" i="10"/>
  <c r="F103" i="10"/>
  <c r="F433" i="10"/>
  <c r="D433" i="10"/>
  <c r="F429" i="10"/>
  <c r="D429" i="10"/>
  <c r="F425" i="10"/>
  <c r="D425" i="10"/>
  <c r="C252" i="10"/>
  <c r="F328" i="10"/>
  <c r="F327" i="10"/>
  <c r="F399" i="10"/>
  <c r="H389" i="10"/>
  <c r="F389" i="10"/>
  <c r="H394" i="10"/>
  <c r="F394" i="10"/>
  <c r="D340" i="10"/>
  <c r="D316" i="10"/>
  <c r="F315" i="10"/>
  <c r="F316" i="10"/>
  <c r="H329" i="10"/>
  <c r="F329" i="10"/>
  <c r="F129" i="10"/>
  <c r="D129" i="10"/>
  <c r="F245" i="10"/>
  <c r="F223" i="10"/>
  <c r="F232" i="10"/>
  <c r="F227" i="10"/>
  <c r="C345" i="10"/>
  <c r="H325" i="10"/>
  <c r="F325" i="10"/>
  <c r="F324" i="10"/>
  <c r="F323" i="10"/>
  <c r="C254" i="10"/>
  <c r="D135" i="10"/>
  <c r="D304" i="10"/>
  <c r="C304" i="10"/>
  <c r="C303" i="10"/>
  <c r="D303" i="10"/>
  <c r="C302" i="10"/>
  <c r="D302" i="10"/>
  <c r="D261" i="10"/>
  <c r="D250" i="10"/>
  <c r="F127" i="10"/>
  <c r="D127" i="10"/>
  <c r="D282" i="10"/>
  <c r="N282" i="10" s="1"/>
  <c r="D281" i="10"/>
  <c r="D280" i="10"/>
  <c r="N166" i="10"/>
  <c r="N164" i="10" s="1"/>
  <c r="F148" i="10"/>
  <c r="D148" i="10"/>
  <c r="C395" i="10" l="1"/>
  <c r="N395" i="10" s="1"/>
  <c r="C384" i="10"/>
  <c r="N384" i="10" s="1"/>
  <c r="P3" i="13"/>
  <c r="I3" i="26"/>
  <c r="E265" i="10"/>
  <c r="D265" i="10" s="1"/>
  <c r="N265" i="10" s="1"/>
  <c r="C412" i="10"/>
  <c r="N412" i="10" s="1"/>
  <c r="C405" i="10"/>
  <c r="N405" i="10" s="1"/>
  <c r="C400" i="10"/>
  <c r="N400" i="10" s="1"/>
  <c r="C390" i="10"/>
  <c r="N390" i="10" s="1"/>
  <c r="N135" i="10"/>
  <c r="N133" i="10" s="1"/>
  <c r="N375" i="10"/>
  <c r="N334" i="10"/>
  <c r="C359" i="10" s="1"/>
  <c r="N359" i="10" s="1"/>
  <c r="N336" i="10"/>
  <c r="C361" i="10" s="1"/>
  <c r="N361" i="10" s="1"/>
  <c r="N338" i="10"/>
  <c r="C363" i="10" s="1"/>
  <c r="N363" i="10" s="1"/>
  <c r="N342" i="10"/>
  <c r="C367" i="10" s="1"/>
  <c r="N367" i="10" s="1"/>
  <c r="N337" i="10"/>
  <c r="C362" i="10" s="1"/>
  <c r="N362" i="10" s="1"/>
  <c r="N376" i="10"/>
  <c r="N333" i="10"/>
  <c r="C358" i="10" s="1"/>
  <c r="N358" i="10" s="1"/>
  <c r="N341" i="10"/>
  <c r="C366" i="10" s="1"/>
  <c r="N366" i="10" s="1"/>
  <c r="N340" i="10"/>
  <c r="C365" i="10" s="1"/>
  <c r="N365" i="10" s="1"/>
  <c r="N343" i="10"/>
  <c r="C368" i="10" s="1"/>
  <c r="N368" i="10" s="1"/>
  <c r="N332" i="10"/>
  <c r="N290" i="10"/>
  <c r="C283" i="10"/>
  <c r="C296" i="10"/>
  <c r="N288" i="10"/>
  <c r="N289" i="10"/>
  <c r="C291" i="10"/>
  <c r="N291" i="10" s="1"/>
  <c r="N284" i="10"/>
  <c r="C292" i="10"/>
  <c r="N292" i="10" s="1"/>
  <c r="N257" i="10"/>
  <c r="N272" i="10"/>
  <c r="E275" i="10"/>
  <c r="N266" i="10"/>
  <c r="N255" i="10"/>
  <c r="N263" i="10"/>
  <c r="N319" i="10"/>
  <c r="N320" i="10"/>
  <c r="N313" i="10"/>
  <c r="N318" i="10"/>
  <c r="N316" i="10"/>
  <c r="N321" i="10"/>
  <c r="N314" i="10"/>
  <c r="N310" i="10"/>
  <c r="N311" i="10"/>
  <c r="N309" i="10"/>
  <c r="N305" i="10"/>
  <c r="N307" i="10"/>
  <c r="N308" i="10"/>
  <c r="N120" i="10"/>
  <c r="N103" i="10"/>
  <c r="N101" i="10" s="1"/>
  <c r="M53" i="13"/>
  <c r="H87" i="28" s="1"/>
  <c r="M54" i="13"/>
  <c r="H89" i="28" s="1"/>
  <c r="N425" i="10"/>
  <c r="N423" i="10" s="1"/>
  <c r="N252" i="10"/>
  <c r="E345" i="10"/>
  <c r="D345" i="10" s="1"/>
  <c r="N345" i="10" s="1"/>
  <c r="C372" i="10" s="1"/>
  <c r="N372" i="10" s="1"/>
  <c r="D315" i="10"/>
  <c r="N315" i="10" s="1"/>
  <c r="D329" i="10"/>
  <c r="N129" i="10"/>
  <c r="N280" i="10"/>
  <c r="N303" i="10"/>
  <c r="N304" i="10"/>
  <c r="N250" i="10"/>
  <c r="N127" i="10"/>
  <c r="N281" i="10"/>
  <c r="N302" i="10"/>
  <c r="N261" i="10"/>
  <c r="N148" i="10"/>
  <c r="N146" i="10" s="1"/>
  <c r="I156" i="10" s="1"/>
  <c r="H156" i="10" s="1"/>
  <c r="N156" i="10" s="1"/>
  <c r="L65" i="13" l="1"/>
  <c r="L56" i="13"/>
  <c r="L57" i="13"/>
  <c r="G95" i="26" s="1"/>
  <c r="L58" i="13"/>
  <c r="G97" i="26" s="1"/>
  <c r="P65" i="13"/>
  <c r="N65" i="13" s="1"/>
  <c r="L48" i="13"/>
  <c r="L47" i="13"/>
  <c r="C152" i="10"/>
  <c r="C219" i="10"/>
  <c r="L99" i="13"/>
  <c r="L78" i="13"/>
  <c r="L35" i="13"/>
  <c r="L98" i="13"/>
  <c r="L51" i="13"/>
  <c r="L97" i="13"/>
  <c r="L96" i="13"/>
  <c r="L44" i="13"/>
  <c r="L82" i="13"/>
  <c r="N410" i="10"/>
  <c r="N408" i="10" s="1"/>
  <c r="C382" i="10"/>
  <c r="N382" i="10" s="1"/>
  <c r="N379" i="10" s="1"/>
  <c r="L90" i="13"/>
  <c r="L22" i="13"/>
  <c r="L17" i="13"/>
  <c r="L18" i="13"/>
  <c r="L27" i="13"/>
  <c r="L19" i="13"/>
  <c r="L25" i="13"/>
  <c r="L23" i="13"/>
  <c r="L13" i="13"/>
  <c r="L9" i="13"/>
  <c r="L14" i="13"/>
  <c r="L12" i="13"/>
  <c r="L26" i="13"/>
  <c r="L15" i="13"/>
  <c r="L30" i="13"/>
  <c r="L21" i="13"/>
  <c r="L29" i="13"/>
  <c r="L11" i="13"/>
  <c r="L8" i="13"/>
  <c r="L31" i="13"/>
  <c r="N125" i="10"/>
  <c r="L43" i="13"/>
  <c r="L63" i="13"/>
  <c r="L49" i="13"/>
  <c r="L60" i="13"/>
  <c r="L46" i="13"/>
  <c r="L61" i="13"/>
  <c r="L84" i="13"/>
  <c r="L79" i="13"/>
  <c r="M92" i="13"/>
  <c r="H158" i="28" s="1"/>
  <c r="E274" i="10"/>
  <c r="D274" i="10" s="1"/>
  <c r="N274" i="10" s="1"/>
  <c r="M38" i="13"/>
  <c r="H60" i="28" s="1"/>
  <c r="L94" i="13"/>
  <c r="L72" i="13"/>
  <c r="L85" i="13"/>
  <c r="L73" i="13"/>
  <c r="L77" i="13"/>
  <c r="L68" i="13"/>
  <c r="L88" i="13"/>
  <c r="L38" i="13"/>
  <c r="L83" i="13"/>
  <c r="L55" i="13"/>
  <c r="L34" i="13"/>
  <c r="L76" i="13"/>
  <c r="L53" i="13"/>
  <c r="L74" i="13"/>
  <c r="L86" i="13"/>
  <c r="L41" i="13"/>
  <c r="L50" i="13"/>
  <c r="L54" i="13"/>
  <c r="L64" i="13"/>
  <c r="L40" i="13"/>
  <c r="L93" i="13"/>
  <c r="L70" i="13"/>
  <c r="L66" i="13"/>
  <c r="L39" i="13"/>
  <c r="L89" i="13"/>
  <c r="L80" i="13"/>
  <c r="L69" i="13"/>
  <c r="L36" i="13"/>
  <c r="L92" i="13"/>
  <c r="L62" i="13"/>
  <c r="H161" i="10"/>
  <c r="N161" i="10" s="1"/>
  <c r="C399" i="10"/>
  <c r="C404" i="10"/>
  <c r="N404" i="10" s="1"/>
  <c r="N402" i="10" s="1"/>
  <c r="C394" i="10"/>
  <c r="C389" i="10"/>
  <c r="N283" i="10"/>
  <c r="N278" i="10" s="1"/>
  <c r="D275" i="10"/>
  <c r="N275" i="10" s="1"/>
  <c r="N286" i="10"/>
  <c r="C357" i="10"/>
  <c r="N357" i="10" s="1"/>
  <c r="N355" i="10" s="1"/>
  <c r="N259" i="10"/>
  <c r="N118" i="10"/>
  <c r="D328" i="10"/>
  <c r="N328" i="10" s="1"/>
  <c r="D327" i="10"/>
  <c r="N327" i="10" s="1"/>
  <c r="D324" i="10"/>
  <c r="N324" i="10" s="1"/>
  <c r="D325" i="10"/>
  <c r="N325" i="10" s="1"/>
  <c r="D323" i="10"/>
  <c r="N323" i="10" s="1"/>
  <c r="D296" i="10"/>
  <c r="N296" i="10" s="1"/>
  <c r="N294" i="10" s="1"/>
  <c r="D254" i="10"/>
  <c r="N254" i="10" s="1"/>
  <c r="N248" i="10" s="1"/>
  <c r="E346" i="10"/>
  <c r="D346" i="10" s="1"/>
  <c r="H31" i="26" l="1"/>
  <c r="H42" i="26"/>
  <c r="H169" i="26"/>
  <c r="G108" i="26"/>
  <c r="G151" i="26"/>
  <c r="G102" i="26"/>
  <c r="H47" i="26"/>
  <c r="H26" i="26"/>
  <c r="G60" i="26"/>
  <c r="H66" i="26"/>
  <c r="H15" i="26"/>
  <c r="G131" i="26"/>
  <c r="G93" i="26"/>
  <c r="H33" i="26"/>
  <c r="H57" i="26"/>
  <c r="G124" i="26"/>
  <c r="G76" i="26"/>
  <c r="H40" i="26"/>
  <c r="G155" i="26"/>
  <c r="G117" i="26"/>
  <c r="G69" i="26"/>
  <c r="H64" i="26"/>
  <c r="H89" i="26"/>
  <c r="G115" i="26"/>
  <c r="H21" i="26"/>
  <c r="G158" i="26"/>
  <c r="G100" i="26"/>
  <c r="G106" i="26"/>
  <c r="G137" i="26"/>
  <c r="G126" i="26"/>
  <c r="G122" i="26"/>
  <c r="H19" i="26"/>
  <c r="P47" i="13"/>
  <c r="N47" i="13" s="1"/>
  <c r="G153" i="26"/>
  <c r="H87" i="26"/>
  <c r="G162" i="26"/>
  <c r="H10" i="26"/>
  <c r="G140" i="26"/>
  <c r="P48" i="13"/>
  <c r="N48" i="13" s="1"/>
  <c r="G104" i="26"/>
  <c r="G74" i="26"/>
  <c r="H24" i="26"/>
  <c r="G129" i="26"/>
  <c r="H62" i="26"/>
  <c r="H8" i="26"/>
  <c r="H165" i="26"/>
  <c r="H158" i="26"/>
  <c r="H13" i="26"/>
  <c r="H38" i="26"/>
  <c r="H167" i="26"/>
  <c r="H60" i="26"/>
  <c r="H49" i="26"/>
  <c r="H17" i="26"/>
  <c r="G71" i="26"/>
  <c r="H53" i="26"/>
  <c r="H35" i="26"/>
  <c r="G119" i="26"/>
  <c r="G91" i="26"/>
  <c r="G160" i="26"/>
  <c r="H45" i="26"/>
  <c r="H28" i="26"/>
  <c r="G84" i="26"/>
  <c r="G55" i="26"/>
  <c r="H55" i="26"/>
  <c r="G171" i="26"/>
  <c r="H171" i="26"/>
  <c r="P99" i="13"/>
  <c r="O99" i="13" s="1"/>
  <c r="I171" i="28" s="1"/>
  <c r="G78" i="26"/>
  <c r="G82" i="26"/>
  <c r="G110" i="26"/>
  <c r="G112" i="26"/>
  <c r="P96" i="13"/>
  <c r="O96" i="13" s="1"/>
  <c r="G165" i="26"/>
  <c r="G133" i="26"/>
  <c r="P97" i="13"/>
  <c r="O97" i="13" s="1"/>
  <c r="I167" i="28" s="1"/>
  <c r="G167" i="26"/>
  <c r="P98" i="13"/>
  <c r="O98" i="13" s="1"/>
  <c r="I169" i="28" s="1"/>
  <c r="G169" i="26"/>
  <c r="G146" i="26"/>
  <c r="G148" i="26"/>
  <c r="G80" i="26"/>
  <c r="P35" i="13"/>
  <c r="C232" i="10"/>
  <c r="C227" i="10"/>
  <c r="C223" i="10"/>
  <c r="G135" i="26"/>
  <c r="C433" i="10"/>
  <c r="N433" i="10" s="1"/>
  <c r="N431" i="10" s="1"/>
  <c r="M94" i="13" s="1"/>
  <c r="H162" i="28" s="1"/>
  <c r="N429" i="10"/>
  <c r="N427" i="10" s="1"/>
  <c r="M93" i="13" s="1"/>
  <c r="H160" i="28" s="1"/>
  <c r="M82" i="13"/>
  <c r="H140" i="28" s="1"/>
  <c r="G144" i="26"/>
  <c r="G142" i="26"/>
  <c r="G19" i="26"/>
  <c r="P14" i="13"/>
  <c r="N14" i="13" s="1"/>
  <c r="G45" i="26"/>
  <c r="P29" i="13"/>
  <c r="N29" i="13" s="1"/>
  <c r="G28" i="26"/>
  <c r="P19" i="13"/>
  <c r="N19" i="13" s="1"/>
  <c r="G31" i="26"/>
  <c r="P21" i="13"/>
  <c r="N21" i="13" s="1"/>
  <c r="G42" i="26"/>
  <c r="P27" i="13"/>
  <c r="N27" i="13" s="1"/>
  <c r="G35" i="26"/>
  <c r="P23" i="13"/>
  <c r="N23" i="13" s="1"/>
  <c r="G13" i="26"/>
  <c r="P11" i="13"/>
  <c r="N11" i="13" s="1"/>
  <c r="G47" i="26"/>
  <c r="P30" i="13"/>
  <c r="N30" i="13" s="1"/>
  <c r="G26" i="26"/>
  <c r="P18" i="13"/>
  <c r="N18" i="13" s="1"/>
  <c r="G15" i="26"/>
  <c r="P12" i="13"/>
  <c r="N12" i="13" s="1"/>
  <c r="G49" i="26"/>
  <c r="P31" i="13"/>
  <c r="N31" i="13" s="1"/>
  <c r="G17" i="26"/>
  <c r="P13" i="13"/>
  <c r="N13" i="13" s="1"/>
  <c r="G8" i="26"/>
  <c r="P8" i="13"/>
  <c r="N8" i="13" s="1"/>
  <c r="G21" i="26"/>
  <c r="P15" i="13"/>
  <c r="N15" i="13" s="1"/>
  <c r="G24" i="26"/>
  <c r="P17" i="13"/>
  <c r="N17" i="13" s="1"/>
  <c r="G10" i="26"/>
  <c r="P9" i="13"/>
  <c r="N9" i="13" s="1"/>
  <c r="G38" i="26"/>
  <c r="P25" i="13"/>
  <c r="N25" i="13" s="1"/>
  <c r="G33" i="26"/>
  <c r="P22" i="13"/>
  <c r="N22" i="13" s="1"/>
  <c r="G40" i="26"/>
  <c r="P26" i="13"/>
  <c r="N26" i="13" s="1"/>
  <c r="P53" i="13"/>
  <c r="N53" i="13" s="1"/>
  <c r="G87" i="26"/>
  <c r="P41" i="13"/>
  <c r="G66" i="26"/>
  <c r="P34" i="13"/>
  <c r="N34" i="13" s="1"/>
  <c r="G53" i="26"/>
  <c r="P54" i="13"/>
  <c r="G89" i="26"/>
  <c r="P36" i="13"/>
  <c r="G57" i="26"/>
  <c r="P39" i="13"/>
  <c r="G62" i="26"/>
  <c r="P40" i="13"/>
  <c r="G64" i="26"/>
  <c r="P92" i="13"/>
  <c r="O92" i="13" s="1"/>
  <c r="P38" i="13"/>
  <c r="N268" i="10"/>
  <c r="M88" i="13"/>
  <c r="H151" i="28" s="1"/>
  <c r="M86" i="13"/>
  <c r="H148" i="28" s="1"/>
  <c r="M43" i="13"/>
  <c r="H69" i="28" s="1"/>
  <c r="M79" i="13"/>
  <c r="H135" i="28" s="1"/>
  <c r="C420" i="10"/>
  <c r="N420" i="10" s="1"/>
  <c r="N418" i="10" s="1"/>
  <c r="C416" i="10"/>
  <c r="N416" i="10" s="1"/>
  <c r="N414" i="10" s="1"/>
  <c r="N346" i="10"/>
  <c r="C373" i="10" s="1"/>
  <c r="N373" i="10" s="1"/>
  <c r="N370" i="10" s="1"/>
  <c r="N299" i="10"/>
  <c r="M69" i="13"/>
  <c r="H117" i="28" s="1"/>
  <c r="M74" i="13"/>
  <c r="H126" i="28" s="1"/>
  <c r="D399" i="10"/>
  <c r="N399" i="10" s="1"/>
  <c r="D394" i="10"/>
  <c r="D389" i="10"/>
  <c r="N389" i="10" s="1"/>
  <c r="N387" i="10" s="1"/>
  <c r="D223" i="10"/>
  <c r="N223" i="10" s="1"/>
  <c r="N221" i="10" s="1"/>
  <c r="D245" i="10"/>
  <c r="N245" i="10" s="1"/>
  <c r="N243" i="10" s="1"/>
  <c r="D237" i="10"/>
  <c r="N237" i="10" s="1"/>
  <c r="N235" i="10" s="1"/>
  <c r="I158" i="28" l="1"/>
  <c r="P170" i="28"/>
  <c r="O170" i="28"/>
  <c r="L170" i="28"/>
  <c r="N170" i="28"/>
  <c r="M170" i="28"/>
  <c r="K170" i="28"/>
  <c r="I165" i="28"/>
  <c r="O95" i="13"/>
  <c r="I164" i="28" s="1"/>
  <c r="N168" i="28"/>
  <c r="K168" i="28"/>
  <c r="P168" i="28"/>
  <c r="M168" i="28"/>
  <c r="L168" i="28"/>
  <c r="O168" i="28"/>
  <c r="M172" i="28"/>
  <c r="P172" i="28"/>
  <c r="N172" i="28"/>
  <c r="L172" i="28"/>
  <c r="K172" i="28"/>
  <c r="O172" i="28"/>
  <c r="I49" i="26"/>
  <c r="I42" i="26"/>
  <c r="I158" i="26"/>
  <c r="P159" i="26" s="1"/>
  <c r="N28" i="13"/>
  <c r="N40" i="13"/>
  <c r="I64" i="26" s="1"/>
  <c r="K65" i="26" s="1"/>
  <c r="N35" i="13"/>
  <c r="I47" i="26"/>
  <c r="N39" i="13"/>
  <c r="I62" i="26" s="1"/>
  <c r="K63" i="26" s="1"/>
  <c r="N41" i="13"/>
  <c r="I66" i="26" s="1"/>
  <c r="I165" i="26"/>
  <c r="P166" i="26" s="1"/>
  <c r="I21" i="26"/>
  <c r="P22" i="26" s="1"/>
  <c r="I40" i="26"/>
  <c r="O41" i="26" s="1"/>
  <c r="N24" i="13"/>
  <c r="I19" i="26"/>
  <c r="I33" i="26"/>
  <c r="L34" i="26" s="1"/>
  <c r="I17" i="26"/>
  <c r="I35" i="26"/>
  <c r="O36" i="26" s="1"/>
  <c r="I171" i="26"/>
  <c r="O172" i="26" s="1"/>
  <c r="I57" i="26"/>
  <c r="P58" i="26" s="1"/>
  <c r="N36" i="13"/>
  <c r="I169" i="26"/>
  <c r="N54" i="13"/>
  <c r="I89" i="26" s="1"/>
  <c r="P90" i="26" s="1"/>
  <c r="I167" i="26"/>
  <c r="N20" i="13"/>
  <c r="I15" i="26"/>
  <c r="N16" i="26" s="1"/>
  <c r="N10" i="13"/>
  <c r="I60" i="26"/>
  <c r="L61" i="26" s="1"/>
  <c r="N38" i="13"/>
  <c r="N16" i="13"/>
  <c r="I28" i="26"/>
  <c r="N7" i="13"/>
  <c r="I87" i="26"/>
  <c r="M88" i="26" s="1"/>
  <c r="H160" i="26"/>
  <c r="P94" i="13"/>
  <c r="O94" i="13" s="1"/>
  <c r="I162" i="28" s="1"/>
  <c r="H151" i="26"/>
  <c r="H148" i="26"/>
  <c r="I53" i="26"/>
  <c r="L54" i="26" s="1"/>
  <c r="P33" i="13"/>
  <c r="P95" i="13"/>
  <c r="P82" i="13"/>
  <c r="H140" i="26"/>
  <c r="H162" i="26"/>
  <c r="P93" i="13"/>
  <c r="O93" i="13" s="1"/>
  <c r="I160" i="28" s="1"/>
  <c r="I38" i="26"/>
  <c r="P24" i="13"/>
  <c r="I24" i="26"/>
  <c r="P16" i="13"/>
  <c r="I31" i="26"/>
  <c r="P20" i="13"/>
  <c r="I45" i="26"/>
  <c r="P28" i="13"/>
  <c r="I8" i="26"/>
  <c r="P7" i="13"/>
  <c r="I13" i="26"/>
  <c r="P10" i="13"/>
  <c r="P37" i="13"/>
  <c r="P43" i="13"/>
  <c r="H69" i="26"/>
  <c r="P79" i="13"/>
  <c r="N79" i="13" s="1"/>
  <c r="P74" i="13"/>
  <c r="H126" i="26"/>
  <c r="P69" i="13"/>
  <c r="H117" i="26"/>
  <c r="P86" i="13"/>
  <c r="P88" i="13"/>
  <c r="O88" i="13" s="1"/>
  <c r="M70" i="13"/>
  <c r="H119" i="28" s="1"/>
  <c r="M83" i="13"/>
  <c r="H142" i="28" s="1"/>
  <c r="M80" i="13"/>
  <c r="H137" i="28" s="1"/>
  <c r="M76" i="13"/>
  <c r="H129" i="28" s="1"/>
  <c r="M89" i="13"/>
  <c r="H153" i="28" s="1"/>
  <c r="M64" i="13"/>
  <c r="H108" i="28" s="1"/>
  <c r="M66" i="13"/>
  <c r="H112" i="28" s="1"/>
  <c r="M90" i="13"/>
  <c r="H155" i="28" s="1"/>
  <c r="M73" i="13"/>
  <c r="H124" i="28" s="1"/>
  <c r="M61" i="13"/>
  <c r="H102" i="28" s="1"/>
  <c r="N397" i="10"/>
  <c r="N330" i="10"/>
  <c r="C353" i="10" s="1"/>
  <c r="N353" i="10" s="1"/>
  <c r="N351" i="10" s="1"/>
  <c r="M78" i="13" s="1"/>
  <c r="H133" i="28" s="1"/>
  <c r="M68" i="13"/>
  <c r="H115" i="28" s="1"/>
  <c r="N394" i="10"/>
  <c r="N392" i="10" s="1"/>
  <c r="Q170" i="28" l="1"/>
  <c r="R170" i="28" s="1"/>
  <c r="N33" i="13"/>
  <c r="K161" i="28"/>
  <c r="O161" i="28"/>
  <c r="P161" i="28"/>
  <c r="L161" i="28"/>
  <c r="M161" i="28"/>
  <c r="N161" i="28"/>
  <c r="O163" i="28"/>
  <c r="K163" i="28"/>
  <c r="N163" i="28"/>
  <c r="P163" i="28"/>
  <c r="M163" i="28"/>
  <c r="L163" i="28"/>
  <c r="I55" i="26"/>
  <c r="P56" i="26" s="1"/>
  <c r="Q172" i="28"/>
  <c r="R172" i="28" s="1"/>
  <c r="I151" i="28"/>
  <c r="Q168" i="28"/>
  <c r="R168" i="28" s="1"/>
  <c r="O91" i="13"/>
  <c r="I157" i="28" s="1"/>
  <c r="P166" i="28"/>
  <c r="P164" i="28" s="1"/>
  <c r="O166" i="28"/>
  <c r="O164" i="28" s="1"/>
  <c r="N166" i="28"/>
  <c r="N164" i="28" s="1"/>
  <c r="M166" i="28"/>
  <c r="M164" i="28" s="1"/>
  <c r="L166" i="28"/>
  <c r="L164" i="28" s="1"/>
  <c r="K166" i="28"/>
  <c r="P159" i="28"/>
  <c r="K159" i="28"/>
  <c r="N159" i="28"/>
  <c r="O159" i="28"/>
  <c r="L159" i="28"/>
  <c r="M159" i="28"/>
  <c r="M157" i="28" s="1"/>
  <c r="M166" i="26"/>
  <c r="N90" i="26"/>
  <c r="N61" i="26"/>
  <c r="K61" i="26"/>
  <c r="M61" i="26"/>
  <c r="O61" i="26"/>
  <c r="L159" i="26"/>
  <c r="M159" i="26"/>
  <c r="N159" i="26"/>
  <c r="O159" i="26"/>
  <c r="P41" i="26"/>
  <c r="L41" i="26"/>
  <c r="K159" i="26"/>
  <c r="P61" i="26"/>
  <c r="L166" i="26"/>
  <c r="M41" i="26"/>
  <c r="K58" i="26"/>
  <c r="N58" i="26"/>
  <c r="O58" i="26"/>
  <c r="K16" i="26"/>
  <c r="M34" i="26"/>
  <c r="O34" i="26"/>
  <c r="K34" i="26"/>
  <c r="O90" i="26"/>
  <c r="M63" i="26"/>
  <c r="L58" i="26"/>
  <c r="K41" i="26"/>
  <c r="N41" i="26"/>
  <c r="M58" i="26"/>
  <c r="N63" i="26"/>
  <c r="K48" i="26"/>
  <c r="M48" i="26"/>
  <c r="O48" i="26"/>
  <c r="N48" i="26"/>
  <c r="L48" i="26"/>
  <c r="P48" i="26"/>
  <c r="L18" i="26"/>
  <c r="M18" i="26"/>
  <c r="P18" i="26"/>
  <c r="N18" i="26"/>
  <c r="K18" i="26"/>
  <c r="O18" i="26"/>
  <c r="P170" i="26"/>
  <c r="O170" i="26"/>
  <c r="N170" i="26"/>
  <c r="K170" i="26"/>
  <c r="L170" i="26"/>
  <c r="M170" i="26"/>
  <c r="O168" i="26"/>
  <c r="K168" i="26"/>
  <c r="N168" i="26"/>
  <c r="M168" i="26"/>
  <c r="L168" i="26"/>
  <c r="P168" i="26"/>
  <c r="K20" i="26"/>
  <c r="M20" i="26"/>
  <c r="L20" i="26"/>
  <c r="O20" i="26"/>
  <c r="N20" i="26"/>
  <c r="P20" i="26"/>
  <c r="N29" i="26"/>
  <c r="K29" i="26"/>
  <c r="O29" i="26"/>
  <c r="P29" i="26"/>
  <c r="M29" i="26"/>
  <c r="L29" i="26"/>
  <c r="O43" i="26"/>
  <c r="K43" i="26"/>
  <c r="N43" i="26"/>
  <c r="L43" i="26"/>
  <c r="P43" i="26"/>
  <c r="M43" i="26"/>
  <c r="L67" i="26"/>
  <c r="P67" i="26"/>
  <c r="M67" i="26"/>
  <c r="O67" i="26"/>
  <c r="N67" i="26"/>
  <c r="K67" i="26"/>
  <c r="P50" i="26"/>
  <c r="M50" i="26"/>
  <c r="L50" i="26"/>
  <c r="O50" i="26"/>
  <c r="K50" i="26"/>
  <c r="N50" i="26"/>
  <c r="N69" i="13"/>
  <c r="I117" i="26" s="1"/>
  <c r="O16" i="26"/>
  <c r="P36" i="26"/>
  <c r="N166" i="26"/>
  <c r="I162" i="26"/>
  <c r="N163" i="26" s="1"/>
  <c r="L36" i="26"/>
  <c r="I23" i="26"/>
  <c r="M65" i="26"/>
  <c r="I164" i="26"/>
  <c r="N74" i="13"/>
  <c r="I126" i="26" s="1"/>
  <c r="P16" i="26"/>
  <c r="K36" i="26"/>
  <c r="I160" i="26"/>
  <c r="K166" i="26"/>
  <c r="N95" i="13"/>
  <c r="N43" i="13"/>
  <c r="I12" i="26"/>
  <c r="N34" i="26"/>
  <c r="N22" i="26"/>
  <c r="I30" i="26"/>
  <c r="N56" i="26"/>
  <c r="L172" i="26"/>
  <c r="N91" i="13"/>
  <c r="O63" i="26"/>
  <c r="P34" i="26"/>
  <c r="K22" i="26"/>
  <c r="P65" i="26"/>
  <c r="M56" i="26"/>
  <c r="P172" i="26"/>
  <c r="O22" i="26"/>
  <c r="O65" i="26"/>
  <c r="K56" i="26"/>
  <c r="N172" i="26"/>
  <c r="L90" i="26"/>
  <c r="K90" i="26"/>
  <c r="L22" i="26"/>
  <c r="L56" i="26"/>
  <c r="K172" i="26"/>
  <c r="I26" i="26"/>
  <c r="M90" i="26"/>
  <c r="M16" i="26"/>
  <c r="N36" i="26"/>
  <c r="M22" i="26"/>
  <c r="I37" i="26"/>
  <c r="N65" i="26"/>
  <c r="M172" i="26"/>
  <c r="N6" i="13"/>
  <c r="I44" i="26"/>
  <c r="N86" i="13"/>
  <c r="I148" i="26" s="1"/>
  <c r="L63" i="26"/>
  <c r="L16" i="26"/>
  <c r="M36" i="26"/>
  <c r="L65" i="26"/>
  <c r="N82" i="13"/>
  <c r="I140" i="26" s="1"/>
  <c r="P141" i="26" s="1"/>
  <c r="N37" i="13"/>
  <c r="O166" i="26"/>
  <c r="I10" i="26"/>
  <c r="P63" i="26"/>
  <c r="N88" i="26"/>
  <c r="K88" i="26"/>
  <c r="P88" i="26"/>
  <c r="L88" i="26"/>
  <c r="O88" i="26"/>
  <c r="H112" i="26"/>
  <c r="H137" i="26"/>
  <c r="H115" i="26"/>
  <c r="P78" i="13"/>
  <c r="K54" i="26"/>
  <c r="M54" i="26"/>
  <c r="O54" i="26"/>
  <c r="N54" i="26"/>
  <c r="P54" i="26"/>
  <c r="P52" i="26" s="1"/>
  <c r="I151" i="26"/>
  <c r="L152" i="26" s="1"/>
  <c r="P91" i="13"/>
  <c r="H133" i="26"/>
  <c r="I52" i="26"/>
  <c r="P14" i="26"/>
  <c r="O14" i="26"/>
  <c r="N14" i="26"/>
  <c r="K14" i="26"/>
  <c r="M14" i="26"/>
  <c r="L14" i="26"/>
  <c r="N32" i="26"/>
  <c r="M32" i="26"/>
  <c r="L32" i="26"/>
  <c r="O32" i="26"/>
  <c r="K32" i="26"/>
  <c r="P32" i="26"/>
  <c r="I7" i="26"/>
  <c r="P6" i="13"/>
  <c r="N9" i="26"/>
  <c r="K9" i="26"/>
  <c r="O9" i="26"/>
  <c r="M9" i="26"/>
  <c r="L9" i="26"/>
  <c r="P9" i="26"/>
  <c r="O39" i="26"/>
  <c r="L39" i="26"/>
  <c r="M39" i="26"/>
  <c r="K39" i="26"/>
  <c r="P39" i="26"/>
  <c r="N39" i="26"/>
  <c r="P25" i="26"/>
  <c r="L25" i="26"/>
  <c r="K25" i="26"/>
  <c r="N25" i="26"/>
  <c r="O25" i="26"/>
  <c r="M25" i="26"/>
  <c r="K46" i="26"/>
  <c r="L46" i="26"/>
  <c r="M46" i="26"/>
  <c r="P46" i="26"/>
  <c r="N46" i="26"/>
  <c r="O46" i="26"/>
  <c r="P64" i="13"/>
  <c r="H108" i="26"/>
  <c r="P89" i="13"/>
  <c r="N89" i="13" s="1"/>
  <c r="H153" i="26"/>
  <c r="P80" i="13"/>
  <c r="N80" i="13" s="1"/>
  <c r="H135" i="26"/>
  <c r="P76" i="13"/>
  <c r="H129" i="26"/>
  <c r="P83" i="13"/>
  <c r="N83" i="13" s="1"/>
  <c r="P73" i="13"/>
  <c r="H124" i="26"/>
  <c r="P70" i="13"/>
  <c r="H119" i="26"/>
  <c r="P61" i="13"/>
  <c r="H102" i="26"/>
  <c r="P90" i="13"/>
  <c r="O90" i="13" s="1"/>
  <c r="I155" i="28" s="1"/>
  <c r="H155" i="26"/>
  <c r="P68" i="13"/>
  <c r="P66" i="13"/>
  <c r="N66" i="13" s="1"/>
  <c r="H110" i="26"/>
  <c r="M84" i="13"/>
  <c r="H144" i="28" s="1"/>
  <c r="M77" i="13"/>
  <c r="H131" i="28" s="1"/>
  <c r="M85" i="13"/>
  <c r="H146" i="28" s="1"/>
  <c r="N157" i="28" l="1"/>
  <c r="O56" i="26"/>
  <c r="Q56" i="26" s="1"/>
  <c r="R56" i="26" s="1"/>
  <c r="L157" i="28"/>
  <c r="O157" i="28"/>
  <c r="Q159" i="28"/>
  <c r="R159" i="28" s="1"/>
  <c r="K157" i="28"/>
  <c r="P157" i="28"/>
  <c r="N156" i="28"/>
  <c r="O156" i="28"/>
  <c r="K156" i="28"/>
  <c r="P156" i="28"/>
  <c r="M156" i="28"/>
  <c r="L156" i="28"/>
  <c r="Q166" i="28"/>
  <c r="R166" i="28" s="1"/>
  <c r="K164" i="28"/>
  <c r="Q164" i="28" s="1"/>
  <c r="R164" i="28" s="1"/>
  <c r="O152" i="28"/>
  <c r="P152" i="28"/>
  <c r="L152" i="28"/>
  <c r="N152" i="28"/>
  <c r="M152" i="28"/>
  <c r="M150" i="28" s="1"/>
  <c r="K152" i="28"/>
  <c r="Q161" i="28"/>
  <c r="R161" i="28" s="1"/>
  <c r="O87" i="13"/>
  <c r="Q163" i="28"/>
  <c r="R163" i="28" s="1"/>
  <c r="K59" i="26"/>
  <c r="L52" i="26"/>
  <c r="Q159" i="26"/>
  <c r="R159" i="26" s="1"/>
  <c r="Q61" i="26"/>
  <c r="R61" i="26" s="1"/>
  <c r="M44" i="26"/>
  <c r="Q43" i="26"/>
  <c r="R43" i="26" s="1"/>
  <c r="Q48" i="26"/>
  <c r="R48" i="26" s="1"/>
  <c r="K52" i="26"/>
  <c r="K163" i="26"/>
  <c r="Q20" i="26"/>
  <c r="R20" i="26" s="1"/>
  <c r="O44" i="26"/>
  <c r="L37" i="26"/>
  <c r="Q41" i="26"/>
  <c r="R41" i="26" s="1"/>
  <c r="O37" i="26"/>
  <c r="K164" i="26"/>
  <c r="Q58" i="26"/>
  <c r="R58" i="26" s="1"/>
  <c r="O30" i="26"/>
  <c r="O164" i="26"/>
  <c r="L30" i="26"/>
  <c r="P164" i="26"/>
  <c r="Q170" i="26"/>
  <c r="R170" i="26" s="1"/>
  <c r="L164" i="26"/>
  <c r="Q34" i="26"/>
  <c r="R34" i="26" s="1"/>
  <c r="L44" i="26"/>
  <c r="Q65" i="26"/>
  <c r="R65" i="26" s="1"/>
  <c r="N164" i="26"/>
  <c r="M164" i="26"/>
  <c r="Q63" i="26"/>
  <c r="R63" i="26" s="1"/>
  <c r="M59" i="26"/>
  <c r="Q18" i="26"/>
  <c r="R18" i="26" s="1"/>
  <c r="M30" i="26"/>
  <c r="Q16" i="26"/>
  <c r="R16" i="26" s="1"/>
  <c r="Q29" i="26"/>
  <c r="R29" i="26" s="1"/>
  <c r="L12" i="26"/>
  <c r="Q36" i="26"/>
  <c r="R36" i="26" s="1"/>
  <c r="N44" i="26"/>
  <c r="P163" i="26"/>
  <c r="Q67" i="26"/>
  <c r="R67" i="26" s="1"/>
  <c r="P59" i="26"/>
  <c r="M12" i="26"/>
  <c r="Q90" i="26"/>
  <c r="R90" i="26" s="1"/>
  <c r="Q50" i="26"/>
  <c r="R50" i="26" s="1"/>
  <c r="O163" i="26"/>
  <c r="Q22" i="26"/>
  <c r="R22" i="26" s="1"/>
  <c r="O59" i="26"/>
  <c r="Q172" i="26"/>
  <c r="R172" i="26" s="1"/>
  <c r="N37" i="26"/>
  <c r="L163" i="26"/>
  <c r="N59" i="26"/>
  <c r="M37" i="26"/>
  <c r="M52" i="26"/>
  <c r="M163" i="26"/>
  <c r="N149" i="26"/>
  <c r="O149" i="26"/>
  <c r="P149" i="26"/>
  <c r="K149" i="26"/>
  <c r="M149" i="26"/>
  <c r="L149" i="26"/>
  <c r="P118" i="26"/>
  <c r="N118" i="26"/>
  <c r="K118" i="26"/>
  <c r="M118" i="26"/>
  <c r="L118" i="26"/>
  <c r="O118" i="26"/>
  <c r="N161" i="26"/>
  <c r="N157" i="26" s="1"/>
  <c r="L161" i="26"/>
  <c r="K161" i="26"/>
  <c r="M161" i="26"/>
  <c r="P161" i="26"/>
  <c r="O161" i="26"/>
  <c r="O127" i="26"/>
  <c r="P127" i="26"/>
  <c r="N127" i="26"/>
  <c r="K127" i="26"/>
  <c r="M127" i="26"/>
  <c r="L127" i="26"/>
  <c r="N76" i="13"/>
  <c r="P30" i="26"/>
  <c r="N73" i="13"/>
  <c r="I124" i="26" s="1"/>
  <c r="L59" i="26"/>
  <c r="I59" i="26"/>
  <c r="Q168" i="26"/>
  <c r="R168" i="26" s="1"/>
  <c r="I155" i="26"/>
  <c r="P12" i="26"/>
  <c r="Q166" i="26"/>
  <c r="R166" i="26" s="1"/>
  <c r="I157" i="26"/>
  <c r="N61" i="13"/>
  <c r="I102" i="26" s="1"/>
  <c r="O103" i="26" s="1"/>
  <c r="N78" i="13"/>
  <c r="I133" i="26" s="1"/>
  <c r="K134" i="26" s="1"/>
  <c r="K27" i="26"/>
  <c r="K23" i="26" s="1"/>
  <c r="P27" i="26"/>
  <c r="P23" i="26" s="1"/>
  <c r="N27" i="26"/>
  <c r="N23" i="26" s="1"/>
  <c r="M27" i="26"/>
  <c r="M23" i="26" s="1"/>
  <c r="O27" i="26"/>
  <c r="O23" i="26" s="1"/>
  <c r="L27" i="26"/>
  <c r="L23" i="26" s="1"/>
  <c r="N12" i="26"/>
  <c r="O12" i="26"/>
  <c r="N30" i="26"/>
  <c r="I69" i="26"/>
  <c r="N68" i="13"/>
  <c r="N87" i="13"/>
  <c r="I119" i="26"/>
  <c r="N120" i="26" s="1"/>
  <c r="N70" i="13"/>
  <c r="N52" i="26"/>
  <c r="N64" i="13"/>
  <c r="I108" i="26" s="1"/>
  <c r="N109" i="26" s="1"/>
  <c r="P44" i="26"/>
  <c r="P37" i="26"/>
  <c r="M11" i="26"/>
  <c r="M7" i="26" s="1"/>
  <c r="P11" i="26"/>
  <c r="P7" i="26" s="1"/>
  <c r="O11" i="26"/>
  <c r="O7" i="26" s="1"/>
  <c r="K11" i="26"/>
  <c r="N11" i="26"/>
  <c r="N7" i="26" s="1"/>
  <c r="L11" i="26"/>
  <c r="L7" i="26" s="1"/>
  <c r="Q88" i="26"/>
  <c r="R88" i="26" s="1"/>
  <c r="H146" i="26"/>
  <c r="N152" i="26"/>
  <c r="P152" i="26"/>
  <c r="K152" i="26"/>
  <c r="Q54" i="26"/>
  <c r="R54" i="26" s="1"/>
  <c r="O152" i="26"/>
  <c r="M152" i="26"/>
  <c r="I110" i="26"/>
  <c r="L111" i="26" s="1"/>
  <c r="I112" i="26"/>
  <c r="I135" i="26"/>
  <c r="P136" i="26" s="1"/>
  <c r="I137" i="26"/>
  <c r="P138" i="26" s="1"/>
  <c r="I6" i="26"/>
  <c r="O141" i="26"/>
  <c r="Q9" i="26"/>
  <c r="R9" i="26" s="1"/>
  <c r="Q25" i="26"/>
  <c r="R25" i="26" s="1"/>
  <c r="K44" i="26"/>
  <c r="Q46" i="26"/>
  <c r="R46" i="26" s="1"/>
  <c r="K12" i="26"/>
  <c r="Q14" i="26"/>
  <c r="R14" i="26" s="1"/>
  <c r="K37" i="26"/>
  <c r="Q39" i="26"/>
  <c r="R39" i="26" s="1"/>
  <c r="Q32" i="26"/>
  <c r="R32" i="26" s="1"/>
  <c r="K30" i="26"/>
  <c r="P77" i="13"/>
  <c r="N77" i="13" s="1"/>
  <c r="H131" i="26"/>
  <c r="P87" i="13"/>
  <c r="P84" i="13"/>
  <c r="H142" i="26"/>
  <c r="P67" i="13"/>
  <c r="P85" i="13"/>
  <c r="N85" i="13" s="1"/>
  <c r="H144" i="26"/>
  <c r="M44" i="13"/>
  <c r="H71" i="28" s="1"/>
  <c r="O52" i="26" l="1"/>
  <c r="Q52" i="26" s="1"/>
  <c r="R52" i="26" s="1"/>
  <c r="N150" i="28"/>
  <c r="N51" i="28" s="1"/>
  <c r="N5" i="28" s="1"/>
  <c r="K150" i="28"/>
  <c r="K51" i="28" s="1"/>
  <c r="L150" i="28"/>
  <c r="L51" i="28" s="1"/>
  <c r="L5" i="28" s="1"/>
  <c r="Q157" i="28"/>
  <c r="R157" i="28" s="1"/>
  <c r="I150" i="28"/>
  <c r="O5" i="13"/>
  <c r="I5" i="28" s="1"/>
  <c r="K157" i="26"/>
  <c r="K5" i="28"/>
  <c r="M51" i="28"/>
  <c r="M5" i="28" s="1"/>
  <c r="P150" i="28"/>
  <c r="P51" i="28" s="1"/>
  <c r="P5" i="28" s="1"/>
  <c r="Q152" i="28"/>
  <c r="R152" i="28" s="1"/>
  <c r="Q156" i="28"/>
  <c r="R156" i="28" s="1"/>
  <c r="O150" i="28"/>
  <c r="O51" i="28" s="1"/>
  <c r="O5" i="28" s="1"/>
  <c r="Q59" i="26"/>
  <c r="R59" i="26" s="1"/>
  <c r="M6" i="26"/>
  <c r="Q164" i="26"/>
  <c r="R164" i="26" s="1"/>
  <c r="Q161" i="26"/>
  <c r="R161" i="26" s="1"/>
  <c r="L157" i="26"/>
  <c r="P134" i="26"/>
  <c r="L120" i="26"/>
  <c r="L134" i="26"/>
  <c r="O157" i="26"/>
  <c r="P120" i="26"/>
  <c r="N134" i="26"/>
  <c r="Q30" i="26"/>
  <c r="R30" i="26" s="1"/>
  <c r="M157" i="26"/>
  <c r="P157" i="26"/>
  <c r="Q118" i="26"/>
  <c r="R118" i="26" s="1"/>
  <c r="N6" i="26"/>
  <c r="P103" i="26"/>
  <c r="O6" i="26"/>
  <c r="P6" i="26"/>
  <c r="Q37" i="26"/>
  <c r="R37" i="26" s="1"/>
  <c r="M134" i="26"/>
  <c r="K120" i="26"/>
  <c r="Q11" i="26"/>
  <c r="R11" i="26" s="1"/>
  <c r="Q127" i="26"/>
  <c r="R127" i="26" s="1"/>
  <c r="Q149" i="26"/>
  <c r="R149" i="26" s="1"/>
  <c r="O134" i="26"/>
  <c r="Q163" i="26"/>
  <c r="R163" i="26" s="1"/>
  <c r="Q44" i="26"/>
  <c r="R44" i="26" s="1"/>
  <c r="M120" i="26"/>
  <c r="K156" i="26"/>
  <c r="O156" i="26"/>
  <c r="M156" i="26"/>
  <c r="P156" i="26"/>
  <c r="L156" i="26"/>
  <c r="N156" i="26"/>
  <c r="L6" i="26"/>
  <c r="P125" i="26"/>
  <c r="O125" i="26"/>
  <c r="K125" i="26"/>
  <c r="M125" i="26"/>
  <c r="N125" i="26"/>
  <c r="L125" i="26"/>
  <c r="P109" i="26"/>
  <c r="Q23" i="26"/>
  <c r="R23" i="26" s="1"/>
  <c r="L109" i="26"/>
  <c r="I142" i="26"/>
  <c r="P143" i="26" s="1"/>
  <c r="N84" i="13"/>
  <c r="N81" i="13" s="1"/>
  <c r="K7" i="26"/>
  <c r="K6" i="26" s="1"/>
  <c r="N67" i="13"/>
  <c r="I114" i="26" s="1"/>
  <c r="N75" i="13"/>
  <c r="I115" i="26"/>
  <c r="Q27" i="26"/>
  <c r="R27" i="26" s="1"/>
  <c r="I129" i="26"/>
  <c r="K109" i="26"/>
  <c r="I153" i="26"/>
  <c r="K103" i="26"/>
  <c r="M103" i="26"/>
  <c r="L103" i="26"/>
  <c r="O120" i="26"/>
  <c r="M109" i="26"/>
  <c r="O109" i="26"/>
  <c r="N103" i="26"/>
  <c r="Q12" i="26"/>
  <c r="R12" i="26" s="1"/>
  <c r="P70" i="26"/>
  <c r="K70" i="26"/>
  <c r="L70" i="26"/>
  <c r="N70" i="26"/>
  <c r="M70" i="26"/>
  <c r="O70" i="26"/>
  <c r="I150" i="26"/>
  <c r="Q152" i="26"/>
  <c r="R152" i="26" s="1"/>
  <c r="K111" i="26"/>
  <c r="M111" i="26"/>
  <c r="N111" i="26"/>
  <c r="O111" i="26"/>
  <c r="P111" i="26"/>
  <c r="M136" i="26"/>
  <c r="N136" i="26"/>
  <c r="K136" i="26"/>
  <c r="L136" i="26"/>
  <c r="K138" i="26"/>
  <c r="M138" i="26"/>
  <c r="L138" i="26"/>
  <c r="N138" i="26"/>
  <c r="O138" i="26"/>
  <c r="P113" i="26"/>
  <c r="O113" i="26"/>
  <c r="K113" i="26"/>
  <c r="L113" i="26"/>
  <c r="M113" i="26"/>
  <c r="N113" i="26"/>
  <c r="O136" i="26"/>
  <c r="N141" i="26"/>
  <c r="K141" i="26"/>
  <c r="L141" i="26"/>
  <c r="M141" i="26"/>
  <c r="P81" i="13"/>
  <c r="I139" i="26" s="1"/>
  <c r="I146" i="26"/>
  <c r="P147" i="26" s="1"/>
  <c r="P44" i="13"/>
  <c r="N44" i="13" s="1"/>
  <c r="N42" i="13" s="1"/>
  <c r="H71" i="26"/>
  <c r="P75" i="13"/>
  <c r="I131" i="26"/>
  <c r="P132" i="26" s="1"/>
  <c r="M46" i="13"/>
  <c r="H74" i="28" s="1"/>
  <c r="D232" i="10"/>
  <c r="N232" i="10" s="1"/>
  <c r="N230" i="10" s="1"/>
  <c r="I144" i="26" l="1"/>
  <c r="P145" i="26" s="1"/>
  <c r="Q150" i="28"/>
  <c r="R150" i="28" s="1"/>
  <c r="Q5" i="28"/>
  <c r="Q51" i="28"/>
  <c r="Q157" i="26"/>
  <c r="R157" i="26" s="1"/>
  <c r="Q156" i="26"/>
  <c r="R156" i="26" s="1"/>
  <c r="Q109" i="26"/>
  <c r="R109" i="26" s="1"/>
  <c r="Q6" i="26"/>
  <c r="Q134" i="26"/>
  <c r="R134" i="26" s="1"/>
  <c r="Q125" i="26"/>
  <c r="R125" i="26" s="1"/>
  <c r="K143" i="26"/>
  <c r="Q120" i="26"/>
  <c r="R120" i="26" s="1"/>
  <c r="N143" i="26"/>
  <c r="M143" i="26"/>
  <c r="Q103" i="26"/>
  <c r="R103" i="26" s="1"/>
  <c r="L143" i="26"/>
  <c r="P154" i="26"/>
  <c r="P150" i="26" s="1"/>
  <c r="M154" i="26"/>
  <c r="M150" i="26" s="1"/>
  <c r="L154" i="26"/>
  <c r="L150" i="26" s="1"/>
  <c r="N154" i="26"/>
  <c r="N150" i="26" s="1"/>
  <c r="O154" i="26"/>
  <c r="O150" i="26" s="1"/>
  <c r="K154" i="26"/>
  <c r="I128" i="26"/>
  <c r="Q7" i="26"/>
  <c r="R7" i="26" s="1"/>
  <c r="P116" i="26"/>
  <c r="P114" i="26" s="1"/>
  <c r="L116" i="26"/>
  <c r="L114" i="26" s="1"/>
  <c r="N116" i="26"/>
  <c r="N114" i="26" s="1"/>
  <c r="M116" i="26"/>
  <c r="M114" i="26" s="1"/>
  <c r="O116" i="26"/>
  <c r="O114" i="26" s="1"/>
  <c r="K116" i="26"/>
  <c r="Q70" i="26"/>
  <c r="R70" i="26" s="1"/>
  <c r="O143" i="26"/>
  <c r="O130" i="26"/>
  <c r="M130" i="26"/>
  <c r="N130" i="26"/>
  <c r="L130" i="26"/>
  <c r="P130" i="26"/>
  <c r="P128" i="26" s="1"/>
  <c r="K130" i="26"/>
  <c r="Q111" i="26"/>
  <c r="R111" i="26" s="1"/>
  <c r="Q136" i="26"/>
  <c r="R136" i="26" s="1"/>
  <c r="Q113" i="26"/>
  <c r="R113" i="26" s="1"/>
  <c r="N145" i="26"/>
  <c r="P139" i="26"/>
  <c r="Q138" i="26"/>
  <c r="R138" i="26" s="1"/>
  <c r="Q141" i="26"/>
  <c r="R141" i="26" s="1"/>
  <c r="K145" i="26"/>
  <c r="M145" i="26"/>
  <c r="O147" i="26"/>
  <c r="K147" i="26"/>
  <c r="M147" i="26"/>
  <c r="N147" i="26"/>
  <c r="L147" i="26"/>
  <c r="P42" i="13"/>
  <c r="I71" i="26"/>
  <c r="P72" i="26" s="1"/>
  <c r="P46" i="13"/>
  <c r="H74" i="26"/>
  <c r="K132" i="26"/>
  <c r="O132" i="26"/>
  <c r="M132" i="26"/>
  <c r="L132" i="26"/>
  <c r="N132" i="26"/>
  <c r="M63" i="13"/>
  <c r="H106" i="28" s="1"/>
  <c r="N152" i="10"/>
  <c r="N150" i="10" s="1"/>
  <c r="C160" i="10" s="1"/>
  <c r="N160" i="10" s="1"/>
  <c r="M49" i="13"/>
  <c r="H80" i="28" s="1"/>
  <c r="D227" i="10"/>
  <c r="N227" i="10" s="1"/>
  <c r="N225" i="10" s="1"/>
  <c r="D219" i="10"/>
  <c r="N219" i="10" s="1"/>
  <c r="L145" i="26" l="1"/>
  <c r="L139" i="26" s="1"/>
  <c r="O145" i="26"/>
  <c r="Q143" i="26"/>
  <c r="R143" i="26" s="1"/>
  <c r="Q130" i="26"/>
  <c r="R130" i="26" s="1"/>
  <c r="K128" i="26"/>
  <c r="N46" i="13"/>
  <c r="I74" i="26" s="1"/>
  <c r="N128" i="26"/>
  <c r="M128" i="26"/>
  <c r="Q116" i="26"/>
  <c r="R116" i="26" s="1"/>
  <c r="K114" i="26"/>
  <c r="Q114" i="26" s="1"/>
  <c r="R114" i="26" s="1"/>
  <c r="Q154" i="26"/>
  <c r="R154" i="26" s="1"/>
  <c r="K150" i="26"/>
  <c r="Q150" i="26" s="1"/>
  <c r="R150" i="26" s="1"/>
  <c r="L128" i="26"/>
  <c r="O128" i="26"/>
  <c r="H80" i="26"/>
  <c r="M139" i="26"/>
  <c r="N139" i="26"/>
  <c r="O139" i="26"/>
  <c r="K139" i="26"/>
  <c r="N158" i="10"/>
  <c r="M51" i="13" s="1"/>
  <c r="H84" i="28" s="1"/>
  <c r="I68" i="26"/>
  <c r="Q147" i="26"/>
  <c r="R147" i="26" s="1"/>
  <c r="Q132" i="26"/>
  <c r="R132" i="26" s="1"/>
  <c r="P49" i="13"/>
  <c r="N49" i="13" s="1"/>
  <c r="H76" i="26"/>
  <c r="P68" i="26"/>
  <c r="O72" i="26"/>
  <c r="O68" i="26" s="1"/>
  <c r="L72" i="26"/>
  <c r="L68" i="26" s="1"/>
  <c r="N72" i="26"/>
  <c r="N68" i="26" s="1"/>
  <c r="K72" i="26"/>
  <c r="M72" i="26"/>
  <c r="M68" i="26" s="1"/>
  <c r="P63" i="13"/>
  <c r="H106" i="26"/>
  <c r="M62" i="13"/>
  <c r="H104" i="28" s="1"/>
  <c r="N217" i="10"/>
  <c r="M50" i="13"/>
  <c r="H82" i="28" s="1"/>
  <c r="Q145" i="26" l="1"/>
  <c r="R145" i="26" s="1"/>
  <c r="L75" i="26"/>
  <c r="P75" i="26"/>
  <c r="O75" i="26"/>
  <c r="Q128" i="26"/>
  <c r="R128" i="26" s="1"/>
  <c r="N75" i="26"/>
  <c r="M75" i="26"/>
  <c r="K75" i="26"/>
  <c r="N63" i="13"/>
  <c r="I106" i="26" s="1"/>
  <c r="O107" i="26" s="1"/>
  <c r="H82" i="26"/>
  <c r="Q139" i="26"/>
  <c r="R139" i="26" s="1"/>
  <c r="P51" i="13"/>
  <c r="H84" i="26"/>
  <c r="I76" i="26"/>
  <c r="O77" i="26" s="1"/>
  <c r="I80" i="26"/>
  <c r="P50" i="13"/>
  <c r="N50" i="13" s="1"/>
  <c r="H78" i="26"/>
  <c r="Q72" i="26"/>
  <c r="R72" i="26" s="1"/>
  <c r="K68" i="26"/>
  <c r="Q68" i="26" s="1"/>
  <c r="R68" i="26" s="1"/>
  <c r="P62" i="13"/>
  <c r="H104" i="26"/>
  <c r="M72" i="13"/>
  <c r="H122" i="28" s="1"/>
  <c r="M60" i="13"/>
  <c r="H100" i="28" s="1"/>
  <c r="Q75" i="26" l="1"/>
  <c r="R75" i="26" s="1"/>
  <c r="M107" i="26"/>
  <c r="L107" i="26"/>
  <c r="K107" i="26"/>
  <c r="P107" i="26"/>
  <c r="N107" i="26"/>
  <c r="N62" i="13"/>
  <c r="I104" i="26" s="1"/>
  <c r="O105" i="26" s="1"/>
  <c r="N51" i="13"/>
  <c r="N45" i="13" s="1"/>
  <c r="I78" i="26"/>
  <c r="P79" i="26" s="1"/>
  <c r="I82" i="26"/>
  <c r="P77" i="26"/>
  <c r="N77" i="26"/>
  <c r="M77" i="26"/>
  <c r="L77" i="26"/>
  <c r="K77" i="26"/>
  <c r="N81" i="26"/>
  <c r="P81" i="26"/>
  <c r="L81" i="26"/>
  <c r="K81" i="26"/>
  <c r="O81" i="26"/>
  <c r="M81" i="26"/>
  <c r="P45" i="13"/>
  <c r="P60" i="13"/>
  <c r="N60" i="13" s="1"/>
  <c r="N59" i="13" s="1"/>
  <c r="H100" i="26"/>
  <c r="P72" i="13"/>
  <c r="N72" i="13" s="1"/>
  <c r="H122" i="26"/>
  <c r="Q107" i="26" l="1"/>
  <c r="R107" i="26" s="1"/>
  <c r="N105" i="26"/>
  <c r="K105" i="26"/>
  <c r="M105" i="26"/>
  <c r="P105" i="26"/>
  <c r="L105" i="26"/>
  <c r="N71" i="13"/>
  <c r="I84" i="26"/>
  <c r="K79" i="26"/>
  <c r="O79" i="26"/>
  <c r="L79" i="26"/>
  <c r="N79" i="26"/>
  <c r="M79" i="26"/>
  <c r="K83" i="26"/>
  <c r="M83" i="26"/>
  <c r="N83" i="26"/>
  <c r="O83" i="26"/>
  <c r="L83" i="26"/>
  <c r="P83" i="26"/>
  <c r="Q77" i="26"/>
  <c r="R77" i="26" s="1"/>
  <c r="Q81" i="26"/>
  <c r="R81" i="26" s="1"/>
  <c r="I73" i="26"/>
  <c r="P71" i="13"/>
  <c r="I121" i="26" s="1"/>
  <c r="I122" i="26"/>
  <c r="P123" i="26" s="1"/>
  <c r="P59" i="13"/>
  <c r="I99" i="26" s="1"/>
  <c r="I100" i="26"/>
  <c r="Q105" i="26" l="1"/>
  <c r="R105" i="26" s="1"/>
  <c r="L85" i="26"/>
  <c r="L73" i="26" s="1"/>
  <c r="O85" i="26"/>
  <c r="O73" i="26" s="1"/>
  <c r="N85" i="26"/>
  <c r="N73" i="26" s="1"/>
  <c r="P85" i="26"/>
  <c r="P73" i="26" s="1"/>
  <c r="K85" i="26"/>
  <c r="K73" i="26" s="1"/>
  <c r="M85" i="26"/>
  <c r="M73" i="26" s="1"/>
  <c r="Q79" i="26"/>
  <c r="R79" i="26" s="1"/>
  <c r="Q83" i="26"/>
  <c r="R83" i="26" s="1"/>
  <c r="M101" i="26"/>
  <c r="M99" i="26" s="1"/>
  <c r="K101" i="26"/>
  <c r="K99" i="26" s="1"/>
  <c r="O101" i="26"/>
  <c r="O99" i="26" s="1"/>
  <c r="L101" i="26"/>
  <c r="L99" i="26" s="1"/>
  <c r="P101" i="26"/>
  <c r="P99" i="26" s="1"/>
  <c r="N101" i="26"/>
  <c r="N99" i="26" s="1"/>
  <c r="N123" i="26"/>
  <c r="N121" i="26" s="1"/>
  <c r="M123" i="26"/>
  <c r="M121" i="26" s="1"/>
  <c r="L123" i="26"/>
  <c r="L121" i="26" s="1"/>
  <c r="K123" i="26"/>
  <c r="P121" i="26"/>
  <c r="O123" i="26"/>
  <c r="O121" i="26" s="1"/>
  <c r="Q85" i="26" l="1"/>
  <c r="R85" i="26" s="1"/>
  <c r="Q73" i="26"/>
  <c r="R73" i="26" s="1"/>
  <c r="Q101" i="26"/>
  <c r="R101" i="26" s="1"/>
  <c r="Q99" i="26"/>
  <c r="R99" i="26" s="1"/>
  <c r="Q123" i="26"/>
  <c r="R123" i="26" s="1"/>
  <c r="K121" i="26"/>
  <c r="Q121" i="26" s="1"/>
  <c r="R121" i="26" s="1"/>
  <c r="N200" i="10"/>
  <c r="N198" i="10" s="1"/>
  <c r="C196" i="10"/>
  <c r="N196" i="10" s="1"/>
  <c r="N194" i="10" s="1"/>
  <c r="M55" i="13" s="1"/>
  <c r="P55" i="13" l="1"/>
  <c r="N55" i="13" s="1"/>
  <c r="I91" i="26" s="1"/>
  <c r="P92" i="26" s="1"/>
  <c r="H91" i="28"/>
  <c r="C204" i="10"/>
  <c r="M56" i="13"/>
  <c r="H91" i="26"/>
  <c r="P56" i="13" l="1"/>
  <c r="N56" i="13" s="1"/>
  <c r="I93" i="26" s="1"/>
  <c r="O94" i="26" s="1"/>
  <c r="H93" i="28"/>
  <c r="H93" i="26"/>
  <c r="C211" i="10"/>
  <c r="N211" i="10" s="1"/>
  <c r="N204" i="10"/>
  <c r="C205" i="10"/>
  <c r="C206" i="10"/>
  <c r="O92" i="26"/>
  <c r="L92" i="26"/>
  <c r="M92" i="26"/>
  <c r="N92" i="26"/>
  <c r="K92" i="26"/>
  <c r="L94" i="26" l="1"/>
  <c r="N94" i="26"/>
  <c r="K94" i="26"/>
  <c r="M94" i="26"/>
  <c r="P94" i="26"/>
  <c r="N206" i="10"/>
  <c r="C213" i="10"/>
  <c r="N213" i="10" s="1"/>
  <c r="C212" i="10"/>
  <c r="N212" i="10" s="1"/>
  <c r="N209" i="10" s="1"/>
  <c r="M58" i="13" s="1"/>
  <c r="H97" i="28" s="1"/>
  <c r="N205" i="10"/>
  <c r="N202" i="10" s="1"/>
  <c r="M57" i="13" s="1"/>
  <c r="H95" i="28" s="1"/>
  <c r="Q92" i="26"/>
  <c r="Q94" i="26" l="1"/>
  <c r="R94" i="26" s="1"/>
  <c r="H97" i="26"/>
  <c r="P58" i="13"/>
  <c r="P57" i="13"/>
  <c r="N57" i="13" s="1"/>
  <c r="H95" i="26"/>
  <c r="R92" i="26"/>
  <c r="N58" i="13" l="1"/>
  <c r="N52" i="13" s="1"/>
  <c r="N32" i="13" s="1"/>
  <c r="N5" i="13" s="1"/>
  <c r="I95" i="26"/>
  <c r="P52" i="13"/>
  <c r="I97" i="26" l="1"/>
  <c r="M98" i="26" s="1"/>
  <c r="I86" i="26"/>
  <c r="P32" i="13"/>
  <c r="P5" i="13" s="1"/>
  <c r="P96" i="26"/>
  <c r="K96" i="26"/>
  <c r="L96" i="26"/>
  <c r="M96" i="26"/>
  <c r="N96" i="26"/>
  <c r="O96" i="26"/>
  <c r="P98" i="26" l="1"/>
  <c r="P86" i="26" s="1"/>
  <c r="P51" i="26" s="1"/>
  <c r="P5" i="26" s="1"/>
  <c r="N98" i="26"/>
  <c r="M86" i="26"/>
  <c r="M51" i="26" s="1"/>
  <c r="M5" i="26" s="1"/>
  <c r="L98" i="26"/>
  <c r="L86" i="26" s="1"/>
  <c r="L51" i="26" s="1"/>
  <c r="L5" i="26" s="1"/>
  <c r="O98" i="26"/>
  <c r="K98" i="26"/>
  <c r="K86" i="26" s="1"/>
  <c r="K51" i="26" s="1"/>
  <c r="K5" i="26" s="1"/>
  <c r="N86" i="26"/>
  <c r="N51" i="26" s="1"/>
  <c r="N5" i="26" s="1"/>
  <c r="Q96" i="26"/>
  <c r="O86" i="26"/>
  <c r="O51" i="26" s="1"/>
  <c r="O5" i="26" s="1"/>
  <c r="I51" i="26"/>
  <c r="I5" i="26"/>
  <c r="Q98" i="26" l="1"/>
  <c r="R98" i="26" s="1"/>
  <c r="Q51" i="26"/>
  <c r="Q5" i="26"/>
  <c r="R96" i="26"/>
  <c r="Q86" i="26" l="1"/>
  <c r="R86" i="26" s="1"/>
</calcChain>
</file>

<file path=xl/sharedStrings.xml><?xml version="1.0" encoding="utf-8"?>
<sst xmlns="http://schemas.openxmlformats.org/spreadsheetml/2006/main" count="119196" uniqueCount="33536">
  <si>
    <t>m³</t>
  </si>
  <si>
    <t>Concreto</t>
  </si>
  <si>
    <t>m²</t>
  </si>
  <si>
    <t>m</t>
  </si>
  <si>
    <t>un</t>
  </si>
  <si>
    <t>ITEM</t>
  </si>
  <si>
    <t>DESCRIÇÃO</t>
  </si>
  <si>
    <t>PREÇO TOTAL</t>
  </si>
  <si>
    <t>H</t>
  </si>
  <si>
    <t>M</t>
  </si>
  <si>
    <t>Un</t>
  </si>
  <si>
    <t/>
  </si>
  <si>
    <t>kg</t>
  </si>
  <si>
    <t>Injeção de nata de cimento</t>
  </si>
  <si>
    <t>MOVIMENTO DE TERRA</t>
  </si>
  <si>
    <t>M3</t>
  </si>
  <si>
    <t>M3XKM</t>
  </si>
  <si>
    <t>ESTRUTURA</t>
  </si>
  <si>
    <t>KG</t>
  </si>
  <si>
    <t>M2</t>
  </si>
  <si>
    <t>Seção</t>
  </si>
  <si>
    <t>Dist (m)</t>
  </si>
  <si>
    <t>Cota Fundo</t>
  </si>
  <si>
    <t>Escavação</t>
  </si>
  <si>
    <t>Aterro</t>
  </si>
  <si>
    <t>Simpl.</t>
  </si>
  <si>
    <t>Acum.</t>
  </si>
  <si>
    <t>Área (m²)</t>
  </si>
  <si>
    <t>Vol. (m³)</t>
  </si>
  <si>
    <t>S-02</t>
  </si>
  <si>
    <t>S-03</t>
  </si>
  <si>
    <t>S-04</t>
  </si>
  <si>
    <t>S-05</t>
  </si>
  <si>
    <t>S-06</t>
  </si>
  <si>
    <t>S-07</t>
  </si>
  <si>
    <t>S-08</t>
  </si>
  <si>
    <t>S-09</t>
  </si>
  <si>
    <t>S-10</t>
  </si>
  <si>
    <t>S-11</t>
  </si>
  <si>
    <t>Final</t>
  </si>
  <si>
    <t>Total (m³)</t>
  </si>
  <si>
    <t>REFERÊNCIA</t>
  </si>
  <si>
    <t>CÓDIGO</t>
  </si>
  <si>
    <t>SINAPI</t>
  </si>
  <si>
    <t>ENCARGOS SOCIAIS SOBRE PREÇOS DA MÃO-DE-OBRA: 115,54%(HORA)   71,46%(MÊS)</t>
  </si>
  <si>
    <t>DESCRICAO DA CLASSE</t>
  </si>
  <si>
    <t>SIGLA DA CLASSE</t>
  </si>
  <si>
    <t>DESCRICAO DO TIPO 1</t>
  </si>
  <si>
    <t>SIGLA DO TIPO 1</t>
  </si>
  <si>
    <t>CODIGO DO AGRUPADOR</t>
  </si>
  <si>
    <t>DESCRICAO DO AGRUPADOR</t>
  </si>
  <si>
    <t>CODIGO  DA COMPOSICAO</t>
  </si>
  <si>
    <t>DESCRICAO DA COMPOSICAO</t>
  </si>
  <si>
    <t>UNIDADE</t>
  </si>
  <si>
    <t>ORIGEM DE PREÇO</t>
  </si>
  <si>
    <t>CUSTO TOTAL</t>
  </si>
  <si>
    <t>VINCULO</t>
  </si>
  <si>
    <t>ASSENTAMENTO DE TUBOS E PECAS</t>
  </si>
  <si>
    <t>ASTU</t>
  </si>
  <si>
    <t>FORNEC E/OU ASSENT DE TUBO DE FERRO FUNDIDO JUNTA ELASTICA</t>
  </si>
  <si>
    <t>0045</t>
  </si>
  <si>
    <t>ASSENTAMENTO DE TUBO DE FERRO FUNDIDO PARA REDE DE ÁGUA, DN 80 MM, JUNTA ELÁSTICA, INSTALADO EM LOCAL COM NÍVEL ALTO DE INTERFERÊNCIAS (NÃO INCLUI FORNECIMENTO). AF_05/2024</t>
  </si>
  <si>
    <t>COEFICIENTE DE REPRESENTATIVIDADE</t>
  </si>
  <si>
    <t>CAIXA REFERENCIAL</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</si>
  <si>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</si>
  <si>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</si>
  <si>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</si>
  <si>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</si>
  <si>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</si>
  <si>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</si>
  <si>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</si>
  <si>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</si>
  <si>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</si>
  <si>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</si>
  <si>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</si>
  <si>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</si>
  <si>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</si>
  <si>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</si>
  <si>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</si>
  <si>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</si>
  <si>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</si>
  <si>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</si>
  <si>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</si>
  <si>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</si>
  <si>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</si>
  <si>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</si>
  <si>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</si>
  <si>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</si>
  <si>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</si>
  <si>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</si>
  <si>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</si>
  <si>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</si>
  <si>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</si>
  <si>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</si>
  <si>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</si>
  <si>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</si>
  <si>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UN</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</si>
  <si>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</si>
  <si>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</si>
  <si>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</si>
  <si>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</si>
  <si>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</si>
  <si>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</si>
  <si>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</si>
  <si>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</si>
  <si>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</si>
  <si>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</si>
  <si>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</si>
  <si>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</si>
  <si>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</si>
  <si>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</si>
  <si>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</si>
  <si>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</si>
  <si>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</si>
  <si>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</si>
  <si>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</si>
  <si>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</si>
  <si>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</si>
  <si>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</si>
  <si>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</si>
  <si>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</si>
  <si>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</si>
  <si>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</si>
  <si>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</si>
  <si>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</si>
  <si>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</si>
  <si>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</si>
  <si>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</si>
  <si>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</si>
  <si>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</si>
  <si>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</si>
  <si>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</si>
  <si>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</si>
  <si>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</si>
  <si>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</si>
  <si>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</si>
  <si>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</si>
  <si>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</si>
  <si>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</si>
  <si>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</si>
  <si>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</si>
  <si>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</si>
  <si>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</si>
  <si>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</si>
  <si>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</si>
  <si>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</si>
  <si>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</si>
  <si>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</si>
  <si>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</si>
  <si>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</si>
  <si>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</si>
  <si>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</si>
  <si>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</si>
  <si>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</si>
  <si>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</si>
  <si>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</si>
  <si>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</si>
  <si>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</si>
  <si>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</si>
  <si>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</si>
  <si>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</si>
  <si>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</si>
  <si>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</si>
  <si>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</si>
  <si>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</si>
  <si>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</si>
  <si>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</si>
  <si>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</si>
  <si>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</si>
  <si>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</si>
  <si>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</si>
  <si>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</si>
  <si>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</si>
  <si>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</si>
  <si>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</si>
  <si>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</si>
  <si>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</si>
  <si>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</si>
  <si>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</si>
  <si>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</si>
  <si>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</si>
  <si>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</si>
  <si>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</si>
  <si>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</si>
  <si>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</si>
  <si>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</si>
  <si>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</si>
  <si>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</si>
  <si>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</si>
  <si>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</si>
  <si>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</si>
  <si>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FORNEC E/OU ASSENT DE TUBO DE ACO COM JUNTA SOLDADA</t>
  </si>
  <si>
    <t>0046</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</si>
  <si>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</si>
  <si>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</si>
  <si>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</si>
  <si>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</si>
  <si>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</si>
  <si>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</si>
  <si>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</si>
  <si>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</si>
  <si>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</si>
  <si>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</si>
  <si>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</si>
  <si>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</si>
  <si>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</si>
  <si>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</si>
  <si>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</si>
  <si>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</si>
  <si>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</si>
  <si>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</si>
  <si>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</si>
  <si>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</si>
  <si>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FORNEC E/OU ASSENT DE TUBO DE PVC COM JUNTA ELASTICA</t>
  </si>
  <si>
    <t>0048</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</si>
  <si>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</si>
  <si>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</si>
  <si>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</si>
  <si>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</si>
  <si>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</si>
  <si>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</si>
  <si>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</si>
  <si>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</si>
  <si>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</si>
  <si>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</si>
  <si>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</si>
  <si>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</si>
  <si>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</si>
  <si>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</si>
  <si>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</si>
  <si>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</si>
  <si>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</si>
  <si>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</si>
  <si>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</si>
  <si>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</si>
  <si>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</si>
  <si>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</si>
  <si>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</si>
  <si>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</si>
  <si>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</si>
  <si>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</si>
  <si>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</si>
  <si>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</si>
  <si>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</si>
  <si>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</si>
  <si>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</si>
  <si>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</si>
  <si>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</si>
  <si>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</si>
  <si>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</si>
  <si>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</si>
  <si>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</si>
  <si>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</si>
  <si>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</si>
  <si>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</si>
  <si>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</si>
  <si>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</si>
  <si>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</si>
  <si>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</si>
  <si>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</si>
  <si>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</si>
  <si>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</si>
  <si>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</si>
  <si>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</si>
  <si>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</si>
  <si>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</si>
  <si>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</si>
  <si>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</si>
  <si>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</si>
  <si>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</si>
  <si>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</si>
  <si>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</si>
  <si>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</si>
  <si>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</si>
  <si>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</si>
  <si>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</si>
  <si>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</si>
  <si>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</si>
  <si>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</si>
  <si>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</si>
  <si>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</si>
  <si>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</si>
  <si>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</si>
  <si>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</si>
  <si>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</si>
  <si>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</si>
  <si>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</si>
  <si>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</si>
  <si>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</si>
  <si>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</si>
  <si>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</si>
  <si>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</si>
  <si>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</si>
  <si>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</si>
  <si>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</si>
  <si>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</si>
  <si>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</si>
  <si>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</si>
  <si>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</si>
  <si>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</si>
  <si>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</si>
  <si>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</si>
  <si>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</si>
  <si>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</si>
  <si>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</si>
  <si>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</si>
  <si>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</si>
  <si>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</si>
  <si>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</si>
  <si>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</si>
  <si>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</si>
  <si>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</si>
  <si>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</si>
  <si>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</si>
  <si>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</si>
  <si>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</si>
  <si>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</si>
  <si>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</si>
  <si>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</si>
  <si>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</si>
  <si>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</si>
  <si>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</si>
  <si>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</si>
  <si>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</si>
  <si>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</si>
  <si>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</si>
  <si>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</si>
  <si>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</si>
  <si>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</si>
  <si>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</si>
  <si>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</si>
  <si>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</si>
  <si>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</si>
  <si>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</si>
  <si>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</si>
  <si>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</si>
  <si>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FORNEC E/OU ASSENT DE TUBO DE CONCRETO COM JUNTA ELASTICA</t>
  </si>
  <si>
    <t>0051</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</si>
  <si>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</si>
  <si>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</si>
  <si>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</si>
  <si>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</si>
  <si>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</si>
  <si>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</si>
  <si>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</si>
  <si>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</si>
  <si>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</si>
  <si>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</si>
  <si>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</si>
  <si>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</si>
  <si>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</si>
  <si>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</si>
  <si>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</si>
  <si>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</si>
  <si>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</si>
  <si>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</si>
  <si>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</si>
  <si>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</si>
  <si>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</si>
  <si>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</si>
  <si>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</si>
  <si>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</si>
  <si>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</si>
  <si>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</si>
  <si>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</si>
  <si>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</si>
  <si>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</si>
  <si>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</si>
  <si>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</si>
  <si>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</si>
  <si>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FORNEC E/OU ASSENT DE TUBO DE CONCRETO COM JUNTA ARGAMASSADA</t>
  </si>
  <si>
    <t>0052</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</si>
  <si>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</si>
  <si>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</si>
  <si>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</si>
  <si>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</si>
  <si>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</si>
  <si>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</si>
  <si>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</si>
  <si>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</si>
  <si>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</si>
  <si>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</si>
  <si>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</si>
  <si>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</si>
  <si>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</si>
  <si>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</si>
  <si>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</si>
  <si>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</si>
  <si>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</si>
  <si>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</si>
  <si>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</si>
  <si>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</si>
  <si>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</si>
  <si>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</si>
  <si>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</si>
  <si>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</si>
  <si>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</si>
  <si>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</si>
  <si>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</si>
  <si>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</si>
  <si>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</si>
  <si>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</si>
  <si>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</si>
  <si>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</si>
  <si>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</si>
  <si>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</si>
  <si>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</si>
  <si>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</si>
  <si>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</si>
  <si>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</si>
  <si>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</si>
  <si>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</si>
  <si>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</si>
  <si>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</si>
  <si>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</si>
  <si>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</si>
  <si>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</si>
  <si>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</si>
  <si>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FORNEC E/OU ASSENT DE TUBO PVC DEFOFO COM JUNTA ELASTICA</t>
  </si>
  <si>
    <t>0230</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</si>
  <si>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</si>
  <si>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</si>
  <si>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</si>
  <si>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</si>
  <si>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</si>
  <si>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</si>
  <si>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</si>
  <si>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</si>
  <si>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</si>
  <si>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</si>
  <si>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</si>
  <si>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</si>
  <si>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</si>
  <si>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</si>
  <si>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FORNEC E/OU ASSENT DE TUBO DE FERRO FUNDIDO JUNTA FLANGEADA</t>
  </si>
  <si>
    <t>0248</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</si>
  <si>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</si>
  <si>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</si>
  <si>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</si>
  <si>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</si>
  <si>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</si>
  <si>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</si>
  <si>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</si>
  <si>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</si>
  <si>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</si>
  <si>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</si>
  <si>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</si>
  <si>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</si>
  <si>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</si>
  <si>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</si>
  <si>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</si>
  <si>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</si>
  <si>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</si>
  <si>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</si>
  <si>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</si>
  <si>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</si>
  <si>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</si>
  <si>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</si>
  <si>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</si>
  <si>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</si>
  <si>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</si>
  <si>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</si>
  <si>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</si>
  <si>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</si>
  <si>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</si>
  <si>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</si>
  <si>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</si>
  <si>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</si>
  <si>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</si>
  <si>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</si>
  <si>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</si>
  <si>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</si>
  <si>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</si>
  <si>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</si>
  <si>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</si>
  <si>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</si>
  <si>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</si>
  <si>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</si>
  <si>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</si>
  <si>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</si>
  <si>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</si>
  <si>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</si>
  <si>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</si>
  <si>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</si>
  <si>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</si>
  <si>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</si>
  <si>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</si>
  <si>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</si>
  <si>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</si>
  <si>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</si>
  <si>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</si>
  <si>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</si>
  <si>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</si>
  <si>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</si>
  <si>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</si>
  <si>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</si>
  <si>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</si>
  <si>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</si>
  <si>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</si>
  <si>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</si>
  <si>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FORNEC E/OU ASSENT DE CONEXOES DIVERSAS</t>
  </si>
  <si>
    <t>0253</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</si>
  <si>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</si>
  <si>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</si>
  <si>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</si>
  <si>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</si>
  <si>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</si>
  <si>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</si>
  <si>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</si>
  <si>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</si>
  <si>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</si>
  <si>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</si>
  <si>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</si>
  <si>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</si>
  <si>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</si>
  <si>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</si>
  <si>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</si>
  <si>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</si>
  <si>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</si>
  <si>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</si>
  <si>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</si>
  <si>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</si>
  <si>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</si>
  <si>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</si>
  <si>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</si>
  <si>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</si>
  <si>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</si>
  <si>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</si>
  <si>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</si>
  <si>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</si>
  <si>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</si>
  <si>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</si>
  <si>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</si>
  <si>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</si>
  <si>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</si>
  <si>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</si>
  <si>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</si>
  <si>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</si>
  <si>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</si>
  <si>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</si>
  <si>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</si>
  <si>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</si>
  <si>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</si>
  <si>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</si>
  <si>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</si>
  <si>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</si>
  <si>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</si>
  <si>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</si>
  <si>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</si>
  <si>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</si>
  <si>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</si>
  <si>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</si>
  <si>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</si>
  <si>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</si>
  <si>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</si>
  <si>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</si>
  <si>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</si>
  <si>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</si>
  <si>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</si>
  <si>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</si>
  <si>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CANTEIRO DE OBRAS</t>
  </si>
  <si>
    <t>CANT</t>
  </si>
  <si>
    <t>CONSTRUCAO DO CANTEIRO</t>
  </si>
  <si>
    <t>0001</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</si>
  <si>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</si>
  <si>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</si>
  <si>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</si>
  <si>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</si>
  <si>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</si>
  <si>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</si>
  <si>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</si>
  <si>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</si>
  <si>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</si>
  <si>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</si>
  <si>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</si>
  <si>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</si>
  <si>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</si>
  <si>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</si>
  <si>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</si>
  <si>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</si>
  <si>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</si>
  <si>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</si>
  <si>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</si>
  <si>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</si>
  <si>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</si>
  <si>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</si>
  <si>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</si>
  <si>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</si>
  <si>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</si>
  <si>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CUSTOS HORÁRIOS DE MÁQUINAS E EQUIPAMENTOS</t>
  </si>
  <si>
    <t>CHOR</t>
  </si>
  <si>
    <t>CUSTO HORÁRIO PRODUTIVO DIURNO</t>
  </si>
  <si>
    <t>0325</t>
  </si>
  <si>
    <t>ESCAVADEIRA HIDRÁULICA SOBRE ESTEIRAS, CAÇAMBA 0,80 M3, PESO OPERACIONAL 17 T, POTENCIA BRUTA 111 HP - CHP DIURNO. AF_06/2014</t>
  </si>
  <si>
    <t>CHP</t>
  </si>
  <si>
    <t>COLETADO</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</si>
  <si>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</si>
  <si>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</si>
  <si>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</si>
  <si>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</si>
  <si>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</si>
  <si>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</si>
  <si>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</si>
  <si>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</si>
  <si>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</si>
  <si>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</si>
  <si>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</si>
  <si>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</si>
  <si>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</si>
  <si>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</si>
  <si>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</si>
  <si>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</si>
  <si>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</si>
  <si>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</si>
  <si>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</si>
  <si>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</si>
  <si>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</si>
  <si>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</si>
  <si>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</si>
  <si>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</si>
  <si>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</si>
  <si>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</si>
  <si>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</si>
  <si>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</si>
  <si>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</si>
  <si>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</si>
  <si>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</si>
  <si>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</si>
  <si>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</si>
  <si>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</si>
  <si>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</si>
  <si>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</si>
  <si>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</si>
  <si>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</si>
  <si>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</si>
  <si>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</si>
  <si>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</si>
  <si>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</si>
  <si>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</si>
  <si>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</si>
  <si>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</si>
  <si>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</si>
  <si>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</si>
  <si>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</si>
  <si>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</si>
  <si>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</si>
  <si>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</si>
  <si>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</si>
  <si>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</si>
  <si>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</si>
  <si>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</si>
  <si>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</si>
  <si>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</si>
  <si>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</si>
  <si>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</si>
  <si>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</si>
  <si>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</si>
  <si>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</si>
  <si>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</si>
  <si>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</si>
  <si>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</si>
  <si>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</si>
  <si>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</si>
  <si>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</si>
  <si>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</si>
  <si>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</si>
  <si>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</si>
  <si>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</si>
  <si>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</si>
  <si>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</si>
  <si>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</si>
  <si>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</si>
  <si>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</si>
  <si>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</si>
  <si>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</si>
  <si>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</si>
  <si>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</si>
  <si>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</si>
  <si>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</si>
  <si>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</si>
  <si>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</si>
  <si>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</si>
  <si>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</si>
  <si>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</si>
  <si>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</si>
  <si>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</si>
  <si>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</si>
  <si>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</si>
  <si>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</si>
  <si>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</si>
  <si>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</si>
  <si>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</si>
  <si>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</si>
  <si>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</si>
  <si>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</si>
  <si>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</si>
  <si>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</si>
  <si>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</si>
  <si>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</si>
  <si>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</si>
  <si>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</si>
  <si>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</si>
  <si>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</si>
  <si>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</si>
  <si>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</si>
  <si>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</si>
  <si>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</si>
  <si>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</si>
  <si>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</si>
  <si>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</si>
  <si>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</si>
  <si>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</si>
  <si>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</si>
  <si>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</si>
  <si>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</si>
  <si>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</si>
  <si>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</si>
  <si>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</si>
  <si>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</si>
  <si>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</si>
  <si>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</si>
  <si>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</si>
  <si>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</si>
  <si>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</si>
  <si>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</si>
  <si>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</si>
  <si>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</si>
  <si>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</si>
  <si>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</si>
  <si>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</si>
  <si>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</si>
  <si>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</si>
  <si>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</si>
  <si>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</si>
  <si>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</si>
  <si>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</si>
  <si>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CUSTO HORÁRIO IMPRODUTIVO DIURNO</t>
  </si>
  <si>
    <t>0327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</si>
  <si>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</si>
  <si>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</si>
  <si>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</si>
  <si>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</si>
  <si>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</si>
  <si>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</si>
  <si>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</si>
  <si>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</si>
  <si>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</si>
  <si>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</si>
  <si>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</si>
  <si>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</si>
  <si>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</si>
  <si>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</si>
  <si>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</si>
  <si>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</si>
  <si>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</si>
  <si>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</si>
  <si>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</si>
  <si>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</si>
  <si>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</si>
  <si>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</si>
  <si>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</si>
  <si>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</si>
  <si>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</si>
  <si>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</si>
  <si>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</si>
  <si>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</si>
  <si>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</si>
  <si>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</si>
  <si>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</si>
  <si>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</si>
  <si>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</si>
  <si>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</si>
  <si>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</si>
  <si>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</si>
  <si>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</si>
  <si>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</si>
  <si>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</si>
  <si>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</si>
  <si>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</si>
  <si>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</si>
  <si>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</si>
  <si>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</si>
  <si>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</si>
  <si>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</si>
  <si>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</si>
  <si>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</si>
  <si>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</si>
  <si>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</si>
  <si>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</si>
  <si>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</si>
  <si>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</si>
  <si>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</si>
  <si>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</si>
  <si>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</si>
  <si>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</si>
  <si>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</si>
  <si>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</si>
  <si>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</si>
  <si>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</si>
  <si>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</si>
  <si>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</si>
  <si>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</si>
  <si>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</si>
  <si>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</si>
  <si>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</si>
  <si>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</si>
  <si>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</si>
  <si>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</si>
  <si>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</si>
  <si>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</si>
  <si>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</si>
  <si>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</si>
  <si>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</si>
  <si>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</si>
  <si>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</si>
  <si>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</si>
  <si>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</si>
  <si>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</si>
  <si>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</si>
  <si>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</si>
  <si>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</si>
  <si>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</si>
  <si>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</si>
  <si>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</si>
  <si>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</si>
  <si>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</si>
  <si>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</si>
  <si>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</si>
  <si>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</si>
  <si>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</si>
  <si>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</si>
  <si>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</si>
  <si>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</si>
  <si>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</si>
  <si>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</si>
  <si>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</si>
  <si>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</si>
  <si>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</si>
  <si>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</si>
  <si>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</si>
  <si>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</si>
  <si>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</si>
  <si>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</si>
  <si>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</si>
  <si>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</si>
  <si>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</si>
  <si>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</si>
  <si>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</si>
  <si>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</si>
  <si>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</si>
  <si>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</si>
  <si>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</si>
  <si>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</si>
  <si>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</si>
  <si>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</si>
  <si>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</si>
  <si>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</si>
  <si>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</si>
  <si>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</si>
  <si>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</si>
  <si>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</si>
  <si>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</si>
  <si>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</si>
  <si>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</si>
  <si>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</si>
  <si>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</si>
  <si>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</si>
  <si>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</si>
  <si>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</si>
  <si>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</si>
  <si>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</si>
  <si>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</si>
  <si>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</si>
  <si>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</si>
  <si>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</si>
  <si>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</si>
  <si>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</si>
  <si>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</si>
  <si>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</si>
  <si>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</si>
  <si>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COMPOSIÇÕES AUXILIARES</t>
  </si>
  <si>
    <t>0329</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</si>
  <si>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</si>
  <si>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</si>
  <si>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</si>
  <si>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</si>
  <si>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</si>
  <si>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</si>
  <si>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</si>
  <si>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</si>
  <si>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</si>
  <si>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</si>
  <si>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</si>
  <si>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</si>
  <si>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</si>
  <si>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</si>
  <si>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</si>
  <si>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</si>
  <si>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</si>
  <si>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</si>
  <si>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</si>
  <si>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</si>
  <si>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</si>
  <si>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</si>
  <si>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</si>
  <si>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</si>
  <si>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</si>
  <si>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</si>
  <si>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</si>
  <si>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</si>
  <si>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</si>
  <si>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</si>
  <si>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</si>
  <si>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</si>
  <si>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</si>
  <si>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</si>
  <si>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</si>
  <si>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</si>
  <si>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</si>
  <si>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</si>
  <si>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</si>
  <si>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</si>
  <si>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</si>
  <si>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</si>
  <si>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</si>
  <si>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</si>
  <si>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</si>
  <si>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</si>
  <si>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</si>
  <si>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</si>
  <si>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</si>
  <si>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</si>
  <si>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</si>
  <si>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</si>
  <si>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</si>
  <si>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</si>
  <si>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</si>
  <si>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</si>
  <si>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</si>
  <si>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</si>
  <si>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</si>
  <si>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</si>
  <si>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</si>
  <si>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</si>
  <si>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</si>
  <si>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</si>
  <si>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</si>
  <si>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</si>
  <si>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</si>
  <si>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</si>
  <si>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</si>
  <si>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</si>
  <si>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</si>
  <si>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</si>
  <si>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</si>
  <si>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</si>
  <si>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</si>
  <si>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</si>
  <si>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</si>
  <si>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</si>
  <si>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</si>
  <si>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</si>
  <si>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</si>
  <si>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</si>
  <si>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</si>
  <si>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</si>
  <si>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</si>
  <si>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</si>
  <si>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</si>
  <si>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</si>
  <si>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</si>
  <si>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</si>
  <si>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</si>
  <si>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</si>
  <si>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</si>
  <si>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</si>
  <si>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</si>
  <si>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</si>
  <si>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</si>
  <si>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</si>
  <si>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</si>
  <si>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</si>
  <si>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</si>
  <si>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</si>
  <si>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</si>
  <si>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</si>
  <si>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</si>
  <si>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</si>
  <si>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</si>
  <si>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</si>
  <si>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</si>
  <si>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</si>
  <si>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</si>
  <si>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</si>
  <si>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</si>
  <si>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</si>
  <si>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</si>
  <si>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</si>
  <si>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</si>
  <si>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</si>
  <si>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</si>
  <si>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</si>
  <si>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</si>
  <si>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</si>
  <si>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</si>
  <si>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</si>
  <si>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</si>
  <si>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</si>
  <si>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</si>
  <si>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</si>
  <si>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</si>
  <si>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</si>
  <si>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</si>
  <si>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</si>
  <si>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</si>
  <si>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</si>
  <si>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</si>
  <si>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</si>
  <si>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</si>
  <si>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</si>
  <si>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</si>
  <si>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</si>
  <si>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</si>
  <si>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</si>
  <si>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</si>
  <si>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</si>
  <si>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</si>
  <si>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</si>
  <si>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</si>
  <si>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</si>
  <si>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</si>
  <si>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</si>
  <si>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</si>
  <si>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</si>
  <si>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</si>
  <si>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</si>
  <si>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</si>
  <si>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</si>
  <si>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</si>
  <si>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</si>
  <si>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</si>
  <si>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</si>
  <si>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</si>
  <si>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</si>
  <si>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</si>
  <si>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</si>
  <si>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</si>
  <si>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</si>
  <si>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</si>
  <si>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</si>
  <si>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</si>
  <si>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</si>
  <si>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</si>
  <si>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</si>
  <si>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</si>
  <si>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</si>
  <si>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</si>
  <si>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</si>
  <si>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</si>
  <si>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</si>
  <si>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</si>
  <si>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</si>
  <si>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</si>
  <si>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</si>
  <si>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</si>
  <si>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</si>
  <si>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</si>
  <si>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</si>
  <si>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</si>
  <si>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</si>
  <si>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</si>
  <si>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</si>
  <si>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</si>
  <si>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</si>
  <si>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</si>
  <si>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</si>
  <si>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</si>
  <si>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</si>
  <si>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</si>
  <si>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</si>
  <si>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</si>
  <si>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</si>
  <si>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</si>
  <si>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</si>
  <si>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</si>
  <si>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</si>
  <si>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</si>
  <si>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</si>
  <si>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</si>
  <si>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</si>
  <si>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</si>
  <si>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</si>
  <si>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</si>
  <si>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</si>
  <si>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</si>
  <si>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</si>
  <si>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</si>
  <si>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</si>
  <si>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</si>
  <si>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</si>
  <si>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</si>
  <si>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</si>
  <si>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</si>
  <si>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</si>
  <si>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</si>
  <si>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</si>
  <si>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</si>
  <si>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</si>
  <si>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</si>
  <si>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</si>
  <si>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</si>
  <si>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</si>
  <si>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</si>
  <si>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</si>
  <si>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</si>
  <si>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</si>
  <si>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</si>
  <si>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</si>
  <si>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</si>
  <si>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</si>
  <si>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</si>
  <si>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</si>
  <si>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</si>
  <si>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</si>
  <si>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</si>
  <si>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</si>
  <si>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</si>
  <si>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</si>
  <si>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</si>
  <si>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</si>
  <si>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</si>
  <si>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</si>
  <si>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</si>
  <si>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</si>
  <si>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</si>
  <si>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</si>
  <si>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</si>
  <si>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</si>
  <si>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</si>
  <si>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</si>
  <si>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</si>
  <si>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</si>
  <si>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</si>
  <si>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</si>
  <si>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</si>
  <si>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</si>
  <si>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</si>
  <si>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</si>
  <si>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</si>
  <si>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</si>
  <si>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</si>
  <si>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</si>
  <si>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</si>
  <si>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</si>
  <si>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</si>
  <si>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</si>
  <si>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</si>
  <si>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</si>
  <si>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</si>
  <si>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</si>
  <si>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</si>
  <si>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</si>
  <si>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</si>
  <si>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</si>
  <si>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</si>
  <si>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</si>
  <si>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</si>
  <si>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</si>
  <si>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</si>
  <si>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</si>
  <si>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</si>
  <si>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</si>
  <si>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</si>
  <si>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</si>
  <si>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</si>
  <si>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</si>
  <si>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</si>
  <si>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</si>
  <si>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</si>
  <si>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</si>
  <si>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</si>
  <si>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</si>
  <si>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</si>
  <si>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</si>
  <si>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</si>
  <si>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</si>
  <si>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</si>
  <si>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</si>
  <si>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</si>
  <si>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</si>
  <si>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</si>
  <si>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</si>
  <si>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</si>
  <si>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</si>
  <si>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</si>
  <si>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</si>
  <si>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</si>
  <si>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</si>
  <si>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</si>
  <si>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</si>
  <si>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</si>
  <si>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</si>
  <si>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</si>
  <si>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</si>
  <si>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</si>
  <si>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</si>
  <si>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</si>
  <si>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</si>
  <si>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</si>
  <si>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</si>
  <si>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</si>
  <si>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</si>
  <si>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</si>
  <si>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</si>
  <si>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</si>
  <si>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</si>
  <si>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</si>
  <si>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</si>
  <si>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</si>
  <si>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</si>
  <si>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</si>
  <si>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</si>
  <si>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</si>
  <si>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</si>
  <si>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</si>
  <si>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</si>
  <si>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</si>
  <si>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</si>
  <si>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</si>
  <si>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</si>
  <si>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</si>
  <si>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</si>
  <si>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</si>
  <si>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</si>
  <si>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</si>
  <si>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</si>
  <si>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</si>
  <si>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</si>
  <si>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</si>
  <si>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</si>
  <si>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</si>
  <si>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</si>
  <si>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</si>
  <si>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</si>
  <si>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</si>
  <si>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</si>
  <si>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</si>
  <si>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</si>
  <si>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</si>
  <si>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</si>
  <si>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</si>
  <si>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</si>
  <si>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</si>
  <si>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</si>
  <si>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</si>
  <si>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</si>
  <si>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</si>
  <si>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</si>
  <si>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</si>
  <si>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</si>
  <si>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</si>
  <si>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</si>
  <si>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</si>
  <si>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</si>
  <si>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</si>
  <si>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</si>
  <si>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</si>
  <si>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</si>
  <si>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</si>
  <si>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</si>
  <si>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</si>
  <si>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</si>
  <si>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</si>
  <si>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</si>
  <si>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</si>
  <si>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</si>
  <si>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</si>
  <si>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</si>
  <si>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</si>
  <si>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</si>
  <si>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</si>
  <si>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</si>
  <si>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</si>
  <si>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</si>
  <si>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</si>
  <si>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</si>
  <si>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</si>
  <si>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</si>
  <si>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</si>
  <si>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</si>
  <si>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</si>
  <si>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</si>
  <si>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</si>
  <si>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</si>
  <si>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</si>
  <si>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</si>
  <si>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</si>
  <si>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</si>
  <si>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</si>
  <si>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</si>
  <si>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</si>
  <si>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</si>
  <si>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</si>
  <si>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</si>
  <si>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</si>
  <si>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</si>
  <si>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</si>
  <si>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</si>
  <si>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</si>
  <si>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</si>
  <si>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</si>
  <si>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</si>
  <si>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</si>
  <si>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</si>
  <si>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</si>
  <si>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</si>
  <si>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</si>
  <si>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</si>
  <si>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</si>
  <si>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</si>
  <si>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</si>
  <si>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</si>
  <si>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</si>
  <si>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</si>
  <si>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</si>
  <si>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</si>
  <si>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</si>
  <si>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</si>
  <si>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</si>
  <si>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</si>
  <si>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</si>
  <si>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</si>
  <si>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</si>
  <si>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</si>
  <si>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</si>
  <si>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</si>
  <si>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</si>
  <si>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</si>
  <si>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</si>
  <si>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</si>
  <si>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</si>
  <si>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</si>
  <si>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</si>
  <si>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</si>
  <si>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</si>
  <si>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</si>
  <si>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</si>
  <si>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</si>
  <si>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</si>
  <si>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</si>
  <si>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</si>
  <si>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</si>
  <si>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</si>
  <si>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</si>
  <si>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</si>
  <si>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</si>
  <si>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</si>
  <si>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</si>
  <si>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</si>
  <si>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</si>
  <si>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</si>
  <si>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</si>
  <si>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</si>
  <si>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</si>
  <si>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</si>
  <si>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</si>
  <si>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</si>
  <si>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</si>
  <si>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</si>
  <si>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</si>
  <si>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</si>
  <si>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</si>
  <si>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</si>
  <si>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</si>
  <si>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</si>
  <si>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</si>
  <si>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</si>
  <si>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</si>
  <si>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</si>
  <si>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</si>
  <si>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</si>
  <si>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</si>
  <si>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</si>
  <si>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</si>
  <si>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</si>
  <si>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</si>
  <si>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</si>
  <si>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</si>
  <si>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</si>
  <si>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</si>
  <si>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</si>
  <si>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</si>
  <si>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</si>
  <si>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</si>
  <si>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</si>
  <si>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</si>
  <si>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</si>
  <si>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</si>
  <si>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</si>
  <si>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</si>
  <si>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</si>
  <si>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</si>
  <si>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</si>
  <si>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</si>
  <si>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</si>
  <si>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</si>
  <si>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</si>
  <si>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</si>
  <si>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</si>
  <si>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</si>
  <si>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</si>
  <si>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</si>
  <si>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</si>
  <si>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</si>
  <si>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</si>
  <si>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</si>
  <si>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</si>
  <si>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</si>
  <si>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</si>
  <si>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</si>
  <si>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</si>
  <si>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</si>
  <si>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</si>
  <si>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</si>
  <si>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</si>
  <si>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</si>
  <si>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</si>
  <si>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</si>
  <si>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</si>
  <si>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</si>
  <si>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</si>
  <si>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</si>
  <si>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</si>
  <si>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</si>
  <si>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</si>
  <si>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</si>
  <si>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</si>
  <si>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</si>
  <si>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</si>
  <si>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</si>
  <si>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</si>
  <si>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</si>
  <si>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</si>
  <si>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</si>
  <si>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</si>
  <si>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</si>
  <si>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</si>
  <si>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</si>
  <si>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</si>
  <si>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</si>
  <si>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</si>
  <si>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</si>
  <si>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</si>
  <si>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</si>
  <si>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</si>
  <si>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</si>
  <si>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</si>
  <si>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</si>
  <si>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</si>
  <si>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</si>
  <si>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</si>
  <si>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</si>
  <si>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</si>
  <si>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</si>
  <si>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</si>
  <si>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</si>
  <si>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</si>
  <si>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</si>
  <si>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</si>
  <si>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</si>
  <si>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</si>
  <si>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</si>
  <si>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</si>
  <si>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</si>
  <si>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</si>
  <si>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</si>
  <si>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</si>
  <si>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</si>
  <si>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</si>
  <si>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</si>
  <si>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</si>
  <si>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</si>
  <si>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</si>
  <si>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</si>
  <si>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</si>
  <si>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</si>
  <si>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</si>
  <si>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</si>
  <si>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</si>
  <si>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</si>
  <si>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</si>
  <si>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</si>
  <si>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</si>
  <si>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</si>
  <si>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</si>
  <si>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</si>
  <si>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</si>
  <si>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</si>
  <si>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</si>
  <si>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</si>
  <si>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</si>
  <si>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</si>
  <si>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</si>
  <si>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</si>
  <si>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</si>
  <si>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</si>
  <si>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</si>
  <si>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</si>
  <si>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</si>
  <si>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</si>
  <si>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</si>
  <si>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COBERTURA</t>
  </si>
  <si>
    <t>COBE</t>
  </si>
  <si>
    <t>MADEIRAMENTO</t>
  </si>
  <si>
    <t>0073</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</si>
  <si>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</si>
  <si>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</si>
  <si>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</si>
  <si>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</si>
  <si>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</si>
  <si>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</si>
  <si>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</si>
  <si>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</si>
  <si>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</si>
  <si>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</si>
  <si>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</si>
  <si>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</si>
  <si>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</si>
  <si>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</si>
  <si>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</si>
  <si>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</si>
  <si>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</si>
  <si>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</si>
  <si>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</si>
  <si>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</si>
  <si>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</si>
  <si>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</si>
  <si>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</si>
  <si>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</si>
  <si>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</si>
  <si>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</si>
  <si>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</si>
  <si>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</si>
  <si>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</si>
  <si>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</si>
  <si>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</si>
  <si>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</si>
  <si>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</si>
  <si>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</si>
  <si>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</si>
  <si>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</si>
  <si>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</si>
  <si>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</si>
  <si>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</si>
  <si>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</si>
  <si>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</si>
  <si>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</si>
  <si>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</si>
  <si>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</si>
  <si>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</si>
  <si>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</si>
  <si>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CERAMICA</t>
  </si>
  <si>
    <t>0074</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</si>
  <si>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</si>
  <si>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</si>
  <si>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</si>
  <si>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</si>
  <si>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</si>
  <si>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</si>
  <si>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</si>
  <si>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</si>
  <si>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</si>
  <si>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</si>
  <si>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</si>
  <si>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</si>
  <si>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</si>
  <si>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</si>
  <si>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</si>
  <si>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</si>
  <si>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</si>
  <si>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DE FIBROCIMENTO</t>
  </si>
  <si>
    <t>0075</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</si>
  <si>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</si>
  <si>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</si>
  <si>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</si>
  <si>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METALICA</t>
  </si>
  <si>
    <t>0076</t>
  </si>
  <si>
    <t>TELHAMENTO COM TELHA DE AÇO/ALUMÍNIO E = 0,5 MM, COM ATÉ 2 ÁGUAS, INCLUSO IÇAMENTO. AF_07/2019</t>
  </si>
  <si>
    <t>TELHAMENTO COM TELHA METÁLICA TERMOACÚSTICA E = 30 MM, COM ATÉ 2 ÁGUAS, INCLUSO IÇAMENTO. AF_07/2019</t>
  </si>
  <si>
    <t>CUMEEIRA CERAMICA</t>
  </si>
  <si>
    <t>0079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</si>
  <si>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</si>
  <si>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</si>
  <si>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</si>
  <si>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</si>
  <si>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DE FIBROCIMENTO</t>
  </si>
  <si>
    <t>0080</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</si>
  <si>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</si>
  <si>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</si>
  <si>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</si>
  <si>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</si>
  <si>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</si>
  <si>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</si>
  <si>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</si>
  <si>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</si>
  <si>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PVC, PECAS E ACESSORIOS</t>
  </si>
  <si>
    <t>0083</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</si>
  <si>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</si>
  <si>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</si>
  <si>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METALICA</t>
  </si>
  <si>
    <t>0084</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</si>
  <si>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</si>
  <si>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</si>
  <si>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</si>
  <si>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METALICO</t>
  </si>
  <si>
    <t>0086</t>
  </si>
  <si>
    <t>RUFO EM CHAPA DE AÇO GALVANIZADO NÚMERO 24, CORTE DE 25 CM, INCLUSO TRANSPORTE VERTICAL. AF_07/2019</t>
  </si>
  <si>
    <t>TELHAMENTO COM TELHA DE FIBRA DE VIDRO</t>
  </si>
  <si>
    <t>0252</t>
  </si>
  <si>
    <t>TELHAMENTO COM TELHA ONDULADA DE FIBRA DE VIDRO E = 0,6 MM, PARA TELHADO COM INCLINAÇÃO MAIOR QUE 10°, COM ATÉ 2 ÁGUAS, INCLUSO IÇAMENTO. AF_07/2019</t>
  </si>
  <si>
    <t>ESTRUTURA METALICA</t>
  </si>
  <si>
    <t>0291</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</si>
  <si>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</si>
  <si>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</si>
  <si>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</si>
  <si>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</si>
  <si>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</si>
  <si>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</si>
  <si>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</si>
  <si>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</si>
  <si>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</si>
  <si>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</si>
  <si>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</si>
  <si>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</si>
  <si>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</si>
  <si>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</si>
  <si>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</si>
  <si>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</si>
  <si>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</si>
  <si>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</si>
  <si>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</si>
  <si>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</si>
  <si>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</si>
  <si>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</si>
  <si>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</si>
  <si>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</si>
  <si>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</si>
  <si>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</si>
  <si>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</si>
  <si>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</si>
  <si>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</si>
  <si>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</si>
  <si>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</si>
  <si>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</si>
  <si>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</si>
  <si>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</si>
  <si>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</si>
  <si>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</si>
  <si>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</si>
  <si>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</si>
  <si>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</si>
  <si>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</si>
  <si>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</si>
  <si>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</si>
  <si>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</si>
  <si>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</si>
  <si>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</si>
  <si>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</si>
  <si>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</si>
  <si>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</si>
  <si>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</si>
  <si>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</si>
  <si>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</si>
  <si>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</si>
  <si>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</si>
  <si>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</si>
  <si>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</si>
  <si>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</si>
  <si>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</si>
  <si>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</si>
  <si>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</si>
  <si>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</si>
  <si>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</si>
  <si>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</si>
  <si>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VIDRO</t>
  </si>
  <si>
    <t>0302</t>
  </si>
  <si>
    <t>TELHAMENTO COM TELHA DE ENCAIXE, TIPO FRANCESA DE VIDRO, COM ATÉ 2 ÁGUAS, INCLUSO TRANSPORTE VERTICAL. AF_07/2019</t>
  </si>
  <si>
    <t>DRENAGEM/OBRAS DE CONTENCAO/POCOS DE VISITA E CAIXAS</t>
  </si>
  <si>
    <t>DROP</t>
  </si>
  <si>
    <t>ESGOTAMENTO COM BOMBA</t>
  </si>
  <si>
    <t>0026</t>
  </si>
  <si>
    <t>ESGOTAMENTO DE VALA COM BOMBA SUBMERSÍVEL. AF_12/2022</t>
  </si>
  <si>
    <t>REBAIXAMENTO DO LENCOL FREATICO</t>
  </si>
  <si>
    <t>0027</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</si>
  <si>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</si>
  <si>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</si>
  <si>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</si>
  <si>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</si>
  <si>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DRENOS</t>
  </si>
  <si>
    <t>0028</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</si>
  <si>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</si>
  <si>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</si>
  <si>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</si>
  <si>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</si>
  <si>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</si>
  <si>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</si>
  <si>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</si>
  <si>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</si>
  <si>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</si>
  <si>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</si>
  <si>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</si>
  <si>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</si>
  <si>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</si>
  <si>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</si>
  <si>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</si>
  <si>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</si>
  <si>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</si>
  <si>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</si>
  <si>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</si>
  <si>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</si>
  <si>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</si>
  <si>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</si>
  <si>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</si>
  <si>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</si>
  <si>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</si>
  <si>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</si>
  <si>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</si>
  <si>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</si>
  <si>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</si>
  <si>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</si>
  <si>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</si>
  <si>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</si>
  <si>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</si>
  <si>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</si>
  <si>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</si>
  <si>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</si>
  <si>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</si>
  <si>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</si>
  <si>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</si>
  <si>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</si>
  <si>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</si>
  <si>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</si>
  <si>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</si>
  <si>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</si>
  <si>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</si>
  <si>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</si>
  <si>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</si>
  <si>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</si>
  <si>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</si>
  <si>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GABIOES</t>
  </si>
  <si>
    <t>0031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</si>
  <si>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</si>
  <si>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</si>
  <si>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</si>
  <si>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</si>
  <si>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</si>
  <si>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</si>
  <si>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</si>
  <si>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</si>
  <si>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</si>
  <si>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</si>
  <si>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</si>
  <si>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</si>
  <si>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</si>
  <si>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</si>
  <si>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</si>
  <si>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</si>
  <si>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MUROS DE ARRIMO</t>
  </si>
  <si>
    <t>0032</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</si>
  <si>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</si>
  <si>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</si>
  <si>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</si>
  <si>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</si>
  <si>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</si>
  <si>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</si>
  <si>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</si>
  <si>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</si>
  <si>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</si>
  <si>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</si>
  <si>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</si>
  <si>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</si>
  <si>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</si>
  <si>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</si>
  <si>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</si>
  <si>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</si>
  <si>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</si>
  <si>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</si>
  <si>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</si>
  <si>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</si>
  <si>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</si>
  <si>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</si>
  <si>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</si>
  <si>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</si>
  <si>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</si>
  <si>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</si>
  <si>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</si>
  <si>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</si>
  <si>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</si>
  <si>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</si>
  <si>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</si>
  <si>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</si>
  <si>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</si>
  <si>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</si>
  <si>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</si>
  <si>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</si>
  <si>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</si>
  <si>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</si>
  <si>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</si>
  <si>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</si>
  <si>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</si>
  <si>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</si>
  <si>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</si>
  <si>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</si>
  <si>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</si>
  <si>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</si>
  <si>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</si>
  <si>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</si>
  <si>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</si>
  <si>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</si>
  <si>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</si>
  <si>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</si>
  <si>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</si>
  <si>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</si>
  <si>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</si>
  <si>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</si>
  <si>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</si>
  <si>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</si>
  <si>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</si>
  <si>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</si>
  <si>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</si>
  <si>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</si>
  <si>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</si>
  <si>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</si>
  <si>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</si>
  <si>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CALHAS DE DRENAGEM/ALAS DE GALERIAS (ESTRUT. DE LANCAMENTO)</t>
  </si>
  <si>
    <t>0035</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</si>
  <si>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</si>
  <si>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</si>
  <si>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</si>
  <si>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</si>
  <si>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</si>
  <si>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</si>
  <si>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</si>
  <si>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</si>
  <si>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</si>
  <si>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</si>
  <si>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</si>
  <si>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</si>
  <si>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</si>
  <si>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</si>
  <si>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</si>
  <si>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</si>
  <si>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</si>
  <si>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</si>
  <si>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POCOS DE VISITA/BOCAS DE LOBO/CX. DE PASSAGEM/CX. DIVERSAS</t>
  </si>
  <si>
    <t>0036</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</si>
  <si>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</si>
  <si>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</si>
  <si>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</si>
  <si>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</si>
  <si>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</si>
  <si>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</si>
  <si>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</si>
  <si>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</si>
  <si>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</si>
  <si>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</si>
  <si>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</si>
  <si>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</si>
  <si>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</si>
  <si>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</si>
  <si>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</si>
  <si>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</si>
  <si>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</si>
  <si>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</si>
  <si>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</si>
  <si>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</si>
  <si>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</si>
  <si>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</si>
  <si>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</si>
  <si>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</si>
  <si>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</si>
  <si>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</si>
  <si>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</si>
  <si>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</si>
  <si>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</si>
  <si>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</si>
  <si>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</si>
  <si>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</si>
  <si>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</si>
  <si>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</si>
  <si>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</si>
  <si>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</si>
  <si>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</si>
  <si>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</si>
  <si>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</si>
  <si>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</si>
  <si>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</si>
  <si>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</si>
  <si>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</si>
  <si>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</si>
  <si>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</si>
  <si>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</si>
  <si>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</si>
  <si>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</si>
  <si>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</si>
  <si>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</si>
  <si>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</si>
  <si>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</si>
  <si>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</si>
  <si>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</si>
  <si>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</si>
  <si>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</si>
  <si>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</si>
  <si>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</si>
  <si>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</si>
  <si>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</si>
  <si>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</si>
  <si>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</si>
  <si>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</si>
  <si>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</si>
  <si>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</si>
  <si>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</si>
  <si>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</si>
  <si>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</si>
  <si>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</si>
  <si>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</si>
  <si>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</si>
  <si>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</si>
  <si>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</si>
  <si>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</si>
  <si>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</si>
  <si>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</si>
  <si>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</si>
  <si>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</si>
  <si>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</si>
  <si>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</si>
  <si>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</si>
  <si>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</si>
  <si>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</si>
  <si>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</si>
  <si>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</si>
  <si>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</si>
  <si>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</si>
  <si>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</si>
  <si>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</si>
  <si>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</si>
  <si>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</si>
  <si>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</si>
  <si>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</si>
  <si>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</si>
  <si>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</si>
  <si>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</si>
  <si>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</si>
  <si>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</si>
  <si>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</si>
  <si>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</si>
  <si>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</si>
  <si>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</si>
  <si>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</si>
  <si>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</si>
  <si>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</si>
  <si>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</si>
  <si>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</si>
  <si>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</si>
  <si>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</si>
  <si>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</si>
  <si>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</si>
  <si>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</si>
  <si>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</si>
  <si>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</si>
  <si>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</si>
  <si>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</si>
  <si>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</si>
  <si>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</si>
  <si>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</si>
  <si>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</si>
  <si>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</si>
  <si>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</si>
  <si>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</si>
  <si>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</si>
  <si>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</si>
  <si>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</si>
  <si>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</si>
  <si>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</si>
  <si>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</si>
  <si>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</si>
  <si>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</si>
  <si>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</si>
  <si>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</si>
  <si>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</si>
  <si>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</si>
  <si>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</si>
  <si>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</si>
  <si>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</si>
  <si>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</si>
  <si>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</si>
  <si>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</si>
  <si>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</si>
  <si>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</si>
  <si>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</si>
  <si>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</si>
  <si>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</si>
  <si>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</si>
  <si>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</si>
  <si>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</si>
  <si>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</si>
  <si>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</si>
  <si>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</si>
  <si>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</si>
  <si>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</si>
  <si>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</si>
  <si>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</si>
  <si>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</si>
  <si>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</si>
  <si>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</si>
  <si>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</si>
  <si>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</si>
  <si>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</si>
  <si>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</si>
  <si>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</si>
  <si>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</si>
  <si>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</si>
  <si>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</si>
  <si>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</si>
  <si>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</si>
  <si>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</si>
  <si>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</si>
  <si>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</si>
  <si>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</si>
  <si>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</si>
  <si>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</si>
  <si>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</si>
  <si>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</si>
  <si>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</si>
  <si>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MEIO FIO, LINHA D'AGUA E SARJERTA</t>
  </si>
  <si>
    <t>0037</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</si>
  <si>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</si>
  <si>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</si>
  <si>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</si>
  <si>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</si>
  <si>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</si>
  <si>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</si>
  <si>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</si>
  <si>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</si>
  <si>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</si>
  <si>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</si>
  <si>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</si>
  <si>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</si>
  <si>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</si>
  <si>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</si>
  <si>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</si>
  <si>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</si>
  <si>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</si>
  <si>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</si>
  <si>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</si>
  <si>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</si>
  <si>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</si>
  <si>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</si>
  <si>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</si>
  <si>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</si>
  <si>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</si>
  <si>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</si>
  <si>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</si>
  <si>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</si>
  <si>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</si>
  <si>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</si>
  <si>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</si>
  <si>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</si>
  <si>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GALERIAS PLUVIAIS</t>
  </si>
  <si>
    <t>0266</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</si>
  <si>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</si>
  <si>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</si>
  <si>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</si>
  <si>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</si>
  <si>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</si>
  <si>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BUEIROS</t>
  </si>
  <si>
    <t>0317</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</si>
  <si>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</si>
  <si>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</si>
  <si>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</si>
  <si>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</si>
  <si>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</si>
  <si>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</si>
  <si>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</si>
  <si>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</si>
  <si>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</si>
  <si>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</si>
  <si>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</si>
  <si>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</si>
  <si>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</si>
  <si>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</si>
  <si>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</si>
  <si>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</si>
  <si>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</si>
  <si>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</si>
  <si>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</si>
  <si>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</si>
  <si>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</si>
  <si>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</si>
  <si>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</si>
  <si>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</si>
  <si>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</si>
  <si>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</si>
  <si>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</si>
  <si>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</si>
  <si>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</si>
  <si>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</si>
  <si>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</si>
  <si>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</si>
  <si>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</si>
  <si>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</si>
  <si>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</si>
  <si>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</si>
  <si>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</si>
  <si>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</si>
  <si>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</si>
  <si>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</si>
  <si>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</si>
  <si>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</si>
  <si>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</si>
  <si>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</si>
  <si>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</si>
  <si>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</si>
  <si>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</si>
  <si>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</si>
  <si>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</si>
  <si>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</si>
  <si>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</si>
  <si>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</si>
  <si>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</si>
  <si>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</si>
  <si>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</si>
  <si>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</si>
  <si>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</si>
  <si>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</si>
  <si>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</si>
  <si>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</si>
  <si>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</si>
  <si>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</si>
  <si>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</si>
  <si>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</si>
  <si>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</si>
  <si>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</si>
  <si>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</si>
  <si>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</si>
  <si>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</si>
  <si>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</si>
  <si>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</si>
  <si>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</si>
  <si>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</si>
  <si>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</si>
  <si>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</si>
  <si>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</si>
  <si>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t>
  </si>
  <si>
    <t>ESCO</t>
  </si>
  <si>
    <t>ESCORAMENTO DE MADEIRA EM VALAS</t>
  </si>
  <si>
    <t>0023</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</si>
  <si>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</si>
  <si>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</si>
  <si>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</si>
  <si>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</si>
  <si>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</si>
  <si>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</si>
  <si>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</si>
  <si>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</si>
  <si>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</si>
  <si>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</si>
  <si>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</si>
  <si>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</si>
  <si>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</si>
  <si>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</si>
  <si>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</si>
  <si>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</si>
  <si>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</si>
  <si>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</si>
  <si>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METALICO EM VALAS OU POCOS</t>
  </si>
  <si>
    <t>0024</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</si>
  <si>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</si>
  <si>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</si>
  <si>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</si>
  <si>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</si>
  <si>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</si>
  <si>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</si>
  <si>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</si>
  <si>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</si>
  <si>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</si>
  <si>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</si>
  <si>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</si>
  <si>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</si>
  <si>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ESQUADRIAS/FERRAGENS/VIDROS</t>
  </si>
  <si>
    <t>ESQV</t>
  </si>
  <si>
    <t>PORTA DE MADEIRA</t>
  </si>
  <si>
    <t>0089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</si>
  <si>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</si>
  <si>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</si>
  <si>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</si>
  <si>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</si>
  <si>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</si>
  <si>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</si>
  <si>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</si>
  <si>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</si>
  <si>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</si>
  <si>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</si>
  <si>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</si>
  <si>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</si>
  <si>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</si>
  <si>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</si>
  <si>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</si>
  <si>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</si>
  <si>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</si>
  <si>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</si>
  <si>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</si>
  <si>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</si>
  <si>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</si>
  <si>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</si>
  <si>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</si>
  <si>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</si>
  <si>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</si>
  <si>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</si>
  <si>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</si>
  <si>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</si>
  <si>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</si>
  <si>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</si>
  <si>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</si>
  <si>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</si>
  <si>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</si>
  <si>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</si>
  <si>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</si>
  <si>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</si>
  <si>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</si>
  <si>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</si>
  <si>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</si>
  <si>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</si>
  <si>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</si>
  <si>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</si>
  <si>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</si>
  <si>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</si>
  <si>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</si>
  <si>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</si>
  <si>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</si>
  <si>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</si>
  <si>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</si>
  <si>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</si>
  <si>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</si>
  <si>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</si>
  <si>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</si>
  <si>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</si>
  <si>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</si>
  <si>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</si>
  <si>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</si>
  <si>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</si>
  <si>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</si>
  <si>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</si>
  <si>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</si>
  <si>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</si>
  <si>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</si>
  <si>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</si>
  <si>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</si>
  <si>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</si>
  <si>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</si>
  <si>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</si>
  <si>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</si>
  <si>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</si>
  <si>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</si>
  <si>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</si>
  <si>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</si>
  <si>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</si>
  <si>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</si>
  <si>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</si>
  <si>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</si>
  <si>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</si>
  <si>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</si>
  <si>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</si>
  <si>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</si>
  <si>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</si>
  <si>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</si>
  <si>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</si>
  <si>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</si>
  <si>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</si>
  <si>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</si>
  <si>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</si>
  <si>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</si>
  <si>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</si>
  <si>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</si>
  <si>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</si>
  <si>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</si>
  <si>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</si>
  <si>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</si>
  <si>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</si>
  <si>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</si>
  <si>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</si>
  <si>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</si>
  <si>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</si>
  <si>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</si>
  <si>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</si>
  <si>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</si>
  <si>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</si>
  <si>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</si>
  <si>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</si>
  <si>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t>
  </si>
  <si>
    <t>0090</t>
  </si>
  <si>
    <t>PORTA E/OU TAMPA DE FERRO</t>
  </si>
  <si>
    <t>0092</t>
  </si>
  <si>
    <t>PORTA DE FERRO, DE ABRIR, TIPO GRADE COM CHAPA, COM GUARNIÇÕES. AF_12/2019</t>
  </si>
  <si>
    <t>JANELA DE FERRO</t>
  </si>
  <si>
    <t>0093</t>
  </si>
  <si>
    <t>GUARDA-CORPO DE FERRO</t>
  </si>
  <si>
    <t>0095</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</si>
  <si>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</si>
  <si>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</si>
  <si>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</si>
  <si>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</si>
  <si>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</si>
  <si>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</si>
  <si>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</si>
  <si>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E/OU TAMPA DE ALUMINIO</t>
  </si>
  <si>
    <t>0098</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</si>
  <si>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</si>
  <si>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</si>
  <si>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</si>
  <si>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</si>
  <si>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</si>
  <si>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</si>
  <si>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</si>
  <si>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FERRAGENS PARA PORTAS</t>
  </si>
  <si>
    <t>0100</t>
  </si>
  <si>
    <t>MOLA HIDRAULICA DE PISO PARA PORTA DE VIDRO TEMPERADO. AF_01/2021</t>
  </si>
  <si>
    <t>JOGO DE FERRAGENS CROMADAS PARA PORTA DE VIDRO TEMPERADO, UMA FOLHA COMPOSTO DE DOBRADICAS SUPERIOR E INFERIOR, TRINCO, FECHADURA, CONTRA FECHADURA COM CAPUCHINHO SEM MOLA E PUXADOR. AF_01/2021</t>
  </si>
  <si>
    <t>FERRAGENS DIVERSAS</t>
  </si>
  <si>
    <t>0102</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</si>
  <si>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</si>
  <si>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</si>
  <si>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</si>
  <si>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</si>
  <si>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</si>
  <si>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</si>
  <si>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</si>
  <si>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</si>
  <si>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VIDROS/ESPELHOS</t>
  </si>
  <si>
    <t>0103</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</si>
  <si>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</si>
  <si>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</si>
  <si>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</si>
  <si>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</si>
  <si>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</si>
  <si>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</si>
  <si>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</si>
  <si>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</si>
  <si>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</si>
  <si>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</si>
  <si>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</si>
  <si>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</si>
  <si>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</si>
  <si>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</si>
  <si>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</si>
  <si>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</si>
  <si>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</si>
  <si>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</si>
  <si>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</si>
  <si>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</si>
  <si>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</si>
  <si>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</si>
  <si>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</si>
  <si>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</si>
  <si>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</si>
  <si>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</si>
  <si>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</si>
  <si>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</si>
  <si>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</si>
  <si>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</si>
  <si>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</si>
  <si>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</si>
  <si>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</si>
  <si>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</si>
  <si>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</si>
  <si>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ALUMINIO</t>
  </si>
  <si>
    <t>0222</t>
  </si>
  <si>
    <t>FUNDACOES E ESTRUTURAS</t>
  </si>
  <si>
    <t>FUES</t>
  </si>
  <si>
    <t>TUBULOES</t>
  </si>
  <si>
    <t>0038</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</si>
  <si>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</si>
  <si>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</si>
  <si>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</si>
  <si>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</si>
  <si>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</si>
  <si>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</si>
  <si>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</si>
  <si>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</si>
  <si>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</si>
  <si>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</si>
  <si>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</si>
  <si>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</si>
  <si>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</si>
  <si>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</si>
  <si>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</si>
  <si>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</si>
  <si>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</si>
  <si>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</si>
  <si>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ESTACAS</t>
  </si>
  <si>
    <t>0039</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</si>
  <si>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</si>
  <si>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</si>
  <si>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</si>
  <si>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</si>
  <si>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</si>
  <si>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</si>
  <si>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</si>
  <si>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</si>
  <si>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</si>
  <si>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</si>
  <si>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</si>
  <si>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</si>
  <si>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</si>
  <si>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</si>
  <si>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</si>
  <si>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</si>
  <si>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</si>
  <si>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</si>
  <si>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</si>
  <si>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</si>
  <si>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</si>
  <si>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</si>
  <si>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</si>
  <si>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</si>
  <si>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</si>
  <si>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</si>
  <si>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</si>
  <si>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</si>
  <si>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</si>
  <si>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</si>
  <si>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</si>
  <si>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</si>
  <si>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LASTROS/FUNDACOES DIVERSAS</t>
  </si>
  <si>
    <t>0040</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</si>
  <si>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</si>
  <si>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</si>
  <si>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</si>
  <si>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</si>
  <si>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</si>
  <si>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</si>
  <si>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</si>
  <si>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</si>
  <si>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</si>
  <si>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</si>
  <si>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</si>
  <si>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</si>
  <si>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</si>
  <si>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</si>
  <si>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</si>
  <si>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</si>
  <si>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</si>
  <si>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</si>
  <si>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</si>
  <si>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</si>
  <si>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</si>
  <si>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</si>
  <si>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</si>
  <si>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</si>
  <si>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</si>
  <si>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</si>
  <si>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</si>
  <si>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</si>
  <si>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</si>
  <si>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</si>
  <si>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</si>
  <si>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</si>
  <si>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</si>
  <si>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</si>
  <si>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</si>
  <si>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</si>
  <si>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</si>
  <si>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</si>
  <si>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FORMAS/CIMBRAMENTOS/ESCORAMENTOS</t>
  </si>
  <si>
    <t>0041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</si>
  <si>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</si>
  <si>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</si>
  <si>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</si>
  <si>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</si>
  <si>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</si>
  <si>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</si>
  <si>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</si>
  <si>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</si>
  <si>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</si>
  <si>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</si>
  <si>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</si>
  <si>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</si>
  <si>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</si>
  <si>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</si>
  <si>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</si>
  <si>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</si>
  <si>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</si>
  <si>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</si>
  <si>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</si>
  <si>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</si>
  <si>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</si>
  <si>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</si>
  <si>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</si>
  <si>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</si>
  <si>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</si>
  <si>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</si>
  <si>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</si>
  <si>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</si>
  <si>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</si>
  <si>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</si>
  <si>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</si>
  <si>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</si>
  <si>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</si>
  <si>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</si>
  <si>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</si>
  <si>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</si>
  <si>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</si>
  <si>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</si>
  <si>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</si>
  <si>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</si>
  <si>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</si>
  <si>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</si>
  <si>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</si>
  <si>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</si>
  <si>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</si>
  <si>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</si>
  <si>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</si>
  <si>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</si>
  <si>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</si>
  <si>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</si>
  <si>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</si>
  <si>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</si>
  <si>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</si>
  <si>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</si>
  <si>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</si>
  <si>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</si>
  <si>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</si>
  <si>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</si>
  <si>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</si>
  <si>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</si>
  <si>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</si>
  <si>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</si>
  <si>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</si>
  <si>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</si>
  <si>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</si>
  <si>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</si>
  <si>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</si>
  <si>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</si>
  <si>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</si>
  <si>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</si>
  <si>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</si>
  <si>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</si>
  <si>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</si>
  <si>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</si>
  <si>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</si>
  <si>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</si>
  <si>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</si>
  <si>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</si>
  <si>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</si>
  <si>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</si>
  <si>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</si>
  <si>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</si>
  <si>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</si>
  <si>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</si>
  <si>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</si>
  <si>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</si>
  <si>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</si>
  <si>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</si>
  <si>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</si>
  <si>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</si>
  <si>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</si>
  <si>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</si>
  <si>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</si>
  <si>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</si>
  <si>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</si>
  <si>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</si>
  <si>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</si>
  <si>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</si>
  <si>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</si>
  <si>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</si>
  <si>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</si>
  <si>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</si>
  <si>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</si>
  <si>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</si>
  <si>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</si>
  <si>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</si>
  <si>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</si>
  <si>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</si>
  <si>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</si>
  <si>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</si>
  <si>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</si>
  <si>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</si>
  <si>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</si>
  <si>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</si>
  <si>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</si>
  <si>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</si>
  <si>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</si>
  <si>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</si>
  <si>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</si>
  <si>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</si>
  <si>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</si>
  <si>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</si>
  <si>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</si>
  <si>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</si>
  <si>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</si>
  <si>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</si>
  <si>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</si>
  <si>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</si>
  <si>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</si>
  <si>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</si>
  <si>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</si>
  <si>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</si>
  <si>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</si>
  <si>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</si>
  <si>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</si>
  <si>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</si>
  <si>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</si>
  <si>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</si>
  <si>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</si>
  <si>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</si>
  <si>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</si>
  <si>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</si>
  <si>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</si>
  <si>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</si>
  <si>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</si>
  <si>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</si>
  <si>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</si>
  <si>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</si>
  <si>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</si>
  <si>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</si>
  <si>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</si>
  <si>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</si>
  <si>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</si>
  <si>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</si>
  <si>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</si>
  <si>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</si>
  <si>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</si>
  <si>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</si>
  <si>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</si>
  <si>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</si>
  <si>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</si>
  <si>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</si>
  <si>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</si>
  <si>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</si>
  <si>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</si>
  <si>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</si>
  <si>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</si>
  <si>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</si>
  <si>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</si>
  <si>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</si>
  <si>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</si>
  <si>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</si>
  <si>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</si>
  <si>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</si>
  <si>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</si>
  <si>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</si>
  <si>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</si>
  <si>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</si>
  <si>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</si>
  <si>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</si>
  <si>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</si>
  <si>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</si>
  <si>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</si>
  <si>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</si>
  <si>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</si>
  <si>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</si>
  <si>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</si>
  <si>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</si>
  <si>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</si>
  <si>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</si>
  <si>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</si>
  <si>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</si>
  <si>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</si>
  <si>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</si>
  <si>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</si>
  <si>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</si>
  <si>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</si>
  <si>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</si>
  <si>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</si>
  <si>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</si>
  <si>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</si>
  <si>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</si>
  <si>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</si>
  <si>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</si>
  <si>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</si>
  <si>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</si>
  <si>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</si>
  <si>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</si>
  <si>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</si>
  <si>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</si>
  <si>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</si>
  <si>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</si>
  <si>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</si>
  <si>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ARMADURAS</t>
  </si>
  <si>
    <t>0042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</si>
  <si>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</si>
  <si>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</si>
  <si>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</si>
  <si>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</si>
  <si>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</si>
  <si>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</si>
  <si>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</si>
  <si>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</si>
  <si>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</si>
  <si>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</si>
  <si>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</si>
  <si>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</si>
  <si>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</si>
  <si>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</si>
  <si>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</si>
  <si>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</si>
  <si>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</si>
  <si>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</si>
  <si>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</si>
  <si>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</si>
  <si>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</si>
  <si>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</si>
  <si>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</si>
  <si>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</si>
  <si>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</si>
  <si>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</si>
  <si>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</si>
  <si>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</si>
  <si>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</si>
  <si>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</si>
  <si>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</si>
  <si>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</si>
  <si>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</si>
  <si>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</si>
  <si>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</si>
  <si>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</si>
  <si>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</si>
  <si>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</si>
  <si>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</si>
  <si>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</si>
  <si>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</si>
  <si>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</si>
  <si>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</si>
  <si>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</si>
  <si>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</si>
  <si>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</si>
  <si>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</si>
  <si>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</si>
  <si>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</si>
  <si>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</si>
  <si>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</si>
  <si>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</si>
  <si>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</si>
  <si>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</si>
  <si>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</si>
  <si>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</si>
  <si>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</si>
  <si>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</si>
  <si>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</si>
  <si>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</si>
  <si>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</si>
  <si>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</si>
  <si>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</si>
  <si>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</si>
  <si>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</si>
  <si>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</si>
  <si>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</si>
  <si>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</si>
  <si>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</si>
  <si>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</si>
  <si>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</si>
  <si>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</si>
  <si>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</si>
  <si>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</si>
  <si>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</si>
  <si>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</si>
  <si>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</si>
  <si>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</si>
  <si>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</si>
  <si>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</si>
  <si>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</si>
  <si>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</si>
  <si>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</si>
  <si>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</si>
  <si>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</si>
  <si>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</si>
  <si>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</si>
  <si>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</si>
  <si>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</si>
  <si>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</si>
  <si>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</si>
  <si>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</si>
  <si>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</si>
  <si>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</si>
  <si>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</si>
  <si>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</si>
  <si>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</si>
  <si>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</si>
  <si>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</si>
  <si>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</si>
  <si>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</si>
  <si>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</si>
  <si>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</si>
  <si>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</si>
  <si>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</si>
  <si>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</si>
  <si>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</si>
  <si>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CONCRETOS</t>
  </si>
  <si>
    <t>0043</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</si>
  <si>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</si>
  <si>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</si>
  <si>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</si>
  <si>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</si>
  <si>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</si>
  <si>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</si>
  <si>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</si>
  <si>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</si>
  <si>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</si>
  <si>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</si>
  <si>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</si>
  <si>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</si>
  <si>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</si>
  <si>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</si>
  <si>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</si>
  <si>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</si>
  <si>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</si>
  <si>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</si>
  <si>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</si>
  <si>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</si>
  <si>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</si>
  <si>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</si>
  <si>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</si>
  <si>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</si>
  <si>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</si>
  <si>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</si>
  <si>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</si>
  <si>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</si>
  <si>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</si>
  <si>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</si>
  <si>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</si>
  <si>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</si>
  <si>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</si>
  <si>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</si>
  <si>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</si>
  <si>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</si>
  <si>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</si>
  <si>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</si>
  <si>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</si>
  <si>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</si>
  <si>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</si>
  <si>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</si>
  <si>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</si>
  <si>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</si>
  <si>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</si>
  <si>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</si>
  <si>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</si>
  <si>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</si>
  <si>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</si>
  <si>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</si>
  <si>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</si>
  <si>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</si>
  <si>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</si>
  <si>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</si>
  <si>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</si>
  <si>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</si>
  <si>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</si>
  <si>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</si>
  <si>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</si>
  <si>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</si>
  <si>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</si>
  <si>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</si>
  <si>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</si>
  <si>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</si>
  <si>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</si>
  <si>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</si>
  <si>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</si>
  <si>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</si>
  <si>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</si>
  <si>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</si>
  <si>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</si>
  <si>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</si>
  <si>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</si>
  <si>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</si>
  <si>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</si>
  <si>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</si>
  <si>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</si>
  <si>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</si>
  <si>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</si>
  <si>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PRE-FABRICADA</t>
  </si>
  <si>
    <t>0044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</si>
  <si>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</si>
  <si>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</si>
  <si>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EMBASAMENTOS</t>
  </si>
  <si>
    <t>0247</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</si>
  <si>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</si>
  <si>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</si>
  <si>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ADESIVOS PARA ESTRUTURAS</t>
  </si>
  <si>
    <t>0286</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</si>
  <si>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</si>
  <si>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</si>
  <si>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</si>
  <si>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CINTAS E VERGAS</t>
  </si>
  <si>
    <t>0296</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</si>
  <si>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</si>
  <si>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</si>
  <si>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</si>
  <si>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</si>
  <si>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</si>
  <si>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</si>
  <si>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</si>
  <si>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</si>
  <si>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</si>
  <si>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</si>
  <si>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</si>
  <si>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</si>
  <si>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</si>
  <si>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</si>
  <si>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</si>
  <si>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</si>
  <si>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</si>
  <si>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</si>
  <si>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</si>
  <si>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</si>
  <si>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</si>
  <si>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</si>
  <si>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</si>
  <si>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</si>
  <si>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</si>
  <si>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</si>
  <si>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</si>
  <si>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</si>
  <si>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</si>
  <si>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</si>
  <si>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ESTRUTURAS DIVERSAS</t>
  </si>
  <si>
    <t>0301</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</si>
  <si>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</si>
  <si>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</si>
  <si>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</si>
  <si>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</si>
  <si>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</si>
  <si>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</si>
  <si>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</si>
  <si>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</si>
  <si>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</si>
  <si>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</si>
  <si>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</si>
  <si>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</si>
  <si>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</si>
  <si>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</si>
  <si>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</si>
  <si>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</si>
  <si>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</si>
  <si>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</si>
  <si>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</si>
  <si>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</si>
  <si>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</si>
  <si>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</si>
  <si>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</si>
  <si>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</si>
  <si>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</si>
  <si>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</si>
  <si>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</si>
  <si>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</si>
  <si>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</si>
  <si>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</si>
  <si>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</si>
  <si>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</si>
  <si>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</si>
  <si>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</si>
  <si>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</si>
  <si>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</si>
  <si>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</si>
  <si>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</si>
  <si>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</si>
  <si>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</si>
  <si>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</si>
  <si>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</si>
  <si>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</si>
  <si>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</si>
  <si>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</si>
  <si>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</si>
  <si>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</si>
  <si>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</si>
  <si>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</si>
  <si>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</si>
  <si>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</si>
  <si>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</si>
  <si>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</si>
  <si>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</si>
  <si>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</si>
  <si>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</si>
  <si>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</si>
  <si>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</si>
  <si>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</si>
  <si>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</si>
  <si>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</si>
  <si>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</si>
  <si>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</si>
  <si>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</si>
  <si>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</si>
  <si>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</si>
  <si>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</si>
  <si>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</si>
  <si>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</si>
  <si>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</si>
  <si>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</si>
  <si>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</si>
  <si>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</si>
  <si>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</si>
  <si>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</si>
  <si>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</si>
  <si>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</si>
  <si>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</si>
  <si>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</si>
  <si>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</si>
  <si>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</si>
  <si>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</si>
  <si>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</si>
  <si>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</si>
  <si>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</si>
  <si>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</si>
  <si>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</si>
  <si>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</si>
  <si>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</si>
  <si>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</si>
  <si>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</si>
  <si>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</si>
  <si>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</si>
  <si>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</si>
  <si>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</si>
  <si>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</si>
  <si>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IMPERMEABILIZACOES E PROTECOES DIVERSAS</t>
  </si>
  <si>
    <t>IMPE</t>
  </si>
  <si>
    <t>IMPERMEABILIZACAO COM ARGAMASSA</t>
  </si>
  <si>
    <t>0138</t>
  </si>
  <si>
    <t>IMPERMEABILIZAÇÃO DE SUPERFÍCIE COM ARGAMASSA DE CIMENTO E AREIA, COM ADITIVO IMPERMEABILIZANTE, E = 1,5CM. AF_09/2023</t>
  </si>
  <si>
    <t>IMPERMEABILIZACAO COM ADITIVO</t>
  </si>
  <si>
    <t>0140</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</si>
  <si>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</si>
  <si>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</si>
  <si>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</si>
  <si>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</si>
  <si>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IMPERMEABILIZACAO COM MANTA</t>
  </si>
  <si>
    <t>0141</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</si>
  <si>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</si>
  <si>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</si>
  <si>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</si>
  <si>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</si>
  <si>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IMPERMEABILIZACAO BETUMINOSA C/EMULSAO ASFALTICA E ACRILICA</t>
  </si>
  <si>
    <t>0145</t>
  </si>
  <si>
    <t>IMPERMEABILIZAÇÃO DE SUPERFÍCIE COM EMULSÃO ASFÁLTICA, 2 DEMÃOS. AF_09/2023</t>
  </si>
  <si>
    <t>PROTECAO DE SUPERFICIE COM ARGAMASSA</t>
  </si>
  <si>
    <t>0150</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</si>
  <si>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</si>
  <si>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</si>
  <si>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</si>
  <si>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</si>
  <si>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</si>
  <si>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</si>
  <si>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</si>
  <si>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</si>
  <si>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</si>
  <si>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</si>
  <si>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</si>
  <si>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INSTALACAO ELETRICA/ELETRIFICACAO E ILUMINACAO EXTERNA</t>
  </si>
  <si>
    <t>INEL</t>
  </si>
  <si>
    <t>ELETRODUTOS/CALHAS PARA LEITO DE CABOS</t>
  </si>
  <si>
    <t>0165</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</si>
  <si>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</si>
  <si>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</si>
  <si>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</si>
  <si>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</si>
  <si>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</si>
  <si>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</si>
  <si>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</si>
  <si>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</si>
  <si>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</si>
  <si>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</si>
  <si>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</si>
  <si>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</si>
  <si>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</si>
  <si>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</si>
  <si>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</si>
  <si>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</si>
  <si>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</si>
  <si>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</si>
  <si>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</si>
  <si>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</si>
  <si>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</si>
  <si>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</si>
  <si>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</si>
  <si>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</si>
  <si>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</si>
  <si>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</si>
  <si>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</si>
  <si>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</si>
  <si>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</si>
  <si>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</si>
  <si>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</si>
  <si>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</si>
  <si>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</si>
  <si>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</si>
  <si>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</si>
  <si>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</si>
  <si>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</si>
  <si>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</si>
  <si>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</si>
  <si>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</si>
  <si>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</si>
  <si>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(1/2"), APARENTE - FORNECIMENTO E INSTALAÇÃO. AF_10/2022_PA</t>
  </si>
  <si>
    <t>ELETRODUTO RÍGIDO SOLDÁVEL, PVC, DN 25 MM (3/4"), APARENTE - FORNECIMENTO E INSTALAÇÃO. AF_10/2022_PA</t>
  </si>
  <si>
    <t>ELETRODUTO RÍGIDO SOLDÁVEL, PVC, DN 32 MM (1"), APARENTE - FORNECIMENTO E INSTALAÇÃO. AF_10/2022_PA</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</si>
  <si>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</si>
  <si>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</si>
  <si>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</si>
  <si>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</si>
  <si>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CONEXOES</t>
  </si>
  <si>
    <t>0166</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</si>
  <si>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</si>
  <si>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</si>
  <si>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</si>
  <si>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</si>
  <si>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</si>
  <si>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</si>
  <si>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</si>
  <si>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</si>
  <si>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</si>
  <si>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</si>
  <si>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</si>
  <si>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</si>
  <si>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</si>
  <si>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</si>
  <si>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</si>
  <si>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</si>
  <si>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</si>
  <si>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</si>
  <si>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</si>
  <si>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</si>
  <si>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</si>
  <si>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</si>
  <si>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</si>
  <si>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</si>
  <si>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</si>
  <si>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</si>
  <si>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</si>
  <si>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</si>
  <si>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</si>
  <si>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</si>
  <si>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</si>
  <si>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</si>
  <si>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</si>
  <si>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</si>
  <si>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</si>
  <si>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</si>
  <si>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</si>
  <si>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</si>
  <si>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</si>
  <si>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</si>
  <si>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</si>
  <si>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</si>
  <si>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</si>
  <si>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</si>
  <si>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</si>
  <si>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</si>
  <si>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</si>
  <si>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</si>
  <si>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</si>
  <si>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</si>
  <si>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FIOS/CABOS</t>
  </si>
  <si>
    <t>0167</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</si>
  <si>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</si>
  <si>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</si>
  <si>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</si>
  <si>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</si>
  <si>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</si>
  <si>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</si>
  <si>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</si>
  <si>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</si>
  <si>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</si>
  <si>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</si>
  <si>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</si>
  <si>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</si>
  <si>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</si>
  <si>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</si>
  <si>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</si>
  <si>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</si>
  <si>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</si>
  <si>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</si>
  <si>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</si>
  <si>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</si>
  <si>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</si>
  <si>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</si>
  <si>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</si>
  <si>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</si>
  <si>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</si>
  <si>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</si>
  <si>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</si>
  <si>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</si>
  <si>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</si>
  <si>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</si>
  <si>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</si>
  <si>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</si>
  <si>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CAIXAS</t>
  </si>
  <si>
    <t>0168</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</si>
  <si>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</si>
  <si>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</si>
  <si>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</si>
  <si>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</si>
  <si>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</si>
  <si>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</si>
  <si>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</si>
  <si>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</si>
  <si>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</si>
  <si>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</si>
  <si>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</si>
  <si>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</si>
  <si>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</si>
  <si>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</si>
  <si>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</si>
  <si>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</si>
  <si>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</si>
  <si>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</si>
  <si>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</si>
  <si>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</si>
  <si>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</si>
  <si>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</si>
  <si>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</si>
  <si>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</si>
  <si>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</si>
  <si>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</si>
  <si>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</si>
  <si>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</si>
  <si>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</si>
  <si>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</si>
  <si>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</si>
  <si>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</si>
  <si>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</si>
  <si>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</si>
  <si>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</si>
  <si>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</si>
  <si>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</si>
  <si>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</si>
  <si>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</si>
  <si>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</si>
  <si>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</si>
  <si>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</si>
  <si>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</si>
  <si>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</si>
  <si>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</si>
  <si>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</si>
  <si>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</si>
  <si>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</si>
  <si>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</si>
  <si>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</si>
  <si>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</si>
  <si>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</si>
  <si>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</si>
  <si>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</si>
  <si>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</si>
  <si>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</si>
  <si>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</si>
  <si>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</si>
  <si>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</si>
  <si>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</si>
  <si>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</si>
  <si>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</si>
  <si>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</si>
  <si>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</si>
  <si>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</si>
  <si>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</si>
  <si>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</si>
  <si>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</si>
  <si>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</si>
  <si>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</si>
  <si>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</si>
  <si>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QUADROS/DISJUNTORES</t>
  </si>
  <si>
    <t>0169</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</si>
  <si>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</si>
  <si>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</si>
  <si>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</si>
  <si>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</si>
  <si>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</si>
  <si>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</si>
  <si>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</si>
  <si>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</si>
  <si>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</si>
  <si>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</si>
  <si>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</si>
  <si>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</si>
  <si>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</si>
  <si>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</si>
  <si>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</si>
  <si>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</si>
  <si>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</si>
  <si>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</si>
  <si>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</si>
  <si>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</si>
  <si>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</si>
  <si>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</si>
  <si>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</si>
  <si>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</si>
  <si>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</si>
  <si>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</si>
  <si>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</si>
  <si>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</si>
  <si>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</si>
  <si>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</si>
  <si>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</si>
  <si>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</si>
  <si>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</si>
  <si>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</si>
  <si>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</si>
  <si>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</si>
  <si>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</si>
  <si>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</si>
  <si>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</si>
  <si>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</si>
  <si>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</si>
  <si>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</si>
  <si>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</si>
  <si>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</si>
  <si>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</si>
  <si>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</si>
  <si>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</si>
  <si>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</si>
  <si>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</si>
  <si>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</si>
  <si>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</si>
  <si>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INTERRUPTOR/TOMADA</t>
  </si>
  <si>
    <t>0170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</si>
  <si>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</si>
  <si>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</si>
  <si>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</si>
  <si>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</si>
  <si>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</si>
  <si>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</si>
  <si>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</si>
  <si>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</si>
  <si>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</si>
  <si>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</si>
  <si>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</si>
  <si>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</si>
  <si>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</si>
  <si>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</si>
  <si>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</si>
  <si>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</si>
  <si>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</si>
  <si>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</si>
  <si>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</si>
  <si>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</si>
  <si>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</si>
  <si>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</si>
  <si>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</si>
  <si>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</si>
  <si>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</si>
  <si>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</si>
  <si>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</si>
  <si>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</si>
  <si>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</si>
  <si>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</si>
  <si>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</si>
  <si>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</si>
  <si>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</si>
  <si>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</si>
  <si>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</si>
  <si>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</si>
  <si>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</si>
  <si>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</si>
  <si>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</si>
  <si>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</si>
  <si>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</si>
  <si>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</si>
  <si>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</si>
  <si>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</si>
  <si>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</si>
  <si>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</si>
  <si>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</si>
  <si>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</si>
  <si>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</si>
  <si>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</si>
  <si>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</si>
  <si>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</si>
  <si>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</si>
  <si>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</si>
  <si>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</si>
  <si>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</si>
  <si>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</si>
  <si>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</si>
  <si>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</si>
  <si>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</si>
  <si>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</si>
  <si>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</si>
  <si>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</si>
  <si>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</si>
  <si>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</si>
  <si>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</si>
  <si>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</si>
  <si>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</si>
  <si>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</si>
  <si>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</si>
  <si>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</si>
  <si>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</si>
  <si>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</si>
  <si>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</si>
  <si>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</si>
  <si>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</si>
  <si>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</si>
  <si>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</si>
  <si>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</si>
  <si>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</si>
  <si>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</si>
  <si>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</si>
  <si>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</si>
  <si>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</si>
  <si>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</si>
  <si>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</si>
  <si>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</si>
  <si>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</si>
  <si>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</si>
  <si>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</si>
  <si>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LUMINARIA INTERNA/BOCAL/LAMPADAS</t>
  </si>
  <si>
    <t>0171</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</si>
  <si>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</si>
  <si>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</si>
  <si>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</si>
  <si>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</si>
  <si>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</si>
  <si>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</si>
  <si>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</si>
  <si>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</si>
  <si>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</si>
  <si>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</si>
  <si>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</si>
  <si>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FORNECIMENTO DE MAT/MO P/ELETRIFICACAO E ILUMINACAO PUBLICA</t>
  </si>
  <si>
    <t>0172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</si>
  <si>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</si>
  <si>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</si>
  <si>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</si>
  <si>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</si>
  <si>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</si>
  <si>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</si>
  <si>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</si>
  <si>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</si>
  <si>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</si>
  <si>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</si>
  <si>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</si>
  <si>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</si>
  <si>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</si>
  <si>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</si>
  <si>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</si>
  <si>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</si>
  <si>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</si>
  <si>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</si>
  <si>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</si>
  <si>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</si>
  <si>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</si>
  <si>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</si>
  <si>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</si>
  <si>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</si>
  <si>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</si>
  <si>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</si>
  <si>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</si>
  <si>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</si>
  <si>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</si>
  <si>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</si>
  <si>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</si>
  <si>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</si>
  <si>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</si>
  <si>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</si>
  <si>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</si>
  <si>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</si>
  <si>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</si>
  <si>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</si>
  <si>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</si>
  <si>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</si>
  <si>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</si>
  <si>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</si>
  <si>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</si>
  <si>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</si>
  <si>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</si>
  <si>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</si>
  <si>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</si>
  <si>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</si>
  <si>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</si>
  <si>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</si>
  <si>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</si>
  <si>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</si>
  <si>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</si>
  <si>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</si>
  <si>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</si>
  <si>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</si>
  <si>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</si>
  <si>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</si>
  <si>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</si>
  <si>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</si>
  <si>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</si>
  <si>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</si>
  <si>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</si>
  <si>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</si>
  <si>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</si>
  <si>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</si>
  <si>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</si>
  <si>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</si>
  <si>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</si>
  <si>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</si>
  <si>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</si>
  <si>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</si>
  <si>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</si>
  <si>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</si>
  <si>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</si>
  <si>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</si>
  <si>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</si>
  <si>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</si>
  <si>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</si>
  <si>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</si>
  <si>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</si>
  <si>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</si>
  <si>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</si>
  <si>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</si>
  <si>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</si>
  <si>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</si>
  <si>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</si>
  <si>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</si>
  <si>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</si>
  <si>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</si>
  <si>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</si>
  <si>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POSTE DE CONCRETO</t>
  </si>
  <si>
    <t>0173</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</si>
  <si>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</si>
  <si>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</si>
  <si>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</si>
  <si>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</si>
  <si>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</si>
  <si>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</si>
  <si>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</si>
  <si>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</si>
  <si>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</si>
  <si>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</si>
  <si>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</si>
  <si>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</si>
  <si>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</si>
  <si>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</si>
  <si>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</si>
  <si>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</si>
  <si>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</si>
  <si>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</si>
  <si>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</si>
  <si>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</si>
  <si>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</si>
  <si>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</si>
  <si>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</si>
  <si>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</si>
  <si>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</si>
  <si>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</si>
  <si>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</si>
  <si>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</si>
  <si>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</si>
  <si>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</si>
  <si>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</si>
  <si>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</si>
  <si>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</si>
  <si>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</si>
  <si>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</si>
  <si>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</si>
  <si>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</si>
  <si>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</si>
  <si>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</si>
  <si>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</si>
  <si>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</si>
  <si>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METALICO</t>
  </si>
  <si>
    <t>0174</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</si>
  <si>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</si>
  <si>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</si>
  <si>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</si>
  <si>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</si>
  <si>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</si>
  <si>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LUMINARIA EXTERNA</t>
  </si>
  <si>
    <t>0175</t>
  </si>
  <si>
    <t>LUMINÁRIA ARANDELA TIPO MEIA LUA, DE SOBREPOR, COM 1 LÂMPADA LED DE 6 W, SEM REATOR - FORNECIMENTO E INSTALAÇÃO. AF_09/2024</t>
  </si>
  <si>
    <t>LUMINÁRIA ARANDELA TIPO TARTARUGA, DE SOBREPOR, COM 1 LÂMPADA LED DE 6 W, SEM REATOR - FORNECIMENTO E INSTALAÇÃO. AF_09/2024</t>
  </si>
  <si>
    <t>TRANSFORMADORES</t>
  </si>
  <si>
    <t>0176</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</si>
  <si>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</si>
  <si>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</si>
  <si>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</si>
  <si>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</si>
  <si>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</si>
  <si>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</si>
  <si>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</si>
  <si>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</si>
  <si>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</si>
  <si>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</si>
  <si>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</si>
  <si>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</si>
  <si>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SISTEMAS DE PROTECAO/ATERRAMENTO</t>
  </si>
  <si>
    <t>0243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</si>
  <si>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</si>
  <si>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</si>
  <si>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</si>
  <si>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</si>
  <si>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</si>
  <si>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</si>
  <si>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</si>
  <si>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</si>
  <si>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</si>
  <si>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</si>
  <si>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</si>
  <si>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</si>
  <si>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</si>
  <si>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</si>
  <si>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</si>
  <si>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</si>
  <si>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</si>
  <si>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</si>
  <si>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</si>
  <si>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</si>
  <si>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</si>
  <si>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</si>
  <si>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SERVICOS DIVERSOS</t>
  </si>
  <si>
    <t>0244</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</si>
  <si>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</si>
  <si>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</si>
  <si>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</si>
  <si>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</si>
  <si>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</si>
  <si>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</si>
  <si>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</si>
  <si>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</si>
  <si>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</si>
  <si>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</si>
  <si>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</si>
  <si>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</si>
  <si>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</si>
  <si>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</si>
  <si>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</si>
  <si>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</si>
  <si>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</si>
  <si>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</si>
  <si>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</si>
  <si>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INSTALACOES ESPECIAIS</t>
  </si>
  <si>
    <t>INES</t>
  </si>
  <si>
    <t>INCENDIO</t>
  </si>
  <si>
    <t>0186</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</si>
  <si>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</si>
  <si>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</si>
  <si>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</si>
  <si>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</si>
  <si>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</si>
  <si>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</si>
  <si>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</si>
  <si>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</si>
  <si>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</si>
  <si>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</si>
  <si>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</si>
  <si>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</si>
  <si>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</si>
  <si>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</si>
  <si>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TELEFONE</t>
  </si>
  <si>
    <t>0187</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</si>
  <si>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</si>
  <si>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</si>
  <si>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</si>
  <si>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</si>
  <si>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</si>
  <si>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</si>
  <si>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</si>
  <si>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</si>
  <si>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</si>
  <si>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</si>
  <si>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</si>
  <si>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</si>
  <si>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</si>
  <si>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</si>
  <si>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</si>
  <si>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</si>
  <si>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</si>
  <si>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</si>
  <si>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</si>
  <si>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</si>
  <si>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</si>
  <si>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</si>
  <si>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</si>
  <si>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</si>
  <si>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</si>
  <si>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</si>
  <si>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</si>
  <si>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</si>
  <si>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</si>
  <si>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</si>
  <si>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</si>
  <si>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</si>
  <si>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</si>
  <si>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</si>
  <si>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</si>
  <si>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</si>
  <si>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</si>
  <si>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</si>
  <si>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</si>
  <si>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</si>
  <si>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</si>
  <si>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</si>
  <si>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</si>
  <si>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</si>
  <si>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</si>
  <si>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t>
  </si>
  <si>
    <t>0190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</si>
  <si>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</si>
  <si>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</si>
  <si>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</si>
  <si>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</si>
  <si>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</si>
  <si>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</si>
  <si>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</si>
  <si>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</si>
  <si>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</si>
  <si>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</si>
  <si>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</si>
  <si>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</si>
  <si>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</si>
  <si>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</si>
  <si>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</si>
  <si>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</si>
  <si>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</si>
  <si>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</si>
  <si>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</si>
  <si>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</si>
  <si>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</si>
  <si>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</si>
  <si>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</si>
  <si>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</si>
  <si>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</si>
  <si>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</si>
  <si>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</si>
  <si>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</si>
  <si>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</si>
  <si>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</si>
  <si>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</si>
  <si>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</si>
  <si>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</si>
  <si>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</si>
  <si>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</si>
  <si>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</si>
  <si>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</si>
  <si>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</si>
  <si>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</si>
  <si>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</si>
  <si>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</si>
  <si>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GAS</t>
  </si>
  <si>
    <t>0274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</si>
  <si>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</si>
  <si>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</si>
  <si>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INSTALACAO DE LOGICA</t>
  </si>
  <si>
    <t>0313</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</si>
  <si>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</si>
  <si>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</si>
  <si>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</si>
  <si>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</si>
  <si>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</si>
  <si>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</si>
  <si>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</si>
  <si>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</si>
  <si>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</si>
  <si>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</si>
  <si>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</si>
  <si>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</si>
  <si>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</si>
  <si>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</si>
  <si>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</si>
  <si>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</si>
  <si>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</si>
  <si>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</si>
  <si>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INSTALACOES HIDRO SANITARIAS</t>
  </si>
  <si>
    <t>INHI</t>
  </si>
  <si>
    <t>FORNEC. E ASSENTAMENTO DE TUBOS P/INSTALACAO DOMICILIAR</t>
  </si>
  <si>
    <t>0179</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</si>
  <si>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</si>
  <si>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</si>
  <si>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</si>
  <si>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</si>
  <si>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</si>
  <si>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</si>
  <si>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</si>
  <si>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</si>
  <si>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</si>
  <si>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</si>
  <si>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</si>
  <si>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</si>
  <si>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</si>
  <si>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</si>
  <si>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</si>
  <si>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</si>
  <si>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</si>
  <si>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</si>
  <si>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</si>
  <si>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</si>
  <si>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</si>
  <si>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</si>
  <si>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</si>
  <si>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</si>
  <si>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</si>
  <si>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</si>
  <si>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</si>
  <si>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</si>
  <si>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</si>
  <si>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</si>
  <si>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</si>
  <si>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</si>
  <si>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</si>
  <si>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</si>
  <si>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</si>
  <si>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</si>
  <si>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</si>
  <si>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</si>
  <si>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</si>
  <si>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DE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</si>
  <si>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</si>
  <si>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</si>
  <si>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</si>
  <si>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</si>
  <si>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</si>
  <si>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</si>
  <si>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</si>
  <si>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</si>
  <si>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</si>
  <si>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</si>
  <si>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</si>
  <si>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</si>
  <si>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</si>
  <si>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</si>
  <si>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</si>
  <si>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</si>
  <si>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</si>
  <si>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</si>
  <si>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</si>
  <si>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</si>
  <si>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</si>
  <si>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</si>
  <si>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</si>
  <si>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</si>
  <si>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</si>
  <si>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</si>
  <si>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</si>
  <si>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</si>
  <si>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</si>
  <si>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</si>
  <si>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</si>
  <si>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</si>
  <si>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</si>
  <si>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</si>
  <si>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</si>
  <si>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</si>
  <si>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</si>
  <si>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</si>
  <si>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</si>
  <si>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</si>
  <si>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</si>
  <si>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</si>
  <si>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</si>
  <si>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</si>
  <si>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</si>
  <si>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</si>
  <si>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</si>
  <si>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</si>
  <si>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</si>
  <si>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</si>
  <si>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</si>
  <si>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</si>
  <si>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</si>
  <si>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</si>
  <si>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</si>
  <si>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</si>
  <si>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</si>
  <si>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</si>
  <si>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</si>
  <si>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</si>
  <si>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</si>
  <si>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</si>
  <si>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</si>
  <si>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</si>
  <si>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</si>
  <si>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</si>
  <si>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</si>
  <si>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</si>
  <si>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</si>
  <si>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</si>
  <si>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</si>
  <si>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</si>
  <si>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</si>
  <si>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</si>
  <si>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</si>
  <si>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</si>
  <si>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</si>
  <si>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</si>
  <si>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</si>
  <si>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</si>
  <si>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</si>
  <si>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</si>
  <si>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</si>
  <si>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</si>
  <si>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</si>
  <si>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</si>
  <si>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</si>
  <si>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</si>
  <si>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</si>
  <si>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</si>
  <si>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</si>
  <si>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</si>
  <si>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</si>
  <si>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</si>
  <si>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</si>
  <si>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</si>
  <si>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</si>
  <si>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</si>
  <si>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</si>
  <si>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</si>
  <si>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</si>
  <si>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</si>
  <si>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</si>
  <si>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</si>
  <si>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</si>
  <si>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</si>
  <si>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</si>
  <si>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</si>
  <si>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</si>
  <si>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</si>
  <si>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</si>
  <si>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</si>
  <si>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</si>
  <si>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</si>
  <si>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</si>
  <si>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</si>
  <si>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</si>
  <si>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</si>
  <si>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</si>
  <si>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</si>
  <si>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</si>
  <si>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</si>
  <si>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</si>
  <si>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</si>
  <si>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</si>
  <si>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</si>
  <si>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</si>
  <si>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</si>
  <si>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</si>
  <si>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</si>
  <si>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</si>
  <si>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</si>
  <si>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</si>
  <si>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</si>
  <si>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</si>
  <si>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</si>
  <si>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</si>
  <si>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</si>
  <si>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</si>
  <si>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</si>
  <si>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</si>
  <si>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</si>
  <si>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</si>
  <si>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</si>
  <si>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</si>
  <si>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</si>
  <si>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</si>
  <si>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</si>
  <si>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</si>
  <si>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</si>
  <si>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</si>
  <si>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</si>
  <si>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</si>
  <si>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</si>
  <si>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</si>
  <si>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</si>
  <si>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</si>
  <si>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</si>
  <si>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</si>
  <si>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</si>
  <si>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</si>
  <si>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</si>
  <si>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</si>
  <si>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</si>
  <si>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</si>
  <si>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</si>
  <si>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</si>
  <si>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</si>
  <si>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</si>
  <si>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</si>
  <si>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</si>
  <si>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</si>
  <si>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</si>
  <si>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</si>
  <si>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</si>
  <si>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</si>
  <si>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</si>
  <si>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</si>
  <si>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</si>
  <si>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</si>
  <si>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</si>
  <si>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</si>
  <si>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</si>
  <si>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</si>
  <si>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</si>
  <si>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</si>
  <si>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</si>
  <si>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</si>
  <si>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</si>
  <si>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</si>
  <si>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</si>
  <si>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TUBO, PVC, SOLDÁVEL, DE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</si>
  <si>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</si>
  <si>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</si>
  <si>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</si>
  <si>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</si>
  <si>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</si>
  <si>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</si>
  <si>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</si>
  <si>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</si>
  <si>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</si>
  <si>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</si>
  <si>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</si>
  <si>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</si>
  <si>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</si>
  <si>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</si>
  <si>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</si>
  <si>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0180</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</si>
  <si>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</si>
  <si>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</si>
  <si>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</si>
  <si>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</si>
  <si>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</si>
  <si>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</si>
  <si>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</si>
  <si>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</si>
  <si>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</si>
  <si>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</si>
  <si>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</si>
  <si>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</si>
  <si>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</si>
  <si>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</si>
  <si>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</si>
  <si>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</si>
  <si>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</si>
  <si>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</si>
  <si>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</si>
  <si>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</si>
  <si>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</si>
  <si>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</si>
  <si>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</si>
  <si>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</si>
  <si>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</si>
  <si>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</si>
  <si>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</si>
  <si>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</si>
  <si>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</si>
  <si>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</si>
  <si>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</si>
  <si>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</si>
  <si>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</si>
  <si>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</si>
  <si>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</si>
  <si>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</si>
  <si>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</si>
  <si>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</si>
  <si>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</si>
  <si>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</si>
  <si>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</si>
  <si>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</si>
  <si>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</si>
  <si>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</si>
  <si>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</si>
  <si>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</si>
  <si>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</si>
  <si>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</si>
  <si>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</si>
  <si>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</si>
  <si>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</si>
  <si>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</si>
  <si>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</si>
  <si>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</si>
  <si>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</si>
  <si>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</si>
  <si>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</si>
  <si>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</si>
  <si>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</si>
  <si>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</si>
  <si>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</si>
  <si>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</si>
  <si>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</si>
  <si>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</si>
  <si>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</si>
  <si>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</si>
  <si>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</si>
  <si>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</si>
  <si>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</si>
  <si>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</si>
  <si>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</si>
  <si>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</si>
  <si>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</si>
  <si>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</si>
  <si>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</si>
  <si>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</si>
  <si>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</si>
  <si>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</si>
  <si>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</si>
  <si>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</si>
  <si>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</si>
  <si>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</si>
  <si>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</si>
  <si>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</si>
  <si>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</si>
  <si>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</si>
  <si>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</si>
  <si>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</si>
  <si>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</si>
  <si>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</si>
  <si>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</si>
  <si>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</si>
  <si>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</si>
  <si>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</si>
  <si>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</si>
  <si>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</si>
  <si>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</si>
  <si>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</si>
  <si>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</si>
  <si>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</si>
  <si>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</si>
  <si>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</si>
  <si>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</si>
  <si>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</si>
  <si>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</si>
  <si>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</si>
  <si>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</si>
  <si>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</si>
  <si>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</si>
  <si>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</si>
  <si>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</si>
  <si>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</si>
  <si>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</si>
  <si>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</si>
  <si>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</si>
  <si>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</si>
  <si>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</si>
  <si>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</si>
  <si>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</si>
  <si>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</si>
  <si>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</si>
  <si>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</si>
  <si>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</si>
  <si>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</si>
  <si>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</si>
  <si>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</si>
  <si>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</si>
  <si>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</si>
  <si>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</si>
  <si>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</si>
  <si>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</si>
  <si>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</si>
  <si>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</si>
  <si>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</si>
  <si>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</si>
  <si>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</si>
  <si>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</si>
  <si>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</si>
  <si>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</si>
  <si>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</si>
  <si>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</si>
  <si>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</si>
  <si>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</si>
  <si>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</si>
  <si>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</si>
  <si>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</si>
  <si>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</si>
  <si>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</si>
  <si>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</si>
  <si>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</si>
  <si>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</si>
  <si>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</si>
  <si>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</si>
  <si>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</si>
  <si>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</si>
  <si>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</si>
  <si>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</si>
  <si>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</si>
  <si>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</si>
  <si>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</si>
  <si>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</si>
  <si>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</si>
  <si>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</si>
  <si>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</si>
  <si>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</si>
  <si>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</si>
  <si>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</si>
  <si>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</si>
  <si>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</si>
  <si>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</si>
  <si>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</si>
  <si>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</si>
  <si>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</si>
  <si>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</si>
  <si>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</si>
  <si>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</si>
  <si>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</si>
  <si>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</si>
  <si>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</si>
  <si>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</si>
  <si>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</si>
  <si>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</si>
  <si>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</si>
  <si>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</si>
  <si>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</si>
  <si>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</si>
  <si>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</si>
  <si>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</si>
  <si>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</si>
  <si>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</si>
  <si>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</si>
  <si>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</si>
  <si>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</si>
  <si>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</si>
  <si>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</si>
  <si>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</si>
  <si>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</si>
  <si>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</si>
  <si>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</si>
  <si>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</si>
  <si>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</si>
  <si>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</si>
  <si>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</si>
  <si>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</si>
  <si>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</si>
  <si>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</si>
  <si>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</si>
  <si>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</si>
  <si>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</si>
  <si>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</si>
  <si>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</si>
  <si>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</si>
  <si>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</si>
  <si>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</si>
  <si>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</si>
  <si>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</si>
  <si>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</si>
  <si>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</si>
  <si>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</si>
  <si>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</si>
  <si>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</si>
  <si>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</si>
  <si>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</si>
  <si>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</si>
  <si>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</si>
  <si>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</si>
  <si>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</si>
  <si>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</si>
  <si>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</si>
  <si>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</si>
  <si>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</si>
  <si>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</si>
  <si>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</si>
  <si>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</si>
  <si>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</si>
  <si>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</si>
  <si>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</si>
  <si>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</si>
  <si>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</si>
  <si>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</si>
  <si>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</si>
  <si>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</si>
  <si>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</si>
  <si>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</si>
  <si>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</si>
  <si>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</si>
  <si>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</si>
  <si>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</si>
  <si>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</si>
  <si>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</si>
  <si>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</si>
  <si>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</si>
  <si>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</si>
  <si>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</si>
  <si>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</si>
  <si>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</si>
  <si>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</si>
  <si>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</si>
  <si>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</si>
  <si>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</si>
  <si>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</si>
  <si>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</si>
  <si>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</si>
  <si>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</si>
  <si>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</si>
  <si>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</si>
  <si>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</si>
  <si>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</si>
  <si>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</si>
  <si>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</si>
  <si>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</si>
  <si>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</si>
  <si>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</si>
  <si>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</si>
  <si>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</si>
  <si>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</si>
  <si>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</si>
  <si>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</si>
  <si>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</si>
  <si>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</si>
  <si>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</si>
  <si>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</si>
  <si>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</si>
  <si>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</si>
  <si>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</si>
  <si>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</si>
  <si>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</si>
  <si>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</si>
  <si>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</si>
  <si>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</si>
  <si>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</si>
  <si>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</si>
  <si>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</si>
  <si>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</si>
  <si>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</si>
  <si>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</si>
  <si>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</si>
  <si>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</si>
  <si>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</si>
  <si>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</si>
  <si>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</si>
  <si>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</si>
  <si>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</si>
  <si>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</si>
  <si>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</si>
  <si>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</si>
  <si>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</si>
  <si>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</si>
  <si>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</si>
  <si>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</si>
  <si>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</si>
  <si>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</si>
  <si>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</si>
  <si>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</si>
  <si>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</si>
  <si>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</si>
  <si>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</si>
  <si>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</si>
  <si>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</si>
  <si>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</si>
  <si>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</si>
  <si>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</si>
  <si>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</si>
  <si>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</si>
  <si>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</si>
  <si>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</si>
  <si>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</si>
  <si>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</si>
  <si>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</si>
  <si>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</si>
  <si>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</si>
  <si>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</si>
  <si>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</si>
  <si>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</si>
  <si>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</si>
  <si>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</si>
  <si>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</si>
  <si>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</si>
  <si>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</si>
  <si>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</si>
  <si>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</si>
  <si>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</si>
  <si>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</si>
  <si>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</si>
  <si>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</si>
  <si>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</si>
  <si>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</si>
  <si>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</si>
  <si>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</si>
  <si>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</si>
  <si>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</si>
  <si>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</si>
  <si>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</si>
  <si>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</si>
  <si>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</si>
  <si>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</si>
  <si>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</si>
  <si>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</si>
  <si>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</si>
  <si>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</si>
  <si>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</si>
  <si>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</si>
  <si>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</si>
  <si>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</si>
  <si>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</si>
  <si>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</si>
  <si>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</si>
  <si>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</si>
  <si>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</si>
  <si>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</si>
  <si>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</si>
  <si>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</si>
  <si>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</si>
  <si>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</si>
  <si>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</si>
  <si>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</si>
  <si>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</si>
  <si>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</si>
  <si>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</si>
  <si>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</si>
  <si>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</si>
  <si>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</si>
  <si>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</si>
  <si>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</si>
  <si>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</si>
  <si>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</si>
  <si>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</si>
  <si>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</si>
  <si>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</si>
  <si>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</si>
  <si>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</si>
  <si>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</si>
  <si>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</si>
  <si>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</si>
  <si>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</si>
  <si>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</si>
  <si>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</si>
  <si>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</si>
  <si>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</si>
  <si>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</si>
  <si>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</si>
  <si>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</si>
  <si>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</si>
  <si>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</si>
  <si>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</si>
  <si>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</si>
  <si>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</si>
  <si>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</si>
  <si>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</si>
  <si>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</si>
  <si>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</si>
  <si>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</si>
  <si>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</si>
  <si>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</si>
  <si>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</si>
  <si>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</si>
  <si>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</si>
  <si>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</si>
  <si>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</si>
  <si>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</si>
  <si>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</si>
  <si>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</si>
  <si>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</si>
  <si>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</si>
  <si>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</si>
  <si>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</si>
  <si>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</si>
  <si>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</si>
  <si>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</si>
  <si>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</si>
  <si>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</si>
  <si>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</si>
  <si>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</si>
  <si>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</si>
  <si>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</si>
  <si>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</si>
  <si>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</si>
  <si>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</si>
  <si>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</si>
  <si>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</si>
  <si>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</si>
  <si>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</si>
  <si>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</si>
  <si>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</si>
  <si>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</si>
  <si>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</si>
  <si>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</si>
  <si>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</si>
  <si>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</si>
  <si>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</si>
  <si>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</si>
  <si>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</si>
  <si>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</si>
  <si>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</si>
  <si>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</si>
  <si>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</si>
  <si>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</si>
  <si>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</si>
  <si>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</si>
  <si>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</si>
  <si>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</si>
  <si>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</si>
  <si>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</si>
  <si>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</si>
  <si>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</si>
  <si>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</si>
  <si>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</si>
  <si>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</si>
  <si>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</si>
  <si>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</si>
  <si>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</si>
  <si>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</si>
  <si>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</si>
  <si>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</si>
  <si>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</si>
  <si>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</si>
  <si>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</si>
  <si>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</si>
  <si>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</si>
  <si>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</si>
  <si>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</si>
  <si>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</si>
  <si>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</si>
  <si>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</si>
  <si>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</si>
  <si>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</si>
  <si>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</si>
  <si>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</si>
  <si>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</si>
  <si>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</si>
  <si>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</si>
  <si>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</si>
  <si>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</si>
  <si>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</si>
  <si>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</si>
  <si>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</si>
  <si>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</si>
  <si>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</si>
  <si>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</si>
  <si>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</si>
  <si>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</si>
  <si>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</si>
  <si>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</si>
  <si>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</si>
  <si>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</si>
  <si>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</si>
  <si>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</si>
  <si>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</si>
  <si>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</si>
  <si>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</si>
  <si>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</si>
  <si>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</si>
  <si>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</si>
  <si>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</si>
  <si>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</si>
  <si>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</si>
  <si>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</si>
  <si>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</si>
  <si>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</si>
  <si>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</si>
  <si>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</si>
  <si>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</si>
  <si>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</si>
  <si>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</si>
  <si>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</si>
  <si>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</si>
  <si>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</si>
  <si>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</si>
  <si>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</si>
  <si>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</si>
  <si>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</si>
  <si>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</si>
  <si>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</si>
  <si>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</si>
  <si>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</si>
  <si>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</si>
  <si>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</si>
  <si>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</si>
  <si>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</si>
  <si>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</si>
  <si>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</si>
  <si>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</si>
  <si>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</si>
  <si>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</si>
  <si>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</si>
  <si>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</si>
  <si>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</si>
  <si>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</si>
  <si>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</si>
  <si>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</si>
  <si>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</si>
  <si>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</si>
  <si>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</si>
  <si>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</si>
  <si>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</si>
  <si>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</si>
  <si>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</si>
  <si>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</si>
  <si>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</si>
  <si>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</si>
  <si>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</si>
  <si>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</si>
  <si>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</si>
  <si>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</si>
  <si>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</si>
  <si>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</si>
  <si>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</si>
  <si>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</si>
  <si>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</si>
  <si>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</si>
  <si>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</si>
  <si>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</si>
  <si>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</si>
  <si>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</si>
  <si>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</si>
  <si>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</si>
  <si>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</si>
  <si>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</si>
  <si>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</si>
  <si>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</si>
  <si>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</si>
  <si>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</si>
  <si>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</si>
  <si>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</si>
  <si>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</si>
  <si>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</si>
  <si>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</si>
  <si>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</si>
  <si>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</si>
  <si>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</si>
  <si>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</si>
  <si>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</si>
  <si>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</si>
  <si>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</si>
  <si>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</si>
  <si>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</si>
  <si>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</si>
  <si>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</si>
  <si>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</si>
  <si>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</si>
  <si>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</si>
  <si>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</si>
  <si>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</si>
  <si>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</si>
  <si>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</si>
  <si>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</si>
  <si>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</si>
  <si>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</si>
  <si>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</si>
  <si>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</si>
  <si>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</si>
  <si>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</si>
  <si>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</si>
  <si>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</si>
  <si>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</si>
  <si>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</si>
  <si>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</si>
  <si>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</si>
  <si>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</si>
  <si>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</si>
  <si>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</si>
  <si>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</si>
  <si>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</si>
  <si>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</si>
  <si>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</si>
  <si>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</si>
  <si>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</si>
  <si>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</si>
  <si>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</si>
  <si>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</si>
  <si>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</si>
  <si>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</si>
  <si>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</si>
  <si>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</si>
  <si>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</si>
  <si>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</si>
  <si>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</si>
  <si>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</si>
  <si>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</si>
  <si>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</si>
  <si>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</si>
  <si>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</si>
  <si>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</si>
  <si>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</si>
  <si>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</si>
  <si>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</si>
  <si>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</si>
  <si>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</si>
  <si>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</si>
  <si>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</si>
  <si>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</si>
  <si>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</si>
  <si>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</si>
  <si>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</si>
  <si>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</si>
  <si>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</si>
  <si>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</si>
  <si>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</si>
  <si>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</si>
  <si>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</si>
  <si>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</si>
  <si>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</si>
  <si>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</si>
  <si>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</si>
  <si>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</si>
  <si>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</si>
  <si>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</si>
  <si>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</si>
  <si>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</si>
  <si>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</si>
  <si>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</si>
  <si>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</si>
  <si>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</si>
  <si>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</si>
  <si>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</si>
  <si>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</si>
  <si>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</si>
  <si>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</si>
  <si>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</si>
  <si>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</si>
  <si>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</si>
  <si>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</si>
  <si>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</si>
  <si>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</si>
  <si>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</si>
  <si>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</si>
  <si>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</si>
  <si>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</si>
  <si>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</si>
  <si>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</si>
  <si>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</si>
  <si>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</si>
  <si>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</si>
  <si>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</si>
  <si>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</si>
  <si>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</si>
  <si>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</si>
  <si>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</si>
  <si>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</si>
  <si>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</si>
  <si>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</si>
  <si>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</si>
  <si>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</si>
  <si>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</si>
  <si>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</si>
  <si>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</si>
  <si>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</si>
  <si>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</si>
  <si>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</si>
  <si>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</si>
  <si>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</si>
  <si>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</si>
  <si>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</si>
  <si>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</si>
  <si>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</si>
  <si>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</si>
  <si>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</si>
  <si>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</si>
  <si>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</si>
  <si>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</si>
  <si>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</si>
  <si>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</si>
  <si>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</si>
  <si>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</si>
  <si>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</si>
  <si>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</si>
  <si>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</si>
  <si>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</si>
  <si>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</si>
  <si>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</si>
  <si>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</si>
  <si>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</si>
  <si>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</si>
  <si>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</si>
  <si>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</si>
  <si>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</si>
  <si>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</si>
  <si>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</si>
  <si>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</si>
  <si>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</si>
  <si>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</si>
  <si>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</si>
  <si>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</si>
  <si>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</si>
  <si>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</si>
  <si>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</si>
  <si>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</si>
  <si>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</si>
  <si>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</si>
  <si>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</si>
  <si>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</si>
  <si>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</si>
  <si>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</si>
  <si>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</si>
  <si>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</si>
  <si>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</si>
  <si>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</si>
  <si>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</si>
  <si>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</si>
  <si>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</si>
  <si>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</si>
  <si>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</si>
  <si>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</si>
  <si>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</si>
  <si>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</si>
  <si>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</si>
  <si>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</si>
  <si>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</si>
  <si>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</si>
  <si>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</si>
  <si>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</si>
  <si>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</si>
  <si>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</si>
  <si>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</si>
  <si>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</si>
  <si>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</si>
  <si>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</si>
  <si>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</si>
  <si>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</si>
  <si>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</si>
  <si>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</si>
  <si>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</si>
  <si>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</si>
  <si>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</si>
  <si>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</si>
  <si>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</si>
  <si>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</si>
  <si>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</si>
  <si>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</si>
  <si>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</si>
  <si>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</si>
  <si>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</si>
  <si>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</si>
  <si>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</si>
  <si>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</si>
  <si>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</si>
  <si>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</si>
  <si>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</si>
  <si>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</si>
  <si>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</si>
  <si>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</si>
  <si>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</si>
  <si>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</si>
  <si>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</si>
  <si>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</si>
  <si>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</si>
  <si>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</si>
  <si>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</si>
  <si>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</si>
  <si>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</si>
  <si>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</si>
  <si>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</si>
  <si>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</si>
  <si>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</si>
  <si>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</si>
  <si>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</si>
  <si>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</si>
  <si>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</si>
  <si>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</si>
  <si>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</si>
  <si>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</si>
  <si>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</si>
  <si>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</si>
  <si>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</si>
  <si>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</si>
  <si>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</si>
  <si>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</si>
  <si>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</si>
  <si>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</si>
  <si>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</si>
  <si>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</si>
  <si>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</si>
  <si>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</si>
  <si>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</si>
  <si>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</si>
  <si>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</si>
  <si>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</si>
  <si>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</si>
  <si>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</si>
  <si>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</si>
  <si>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</si>
  <si>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</si>
  <si>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</si>
  <si>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</si>
  <si>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</si>
  <si>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</si>
  <si>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</si>
  <si>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</si>
  <si>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</si>
  <si>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</si>
  <si>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</si>
  <si>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</si>
  <si>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</si>
  <si>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</si>
  <si>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</si>
  <si>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</si>
  <si>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</si>
  <si>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</si>
  <si>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</si>
  <si>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</si>
  <si>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</si>
  <si>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</si>
  <si>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</si>
  <si>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</si>
  <si>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</si>
  <si>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</si>
  <si>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</si>
  <si>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</si>
  <si>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</si>
  <si>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</si>
  <si>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</si>
  <si>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</si>
  <si>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</si>
  <si>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</si>
  <si>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</si>
  <si>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</si>
  <si>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</si>
  <si>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</si>
  <si>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</si>
  <si>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</si>
  <si>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</si>
  <si>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</si>
  <si>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</si>
  <si>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</si>
  <si>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</si>
  <si>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</si>
  <si>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</si>
  <si>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</si>
  <si>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</si>
  <si>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</si>
  <si>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</si>
  <si>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</si>
  <si>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</si>
  <si>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</si>
  <si>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</si>
  <si>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</si>
  <si>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</si>
  <si>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</si>
  <si>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</si>
  <si>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</si>
  <si>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</si>
  <si>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</si>
  <si>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</si>
  <si>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</si>
  <si>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</si>
  <si>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</si>
  <si>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</si>
  <si>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</si>
  <si>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</si>
  <si>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</si>
  <si>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</si>
  <si>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</si>
  <si>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</si>
  <si>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</si>
  <si>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</si>
  <si>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</si>
  <si>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</si>
  <si>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</si>
  <si>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</si>
  <si>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</si>
  <si>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</si>
  <si>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</si>
  <si>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</si>
  <si>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</si>
  <si>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</si>
  <si>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</si>
  <si>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</si>
  <si>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</si>
  <si>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</si>
  <si>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</si>
  <si>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</si>
  <si>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</si>
  <si>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</si>
  <si>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</si>
  <si>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</si>
  <si>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</si>
  <si>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</si>
  <si>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</si>
  <si>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</si>
  <si>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</si>
  <si>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</si>
  <si>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</si>
  <si>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</si>
  <si>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</si>
  <si>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</si>
  <si>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</si>
  <si>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</si>
  <si>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</si>
  <si>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</si>
  <si>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</si>
  <si>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</si>
  <si>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</si>
  <si>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</si>
  <si>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</si>
  <si>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</si>
  <si>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</si>
  <si>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</si>
  <si>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</si>
  <si>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</si>
  <si>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</si>
  <si>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</si>
  <si>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</si>
  <si>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</si>
  <si>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</si>
  <si>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</si>
  <si>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</si>
  <si>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</si>
  <si>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</si>
  <si>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</si>
  <si>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</si>
  <si>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</si>
  <si>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</si>
  <si>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</si>
  <si>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</si>
  <si>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</si>
  <si>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</si>
  <si>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</si>
  <si>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</si>
  <si>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</si>
  <si>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</si>
  <si>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</si>
  <si>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</si>
  <si>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</si>
  <si>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</si>
  <si>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</si>
  <si>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</si>
  <si>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</si>
  <si>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</si>
  <si>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</si>
  <si>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</si>
  <si>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</si>
  <si>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</si>
  <si>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</si>
  <si>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</si>
  <si>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</si>
  <si>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</si>
  <si>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</si>
  <si>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</si>
  <si>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</si>
  <si>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</si>
  <si>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</si>
  <si>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</si>
  <si>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</si>
  <si>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</si>
  <si>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</si>
  <si>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</si>
  <si>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</si>
  <si>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</si>
  <si>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</si>
  <si>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</si>
  <si>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</si>
  <si>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</si>
  <si>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</si>
  <si>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</si>
  <si>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</si>
  <si>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</si>
  <si>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</si>
  <si>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</si>
  <si>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</si>
  <si>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</si>
  <si>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</si>
  <si>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</si>
  <si>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</si>
  <si>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</si>
  <si>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</si>
  <si>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</si>
  <si>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</si>
  <si>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</si>
  <si>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</si>
  <si>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</si>
  <si>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</si>
  <si>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</si>
  <si>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</si>
  <si>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</si>
  <si>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</si>
  <si>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</si>
  <si>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</si>
  <si>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</si>
  <si>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</si>
  <si>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</si>
  <si>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</si>
  <si>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</si>
  <si>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</si>
  <si>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</si>
  <si>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</si>
  <si>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</si>
  <si>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</si>
  <si>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</si>
  <si>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</si>
  <si>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</si>
  <si>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</si>
  <si>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</si>
  <si>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</si>
  <si>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</si>
  <si>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</si>
  <si>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</si>
  <si>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</si>
  <si>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</si>
  <si>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</si>
  <si>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</si>
  <si>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</si>
  <si>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</si>
  <si>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</si>
  <si>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</si>
  <si>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</si>
  <si>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</si>
  <si>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</si>
  <si>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</si>
  <si>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</si>
  <si>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</si>
  <si>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</si>
  <si>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</si>
  <si>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</si>
  <si>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</si>
  <si>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</si>
  <si>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</si>
  <si>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</si>
  <si>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</si>
  <si>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</si>
  <si>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</si>
  <si>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</si>
  <si>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</si>
  <si>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</si>
  <si>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</si>
  <si>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</si>
  <si>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</si>
  <si>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</si>
  <si>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</si>
  <si>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</si>
  <si>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</si>
  <si>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</si>
  <si>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</si>
  <si>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</si>
  <si>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</si>
  <si>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</si>
  <si>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</si>
  <si>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</si>
  <si>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</si>
  <si>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</si>
  <si>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</si>
  <si>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</si>
  <si>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</si>
  <si>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</si>
  <si>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</si>
  <si>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</si>
  <si>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</si>
  <si>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</si>
  <si>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</si>
  <si>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</si>
  <si>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</si>
  <si>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</si>
  <si>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</si>
  <si>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</si>
  <si>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</si>
  <si>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</si>
  <si>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</si>
  <si>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</si>
  <si>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</si>
  <si>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</si>
  <si>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</si>
  <si>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</si>
  <si>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</si>
  <si>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</si>
  <si>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</si>
  <si>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</si>
  <si>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</si>
  <si>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</si>
  <si>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</si>
  <si>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</si>
  <si>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</si>
  <si>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</si>
  <si>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</si>
  <si>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</si>
  <si>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</si>
  <si>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</si>
  <si>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</si>
  <si>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</si>
  <si>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</si>
  <si>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</si>
  <si>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</si>
  <si>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</si>
  <si>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</si>
  <si>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</si>
  <si>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</si>
  <si>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</si>
  <si>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</si>
  <si>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</si>
  <si>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</si>
  <si>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</si>
  <si>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</si>
  <si>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</si>
  <si>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</si>
  <si>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</si>
  <si>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</si>
  <si>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</si>
  <si>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</si>
  <si>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</si>
  <si>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</si>
  <si>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</si>
  <si>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</si>
  <si>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</si>
  <si>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</si>
  <si>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</si>
  <si>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</si>
  <si>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</si>
  <si>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</si>
  <si>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</si>
  <si>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</si>
  <si>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</si>
  <si>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</si>
  <si>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</si>
  <si>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</si>
  <si>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</si>
  <si>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</si>
  <si>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</si>
  <si>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</si>
  <si>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</si>
  <si>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</si>
  <si>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</si>
  <si>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</si>
  <si>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</si>
  <si>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</si>
  <si>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</si>
  <si>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</si>
  <si>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</si>
  <si>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</si>
  <si>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</si>
  <si>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</si>
  <si>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</si>
  <si>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</si>
  <si>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</si>
  <si>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</si>
  <si>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</si>
  <si>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</si>
  <si>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</si>
  <si>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</si>
  <si>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</si>
  <si>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</si>
  <si>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</si>
  <si>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</si>
  <si>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</si>
  <si>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</si>
  <si>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</si>
  <si>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</si>
  <si>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</si>
  <si>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</si>
  <si>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</si>
  <si>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</si>
  <si>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</si>
  <si>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</si>
  <si>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</si>
  <si>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</si>
  <si>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</si>
  <si>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</si>
  <si>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</si>
  <si>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</si>
  <si>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</si>
  <si>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</si>
  <si>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</si>
  <si>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</si>
  <si>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</si>
  <si>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</si>
  <si>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</si>
  <si>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</si>
  <si>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</si>
  <si>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</si>
  <si>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</si>
  <si>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</si>
  <si>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</si>
  <si>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</si>
  <si>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</si>
  <si>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</si>
  <si>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</si>
  <si>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</si>
  <si>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</si>
  <si>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</si>
  <si>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</si>
  <si>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</si>
  <si>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</si>
  <si>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</si>
  <si>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</si>
  <si>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</si>
  <si>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</si>
  <si>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</si>
  <si>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</si>
  <si>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</si>
  <si>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</si>
  <si>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</si>
  <si>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</si>
  <si>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</si>
  <si>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</si>
  <si>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</si>
  <si>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</si>
  <si>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</si>
  <si>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</si>
  <si>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</si>
  <si>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</si>
  <si>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</si>
  <si>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</si>
  <si>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</si>
  <si>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</si>
  <si>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</si>
  <si>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</si>
  <si>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</si>
  <si>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</si>
  <si>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</si>
  <si>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</si>
  <si>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</si>
  <si>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</si>
  <si>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</si>
  <si>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</si>
  <si>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</si>
  <si>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</si>
  <si>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</si>
  <si>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</si>
  <si>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</si>
  <si>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</si>
  <si>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</si>
  <si>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</si>
  <si>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</si>
  <si>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</si>
  <si>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</si>
  <si>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</si>
  <si>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</si>
  <si>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</si>
  <si>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</si>
  <si>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</si>
  <si>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</si>
  <si>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</si>
  <si>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</si>
  <si>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</si>
  <si>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</si>
  <si>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</si>
  <si>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</si>
  <si>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</si>
  <si>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</si>
  <si>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</si>
  <si>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</si>
  <si>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</si>
  <si>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</si>
  <si>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</si>
  <si>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</si>
  <si>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</si>
  <si>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</si>
  <si>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</si>
  <si>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</si>
  <si>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</si>
  <si>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</si>
  <si>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</si>
  <si>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</si>
  <si>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</si>
  <si>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</si>
  <si>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</si>
  <si>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</si>
  <si>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</si>
  <si>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</si>
  <si>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</si>
  <si>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</si>
  <si>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</si>
  <si>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</si>
  <si>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</si>
  <si>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</si>
  <si>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</si>
  <si>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</si>
  <si>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</si>
  <si>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</si>
  <si>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</si>
  <si>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</si>
  <si>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</si>
  <si>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</si>
  <si>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</si>
  <si>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</si>
  <si>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</si>
  <si>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</si>
  <si>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</si>
  <si>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</si>
  <si>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</si>
  <si>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</si>
  <si>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</si>
  <si>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</si>
  <si>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</si>
  <si>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</si>
  <si>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CAIXAS D'DAGUA, DE INSPECAO E DE GORDURA</t>
  </si>
  <si>
    <t>0181</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</si>
  <si>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</si>
  <si>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</si>
  <si>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</si>
  <si>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</si>
  <si>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</si>
  <si>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</si>
  <si>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</si>
  <si>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</si>
  <si>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</si>
  <si>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</si>
  <si>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</si>
  <si>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</si>
  <si>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</si>
  <si>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</si>
  <si>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</si>
  <si>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</si>
  <si>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</si>
  <si>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</si>
  <si>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</si>
  <si>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</si>
  <si>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</si>
  <si>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</si>
  <si>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</si>
  <si>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</si>
  <si>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</si>
  <si>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</si>
  <si>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</si>
  <si>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</si>
  <si>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</si>
  <si>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</si>
  <si>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</si>
  <si>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</si>
  <si>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</si>
  <si>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</si>
  <si>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</si>
  <si>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</si>
  <si>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</si>
  <si>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</si>
  <si>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</si>
  <si>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</si>
  <si>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</si>
  <si>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</si>
  <si>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</si>
  <si>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</si>
  <si>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</si>
  <si>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</si>
  <si>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</si>
  <si>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</si>
  <si>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</si>
  <si>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</si>
  <si>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</si>
  <si>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</si>
  <si>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</si>
  <si>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</si>
  <si>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</si>
  <si>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</si>
  <si>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</si>
  <si>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</si>
  <si>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</si>
  <si>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</si>
  <si>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</si>
  <si>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</si>
  <si>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</si>
  <si>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</si>
  <si>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</si>
  <si>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RALOS/CAIXA SIFONADA</t>
  </si>
  <si>
    <t>0182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</si>
  <si>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</si>
  <si>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</si>
  <si>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</si>
  <si>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</si>
  <si>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</si>
  <si>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</si>
  <si>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</si>
  <si>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</si>
  <si>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</si>
  <si>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</si>
  <si>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</si>
  <si>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APARELHOS SANITARIOS, LOUCAS, METAIS E OUTROS</t>
  </si>
  <si>
    <t>0183</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</si>
  <si>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</si>
  <si>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</si>
  <si>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</si>
  <si>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</si>
  <si>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</si>
  <si>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</si>
  <si>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</si>
  <si>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</si>
  <si>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</si>
  <si>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</si>
  <si>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</si>
  <si>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</si>
  <si>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</si>
  <si>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</si>
  <si>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</si>
  <si>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</si>
  <si>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</si>
  <si>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</si>
  <si>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</si>
  <si>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</si>
  <si>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</si>
  <si>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</si>
  <si>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</si>
  <si>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</si>
  <si>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</si>
  <si>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</si>
  <si>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</si>
  <si>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</si>
  <si>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</si>
  <si>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</si>
  <si>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</si>
  <si>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</si>
  <si>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</si>
  <si>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</si>
  <si>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</si>
  <si>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</si>
  <si>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</si>
  <si>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</si>
  <si>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</si>
  <si>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</si>
  <si>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</si>
  <si>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</si>
  <si>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</si>
  <si>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</si>
  <si>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</si>
  <si>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</si>
  <si>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</si>
  <si>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</si>
  <si>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</si>
  <si>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</si>
  <si>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</si>
  <si>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</si>
  <si>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</si>
  <si>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</si>
  <si>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</si>
  <si>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</si>
  <si>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</si>
  <si>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</si>
  <si>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</si>
  <si>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</si>
  <si>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</si>
  <si>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</si>
  <si>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</si>
  <si>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</si>
  <si>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</si>
  <si>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</si>
  <si>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</si>
  <si>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</si>
  <si>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</si>
  <si>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</si>
  <si>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</si>
  <si>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</si>
  <si>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</si>
  <si>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</si>
  <si>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</si>
  <si>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</si>
  <si>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</si>
  <si>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</si>
  <si>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</si>
  <si>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</si>
  <si>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</si>
  <si>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</si>
  <si>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</si>
  <si>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</si>
  <si>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</si>
  <si>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</si>
  <si>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</si>
  <si>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</si>
  <si>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</si>
  <si>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</si>
  <si>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</si>
  <si>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</si>
  <si>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</si>
  <si>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</si>
  <si>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</si>
  <si>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</si>
  <si>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</si>
  <si>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</si>
  <si>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</si>
  <si>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</si>
  <si>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</si>
  <si>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</si>
  <si>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FOSSAS/SUMIDOUROS</t>
  </si>
  <si>
    <t>0184</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</si>
  <si>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</si>
  <si>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</si>
  <si>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</si>
  <si>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</si>
  <si>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</si>
  <si>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</si>
  <si>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</si>
  <si>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</si>
  <si>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</si>
  <si>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</si>
  <si>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</si>
  <si>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</si>
  <si>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</si>
  <si>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</si>
  <si>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</si>
  <si>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</si>
  <si>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</si>
  <si>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</si>
  <si>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</si>
  <si>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</si>
  <si>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</si>
  <si>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</si>
  <si>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</si>
  <si>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</si>
  <si>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</si>
  <si>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</si>
  <si>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</si>
  <si>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</si>
  <si>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</si>
  <si>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</si>
  <si>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</si>
  <si>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</si>
  <si>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</si>
  <si>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</si>
  <si>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</si>
  <si>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</si>
  <si>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</si>
  <si>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</si>
  <si>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</si>
  <si>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</si>
  <si>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</si>
  <si>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</si>
  <si>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</si>
  <si>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</si>
  <si>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</si>
  <si>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</si>
  <si>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</si>
  <si>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</si>
  <si>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</si>
  <si>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</si>
  <si>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</si>
  <si>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</si>
  <si>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REGISTROS/VALVULAS</t>
  </si>
  <si>
    <t>0271</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</si>
  <si>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</si>
  <si>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</si>
  <si>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</si>
  <si>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</si>
  <si>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</si>
  <si>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</si>
  <si>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</si>
  <si>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</si>
  <si>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</si>
  <si>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</si>
  <si>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</si>
  <si>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</si>
  <si>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</si>
  <si>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</si>
  <si>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</si>
  <si>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</si>
  <si>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</si>
  <si>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</si>
  <si>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</si>
  <si>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</si>
  <si>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</si>
  <si>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</si>
  <si>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</si>
  <si>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</si>
  <si>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</si>
  <si>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</si>
  <si>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</si>
  <si>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</si>
  <si>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</si>
  <si>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</si>
  <si>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</si>
  <si>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</si>
  <si>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</si>
  <si>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</si>
  <si>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</si>
  <si>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</si>
  <si>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</si>
  <si>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</si>
  <si>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</si>
  <si>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</si>
  <si>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</si>
  <si>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</si>
  <si>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</si>
  <si>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</si>
  <si>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</si>
  <si>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</si>
  <si>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</si>
  <si>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</si>
  <si>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</si>
  <si>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</si>
  <si>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</si>
  <si>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</si>
  <si>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</si>
  <si>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</si>
  <si>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</si>
  <si>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</si>
  <si>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</si>
  <si>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</si>
  <si>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</si>
  <si>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</si>
  <si>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</si>
  <si>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</si>
  <si>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</si>
  <si>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</si>
  <si>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</si>
  <si>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</si>
  <si>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</si>
  <si>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</si>
  <si>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</si>
  <si>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</si>
  <si>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</si>
  <si>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</si>
  <si>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</si>
  <si>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</si>
  <si>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</si>
  <si>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</si>
  <si>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</si>
  <si>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</si>
  <si>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</si>
  <si>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</si>
  <si>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</si>
  <si>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</si>
  <si>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</si>
  <si>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</si>
  <si>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HIDROMETRO</t>
  </si>
  <si>
    <t>0272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</si>
  <si>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</si>
  <si>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</si>
  <si>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</si>
  <si>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</si>
  <si>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</si>
  <si>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</si>
  <si>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</si>
  <si>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</si>
  <si>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</si>
  <si>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</si>
  <si>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</si>
  <si>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</si>
  <si>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</si>
  <si>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</si>
  <si>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</si>
  <si>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</si>
  <si>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</si>
  <si>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</si>
  <si>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</si>
  <si>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</si>
  <si>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</si>
  <si>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</si>
  <si>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</si>
  <si>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</si>
  <si>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</si>
  <si>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</si>
  <si>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</si>
  <si>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</si>
  <si>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</si>
  <si>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</si>
  <si>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</si>
  <si>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</si>
  <si>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</si>
  <si>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</si>
  <si>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</si>
  <si>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</si>
  <si>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</si>
  <si>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</si>
  <si>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</si>
  <si>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</si>
  <si>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</si>
  <si>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</si>
  <si>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</si>
  <si>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</si>
  <si>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</si>
  <si>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</si>
  <si>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0297</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</si>
  <si>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</si>
  <si>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</si>
  <si>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</si>
  <si>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</si>
  <si>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</si>
  <si>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</si>
  <si>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</si>
  <si>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</si>
  <si>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</si>
  <si>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</si>
  <si>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</si>
  <si>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</si>
  <si>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</si>
  <si>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</si>
  <si>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</si>
  <si>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</si>
  <si>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</si>
  <si>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</si>
  <si>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</si>
  <si>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</si>
  <si>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</si>
  <si>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</si>
  <si>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</si>
  <si>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</si>
  <si>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</si>
  <si>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</si>
  <si>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</si>
  <si>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</si>
  <si>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</si>
  <si>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</si>
  <si>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</si>
  <si>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</si>
  <si>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</si>
  <si>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</si>
  <si>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</si>
  <si>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</si>
  <si>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</si>
  <si>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</si>
  <si>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</si>
  <si>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</si>
  <si>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</si>
  <si>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</si>
  <si>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</si>
  <si>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</si>
  <si>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</si>
  <si>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</si>
  <si>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</si>
  <si>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</si>
  <si>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</si>
  <si>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</si>
  <si>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</si>
  <si>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</si>
  <si>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</si>
  <si>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</si>
  <si>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</si>
  <si>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</si>
  <si>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</si>
  <si>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</si>
  <si>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</si>
  <si>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</si>
  <si>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</si>
  <si>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</si>
  <si>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</si>
  <si>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</si>
  <si>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</si>
  <si>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</si>
  <si>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</si>
  <si>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</si>
  <si>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</si>
  <si>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</si>
  <si>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</si>
  <si>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</si>
  <si>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</si>
  <si>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</si>
  <si>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</si>
  <si>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</si>
  <si>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</si>
  <si>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</si>
  <si>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</si>
  <si>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</si>
  <si>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</si>
  <si>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</si>
  <si>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</si>
  <si>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</si>
  <si>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</si>
  <si>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</si>
  <si>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</si>
  <si>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</si>
  <si>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</si>
  <si>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</si>
  <si>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</si>
  <si>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</si>
  <si>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</si>
  <si>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</si>
  <si>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</si>
  <si>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</si>
  <si>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</si>
  <si>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</si>
  <si>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</si>
  <si>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</si>
  <si>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LIGACOES PREDIAIS AGUA/ESGOTO/ENERGIA/TELEFONE</t>
  </si>
  <si>
    <t>LIPR</t>
  </si>
  <si>
    <t>LIGACOES PREDIAIS DE AGUA</t>
  </si>
  <si>
    <t>0058</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</si>
  <si>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</si>
  <si>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</si>
  <si>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</si>
  <si>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</si>
  <si>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</si>
  <si>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</si>
  <si>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</si>
  <si>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</si>
  <si>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</si>
  <si>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</si>
  <si>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</si>
  <si>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</si>
  <si>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</si>
  <si>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</si>
  <si>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</si>
  <si>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</si>
  <si>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</si>
  <si>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</si>
  <si>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</si>
  <si>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</si>
  <si>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</si>
  <si>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</si>
  <si>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</si>
  <si>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</si>
  <si>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</si>
  <si>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LIGACOES PREDIAIS DE ESGOTO</t>
  </si>
  <si>
    <t>0059</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</si>
  <si>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</si>
  <si>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</si>
  <si>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</si>
  <si>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</si>
  <si>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</si>
  <si>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</si>
  <si>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</si>
  <si>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</si>
  <si>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</si>
  <si>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</si>
  <si>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</si>
  <si>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MOVT</t>
  </si>
  <si>
    <t>DRAGAGEM</t>
  </si>
  <si>
    <t>0017</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</si>
  <si>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</si>
  <si>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</si>
  <si>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CORTE/ESCAVACAO EM JAZIDAS OU CAMPO ABERTO</t>
  </si>
  <si>
    <t>0018</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</si>
  <si>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</si>
  <si>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</si>
  <si>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</si>
  <si>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</si>
  <si>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</si>
  <si>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</si>
  <si>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</si>
  <si>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</si>
  <si>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</si>
  <si>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</si>
  <si>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</si>
  <si>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</si>
  <si>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</si>
  <si>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</si>
  <si>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</si>
  <si>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</si>
  <si>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</si>
  <si>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</si>
  <si>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</si>
  <si>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</si>
  <si>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</si>
  <si>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</si>
  <si>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</si>
  <si>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</si>
  <si>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</si>
  <si>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</si>
  <si>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</si>
  <si>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</si>
  <si>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</si>
  <si>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</si>
  <si>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</si>
  <si>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</si>
  <si>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</si>
  <si>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</si>
  <si>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</si>
  <si>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</si>
  <si>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</si>
  <si>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</si>
  <si>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</si>
  <si>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</si>
  <si>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</si>
  <si>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</si>
  <si>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</si>
  <si>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</si>
  <si>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</si>
  <si>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</si>
  <si>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</si>
  <si>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</si>
  <si>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</si>
  <si>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</si>
  <si>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</si>
  <si>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</si>
  <si>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</si>
  <si>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</si>
  <si>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</si>
  <si>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</si>
  <si>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</si>
  <si>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</si>
  <si>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</si>
  <si>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</si>
  <si>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</si>
  <si>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</si>
  <si>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</si>
  <si>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</si>
  <si>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</si>
  <si>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</si>
  <si>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</si>
  <si>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</si>
  <si>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</si>
  <si>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</si>
  <si>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</si>
  <si>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</si>
  <si>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</si>
  <si>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</si>
  <si>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</si>
  <si>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</si>
  <si>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</si>
  <si>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</si>
  <si>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</si>
  <si>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</si>
  <si>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</si>
  <si>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</si>
  <si>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</si>
  <si>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</si>
  <si>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</si>
  <si>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</si>
  <si>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</si>
  <si>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</si>
  <si>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</si>
  <si>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</si>
  <si>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</si>
  <si>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</si>
  <si>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</si>
  <si>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</si>
  <si>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</si>
  <si>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</si>
  <si>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</si>
  <si>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</si>
  <si>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</si>
  <si>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</si>
  <si>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</si>
  <si>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</si>
  <si>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</si>
  <si>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</si>
  <si>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</si>
  <si>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</si>
  <si>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</si>
  <si>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</si>
  <si>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</si>
  <si>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</si>
  <si>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</si>
  <si>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</si>
  <si>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</si>
  <si>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</si>
  <si>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</si>
  <si>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</si>
  <si>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</si>
  <si>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</si>
  <si>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</si>
  <si>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</si>
  <si>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</si>
  <si>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</si>
  <si>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</si>
  <si>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</si>
  <si>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</si>
  <si>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ESCAVACAO DE VALAS</t>
  </si>
  <si>
    <t>0019</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</si>
  <si>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</si>
  <si>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</si>
  <si>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</si>
  <si>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</si>
  <si>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</si>
  <si>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</si>
  <si>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</si>
  <si>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</si>
  <si>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</si>
  <si>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</si>
  <si>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</si>
  <si>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</si>
  <si>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</si>
  <si>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</si>
  <si>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</si>
  <si>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</si>
  <si>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</si>
  <si>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</si>
  <si>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</si>
  <si>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</si>
  <si>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</si>
  <si>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</si>
  <si>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</si>
  <si>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</si>
  <si>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</si>
  <si>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</si>
  <si>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</si>
  <si>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</si>
  <si>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</si>
  <si>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</si>
  <si>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</si>
  <si>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</si>
  <si>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</si>
  <si>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</si>
  <si>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</si>
  <si>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</si>
  <si>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</si>
  <si>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</si>
  <si>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</si>
  <si>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</si>
  <si>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</si>
  <si>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</si>
  <si>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</si>
  <si>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</si>
  <si>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</si>
  <si>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</si>
  <si>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</si>
  <si>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</si>
  <si>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</si>
  <si>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</si>
  <si>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</si>
  <si>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</si>
  <si>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</si>
  <si>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</si>
  <si>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</si>
  <si>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</si>
  <si>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</si>
  <si>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</si>
  <si>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</si>
  <si>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</si>
  <si>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</si>
  <si>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</si>
  <si>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</si>
  <si>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</si>
  <si>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</si>
  <si>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</si>
  <si>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</si>
  <si>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</si>
  <si>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</si>
  <si>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</si>
  <si>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</si>
  <si>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</si>
  <si>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</si>
  <si>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ATERRO COM OU S/COMPACTACAO</t>
  </si>
  <si>
    <t>0020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</si>
  <si>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</si>
  <si>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</si>
  <si>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</si>
  <si>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</si>
  <si>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</si>
  <si>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</si>
  <si>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</si>
  <si>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</si>
  <si>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</si>
  <si>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</si>
  <si>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</si>
  <si>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</si>
  <si>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</si>
  <si>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</si>
  <si>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</si>
  <si>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</si>
  <si>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</si>
  <si>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</si>
  <si>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</si>
  <si>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</si>
  <si>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</si>
  <si>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</si>
  <si>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</si>
  <si>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</si>
  <si>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ATERRO/REATERRO DE VALAS COM OU S/COMPACTACAO</t>
  </si>
  <si>
    <t>0021</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</si>
  <si>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</si>
  <si>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</si>
  <si>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</si>
  <si>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</si>
  <si>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</si>
  <si>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</si>
  <si>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</si>
  <si>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</si>
  <si>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</si>
  <si>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</si>
  <si>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</si>
  <si>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</si>
  <si>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</si>
  <si>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</si>
  <si>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</si>
  <si>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</si>
  <si>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</si>
  <si>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</si>
  <si>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</si>
  <si>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</si>
  <si>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</si>
  <si>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</si>
  <si>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</si>
  <si>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</si>
  <si>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</si>
  <si>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CARGA, DESCARGA E/OU TRANSPORTE DE MATERIAIS</t>
  </si>
  <si>
    <t>0022</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</si>
  <si>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</si>
  <si>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</si>
  <si>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</si>
  <si>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</si>
  <si>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</si>
  <si>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REGULARIZACAO E APILOAMENTO DE FUNDO DE VALAS</t>
  </si>
  <si>
    <t>0225</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</si>
  <si>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</si>
  <si>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</si>
  <si>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</si>
  <si>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</si>
  <si>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</si>
  <si>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</si>
  <si>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</si>
  <si>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</si>
  <si>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</si>
  <si>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</si>
  <si>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PAREDES/PAINEIS</t>
  </si>
  <si>
    <t>PARE</t>
  </si>
  <si>
    <t>ALVENARIA DE TIJOLOS CERAMICOS</t>
  </si>
  <si>
    <t>0063</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</si>
  <si>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</si>
  <si>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</si>
  <si>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</si>
  <si>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</si>
  <si>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</si>
  <si>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</si>
  <si>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</si>
  <si>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</si>
  <si>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</si>
  <si>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</si>
  <si>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</si>
  <si>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</si>
  <si>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</si>
  <si>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</si>
  <si>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</si>
  <si>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</si>
  <si>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</si>
  <si>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</si>
  <si>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</si>
  <si>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ELEMENTOS VAZADOS CERAMICOS</t>
  </si>
  <si>
    <t>0064</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</si>
  <si>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</si>
  <si>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</si>
  <si>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</si>
  <si>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</si>
  <si>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</si>
  <si>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</si>
  <si>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</si>
  <si>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</si>
  <si>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</si>
  <si>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</si>
  <si>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</si>
  <si>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BLOCOS DE CONCRETO</t>
  </si>
  <si>
    <t>0065</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</si>
  <si>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</si>
  <si>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</si>
  <si>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</si>
  <si>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</si>
  <si>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</si>
  <si>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</si>
  <si>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</si>
  <si>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</si>
  <si>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</si>
  <si>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</si>
  <si>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</si>
  <si>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</si>
  <si>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</si>
  <si>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</si>
  <si>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ELEMENTOS VAZADOS DE CONCRETO</t>
  </si>
  <si>
    <t>0066</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</si>
  <si>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</si>
  <si>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</si>
  <si>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</si>
  <si>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</si>
  <si>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</si>
  <si>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</si>
  <si>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</si>
  <si>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</si>
  <si>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</si>
  <si>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BLOCOS DE VIDRO</t>
  </si>
  <si>
    <t>0067</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</si>
  <si>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</si>
  <si>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</si>
  <si>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DIVISORIAS/MARMORE/GRANITO/MARMORITE/CONCRETO/MAD.AGLOM.</t>
  </si>
  <si>
    <t>0070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</si>
  <si>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</si>
  <si>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</si>
  <si>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</si>
  <si>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</si>
  <si>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</si>
  <si>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</si>
  <si>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</si>
  <si>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</si>
  <si>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</si>
  <si>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</si>
  <si>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</si>
  <si>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</si>
  <si>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</si>
  <si>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</si>
  <si>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</si>
  <si>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</si>
  <si>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</si>
  <si>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</si>
  <si>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</si>
  <si>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</si>
  <si>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</si>
  <si>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</si>
  <si>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</si>
  <si>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</si>
  <si>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</si>
  <si>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</si>
  <si>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</si>
  <si>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</si>
  <si>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</si>
  <si>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</si>
  <si>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BLOCO-CONCRETO CELULAR</t>
  </si>
  <si>
    <t>0251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</si>
  <si>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</si>
  <si>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</si>
  <si>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</si>
  <si>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PAVIMENTACAO</t>
  </si>
  <si>
    <t>PAVI</t>
  </si>
  <si>
    <t>RECOMPOSICAO DE PAVIMENTACAO</t>
  </si>
  <si>
    <t>0054</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</si>
  <si>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</si>
  <si>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</si>
  <si>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</si>
  <si>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</si>
  <si>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</si>
  <si>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</si>
  <si>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</si>
  <si>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</si>
  <si>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</si>
  <si>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</si>
  <si>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</si>
  <si>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</si>
  <si>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</si>
  <si>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</si>
  <si>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</si>
  <si>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</si>
  <si>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</si>
  <si>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</si>
  <si>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</si>
  <si>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</si>
  <si>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</si>
  <si>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</si>
  <si>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</si>
  <si>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</si>
  <si>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</si>
  <si>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</si>
  <si>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</si>
  <si>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</si>
  <si>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</si>
  <si>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</si>
  <si>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</si>
  <si>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</si>
  <si>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</si>
  <si>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</si>
  <si>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</si>
  <si>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</si>
  <si>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</si>
  <si>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</si>
  <si>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</si>
  <si>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</si>
  <si>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</si>
  <si>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</si>
  <si>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</si>
  <si>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</si>
  <si>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</si>
  <si>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</si>
  <si>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</si>
  <si>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</si>
  <si>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</si>
  <si>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</si>
  <si>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</si>
  <si>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</si>
  <si>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</si>
  <si>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</si>
  <si>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REGULARIZACAO/REFORCO DE SUBLEITO</t>
  </si>
  <si>
    <t>0055</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</si>
  <si>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</si>
  <si>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</si>
  <si>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</si>
  <si>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</si>
  <si>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EXECUCAO DE SUB-LEITO, LEITO, SUB-BASE, BASE ETC</t>
  </si>
  <si>
    <t>0056</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</si>
  <si>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</si>
  <si>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</si>
  <si>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</si>
  <si>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</si>
  <si>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</si>
  <si>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</si>
  <si>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</si>
  <si>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</si>
  <si>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</si>
  <si>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</si>
  <si>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</si>
  <si>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</si>
  <si>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</si>
  <si>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</si>
  <si>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</si>
  <si>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</si>
  <si>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</si>
  <si>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</si>
  <si>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</si>
  <si>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</si>
  <si>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</si>
  <si>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</si>
  <si>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</si>
  <si>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</si>
  <si>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</si>
  <si>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</si>
  <si>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</si>
  <si>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</si>
  <si>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</si>
  <si>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</si>
  <si>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</si>
  <si>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</si>
  <si>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</si>
  <si>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</si>
  <si>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</si>
  <si>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</si>
  <si>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</si>
  <si>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</si>
  <si>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</si>
  <si>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</si>
  <si>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</si>
  <si>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</si>
  <si>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</si>
  <si>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</si>
  <si>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</si>
  <si>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</si>
  <si>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</si>
  <si>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</si>
  <si>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</si>
  <si>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</si>
  <si>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</si>
  <si>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</si>
  <si>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</si>
  <si>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</si>
  <si>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</si>
  <si>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</si>
  <si>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</si>
  <si>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</si>
  <si>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</si>
  <si>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</si>
  <si>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</si>
  <si>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</si>
  <si>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</si>
  <si>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</si>
  <si>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</si>
  <si>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</si>
  <si>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</si>
  <si>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</si>
  <si>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</si>
  <si>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</si>
  <si>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</si>
  <si>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</si>
  <si>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</si>
  <si>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</si>
  <si>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</si>
  <si>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</si>
  <si>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</si>
  <si>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</si>
  <si>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</si>
  <si>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</si>
  <si>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</si>
  <si>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</si>
  <si>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</si>
  <si>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</si>
  <si>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</si>
  <si>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</si>
  <si>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</si>
  <si>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</si>
  <si>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</si>
  <si>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</si>
  <si>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</si>
  <si>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</si>
  <si>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</si>
  <si>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</si>
  <si>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</si>
  <si>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</si>
  <si>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</si>
  <si>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</si>
  <si>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</si>
  <si>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</si>
  <si>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</si>
  <si>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</si>
  <si>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</si>
  <si>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</si>
  <si>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</si>
  <si>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</si>
  <si>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</si>
  <si>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</si>
  <si>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</si>
  <si>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</si>
  <si>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</si>
  <si>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</si>
  <si>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</si>
  <si>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</si>
  <si>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</si>
  <si>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</si>
  <si>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</si>
  <si>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</si>
  <si>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</si>
  <si>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</si>
  <si>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</si>
  <si>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</si>
  <si>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</si>
  <si>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</si>
  <si>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</si>
  <si>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</si>
  <si>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</si>
  <si>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</si>
  <si>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EXECUCAO DE PAVIMENTACOES DIVERSAS</t>
  </si>
  <si>
    <t>0057</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</si>
  <si>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</si>
  <si>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</si>
  <si>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</si>
  <si>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</si>
  <si>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</si>
  <si>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</si>
  <si>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</si>
  <si>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</si>
  <si>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</si>
  <si>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</si>
  <si>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</si>
  <si>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</si>
  <si>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</si>
  <si>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</si>
  <si>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</si>
  <si>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</si>
  <si>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</si>
  <si>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</si>
  <si>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</si>
  <si>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</si>
  <si>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</si>
  <si>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</si>
  <si>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</si>
  <si>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</si>
  <si>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</si>
  <si>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</si>
  <si>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</si>
  <si>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</si>
  <si>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</si>
  <si>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</si>
  <si>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</si>
  <si>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</si>
  <si>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</si>
  <si>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</si>
  <si>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</si>
  <si>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</si>
  <si>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</si>
  <si>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</si>
  <si>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</si>
  <si>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</si>
  <si>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</si>
  <si>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</si>
  <si>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</si>
  <si>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</si>
  <si>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</si>
  <si>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</si>
  <si>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</si>
  <si>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</si>
  <si>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</si>
  <si>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</si>
  <si>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</si>
  <si>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</si>
  <si>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SINALIZACAO HORIZONTAL/VERTICAL</t>
  </si>
  <si>
    <t>0249</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</si>
  <si>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</si>
  <si>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</si>
  <si>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</si>
  <si>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</si>
  <si>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</si>
  <si>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FABRICACAO/EXECUCAO DE CBUQ/PRE-MISTURADOS</t>
  </si>
  <si>
    <t>0287</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</si>
  <si>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</si>
  <si>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</si>
  <si>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</si>
  <si>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</si>
  <si>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</si>
  <si>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</si>
  <si>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PINTURAS</t>
  </si>
  <si>
    <t>PINT</t>
  </si>
  <si>
    <t>PINTURA DE PAREDE</t>
  </si>
  <si>
    <t>0155</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</si>
  <si>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</si>
  <si>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</si>
  <si>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</si>
  <si>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</si>
  <si>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</si>
  <si>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</si>
  <si>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</si>
  <si>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</si>
  <si>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</si>
  <si>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</si>
  <si>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</si>
  <si>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</si>
  <si>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</si>
  <si>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</si>
  <si>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</si>
  <si>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</si>
  <si>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</si>
  <si>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</si>
  <si>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</si>
  <si>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</si>
  <si>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</si>
  <si>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</si>
  <si>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</si>
  <si>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</si>
  <si>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</si>
  <si>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</si>
  <si>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</si>
  <si>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</si>
  <si>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</si>
  <si>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</si>
  <si>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</si>
  <si>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</si>
  <si>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</si>
  <si>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</si>
  <si>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</si>
  <si>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</si>
  <si>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</si>
  <si>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</si>
  <si>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</si>
  <si>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</si>
  <si>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</si>
  <si>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</si>
  <si>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</si>
  <si>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</si>
  <si>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</si>
  <si>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EM MADEIRA</t>
  </si>
  <si>
    <t>0157</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</si>
  <si>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</si>
  <si>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</si>
  <si>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</si>
  <si>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</si>
  <si>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</si>
  <si>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</si>
  <si>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</si>
  <si>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</si>
  <si>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</si>
  <si>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</si>
  <si>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</si>
  <si>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</si>
  <si>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</si>
  <si>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</si>
  <si>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</si>
  <si>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</si>
  <si>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</si>
  <si>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</si>
  <si>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</si>
  <si>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</si>
  <si>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</si>
  <si>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</si>
  <si>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</si>
  <si>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</si>
  <si>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</si>
  <si>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</si>
  <si>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</si>
  <si>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</si>
  <si>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</si>
  <si>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PINTURA PARA METAL</t>
  </si>
  <si>
    <t>0158</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</si>
  <si>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</si>
  <si>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</si>
  <si>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</si>
  <si>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</si>
  <si>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</si>
  <si>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</si>
  <si>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</si>
  <si>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</si>
  <si>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</si>
  <si>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</si>
  <si>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</si>
  <si>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</si>
  <si>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</si>
  <si>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</si>
  <si>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</si>
  <si>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</si>
  <si>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</si>
  <si>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</si>
  <si>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</si>
  <si>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</si>
  <si>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</si>
  <si>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</si>
  <si>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</si>
  <si>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</si>
  <si>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</si>
  <si>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</si>
  <si>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</si>
  <si>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</si>
  <si>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</si>
  <si>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</si>
  <si>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</si>
  <si>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</si>
  <si>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</si>
  <si>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</si>
  <si>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</si>
  <si>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</si>
  <si>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</si>
  <si>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</si>
  <si>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</si>
  <si>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</si>
  <si>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</si>
  <si>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PINTURA PARA PISO</t>
  </si>
  <si>
    <t>0161</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</si>
  <si>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</si>
  <si>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</si>
  <si>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</si>
  <si>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</si>
  <si>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</si>
  <si>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</si>
  <si>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</si>
  <si>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</si>
  <si>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</si>
  <si>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</si>
  <si>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</si>
  <si>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</si>
  <si>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</si>
  <si>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</si>
  <si>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</si>
  <si>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</si>
  <si>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</si>
  <si>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</si>
  <si>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</si>
  <si>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</si>
  <si>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PISOS</t>
  </si>
  <si>
    <t>PISO</t>
  </si>
  <si>
    <t>PISO CIMENTADO</t>
  </si>
  <si>
    <t>0111</t>
  </si>
  <si>
    <t>PISO CIMENTADO, TRAÇO 1:3 (CIMENTO E AREIA), ACABAMENTO LISO, ESPESSURA 4,0 CM, PREPARO MECÂNICO DA ARGAMASSA. AF_09/2020</t>
  </si>
  <si>
    <t>PISO CIMENTADO, TRAÇO 1:3 (CIMENTO E AREIA), ACABAMENTO RÚSTICO, ESPESSURA 4,0 CM, PREPARO MECÂNICO DA ARGAMASSA. AF_09/2020</t>
  </si>
  <si>
    <t>PISO DE MADEIRA</t>
  </si>
  <si>
    <t>0112</t>
  </si>
  <si>
    <t>PISO EM TACO DE MADEIRA 7X42CM, FIXADO COM COLA BASE DE PVA. AF_09/2020</t>
  </si>
  <si>
    <t>ASSOALHO DE MADEIRA. AF_09/2020</t>
  </si>
  <si>
    <t>PISO EM TACO DE MADEIRA 7X21CM, FIXADO COM COLA BASE DE PVA. AF_09/2020</t>
  </si>
  <si>
    <t>PISO CERAMICO</t>
  </si>
  <si>
    <t>0113</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</si>
  <si>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</si>
  <si>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</si>
  <si>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</si>
  <si>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</si>
  <si>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</si>
  <si>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</si>
  <si>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</si>
  <si>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</si>
  <si>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</si>
  <si>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</si>
  <si>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</si>
  <si>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</si>
  <si>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</si>
  <si>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</si>
  <si>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</si>
  <si>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</si>
  <si>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</si>
  <si>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</si>
  <si>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</si>
  <si>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</si>
  <si>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</si>
  <si>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</si>
  <si>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</si>
  <si>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</si>
  <si>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PISO DE PEDRA</t>
  </si>
  <si>
    <t>0115</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</si>
  <si>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</si>
  <si>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</si>
  <si>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</si>
  <si>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</si>
  <si>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</si>
  <si>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</si>
  <si>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</si>
  <si>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</si>
  <si>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</si>
  <si>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</si>
  <si>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</si>
  <si>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</si>
  <si>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</si>
  <si>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</si>
  <si>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</si>
  <si>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</si>
  <si>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</si>
  <si>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VINILICO/BORRACHA</t>
  </si>
  <si>
    <t>0116</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</si>
  <si>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</si>
  <si>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</si>
  <si>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</si>
  <si>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</si>
  <si>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</si>
  <si>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</si>
  <si>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</si>
  <si>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</si>
  <si>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GRANILITE/MARMORITE</t>
  </si>
  <si>
    <t>0118</t>
  </si>
  <si>
    <t>PISO EM GRANILITE, MARMORITE OU GRANITINA EM AMBIENTES INTERNOS, COM ESPESSURA DE 8 MM, INCLUSO MISTURA EM BETONEIRA, COLOCAÇÃO DAS JUNTAS, APLICAÇÃO DO PISO, 4 POLIMENTOS COM POLITRIZ, ESTUCAMENTO, SELADOR E CERA. AF_06/2022</t>
  </si>
  <si>
    <t>PISO DE MARMORE/GRANITO</t>
  </si>
  <si>
    <t>0119</t>
  </si>
  <si>
    <t>PISO EM GRANITO APLICADO EM CALÇADAS OU PISOS EXTERNOS. AF_05/2020</t>
  </si>
  <si>
    <t>PISO EM MÁRMORE APLICADO EM CALÇADAS OU PISOS EXTERNOS. AF_05/2020</t>
  </si>
  <si>
    <t>SOLEIRA DE MARMORE/GRANITO</t>
  </si>
  <si>
    <t>0122</t>
  </si>
  <si>
    <t>SOLEIRA EM MÁRMORE, LARGURA 15 CM, ESPESSURA 2,0 CM. AF_09/2020</t>
  </si>
  <si>
    <t>RODAPÉ EM MÁRMORE, ALTURA 7 CM. AF_09/2020</t>
  </si>
  <si>
    <t>RODAPE DE MADEIRA</t>
  </si>
  <si>
    <t>0130</t>
  </si>
  <si>
    <t>RODAPÉ EM MADEIRA, ALTURA 7CM, FIXADO COM COLA. AF_09/2020</t>
  </si>
  <si>
    <t>RODAPÉ EM MADEIRA, ALTURA 7CM, FIXADO COM COLA E PARAFUSOS. AF_09/2020</t>
  </si>
  <si>
    <t>RODAPE CERAMICO</t>
  </si>
  <si>
    <t>0131</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</si>
  <si>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</si>
  <si>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</si>
  <si>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</si>
  <si>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RODAPE DE MARMORE,GRANITO,MARMORITE,GRANILITE E OUTROS</t>
  </si>
  <si>
    <t>0164</t>
  </si>
  <si>
    <t>RODAPÉ EM ARDÓSIA ALTURA 10CM. AF_09/2020</t>
  </si>
  <si>
    <t>RODAPÉ EM MARMORITE, ALTURA 10CM. AF_09/2020</t>
  </si>
  <si>
    <t>PISO CONCRETO</t>
  </si>
  <si>
    <t>0258</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</si>
  <si>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</si>
  <si>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</si>
  <si>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</si>
  <si>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</si>
  <si>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</si>
  <si>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</si>
  <si>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</si>
  <si>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</si>
  <si>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</si>
  <si>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REGULARIZACAO DE CONTRA-PISOS E OUTRAS SUPERFICIES</t>
  </si>
  <si>
    <t>0264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</si>
  <si>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</si>
  <si>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</si>
  <si>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</si>
  <si>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</si>
  <si>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</si>
  <si>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</si>
  <si>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</si>
  <si>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</si>
  <si>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</si>
  <si>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</si>
  <si>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</si>
  <si>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</si>
  <si>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</si>
  <si>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</si>
  <si>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</si>
  <si>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</si>
  <si>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</si>
  <si>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</si>
  <si>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</si>
  <si>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</si>
  <si>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</si>
  <si>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</si>
  <si>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</si>
  <si>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</si>
  <si>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</si>
  <si>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</si>
  <si>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</si>
  <si>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</si>
  <si>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</si>
  <si>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</si>
  <si>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</si>
  <si>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</si>
  <si>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</si>
  <si>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</si>
  <si>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</si>
  <si>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</si>
  <si>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</si>
  <si>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</si>
  <si>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</si>
  <si>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</si>
  <si>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</si>
  <si>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</si>
  <si>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</si>
  <si>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</si>
  <si>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</si>
  <si>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</si>
  <si>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</si>
  <si>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</si>
  <si>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</si>
  <si>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</si>
  <si>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</si>
  <si>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</si>
  <si>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</si>
  <si>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</si>
  <si>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</si>
  <si>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</si>
  <si>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</si>
  <si>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</si>
  <si>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</si>
  <si>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RODAPE VINILICO/BORRACHA</t>
  </si>
  <si>
    <t>0308</t>
  </si>
  <si>
    <t>RODAPÉ BORRACHA LISO, ALTURA = 7CM, ESPESSURA = 2 MM, PARA ARGAMASSA. AF_09/2020</t>
  </si>
  <si>
    <t>REVESTIMENTO E TRATAMENTO DE SUPERFICIES</t>
  </si>
  <si>
    <t>REVE</t>
  </si>
  <si>
    <t>CHAPISCO</t>
  </si>
  <si>
    <t>0106</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</si>
  <si>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</si>
  <si>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</si>
  <si>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</si>
  <si>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</si>
  <si>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</si>
  <si>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</si>
  <si>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</si>
  <si>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</si>
  <si>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</si>
  <si>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</si>
  <si>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</si>
  <si>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</si>
  <si>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</si>
  <si>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</si>
  <si>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</si>
  <si>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</si>
  <si>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</si>
  <si>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</si>
  <si>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</si>
  <si>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</si>
  <si>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</si>
  <si>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</si>
  <si>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</si>
  <si>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</si>
  <si>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</si>
  <si>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</si>
  <si>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</si>
  <si>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</si>
  <si>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EMBOCO</t>
  </si>
  <si>
    <t>0107</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</si>
  <si>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</si>
  <si>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</si>
  <si>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</si>
  <si>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</si>
  <si>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</si>
  <si>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</si>
  <si>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</si>
  <si>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</si>
  <si>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</si>
  <si>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</si>
  <si>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</si>
  <si>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</si>
  <si>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</si>
  <si>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</si>
  <si>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</si>
  <si>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</si>
  <si>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</si>
  <si>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</si>
  <si>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</si>
  <si>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</si>
  <si>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</si>
  <si>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</si>
  <si>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</si>
  <si>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</si>
  <si>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</si>
  <si>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</si>
  <si>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</si>
  <si>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</si>
  <si>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</si>
  <si>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</si>
  <si>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</si>
  <si>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</si>
  <si>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</si>
  <si>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</si>
  <si>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</si>
  <si>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</si>
  <si>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</si>
  <si>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</si>
  <si>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</si>
  <si>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</si>
  <si>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</si>
  <si>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</si>
  <si>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</si>
  <si>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</si>
  <si>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</si>
  <si>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</si>
  <si>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</si>
  <si>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</si>
  <si>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</si>
  <si>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</si>
  <si>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</si>
  <si>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</si>
  <si>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</si>
  <si>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</si>
  <si>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</si>
  <si>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</si>
  <si>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</si>
  <si>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</si>
  <si>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</si>
  <si>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</si>
  <si>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</si>
  <si>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</si>
  <si>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</si>
  <si>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</si>
  <si>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</si>
  <si>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</si>
  <si>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</si>
  <si>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</si>
  <si>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</si>
  <si>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</si>
  <si>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</si>
  <si>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</si>
  <si>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</si>
  <si>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</si>
  <si>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</si>
  <si>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</si>
  <si>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</si>
  <si>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</si>
  <si>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</si>
  <si>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</si>
  <si>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</si>
  <si>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</si>
  <si>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</si>
  <si>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</si>
  <si>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</si>
  <si>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</si>
  <si>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</si>
  <si>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</si>
  <si>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</si>
  <si>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</si>
  <si>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</si>
  <si>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</si>
  <si>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</si>
  <si>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</si>
  <si>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</si>
  <si>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</si>
  <si>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</si>
  <si>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</si>
  <si>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</si>
  <si>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</si>
  <si>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</si>
  <si>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</si>
  <si>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</si>
  <si>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</si>
  <si>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</si>
  <si>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</si>
  <si>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</si>
  <si>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</si>
  <si>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</si>
  <si>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</si>
  <si>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</si>
  <si>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</si>
  <si>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</si>
  <si>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</si>
  <si>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</si>
  <si>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</si>
  <si>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</si>
  <si>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</si>
  <si>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</si>
  <si>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</si>
  <si>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</si>
  <si>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</si>
  <si>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</si>
  <si>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</si>
  <si>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</si>
  <si>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</si>
  <si>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</si>
  <si>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</si>
  <si>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</si>
  <si>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</si>
  <si>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</si>
  <si>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</si>
  <si>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</si>
  <si>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</si>
  <si>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</si>
  <si>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</si>
  <si>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</si>
  <si>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</si>
  <si>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</si>
  <si>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</si>
  <si>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</si>
  <si>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</si>
  <si>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</si>
  <si>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</si>
  <si>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</si>
  <si>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</si>
  <si>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</si>
  <si>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</si>
  <si>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</si>
  <si>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</si>
  <si>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</si>
  <si>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</si>
  <si>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</si>
  <si>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</si>
  <si>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</si>
  <si>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</si>
  <si>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</si>
  <si>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</si>
  <si>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</si>
  <si>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</si>
  <si>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</si>
  <si>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</si>
  <si>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</si>
  <si>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</si>
  <si>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</si>
  <si>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</si>
  <si>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</si>
  <si>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</si>
  <si>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</si>
  <si>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</si>
  <si>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</si>
  <si>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</si>
  <si>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</si>
  <si>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</si>
  <si>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</si>
  <si>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</si>
  <si>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</si>
  <si>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</si>
  <si>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</si>
  <si>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</si>
  <si>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</si>
  <si>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</si>
  <si>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</si>
  <si>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</si>
  <si>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</si>
  <si>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</si>
  <si>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</si>
  <si>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</si>
  <si>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</si>
  <si>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PASTILHAS,CERAMICAS, PLACAS PRE-MOLDADAS E OUTROS</t>
  </si>
  <si>
    <t>0110</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</si>
  <si>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</si>
  <si>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</si>
  <si>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</si>
  <si>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</si>
  <si>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</si>
  <si>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</si>
  <si>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</si>
  <si>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</si>
  <si>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</si>
  <si>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</si>
  <si>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</si>
  <si>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</si>
  <si>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</si>
  <si>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</si>
  <si>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</si>
  <si>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</si>
  <si>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</si>
  <si>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</si>
  <si>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DE DIMENSÕES 80X80CM. AF_02/2023</t>
  </si>
  <si>
    <t>PEITORIL DE MARMORE/GRANITO</t>
  </si>
  <si>
    <t>0125</t>
  </si>
  <si>
    <t>PEITORIL LINEAR EM GRANITO OU MÁRMORE, L = 15CM, COMPRIMENTO DE ATÉ 2M, ASSENTADO COM ARGAMASSA 1:6 COM ADITIVO. AF_11/2020</t>
  </si>
  <si>
    <t>CHAPIM</t>
  </si>
  <si>
    <t>0132</t>
  </si>
  <si>
    <t>CHAPIM SOBRE MUROS LINEARES, EM GRANITO OU MÁRMORE, L = 25 CM, ASSENTADO COM ARGAMASSA 1:6 COM ADITIVO. AF_11/2020</t>
  </si>
  <si>
    <t>CHAPIM (RUFO CAPA) EM AÇO GALVANIZADO, CORTE 33. AF_11/2020</t>
  </si>
  <si>
    <t>FORRO DE MADEIRA</t>
  </si>
  <si>
    <t>0133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</si>
  <si>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</si>
  <si>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</si>
  <si>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</si>
  <si>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DE GESSO</t>
  </si>
  <si>
    <t>0134</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</si>
  <si>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</si>
  <si>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</si>
  <si>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</si>
  <si>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</si>
  <si>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</si>
  <si>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</si>
  <si>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</si>
  <si>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METALICO/PVC</t>
  </si>
  <si>
    <t>0311</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</si>
  <si>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</si>
  <si>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</si>
  <si>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</si>
  <si>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</si>
  <si>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</si>
  <si>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RESTAURO</t>
  </si>
  <si>
    <t>0319</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</si>
  <si>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</si>
  <si>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</si>
  <si>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</si>
  <si>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</si>
  <si>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</si>
  <si>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</si>
  <si>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</si>
  <si>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</si>
  <si>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</si>
  <si>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</si>
  <si>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</si>
  <si>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</si>
  <si>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</si>
  <si>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</si>
  <si>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</si>
  <si>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</si>
  <si>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</si>
  <si>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</si>
  <si>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</si>
  <si>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SEDI</t>
  </si>
  <si>
    <t>ARGAMASSAS</t>
  </si>
  <si>
    <t>0210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</si>
  <si>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</si>
  <si>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</si>
  <si>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</si>
  <si>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</si>
  <si>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</si>
  <si>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</si>
  <si>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</si>
  <si>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</si>
  <si>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</si>
  <si>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</si>
  <si>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</si>
  <si>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</si>
  <si>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</si>
  <si>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</si>
  <si>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</si>
  <si>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</si>
  <si>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</si>
  <si>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</si>
  <si>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</si>
  <si>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</si>
  <si>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</si>
  <si>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</si>
  <si>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</si>
  <si>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</si>
  <si>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</si>
  <si>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</si>
  <si>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</si>
  <si>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</si>
  <si>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</si>
  <si>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</si>
  <si>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</si>
  <si>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</si>
  <si>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</si>
  <si>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</si>
  <si>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</si>
  <si>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</si>
  <si>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</si>
  <si>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</si>
  <si>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</si>
  <si>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</si>
  <si>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</si>
  <si>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</si>
  <si>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</si>
  <si>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</si>
  <si>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</si>
  <si>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</si>
  <si>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</si>
  <si>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</si>
  <si>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</si>
  <si>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</si>
  <si>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</si>
  <si>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</si>
  <si>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</si>
  <si>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</si>
  <si>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</si>
  <si>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</si>
  <si>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</si>
  <si>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</si>
  <si>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</si>
  <si>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</si>
  <si>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</si>
  <si>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</si>
  <si>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</si>
  <si>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</si>
  <si>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</si>
  <si>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</si>
  <si>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</si>
  <si>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</si>
  <si>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</si>
  <si>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</si>
  <si>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</si>
  <si>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</si>
  <si>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</si>
  <si>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</si>
  <si>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</si>
  <si>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</si>
  <si>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</si>
  <si>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</si>
  <si>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</si>
  <si>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</si>
  <si>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</si>
  <si>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</si>
  <si>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</si>
  <si>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</si>
  <si>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</si>
  <si>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</si>
  <si>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</si>
  <si>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</si>
  <si>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</si>
  <si>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</si>
  <si>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</si>
  <si>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</si>
  <si>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</si>
  <si>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</si>
  <si>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</si>
  <si>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</si>
  <si>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</si>
  <si>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</si>
  <si>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</si>
  <si>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</si>
  <si>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</si>
  <si>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</si>
  <si>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</si>
  <si>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</si>
  <si>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</si>
  <si>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</si>
  <si>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</si>
  <si>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AF_08/2019</t>
  </si>
  <si>
    <t>ARGAMASSA INDUSTRIALIZADA PARA REVESTIMENTOS, MISTURA E PROJEÇÃO DE 1,5 M³/H DE ARGAMASSA. AF_08/2019</t>
  </si>
  <si>
    <t>ARGAMASSA INDUSTRIALIZADA PARA REVESTIMENTOS, MISTURA E PROJEÇÃO DE 2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</si>
  <si>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</si>
  <si>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</si>
  <si>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</si>
  <si>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</si>
  <si>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</si>
  <si>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</si>
  <si>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</si>
  <si>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</si>
  <si>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</si>
  <si>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</si>
  <si>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</si>
  <si>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</si>
  <si>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</si>
  <si>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</si>
  <si>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</si>
  <si>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</si>
  <si>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</si>
  <si>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</si>
  <si>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</si>
  <si>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</si>
  <si>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</si>
  <si>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</si>
  <si>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</si>
  <si>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</si>
  <si>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</si>
  <si>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</si>
  <si>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</si>
  <si>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</si>
  <si>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</si>
  <si>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</si>
  <si>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</si>
  <si>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</si>
  <si>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</si>
  <si>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1:1,93 (EM VOLUME DE CIMENTO E AREIA MÉDIA ÚMIDA), FCK 20MPA, PREPARO MECÂNICO COM MISTURADOR DUPLO HORIZONTAL DE ALTA TURBULÊNCIA. AF_03/2020</t>
  </si>
  <si>
    <t>CARGA, DESCARGA E TRANSPORTE DE MATERIAIS</t>
  </si>
  <si>
    <t>0211</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</si>
  <si>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</si>
  <si>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</si>
  <si>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</si>
  <si>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</si>
  <si>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</si>
  <si>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</si>
  <si>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</si>
  <si>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</si>
  <si>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</si>
  <si>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</si>
  <si>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</si>
  <si>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</si>
  <si>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</si>
  <si>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</si>
  <si>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</si>
  <si>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</si>
  <si>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</si>
  <si>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</si>
  <si>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</si>
  <si>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</si>
  <si>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</si>
  <si>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</si>
  <si>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</si>
  <si>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</si>
  <si>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</si>
  <si>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</si>
  <si>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</si>
  <si>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</si>
  <si>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</si>
  <si>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</si>
  <si>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</si>
  <si>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</si>
  <si>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</si>
  <si>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</si>
  <si>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</si>
  <si>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</si>
  <si>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</si>
  <si>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</si>
  <si>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</si>
  <si>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</si>
  <si>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</si>
  <si>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</si>
  <si>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</si>
  <si>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</si>
  <si>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</si>
  <si>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</si>
  <si>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</si>
  <si>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</si>
  <si>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</si>
  <si>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</si>
  <si>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</si>
  <si>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</si>
  <si>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</si>
  <si>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</si>
  <si>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</si>
  <si>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</si>
  <si>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</si>
  <si>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</si>
  <si>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</si>
  <si>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</si>
  <si>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</si>
  <si>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</si>
  <si>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</si>
  <si>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</si>
  <si>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</si>
  <si>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</si>
  <si>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</si>
  <si>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</si>
  <si>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</si>
  <si>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</si>
  <si>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</si>
  <si>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</si>
  <si>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</si>
  <si>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</si>
  <si>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</si>
  <si>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</si>
  <si>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</si>
  <si>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</si>
  <si>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</si>
  <si>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</si>
  <si>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</si>
  <si>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</si>
  <si>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</si>
  <si>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</si>
  <si>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</si>
  <si>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</si>
  <si>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</si>
  <si>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</si>
  <si>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</si>
  <si>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</si>
  <si>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</si>
  <si>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</si>
  <si>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</si>
  <si>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</si>
  <si>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</si>
  <si>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</si>
  <si>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</si>
  <si>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</si>
  <si>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</si>
  <si>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</si>
  <si>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</si>
  <si>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</si>
  <si>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E ARREMATES FINAIS</t>
  </si>
  <si>
    <t>0212</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</si>
  <si>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</si>
  <si>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</si>
  <si>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</si>
  <si>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</si>
  <si>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</si>
  <si>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</si>
  <si>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</si>
  <si>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</si>
  <si>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</si>
  <si>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</si>
  <si>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</si>
  <si>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</si>
  <si>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</si>
  <si>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</si>
  <si>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</si>
  <si>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</si>
  <si>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</si>
  <si>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</si>
  <si>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</si>
  <si>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</si>
  <si>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</si>
  <si>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</si>
  <si>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</si>
  <si>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</si>
  <si>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</si>
  <si>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OUTROS</t>
  </si>
  <si>
    <t>0318</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</si>
  <si>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</si>
  <si>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</si>
  <si>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</si>
  <si>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</si>
  <si>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</si>
  <si>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</si>
  <si>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</si>
  <si>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</si>
  <si>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</si>
  <si>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</si>
  <si>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</si>
  <si>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</si>
  <si>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</si>
  <si>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</si>
  <si>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</si>
  <si>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</si>
  <si>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</si>
  <si>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</si>
  <si>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</si>
  <si>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</si>
  <si>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</si>
  <si>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</si>
  <si>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</si>
  <si>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</si>
  <si>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</si>
  <si>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</si>
  <si>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</si>
  <si>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</si>
  <si>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</si>
  <si>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</si>
  <si>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</si>
  <si>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</si>
  <si>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SERVICOS PRELIMINARES</t>
  </si>
  <si>
    <t>SERP</t>
  </si>
  <si>
    <t>DEMOLICOES/RETIRADAS</t>
  </si>
  <si>
    <t>0014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</si>
  <si>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</si>
  <si>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</si>
  <si>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</si>
  <si>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</si>
  <si>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</si>
  <si>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</si>
  <si>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</si>
  <si>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</si>
  <si>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</si>
  <si>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</si>
  <si>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</si>
  <si>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</si>
  <si>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</si>
  <si>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</si>
  <si>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</si>
  <si>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</si>
  <si>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</si>
  <si>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</si>
  <si>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</si>
  <si>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</si>
  <si>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</si>
  <si>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</si>
  <si>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</si>
  <si>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</si>
  <si>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</si>
  <si>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</si>
  <si>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</si>
  <si>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</si>
  <si>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</si>
  <si>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</si>
  <si>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</si>
  <si>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</si>
  <si>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</si>
  <si>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</si>
  <si>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</si>
  <si>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</si>
  <si>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</si>
  <si>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</si>
  <si>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</si>
  <si>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</si>
  <si>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</si>
  <si>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</si>
  <si>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</si>
  <si>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</si>
  <si>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</si>
  <si>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</si>
  <si>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</si>
  <si>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</si>
  <si>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</si>
  <si>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</si>
  <si>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</si>
  <si>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</si>
  <si>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</si>
  <si>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</si>
  <si>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</si>
  <si>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</si>
  <si>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</si>
  <si>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</si>
  <si>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</si>
  <si>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SERVICOS TECNICOS</t>
  </si>
  <si>
    <t>SERT</t>
  </si>
  <si>
    <t>CONTROLE TECNOLOGICO</t>
  </si>
  <si>
    <t>0006</t>
  </si>
  <si>
    <t>SERVIÇOS TÉCNICOS ESPECIALIZADOS PARA ACOMPANHAMENTO DE EXECUÇÃO DE FUNDAÇÕES PROFUNDAS E ESTRUTURAS DE CONTENÇÃO</t>
  </si>
  <si>
    <t>LOCACAO</t>
  </si>
  <si>
    <t>0008</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</si>
  <si>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</si>
  <si>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</si>
  <si>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</si>
  <si>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</si>
  <si>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</si>
  <si>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</si>
  <si>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</si>
  <si>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</si>
  <si>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TRANPORTES, CARGAS E DESCARGAS</t>
  </si>
  <si>
    <t>TRAN</t>
  </si>
  <si>
    <t>TRANSPORTE COMERCIAL</t>
  </si>
  <si>
    <t>0332</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</si>
  <si>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</si>
  <si>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</si>
  <si>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</si>
  <si>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</si>
  <si>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</si>
  <si>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</si>
  <si>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</si>
  <si>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</si>
  <si>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</si>
  <si>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</si>
  <si>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</si>
  <si>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</si>
  <si>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</si>
  <si>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</si>
  <si>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</si>
  <si>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</si>
  <si>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</si>
  <si>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</si>
  <si>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</si>
  <si>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</si>
  <si>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</si>
  <si>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</si>
  <si>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</si>
  <si>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</si>
  <si>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</si>
  <si>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</si>
  <si>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</si>
  <si>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</si>
  <si>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</si>
  <si>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</si>
  <si>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</si>
  <si>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</si>
  <si>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</si>
  <si>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</si>
  <si>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</si>
  <si>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</si>
  <si>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</si>
  <si>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</si>
  <si>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</si>
  <si>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</si>
  <si>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</si>
  <si>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</si>
  <si>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</si>
  <si>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</si>
  <si>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</si>
  <si>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</si>
  <si>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</si>
  <si>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</si>
  <si>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</si>
  <si>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</si>
  <si>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</si>
  <si>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</si>
  <si>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</si>
  <si>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</si>
  <si>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</si>
  <si>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</si>
  <si>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</si>
  <si>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</si>
  <si>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</si>
  <si>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MATERIAIS BETUMINOSOS</t>
  </si>
  <si>
    <t>0333</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</si>
  <si>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</si>
  <si>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</si>
  <si>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</si>
  <si>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</si>
  <si>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</si>
  <si>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</si>
  <si>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</si>
  <si>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</si>
  <si>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t>
  </si>
  <si>
    <t>0334</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</si>
  <si>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</si>
  <si>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</si>
  <si>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</si>
  <si>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</si>
  <si>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(MECANICA)</t>
  </si>
  <si>
    <t>0335</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</si>
  <si>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</si>
  <si>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</si>
  <si>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</si>
  <si>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</si>
  <si>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</si>
  <si>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</si>
  <si>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</si>
  <si>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</si>
  <si>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</si>
  <si>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</si>
  <si>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</si>
  <si>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</si>
  <si>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</si>
  <si>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</si>
  <si>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</si>
  <si>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</si>
  <si>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</si>
  <si>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</si>
  <si>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</si>
  <si>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</si>
  <si>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</si>
  <si>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</si>
  <si>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</si>
  <si>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</si>
  <si>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</si>
  <si>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</si>
  <si>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</si>
  <si>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</si>
  <si>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</si>
  <si>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</si>
  <si>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</si>
  <si>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</si>
  <si>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</si>
  <si>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</si>
  <si>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</si>
  <si>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</si>
  <si>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</si>
  <si>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</si>
  <si>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</si>
  <si>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</si>
  <si>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</si>
  <si>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</si>
  <si>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</si>
  <si>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</si>
  <si>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</si>
  <si>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</si>
  <si>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</si>
  <si>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</si>
  <si>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</si>
  <si>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</si>
  <si>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</si>
  <si>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</si>
  <si>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</si>
  <si>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</si>
  <si>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</si>
  <si>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</si>
  <si>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</si>
  <si>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</si>
  <si>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</si>
  <si>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</si>
  <si>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</si>
  <si>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</si>
  <si>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</si>
  <si>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</si>
  <si>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</si>
  <si>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</si>
  <si>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URBANIZACAO</t>
  </si>
  <si>
    <t>URBA</t>
  </si>
  <si>
    <t>CERCA/PROTETORES</t>
  </si>
  <si>
    <t>0202</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</si>
  <si>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</si>
  <si>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</si>
  <si>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</si>
  <si>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</si>
  <si>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</si>
  <si>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</si>
  <si>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</si>
  <si>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</si>
  <si>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</si>
  <si>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</si>
  <si>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</si>
  <si>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</si>
  <si>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</si>
  <si>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</si>
  <si>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</si>
  <si>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</si>
  <si>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t>
  </si>
  <si>
    <t>0204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</si>
  <si>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</si>
  <si>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</si>
  <si>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</si>
  <si>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ARBORIZACAO, INCLUSIVE PREPARO DO SOLO</t>
  </si>
  <si>
    <t>0205</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</si>
  <si>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</si>
  <si>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</si>
  <si>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</si>
  <si>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</si>
  <si>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</si>
  <si>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</si>
  <si>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</si>
  <si>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ALAMBRADO EM MOURÕES DE CONCRETO, COM TELA DE ARAME GALVANIZADO (INCLUSIVE MURETA EM CONCRETO). AF_05/2018</t>
  </si>
  <si>
    <t>LIMPEZA MANUAL DE VEGETAÇÃO EM TERRENO COM ENXADA. AF_03/2024</t>
  </si>
  <si>
    <t>ESPALHAMENTO DE TERRA VEGETAL PARA O PLANTIO. AF_07/2024</t>
  </si>
  <si>
    <t>GRAMA, INCLUSIVE PREPARO DO SOLO</t>
  </si>
  <si>
    <t>0206</t>
  </si>
  <si>
    <t>PLANTIO DE GRAMA EM PAVIMENTO CONCREGRAMA. AF_07/2024</t>
  </si>
  <si>
    <t>PLANTIO DE GRAMA BATATAIS EM PLACAS. AF_07/2024</t>
  </si>
  <si>
    <t>PLANTIO DE FORRAÇÃO. AF_07/2024</t>
  </si>
  <si>
    <t>PLANTIO DE GRAMA ESMERALDA OU SÃO CARLOS OU CURITIBANA, EM PLACAS. AF_07/2024</t>
  </si>
  <si>
    <t>PASSEIO</t>
  </si>
  <si>
    <t>0207</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</si>
  <si>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</si>
  <si>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</si>
  <si>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</si>
  <si>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</si>
  <si>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</si>
  <si>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</si>
  <si>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PLAYGROUND/QUADRAS</t>
  </si>
  <si>
    <t>0208</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</si>
  <si>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</si>
  <si>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</si>
  <si>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</si>
  <si>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</si>
  <si>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</si>
  <si>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</si>
  <si>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</si>
  <si>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</si>
  <si>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</si>
  <si>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</si>
  <si>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</si>
  <si>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</si>
  <si>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</si>
  <si>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</si>
  <si>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</si>
  <si>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</si>
  <si>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</si>
  <si>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</si>
  <si>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</si>
  <si>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</si>
  <si>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</si>
  <si>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</si>
  <si>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</si>
  <si>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MANUTENCAO E LIMPEZA DE AREAS VERDES</t>
  </si>
  <si>
    <t>0277</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</si>
  <si>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</si>
  <si>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</si>
  <si>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</si>
  <si>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</si>
  <si>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</si>
  <si>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</si>
  <si>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</si>
  <si>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</si>
  <si>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</si>
  <si>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</si>
  <si>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</si>
  <si>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ARMADOR COM ENCARGOS COMPLEMENTARES</t>
  </si>
  <si>
    <t>ENCARGOS COMPLEMENTARES REFERENCIAL</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</si>
  <si>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</si>
  <si>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</si>
  <si>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</si>
  <si>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</si>
  <si>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</si>
  <si>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</si>
  <si>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</si>
  <si>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</si>
  <si>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</si>
  <si>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</si>
  <si>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</si>
  <si>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</si>
  <si>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</si>
  <si>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</si>
  <si>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</si>
  <si>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</si>
  <si>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</si>
  <si>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</si>
  <si>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</si>
  <si>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</si>
  <si>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</si>
  <si>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</si>
  <si>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</si>
  <si>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</si>
  <si>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</si>
  <si>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</si>
  <si>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</si>
  <si>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</si>
  <si>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</si>
  <si>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</si>
  <si>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</si>
  <si>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</si>
  <si>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</si>
  <si>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</si>
  <si>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</si>
  <si>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</si>
  <si>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</si>
  <si>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</si>
  <si>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</si>
  <si>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</si>
  <si>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</si>
  <si>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</si>
  <si>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</si>
  <si>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</si>
  <si>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</si>
  <si>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</si>
  <si>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</si>
  <si>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</si>
  <si>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</si>
  <si>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</si>
  <si>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</si>
  <si>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</si>
  <si>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</si>
  <si>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</si>
  <si>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</si>
  <si>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</si>
  <si>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</si>
  <si>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</si>
  <si>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</si>
  <si>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</si>
  <si>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</si>
  <si>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</si>
  <si>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</si>
  <si>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</si>
  <si>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</si>
  <si>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</si>
  <si>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</si>
  <si>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</si>
  <si>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</si>
  <si>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</si>
  <si>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</si>
  <si>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</si>
  <si>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</si>
  <si>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</si>
  <si>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</si>
  <si>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</si>
  <si>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</si>
  <si>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</si>
  <si>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</si>
  <si>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</si>
  <si>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</si>
  <si>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</si>
  <si>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</si>
  <si>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</si>
  <si>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</si>
  <si>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</si>
  <si>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</si>
  <si>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</si>
  <si>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</si>
  <si>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</si>
  <si>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</si>
  <si>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</si>
  <si>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</si>
  <si>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</si>
  <si>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</si>
  <si>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</si>
  <si>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</si>
  <si>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</si>
  <si>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</si>
  <si>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</si>
  <si>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</si>
  <si>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</si>
  <si>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</si>
  <si>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</si>
  <si>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</si>
  <si>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</si>
  <si>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</si>
  <si>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</si>
  <si>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</si>
  <si>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</si>
  <si>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</si>
  <si>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</si>
  <si>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</si>
  <si>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</si>
  <si>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</si>
  <si>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</si>
  <si>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</si>
  <si>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</si>
  <si>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</si>
  <si>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</si>
  <si>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</si>
  <si>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</si>
  <si>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</si>
  <si>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</si>
  <si>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</si>
  <si>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</si>
  <si>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</si>
  <si>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</si>
  <si>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</si>
  <si>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</si>
  <si>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</si>
  <si>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</si>
  <si>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</si>
  <si>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</si>
  <si>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</si>
  <si>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</si>
  <si>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</si>
  <si>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</si>
  <si>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</si>
  <si>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</si>
  <si>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</si>
  <si>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</si>
  <si>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</si>
  <si>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</si>
  <si>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</si>
  <si>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</si>
  <si>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</si>
  <si>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</si>
  <si>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</si>
  <si>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</si>
  <si>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</si>
  <si>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</si>
  <si>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</si>
  <si>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</si>
  <si>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</si>
  <si>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</si>
  <si>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</si>
  <si>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</si>
  <si>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</si>
  <si>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</si>
  <si>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</si>
  <si>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</si>
  <si>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</si>
  <si>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</si>
  <si>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</si>
  <si>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</si>
  <si>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</si>
  <si>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</si>
  <si>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</si>
  <si>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</si>
  <si>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</si>
  <si>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</si>
  <si>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</si>
  <si>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</si>
  <si>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</si>
  <si>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</si>
  <si>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</si>
  <si>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</si>
  <si>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</si>
  <si>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</si>
  <si>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</si>
  <si>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</si>
  <si>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</si>
  <si>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</si>
  <si>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</si>
  <si>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</si>
  <si>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</si>
  <si>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</si>
  <si>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</si>
  <si>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</si>
  <si>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</si>
  <si>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</si>
  <si>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</si>
  <si>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</si>
  <si>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</si>
  <si>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</si>
  <si>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</si>
  <si>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</si>
  <si>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</si>
  <si>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</si>
  <si>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</si>
  <si>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</si>
  <si>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</si>
  <si>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</si>
  <si>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</si>
  <si>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</si>
  <si>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</si>
  <si>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</si>
  <si>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</si>
  <si>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</si>
  <si>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</si>
  <si>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</si>
  <si>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</si>
  <si>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</si>
  <si>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</si>
  <si>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</si>
  <si>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</si>
  <si>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</si>
  <si>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</si>
  <si>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</si>
  <si>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</si>
  <si>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</si>
  <si>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</si>
  <si>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</si>
  <si>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</si>
  <si>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</si>
  <si>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</si>
  <si>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</si>
  <si>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</si>
  <si>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</si>
  <si>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</si>
  <si>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</si>
  <si>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</si>
  <si>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</si>
  <si>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</si>
  <si>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</si>
  <si>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</si>
  <si>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</si>
  <si>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</si>
  <si>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</si>
  <si>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</si>
  <si>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</si>
  <si>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</si>
  <si>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</si>
  <si>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</si>
  <si>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</si>
  <si>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</si>
  <si>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</si>
  <si>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</si>
  <si>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</si>
  <si>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</si>
  <si>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</si>
  <si>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</si>
  <si>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</si>
  <si>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</si>
  <si>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</si>
  <si>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</si>
  <si>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</si>
  <si>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</si>
  <si>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</si>
  <si>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</si>
  <si>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</si>
  <si>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</si>
  <si>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</si>
  <si>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</si>
  <si>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</si>
  <si>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</si>
  <si>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</si>
  <si>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</si>
  <si>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</si>
  <si>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</si>
  <si>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</si>
  <si>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</si>
  <si>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</si>
  <si>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</si>
  <si>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</si>
  <si>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</si>
  <si>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</si>
  <si>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</si>
  <si>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</si>
  <si>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</si>
  <si>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</si>
  <si>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</si>
  <si>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</si>
  <si>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</si>
  <si>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</si>
  <si>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</si>
  <si>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</si>
  <si>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</si>
  <si>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</si>
  <si>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</si>
  <si>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</si>
  <si>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</si>
  <si>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</si>
  <si>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</si>
  <si>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</si>
  <si>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</si>
  <si>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</si>
  <si>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</si>
  <si>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</si>
  <si>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</si>
  <si>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</si>
  <si>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</si>
  <si>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</si>
  <si>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</si>
  <si>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</si>
  <si>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</si>
  <si>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</si>
  <si>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</si>
  <si>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</si>
  <si>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</si>
  <si>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</si>
  <si>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</si>
  <si>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</si>
  <si>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</si>
  <si>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</si>
  <si>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</si>
  <si>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</si>
  <si>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</si>
  <si>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</si>
  <si>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</si>
  <si>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</si>
  <si>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</si>
  <si>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</si>
  <si>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MEMORIAL DE CÁLCULO</t>
  </si>
  <si>
    <t>COMPRIMENTO (M)</t>
  </si>
  <si>
    <t>LARGURA (M)</t>
  </si>
  <si>
    <t>=</t>
  </si>
  <si>
    <t>ÁREA (M2)</t>
  </si>
  <si>
    <t>ESPESSURA (M)</t>
  </si>
  <si>
    <t>pavimento asfáltico</t>
  </si>
  <si>
    <t>VOLUME (M3)</t>
  </si>
  <si>
    <t>CGCIT</t>
  </si>
  <si>
    <t>SISTEMA DE CUSTOS REFERENCIAIS DE OBRAS - SICRO</t>
  </si>
  <si>
    <t>DNIT</t>
  </si>
  <si>
    <t>São Paulo - Julho/2024</t>
  </si>
  <si>
    <t>Código</t>
  </si>
  <si>
    <t>Descrição do Serviço</t>
  </si>
  <si>
    <t>Unidade</t>
  </si>
  <si>
    <t>Custo Unitário (R$)</t>
  </si>
  <si>
    <t>0307731</t>
  </si>
  <si>
    <t>Aparelho de apoio de neoprene fretado para estruturas moldadas no local - fornecimento e instalação</t>
  </si>
  <si>
    <t>dm³</t>
  </si>
  <si>
    <t>0307732</t>
  </si>
  <si>
    <t>Aparelho de apoio de neoprene fretado para estruturas pré-moldadas - fornecimento e instalação</t>
  </si>
  <si>
    <t>0308308</t>
  </si>
  <si>
    <t>Aparelho de apoio metálico elastomérico fixo com capacidade de 1.500 kN - fornecimento e instalação</t>
  </si>
  <si>
    <t>0308313</t>
  </si>
  <si>
    <t>Aparelho de apoio metálico elastomérico fixo com capacidade de 10.000 kN - fornecimento e instalação</t>
  </si>
  <si>
    <t>0308309</t>
  </si>
  <si>
    <t>Aparelho de apoio metálico elastomérico fixo com capacidade de 2.500 kN - fornecimento e instalação</t>
  </si>
  <si>
    <t>0308310</t>
  </si>
  <si>
    <t>Aparelho de apoio metálico elastomérico fixo com capacidade de 4.000 kN - fornecimento e instalação</t>
  </si>
  <si>
    <t>0308311</t>
  </si>
  <si>
    <t>Aparelho de apoio metálico elastomérico fixo com capacidade de 5.500 kN - fornecimento e instalação</t>
  </si>
  <si>
    <t>0308312</t>
  </si>
  <si>
    <t>Aparelho de apoio metálico elastomérico fixo com capacidade de 7.500 kN - fornecimento e instalação</t>
  </si>
  <si>
    <t>0308307</t>
  </si>
  <si>
    <t>Aparelho de apoio metálico elastomérico fixo com capacidade de 700 kN - fornecimento e instalação</t>
  </si>
  <si>
    <t>0308322</t>
  </si>
  <si>
    <t>Aparelho de apoio metálico elastomérico multidirecional com capacidade de 1.500 kN - fornecimento e instalação</t>
  </si>
  <si>
    <t>0308327</t>
  </si>
  <si>
    <t>Aparelho de apoio metálico elastomérico multidirecional com capacidade de 10.000 kN - fornecimento e instalação</t>
  </si>
  <si>
    <t>0308323</t>
  </si>
  <si>
    <t>Aparelho de apoio metálico elastomérico multidirecional com capacidade de 2.500 kN - fornecimento e instalação</t>
  </si>
  <si>
    <t>0308324</t>
  </si>
  <si>
    <t>Aparelho de apoio metálico elastomérico multidirecional com capacidade de 4.000 kN - fornecimento e instalação</t>
  </si>
  <si>
    <t>0308325</t>
  </si>
  <si>
    <t>Aparelho de apoio metálico elastomérico multidirecional com capacidade de 5.500 kN - fornecimento e instalação</t>
  </si>
  <si>
    <t>0308326</t>
  </si>
  <si>
    <t>Aparelho de apoio metálico elastomérico multidirecional com capacidade de 7.500 kN - fornecimento e instalação</t>
  </si>
  <si>
    <t>0308321</t>
  </si>
  <si>
    <t>Aparelho de apoio metálico elastomérico multidirecional com capacidade de 700 kN - fornecimento e instalação</t>
  </si>
  <si>
    <t>0308315</t>
  </si>
  <si>
    <t>Aparelho de apoio metálico elastomérico unidirecional com capacidade de 1.500 kN - fornecimento e instalação</t>
  </si>
  <si>
    <t>0308320</t>
  </si>
  <si>
    <t>Aparelho de apoio metálico elastomérico unidirecional com capacidade de 10.000 kN - fornecimento e instalação</t>
  </si>
  <si>
    <t>0308316</t>
  </si>
  <si>
    <t>Aparelho de apoio metálico elastomérico unidirecional com capacidade de 2.500 kN - fornecimento e instalação</t>
  </si>
  <si>
    <t>0308317</t>
  </si>
  <si>
    <t>Aparelho de apoio metálico elastomérico unidirecional com capacidade de 4.000 kN - fornecimento e instalação</t>
  </si>
  <si>
    <t>0308318</t>
  </si>
  <si>
    <t>Aparelho de apoio metálico elastomérico unidirecional com capacidade de 5.500 kN - fornecimento e instalação</t>
  </si>
  <si>
    <t>0308319</t>
  </si>
  <si>
    <t>Aparelho de apoio metálico elastomérico unidirecional com capacidade de 7.500 kN - fornecimento e instalação</t>
  </si>
  <si>
    <t>0308314</t>
  </si>
  <si>
    <t>Aparelho de apoio metálico elastomérico unidirecional com capacidade de 700 kN - fornecimento e instalação</t>
  </si>
  <si>
    <t>0308250</t>
  </si>
  <si>
    <t>Aparelho de apoio metálico esférico fixo com capacidade de 1.000 kN - fornecimento e instalação</t>
  </si>
  <si>
    <t>0308251</t>
  </si>
  <si>
    <t>Aparelho de apoio metálico esférico fixo com capacidade de 1.500 kN - fornecimento e instalação</t>
  </si>
  <si>
    <t>0308268</t>
  </si>
  <si>
    <t>Aparelho de apoio metálico esférico fixo com capacidade de 10.000 kN - fornecimento e instalação</t>
  </si>
  <si>
    <t>0308252</t>
  </si>
  <si>
    <t>Aparelho de apoio metálico esférico fixo com capacidade de 2.000 kN - fornecimento e instalação</t>
  </si>
  <si>
    <t>0308253</t>
  </si>
  <si>
    <t>Aparelho de apoio metálico esférico fixo com capacidade de 2.500 kN - fornecimento e instalação</t>
  </si>
  <si>
    <t>0308254</t>
  </si>
  <si>
    <t>Aparelho de apoio metálico esférico fixo com capacidade de 3.000 kN - fornecimento e instalação</t>
  </si>
  <si>
    <t>0308255</t>
  </si>
  <si>
    <t>Aparelho de apoio metálico esférico fixo com capacidade de 3.500 kN - fornecimento e instalação</t>
  </si>
  <si>
    <t>0308256</t>
  </si>
  <si>
    <t>Aparelho de apoio metálico esférico fixo com capacidade de 4.000 kN - fornecimento e instalação</t>
  </si>
  <si>
    <t>0308257</t>
  </si>
  <si>
    <t>Aparelho de apoio metálico esférico fixo com capacidade de 4.500 kN - fornecimento e instalação</t>
  </si>
  <si>
    <t>0308258</t>
  </si>
  <si>
    <t>Aparelho de apoio metálico esférico fixo com capacidade de 5.000 kN - fornecimento e instalação</t>
  </si>
  <si>
    <t>0308259</t>
  </si>
  <si>
    <t>Aparelho de apoio metálico esférico fixo com capacidade de 5.500 kN - fornecimento e instalação</t>
  </si>
  <si>
    <t>0308260</t>
  </si>
  <si>
    <t>Aparelho de apoio metálico esférico fixo com capacidade de 6.000 kN - fornecimento e instalação</t>
  </si>
  <si>
    <t>0308261</t>
  </si>
  <si>
    <t>Aparelho de apoio metálico esférico fixo com capacidade de 6.500 kN - fornecimento e instalação</t>
  </si>
  <si>
    <t>0308262</t>
  </si>
  <si>
    <t>Aparelho de apoio metálico esférico fixo com capacidade de 7.000 kN - fornecimento e instalação</t>
  </si>
  <si>
    <t>0308263</t>
  </si>
  <si>
    <t>Aparelho de apoio metálico esférico fixo com capacidade de 7.500 kN - fornecimento e instalação</t>
  </si>
  <si>
    <t>0308264</t>
  </si>
  <si>
    <t>Aparelho de apoio metálico esférico fixo com capacidade de 8.000 kN - fornecimento e instalação</t>
  </si>
  <si>
    <t>0308265</t>
  </si>
  <si>
    <t>Aparelho de apoio metálico esférico fixo com capacidade de 8.500 kN - fornecimento e instalação</t>
  </si>
  <si>
    <t>0308266</t>
  </si>
  <si>
    <t>Aparelho de apoio metálico esférico fixo com capacidade de 9.000 kN - fornecimento e instalação</t>
  </si>
  <si>
    <t>0308267</t>
  </si>
  <si>
    <t>Aparelho de apoio metálico esférico fixo com capacidade de 9.500 kN - fornecimento e instalação</t>
  </si>
  <si>
    <t>0308288</t>
  </si>
  <si>
    <t>Aparelho de apoio metálico esférico multidirecional com capacidade de 1.000 kN - fornecimento e instalação</t>
  </si>
  <si>
    <t>0308289</t>
  </si>
  <si>
    <t>Aparelho de apoio metálico esférico multidirecional com capacidade de 1.500 kN - fornecimento e instalação</t>
  </si>
  <si>
    <t>0308306</t>
  </si>
  <si>
    <t>Aparelho de apoio metálico esférico multidirecional com capacidade de 10.000 kN - fornecimento e instalação</t>
  </si>
  <si>
    <t>0308290</t>
  </si>
  <si>
    <t>Aparelho de apoio metálico esférico multidirecional com capacidade de 2.000 kN - fornecimento e instalação</t>
  </si>
  <si>
    <t>0308291</t>
  </si>
  <si>
    <t>Aparelho de apoio metálico esférico multidirecional com capacidade de 2.500 kN - fornecimento e instalação</t>
  </si>
  <si>
    <t>0308292</t>
  </si>
  <si>
    <t>Aparelho de apoio metálico esférico multidirecional com capacidade de 3.000 kN - fornecimento e instalação</t>
  </si>
  <si>
    <t>0308293</t>
  </si>
  <si>
    <t>Aparelho de apoio metálico esférico multidirecional com capacidade de 3.500 kN - fornecimento e instalação</t>
  </si>
  <si>
    <t>0308294</t>
  </si>
  <si>
    <t>Aparelho de apoio metálico esférico multidirecional com capacidade de 4.000 kN - fornecimento e instalação</t>
  </si>
  <si>
    <t>0308295</t>
  </si>
  <si>
    <t>Aparelho de apoio metálico esférico multidirecional com capacidade de 4.500 kN - fornecimento e instalação</t>
  </si>
  <si>
    <t>0308296</t>
  </si>
  <si>
    <t>Aparelho de apoio metálico esférico multidirecional com capacidade de 5.000 kN - fornecimento e instalação</t>
  </si>
  <si>
    <t>0308297</t>
  </si>
  <si>
    <t>Aparelho de apoio metálico esférico multidirecional com capacidade de 5.500 kN - fornecimento e instalação</t>
  </si>
  <si>
    <t>0308298</t>
  </si>
  <si>
    <t>Aparelho de apoio metálico esférico multidirecional com capacidade de 6.000 kN - fornecimento e instalação</t>
  </si>
  <si>
    <t>0308299</t>
  </si>
  <si>
    <t>Aparelho de apoio metálico esférico multidirecional com capacidade de 6.500 kN - fornecimento e instalação</t>
  </si>
  <si>
    <t>0308300</t>
  </si>
  <si>
    <t>Aparelho de apoio metálico esférico multidirecional com capacidade de 7.000 kN - fornecimento e instalação</t>
  </si>
  <si>
    <t>0308301</t>
  </si>
  <si>
    <t>Aparelho de apoio metálico esférico multidirecional com capacidade de 7.500 kN - fornecimento e instalação</t>
  </si>
  <si>
    <t>0308302</t>
  </si>
  <si>
    <t>Aparelho de apoio metálico esférico multidirecional com capacidade de 8.000 kN - fornecimento e instalação</t>
  </si>
  <si>
    <t>0308303</t>
  </si>
  <si>
    <t>Aparelho de apoio metálico esférico multidirecional com capacidade de 8.500 kN - fornecimento e instalação</t>
  </si>
  <si>
    <t>0308304</t>
  </si>
  <si>
    <t>Aparelho de apoio metálico esférico multidirecional com capacidade de 9.000 kN - fornecimento e instalação</t>
  </si>
  <si>
    <t>0308305</t>
  </si>
  <si>
    <t>Aparelho de apoio metálico esférico multidirecional com capacidade de 9.500 kN - fornecimento e instalação</t>
  </si>
  <si>
    <t>0308269</t>
  </si>
  <si>
    <t>Aparelho de apoio metálico esférico unidirecional com capacidade de 1.000 kN - fornecimento e instalação</t>
  </si>
  <si>
    <t>0308270</t>
  </si>
  <si>
    <t>Aparelho de apoio metálico esférico unidirecional com capacidade de 1.500 kN - fornecimento e instalação</t>
  </si>
  <si>
    <t>0308287</t>
  </si>
  <si>
    <t>Aparelho de apoio metálico esférico unidirecional com capacidade de 10.000 kN - fornecimento e instalação</t>
  </si>
  <si>
    <t>0308271</t>
  </si>
  <si>
    <t>Aparelho de apoio metálico esférico unidirecional com capacidade de 2.000 kN - fornecimento e instalação</t>
  </si>
  <si>
    <t>0308272</t>
  </si>
  <si>
    <t>Aparelho de apoio metálico esférico unidirecional com capacidade de 2.500 kN - fornecimento e instalação</t>
  </si>
  <si>
    <t>0308273</t>
  </si>
  <si>
    <t>Aparelho de apoio metálico esférico unidirecional com capacidade de 3.000 kN - fornecimento e instalação</t>
  </si>
  <si>
    <t>0308274</t>
  </si>
  <si>
    <t>Aparelho de apoio metálico esférico unidirecional com capacidade de 3.500 kN - fornecimento e instalação</t>
  </si>
  <si>
    <t>0308275</t>
  </si>
  <si>
    <t>Aparelho de apoio metálico esférico unidirecional com capacidade de 4.000 kN - fornecimento e instalação</t>
  </si>
  <si>
    <t>0308276</t>
  </si>
  <si>
    <t>Aparelho de apoio metálico esférico unidirecional com capacidade de 4.500 kN - fornecimento e instalação</t>
  </si>
  <si>
    <t>0308277</t>
  </si>
  <si>
    <t>Aparelho de apoio metálico esférico unidirecional com capacidade de 5.000 kN - fornecimento e instalação</t>
  </si>
  <si>
    <t>0308278</t>
  </si>
  <si>
    <t>Aparelho de apoio metálico esférico unidirecional com capacidade de 5.500 kN - fornecimento e instalação</t>
  </si>
  <si>
    <t>0308279</t>
  </si>
  <si>
    <t>Aparelho de apoio metálico esférico unidirecional com capacidade de 6.000 kN - fornecimento e instalação</t>
  </si>
  <si>
    <t>0308280</t>
  </si>
  <si>
    <t>Aparelho de apoio metálico esférico unidirecional com capacidade de 6.500 kN - fornecimento e instalação</t>
  </si>
  <si>
    <t>0308281</t>
  </si>
  <si>
    <t>Aparelho de apoio metálico esférico unidirecional com capacidade de 7.000 kN - fornecimento e instalação</t>
  </si>
  <si>
    <t>0308282</t>
  </si>
  <si>
    <t>Aparelho de apoio metálico esférico unidirecional com capacidade de 7.500 kN - fornecimento e instalação</t>
  </si>
  <si>
    <t>0308283</t>
  </si>
  <si>
    <t>Aparelho de apoio metálico esférico unidirecional com capacidade de 8.000 kN - fornecimento e instalação</t>
  </si>
  <si>
    <t>0308284</t>
  </si>
  <si>
    <t>Aparelho de apoio metálico esférico unidirecional com capacidade de 8.500 kN - fornecimento e instalação</t>
  </si>
  <si>
    <t>0308285</t>
  </si>
  <si>
    <t>Aparelho de apoio metálico esférico unidirecional com capacidade de 9.000 kN - fornecimento e instalação</t>
  </si>
  <si>
    <t>0308286</t>
  </si>
  <si>
    <t>Aparelho de apoio metálico esférico unidirecional com capacidade de 9.500 kN - fornecimento e instalação</t>
  </si>
  <si>
    <t>0307733</t>
  </si>
  <si>
    <t>Junta de dilatação em elastômero e perfil VV - L = 20 mm e H = 40 mm - fornecimento e instalação</t>
  </si>
  <si>
    <t>0307734</t>
  </si>
  <si>
    <t>Junta de dilatação em elastômero e perfil VV - L = 25 mm e H = 50 mm - fornecimento e instalação</t>
  </si>
  <si>
    <t>0307735</t>
  </si>
  <si>
    <t>Junta de dilatação em elastômero e perfil VV - L = 35 mm e H = 60 mm - fornecimento e instalação</t>
  </si>
  <si>
    <t>0307736</t>
  </si>
  <si>
    <t>Junta de dilatação em elastômero e perfil VV - L = 40 mm e H = 70 mm - fornecimento e instalação</t>
  </si>
  <si>
    <t>0307737</t>
  </si>
  <si>
    <t>Junta de dilatação em elastômero e perfil VV - L = 50 mm e H = 80 mm - fornecimento e instalação</t>
  </si>
  <si>
    <t>0307730</t>
  </si>
  <si>
    <t>Junta de dilatação em perfil extrudado de borracha vulcanizada</t>
  </si>
  <si>
    <t>0307084</t>
  </si>
  <si>
    <t>Lábios poliméricos em junta de pavimento de concreto - L = 20 mm e H = 30 mm - confecção e assentamento</t>
  </si>
  <si>
    <t>0407818</t>
  </si>
  <si>
    <t>Armação em aço CA-25 - fornecimento, preparo e colocação</t>
  </si>
  <si>
    <t>0407819</t>
  </si>
  <si>
    <t>Armação em aço CA-50 - fornecimento, preparo e colocação</t>
  </si>
  <si>
    <t>0407820</t>
  </si>
  <si>
    <t>Armação em aço CA-60 - fornecimento, preparo e colocação</t>
  </si>
  <si>
    <t>0407740</t>
  </si>
  <si>
    <t>Chumbador tipo espera em aço CA-25 para fixação de estrutura metálica em concreto - fornecimento e instalação</t>
  </si>
  <si>
    <t>0408037</t>
  </si>
  <si>
    <t>Luva de emenda com rosca cônica para aço CA-50 - D = 12,5 mm - fornecimento e instalação</t>
  </si>
  <si>
    <t>0408038</t>
  </si>
  <si>
    <t>Luva de emenda com rosca cônica para aço CA-50 - D = 16 mm - fornecimento e instalação</t>
  </si>
  <si>
    <t>0408039</t>
  </si>
  <si>
    <t>Luva de emenda com rosca cônica para aço CA-50 - D = 20 mm - fornecimento e instalação</t>
  </si>
  <si>
    <t>0408041</t>
  </si>
  <si>
    <t>Luva de emenda com rosca cônica para aço CA-50 - D = 25 mm - fornecimento e instalação</t>
  </si>
  <si>
    <t>0408042</t>
  </si>
  <si>
    <t>Luva de emenda com rosca cônica para aço CA-50 - D = 32 mm - fornecimento e instalação</t>
  </si>
  <si>
    <t>0408031</t>
  </si>
  <si>
    <t>Luva de emenda prensada para aço CA-50 - D = 12,5 mm - fornecimento e instalação</t>
  </si>
  <si>
    <t>0408032</t>
  </si>
  <si>
    <t>Luva de emenda prensada para aço CA-50 - D = 16 mm - fornecimento e instalação</t>
  </si>
  <si>
    <t>0408033</t>
  </si>
  <si>
    <t>Luva de emenda prensada para aço CA-50 - D = 20 mm - fornecimento e instalação</t>
  </si>
  <si>
    <t>0408035</t>
  </si>
  <si>
    <t>Luva de emenda prensada para aço CA-50 - D = 25 mm - fornecimento e instalação</t>
  </si>
  <si>
    <t>0408036</t>
  </si>
  <si>
    <t>Luva de emenda prensada para aço CA-50 - D = 32 mm - fornecimento e instalação</t>
  </si>
  <si>
    <t>0408067</t>
  </si>
  <si>
    <t>Tela de aço eletrossoldada - fornecimento, preparo e colocação</t>
  </si>
  <si>
    <t>0407743</t>
  </si>
  <si>
    <t>Treliça nervurada três barras longitudinais interligadas por duas diagonais sinusoidal - fornecimento e instalação</t>
  </si>
  <si>
    <t>0607137</t>
  </si>
  <si>
    <t>Arco metálico galvanizado tipo MP 152S - arco alto - vão = 10,08 m e altura = 6,12 m - aterro rodoviário mínimo = 0,90 m e máximo = 5,00 m - areia e brita comerciais</t>
  </si>
  <si>
    <t>0606785</t>
  </si>
  <si>
    <t>Arco metálico galvanizado tipo MP 152S - arco alto - vão = 10,08 m e altura = 6,12 m - aterro rodoviário mínimo = 0,90 m e máximo = 5,00 m - areia extraída e brita produzida</t>
  </si>
  <si>
    <t>0607139</t>
  </si>
  <si>
    <t>Arco metálico galvanizado tipo MP 152S - arco alto - vão = 10,31 m e altura = 6,17 m - aterro rodoviário mínimo = 0,90 m e máximo = 4,90 m - areia e brita comerciais</t>
  </si>
  <si>
    <t>0606787</t>
  </si>
  <si>
    <t>Arco metálico galvanizado tipo MP 152S - arco alto - vão = 10,31 m e altura = 6,17 m - aterro rodoviário mínimo = 0,90 m e máximo = 4,90 m - areia extraída e brita produzida</t>
  </si>
  <si>
    <t>0607140</t>
  </si>
  <si>
    <t>Arco metálico galvanizado tipo MP 152S - arco alto - vão = 10,36 m e altura = 5,38 m - aterro rodoviário mínimo = 1,20 m e máximo = 3,60 m - areia e brita comerciais</t>
  </si>
  <si>
    <t>0606788</t>
  </si>
  <si>
    <t>Arco metálico galvanizado tipo MP 152S - arco alto - vão = 10,36 m e altura = 5,38 m - aterro rodoviário mínimo = 1,20 m e máximo = 3,60 m - areia extraída e brita produzida</t>
  </si>
  <si>
    <t>0607141</t>
  </si>
  <si>
    <t>Arco metálico galvanizado tipo MP 152S - arco alto - vão = 10,54 m e altura = 6,05 m - aterro rodoviário mínimo = 1,20 m e máximo = 4,20 m - areia e brita comerciais</t>
  </si>
  <si>
    <t>0606789</t>
  </si>
  <si>
    <t>Arco metálico galvanizado tipo MP 152S - arco alto - vão = 10,54 m e altura = 6,05 m - aterro rodoviário mínimo = 1,20 m e máximo = 4,20 m - areia extraída e brita produzida</t>
  </si>
  <si>
    <t>0607144</t>
  </si>
  <si>
    <t>Arco metálico galvanizado tipo MP 152S - arco alto - vão = 10,57 m e altura = 5,41 m - aterro rodoviário mínimo = 1,20 m e máximo = 4,10 m - areia e brita comerciais</t>
  </si>
  <si>
    <t>0606792</t>
  </si>
  <si>
    <t>Arco metálico galvanizado tipo MP 152S - arco alto - vão = 10,57 m e altura = 5,41 m - aterro rodoviário mínimo = 1,20 m e máximo = 4,10 m - areia extraída e brita produzida</t>
  </si>
  <si>
    <t>0607142</t>
  </si>
  <si>
    <t>Arco metálico galvanizado tipo MP 152S - arco alto - vão = 10,74 m e altura = 6,48 m - aterro rodoviário mínimo = 1,20 m e máximo = 4,70 m - areia e brita comerciais</t>
  </si>
  <si>
    <t>0606790</t>
  </si>
  <si>
    <t>Arco metálico galvanizado tipo MP 152S - arco alto - vão = 10,74 m e altura = 6,48 m - aterro rodoviário mínimo = 1,20 m e máximo = 4,70 m - areia extraída e brita produzida</t>
  </si>
  <si>
    <t>0607145</t>
  </si>
  <si>
    <t>Arco metálico galvanizado tipo MP 152S - arco alto - vão = 10,77 m e altura = 6,10 m - aterro rodoviário mínimo = 1,20 m e máximo = 4,70 m - areia e brita comerciais</t>
  </si>
  <si>
    <t>0606793</t>
  </si>
  <si>
    <t>Arco metálico galvanizado tipo MP 152S - arco alto - vão = 10,77 m e altura = 6,10 m - aterro rodoviário mínimo = 1,20 m e máximo = 4,70 m - areia extraída e brita produzida</t>
  </si>
  <si>
    <t>0607146</t>
  </si>
  <si>
    <t>Arco metálico galvanizado tipo MP 152S - arco alto - vão = 10,97 m e altura = 6,53 m - aterro rodoviário mínimo = 1,20 m e máximo = 4,70 m - areia e brita comerciais</t>
  </si>
  <si>
    <t>0606794</t>
  </si>
  <si>
    <t>Arco metálico galvanizado tipo MP 152S - arco alto - vão = 10,97 m e altura = 6,53 m - aterro rodoviário mínimo = 1,20 m e máximo = 4,70 m - areia extraída e brita produzida</t>
  </si>
  <si>
    <t>0607143</t>
  </si>
  <si>
    <t>Arco metálico galvanizado tipo MP 152S - arco alto - vão = 11,35 m e altura = 7,12 m - aterro rodoviário mínimo = 1,20 m e máximo = 4,70 m - areia e brita comerciais</t>
  </si>
  <si>
    <t>0606791</t>
  </si>
  <si>
    <t>Arco metálico galvanizado tipo MP 152S - arco alto - vão = 11,35 m e altura = 7,12 m - aterro rodoviário mínimo = 1,20 m e máximo = 4,70 m - areia extraída e brita produzida</t>
  </si>
  <si>
    <t>0607147</t>
  </si>
  <si>
    <t>Arco metálico galvanizado tipo MP 152S - arco alto - vão = 11,58 m e altura = 7,16 m - aterro rodoviário mínimo = 1,20 m e máximo = 6,40 m - areia e brita comerciais</t>
  </si>
  <si>
    <t>0606795</t>
  </si>
  <si>
    <t>Arco metálico galvanizado tipo MP 152S - arco alto - vão = 11,58 m e altura = 7,16 m - aterro rodoviário mínimo = 1,20 m e máximo = 6,40 m - areia extraída e brita produzida</t>
  </si>
  <si>
    <t>0607112</t>
  </si>
  <si>
    <t>Arco metálico galvanizado tipo MP 152S - arco alto - vão = 6,12 m e altura = 2,77 m - aterro rodoviário mínimo = 0,75 m e máximo = 5,40 m - areia e brita comerciais</t>
  </si>
  <si>
    <t>0606760</t>
  </si>
  <si>
    <t>Arco metálico galvanizado tipo MP 152S - arco alto - vão = 6,12 m e altura = 2,77 m - aterro rodoviário mínimo = 0,75 m e máximo = 5,40 m - areia extraída e brita produzida</t>
  </si>
  <si>
    <t>0607113</t>
  </si>
  <si>
    <t>Arco metálico galvanizado tipo MP 152S - arco alto - vão = 6,30 m e altura = 3,68 m - aterro rodoviário mínimo = 0,75 m e máximo = 7,50 m - areia e brita comerciais</t>
  </si>
  <si>
    <t>0606761</t>
  </si>
  <si>
    <t>Arco metálico galvanizado tipo MP 152S - arco alto - vão = 6,30 m e altura = 3,68 m - aterro rodoviário mínimo = 0,75 m e máximo = 7,50 m - areia extraída e brita produzida</t>
  </si>
  <si>
    <t>0606762</t>
  </si>
  <si>
    <t>Arco metálico galvanizado tipo MP 152S - arco alto - vão = 6,55 m e altura = 3,56 m - aterro rodoviário mínimo = 0,75 m e máximo = 4,9 m - areia extraída e brita produzida</t>
  </si>
  <si>
    <t>0607114</t>
  </si>
  <si>
    <t>Arco metálico galvanizado tipo MP 152S - arco alto - vão = 6,55 m e altura = 3,56 m - aterro rodoviário mínimo = 0,75 m e máximo = 4,90 m - areia e brita comerciais</t>
  </si>
  <si>
    <t>0607116</t>
  </si>
  <si>
    <t>Arco metálico galvanizado tipo MP 152S - arco alto - vão = 6,78 m e altura = 3,61 m - aterro rodoviário mínimo = 0,75 m e máximo = 4,80 m - areia e brita comerciais</t>
  </si>
  <si>
    <t>0606764</t>
  </si>
  <si>
    <t>Arco metálico galvanizado tipo MP 152S - arco alto - vão = 6,78 m e altura = 3,61 m - aterro rodoviário mínimo = 0,75 m e máximo = 4,80 m - areia extraída e brita produzida</t>
  </si>
  <si>
    <t>0607115</t>
  </si>
  <si>
    <t>Arco metálico galvanizado tipo MP 152S - arco alto - vão = 6,96 m e altura = 4,42 m - aterro rodoviário mínimo = 0,75 m e máximo = 8,10 m - areia e brita comerciais</t>
  </si>
  <si>
    <t>0606763</t>
  </si>
  <si>
    <t>Arco metálico galvanizado tipo MP 152S - arco alto - vão = 6,96 m e altura = 4,42 m - aterro rodoviário mínimo = 0,75 m e máximo = 8,10 m - areia extraída e brita produzida</t>
  </si>
  <si>
    <t>0607117</t>
  </si>
  <si>
    <t>Arco metálico galvanizado tipo MP 152S - arco alto - vão = 6,99 m e altura = 4,27 m - aterro rodoviário mínimo = 0,75 m e máximo = 5,70 m - areia e brita comerciais</t>
  </si>
  <si>
    <t>0606765</t>
  </si>
  <si>
    <t>Arco metálico galvanizado tipo MP 152S - arco alto - vão = 6,99 m e altura = 4,27 m - aterro rodoviário mínimo = 0,75 m e máximo = 5,70 m - areia extraída e brita produzida</t>
  </si>
  <si>
    <t>0607118</t>
  </si>
  <si>
    <t>Arco metálico galvanizado tipo MP 152S - arco alto - vão = 7,01 m e altura = 3,63 m - aterro rodoviário mínimo = 0,75 m e máximo = 4,60 m - areia e brita comerciais</t>
  </si>
  <si>
    <t>0606766</t>
  </si>
  <si>
    <t>Arco metálico galvanizado tipo MP 152S - arco alto - vão = 7,01 m e altura = 3,63 m - aterro rodoviário mínimo = 0,75 m e máximo = 4,60 m - areia extraída e brita produzida</t>
  </si>
  <si>
    <t>0607120</t>
  </si>
  <si>
    <t>Arco metálico galvanizado tipo MP 152S - arco alto - vão = 7,24 m e altura = 3,68 m - aterro rodoviário mínimo = 0,90 m e máximo = 4,4 m - areia e brita comerciais</t>
  </si>
  <si>
    <t>0606768</t>
  </si>
  <si>
    <t>Arco metálico galvanizado tipo MP 152S - arco alto - vão = 7,24 m e altura = 3,68 m - aterro rodoviário mínimo = 0,90 m e máximo = 4,40 m - areia extraída e brita produzida</t>
  </si>
  <si>
    <t>0607119</t>
  </si>
  <si>
    <t>Arco metálico galvanizado tipo MP 152S - arco alto - vão = 7,42 m e altura = 4,52 m - aterro rodoviário mínimo = 0,90 m e máximo = 6,40 m - areia e brita comerciais</t>
  </si>
  <si>
    <t>0606767</t>
  </si>
  <si>
    <t>Arco metálico galvanizado tipo MP 152S - arco alto - vão = 7,42 m e altura = 4,52 m - aterro rodoviário mínimo = 0,90 m e máximo = 6,40 m - areia extraída e brita produzida</t>
  </si>
  <si>
    <t>0607121</t>
  </si>
  <si>
    <t>Arco metálico galvanizado tipo MP 152S - arco alto - vão = 7,47 m e altura = 4,19 m - aterro rodoviário mínimo = 0,90 m e máximo = 4,30 m - areia e brita comerciais</t>
  </si>
  <si>
    <t>0606769</t>
  </si>
  <si>
    <t>Arco metálico galvanizado tipo MP 152S - arco alto - vão = 7,47 m e altura = 4,19 m - aterro rodoviário mínimo = 0,90 m e máximo = 4,30 m - areia extraída e brita produzida</t>
  </si>
  <si>
    <t>0607123</t>
  </si>
  <si>
    <t>Arco metálico galvanizado tipo MP 152S - arco alto - vão = 7,67 m e altura = 3,99 m - aterro rodoviário mínimo = 0,90 m e máximo = 4,10 m - areia e brita comerciais</t>
  </si>
  <si>
    <t>0606771</t>
  </si>
  <si>
    <t>Arco metálico galvanizado tipo MP 152S - arco alto - vão = 7,67 m e altura = 3,99 m - aterro rodoviário mínimo = 0,90 m e máximo = 4,10 m - areia extraída e brita produzida</t>
  </si>
  <si>
    <t>0607122</t>
  </si>
  <si>
    <t>Arco metálico galvanizado tipo MP 152S - arco alto - vão = 7,85 m e altura = 4,60 m - aterro rodoviário mínimo = 0,90 m e máximo = 6,00 m - areia e brita comerciais</t>
  </si>
  <si>
    <t>0606770</t>
  </si>
  <si>
    <t>Arco metálico galvanizado tipo MP 152S - arco alto - vão = 7,85 m e altura = 4,60 m - aterro rodoviário mínimo = 0,90 m e máximo = 6,00 m - areia extraída e brita produzida</t>
  </si>
  <si>
    <t>0607125</t>
  </si>
  <si>
    <t>Arco metálico galvanizado tipo MP 152S - arco alto - vão = 7,90 m e altura = 4,04 m - aterro rodoviário mínimo = 0,90 m e máximo = 4,00 m - areia e brita comerciais</t>
  </si>
  <si>
    <t>0606773</t>
  </si>
  <si>
    <t>Arco metálico galvanizado tipo MP 152S - arco alto - vão = 7,90 m e altura = 4,04 m - aterro rodoviário mínimo = 0,90 m e máximo = 4,00 m - areia extraída e brita produzida</t>
  </si>
  <si>
    <t>0607124</t>
  </si>
  <si>
    <t>Arco metálico galvanizado tipo MP 152S - arco alto - vão = 8,08 m e altura = 4,65 m - aterro rodoviário mínimo = 0,90 m e máximo = 5,80 m - areia e brita comerciais</t>
  </si>
  <si>
    <t>0606772</t>
  </si>
  <si>
    <t>Arco metálico galvanizado tipo MP 152S - arco alto - vão = 8,08 m e altura = 4,65 m - aterro rodoviário mínimo = 0,90 m e máximo = 5,80 m - areia extraída e brita produzida</t>
  </si>
  <si>
    <t>0607126</t>
  </si>
  <si>
    <t>Arco metálico galvanizado tipo MP 152S - arco alto - vão = 8,31 m e altura = 4,70 m - aterro rodoviário mínimo = 0,90 m e máximo = 5,60 m - areia e brita comerciais</t>
  </si>
  <si>
    <t>0606774</t>
  </si>
  <si>
    <t>Arco metálico galvanizado tipo MP 152S - arco alto - vão = 8,31 m e altura = 4,70 m - aterro rodoviário mínimo = 0,90 m e máximo = 5,60 m - areia extraída e brita produzida</t>
  </si>
  <si>
    <t>0607127</t>
  </si>
  <si>
    <t>Arco metálico galvanizado tipo MP 152S - arco alto - vão = 8,36 m e altura = 4,11 m - aterro rodoviário mínimo = 0,90 m e máximo = 3,70 m - areia e brita comerciais</t>
  </si>
  <si>
    <t>0606775</t>
  </si>
  <si>
    <t>Arco metálico galvanizado tipo MP 152S - arco alto - vão = 8,36 m e altura = 4,11 m - aterro rodoviário mínimo = 0,90 m e máximo = 3,70 m - areia extraída e brita produzida</t>
  </si>
  <si>
    <t>0607129</t>
  </si>
  <si>
    <t>Arco metálico galvanizado tipo MP 152S - arco alto - vão = 8,59 m e altura = 4,39 m - aterro rodoviário mínimo = 0,90 m e máximo = 3,60 m - areia e brita comerciais</t>
  </si>
  <si>
    <t>0606777</t>
  </si>
  <si>
    <t>Arco metálico galvanizado tipo MP 152S - arco alto - vão = 8,59 m e altura = 4,39 m - aterro rodoviário mínimo = 0,90 m e máximo = 3,60 m - areia extraída e brita produzida</t>
  </si>
  <si>
    <t>0607128</t>
  </si>
  <si>
    <t>Arco metálico galvanizado tipo MP 152S - arco alto - vão = 8,97 m e altura = 5,00 m - aterro rodoviário mínimo = 0,90 m e máximo = 5,80 m - areia e brita comerciais</t>
  </si>
  <si>
    <t>0606776</t>
  </si>
  <si>
    <t>Arco metálico galvanizado tipo MP 152S - arco alto - vão = 8,97 m e altura = 5,00 m - aterro rodoviário mínimo = 0,90 m e máximo = 5,80 m - areia extraída e brita produzida</t>
  </si>
  <si>
    <t>0607130</t>
  </si>
  <si>
    <t>Arco metálico galvanizado tipo MP 152S - arco alto - vão = 9,17 m e altura = 5,49 m - aterro rodoviário mínimo = 0,90 m e máximo = 5,60 m - areia e brita comerciais</t>
  </si>
  <si>
    <t>0606778</t>
  </si>
  <si>
    <t>Arco metálico galvanizado tipo MP 152S - arco alto - vão = 9,17 m e altura = 5,49 m - aterro rodoviário mínimo = 0,90 m e máximo = 5,60 m - areia extraída e brita produzida</t>
  </si>
  <si>
    <t>0607131</t>
  </si>
  <si>
    <t>Arco metálico galvanizado tipo MP 152S - arco alto - vão = 9,22 m e altura = 4,70 m - aterro rodoviário mínimo = 0,90 m e máximo = 4,10 m - areia e brita comerciais</t>
  </si>
  <si>
    <t>0606779</t>
  </si>
  <si>
    <t>Arco metálico galvanizado tipo MP 152S - arco alto - vão = 9,22 m e altura = 4,70 m - aterro rodoviário mínimo = 0,90 m e máximo = 4,10 m - areia extraída e brita produzida</t>
  </si>
  <si>
    <t>0607133</t>
  </si>
  <si>
    <t>Arco metálico galvanizado tipo MP 152S - arco alto - vão = 9,45 m e altura = 4,75 m - aterro rodoviário mínimo = 0,90 m e máximo = 4,00 m - areia e brita comerciais</t>
  </si>
  <si>
    <t>0606781</t>
  </si>
  <si>
    <t>Arco metálico galvanizado tipo MP 152S - arco alto - vão = 9,45 m e altura = 4,75 m - aterro rodoviário mínimo = 0,90 m e máximo = 4,00 m - areia extraída e brita produzida</t>
  </si>
  <si>
    <t>0607132</t>
  </si>
  <si>
    <t>Arco metálico galvanizado tipo MP 152S - arco alto - vão = 9,63 m e altura = 5,59 m - aterro rodoviário mínimo = 0,90 m e máximo = 5,30 m - areia e brita comerciais</t>
  </si>
  <si>
    <t>0606780</t>
  </si>
  <si>
    <t>Arco metálico galvanizado tipo MP 152S - arco alto - vão = 9,63 m e altura = 5,59 m - aterro rodoviário mínimo = 0,90 m e máximo = 5,30 m - areia extraída e brita produzida</t>
  </si>
  <si>
    <t>0607134</t>
  </si>
  <si>
    <t>Arco metálico galvanizado tipo MP 152S - arco alto - vão = 9,65 m e altura = 5,41 m - aterro rodoviário mínimo = 0,90 m e máximo = 4,70 m - areia e brita comerciais</t>
  </si>
  <si>
    <t>0606782</t>
  </si>
  <si>
    <t>Arco metálico galvanizado tipo MP 152S - arco alto - vão = 9,65 m e altura = 5,41 m - aterro rodoviário mínimo = 0,90 m e máximo = 4,70 m - areia extraída e brita produzida</t>
  </si>
  <si>
    <t>0607136</t>
  </si>
  <si>
    <t>Arco metálico galvanizado tipo MP 152S - arco alto - vão = 9,68 m e altura = 5,23 m - aterro rodoviário mínimo = 0,90 m e máximo = 3,90 m - areia e brita comerciais</t>
  </si>
  <si>
    <t>0606784</t>
  </si>
  <si>
    <t>Arco metálico galvanizado tipo MP 152S - arco alto - vão = 9,68 m e altura = 5,23 m - aterro rodoviário mínimo = 0,90 m e máximo = 3,90 m - areia extraída e brita produzida</t>
  </si>
  <si>
    <t>0607135</t>
  </si>
  <si>
    <t>Arco metálico galvanizado tipo MP 152S - arco alto - vão = 9,86 m e altura = 6,07 m - aterro rodoviário mínimo = 0,90 m e máximo = 5,20 m - areia e brita comerciais</t>
  </si>
  <si>
    <t>0606783</t>
  </si>
  <si>
    <t>Arco metálico galvanizado tipo MP 152S - arco alto - vão = 9,86 m e altura = 6,07 m - aterro rodoviário mínimo = 0,90 m e máximo = 5,20 m - areia extraída e brita produzida</t>
  </si>
  <si>
    <t>0607138</t>
  </si>
  <si>
    <t>Arco metálico galvanizado tipo MP 152S - arco alto - vão = 9,91 m e altura = 5,28 m - aterro rodoviário mínimo = 0,90 m e máximo = 3,80 m - areia e brita comerciais</t>
  </si>
  <si>
    <t>0606786</t>
  </si>
  <si>
    <t>Arco metálico galvanizado tipo MP 152S - arco alto - vão = 9,91 m e altura = 5,28 m - aterro rodoviário mínimo = 0,90 m e máximo = 3,80 m - areia extraída e brita produzida</t>
  </si>
  <si>
    <t>0606842</t>
  </si>
  <si>
    <t>Arco metálico galvanizado tipo MP 152S - ovoide - vão = 7,21 m e altura = 7,82 m - aterro rodoviário mínimo = 0,75 m e máximo = 6,70 m - areia e brita comerciais</t>
  </si>
  <si>
    <t>0606832</t>
  </si>
  <si>
    <t>Arco metálico galvanizado tipo MP 152S - ovoide - vão = 7,21 m e altura = 7,82 m - aterro rodoviário mínimo = 0,75 m e máximo = 6,70 m - areia extraída e brita produzida</t>
  </si>
  <si>
    <t>0606843</t>
  </si>
  <si>
    <t>Arco metálico galvanizado tipo MP 152S - ovoide - vão = 7,31 m e altura = 7,87 m - aterro rodoviário mínimo = 0,90 m e máximo = 6,80 m - areia e brita comerciais</t>
  </si>
  <si>
    <t>0606833</t>
  </si>
  <si>
    <t>Arco metálico galvanizado tipo MP 152S - ovoide - vão = 7,31 m e altura = 7,87 m - aterro rodoviário mínimo = 0,90 m e máximo = 6,80 m - areia extraída e brita produzida</t>
  </si>
  <si>
    <t>0606845</t>
  </si>
  <si>
    <t>Arco metálico galvanizado tipo MP 152S - ovoide - vão = 7,57 m e altura = 8,44 m - aterro rodoviário mínimo = 0,90 m e máximo = 5,60 m - areia e brita comerciais</t>
  </si>
  <si>
    <t>0606835</t>
  </si>
  <si>
    <t>Arco metálico galvanizado tipo MP 152S - ovoide - vão = 7,57 m e altura = 8,44 m - aterro rodoviário mínimo = 0,90 m e máximo = 5,60 m - areia extraída e brita produzida</t>
  </si>
  <si>
    <t>0606844</t>
  </si>
  <si>
    <t>Arco metálico galvanizado tipo MP 152S - ovoide - vão = 7,77 m e altura = 7,90 m - aterro rodoviário mínimo = 0,90 m e máximo = 6,80 m - areia e brita comerciais</t>
  </si>
  <si>
    <t>0606834</t>
  </si>
  <si>
    <t>Arco metálico galvanizado tipo MP 152S - ovoide - vão = 7,77 m e altura = 7,90 m - aterro rodoviário mínimo = 0,90 m e máximo = 6,80 m - areia extraída e brita produzida</t>
  </si>
  <si>
    <t>0606847</t>
  </si>
  <si>
    <t>Arco metálico galvanizado tipo MP 152S - ovoide - vão = 8,13 m e altura = 8,01 m - aterro rodoviário mínimo = 0,90 m e máximo = 3,50 m - areia e brita comerciais</t>
  </si>
  <si>
    <t>0606837</t>
  </si>
  <si>
    <t>Arco metálico galvanizado tipo MP 152S - ovoide - vão = 8,13 m e altura = 8,01 m - aterro rodoviário mínimo = 0,90 m e máximo = 3,50 m - areia extraída e brita produzida</t>
  </si>
  <si>
    <t>0606846</t>
  </si>
  <si>
    <t>Arco metálico galvanizado tipo MP 152S - ovoide - vão = 8,36 m e altura = 8,23 m - aterro rodoviário mínimo = 0,90 m e máximo = 4,30 m - areia e brita comerciais</t>
  </si>
  <si>
    <t>0606836</t>
  </si>
  <si>
    <t>Arco metálico galvanizado tipo MP 152S - ovoide - vão = 8,36 m e altura = 8,23 m - aterro rodoviário mínimo = 0,90 m e máximo = 4,30 m - areia extraída e brita produzida</t>
  </si>
  <si>
    <t>0606848</t>
  </si>
  <si>
    <t>Arco metálico galvanizado tipo MP 152S - ovoide - vão = 8,56 m e altura = 8,48 m - aterro rodoviário mínimo = 0,90 m e máximo = 5,30 m - areia e brita comerciais</t>
  </si>
  <si>
    <t>0606838</t>
  </si>
  <si>
    <t>Arco metálico galvanizado tipo MP 152S - ovoide - vão = 8,56 m e altura = 8,48 m - aterro rodoviário mínimo = 0,90 m e máximo = 5,30 m - areia extraída e brita produzida</t>
  </si>
  <si>
    <t>0606849</t>
  </si>
  <si>
    <t>Arco metálico galvanizado tipo MP 152S - ovoide - vão = 8,71 m e altura = 9,32 m - aterro rodoviário mínimo = 0,90 m e máximo = 6,00 m - areia e brita comerciais</t>
  </si>
  <si>
    <t>0606839</t>
  </si>
  <si>
    <t>Arco metálico galvanizado tipo MP 152S - ovoide - vão = 8,71 m e altura = 9,32 m - aterro rodoviário mínimo = 0,90 m e máximo = 6,00 m - areia extraída e brita produzida</t>
  </si>
  <si>
    <t>0606850</t>
  </si>
  <si>
    <t>Arco metálico galvanizado tipo MP 152S - ovoide - vão = 9,15 m e altura = 9,04 m - aterro rodoviário mínimo = 0,90 m e máximo = 4,70 m - areia e brita comerciais</t>
  </si>
  <si>
    <t>0606840</t>
  </si>
  <si>
    <t>Arco metálico galvanizado tipo MP 152S - ovoide - vão = 9,15 m e altura = 9,04 m - aterro rodoviário mínimo = 0,90 m e máximo = 4,70 m - areia extraída e brita produzida</t>
  </si>
  <si>
    <t>0606851</t>
  </si>
  <si>
    <t>Arco metálico galvanizado tipo MP 152S - ovoide - vão = 9,15 m e altura = 9,50 m - aterro rodoviário mínimo = 0,90 m e máximo = 5,70 m - areia e brita comerciais</t>
  </si>
  <si>
    <t>0606841</t>
  </si>
  <si>
    <t>Arco metálico galvanizado tipo MP 152S - ovoide - vão = 9,15 m e altura = 9,50 m - aterro rodoviário mínimo = 0,90 m e máximo = 5,70 m - areia extraída e brita produzida</t>
  </si>
  <si>
    <t>0605604</t>
  </si>
  <si>
    <t>Argamassa de solo-cimento com 10% de cimento e material de jazida - preparo e injeção em tunnel liner</t>
  </si>
  <si>
    <t>0605695</t>
  </si>
  <si>
    <t>Bueiro metálico com chapas múltiplas MP 100 com revestimento em epóxi - D = 0,60 m - brita comercial</t>
  </si>
  <si>
    <t>0605607</t>
  </si>
  <si>
    <t>Bueiro metálico com chapas múltiplas MP 100 com revestimento em epóxi - D = 0,60 m - brita produzida</t>
  </si>
  <si>
    <t>0605696</t>
  </si>
  <si>
    <t>Bueiro metálico com chapas múltiplas MP 100 com revestimento em epóxi - D = 0,70 m - brita comercial</t>
  </si>
  <si>
    <t>0605608</t>
  </si>
  <si>
    <t>Bueiro metálico com chapas múltiplas MP 100 com revestimento em epóxi - D = 0,70 m - brita produzida</t>
  </si>
  <si>
    <t>0605697</t>
  </si>
  <si>
    <t>Bueiro metálico com chapas múltiplas MP 100 com revestimento em epóxi - D = 0,80 m - brita comercial</t>
  </si>
  <si>
    <t>0605609</t>
  </si>
  <si>
    <t>Bueiro metálico com chapas múltiplas MP 100 com revestimento em epóxi - D = 0,80 m - brita produzida</t>
  </si>
  <si>
    <t>0605698</t>
  </si>
  <si>
    <t>Bueiro metálico com chapas múltiplas MP 100 com revestimento em epóxi - D = 0,90 m - brita comercial</t>
  </si>
  <si>
    <t>0605610</t>
  </si>
  <si>
    <t>Bueiro metálico com chapas múltiplas MP 100 com revestimento em epóxi - D = 0,90 m - brita produzida</t>
  </si>
  <si>
    <t>0605699</t>
  </si>
  <si>
    <t>Bueiro metálico com chapas múltiplas MP 100 com revestimento em epóxi - D = 1,00 m - brita comercial</t>
  </si>
  <si>
    <t>0605611</t>
  </si>
  <si>
    <t>Bueiro metálico com chapas múltiplas MP 100 com revestimento em epóxi - D = 1,00 m - brita produzida</t>
  </si>
  <si>
    <t>0605700</t>
  </si>
  <si>
    <t>Bueiro metálico com chapas múltiplas MP 100 com revestimento em epóxi - D = 1,10 m - brita comercial</t>
  </si>
  <si>
    <t>0605612</t>
  </si>
  <si>
    <t>Bueiro metálico com chapas múltiplas MP 100 com revestimento em epóxi - D = 1,10 m - brita produzida</t>
  </si>
  <si>
    <t>0605701</t>
  </si>
  <si>
    <t>Bueiro metálico com chapas múltiplas MP 100 com revestimento em epóxi - D = 1,20 m - brita comercial</t>
  </si>
  <si>
    <t>0605613</t>
  </si>
  <si>
    <t>Bueiro metálico com chapas múltiplas MP 100 com revestimento em epóxi - D = 1,20 m - brita produzida</t>
  </si>
  <si>
    <t>0605702</t>
  </si>
  <si>
    <t>Bueiro metálico com chapas múltiplas MP 100 com revestimento em epóxi - D = 1,30 m - brita comercial</t>
  </si>
  <si>
    <t>0605614</t>
  </si>
  <si>
    <t>Bueiro metálico com chapas múltiplas MP 100 com revestimento em epóxi - D = 1,30 m - brita produzida</t>
  </si>
  <si>
    <t>0605703</t>
  </si>
  <si>
    <t>Bueiro metálico com chapas múltiplas MP 100 com revestimento em epóxi - D = 1,40 m - brita comercial</t>
  </si>
  <si>
    <t>0605615</t>
  </si>
  <si>
    <t>Bueiro metálico com chapas múltiplas MP 100 com revestimento em epóxi - D = 1,40 m - brita produzida</t>
  </si>
  <si>
    <t>0605704</t>
  </si>
  <si>
    <t>Bueiro metálico com chapas múltiplas MP 100 com revestimento em epóxi - D = 1,50 m - brita comercial</t>
  </si>
  <si>
    <t>0605616</t>
  </si>
  <si>
    <t>Bueiro metálico com chapas múltiplas MP 100 com revestimento em epóxi - D = 1,50 m - brita produzida</t>
  </si>
  <si>
    <t>0605705</t>
  </si>
  <si>
    <t>Bueiro metálico com chapas múltiplas MP 100 com revestimento em epóxi - D = 1,60 m - brita comercial</t>
  </si>
  <si>
    <t>0605617</t>
  </si>
  <si>
    <t>Bueiro metálico com chapas múltiplas MP 100 com revestimento em epóxi - D = 1,60 m - brita produzida</t>
  </si>
  <si>
    <t>0605706</t>
  </si>
  <si>
    <t>Bueiro metálico com chapas múltiplas MP 100 com revestimento em epóxi - D = 1,70 m - brita comercial</t>
  </si>
  <si>
    <t>0605618</t>
  </si>
  <si>
    <t>Bueiro metálico com chapas múltiplas MP 100 com revestimento em epóxi - D = 1,70 m - brita produzida</t>
  </si>
  <si>
    <t>0605707</t>
  </si>
  <si>
    <t>Bueiro metálico com chapas múltiplas MP 100 com revestimento em epóxi - D = 1,80 m - brita comercial</t>
  </si>
  <si>
    <t>0605619</t>
  </si>
  <si>
    <t>Bueiro metálico com chapas múltiplas MP 100 com revestimento em epóxi - D = 1,80 m - brita produzida</t>
  </si>
  <si>
    <t>0605708</t>
  </si>
  <si>
    <t>Bueiro metálico com chapas múltiplas MP 100 com revestimento em epóxi - D = 1,90 m - brita comercial</t>
  </si>
  <si>
    <t>0605620</t>
  </si>
  <si>
    <t>Bueiro metálico com chapas múltiplas MP 100 com revestimento em epóxi - D = 1,90 m - brita produzida</t>
  </si>
  <si>
    <t>0605709</t>
  </si>
  <si>
    <t>Bueiro metálico com chapas múltiplas MP 100 com revestimento em epóxi - D = 2,00 m - brita comercial</t>
  </si>
  <si>
    <t>0605621</t>
  </si>
  <si>
    <t>Bueiro metálico com chapas múltiplas MP 100 com revestimento em epóxi - D = 2,00 m - brita produzida</t>
  </si>
  <si>
    <t>0605710</t>
  </si>
  <si>
    <t>Bueiro metálico com chapas múltiplas MP 100 com revestimento em epóxi - D = 2,10 m - brita comercial</t>
  </si>
  <si>
    <t>0605622</t>
  </si>
  <si>
    <t>Bueiro metálico com chapas múltiplas MP 100 com revestimento em epóxi - D = 2,10 m - brita produzida</t>
  </si>
  <si>
    <t>0605711</t>
  </si>
  <si>
    <t>Bueiro metálico com chapas múltiplas MP 100 com revestimento em epóxi - D = 2,20 m - brita comercial</t>
  </si>
  <si>
    <t>0605623</t>
  </si>
  <si>
    <t>Bueiro metálico com chapas múltiplas MP 100 com revestimento em epóxi - D = 2,20 m - brita produzida</t>
  </si>
  <si>
    <t>0605712</t>
  </si>
  <si>
    <t>Bueiro metálico com chapas múltiplas MP 100 com revestimento em epóxi - D = 2,30 m - brita comercial</t>
  </si>
  <si>
    <t>0605624</t>
  </si>
  <si>
    <t>Bueiro metálico com chapas múltiplas MP 100 com revestimento em epóxi - D = 2,30 m - brita produzida</t>
  </si>
  <si>
    <t>0605713</t>
  </si>
  <si>
    <t>Bueiro metálico com chapas múltiplas MP 100 com revestimento em epóxi - D = 2,40 m - brita comercial</t>
  </si>
  <si>
    <t>0605625</t>
  </si>
  <si>
    <t>Bueiro metálico com chapas múltiplas MP 100 com revestimento em epóxi - D = 2,40 m - brita produzida</t>
  </si>
  <si>
    <t>0605714</t>
  </si>
  <si>
    <t>Bueiro metálico com chapas múltiplas MP 100 com revestimento em epóxi - D = 2,50 m - brita comercial</t>
  </si>
  <si>
    <t>0605626</t>
  </si>
  <si>
    <t>Bueiro metálico com chapas múltiplas MP 100 com revestimento em epóxi - D = 2,50 m - brita produzida</t>
  </si>
  <si>
    <t>0605715</t>
  </si>
  <si>
    <t>Bueiro metálico com chapas múltiplas MP 100 com revestimento em epóxi - D = 2,60 m - brita comercial</t>
  </si>
  <si>
    <t>0605627</t>
  </si>
  <si>
    <t>Bueiro metálico com chapas múltiplas MP 100 com revestimento em epóxi - D = 2,60 m - brita produzida</t>
  </si>
  <si>
    <t>0605716</t>
  </si>
  <si>
    <t>Bueiro metálico com chapas múltiplas MP 100 com revestimento em epóxi - D = 2,70 m - brita comercial</t>
  </si>
  <si>
    <t>0605628</t>
  </si>
  <si>
    <t>Bueiro metálico com chapas múltiplas MP 100 com revestimento em epóxi - D = 2,70 m - brita produzida</t>
  </si>
  <si>
    <t>0605717</t>
  </si>
  <si>
    <t>Bueiro metálico com chapas múltiplas MP 100 com revestimento em epóxi - D = 2,80 m - brita comercial</t>
  </si>
  <si>
    <t>0605629</t>
  </si>
  <si>
    <t>Bueiro metálico com chapas múltiplas MP 100 com revestimento em epóxi - D = 2,80 m - brita produzida</t>
  </si>
  <si>
    <t>0605651</t>
  </si>
  <si>
    <t>Bueiro metálico com chapas múltiplas MP 100 galvanizadas - D = 0,60 m - brita comercial</t>
  </si>
  <si>
    <t>0605460</t>
  </si>
  <si>
    <t>Bueiro metálico com chapas múltiplas MP 100 galvanizadas - D = 0,60 m - brita produzida</t>
  </si>
  <si>
    <t>0605652</t>
  </si>
  <si>
    <t>Bueiro metálico com chapas múltiplas MP 100 galvanizadas - D = 0,70 m - brita comercial</t>
  </si>
  <si>
    <t>0605461</t>
  </si>
  <si>
    <t>Bueiro metálico com chapas múltiplas MP 100 galvanizadas - D = 0,70 m - brita produzida</t>
  </si>
  <si>
    <t>0605653</t>
  </si>
  <si>
    <t>Bueiro metálico com chapas múltiplas MP 100 galvanizadas - D = 0,80 m - brita comercial</t>
  </si>
  <si>
    <t>0605462</t>
  </si>
  <si>
    <t>Bueiro metálico com chapas múltiplas MP 100 galvanizadas - D = 0,80 m - brita produzida</t>
  </si>
  <si>
    <t>0605654</t>
  </si>
  <si>
    <t>Bueiro metálico com chapas múltiplas MP 100 galvanizadas - D = 0,90 m - brita comercial</t>
  </si>
  <si>
    <t>0605463</t>
  </si>
  <si>
    <t>Bueiro metálico com chapas múltiplas MP 100 galvanizadas - D = 0,90 m - brita produzida</t>
  </si>
  <si>
    <t>0605655</t>
  </si>
  <si>
    <t>Bueiro metálico com chapas múltiplas MP 100 galvanizadas - D = 1,00 m - brita comercial</t>
  </si>
  <si>
    <t>0605464</t>
  </si>
  <si>
    <t>Bueiro metálico com chapas múltiplas MP 100 galvanizadas - D = 1,00 m - brita produzida</t>
  </si>
  <si>
    <t>0605656</t>
  </si>
  <si>
    <t>Bueiro metálico com chapas múltiplas MP 100 galvanizadas - D = 1,10 m - brita comercial</t>
  </si>
  <si>
    <t>0605465</t>
  </si>
  <si>
    <t>Bueiro metálico com chapas múltiplas MP 100 galvanizadas - D = 1,10 m - brita produzida</t>
  </si>
  <si>
    <t>0605657</t>
  </si>
  <si>
    <t>Bueiro metálico com chapas múltiplas MP 100 galvanizadas - D = 1,20 m - brita comercial</t>
  </si>
  <si>
    <t>0605466</t>
  </si>
  <si>
    <t>Bueiro metálico com chapas múltiplas MP 100 galvanizadas - D = 1,20 m - brita produzida</t>
  </si>
  <si>
    <t>0605658</t>
  </si>
  <si>
    <t>Bueiro metálico com chapas múltiplas MP 100 galvanizadas - D = 1,30 m - brita comercial</t>
  </si>
  <si>
    <t>0605467</t>
  </si>
  <si>
    <t>Bueiro metálico com chapas múltiplas MP 100 galvanizadas - D = 1,30 m - brita produzida</t>
  </si>
  <si>
    <t>0605659</t>
  </si>
  <si>
    <t>Bueiro metálico com chapas múltiplas MP 100 galvanizadas - D = 1,40 m - brita comercial</t>
  </si>
  <si>
    <t>0605468</t>
  </si>
  <si>
    <t>Bueiro metálico com chapas múltiplas MP 100 galvanizadas - D = 1,40 m - brita produzida</t>
  </si>
  <si>
    <t>0605660</t>
  </si>
  <si>
    <t>Bueiro metálico com chapas múltiplas MP 100 galvanizadas - D = 1,50 m - brita comercial</t>
  </si>
  <si>
    <t>0605469</t>
  </si>
  <si>
    <t>Bueiro metálico com chapas múltiplas MP 100 galvanizadas - D = 1,50 m - brita produzida</t>
  </si>
  <si>
    <t>0605661</t>
  </si>
  <si>
    <t>Bueiro metálico com chapas múltiplas MP 100 galvanizadas - D = 1,60 m - brita comercial</t>
  </si>
  <si>
    <t>0605470</t>
  </si>
  <si>
    <t>Bueiro metálico com chapas múltiplas MP 100 galvanizadas - D = 1,60 m - brita produzida</t>
  </si>
  <si>
    <t>0605662</t>
  </si>
  <si>
    <t>Bueiro metálico com chapas múltiplas MP 100 galvanizadas - D = 1,70 m - brita comercial</t>
  </si>
  <si>
    <t>0605471</t>
  </si>
  <si>
    <t>Bueiro metálico com chapas múltiplas MP 100 galvanizadas - D = 1,70 m - brita produzida</t>
  </si>
  <si>
    <t>0605663</t>
  </si>
  <si>
    <t>Bueiro metálico com chapas múltiplas MP 100 galvanizadas - D = 1,80 m - brita comercial</t>
  </si>
  <si>
    <t>0605472</t>
  </si>
  <si>
    <t>Bueiro metálico com chapas múltiplas MP 100 galvanizadas - D = 1,80 m - brita produzida</t>
  </si>
  <si>
    <t>0605664</t>
  </si>
  <si>
    <t>Bueiro metálico com chapas múltiplas MP 100 galvanizadas - D = 1,90 m - brita comercial</t>
  </si>
  <si>
    <t>0605473</t>
  </si>
  <si>
    <t>Bueiro metálico com chapas múltiplas MP 100 galvanizadas - D = 1,90 m - brita produzida</t>
  </si>
  <si>
    <t>0605665</t>
  </si>
  <si>
    <t>Bueiro metálico com chapas múltiplas MP 100 galvanizadas - D = 2,00 m - brita comercial</t>
  </si>
  <si>
    <t>0605474</t>
  </si>
  <si>
    <t>Bueiro metálico com chapas múltiplas MP 100 galvanizadas - D = 2,00 m - brita produzida</t>
  </si>
  <si>
    <t>0605666</t>
  </si>
  <si>
    <t>Bueiro metálico com chapas múltiplas MP 100 galvanizadas - D = 2,10 m - brita comercial</t>
  </si>
  <si>
    <t>0605475</t>
  </si>
  <si>
    <t>Bueiro metálico com chapas múltiplas MP 100 galvanizadas - D = 2,10 m - brita produzida</t>
  </si>
  <si>
    <t>0605667</t>
  </si>
  <si>
    <t>Bueiro metálico com chapas múltiplas MP 100 galvanizadas - D = 2,20 m - brita comercial</t>
  </si>
  <si>
    <t>0605476</t>
  </si>
  <si>
    <t>Bueiro metálico com chapas múltiplas MP 100 galvanizadas - D = 2,20 m - brita produzida</t>
  </si>
  <si>
    <t>0605668</t>
  </si>
  <si>
    <t>Bueiro metálico com chapas múltiplas MP 100 galvanizadas - D = 2,30 m - brita comercial</t>
  </si>
  <si>
    <t>0605477</t>
  </si>
  <si>
    <t>Bueiro metálico com chapas múltiplas MP 100 galvanizadas - D = 2,30 m - brita produzida</t>
  </si>
  <si>
    <t>0605669</t>
  </si>
  <si>
    <t>Bueiro metálico com chapas múltiplas MP 100 galvanizadas - D = 2,40 m - brita comercial</t>
  </si>
  <si>
    <t>0605478</t>
  </si>
  <si>
    <t>Bueiro metálico com chapas múltiplas MP 100 galvanizadas - D = 2,40 m - brita produzida</t>
  </si>
  <si>
    <t>0605670</t>
  </si>
  <si>
    <t>Bueiro metálico com chapas múltiplas MP 100 galvanizadas - D = 2,50 m - brita comercial</t>
  </si>
  <si>
    <t>0605479</t>
  </si>
  <si>
    <t>Bueiro metálico com chapas múltiplas MP 100 galvanizadas - D = 2,50 m - brita produzida</t>
  </si>
  <si>
    <t>0605671</t>
  </si>
  <si>
    <t>Bueiro metálico com chapas múltiplas MP 100 galvanizadas - D = 2,60 m - brita comercial</t>
  </si>
  <si>
    <t>0605480</t>
  </si>
  <si>
    <t>Bueiro metálico com chapas múltiplas MP 100 galvanizadas - D = 2,60 m - brita produzida</t>
  </si>
  <si>
    <t>0605672</t>
  </si>
  <si>
    <t>Bueiro metálico com chapas múltiplas MP 100 galvanizadas - D = 2,70 m - brita comercial</t>
  </si>
  <si>
    <t>0605481</t>
  </si>
  <si>
    <t>Bueiro metálico com chapas múltiplas MP 100 galvanizadas - D = 2,70 m - brita produzida</t>
  </si>
  <si>
    <t>0605673</t>
  </si>
  <si>
    <t>Bueiro metálico com chapas múltiplas MP 100 galvanizadas - D = 2,80 m - brita comercial</t>
  </si>
  <si>
    <t>0605482</t>
  </si>
  <si>
    <t>Bueiro metálico com chapas múltiplas MP 100 galvanizadas - D = 2,80 m - brita produzida</t>
  </si>
  <si>
    <t>0605718</t>
  </si>
  <si>
    <t>Bueiro metálico com chapas múltiplas MP 152 com revestimento em epóxi - D = 1,50 m - brita comercial</t>
  </si>
  <si>
    <t>0605630</t>
  </si>
  <si>
    <t>Bueiro metálico com chapas múltiplas MP 152 com revestimento em epóxi - D = 1,50 m - brita produzida</t>
  </si>
  <si>
    <t>0605719</t>
  </si>
  <si>
    <t>Bueiro metálico com chapas múltiplas MP 152 com revestimento em epóxi - D = 1,80 m - brita comercial</t>
  </si>
  <si>
    <t>0605631</t>
  </si>
  <si>
    <t>Bueiro metálico com chapas múltiplas MP 152 com revestimento em epóxi - D = 1,80 m - brita produzida</t>
  </si>
  <si>
    <t>0605720</t>
  </si>
  <si>
    <t>Bueiro metálico com chapas múltiplas MP 152 com revestimento em epóxi - D = 1,90 m - brita comercial</t>
  </si>
  <si>
    <t>0605632</t>
  </si>
  <si>
    <t>Bueiro metálico com chapas múltiplas MP 152 com revestimento em epóxi - D = 1,90 m - brita produzida</t>
  </si>
  <si>
    <t>0605721</t>
  </si>
  <si>
    <t>Bueiro metálico com chapas múltiplas MP 152 com revestimento em epóxi - D = 2,15 m - brita comercial</t>
  </si>
  <si>
    <t>0605633</t>
  </si>
  <si>
    <t>Bueiro metálico com chapas múltiplas MP 152 com revestimento em epóxi - D = 2,15 m - brita produzida</t>
  </si>
  <si>
    <t>0605722</t>
  </si>
  <si>
    <t>Bueiro metálico com chapas múltiplas MP 152 com revestimento em epóxi - D = 2,30 m - brita comercial</t>
  </si>
  <si>
    <t>0605634</t>
  </si>
  <si>
    <t>Bueiro metálico com chapas múltiplas MP 152 com revestimento em epóxi - D = 2,30 m - brita produzida</t>
  </si>
  <si>
    <t>0605723</t>
  </si>
  <si>
    <t>Bueiro metálico com chapas múltiplas MP 152 com revestimento em epóxi - D = 2,65 m - brita comercial</t>
  </si>
  <si>
    <t>0605635</t>
  </si>
  <si>
    <t>Bueiro metálico com chapas múltiplas MP 152 com revestimento em epóxi - D = 2,65 m - brita produzida</t>
  </si>
  <si>
    <t>0605724</t>
  </si>
  <si>
    <t>Bueiro metálico com chapas múltiplas MP 152 com revestimento em epóxi - D = 3,05 m - brita comercial</t>
  </si>
  <si>
    <t>0605636</t>
  </si>
  <si>
    <t>Bueiro metálico com chapas múltiplas MP 152 com revestimento em epóxi - D = 3,05 m - brita produzida</t>
  </si>
  <si>
    <t>0605725</t>
  </si>
  <si>
    <t>Bueiro metálico com chapas múltiplas MP 152 com revestimento em epóxi - D = 3,20 m - brita comercial</t>
  </si>
  <si>
    <t>0605637</t>
  </si>
  <si>
    <t>Bueiro metálico com chapas múltiplas MP 152 com revestimento em epóxi - D = 3,20 m - brita produzida</t>
  </si>
  <si>
    <t>0605726</t>
  </si>
  <si>
    <t>Bueiro metálico com chapas múltiplas MP 152 com revestimento em epóxi - D = 3,40 m - brita comercial</t>
  </si>
  <si>
    <t>0605638</t>
  </si>
  <si>
    <t>Bueiro metálico com chapas múltiplas MP 152 com revestimento em epóxi - D = 3,40 m - brita produzida</t>
  </si>
  <si>
    <t>0605727</t>
  </si>
  <si>
    <t>Bueiro metálico com chapas múltiplas MP 152 com revestimento em epóxi - D = 3,65 m - brita comercial</t>
  </si>
  <si>
    <t>0605639</t>
  </si>
  <si>
    <t>Bueiro metálico com chapas múltiplas MP 152 com revestimento em epóxi - D = 3,65 m - brita produzida</t>
  </si>
  <si>
    <t>0605728</t>
  </si>
  <si>
    <t>Bueiro metálico com chapas múltiplas MP 152 com revestimento em epóxi - D = 3,80 m - brita comercial</t>
  </si>
  <si>
    <t>0605640</t>
  </si>
  <si>
    <t>Bueiro metálico com chapas múltiplas MP 152 com revestimento em epóxi - D = 3,80 m - brita produzida</t>
  </si>
  <si>
    <t>0605729</t>
  </si>
  <si>
    <t>Bueiro metálico com chapas múltiplas MP 152 com revestimento em epóxi - D = 4,20 m - brita comercial</t>
  </si>
  <si>
    <t>0605641</t>
  </si>
  <si>
    <t>Bueiro metálico com chapas múltiplas MP 152 com revestimento em epóxi - D = 4,20 m - brita produzida</t>
  </si>
  <si>
    <t>0605730</t>
  </si>
  <si>
    <t>Bueiro metálico com chapas múltiplas MP 152 com revestimento em epóxi - D = 4,60 m - brita comercial</t>
  </si>
  <si>
    <t>0605642</t>
  </si>
  <si>
    <t>Bueiro metálico com chapas múltiplas MP 152 com revestimento em epóxi - D = 4,60 m - brita produzida</t>
  </si>
  <si>
    <t>0605731</t>
  </si>
  <si>
    <t>Bueiro metálico com chapas múltiplas MP 152 com revestimento em epóxi - D = 4,80 m - brita comercial</t>
  </si>
  <si>
    <t>0605643</t>
  </si>
  <si>
    <t>Bueiro metálico com chapas múltiplas MP 152 com revestimento em epóxi - D = 4,80 m - brita produzida</t>
  </si>
  <si>
    <t>0605732</t>
  </si>
  <si>
    <t>Bueiro metálico com chapas múltiplas MP 152 com revestimento em epóxi - D = 5,00 m - brita comercial</t>
  </si>
  <si>
    <t>0605644</t>
  </si>
  <si>
    <t>Bueiro metálico com chapas múltiplas MP 152 com revestimento em epóxi - D = 5,00 m - brita produzida</t>
  </si>
  <si>
    <t>0605733</t>
  </si>
  <si>
    <t>Bueiro metálico com chapas múltiplas MP 152 com revestimento em epóxi - D = 5,35 m - brita comercial</t>
  </si>
  <si>
    <t>0605645</t>
  </si>
  <si>
    <t>Bueiro metálico com chapas múltiplas MP 152 com revestimento em epóxi - D = 5,35 m - brita produzida</t>
  </si>
  <si>
    <t>0605734</t>
  </si>
  <si>
    <t>Bueiro metálico com chapas múltiplas MP 152 com revestimento em epóxi - D = 5,70 m - brita comercial</t>
  </si>
  <si>
    <t>0605646</t>
  </si>
  <si>
    <t>Bueiro metálico com chapas múltiplas MP 152 com revestimento em epóxi - D = 5,70 m - brita produzida</t>
  </si>
  <si>
    <t>0605735</t>
  </si>
  <si>
    <t>Bueiro metálico com chapas múltiplas MP 152 com revestimento em epóxi - D = 6,10 m - brita comercial</t>
  </si>
  <si>
    <t>0605647</t>
  </si>
  <si>
    <t>Bueiro metálico com chapas múltiplas MP 152 com revestimento em epóxi - D = 6,10 m - brita produzida</t>
  </si>
  <si>
    <t>0605736</t>
  </si>
  <si>
    <t>Bueiro metálico com chapas múltiplas MP 152 com revestimento em epóxi - D = 6,50 m - brita comercial</t>
  </si>
  <si>
    <t>0605648</t>
  </si>
  <si>
    <t>Bueiro metálico com chapas múltiplas MP 152 com revestimento em epóxi - D = 6,50 m - brita produzida</t>
  </si>
  <si>
    <t>0605737</t>
  </si>
  <si>
    <t>Bueiro metálico com chapas múltiplas MP 152 com revestimento em epóxi - D = 6,85 m - brita comercial</t>
  </si>
  <si>
    <t>0605649</t>
  </si>
  <si>
    <t>Bueiro metálico com chapas múltiplas MP 152 com revestimento em epóxi - D = 6,85 m - brita produzida</t>
  </si>
  <si>
    <t>0605738</t>
  </si>
  <si>
    <t>Bueiro metálico com chapas múltiplas MP 152 com revestimento em epóxi - D = 7,25 m - brita comercial</t>
  </si>
  <si>
    <t>0605650</t>
  </si>
  <si>
    <t>Bueiro metálico com chapas múltiplas MP 152 com revestimento em epóxi - D = 7,25 m - brita produzida</t>
  </si>
  <si>
    <t>0605674</t>
  </si>
  <si>
    <t>Bueiro metálico com chapas múltiplas MP 152 galvanizadas - D = 1,50 m - brita comercial</t>
  </si>
  <si>
    <t>0605483</t>
  </si>
  <si>
    <t>Bueiro metálico com chapas múltiplas MP 152 galvanizadas - D = 1,50 m - brita produzida</t>
  </si>
  <si>
    <t>0605675</t>
  </si>
  <si>
    <t>Bueiro metálico com chapas múltiplas MP 152 galvanizadas - D = 1,80 m - brita comercial</t>
  </si>
  <si>
    <t>0605484</t>
  </si>
  <si>
    <t>Bueiro metálico com chapas múltiplas MP 152 galvanizadas - D = 1,80 m - brita produzida</t>
  </si>
  <si>
    <t>0605676</t>
  </si>
  <si>
    <t>Bueiro metálico com chapas múltiplas MP 152 galvanizadas - D = 1,90 m - brita comercial</t>
  </si>
  <si>
    <t>0605485</t>
  </si>
  <si>
    <t>Bueiro metálico com chapas múltiplas MP 152 galvanizadas - D = 1,90 m - brita produzida</t>
  </si>
  <si>
    <t>0605677</t>
  </si>
  <si>
    <t>Bueiro metálico com chapas múltiplas MP 152 galvanizadas - D = 2,15 m - brita comercial</t>
  </si>
  <si>
    <t>0605486</t>
  </si>
  <si>
    <t>Bueiro metálico com chapas múltiplas MP 152 galvanizadas - D = 2,15 m - brita produzida</t>
  </si>
  <si>
    <t>0605678</t>
  </si>
  <si>
    <t>Bueiro metálico com chapas múltiplas MP 152 galvanizadas - D = 2,30 m - brita comercial</t>
  </si>
  <si>
    <t>0605487</t>
  </si>
  <si>
    <t>Bueiro metálico com chapas múltiplas MP 152 galvanizadas - D = 2,30 m - brita produzida</t>
  </si>
  <si>
    <t>0605679</t>
  </si>
  <si>
    <t>Bueiro metálico com chapas múltiplas MP 152 galvanizadas - D = 2,65 m - brita comercial</t>
  </si>
  <si>
    <t>0605488</t>
  </si>
  <si>
    <t>Bueiro metálico com chapas múltiplas MP 152 galvanizadas - D = 2,65 m - brita produzida</t>
  </si>
  <si>
    <t>0605680</t>
  </si>
  <si>
    <t>Bueiro metálico com chapas múltiplas MP 152 galvanizadas - D = 3,05 m - brita comercial</t>
  </si>
  <si>
    <t>0605489</t>
  </si>
  <si>
    <t>Bueiro metálico com chapas múltiplas MP 152 galvanizadas - D = 3,05 m - brita produzida</t>
  </si>
  <si>
    <t>0605681</t>
  </si>
  <si>
    <t>Bueiro metálico com chapas múltiplas MP 152 galvanizadas - D = 3,20 m - brita comercial</t>
  </si>
  <si>
    <t>0605490</t>
  </si>
  <si>
    <t>Bueiro metálico com chapas múltiplas MP 152 galvanizadas - D = 3,20 m - brita produzida</t>
  </si>
  <si>
    <t>0605682</t>
  </si>
  <si>
    <t>Bueiro metálico com chapas múltiplas MP 152 galvanizadas - D = 3,40 m - brita comercial</t>
  </si>
  <si>
    <t>0605491</t>
  </si>
  <si>
    <t>Bueiro metálico com chapas múltiplas MP 152 galvanizadas - D = 3,40 m - brita produzida</t>
  </si>
  <si>
    <t>0605683</t>
  </si>
  <si>
    <t>Bueiro metálico com chapas múltiplas MP 152 galvanizadas - D = 3,65 m - brita comercial</t>
  </si>
  <si>
    <t>0605492</t>
  </si>
  <si>
    <t>Bueiro metálico com chapas múltiplas MP 152 galvanizadas - D = 3,65 m - brita produzida</t>
  </si>
  <si>
    <t>0605684</t>
  </si>
  <si>
    <t>Bueiro metálico com chapas múltiplas MP 152 galvanizadas - D = 3,80 m - brita comercial</t>
  </si>
  <si>
    <t>0605493</t>
  </si>
  <si>
    <t>Bueiro metálico com chapas múltiplas MP 152 galvanizadas - D = 3,80 m - brita produzida</t>
  </si>
  <si>
    <t>0605685</t>
  </si>
  <si>
    <t>Bueiro metálico com chapas múltiplas MP 152 galvanizadas - D = 4,20 m - brita comercial</t>
  </si>
  <si>
    <t>0605494</t>
  </si>
  <si>
    <t>Bueiro metálico com chapas múltiplas MP 152 galvanizadas - D = 4,20 m - brita produzida</t>
  </si>
  <si>
    <t>0605686</t>
  </si>
  <si>
    <t>Bueiro metálico com chapas múltiplas MP 152 galvanizadas - D = 4,60 m - brita comercial</t>
  </si>
  <si>
    <t>0605495</t>
  </si>
  <si>
    <t>Bueiro metálico com chapas múltiplas MP 152 galvanizadas - D = 4,60 m - brita produzida</t>
  </si>
  <si>
    <t>0605687</t>
  </si>
  <si>
    <t>Bueiro metálico com chapas múltiplas MP 152 galvanizadas - D = 4,80 m - brita comercial</t>
  </si>
  <si>
    <t>0605496</t>
  </si>
  <si>
    <t>Bueiro metálico com chapas múltiplas MP 152 galvanizadas - D = 4,80 m - brita produzida</t>
  </si>
  <si>
    <t>0605688</t>
  </si>
  <si>
    <t>Bueiro metálico com chapas múltiplas MP 152 galvanizadas - D = 5,00 m - brita comercial</t>
  </si>
  <si>
    <t>0605497</t>
  </si>
  <si>
    <t>Bueiro metálico com chapas múltiplas MP 152 galvanizadas - D = 5,00 m - brita produzida</t>
  </si>
  <si>
    <t>0605689</t>
  </si>
  <si>
    <t>Bueiro metálico com chapas múltiplas MP 152 galvanizadas - D = 5,35 m - brita comercial</t>
  </si>
  <si>
    <t>0605498</t>
  </si>
  <si>
    <t>Bueiro metálico com chapas múltiplas MP 152 galvanizadas - D = 5,35 m - brita produzida</t>
  </si>
  <si>
    <t>0605690</t>
  </si>
  <si>
    <t>Bueiro metálico com chapas múltiplas MP 152 galvanizadas - D = 5,70 m - brita comercial</t>
  </si>
  <si>
    <t>0605499</t>
  </si>
  <si>
    <t>Bueiro metálico com chapas múltiplas MP 152 galvanizadas - D = 5,70 m - brita produzida</t>
  </si>
  <si>
    <t>0605691</t>
  </si>
  <si>
    <t>Bueiro metálico com chapas múltiplas MP 152 galvanizadas - D = 6,10 m - brita comercial</t>
  </si>
  <si>
    <t>0605500</t>
  </si>
  <si>
    <t>Bueiro metálico com chapas múltiplas MP 152 galvanizadas - D = 6,10 m - brita produzida</t>
  </si>
  <si>
    <t>0605692</t>
  </si>
  <si>
    <t>Bueiro metálico com chapas múltiplas MP 152 galvanizadas - D = 6,50 m - brita comercial</t>
  </si>
  <si>
    <t>0605501</t>
  </si>
  <si>
    <t>Bueiro metálico com chapas múltiplas MP 152 galvanizadas - D = 6,50 m - brita produzida</t>
  </si>
  <si>
    <t>0605693</t>
  </si>
  <si>
    <t>Bueiro metálico com chapas múltiplas MP 152 galvanizadas - D = 6,85 m - brita comercial</t>
  </si>
  <si>
    <t>0605502</t>
  </si>
  <si>
    <t>Bueiro metálico com chapas múltiplas MP 152 galvanizadas - D = 6,85 m - brita produzida</t>
  </si>
  <si>
    <t>0605694</t>
  </si>
  <si>
    <t>Bueiro metálico com chapas múltiplas MP 152 galvanizadas - D = 7,25 m - brita comercial</t>
  </si>
  <si>
    <t>0605503</t>
  </si>
  <si>
    <t>Bueiro metálico com chapas múltiplas MP 152 galvanizadas - D = 7,25 m - brita produzida</t>
  </si>
  <si>
    <t>0606433</t>
  </si>
  <si>
    <t>Bueiro metálico com chapas múltiplas MP 152 galvanizadas - lenticular - vão = 1,95 m e altura = 1,40 m - aterro rodoviário mínimo = 0,60 m e máximo = 8,40 m - brita comercial</t>
  </si>
  <si>
    <t>0606343</t>
  </si>
  <si>
    <t>Bueiro metálico com chapas múltiplas MP 152 galvanizadas - lenticular - vão = 1,95 m e altura = 1,40 m - aterro rodoviário mínimo = 0,60 m e máximo = 8,40 m - brita produzida</t>
  </si>
  <si>
    <t>0606434</t>
  </si>
  <si>
    <t>Bueiro metálico com chapas múltiplas MP 152 galvanizadas - lenticular - vão = 2,15 m e altura = 1,50 m - aterro rodoviário mínimo = 0,60 m e máximo = 7,50 m - brita comercial</t>
  </si>
  <si>
    <t>0606344</t>
  </si>
  <si>
    <t>Bueiro metálico com chapas múltiplas MP 152 galvanizadas - lenticular - vão = 2,15 m e altura = 1,50 m - aterro rodoviário mínimo = 0,60 m e máximo = 7,50 m - brita produzida</t>
  </si>
  <si>
    <t>0606435</t>
  </si>
  <si>
    <t>Bueiro metálico com chapas múltiplas MP 152 galvanizadas - lenticular - vão = 2,30 m e altura = 1,60 m - aterro rodoviário mínimo = 0,60 m e máximo = 7,20 m - brita comercial</t>
  </si>
  <si>
    <t>0606345</t>
  </si>
  <si>
    <t>Bueiro metálico com chapas múltiplas MP 152 galvanizadas - lenticular - vão = 2,30 m e altura = 1,60 m - aterro rodoviário mínimo = 0,60 m e máximo = 7,20 m - brita produzida</t>
  </si>
  <si>
    <t>0606436</t>
  </si>
  <si>
    <t>Bueiro metálico com chapas múltiplas MP 152 galvanizadas - lenticular - vão = 2,55 m e altura = 1,65 m - aterro rodoviário mínimo = 0,60 m e máximo = 6,50 m - brita comercial</t>
  </si>
  <si>
    <t>0606346</t>
  </si>
  <si>
    <t>Bueiro metálico com chapas múltiplas MP 152 galvanizadas - lenticular - vão = 2,55 m e altura = 1,65 m - aterro rodoviário mínimo = 0,60 m e máximo = 6,50 m - brita produzida</t>
  </si>
  <si>
    <t>0606437</t>
  </si>
  <si>
    <t>Bueiro metálico com chapas múltiplas MP 152 galvanizadas - lenticular - vão = 2,70 m e altura = 1,85 m - aterro rodoviário mínimo = 0,60 m e máximo = 6,60 m - brita comercial</t>
  </si>
  <si>
    <t>0606347</t>
  </si>
  <si>
    <t>Bueiro metálico com chapas múltiplas MP 152 galvanizadas - lenticular - vão = 2,70 m e altura = 1,85 m - aterro rodoviário mínimo = 0,60 m e máximo = 6,60 m - brita produzida</t>
  </si>
  <si>
    <t>0606438</t>
  </si>
  <si>
    <t>Bueiro metálico com chapas múltiplas MP 152 galvanizadas - lenticular - vão = 2,75 m e altura = 1,90 m - aterro rodoviário mínimo = 0,60 m e máximo = 6,50 m - brita comercial</t>
  </si>
  <si>
    <t>0606348</t>
  </si>
  <si>
    <t>Bueiro metálico com chapas múltiplas MP 152 galvanizadas - lenticular - vão = 2,75 m e altura = 1,90 m - aterro rodoviário mínimo = 0,60 m e máximo = 6,50 m - brita produzida</t>
  </si>
  <si>
    <t>0606439</t>
  </si>
  <si>
    <t>Bueiro metálico com chapas múltiplas MP 152 galvanizadas - lenticular - vão = 3,00 m e altura = 2,00 m - aterro rodoviário mínimo = 0,60 m e máximo = 6,00 m - brita comercial</t>
  </si>
  <si>
    <t>0606349</t>
  </si>
  <si>
    <t>Bueiro metálico com chapas múltiplas MP 152 galvanizadas - lenticular - vão = 3,00 m e altura = 2,00 m - aterro rodoviário mínimo = 0,60 m e máximo = 6,00 m - brita produzida</t>
  </si>
  <si>
    <t>0606440</t>
  </si>
  <si>
    <t>Bueiro metálico com chapas múltiplas MP 152 galvanizadas - lenticular - vão = 3,20 m e altura = 2,10 m - aterro rodoviário mínimo = 0,60 m e máximo = 5,60 m - brita comercial</t>
  </si>
  <si>
    <t>0606350</t>
  </si>
  <si>
    <t>Bueiro metálico com chapas múltiplas MP 152 galvanizadas - lenticular - vão = 3,20 m e altura = 2,10 m - aterro rodoviário mínimo = 0,60 m e máximo = 5,60 m - brita produzida</t>
  </si>
  <si>
    <t>0606441</t>
  </si>
  <si>
    <t>Bueiro metálico com chapas múltiplas MP 152 galvanizadas - lenticular - vão = 3,35 m e altura = 2,15 m - aterro rodoviário mínimo = 0,60 m e máximo = 5,30 m - brita comercial</t>
  </si>
  <si>
    <t>0606351</t>
  </si>
  <si>
    <t>Bueiro metálico com chapas múltiplas MP 152 galvanizadas - lenticular - vão = 3,35 m e altura = 2,15 m - aterro rodoviário mínimo = 0,60 m e máximo = 5,30 m - brita produzida</t>
  </si>
  <si>
    <t>0606442</t>
  </si>
  <si>
    <t>Bueiro metálico com chapas múltiplas MP 152 galvanizadas - lenticular - vão = 3,55 m e altura = 2,25 m - aterro rodoviário mínimo = 0,60 m e máximo = 5,00 m - brita comercial</t>
  </si>
  <si>
    <t>0606352</t>
  </si>
  <si>
    <t>Bueiro metálico com chapas múltiplas MP 152 galvanizadas - lenticular - vão = 3,55 m e altura = 2,25 m - aterro rodoviário mínimo = 0,60 m e máximo = 5,00 m - brita produzida</t>
  </si>
  <si>
    <t>0606443</t>
  </si>
  <si>
    <t>Bueiro metálico com chapas múltiplas MP 152 galvanizadas - lenticular - vão = 3,70 m e altura = 2,35 m - aterro rodoviário mínimo = 0,60 m e máximo = 4,90 m - brita comercial</t>
  </si>
  <si>
    <t>0606353</t>
  </si>
  <si>
    <t>Bueiro metálico com chapas múltiplas MP 152 galvanizadas - lenticular - vão = 3,70 m e altura = 2,35 m - aterro rodoviário mínimo = 0,60 m e máximo = 4,90 m - brita produzida</t>
  </si>
  <si>
    <t>0606444</t>
  </si>
  <si>
    <t>Bueiro metálico com chapas múltiplas MP 152 galvanizadas - lenticular - vão = 3,90 m e altura = 2,45 m - aterro rodoviário mínimo = 0,60 m e máximo = 4,60 m - brita comercial</t>
  </si>
  <si>
    <t>0606354</t>
  </si>
  <si>
    <t>Bueiro metálico com chapas múltiplas MP 152 galvanizadas - lenticular - vão = 3,90 m e altura = 2,45 m - aterro rodoviário mínimo = 0,60 m e máximo = 4,60 m - brita produzida</t>
  </si>
  <si>
    <t>0606445</t>
  </si>
  <si>
    <t>Bueiro metálico com chapas múltiplas MP 152 galvanizadas - lenticular - vão = 4,00 m e altura = 2,55 m - aterro rodoviário mínimo = 0,60 m e máximo = 4,50 m - brita comercial</t>
  </si>
  <si>
    <t>0606355</t>
  </si>
  <si>
    <t>Bueiro metálico com chapas múltiplas MP 152 galvanizadas - lenticular - vão = 4,00 m e altura = 2,55 m - aterro rodoviário mínimo = 0,60 m e máximo = 4,50 m - brita produzida</t>
  </si>
  <si>
    <t>0606446</t>
  </si>
  <si>
    <t>Bueiro metálico com chapas múltiplas MP 152 galvanizadas - lenticular - vão = 4,15 m e altura = 2,80 m - aterro rodoviário mínimo = 0,60 m e máximo = 6,80 m - brita comercial</t>
  </si>
  <si>
    <t>0606356</t>
  </si>
  <si>
    <t>Bueiro metálico com chapas múltiplas MP 152 galvanizadas - lenticular - vão = 4,15 m e altura = 2,80 m - aterro rodoviário mínimo = 0,60 m e máximo = 6,80 m - brita produzida</t>
  </si>
  <si>
    <t>0606447</t>
  </si>
  <si>
    <t>Bueiro metálico com chapas múltiplas MP 152 galvanizadas - lenticular - vão = 4,40 m e altura = 2,90 m - aterro rodoviário mínimo = 0,60 m e máximo = 6,40 m - brita comercial</t>
  </si>
  <si>
    <t>0606357</t>
  </si>
  <si>
    <t>Bueiro metálico com chapas múltiplas MP 152 galvanizadas - lenticular - vão = 4,40 m e altura = 2,90 m - aterro rodoviário mínimo = 0,60 m e máximo = 6,40 m - brita produzida</t>
  </si>
  <si>
    <t>0606448</t>
  </si>
  <si>
    <t>Bueiro metálico com chapas múltiplas MP 152 galvanizadas - lenticular - vão = 4,60 m e altura = 3,00 m - aterro rodoviário mínimo = 0,60 m e máximo = 6,10 m - brita comercial</t>
  </si>
  <si>
    <t>0606358</t>
  </si>
  <si>
    <t>Bueiro metálico com chapas múltiplas MP 152 galvanizadas - lenticular - vão = 4,60 m e altura = 3,00 m - aterro rodoviário mínimo = 0,60 m e máximo = 6,10 m - brita produzida</t>
  </si>
  <si>
    <t>0606449</t>
  </si>
  <si>
    <t>Bueiro metálico com chapas múltiplas MP 152 galvanizadas - lenticular - vão = 4,80 m e altura = 3,05 m - aterro rodoviário mínimo = 0,60 m e máximo = 5,80 m - brita comercial</t>
  </si>
  <si>
    <t>0606359</t>
  </si>
  <si>
    <t>Bueiro metálico com chapas múltiplas MP 152 galvanizadas - lenticular - vão = 4,80 m e altura = 3,05 m - aterro rodoviário mínimo = 0,60 m e máximo = 5,80 m - brita produzida</t>
  </si>
  <si>
    <t>0606450</t>
  </si>
  <si>
    <t>Bueiro metálico com chapas múltiplas MP 152 galvanizadas - lenticular - vão = 5,05 m e altura = 3,15 m - aterro rodoviário mínimo = 0,90 m e máximo = 5,50 m - brita comercial</t>
  </si>
  <si>
    <t>0606360</t>
  </si>
  <si>
    <t>Bueiro metálico com chapas múltiplas MP 152 galvanizadas - lenticular - vão = 5,05 m e altura = 3,15 m - aterro rodoviário mínimo = 0,90 m e máximo = 5,50 m - brita produzida</t>
  </si>
  <si>
    <t>0606451</t>
  </si>
  <si>
    <t>Bueiro metálico com chapas múltiplas MP 152 galvanizadas - lenticular - vão = 5,25 m e altura = 3,25 m - aterro rodoviário mínimo = 0,90 m e máximo = 5,30 m - brita comercial</t>
  </si>
  <si>
    <t>0606361</t>
  </si>
  <si>
    <t>Bueiro metálico com chapas múltiplas MP 152 galvanizadas - lenticular - vão = 5,25 m e altura = 3,25 m - aterro rodoviário mínimo = 0,90 m e máximo = 5,30 m - brita produzida</t>
  </si>
  <si>
    <t>0606452</t>
  </si>
  <si>
    <t>Bueiro metálico com chapas múltiplas MP 152 galvanizadas - lenticular - vão = 5,45 m e altura = 3,35 m - aterro rodoviário mínimo = 0,90 m e máximo = 5,10 m - brita comercial</t>
  </si>
  <si>
    <t>0606362</t>
  </si>
  <si>
    <t>Bueiro metálico com chapas múltiplas MP 152 galvanizadas - lenticular - vão = 5,45 m e altura = 3,35 m - aterro rodoviário mínimo = 0,90 m e máximo = 5,10 m - brita produzida</t>
  </si>
  <si>
    <t>0606453</t>
  </si>
  <si>
    <t>Bueiro metálico com chapas múltiplas MP 152 galvanizadas - lenticular - vão = 5,60 m e altura = 3,40 m - aterro rodoviário mínimo = 0,90 m e máximo = 4,90 m - brita comercial</t>
  </si>
  <si>
    <t>0606363</t>
  </si>
  <si>
    <t>Bueiro metálico com chapas múltiplas MP 152 galvanizadas - lenticular - vão = 5,60 m e altura = 3,40 m - aterro rodoviário mínimo = 0,90 m e máximo = 4,90 m - brita produzida</t>
  </si>
  <si>
    <t>0606454</t>
  </si>
  <si>
    <t>Bueiro metálico com chapas múltiplas MP 152 galvanizadas - lenticular - vão = 5,80 m e altura = 3,50 m - aterro rodoviário mínimo = 0,90 m e máximo = 4,70 m - brita comercial</t>
  </si>
  <si>
    <t>0606364</t>
  </si>
  <si>
    <t>Bueiro metálico com chapas múltiplas MP 152 galvanizadas - lenticular - vão = 5,80 m e altura = 3,50 m - aterro rodoviário mínimo = 0,90 m e máximo = 4,70 m - brita produzida</t>
  </si>
  <si>
    <t>0606455</t>
  </si>
  <si>
    <t>Bueiro metálico com chapas múltiplas MP 152 galvanizadas - lenticular - vão = 5,90 m e altura = 3,55 m - aterro rodoviário mínimo = 0,90 m e máximo = 4,70 m - brita comercial</t>
  </si>
  <si>
    <t>0606365</t>
  </si>
  <si>
    <t>Bueiro metálico com chapas múltiplas MP 152 galvanizadas - lenticular - vão = 5,90 m e altura = 3,55 m - aterro rodoviário mínimo = 0,90 m e máximo = 4,70 m - brita produzida</t>
  </si>
  <si>
    <t>0606456</t>
  </si>
  <si>
    <t>Bueiro metálico com chapas múltiplas MP 152 galvanizadas - lenticular - vão = 6,10 m e altura = 3,65 m - aterro rodoviário mínimo = 0,90 m e máximo = 4,50 m - brita comercial</t>
  </si>
  <si>
    <t>0606366</t>
  </si>
  <si>
    <t>Bueiro metálico com chapas múltiplas MP 152 galvanizadas - lenticular - vão = 6,10 m e altura = 3,65 m - aterro rodoviário mínimo = 0,90 m e máximo = 4,50 m - brita produzida</t>
  </si>
  <si>
    <t>0606457</t>
  </si>
  <si>
    <t>Bueiro metálico com chapas múltiplas MP 152 galvanizadas - lenticular - vão = 6,25 m e altura = 3,65 m - aterro rodoviário mínimo = 0,90 m e máximo = 4,30 m - brita comercial</t>
  </si>
  <si>
    <t>0606367</t>
  </si>
  <si>
    <t>Bueiro metálico com chapas múltiplas MP 152 galvanizadas - lenticular - vão = 6,25 m e altura = 3,65 m - aterro rodoviário mínimo = 0,90 m e máximo = 4,30 m - brita produzida</t>
  </si>
  <si>
    <t>0606458</t>
  </si>
  <si>
    <t>Bueiro metálico com chapas múltiplas MP 152 galvanizadas - lenticular - vão = 6,40 m e altura = 3,75 m - aterro rodoviário mínimo = 0,90 m e máximo = 4,30 m - brita comercial</t>
  </si>
  <si>
    <t>0606368</t>
  </si>
  <si>
    <t>Bueiro metálico com chapas múltiplas MP 152 galvanizadas - lenticular - vão = 6,40 m e altura = 3,75 m - aterro rodoviário mínimo = 0,90 m e máximo = 4,30 m - brita produzida</t>
  </si>
  <si>
    <t>0606459</t>
  </si>
  <si>
    <t>Bueiro metálico com chapas múltiplas MP 152 galvanizadas - lenticular - vão = 6,60 m e altura = 3,85 m - aterro rodoviário mínimo = 0,90 m e máximo = 4,10 m - brita comercial</t>
  </si>
  <si>
    <t>0606369</t>
  </si>
  <si>
    <t>Bueiro metálico com chapas múltiplas MP 152 galvanizadas - lenticular - vão = 6,60 m e altura = 3,85 m - aterro rodoviário mínimo = 0,90 m e máximo = 4,10 m - brita produzida</t>
  </si>
  <si>
    <t>0606479</t>
  </si>
  <si>
    <t>Bueiro metálico com chapas múltiplas MP 152 galvanizadas - passagem de gado - vão = 2,20 m e altura = 2,25 m -aterro rodoviário mínimo = 0,30 m e máximo = 8,90 m - brita comercial</t>
  </si>
  <si>
    <t>0606460</t>
  </si>
  <si>
    <t>Bueiro metálico com chapas múltiplas MP 152 galvanizadas - passagem de gado - vão = 2,20 m e altura = 2,25 m -aterro rodoviário mínimo = 0,30 m e máximo = 8,90 m - brita produzida</t>
  </si>
  <si>
    <t>0606480</t>
  </si>
  <si>
    <t>Bueiro metálico com chapas múltiplas MP 152 galvanizadas - passagem de gado - vão = 2,90 m e altura = 3,10 m - aterro rodoviário mínimo = 0,60 m e máximo = 11,40 m - brita comercial</t>
  </si>
  <si>
    <t>0606461</t>
  </si>
  <si>
    <t>Bueiro metálico com chapas múltiplas MP 152 galvanizadas - passagem de gado - vão = 2,90 m e altura = 3,10 m - aterro rodoviário mínimo = 0,60 m e máximo = 11,40 m - brita produzida</t>
  </si>
  <si>
    <t>0606481</t>
  </si>
  <si>
    <t>Bueiro metálico com chapas múltiplas MP 152 galvanizadas - passagem inferior - vão = 3,70 m e altura = 3,50 m - aterro rodoviário mínimo = 0,60 m e máximo = 10,30 m - brita comercial</t>
  </si>
  <si>
    <t>0606462</t>
  </si>
  <si>
    <t>Bueiro metálico com chapas múltiplas MP 152 galvanizadas - passagem inferior - vão = 3,70 m e altura = 3,50 m - aterro rodoviário mínimo = 0,60 m e máximo = 10,30 m - brita produzida</t>
  </si>
  <si>
    <t>0606482</t>
  </si>
  <si>
    <t>Bueiro metálico com chapas múltiplas MP 152 galvanizadas - passagem inferior - vão = 3,90 m e altura = 3,60 m - aterro rodoviário mínimo = 0,60 m e máximo = 9,80 m - brita comercial</t>
  </si>
  <si>
    <t>0606463</t>
  </si>
  <si>
    <t>Bueiro metálico com chapas múltiplas MP 152 galvanizadas - passagem inferior - vão = 3,90 m e altura = 3,60 m - aterro rodoviário mínimo = 0,60 m e máximo = 9,80 m - brita produzida</t>
  </si>
  <si>
    <t>0606483</t>
  </si>
  <si>
    <t>Bueiro metálico com chapas múltiplas MP 152 galvanizadas - passagem inferior - vão = 4,00 m e altura = 3,75 m - aterro rodoviário mínimo = 0,60 m e máximo = 9,50 m - brita comercial</t>
  </si>
  <si>
    <t>0606464</t>
  </si>
  <si>
    <t>Bueiro metálico com chapas múltiplas MP 152 galvanizadas - passagem inferior - vão = 4,00 m e altura = 3,75 m - aterro rodoviário mínimo = 0,60 m e máximo = 9,50 m - brita produzida</t>
  </si>
  <si>
    <t>0606484</t>
  </si>
  <si>
    <t>Bueiro metálico com chapas múltiplas MP 152 galvanizadas - passagem inferior - vão = 4,20 m e altura = 3,90 m - aterro rodoviário mínimo = 0,60 m e máximo = 9,10 m - brita comercial</t>
  </si>
  <si>
    <t>0606465</t>
  </si>
  <si>
    <t>Bueiro metálico com chapas múltiplas MP 152 galvanizadas - passagem inferior - vão = 4,20 m e altura = 3,90 m - aterro rodoviário mínimo = 0,60 m e máximo = 9,10 m - brita produzida</t>
  </si>
  <si>
    <t>0606485</t>
  </si>
  <si>
    <t>Bueiro metálico com chapas múltiplas MP 152 galvanizadas - passagem inferior - vão = 4,25 m e altura = 4,10 m - aterro rodoviário mínimo = 0,60 m e máximo = 8,90 m - brita comercial</t>
  </si>
  <si>
    <t>0606466</t>
  </si>
  <si>
    <t>Bueiro metálico com chapas múltiplas MP 152 galvanizadas - passagem inferior - vão = 4,25 m e altura = 4,10 m - aterro rodoviário mínimo = 0,60 m e máximo = 8,90 m - brita produzida</t>
  </si>
  <si>
    <t>0606486</t>
  </si>
  <si>
    <t>Bueiro metálico com chapas múltiplas MP 152 galvanizadas - passagem inferior - vão = 4,40 m e altura = 4,25 m - aterro rodoviário mínimo = 0,60 m e máximo = 8,60 m - brita comercial</t>
  </si>
  <si>
    <t>0606467</t>
  </si>
  <si>
    <t>Bueiro metálico com chapas múltiplas MP 152 galvanizadas - passagem inferior - vão = 4,40 m e altura = 4,25 m - aterro rodoviário mínimo = 0,60 m e máximo = 8,60 m - brita produzida</t>
  </si>
  <si>
    <t>0606487</t>
  </si>
  <si>
    <t>Bueiro metálico com chapas múltiplas MP 152 galvanizadas - passagem inferior - vão = 4,50 m e altura = 4,40 m - aterro rodoviário mínimo = 0,60 m e máximo = 8,40 m - brita comercial</t>
  </si>
  <si>
    <t>0606468</t>
  </si>
  <si>
    <t>Bueiro metálico com chapas múltiplas MP 152 galvanizadas - passagem inferior - vão = 4,50 m e altura = 4,40 m - aterro rodoviário mínimo = 0,60 m e máximo = 8,40 m - brita produzida</t>
  </si>
  <si>
    <t>0606488</t>
  </si>
  <si>
    <t>Bueiro metálico com chapas múltiplas MP 152 galvanizadas - passagem inferior - vão = 4,70 m e altura = 4,50 m - aterro rodoviário mínimo = 0,60 m e máximo = 8,90 m - brita comercial</t>
  </si>
  <si>
    <t>0606469</t>
  </si>
  <si>
    <t>Bueiro metálico com chapas múltiplas MP 152 galvanizadas - passagem inferior - vão = 4,70 m e altura = 4,50 m - aterro rodoviário mínimo = 0,60 m e máximo = 8,90 m - brita produzida</t>
  </si>
  <si>
    <t>0606489</t>
  </si>
  <si>
    <t>Bueiro metálico com chapas múltiplas MP 152 galvanizadas - passagem inferior - vão = 4,80 m e altura = 4,75 m - aterro rodoviário mínimo = 0,90 m e máximo = 9,00 m - brita comercial</t>
  </si>
  <si>
    <t>0606470</t>
  </si>
  <si>
    <t>Bueiro metálico com chapas múltiplas MP 152 galvanizadas - passagem inferior - vão = 4,80 m e altura = 4,75 m - aterro rodoviário mínimo = 0,90 m e máximo = 9,00 m - brita produzida</t>
  </si>
  <si>
    <t>0606490</t>
  </si>
  <si>
    <t>Bueiro metálico com chapas múltiplas MP 152 galvanizadas - passagem inferior - vão = 5,00 m e altura = 4,85 m - aterro rodoviário mínimo = 0,90 m e máximo = 8,60 m - brita comercial</t>
  </si>
  <si>
    <t>0606471</t>
  </si>
  <si>
    <t>Bueiro metálico com chapas múltiplas MP 152 galvanizadas - passagem inferior - vão = 5,00 m e altura = 4,85 m - aterro rodoviário mínimo = 0,90 m e máximo = 8,60 m - brita produzida</t>
  </si>
  <si>
    <t>0606491</t>
  </si>
  <si>
    <t>Bueiro metálico com chapas múltiplas MP 152 galvanizadas - passagem inferior - vão = 5,15 m e altura = 4,90 m - aterro rodoviário mínimo = 0,90 m e máximo = 8,50 m - brita comercial</t>
  </si>
  <si>
    <t>0606472</t>
  </si>
  <si>
    <t>Bueiro metálico com chapas múltiplas MP 152 galvanizadas - passagem inferior - vão = 5,15 m e altura = 4,90 m - aterro rodoviário mínimo = 0,90 m e máximo = 8,50 m - brita produzida</t>
  </si>
  <si>
    <t>0606492</t>
  </si>
  <si>
    <t>Bueiro metálico com chapas múltiplas MP 152 galvanizadas - passagem inferior - vão = 5,25 m e altura = 5,00 m - aterro rodoviário mínimo = 0,90 m e máximo = 8,40 m - brita comercial</t>
  </si>
  <si>
    <t>0606473</t>
  </si>
  <si>
    <t>Bueiro metálico com chapas múltiplas MP 152 galvanizadas - passagem inferior - vão = 5,25 m e altura = 5,00 m - aterro rodoviário mínimo = 0,90 m e máximo = 8,40 m - brita produzida</t>
  </si>
  <si>
    <t>0606493</t>
  </si>
  <si>
    <t>Bueiro metálico com chapas múltiplas MP 152 galvanizadas - passagem inferior - vão = 5,30 m e altura = 5,30 m - aterro rodoviário mínimo = 0,90 m e máximo = 9,60 m - brita comercial</t>
  </si>
  <si>
    <t>0606474</t>
  </si>
  <si>
    <t>Bueiro metálico com chapas múltiplas MP 152 galvanizadas - passagem inferior - vão = 5,30 m e altura = 5,30 m - aterro rodoviário mínimo = 0,90 m e máximo = 9,60 m - brita produzida</t>
  </si>
  <si>
    <t>0606494</t>
  </si>
  <si>
    <t>Bueiro metálico com chapas múltiplas MP 152 galvanizadas - passagem inferior - vão = 5,65 m e altura = 5,25 m - aterro rodoviário mínimo = 0,90 m e máximo = 9,00 m - brita comercial</t>
  </si>
  <si>
    <t>0606475</t>
  </si>
  <si>
    <t>Bueiro metálico com chapas múltiplas MP 152 galvanizadas - passagem inferior - vão = 5,65 m e altura = 5,25 m - aterro rodoviário mínimo = 0,90 m e máximo = 9,00 m - brita produzida</t>
  </si>
  <si>
    <t>0606495</t>
  </si>
  <si>
    <t>Bueiro metálico com chapas múltiplas MP 152 galvanizadas - passagem inferior - vão = 5,85 m e altura = 5,30 m - aterro rodoviário mínimo = 0,90 m e máximo = 8,40 m - brita comercial</t>
  </si>
  <si>
    <t>0606476</t>
  </si>
  <si>
    <t>Bueiro metálico com chapas múltiplas MP 152 galvanizadas - passagem inferior - vão = 5,85 m e altura = 5,30 m - aterro rodoviário mínimo = 0,90 m e máximo = 8,40 m - brita produzida</t>
  </si>
  <si>
    <t>0606496</t>
  </si>
  <si>
    <t>Bueiro metálico com chapas múltiplas MP 152 galvanizadas - passagem inferior - vão = 6,00 m e altura = 5,45 m - aterro rodoviário mínimo = 0,90 m e máximo = 8,30 m - brita comercial</t>
  </si>
  <si>
    <t>0606477</t>
  </si>
  <si>
    <t>Bueiro metálico com chapas múltiplas MP 152 galvanizadas - passagem inferior - vão = 6,00 m e altura = 5,45 m - aterro rodoviário mínimo = 0,90 m e máximo = 8,30 m - brita produzida</t>
  </si>
  <si>
    <t>0606497</t>
  </si>
  <si>
    <t>Bueiro metálico com chapas múltiplas MP 152 galvanizadas - passagem inferior - vão = 6,25 m e altura = 5,50 m - aterro rodoviário mínimo = 0,90 m e máximo = 7,90 m - brita comercial</t>
  </si>
  <si>
    <t>0606478</t>
  </si>
  <si>
    <t>Bueiro metálico com chapas múltiplas MP 152 galvanizadas - passagem inferior - vão = 6,25 m e altura = 5,50 m - aterro rodoviário mínimo = 0,90 m e máximo = 7,90 m - brita produzida</t>
  </si>
  <si>
    <t>0605835</t>
  </si>
  <si>
    <t>Bueiro metálico sem interrupção de tráfego - D = 1,20 m - chapa com epóxi - escavado em material de 1ª categoria - aterro ferroviário máximo = 12,90 m</t>
  </si>
  <si>
    <t>0605571</t>
  </si>
  <si>
    <t>Bueiro metálico sem interrupção de tráfego - D = 1,20 m - chapa com epóxi - escavado em material de 1ª categoria - aterro rodoviário máximo = 9,00 m</t>
  </si>
  <si>
    <t>0605850</t>
  </si>
  <si>
    <t>Bueiro metálico sem interrupção de tráfego - D = 1,20 m - chapa com epóxi - escavado em material de 2ª categoria - aterro ferroviário máximo = 12,90 m</t>
  </si>
  <si>
    <t>0605582</t>
  </si>
  <si>
    <t>Bueiro metálico sem interrupção de tráfego - D = 1,20 m - chapa com epóxi - escavado em material de 2ª categoria - aterro rodoviário máximo = 9,00 m</t>
  </si>
  <si>
    <t>0605889</t>
  </si>
  <si>
    <t>Bueiro metálico sem interrupção de tráfego - D = 1,20 m - chapa com epóxi - escavado em material de 3ª categoria - aterro ferroviário máximo = 12,90 m</t>
  </si>
  <si>
    <t>0605593</t>
  </si>
  <si>
    <t>Bueiro metálico sem interrupção de tráfego - D = 1,20 m - chapa com epóxi - escavado em material de 3ª categoria - aterro rodoviário máximo = 9,00 m</t>
  </si>
  <si>
    <t>0605739</t>
  </si>
  <si>
    <t>Bueiro metálico sem interrupção de tráfego - D = 1,20 m - chapa galvanizada - escavado em material de 1ª categoria - aterro ferroviário máximo = 12,90 m</t>
  </si>
  <si>
    <t>0605504</t>
  </si>
  <si>
    <t>Bueiro metálico sem interrupção de tráfego - D = 1,20 m - chapa galvanizada - escavado em material de 1ª categoria - aterro rodoviário máximo = 9,00 m</t>
  </si>
  <si>
    <t>0605781</t>
  </si>
  <si>
    <t>Bueiro metálico sem interrupção de tráfego - D = 1,20 m - chapa galvanizada - escavado em material de 2ª categoria - aterro ferroviário máximo = 12,90 m</t>
  </si>
  <si>
    <t>0605524</t>
  </si>
  <si>
    <t>Bueiro metálico sem interrupção de tráfego - D = 1,20 m - chapa galvanizada - escavado em material de 2ª categoria - aterro rodoviário máximo = 9,00 m</t>
  </si>
  <si>
    <t>0605815</t>
  </si>
  <si>
    <t>Bueiro metálico sem interrupção de tráfego - D = 1,20 m - chapa galvanizada - escavado em material de 3ª categoria - aterro ferroviário máximo = 12,90 m</t>
  </si>
  <si>
    <t>0605544</t>
  </si>
  <si>
    <t>Bueiro metálico sem interrupção de tráfego - D = 1,20 m - chapa galvanizada - escavado em material de 3ª categoria - aterro rodoviário máximo = 9,00 m</t>
  </si>
  <si>
    <t>0605836</t>
  </si>
  <si>
    <t>Bueiro metálico sem interrupção de tráfego - D = 1,40 m - chapa com epóxi - escavado em material de 1ª categoria - aterro ferroviário máximo = 11,00 m</t>
  </si>
  <si>
    <t>0605572</t>
  </si>
  <si>
    <t>Bueiro metálico sem interrupção de tráfego - D = 1,40 m - chapa com epóxi - escavado em material de 1ª categoria - aterro rodoviário máximo = 7,70 m</t>
  </si>
  <si>
    <t>0605851</t>
  </si>
  <si>
    <t>Bueiro metálico sem interrupção de tráfego - D = 1,40 m - chapa com epóxi - escavado em material de 2ª categoria - aterro ferroviário máximo = 11,00 m</t>
  </si>
  <si>
    <t>0605583</t>
  </si>
  <si>
    <t>Bueiro metálico sem interrupção de tráfego - D = 1,40 m - chapa com epóxi - escavado em material de 2ª categoria - aterro rodoviário máximo = 7,70 m</t>
  </si>
  <si>
    <t>0605890</t>
  </si>
  <si>
    <t>Bueiro metálico sem interrupção de tráfego - D = 1,40 m - chapa com epóxi - escavado em material de 3ª categoria - aterro ferroviário máximo = 11,00 m</t>
  </si>
  <si>
    <t>0605594</t>
  </si>
  <si>
    <t>Bueiro metálico sem interrupção de tráfego - D = 1,40 m - chapa com epóxi - escavado em material de 3ª categoria - aterro rodoviário máximo = 7,70 m</t>
  </si>
  <si>
    <t>0605740</t>
  </si>
  <si>
    <t>Bueiro metálico sem interrupção de tráfego - D = 1,40 m - chapa galvanizada - escavado em material de 1ª categoria - aterro ferroviário máximo = 11,00 m</t>
  </si>
  <si>
    <t>0605505</t>
  </si>
  <si>
    <t>Bueiro metálico sem interrupção de tráfego - D = 1,40 m - chapa galvanizada - escavado em material de 1ª categoria - aterro rodoviário máximo = 7,70 m</t>
  </si>
  <si>
    <t>0605782</t>
  </si>
  <si>
    <t>Bueiro metálico sem interrupção de tráfego - D = 1,40 m - chapa galvanizada - escavado em material de 2ª categoria - aterro ferroviário máximo = 11,00 m</t>
  </si>
  <si>
    <t>0605525</t>
  </si>
  <si>
    <t>Bueiro metálico sem interrupção de tráfego - D = 1,40 m - chapa galvanizada - escavado em material de 2ª categoria - aterro rodoviário máximo = 7,70 m</t>
  </si>
  <si>
    <t>0605816</t>
  </si>
  <si>
    <t>Bueiro metálico sem interrupção de tráfego - D = 1,40 m - chapa galvanizada - escavado em material de 3ª categoria - aterro ferroviário máximo = 11,00 m</t>
  </si>
  <si>
    <t>0605545</t>
  </si>
  <si>
    <t>Bueiro metálico sem interrupção de tráfego - D = 1,40 m - chapa galvanizada - escavado em material de 3ª categoria - aterro rodoviário máximo = 7,70 m</t>
  </si>
  <si>
    <t>0605837</t>
  </si>
  <si>
    <t>Bueiro metálico sem interrupção de tráfego - D = 1,60 m - chapa com epóxi - escavado em material de 1ª categoria - aterro ferroviário máximo = 9,60 m</t>
  </si>
  <si>
    <t>0605573</t>
  </si>
  <si>
    <t>Bueiro metálico sem interrupção de tráfego - D = 1,60 m - chapa com epóxi - escavado em material de 1ª categoria - aterro rodoviário máximo = 6,70 m</t>
  </si>
  <si>
    <t>0605852</t>
  </si>
  <si>
    <t>Bueiro metálico sem interrupção de tráfego - D = 1,60 m - chapa com epóxi - escavado em material de 2ª categoria - aterro ferroviário máximo = 9,60 m</t>
  </si>
  <si>
    <t>0605584</t>
  </si>
  <si>
    <t>Bueiro metálico sem interrupção de tráfego - D = 1,60 m - chapa com epóxi - escavado em material de 2ª categoria - aterro rodoviário máximo = 6,70 m</t>
  </si>
  <si>
    <t>0605891</t>
  </si>
  <si>
    <t>Bueiro metálico sem interrupção de tráfego - D = 1,60 m - chapa com epóxi - escavado em material de 3ª categoria - aterro ferroviário máximo = 9,60 m</t>
  </si>
  <si>
    <t>0605595</t>
  </si>
  <si>
    <t>Bueiro metálico sem interrupção de tráfego - D = 1,60 m - chapa com epóxi - escavado em material de 3ª categoria - aterro rodoviário máximo = 6,70 m</t>
  </si>
  <si>
    <t>0605741</t>
  </si>
  <si>
    <t>Bueiro metálico sem interrupção de tráfego - D = 1,60 m - chapa galvanizada - escavado em material de 1ª categoria - aterro ferroviário máximo = 9,60 m</t>
  </si>
  <si>
    <t>0605506</t>
  </si>
  <si>
    <t>Bueiro metálico sem interrupção de tráfego - D = 1,60 m - chapa galvanizada - escavado em material de 1ª categoria - aterro rodoviário máximo = 6,70 m</t>
  </si>
  <si>
    <t>0605783</t>
  </si>
  <si>
    <t>Bueiro metálico sem interrupção de tráfego - D = 1,60 m - chapa galvanizada - escavado em material de 2ª categoria - aterro ferroviário máximo = 9,60 m</t>
  </si>
  <si>
    <t>0605526</t>
  </si>
  <si>
    <t>Bueiro metálico sem interrupção de tráfego - D = 1,60 m - chapa galvanizada - escavado em material de 2ª categoria - aterro rodoviário máximo = 6,70 m</t>
  </si>
  <si>
    <t>0605817</t>
  </si>
  <si>
    <t>Bueiro metálico sem interrupção de tráfego - D = 1,60 m - chapa galvanizada - escavado em material de 3ª categoria - aterro ferroviário máximo = 9,60 m</t>
  </si>
  <si>
    <t>0605546</t>
  </si>
  <si>
    <t>Bueiro metálico sem interrupção de tráfego - D = 1,60 m - chapa galvanizada - escavado em material de 3ª categoria - aterro rodoviário máximo = 6,70 m</t>
  </si>
  <si>
    <t>0605838</t>
  </si>
  <si>
    <t>Bueiro metálico sem interrupção de tráfego - D = 1,80 m - chapa com epóxi - escavado em material de 1ª categoria - aterro ferroviário máximo = 8,00 m</t>
  </si>
  <si>
    <t>0605574</t>
  </si>
  <si>
    <t>Bueiro metálico sem interrupção de tráfego - D = 1,80 m - chapa com epóxi - escavado em material de 1ª categoria - aterro rodoviário máximo = 6,00 m</t>
  </si>
  <si>
    <t>0605853</t>
  </si>
  <si>
    <t>Bueiro metálico sem interrupção de tráfego - D = 1,80 m - chapa com epóxi - escavado em material de 2ª categoria - aterro ferroviário máximo = 8,00 m</t>
  </si>
  <si>
    <t>0605585</t>
  </si>
  <si>
    <t>Bueiro metálico sem interrupção de tráfego - D = 1,80 m - chapa com epóxi - escavado em material de 2ª categoria - aterro rodoviário máximo = 6,00 m</t>
  </si>
  <si>
    <t>0605892</t>
  </si>
  <si>
    <t>Bueiro metálico sem interrupção de tráfego - D = 1,80 m - chapa com epóxi - escavado em material de 3ª categoria - aterro ferroviário máximo = 8,00 m</t>
  </si>
  <si>
    <t>0605596</t>
  </si>
  <si>
    <t>Bueiro metálico sem interrupção de tráfego - D = 1,80 m - chapa com epóxi - escavado em material de 3ª categoria - aterro rodoviário máximo = 6,00 m</t>
  </si>
  <si>
    <t>0605742</t>
  </si>
  <si>
    <t>Bueiro metálico sem interrupção de tráfego - D = 1,80 m - chapa galvanizada - escavado em material de 1ª categoria - aterro ferroviário máximo = 8,00 m</t>
  </si>
  <si>
    <t>0605507</t>
  </si>
  <si>
    <t>Bueiro metálico sem interrupção de tráfego - D = 1,80 m - chapa galvanizada - escavado em material de 1ª categoria - aterro rodoviário máximo = 6,00 m</t>
  </si>
  <si>
    <t>0605784</t>
  </si>
  <si>
    <t>Bueiro metálico sem interrupção de tráfego - D = 1,80 m - chapa galvanizada - escavado em material de 2ª categoria - aterro ferroviário máximo = 8,00 m</t>
  </si>
  <si>
    <t>0605527</t>
  </si>
  <si>
    <t>Bueiro metálico sem interrupção de tráfego - D = 1,80 m - chapa galvanizada - escavado em material de 2ª categoria - aterro rodoviário máximo = 6,00 m</t>
  </si>
  <si>
    <t>0605818</t>
  </si>
  <si>
    <t>Bueiro metálico sem interrupção de tráfego - D = 1,80 m - chapa galvanizada - escavado em material de 3ª categoria - aterro ferroviário máximo = 8,00 m</t>
  </si>
  <si>
    <t>0605547</t>
  </si>
  <si>
    <t>Bueiro metálico sem interrupção de tráfego - D = 1,80 m - chapa galvanizada - escavado em material de 3ª categoria - aterro rodoviário máximo = 6,00 m</t>
  </si>
  <si>
    <t>0605839</t>
  </si>
  <si>
    <t>Bueiro metálico sem interrupção de tráfego - D = 2,00 m - chapa com epóxi - escavado em material de 1ª categoria - aterro ferroviário máximo = 6,90 m</t>
  </si>
  <si>
    <t>0605575</t>
  </si>
  <si>
    <t>Bueiro metálico sem interrupção de tráfego - D = 2,00 m - chapa com epóxi - escavado em material de 1ª categoria - aterro rodoviário máximo = 5,40 m</t>
  </si>
  <si>
    <t>0605854</t>
  </si>
  <si>
    <t>Bueiro metálico sem interrupção de tráfego - D = 2,00 m - chapa com epóxi - escavado em material de 2ª categoria - aterro ferroviário máximo = 6,90 m</t>
  </si>
  <si>
    <t>0605586</t>
  </si>
  <si>
    <t>Bueiro metálico sem interrupção de tráfego - D = 2,00 m - chapa com epóxi - escavado em material de 2ª categoria - aterro rodoviário máximo = 5,40 m</t>
  </si>
  <si>
    <t>0605893</t>
  </si>
  <si>
    <t>Bueiro metálico sem interrupção de tráfego - D = 2,00 m - chapa com epóxi - escavado em material de 3ª categoria - aterro ferroviário máximo = 6,90 m</t>
  </si>
  <si>
    <t>0605597</t>
  </si>
  <si>
    <t>Bueiro metálico sem interrupção de tráfego - D = 2,00 m - chapa com epóxi - escavado em material de 3ª categoria - aterro rodoviário máximo = 5,40 m</t>
  </si>
  <si>
    <t>0605743</t>
  </si>
  <si>
    <t>Bueiro metálico sem interrupção de tráfego - D = 2,00 m - chapa galvanizada - escavado em material de 1ª categoria - aterro ferroviário máximo = 6,90 m</t>
  </si>
  <si>
    <t>0605508</t>
  </si>
  <si>
    <t>Bueiro metálico sem interrupção de tráfego - D = 2,00 m - chapa galvanizada - escavado em material de 1ª categoria - aterro rodoviário máximo = 5,40 m</t>
  </si>
  <si>
    <t>0605785</t>
  </si>
  <si>
    <t>Bueiro metálico sem interrupção de tráfego - D = 2,00 m - chapa galvanizada - escavado em material de 2ª categoria - aterro ferroviário máximo = 6,90 m</t>
  </si>
  <si>
    <t>0605528</t>
  </si>
  <si>
    <t>Bueiro metálico sem interrupção de tráfego - D = 2,00 m - chapa galvanizada - escavado em material de 2ª categoria - aterro rodoviário máximo = 5,40 m</t>
  </si>
  <si>
    <t>0605819</t>
  </si>
  <si>
    <t>Bueiro metálico sem interrupção de tráfego - D = 2,00 m - chapa galvanizada - escavado em material de 3ª categoria - aterro ferroviário máximo = 6,90 m</t>
  </si>
  <si>
    <t>0605548</t>
  </si>
  <si>
    <t>Bueiro metálico sem interrupção de tráfego - D = 2,00 m - chapa galvanizada - escavado em material de 3ª categoria - aterro rodoviário máximo = 5,40 m</t>
  </si>
  <si>
    <t>0605840</t>
  </si>
  <si>
    <t>Bueiro metálico sem interrupção de tráfego - D = 2,20 m - chapa com epóxi - escavado em material de 1ª categoria - aterro ferroviário máximo = 7,90 m</t>
  </si>
  <si>
    <t>0605576</t>
  </si>
  <si>
    <t>Bueiro metálico sem interrupção de tráfego - D = 2,20 m - chapa com epóxi - escavado em material de 1ª categoria - aterro rodoviário máximo = 4,90 m</t>
  </si>
  <si>
    <t>0605855</t>
  </si>
  <si>
    <t>Bueiro metálico sem interrupção de tráfego - D = 2,20 m - chapa com epóxi - escavado em material de 2ª categoria - aterro ferroviário máximo = 7,90 m</t>
  </si>
  <si>
    <t>0605587</t>
  </si>
  <si>
    <t>Bueiro metálico sem interrupção de tráfego - D = 2,20 m - chapa com epóxi - escavado em material de 2ª categoria - aterro rodoviário máximo = 4,90 m</t>
  </si>
  <si>
    <t>0605898</t>
  </si>
  <si>
    <t>Bueiro metálico sem interrupção de tráfego - D = 2,20 m - chapa com epóxi - escavado em material de 3ª categoria - aterro ferroviário máximo = 7,90 m</t>
  </si>
  <si>
    <t>0605598</t>
  </si>
  <si>
    <t>Bueiro metálico sem interrupção de tráfego - D = 2,20 m - chapa com epóxi - escavado em material de 3ª categoria - aterro rodoviário máximo = 4,90 m</t>
  </si>
  <si>
    <t>0605744</t>
  </si>
  <si>
    <t>Bueiro metálico sem interrupção de tráfego - D = 2,20 m - chapa galvanizada - escavado em material de 1ª categoria - aterro ferroviário máximo = 7,90 m</t>
  </si>
  <si>
    <t>0605509</t>
  </si>
  <si>
    <t>Bueiro metálico sem interrupção de tráfego - D = 2,20 m - chapa galvanizada - escavado em material de 1ª categoria - aterro rodoviário máximo = 4,90 m</t>
  </si>
  <si>
    <t>0605787</t>
  </si>
  <si>
    <t>Bueiro metálico sem interrupção de tráfego - D = 2,20 m - chapa galvanizada - escavado em material de 2ª categoria - aterro ferroviário máximo = 7,90 m</t>
  </si>
  <si>
    <t>0605529</t>
  </si>
  <si>
    <t>Bueiro metálico sem interrupção de tráfego - D = 2,20 m - chapa galvanizada - escavado em material de 2ª categoria - aterro rodoviário máximo = 4,90 m</t>
  </si>
  <si>
    <t>0605820</t>
  </si>
  <si>
    <t>Bueiro metálico sem interrupção de tráfego - D = 2,20 m - chapa galvanizada - escavado em material de 3ª categoria - aterro ferroviário máximo = 7,90 m</t>
  </si>
  <si>
    <t>0605549</t>
  </si>
  <si>
    <t>Bueiro metálico sem interrupção de tráfego - D = 2,20 m - chapa galvanizada - escavado em material de 3ª categoria - aterro rodoviário máximo = 4,90 m</t>
  </si>
  <si>
    <t>0605841</t>
  </si>
  <si>
    <t>Bueiro metálico sem interrupção de tráfego - D = 2,40 m - chapa com epóxi - escavado em material de 1ª categoria - aterro ferroviário máximo = 7,00 m</t>
  </si>
  <si>
    <t>0605577</t>
  </si>
  <si>
    <t>Bueiro metálico sem interrupção de tráfego - D = 2,40 m - chapa com epóxi - escavado em material de 1ª categoria - aterro rodoviário máximo = 4,50 m</t>
  </si>
  <si>
    <t>0605856</t>
  </si>
  <si>
    <t>Bueiro metálico sem interrupção de tráfego - D = 2,40 m - chapa com epóxi - escavado em material de 2ª categoria - aterro ferroviário máximo = 7,00 m</t>
  </si>
  <si>
    <t>0605588</t>
  </si>
  <si>
    <t>Bueiro metálico sem interrupção de tráfego - D = 2,40 m - chapa com epóxi - escavado em material de 2ª categoria - aterro rodoviário máximo = 4,50 m</t>
  </si>
  <si>
    <t>0605899</t>
  </si>
  <si>
    <t>Bueiro metálico sem interrupção de tráfego - D = 2,40 m - chapa com epóxi - escavado em material de 3ª categoria - aterro ferroviário máximo = 7,00 m</t>
  </si>
  <si>
    <t>0605599</t>
  </si>
  <si>
    <t>Bueiro metálico sem interrupção de tráfego - D = 2,40 m - chapa com epóxi - escavado em material de 3ª categoria - aterro rodoviário máximo = 4,50 m</t>
  </si>
  <si>
    <t>0605745</t>
  </si>
  <si>
    <t>Bueiro metálico sem interrupção de tráfego - D = 2,40 m - chapa galvanizada - escavado em material de 1ª categoria - aterro ferroviário máximo = 7,00 m</t>
  </si>
  <si>
    <t>0605510</t>
  </si>
  <si>
    <t>Bueiro metálico sem interrupção de tráfego - D = 2,40 m - chapa galvanizada - escavado em material de 1ª categoria - aterro rodoviário máximo = 4,50 m</t>
  </si>
  <si>
    <t>0605788</t>
  </si>
  <si>
    <t>Bueiro metálico sem interrupção de tráfego - D = 2,40 m - chapa galvanizada - escavado em material de 2ª categoria - aterro ferroviário máximo = 7,00 m</t>
  </si>
  <si>
    <t>0605530</t>
  </si>
  <si>
    <t>Bueiro metálico sem interrupção de tráfego - D = 2,40 m - chapa galvanizada - escavado em material de 2ª categoria - aterro rodoviário máximo = 4,50 m</t>
  </si>
  <si>
    <t>0605821</t>
  </si>
  <si>
    <t>Bueiro metálico sem interrupção de tráfego - D = 2,40 m - chapa galvanizada - escavado em material de 3ª categoria - aterro ferroviário máximo = 7,00 m</t>
  </si>
  <si>
    <t>0605550</t>
  </si>
  <si>
    <t>Bueiro metálico sem interrupção de tráfego - D = 2,40 m - chapa galvanizada - escavado em material de 3ª categoria - aterro rodoviário máximo = 4,50 m</t>
  </si>
  <si>
    <t>0605842</t>
  </si>
  <si>
    <t>Bueiro metálico sem interrupção de tráfego - D = 2,60 m - chapa com epóxi - escavado em material de 1ª categoria - aterro ferroviário máximo = 6,40 m</t>
  </si>
  <si>
    <t>0605578</t>
  </si>
  <si>
    <t>Bueiro metálico sem interrupção de tráfego - D = 2,60 m - chapa com epóxi - escavado em material de 1ª categoria - aterro rodoviário máximo = 4,10 m</t>
  </si>
  <si>
    <t>0605857</t>
  </si>
  <si>
    <t>Bueiro metálico sem interrupção de tráfego - D = 2,60 m - chapa com epóxi - escavado em material de 2ª categoria - aterro ferroviário máximo = 6,40 m</t>
  </si>
  <si>
    <t>0605589</t>
  </si>
  <si>
    <t>Bueiro metálico sem interrupção de tráfego - D = 2,60 m - chapa com epóxi - escavado em material de 2ª categoria - aterro rodoviário máximo = 4,10 m</t>
  </si>
  <si>
    <t>0605900</t>
  </si>
  <si>
    <t>Bueiro metálico sem interrupção de tráfego - D = 2,60 m - chapa com epóxi - escavado em material de 3ª categoria - aterro ferroviário máximo = 6,40 m</t>
  </si>
  <si>
    <t>0605600</t>
  </si>
  <si>
    <t>Bueiro metálico sem interrupção de tráfego - D = 2,60 m - chapa com epóxi - escavado em material de 3ª categoria - aterro rodoviário máximo = 4,10 m</t>
  </si>
  <si>
    <t>0605746</t>
  </si>
  <si>
    <t>Bueiro metálico sem interrupção de tráfego - D = 2,60 m - chapa galvanizada - escavado em material de 1ª categoria - aterro ferroviário máximo = 6,40 m</t>
  </si>
  <si>
    <t>0605511</t>
  </si>
  <si>
    <t>Bueiro metálico sem interrupção de tráfego - D = 2,60 m - chapa galvanizada - escavado em material de 1ª categoria - aterro rodoviário máximo = 4,10 m</t>
  </si>
  <si>
    <t>0605789</t>
  </si>
  <si>
    <t>Bueiro metálico sem interrupção de tráfego - D = 2,60 m - chapa galvanizada - escavado em material de 2ª categoria - aterro ferroviário máximo = 6,40 m</t>
  </si>
  <si>
    <t>0605531</t>
  </si>
  <si>
    <t>Bueiro metálico sem interrupção de tráfego - D = 2,60 m - chapa galvanizada - escavado em material de 2ª categoria - aterro rodoviário máximo = 4,10 m</t>
  </si>
  <si>
    <t>0605822</t>
  </si>
  <si>
    <t>Bueiro metálico sem interrupção de tráfego - D = 2,60 m - chapa galvanizada - escavado em material de 3ª categoria - aterro ferroviário máximo = 6,40 m</t>
  </si>
  <si>
    <t>0605551</t>
  </si>
  <si>
    <t>Bueiro metálico sem interrupção de tráfego - D = 2,60 m - chapa galvanizada - escavado em material de 3ª categoria - aterro rodoviário máximo = 4,10 m</t>
  </si>
  <si>
    <t>0605843</t>
  </si>
  <si>
    <t>Bueiro metálico sem interrupção de tráfego - D = 2,80 m - chapa com epóxi - escavado em material de 1ª categoria - aterro ferroviário máximo = 5,50 m</t>
  </si>
  <si>
    <t>0605579</t>
  </si>
  <si>
    <t>Bueiro metálico sem interrupção de tráfego - D = 2,80 m - chapa com epóxi - escavado em material de 1ª categoria - aterro rodoviário máximo = 3,80 m</t>
  </si>
  <si>
    <t>0605858</t>
  </si>
  <si>
    <t>Bueiro metálico sem interrupção de tráfego - D = 2,80 m - chapa com epóxi - escavado em material de 2ª categoria - aterro ferroviário máximo = 5,50 m</t>
  </si>
  <si>
    <t>0605590</t>
  </si>
  <si>
    <t>Bueiro metálico sem interrupção de tráfego - D = 2,80 m - chapa com epóxi - escavado em material de 2ª categoria - aterro rodoviário máximo = 3,80 m</t>
  </si>
  <si>
    <t>0605901</t>
  </si>
  <si>
    <t>Bueiro metálico sem interrupção de tráfego - D = 2,80 m - chapa com epóxi - escavado em material de 3ª categoria - aterro ferroviário máximo = 5,50 m</t>
  </si>
  <si>
    <t>0605601</t>
  </si>
  <si>
    <t>Bueiro metálico sem interrupção de tráfego - D = 2,80 m - chapa com epóxi - escavado em material de 3ª categoria - aterro rodoviário máximo = 3,80 m</t>
  </si>
  <si>
    <t>0605747</t>
  </si>
  <si>
    <t>Bueiro metálico sem interrupção de tráfego - D = 2,80 m - chapa galvanizada - escavado em material de 1ª categoria - aterro ferroviário máximo = 5,50 m</t>
  </si>
  <si>
    <t>0605512</t>
  </si>
  <si>
    <t>Bueiro metálico sem interrupção de tráfego - D = 2,80 m - chapa galvanizada - escavado em material de 1ª categoria - aterro rodoviário máximo = 3,80 m</t>
  </si>
  <si>
    <t>0605790</t>
  </si>
  <si>
    <t>Bueiro metálico sem interrupção de tráfego - D = 2,80 m - chapa galvanizada - escavado em material de 2ª categoria - aterro ferroviário máximo = 5,50 m</t>
  </si>
  <si>
    <t>0605532</t>
  </si>
  <si>
    <t>Bueiro metálico sem interrupção de tráfego - D = 2,80 m - chapa galvanizada - escavado em material de 2ª categoria - aterro rodoviário máximo = 3,80 m</t>
  </si>
  <si>
    <t>0605823</t>
  </si>
  <si>
    <t>Bueiro metálico sem interrupção de tráfego - D = 2,80 m - chapa galvanizada - escavado em material de 3ª categoria - aterro ferroviário máximo = 5,50 m</t>
  </si>
  <si>
    <t>0605552</t>
  </si>
  <si>
    <t>Bueiro metálico sem interrupção de tráfego - D = 2,80 m - chapa galvanizada - escavado em material de 3ª categoria - aterro rodoviário máximo = 3,80 m</t>
  </si>
  <si>
    <t>0605844</t>
  </si>
  <si>
    <t>Bueiro metálico sem interrupção de tráfego - D = 3,00 m - chapa com epóxi - escavado em material de 1ª categoria - aterro ferroviário máximo = 4,70 m</t>
  </si>
  <si>
    <t>0605580</t>
  </si>
  <si>
    <t>Bueiro metálico sem interrupção de tráfego - D = 3,00 m - chapa com epóxi - escavado em material de 1ª categoria - aterro rodoviário máximo = 3,60 m</t>
  </si>
  <si>
    <t>0605887</t>
  </si>
  <si>
    <t>Bueiro metálico sem interrupção de tráfego - D = 3,00 m - chapa com epóxi - escavado em material de 2ª categoria - aterro ferroviário máximo = 4,70 m</t>
  </si>
  <si>
    <t>0605591</t>
  </si>
  <si>
    <t>Bueiro metálico sem interrupção de tráfego - D = 3,00 m - chapa com epóxi - escavado em material de 2ª categoria - aterro rodoviário máximo = 3,60 m</t>
  </si>
  <si>
    <t>0605902</t>
  </si>
  <si>
    <t>Bueiro metálico sem interrupção de tráfego - D = 3,00 m - chapa com epóxi - escavado em material de 3ª categoria - aterro ferroviário máximo = 4,70 m</t>
  </si>
  <si>
    <t>0605602</t>
  </si>
  <si>
    <t>Bueiro metálico sem interrupção de tráfego - D = 3,00 m - chapa com epóxi - escavado em material de 3ª categoria - aterro rodoviário máximo = 3,60 m</t>
  </si>
  <si>
    <t>0605748</t>
  </si>
  <si>
    <t>Bueiro metálico sem interrupção de tráfego - D = 3,00 m - chapa galvanizada - escavado em material de 1ª categoria - aterro ferroviário máximo = 4,70 m</t>
  </si>
  <si>
    <t>0605513</t>
  </si>
  <si>
    <t>Bueiro metálico sem interrupção de tráfego - D = 3,00 m - chapa galvanizada - escavado em material de 1ª categoria - aterro rodoviário máximo = 3,60 m</t>
  </si>
  <si>
    <t>0605804</t>
  </si>
  <si>
    <t>Bueiro metálico sem interrupção de tráfego - D = 3,00 m - chapa galvanizada - escavado em material de 2ª categoria - aterro ferroviário máximo = 4,70 m</t>
  </si>
  <si>
    <t>0605533</t>
  </si>
  <si>
    <t>Bueiro metálico sem interrupção de tráfego - D = 3,00 m - chapa galvanizada - escavado em material de 2ª categoria - aterro rodoviário máximo = 3,60 m</t>
  </si>
  <si>
    <t>0605824</t>
  </si>
  <si>
    <t>Bueiro metálico sem interrupção de tráfego - D = 3,00 m - chapa galvanizada - escavado em material de 3ª categoria - aterro ferroviário máximo = 4,70 m</t>
  </si>
  <si>
    <t>0605553</t>
  </si>
  <si>
    <t>Bueiro metálico sem interrupção de tráfego - D = 3,00 m - chapa galvanizada - escavado em material de 3ª categoria - aterro rodoviário máximo = 3,60 m</t>
  </si>
  <si>
    <t>0605845</t>
  </si>
  <si>
    <t>Bueiro metálico sem interrupção de tráfego - D = 3,20 m - chapa com epóxi - escavado em material de 1ª categoria - aterro ferroviário máximo = 4,00 m</t>
  </si>
  <si>
    <t>0605581</t>
  </si>
  <si>
    <t>Bueiro metálico sem interrupção de tráfego - D = 3,20 m - chapa com epóxi - escavado em material de 1ª categoria - aterro rodoviário máximo = 4,80 m</t>
  </si>
  <si>
    <t>0605888</t>
  </si>
  <si>
    <t>Bueiro metálico sem interrupção de tráfego - D = 3,20 m - chapa com epóxi - escavado em material de 2ª categoria - aterro ferroviário máximo = 4,00 m</t>
  </si>
  <si>
    <t>0605592</t>
  </si>
  <si>
    <t>Bueiro metálico sem interrupção de tráfego - D = 3,20 m - chapa com epóxi - escavado em material de 2ª categoria - aterro rodoviário máximo = 4,80 m</t>
  </si>
  <si>
    <t>0605903</t>
  </si>
  <si>
    <t>Bueiro metálico sem interrupção de tráfego - D = 3,20 m - chapa com epóxi - escavado em material de 3ª categoria - aterro ferroviário máximo = 4,00 m</t>
  </si>
  <si>
    <t>0605603</t>
  </si>
  <si>
    <t>Bueiro metálico sem interrupção de tráfego - D = 3,20 m - chapa com epóxi - escavado em material de 3ª categoria - aterro rodoviário máximo = 4,80 m</t>
  </si>
  <si>
    <t>0605771</t>
  </si>
  <si>
    <t>Bueiro metálico sem interrupção de tráfego - D = 3,20 m - chapa galvanizada - escavado em material de 1ª categoria - aterro ferroviário máximo = 4,00 m</t>
  </si>
  <si>
    <t>0605514</t>
  </si>
  <si>
    <t>Bueiro metálico sem interrupção de tráfego - D = 3,20 m - chapa galvanizada - escavado em material de 1ª categoria - aterro rodoviário máximo = 4,80 m</t>
  </si>
  <si>
    <t>0605805</t>
  </si>
  <si>
    <t>Bueiro metálico sem interrupção de tráfego - D = 3,20 m - chapa galvanizada - escavado em material de 2ª categoria - aterro ferroviário máximo = 4,00 m</t>
  </si>
  <si>
    <t>0605534</t>
  </si>
  <si>
    <t>Bueiro metálico sem interrupção de tráfego - D = 3,20 m - chapa galvanizada - escavado em material de 2ª categoria - aterro rodoviário máximo = 4,80 m</t>
  </si>
  <si>
    <t>0605825</t>
  </si>
  <si>
    <t>Bueiro metálico sem interrupção de tráfego - D = 3,20 m - chapa galvanizada - escavado em material de 3ª categoria - aterro ferroviário máximo = 4,00 m</t>
  </si>
  <si>
    <t>0605554</t>
  </si>
  <si>
    <t>Bueiro metálico sem interrupção de tráfego - D = 3,20 m - chapa galvanizada - escavado em material de 3ª categoria - aterro rodoviário máximo = 4,80 m</t>
  </si>
  <si>
    <t>0605772</t>
  </si>
  <si>
    <t>Bueiro metálico sem interrupção de tráfego - D = 3,40 m - chapa galvanizada - escavado em material de 1ª categoria - aterro ferroviário máximo = 7,00 m</t>
  </si>
  <si>
    <t>0605515</t>
  </si>
  <si>
    <t>Bueiro metálico sem interrupção de tráfego - D = 3,40 m - chapa galvanizada - escavado em material de 1ª categoria - aterro rodoviário máximo = 4,50 m</t>
  </si>
  <si>
    <t>0605806</t>
  </si>
  <si>
    <t>Bueiro metálico sem interrupção de tráfego - D = 3,40 m - chapa galvanizada - escavado em material de 2ª categoria - aterro ferroviário máximo = 7,00 m</t>
  </si>
  <si>
    <t>0605535</t>
  </si>
  <si>
    <t>Bueiro metálico sem interrupção de tráfego - D = 3,40 m - chapa galvanizada - escavado em material de 2ª categoria - aterro rodoviário máximo = 4,50 m</t>
  </si>
  <si>
    <t>0605826</t>
  </si>
  <si>
    <t>Bueiro metálico sem interrupção de tráfego - D = 3,40 m - chapa galvanizada - escavado em material de 3ª categoria - aterro ferroviário máximo = 7,00 m</t>
  </si>
  <si>
    <t>0605555</t>
  </si>
  <si>
    <t>Bueiro metálico sem interrupção de tráfego - D = 3,40 m - chapa galvanizada - escavado em material de 3ª categoria - aterro rodoviário máximo = 4,50 m</t>
  </si>
  <si>
    <t>0605773</t>
  </si>
  <si>
    <t>Bueiro metálico sem interrupção de tráfego - D = 3,60 m - chapa galvanizada - escavado em material de 1ª categoria - aterro ferroviário máximo = 6,60 m</t>
  </si>
  <si>
    <t>0605516</t>
  </si>
  <si>
    <t>Bueiro metálico sem interrupção de tráfego - D = 3,60 m - chapa galvanizada - escavado em material de 1ª categoria - aterro rodoviário máximo = 4,30 m</t>
  </si>
  <si>
    <t>0605807</t>
  </si>
  <si>
    <t>Bueiro metálico sem interrupção de tráfego - D = 3,60 m - chapa galvanizada - escavado em material de 2ª categoria - aterro ferroviário máximo = 6,60 m</t>
  </si>
  <si>
    <t>0605536</t>
  </si>
  <si>
    <t>Bueiro metálico sem interrupção de tráfego - D = 3,60 m - chapa galvanizada - escavado em material de 2ª categoria - aterro rodoviário máximo = 4,30 m</t>
  </si>
  <si>
    <t>0605827</t>
  </si>
  <si>
    <t>Bueiro metálico sem interrupção de tráfego - D = 3,60 m - chapa galvanizada - escavado em material de 3ª categoria - aterro ferroviário máximo = 6,60 m</t>
  </si>
  <si>
    <t>0605556</t>
  </si>
  <si>
    <t>Bueiro metálico sem interrupção de tráfego - D = 3,60 m - chapa galvanizada - escavado em material de 3ª categoria - aterro rodoviário máximo = 4,30 m</t>
  </si>
  <si>
    <t>0605774</t>
  </si>
  <si>
    <t>Bueiro metálico sem interrupção de tráfego - D = 3,80 m - chapa galvanizada - escavado em material de 1ª categoria - aterro ferroviário máximo = 6,20 m</t>
  </si>
  <si>
    <t>0605517</t>
  </si>
  <si>
    <t>Bueiro metálico sem interrupção de tráfego - D = 3,80 m - chapa galvanizada - escavado em material de 1ª categoria - aterro rodoviário máximo = 4,00 m</t>
  </si>
  <si>
    <t>0605808</t>
  </si>
  <si>
    <t>Bueiro metálico sem interrupção de tráfego - D = 3,80 m - chapa galvanizada - escavado em material de 2ª categoria - aterro ferroviário máximo = 6,20 m</t>
  </si>
  <si>
    <t>0605537</t>
  </si>
  <si>
    <t>Bueiro metálico sem interrupção de tráfego - D = 3,80 m - chapa galvanizada - escavado em material de 2ª categoria - aterro rodoviário máximo = 4,00 m</t>
  </si>
  <si>
    <t>0605828</t>
  </si>
  <si>
    <t>Bueiro metálico sem interrupção de tráfego - D = 3,80 m - chapa galvanizada - escavado em material de 3ª categoria - aterro ferroviário máximo = 6,20 m</t>
  </si>
  <si>
    <t>0605557</t>
  </si>
  <si>
    <t>Bueiro metálico sem interrupção de tráfego - D = 3,80 m - chapa galvanizada - escavado em material de 3ª categoria - aterro rodoviário máximo = 4,00 m</t>
  </si>
  <si>
    <t>0605775</t>
  </si>
  <si>
    <t>Bueiro metálico sem interrupção de tráfego - D = 4,00 m - chapa galvanizada - escavado em material de 1ª categoria - aterro ferroviário máximo = 5,10 m</t>
  </si>
  <si>
    <t>0605518</t>
  </si>
  <si>
    <t>Bueiro metálico sem interrupção de tráfego - D = 4,00 m - chapa galvanizada - escavado em material de 1ª categoria - aterro rodoviário máximo = 3,10 m</t>
  </si>
  <si>
    <t>0605809</t>
  </si>
  <si>
    <t>Bueiro metálico sem interrupção de tráfego - D = 4,00 m - chapa galvanizada - escavado em material de 2ª categoria - aterro ferroviário máximo = 5,10 m</t>
  </si>
  <si>
    <t>0605538</t>
  </si>
  <si>
    <t>Bueiro metálico sem interrupção de tráfego - D = 4,00 m - chapa galvanizada - escavado em material de 2ª categoria - aterro rodoviário máximo = 3,10 m</t>
  </si>
  <si>
    <t>0605829</t>
  </si>
  <si>
    <t>Bueiro metálico sem interrupção de tráfego - D = 4,00 m - chapa galvanizada - escavado em material de 3ª categoria - aterro ferroviário máximo = 5,10 m</t>
  </si>
  <si>
    <t>0605558</t>
  </si>
  <si>
    <t>Bueiro metálico sem interrupção de tráfego - D = 4,00 m - chapa galvanizada - escavado em material de 3ª categoria - aterro rodoviário máximo = 3,10 m</t>
  </si>
  <si>
    <t>0605776</t>
  </si>
  <si>
    <t>Bueiro metálico sem interrupção de tráfego - D = 4,20 m - chapa galvanizada - escavado em material de 1ª categoria - aterro ferroviário máximo = 4,80 m</t>
  </si>
  <si>
    <t>0605519</t>
  </si>
  <si>
    <t>Bueiro metálico sem interrupção de tráfego - D = 4,20 m - chapa galvanizada - escavado em material de 1ª categoria - aterro rodoviário máximo = 4,40 m</t>
  </si>
  <si>
    <t>0605810</t>
  </si>
  <si>
    <t>Bueiro metálico sem interrupção de tráfego - D = 4,20 m - chapa galvanizada - escavado em material de 2ª categoria - aterro ferroviário máximo = 4,80 m</t>
  </si>
  <si>
    <t>0605539</t>
  </si>
  <si>
    <t>Bueiro metálico sem interrupção de tráfego - D = 4,20 m - chapa galvanizada - escavado em material de 2ª categoria - aterro rodoviário máximo = 4,40 m</t>
  </si>
  <si>
    <t>0605830</t>
  </si>
  <si>
    <t>Bueiro metálico sem interrupção de tráfego - D = 4,20 m - chapa galvanizada - escavado em material de 3ª categoria - aterro ferroviário máximo = 4,80 m</t>
  </si>
  <si>
    <t>0605559</t>
  </si>
  <si>
    <t>Bueiro metálico sem interrupção de tráfego - D = 4,20 m - chapa galvanizada - escavado em material de 3ª categoria - aterro rodoviário máximo = 4,40 m</t>
  </si>
  <si>
    <t>0605777</t>
  </si>
  <si>
    <t>Bueiro metálico sem interrupção de tráfego - D = 4,40 m - chapa galvanizada - escavado em material de 1ª categoria - aterro ferroviário máximo = 4,20 m</t>
  </si>
  <si>
    <t>0605520</t>
  </si>
  <si>
    <t>Bueiro metálico sem interrupção de tráfego - D = 4,40 m - chapa galvanizada - escavado em material de 1ª categoria - aterro rodoviário máximo = 4,20 m</t>
  </si>
  <si>
    <t>0605811</t>
  </si>
  <si>
    <t>Bueiro metálico sem interrupção de tráfego - D = 4,40 m - chapa galvanizada - escavado em material de 2ª categoria - aterro ferroviário máximo = 4,20 m</t>
  </si>
  <si>
    <t>0605540</t>
  </si>
  <si>
    <t>Bueiro metálico sem interrupção de tráfego - D = 4,40 m - chapa galvanizada - escavado em material de 2ª categoria - aterro rodoviário máximo = 4,20 m</t>
  </si>
  <si>
    <t>0605831</t>
  </si>
  <si>
    <t>Bueiro metálico sem interrupção de tráfego - D = 4,40 m - chapa galvanizada - escavado em material de 3ª categoria - aterro ferroviário máximo = 4,20 m</t>
  </si>
  <si>
    <t>0605560</t>
  </si>
  <si>
    <t>Bueiro metálico sem interrupção de tráfego - D = 4,40 m - chapa galvanizada - escavado em material de 3ª categoria - aterro rodoviário máximo = 4,20 m</t>
  </si>
  <si>
    <t>0605778</t>
  </si>
  <si>
    <t>Bueiro metálico sem interrupção de tráfego - D = 4,60 m - chapa galvanizada - escavado em material de 1ª categoria - aterro ferroviário máximo = 4,00 m</t>
  </si>
  <si>
    <t>0605521</t>
  </si>
  <si>
    <t>Bueiro metálico sem interrupção de tráfego - D = 4,60 m - chapa galvanizada - escavado em material de 1ª categoria - aterro rodoviário máximo = 4,00 m</t>
  </si>
  <si>
    <t>0605812</t>
  </si>
  <si>
    <t>Bueiro metálico sem interrupção de tráfego - D = 4,60 m - chapa galvanizada - escavado em material de 2ª categoria - aterro ferroviário máximo = 4,00 m</t>
  </si>
  <si>
    <t>0605541</t>
  </si>
  <si>
    <t>Bueiro metálico sem interrupção de tráfego - D = 4,60 m - chapa galvanizada - escavado em material de 2ª categoria - aterro rodoviário máximo = 4,00 m</t>
  </si>
  <si>
    <t>0605832</t>
  </si>
  <si>
    <t>Bueiro metálico sem interrupção de tráfego - D = 4,60 m - chapa galvanizada - escavado em material de 3ª categoria - aterro ferroviário máximo = 4,00 m</t>
  </si>
  <si>
    <t>0605561</t>
  </si>
  <si>
    <t>Bueiro metálico sem interrupção de tráfego - D = 4,60 m - chapa galvanizada - escavado em material de 3ª categoria - aterro rodoviário máximo = 4,00 m</t>
  </si>
  <si>
    <t>0605779</t>
  </si>
  <si>
    <t>Bueiro metálico sem interrupção de tráfego - D = 4,80 m - chapa galvanizada - escavado em material de 1ª categoria - aterro ferroviário máximo = 5,10 m</t>
  </si>
  <si>
    <t>0605522</t>
  </si>
  <si>
    <t>Bueiro metálico sem interrupção de tráfego - D = 4,80 m - chapa galvanizada - escavado em material de 1ª categoria - aterro rodoviário máximo = 5,50 m</t>
  </si>
  <si>
    <t>0605813</t>
  </si>
  <si>
    <t>Bueiro metálico sem interrupção de tráfego - D = 4,80 m - chapa galvanizada - escavado em material de 2ª categoria - aterro ferroviário máximo = 5,10 m</t>
  </si>
  <si>
    <t>0605542</t>
  </si>
  <si>
    <t>Bueiro metálico sem interrupção de tráfego - D = 4,80 m - chapa galvanizada - escavado em material de 2ª categoria - aterro rodoviário máximo = 5,50 m</t>
  </si>
  <si>
    <t>0605833</t>
  </si>
  <si>
    <t>Bueiro metálico sem interrupção de tráfego - D = 4,80 m - chapa galvanizada - escavado em material de 3ª categoria - aterro ferroviário máximo = 5,10 m</t>
  </si>
  <si>
    <t>0605562</t>
  </si>
  <si>
    <t>Bueiro metálico sem interrupção de tráfego - D = 4,80 m - chapa galvanizada - escavado em material de 3ª categoria - aterro rodoviário máximo = 5,50 m</t>
  </si>
  <si>
    <t>0605780</t>
  </si>
  <si>
    <t>Bueiro metálico sem interrupção de tráfego - D = 5,00 m - chapa galvanizada - escavado em material de 1ª categoria - aterro ferroviário máximo = 4,80 m</t>
  </si>
  <si>
    <t>0605523</t>
  </si>
  <si>
    <t>Bueiro metálico sem interrupção de tráfego - D = 5,00 m - chapa galvanizada - escavado em material de 1ª categoria - aterro rodoviário máximo = 5,30 m</t>
  </si>
  <si>
    <t>0605814</t>
  </si>
  <si>
    <t>Bueiro metálico sem interrupção de tráfego - D = 5,00 m - chapa galvanizada - escavado em material de 2ª categoria - aterro ferroviário máximo = 4,80 m</t>
  </si>
  <si>
    <t>0605543</t>
  </si>
  <si>
    <t>Bueiro metálico sem interrupção de tráfego - D = 5,00 m - chapa galvanizada - escavado em material de 2ª categoria - aterro rodoviário máximo = 5,30 m</t>
  </si>
  <si>
    <t>0605834</t>
  </si>
  <si>
    <t>Bueiro metálico sem interrupção de tráfego - D = 5,00 m - chapa galvanizada - escavado em material de 3ª categoria - aterro ferroviário máximo = 4,80 m</t>
  </si>
  <si>
    <t>0605563</t>
  </si>
  <si>
    <t>Bueiro metálico sem interrupção de tráfego - D = 5,00 m - chapa galvanizada - escavado em material de 3ª categoria - aterro rodoviário máximo = 5,30 m</t>
  </si>
  <si>
    <t>0605606</t>
  </si>
  <si>
    <t>Sistema de escoramento telescópico regulável para tunnel liner</t>
  </si>
  <si>
    <t>0705314</t>
  </si>
  <si>
    <t>Boca de BDCC 1,50 x 1,50 m - esconsidade 0° - areia e brita comerciais</t>
  </si>
  <si>
    <t>0705312</t>
  </si>
  <si>
    <t>Boca de BDCC 1,50 x 1,50 m - esconsidade 0° - areia extraída e brita produzida</t>
  </si>
  <si>
    <t>0705316</t>
  </si>
  <si>
    <t>Boca de BDCC 1,50 x 1,50 m - esconsidade 15° - areia e brita comerciais</t>
  </si>
  <si>
    <t>0705315</t>
  </si>
  <si>
    <t>Boca de BDCC 1,50 x 1,50 m - esconsidade 15° - areia extraída e brita produzida</t>
  </si>
  <si>
    <t>0705318</t>
  </si>
  <si>
    <t>Boca de BDCC 1,50 x 1,50 m - esconsidade 30° - areia e brita comerciais</t>
  </si>
  <si>
    <t>0705317</t>
  </si>
  <si>
    <t>Boca de BDCC 1,50 x 1,50 m - esconsidade 30° - areia extraída e brita produzida</t>
  </si>
  <si>
    <t>0705320</t>
  </si>
  <si>
    <t>Boca de BDCC 1,50 x 1,50 m - esconsidade 45° - areia e brita comerciais</t>
  </si>
  <si>
    <t>0705319</t>
  </si>
  <si>
    <t>Boca de BDCC 1,50 x 1,50 m - esconsidade 45° - areia extraída e brita produzida</t>
  </si>
  <si>
    <t>0705322</t>
  </si>
  <si>
    <t>Boca de BDCC 2,00 x 2,00 m - esconsidade 0° - areia e brita comerciais</t>
  </si>
  <si>
    <t>0705321</t>
  </si>
  <si>
    <t>Boca de BDCC 2,00 x 2,00 m - esconsidade 0° - areia extraída e brita produzida</t>
  </si>
  <si>
    <t>0705324</t>
  </si>
  <si>
    <t>Boca de BDCC 2,00 x 2,00 m - esconsidade 15° - areia e brita comerciais</t>
  </si>
  <si>
    <t>0705323</t>
  </si>
  <si>
    <t>Boca de BDCC 2,00 x 2,00 m - esconsidade 15° - areia extraída e brita produzida</t>
  </si>
  <si>
    <t>0705326</t>
  </si>
  <si>
    <t>Boca de BDCC 2,00 x 2,00 m - esconsidade 30° - areia e brita comerciais</t>
  </si>
  <si>
    <t>0705325</t>
  </si>
  <si>
    <t>Boca de BDCC 2,00 x 2,00 m - esconsidade 30° - areia extraída e brita produzida</t>
  </si>
  <si>
    <t>0705328</t>
  </si>
  <si>
    <t>Boca de BDCC 2,00 x 2,00 m - esconsidade 45° - areia e brita comerciais</t>
  </si>
  <si>
    <t>0705327</t>
  </si>
  <si>
    <t>Boca de BDCC 2,00 x 2,00 m - esconsidade 45° - areia extraída e brita produzida</t>
  </si>
  <si>
    <t>0705330</t>
  </si>
  <si>
    <t>Boca de BDCC 2,50 x 2,50 m - esconsidade 0° - areia e brita comerciais</t>
  </si>
  <si>
    <t>0705329</t>
  </si>
  <si>
    <t>Boca de BDCC 2,50 x 2,50 m - esconsidade 0° - areia extraída e brita produzida</t>
  </si>
  <si>
    <t>0705332</t>
  </si>
  <si>
    <t>Boca de BDCC 2,50 x 2,50 m - esconsidade 15° - areia e brita comerciais</t>
  </si>
  <si>
    <t>0705331</t>
  </si>
  <si>
    <t>Boca de BDCC 2,50 x 2,50 m - esconsidade 15° - areia extraída e brita produzida</t>
  </si>
  <si>
    <t>0705334</t>
  </si>
  <si>
    <t>Boca de BDCC 2,50 x 2,50 m - esconsidade 30° - areia e brita comerciais</t>
  </si>
  <si>
    <t>0705333</t>
  </si>
  <si>
    <t>Boca de BDCC 2,50 x 2,50 m - esconsidade 30° - areia extraída e brita produzida</t>
  </si>
  <si>
    <t>0705336</t>
  </si>
  <si>
    <t>Boca de BDCC 2,50 x 2,50 m - esconsidade 45° - areia e brita comerciais</t>
  </si>
  <si>
    <t>0705335</t>
  </si>
  <si>
    <t>Boca de BDCC 2,50 x 2,50 m - esconsidade 45° - areia extraída e brita produzida</t>
  </si>
  <si>
    <t>0705338</t>
  </si>
  <si>
    <t>Boca de BDCC 3,00 x 3,00 m - esconsidade 0° - areia e brita comerciais</t>
  </si>
  <si>
    <t>0705337</t>
  </si>
  <si>
    <t>Boca de BDCC 3,00 x 3,00 m - esconsidade 0° - areia extraída e brita produzida</t>
  </si>
  <si>
    <t>0705340</t>
  </si>
  <si>
    <t>Boca de BDCC 3,00 x 3,00 m - esconsidade 15° - areia e brita comerciais</t>
  </si>
  <si>
    <t>0705339</t>
  </si>
  <si>
    <t>Boca de BDCC 3,00 x 3,00 m - esconsidade 15° - areia extraída e brita produzida</t>
  </si>
  <si>
    <t>0705342</t>
  </si>
  <si>
    <t>Boca de BDCC 3,00 x 3,00 m - esconsidade 30° - areia e brita comerciais</t>
  </si>
  <si>
    <t>0705341</t>
  </si>
  <si>
    <t>Boca de BDCC 3,00 x 3,00 m - esconsidade 30° - areia extraída e brita produzida</t>
  </si>
  <si>
    <t>0705344</t>
  </si>
  <si>
    <t>Boca de BDCC 3,00 x 3,00 m - esconsidade 45° - areia e brita comerciais</t>
  </si>
  <si>
    <t>0705343</t>
  </si>
  <si>
    <t>Boca de BDCC 3,00 x 3,00 m - esconsidade 45° - areia extraída e brita produzida</t>
  </si>
  <si>
    <t>0705225</t>
  </si>
  <si>
    <t>Boca de BSCC 1,50 x 1,50 m - esconsidade 0° - areia e brita comerciais</t>
  </si>
  <si>
    <t>0705224</t>
  </si>
  <si>
    <t>Boca de BSCC 1,50 x 1,50 m - esconsidade 0° - areia extraída e brita produzida</t>
  </si>
  <si>
    <t>0705227</t>
  </si>
  <si>
    <t>Boca de BSCC 1,50 x 1,50 m - esconsidade 15° - areia e brita comerciais</t>
  </si>
  <si>
    <t>0705226</t>
  </si>
  <si>
    <t>Boca de BSCC 1,50 x 1,50 m - esconsidade 15° - areia extraída e brita produzida</t>
  </si>
  <si>
    <t>0705229</t>
  </si>
  <si>
    <t>Boca de BSCC 1,50 x 1,50 m - esconsidade 30° - areia e brita comerciais</t>
  </si>
  <si>
    <t>0705228</t>
  </si>
  <si>
    <t>Boca de BSCC 1,50 x 1,50 m - esconsidade 30° - areia extraída e brita produzida</t>
  </si>
  <si>
    <t>0705231</t>
  </si>
  <si>
    <t>Boca de BSCC 1,50 x 1,50 m - esconsidade 45° - areia e brita comerciais</t>
  </si>
  <si>
    <t>0705230</t>
  </si>
  <si>
    <t>Boca de BSCC 1,50 x 1,50 m - esconsidade 45° - areia extraída e brita produzida</t>
  </si>
  <si>
    <t>0705233</t>
  </si>
  <si>
    <t>Boca de BSCC 2,00 x 2,00 m - esconsidade 0° - areia e brita comerciais</t>
  </si>
  <si>
    <t>0705232</t>
  </si>
  <si>
    <t>Boca de BSCC 2,00 x 2,00 m - esconsidade 0° - areia extraída e brita produzida</t>
  </si>
  <si>
    <t>0705235</t>
  </si>
  <si>
    <t>Boca de BSCC 2,00 x 2,00 m - esconsidade 15° - areia e brita comerciais</t>
  </si>
  <si>
    <t>0705234</t>
  </si>
  <si>
    <t>Boca de BSCC 2,00 x 2,00 m - esconsidade 15° - areia extraída e brita produzida</t>
  </si>
  <si>
    <t>0705237</t>
  </si>
  <si>
    <t>Boca de BSCC 2,00 x 2,00 m - esconsidade 30° - areia e brita comerciais</t>
  </si>
  <si>
    <t>0705236</t>
  </si>
  <si>
    <t>Boca de BSCC 2,00 x 2,00 m - esconsidade 30° - areia extraída e brita produzida</t>
  </si>
  <si>
    <t>0705239</t>
  </si>
  <si>
    <t>Boca de BSCC 2,00 x 2,00 m - esconsidade 45° - areia e brita comerciais</t>
  </si>
  <si>
    <t>0705238</t>
  </si>
  <si>
    <t>Boca de BSCC 2,00 x 2,00 m - esconsidade 45° - areia extraída e brita produzida</t>
  </si>
  <si>
    <t>0705241</t>
  </si>
  <si>
    <t>Boca de BSCC 2,50 x 2,50 m - esconsidade 0° - areia e brita comerciais</t>
  </si>
  <si>
    <t>0705240</t>
  </si>
  <si>
    <t>Boca de BSCC 2,50 x 2,50 m - esconsidade 0° - areia extraída e brita produzida</t>
  </si>
  <si>
    <t>0705243</t>
  </si>
  <si>
    <t>Boca de BSCC 2,50 x 2,50 m - esconsidade 15° - areia e brita comerciais</t>
  </si>
  <si>
    <t>0705242</t>
  </si>
  <si>
    <t>Boca de BSCC 2,50 x 2,50 m - esconsidade 15° - areia extraída e brita produzida</t>
  </si>
  <si>
    <t>0705245</t>
  </si>
  <si>
    <t>Boca de BSCC 2,50 x 2,50 m - esconsidade 30° - areia e brita comerciais</t>
  </si>
  <si>
    <t>0705244</t>
  </si>
  <si>
    <t>Boca de BSCC 2,50 x 2,50 m - esconsidade 30° - areia extraída e brita produzida</t>
  </si>
  <si>
    <t>0705247</t>
  </si>
  <si>
    <t>Boca de BSCC 2,50 x 2,50 m - esconsidade 45° - areia e brita comerciais</t>
  </si>
  <si>
    <t>0705246</t>
  </si>
  <si>
    <t>Boca de BSCC 2,50 x 2,50 m - esconsidade 45° - areia extraída e brita produzida</t>
  </si>
  <si>
    <t>0705249</t>
  </si>
  <si>
    <t>Boca de BSCC 3,00 x 3,00 m - esconsidade 0° - areia e brita comerciais</t>
  </si>
  <si>
    <t>0705248</t>
  </si>
  <si>
    <t>Boca de BSCC 3,00 x 3,00 m - esconsidade 0° - areia extraída e brita produzida</t>
  </si>
  <si>
    <t>0705251</t>
  </si>
  <si>
    <t>Boca de BSCC 3,00 x 3,00 m - esconsidade 15° - areia e brita comerciais</t>
  </si>
  <si>
    <t>0705250</t>
  </si>
  <si>
    <t>Boca de BSCC 3,00 x 3,00 m - esconsidade 15° - areia extraída e brita produzida</t>
  </si>
  <si>
    <t>0705253</t>
  </si>
  <si>
    <t>Boca de BSCC 3,00 x 3,00 m - esconsidade 30° - areia e brita comerciais</t>
  </si>
  <si>
    <t>0705252</t>
  </si>
  <si>
    <t>Boca de BSCC 3,00 x 3,00 m - esconsidade 30° - areia extraída e brita produzida</t>
  </si>
  <si>
    <t>0705255</t>
  </si>
  <si>
    <t>Boca de BSCC 3,00 x 3,00 m - esconsidade 45° - areia e brita comerciais</t>
  </si>
  <si>
    <t>0705254</t>
  </si>
  <si>
    <t>Boca de BSCC 3,00 x 3,00 m - esconsidade 45° - areia extraída e brita produzida</t>
  </si>
  <si>
    <t>0705403</t>
  </si>
  <si>
    <t>Boca de BTCC 1,50 x 1,50 m - esconsidade 0° - areia e brita comerciais</t>
  </si>
  <si>
    <t>0705402</t>
  </si>
  <si>
    <t>Boca de BTCC 1,50 x 1,50 m - esconsidade 0° - areia extraída e brita produzida</t>
  </si>
  <si>
    <t>0705405</t>
  </si>
  <si>
    <t>Boca de BTCC 1,50 x 1,50 m - esconsidade 15° - areia e brita comerciais</t>
  </si>
  <si>
    <t>0705404</t>
  </si>
  <si>
    <t>Boca de BTCC 1,50 x 1,50 m - esconsidade 15° - areia extraída e brita produzida</t>
  </si>
  <si>
    <t>0705407</t>
  </si>
  <si>
    <t>Boca de BTCC 1,50 x 1,50 m - esconsidade 30° - areia e brita comerciais</t>
  </si>
  <si>
    <t>0705406</t>
  </si>
  <si>
    <t>Boca de BTCC 1,50 x 1,50 m - esconsidade 30° - areia extraída e brita produzida</t>
  </si>
  <si>
    <t>0705409</t>
  </si>
  <si>
    <t>Boca de BTCC 1,50 x 1,50 m - esconsidade 45° - areia e brita comerciais</t>
  </si>
  <si>
    <t>0705408</t>
  </si>
  <si>
    <t>Boca de BTCC 1,50 x 1,50 m - esconsidade 45° - areia extraída e brita produzida</t>
  </si>
  <si>
    <t>0705411</t>
  </si>
  <si>
    <t>Boca de BTCC 2,00 x 2,00 m - esconsidade 0° - areia e brita comerciais</t>
  </si>
  <si>
    <t>0705410</t>
  </si>
  <si>
    <t>Boca de BTCC 2,00 x 2,00 m - esconsidade 0° - areia extraída e brita produzida</t>
  </si>
  <si>
    <t>0705413</t>
  </si>
  <si>
    <t>Boca de BTCC 2,00 x 2,00 m - esconsidade 15° - areia e brita comerciais</t>
  </si>
  <si>
    <t>0705412</t>
  </si>
  <si>
    <t>Boca de BTCC 2,00 x 2,00 m - esconsidade 15° - areia extraída e brita produzida</t>
  </si>
  <si>
    <t>0705415</t>
  </si>
  <si>
    <t>Boca de BTCC 2,00 x 2,00 m - esconsidade 30° - areia e brita comerciais</t>
  </si>
  <si>
    <t>0705414</t>
  </si>
  <si>
    <t>Boca de BTCC 2,00 x 2,00 m - esconsidade 30° - areia extraída e brita produzida</t>
  </si>
  <si>
    <t>0705417</t>
  </si>
  <si>
    <t>Boca de BTCC 2,00 x 2,00 m - esconsidade 45° - areia e brita comerciais</t>
  </si>
  <si>
    <t>0705416</t>
  </si>
  <si>
    <t>Boca de BTCC 2,00 x 2,00 m - esconsidade 45° - areia extraída e brita produzida</t>
  </si>
  <si>
    <t>0705419</t>
  </si>
  <si>
    <t>Boca de BTCC 2,50 x 2,50 m - esconsidade 0° - areia e brita comerciais</t>
  </si>
  <si>
    <t>0705418</t>
  </si>
  <si>
    <t>Boca de BTCC 2,50 x 2,50 m - esconsidade 0° - areia extraída e brita produzida</t>
  </si>
  <si>
    <t>0705421</t>
  </si>
  <si>
    <t>Boca de BTCC 2,50 x 2,50 m - esconsidade 15° - areia e brita comerciais</t>
  </si>
  <si>
    <t>0705420</t>
  </si>
  <si>
    <t>Boca de BTCC 2,50 x 2,50 m - esconsidade 15° - areia extraída e brita produzida</t>
  </si>
  <si>
    <t>0705423</t>
  </si>
  <si>
    <t>Boca de BTCC 2,50 x 2,50 m - esconsidade 30° - areia e brita comerciais</t>
  </si>
  <si>
    <t>0705422</t>
  </si>
  <si>
    <t>Boca de BTCC 2,50 x 2,50 m - esconsidade 30° - areia extraída e brita produzida</t>
  </si>
  <si>
    <t>0705425</t>
  </si>
  <si>
    <t>Boca de BTCC 2,50 x 2,50 m - esconsidade 45° - areia e brita comerciais</t>
  </si>
  <si>
    <t>0705424</t>
  </si>
  <si>
    <t>Boca de BTCC 2,50 x 2,50 m - esconsidade 45° - areia extraída e brita produzida</t>
  </si>
  <si>
    <t>0705427</t>
  </si>
  <si>
    <t>Boca de BTCC 3,00 x 3,00 m - esconsidade 0° - areia e brita comerciais</t>
  </si>
  <si>
    <t>0705426</t>
  </si>
  <si>
    <t>Boca de BTCC 3,00 x 3,00 m - esconsidade 0° - areia extraída e brita produzida</t>
  </si>
  <si>
    <t>0705429</t>
  </si>
  <si>
    <t>Boca de BTCC 3,00 x 3,00 m - esconsidade 15° - areia e brita comerciais</t>
  </si>
  <si>
    <t>0705428</t>
  </si>
  <si>
    <t>Boca de BTCC 3,00 x 3,00 m - esconsidade 15° - areia extraída e brita produzida</t>
  </si>
  <si>
    <t>0705431</t>
  </si>
  <si>
    <t>Boca de BTCC 3,00 x 3,00 m - esconsidade 30° - areia e brita comerciais</t>
  </si>
  <si>
    <t>0705430</t>
  </si>
  <si>
    <t>Boca de BTCC 3,00 x 3,00 m - esconsidade 30° - areia extraída e brita produzida</t>
  </si>
  <si>
    <t>0705433</t>
  </si>
  <si>
    <t>Boca de BTCC 3,00 x 3,00 m - esconsidade 45° - areia e brita comerciais</t>
  </si>
  <si>
    <t>0705432</t>
  </si>
  <si>
    <t>Boca de BTCC 3,00 x 3,00 m - esconsidade 45° - areia extraída e brita produzida</t>
  </si>
  <si>
    <t>0705257</t>
  </si>
  <si>
    <t>Corpo de BDCC 1,50 x 1,50 m - moldado no local - altura do aterro 0,00 a 1,00 m - areia e brita comerciais</t>
  </si>
  <si>
    <t>0705256</t>
  </si>
  <si>
    <t>Corpo de BDCC 1,50 x 1,50 m - moldado no local - altura do aterro 0,00 a 1,00 m - areia extraída e brita produzida</t>
  </si>
  <si>
    <t>0705259</t>
  </si>
  <si>
    <t>Corpo de BDCC 1,50 x 1,50 m - moldado no local - altura do aterro 1,00 a 2,50 m - areia e brita comerciais</t>
  </si>
  <si>
    <t>0705258</t>
  </si>
  <si>
    <t>Corpo de BDCC 1,50 x 1,50 m - moldado no local - altura do aterro 1,00 a 2,50 m - areia extraída e brita produzida</t>
  </si>
  <si>
    <t>0705267</t>
  </si>
  <si>
    <t>Corpo de BDCC 1,50 x 1,50 m - moldado no local - altura do aterro 10,00 a 12,50 m - areia e brita comerciais</t>
  </si>
  <si>
    <t>0705266</t>
  </si>
  <si>
    <t>Corpo de BDCC 1,50 x 1,50 m - moldado no local - altura do aterro 10,00 a 12,50 m - areia extraída e brita produzida</t>
  </si>
  <si>
    <t>0705269</t>
  </si>
  <si>
    <t>Corpo de BDCC 1,50 x 1,50 m - moldado no local - altura do aterro 12,50 a 15,00 m - areia e brita comerciais</t>
  </si>
  <si>
    <t>0705268</t>
  </si>
  <si>
    <t>Corpo de BDCC 1,50 x 1,50 m - moldado no local - altura do aterro 12,50 a 15,00 m - areia extraída e brita produzida</t>
  </si>
  <si>
    <t>0705261</t>
  </si>
  <si>
    <t>Corpo de BDCC 1,50 x 1,50 m - moldado no local - altura do aterro 2,50 a 5,00 m - areia e brita comerciais</t>
  </si>
  <si>
    <t>0705260</t>
  </si>
  <si>
    <t>Corpo de BDCC 1,50 x 1,50 m - moldado no local - altura do aterro 2,50 a 5,00 m - areia extraída e brita produzida</t>
  </si>
  <si>
    <t>0705263</t>
  </si>
  <si>
    <t>Corpo de BDCC 1,50 x 1,50 m - moldado no local - altura do aterro 5,00 a 7,50 m - areia e brita comerciais</t>
  </si>
  <si>
    <t>0705262</t>
  </si>
  <si>
    <t>Corpo de BDCC 1,50 x 1,50 m - moldado no local - altura do aterro 5,00 a 7,50 m - areia extraída e brita produzida</t>
  </si>
  <si>
    <t>0705265</t>
  </si>
  <si>
    <t>Corpo de BDCC 1,50 x 1,50 m - moldado no local - altura do aterro 7,50 a 10,00 m - areia e brita comerciais</t>
  </si>
  <si>
    <t>0705264</t>
  </si>
  <si>
    <t>Corpo de BDCC 1,50 x 1,50 m - moldado no local - altura do aterro 7,50 a 10,00 m - areia extraída e brita produzida</t>
  </si>
  <si>
    <t>0705271</t>
  </si>
  <si>
    <t>Corpo de BDCC 2,00 x 2,00 m - moldado no local - altura do aterro 0,00 a 1,00 m - areia e brita comerciais</t>
  </si>
  <si>
    <t>0705270</t>
  </si>
  <si>
    <t>Corpo de BDCC 2,00 x 2,00 m - moldado no local - altura do aterro 0,00 a 1,00 m - areia extraída e brita produzida</t>
  </si>
  <si>
    <t>0705273</t>
  </si>
  <si>
    <t>Corpo de BDCC 2,00 x 2,00 m - moldado no local - altura do aterro 1,00 a 2,50 m - areia e brita comerciais</t>
  </si>
  <si>
    <t>0705272</t>
  </si>
  <si>
    <t>Corpo de BDCC 2,00 x 2,00 m - moldado no local - altura do aterro 1,00 a 2,50 m - areia extraída e brita produzida</t>
  </si>
  <si>
    <t>0705281</t>
  </si>
  <si>
    <t>Corpo de BDCC 2,00 x 2,00 m - moldado no local - altura do aterro 10,00 a 12,50 m - areia e brita comerciais</t>
  </si>
  <si>
    <t>0705280</t>
  </si>
  <si>
    <t>Corpo de BDCC 2,00 x 2,00 m - moldado no local - altura do aterro 10,00 a 12,50 m - areia extraída e brita produzida</t>
  </si>
  <si>
    <t>0705283</t>
  </si>
  <si>
    <t>Corpo de BDCC 2,00 x 2,00 m - moldado no local - altura do aterro 12,50 a 15,00 m - areia e brita comerciais</t>
  </si>
  <si>
    <t>0705282</t>
  </si>
  <si>
    <t>Corpo de BDCC 2,00 x 2,00 m - moldado no local - altura do aterro 12,50 a 15,00 m - areia extraída e brita produzida</t>
  </si>
  <si>
    <t>0705275</t>
  </si>
  <si>
    <t>Corpo de BDCC 2,00 x 2,00 m - moldado no local - altura do aterro 2,50 a 5,00 m - areia e brita comerciais</t>
  </si>
  <si>
    <t>0705274</t>
  </si>
  <si>
    <t>Corpo de BDCC 2,00 x 2,00 m - moldado no local - altura do aterro 2,50 a 5,00 m - areia extraída e brita produzida</t>
  </si>
  <si>
    <t>0705277</t>
  </si>
  <si>
    <t>Corpo de BDCC 2,00 x 2,00 m - moldado no local - altura do aterro 5,00 a 7,50 m - areia e brita comerciais</t>
  </si>
  <si>
    <t>0705276</t>
  </si>
  <si>
    <t>Corpo de BDCC 2,00 x 2,00 m - moldado no local - altura do aterro 5,00 a 7,50 m - areia extraída e brita produzida</t>
  </si>
  <si>
    <t>0705279</t>
  </si>
  <si>
    <t>Corpo de BDCC 2,00 x 2,00 m - moldado no local - altura do aterro 7,50 a 10,00 m - areia e brita comerciais</t>
  </si>
  <si>
    <t>0705278</t>
  </si>
  <si>
    <t>Corpo de BDCC 2,00 x 2,00 m - moldado no local - altura do aterro 7,50 a 10,00 m - areia extraída e brita produzida</t>
  </si>
  <si>
    <t>0705285</t>
  </si>
  <si>
    <t>Corpo de BDCC 2,50 x 2,50 m - moldado no local - altura do aterro 0,00 a 1,00 m - areia e brita comerciais</t>
  </si>
  <si>
    <t>0705284</t>
  </si>
  <si>
    <t>Corpo de BDCC 2,50 x 2,50 m - moldado no local - altura do aterro 0,00 a 1,00 m - areia extraída e brita produzida</t>
  </si>
  <si>
    <t>0705287</t>
  </si>
  <si>
    <t>Corpo de BDCC 2,50 x 2,50 m - moldado no local - altura do aterro 1,00 a 2,50 m - areia e brita comerciais</t>
  </si>
  <si>
    <t>0705286</t>
  </si>
  <si>
    <t>Corpo de BDCC 2,50 x 2,50 m - moldado no local - altura do aterro 1,00 a 2,50 m - areia extraída e brita produzida</t>
  </si>
  <si>
    <t>0705295</t>
  </si>
  <si>
    <t>Corpo de BDCC 2,50 x 2,50 m - moldado no local - altura do aterro 10,00 a 12,50 m - areia e brita comerciais</t>
  </si>
  <si>
    <t>0705294</t>
  </si>
  <si>
    <t>Corpo de BDCC 2,50 x 2,50 m - moldado no local - altura do aterro 10,00 a 12,50 m - areia extraída e brita produzida</t>
  </si>
  <si>
    <t>0705297</t>
  </si>
  <si>
    <t>Corpo de BDCC 2,50 x 2,50 m - moldado no local - altura do aterro 12,50 a 15,00 m - areia e brita comerciais</t>
  </si>
  <si>
    <t>0705296</t>
  </si>
  <si>
    <t>Corpo de BDCC 2,50 x 2,50 m - moldado no local - altura do aterro 12,50 a 15,00 m - areia extraída e brita produzida</t>
  </si>
  <si>
    <t>0705289</t>
  </si>
  <si>
    <t>Corpo de BDCC 2,50 x 2,50 m - moldado no local - altura do aterro 2,50 a 5,00 m - areia e brita comerciais</t>
  </si>
  <si>
    <t>0705288</t>
  </si>
  <si>
    <t>Corpo de BDCC 2,50 x 2,50 m - moldado no local - altura do aterro 2,50 a 5,00 m - areia extraída e brita produzida</t>
  </si>
  <si>
    <t>0705291</t>
  </si>
  <si>
    <t>Corpo de BDCC 2,50 x 2,50 m - moldado no local - altura do aterro 5,00 a 7,50 m - areia e brita comerciais</t>
  </si>
  <si>
    <t>0705290</t>
  </si>
  <si>
    <t>Corpo de BDCC 2,50 x 2,50 m - moldado no local - altura do aterro 5,00 a 7,50 m - areia extraída e brita produzida</t>
  </si>
  <si>
    <t>0705293</t>
  </si>
  <si>
    <t>Corpo de BDCC 2,50 x 2,50 m - moldado no local - altura do aterro 7,50 a 10,00 m - areia e brita comerciais</t>
  </si>
  <si>
    <t>0705292</t>
  </si>
  <si>
    <t>Corpo de BDCC 2,50 x 2,50 m - moldado no local - altura do aterro 7,50 a 10,00 m - areia extraída e brita produzida</t>
  </si>
  <si>
    <t>0705299</t>
  </si>
  <si>
    <t>Corpo de BDCC 3,00 x 3,00 m - moldado no local - altura do aterro 0,00 a 1,00 m - areia e brita comerciais</t>
  </si>
  <si>
    <t>0705298</t>
  </si>
  <si>
    <t>Corpo de BDCC 3,00 x 3,00 m - moldado no local - altura do aterro 0,00 a 1,00 m - areia extraída e brita produzida</t>
  </si>
  <si>
    <t>0705301</t>
  </si>
  <si>
    <t>Corpo de BDCC 3,00 x 3,00 m - moldado no local - altura do aterro 1,00 a 2,50 m - areia e brita comerciais</t>
  </si>
  <si>
    <t>0705300</t>
  </si>
  <si>
    <t>Corpo de BDCC 3,00 x 3,00 m - moldado no local - altura do aterro 1,00 a 2,50 m - areia extraída e brita produzida</t>
  </si>
  <si>
    <t>0705309</t>
  </si>
  <si>
    <t>Corpo de BDCC 3,00 x 3,00 m - moldado no local - altura do aterro 10,00 a 12,50 m - areia e brita comerciais</t>
  </si>
  <si>
    <t>0705308</t>
  </si>
  <si>
    <t>Corpo de BDCC 3,00 x 3,00 m - moldado no local - altura do aterro 10,00 a 12,50 m - areia extraída e brita produzida</t>
  </si>
  <si>
    <t>0705311</t>
  </si>
  <si>
    <t>Corpo de BDCC 3,00 x 3,00 m - moldado no local - altura do aterro 12,50 a 15,00 m - areia e brita comerciais</t>
  </si>
  <si>
    <t>0705310</t>
  </si>
  <si>
    <t>Corpo de BDCC 3,00 x 3,00 m - moldado no local - altura do aterro 12,50 a 15,00 m - areia extraída e brita produzida</t>
  </si>
  <si>
    <t>0705303</t>
  </si>
  <si>
    <t>Corpo de BDCC 3,00 x 3,00 m - moldado no local - altura do aterro 2,50 a 5,00 m - areia e brita comerciais</t>
  </si>
  <si>
    <t>0705302</t>
  </si>
  <si>
    <t>Corpo de BDCC 3,00 x 3,00 m - moldado no local - altura do aterro 2,50 a 5,00 m - areia extraída e brita produzida</t>
  </si>
  <si>
    <t>0705305</t>
  </si>
  <si>
    <t>Corpo de BDCC 3,00 x 3,00 m - moldado no local - altura do aterro 5,00 a 7,50 m - areia e brita comerciais</t>
  </si>
  <si>
    <t>0705304</t>
  </si>
  <si>
    <t>Corpo de BDCC 3,00 x 3,00 m - moldado no local - altura do aterro 5,00 a 7,50 m - areia extraída e brita produzida</t>
  </si>
  <si>
    <t>0705307</t>
  </si>
  <si>
    <t>Corpo de BDCC 3,00 x 3,00 m - moldado no local - altura do aterro 7,50 a 10,00 m - areia e brita comerciais</t>
  </si>
  <si>
    <t>0705306</t>
  </si>
  <si>
    <t>Corpo de BDCC 3,00 x 3,00 m - moldado no local - altura do aterro 7,50 a 10,00 m - areia extraída e brita produzida</t>
  </si>
  <si>
    <t>0705169</t>
  </si>
  <si>
    <t>Corpo de BSCC 1,50 x 1,50 m - moldado no local - altura do aterro 0,00 a 1,00 m - areia e brita comerciais</t>
  </si>
  <si>
    <t>0705168</t>
  </si>
  <si>
    <t>Corpo de BSCC 1,50 x 1,50 m - moldado no local - altura do aterro 0,00 a 1,00 m - areia extraída e brita produzida</t>
  </si>
  <si>
    <t>0705171</t>
  </si>
  <si>
    <t>Corpo de BSCC 1,50 x 1,50 m - moldado no local - altura do aterro 1,00 a 2,50 m - areia e brita comerciais</t>
  </si>
  <si>
    <t>0705170</t>
  </si>
  <si>
    <t>Corpo de BSCC 1,50 x 1,50 m - moldado no local - altura do aterro 1,00 a 2,50 m - areia extraída e brita produzida</t>
  </si>
  <si>
    <t>0705179</t>
  </si>
  <si>
    <t>Corpo de BSCC 1,50 x 1,50 m - moldado no local - altura do aterro 10,00 a 12,50 m - areia e brita comerciais</t>
  </si>
  <si>
    <t>0705178</t>
  </si>
  <si>
    <t>Corpo de BSCC 1,50 x 1,50 m - moldado no local - altura do aterro 10,00 a 12,50 m - areia extraída e brita produzida</t>
  </si>
  <si>
    <t>0705181</t>
  </si>
  <si>
    <t>Corpo de BSCC 1,50 x 1,50 m - moldado no local - altura do aterro 12,50 a 15,00 m - areia e brita comerciais</t>
  </si>
  <si>
    <t>0705180</t>
  </si>
  <si>
    <t>Corpo de BSCC 1,50 x 1,50 m - moldado no local - altura do aterro 12,50 a 15,00 m - areia extraída e brita produzida</t>
  </si>
  <si>
    <t>0705173</t>
  </si>
  <si>
    <t>Corpo de BSCC 1,50 x 1,50 m - moldado no local - altura do aterro 2,50 a 5,00 m - areia e brita comerciais</t>
  </si>
  <si>
    <t>0705172</t>
  </si>
  <si>
    <t>Corpo de BSCC 1,50 x 1,50 m - moldado no local - altura do aterro 2,50 a 5,00 m - areia extraída e brita produzida</t>
  </si>
  <si>
    <t>0705175</t>
  </si>
  <si>
    <t>Corpo de BSCC 1,50 x 1,50 m - moldado no local - altura do aterro 5,00 a 7,50 m - areia e brita comerciais</t>
  </si>
  <si>
    <t>0705174</t>
  </si>
  <si>
    <t>Corpo de BSCC 1,50 x 1,50 m - moldado no local - altura do aterro 5,00 a 7,50 m - areia extraída e brita produzida</t>
  </si>
  <si>
    <t>0705177</t>
  </si>
  <si>
    <t>Corpo de BSCC 1,50 x 1,50 m - moldado no local - altura do aterro 7,50 a 10,00 m - areia e brita comerciais</t>
  </si>
  <si>
    <t>0705176</t>
  </si>
  <si>
    <t>Corpo de BSCC 1,50 x 1,50 m - moldado no local - altura do aterro 7,50 a 10,00 m - areia extraída e brita produzida</t>
  </si>
  <si>
    <t>0705183</t>
  </si>
  <si>
    <t>Corpo de BSCC 2,00 x 2,00 m - moldado no local - altura do aterro 0,00 a 1,00 m - areia e brita comerciais</t>
  </si>
  <si>
    <t>0705182</t>
  </si>
  <si>
    <t>Corpo de BSCC 2,00 x 2,00 m - moldado no local - altura do aterro 0,00 a 1,00 m - areia extraída e brita produzida</t>
  </si>
  <si>
    <t>0705185</t>
  </si>
  <si>
    <t>Corpo de BSCC 2,00 x 2,00 m - moldado no local - altura do aterro 1,00 a 2,50 m - areia e brita comerciais</t>
  </si>
  <si>
    <t>0705184</t>
  </si>
  <si>
    <t>Corpo de BSCC 2,00 x 2,00 m - moldado no local - altura do aterro 1,00 a 2,50 m - areia extraída e brita produzida</t>
  </si>
  <si>
    <t>0705193</t>
  </si>
  <si>
    <t>Corpo de BSCC 2,00 x 2,00 m - moldado no local - altura do aterro 10,00 a 12,50 m - areia e brita comerciais</t>
  </si>
  <si>
    <t>0705192</t>
  </si>
  <si>
    <t>Corpo de BSCC 2,00 x 2,00 m - moldado no local - altura do aterro 10,00 a 12,50 m - areia extraída e brita produzida</t>
  </si>
  <si>
    <t>0705195</t>
  </si>
  <si>
    <t>Corpo de BSCC 2,00 x 2,00 m - moldado no local - altura do aterro 12,50 a 15,00 m - areia e brita comerciais</t>
  </si>
  <si>
    <t>0705194</t>
  </si>
  <si>
    <t>Corpo de BSCC 2,00 x 2,00 m - moldado no local - altura do aterro 12,50 a 15,00 m - areia extraída e brita produzida</t>
  </si>
  <si>
    <t>0705187</t>
  </si>
  <si>
    <t>Corpo de BSCC 2,00 x 2,00 m - moldado no local - altura do aterro 2,50 a 5,00 m - areia e brita comerciais</t>
  </si>
  <si>
    <t>0705186</t>
  </si>
  <si>
    <t>Corpo de BSCC 2,00 x 2,00 m - moldado no local - altura do aterro 2,50 a 5,00 m - areia extraída e brita produzida</t>
  </si>
  <si>
    <t>0705189</t>
  </si>
  <si>
    <t>Corpo de BSCC 2,00 x 2,00 m - moldado no local - altura do aterro 5,00 a 7,50 m - areia e brita comerciais</t>
  </si>
  <si>
    <t>0705188</t>
  </si>
  <si>
    <t>Corpo de BSCC 2,00 x 2,00 m - moldado no local - altura do aterro 5,00 a 7,50 m - areia extraída e brita produzida</t>
  </si>
  <si>
    <t>0705191</t>
  </si>
  <si>
    <t>Corpo de BSCC 2,00 x 2,00 m - moldado no local - altura do aterro 7,50 a 10,00 m - areia e brita comerciais</t>
  </si>
  <si>
    <t>0705190</t>
  </si>
  <si>
    <t>Corpo de BSCC 2,00 x 2,00 m - moldado no local - altura do aterro 7,50 a 10,00 m - areia extraída e brita produzida</t>
  </si>
  <si>
    <t>0705197</t>
  </si>
  <si>
    <t>Corpo de BSCC 2,50 x 2,50 m - moldado no local - altura do aterro 0,00 a 1,00 m - areia e brita comerciais</t>
  </si>
  <si>
    <t>0705196</t>
  </si>
  <si>
    <t>Corpo de BSCC 2,50 x 2,50 m - moldado no local - altura do aterro 0,00 a 1,00 m - areia extraída e brita produzida</t>
  </si>
  <si>
    <t>0705199</t>
  </si>
  <si>
    <t>Corpo de BSCC 2,50 x 2,50 m - moldado no local - altura do aterro 1,00 a 2,50 m - areia e brita comerciais</t>
  </si>
  <si>
    <t>0705198</t>
  </si>
  <si>
    <t>Corpo de BSCC 2,50 x 2,50 m - moldado no local - altura do aterro 1,00 a 2,50 m - areia extraída e brita produzida</t>
  </si>
  <si>
    <t>0705207</t>
  </si>
  <si>
    <t>Corpo de BSCC 2,50 x 2,50 m - moldado no local - altura do aterro 10,00 a 12,50 m - areia e brita comerciais</t>
  </si>
  <si>
    <t>0705206</t>
  </si>
  <si>
    <t>Corpo de BSCC 2,50 x 2,50 m - moldado no local - altura do aterro 10,00 a 12,50 m - areia extraída e brita produzida</t>
  </si>
  <si>
    <t>0705209</t>
  </si>
  <si>
    <t>Corpo de BSCC 2,50 x 2,50 m - moldado no local - altura do aterro 12,50 a 15,00 m - areia e brita comerciais</t>
  </si>
  <si>
    <t>0705208</t>
  </si>
  <si>
    <t>Corpo de BSCC 2,50 x 2,50 m - moldado no local - altura do aterro 12,50 a 15,00 m - areia extraída e brita produzida</t>
  </si>
  <si>
    <t>0705201</t>
  </si>
  <si>
    <t>Corpo de BSCC 2,50 x 2,50 m - moldado no local - altura do aterro 2,50 a 5,00 m - areia e brita comerciais</t>
  </si>
  <si>
    <t>0705200</t>
  </si>
  <si>
    <t>Corpo de BSCC 2,50 x 2,50 m - moldado no local - altura do aterro 2,50 a 5,00 m - areia extraída e brita produzida</t>
  </si>
  <si>
    <t>0705203</t>
  </si>
  <si>
    <t>Corpo de BSCC 2,50 x 2,50 m - moldado no local - altura do aterro 5,00 a 7,50 m - areia e brita comerciais</t>
  </si>
  <si>
    <t>0705202</t>
  </si>
  <si>
    <t>Corpo de BSCC 2,50 x 2,50 m - moldado no local - altura do aterro 5,00 a 7,50 m - areia extraída e brita produzida</t>
  </si>
  <si>
    <t>0705205</t>
  </si>
  <si>
    <t>Corpo de BSCC 2,50 x 2,50 m - moldado no local - altura do aterro 7,50 a 10,00 m - areia e brita comerciais</t>
  </si>
  <si>
    <t>0705204</t>
  </si>
  <si>
    <t>Corpo de BSCC 2,50 x 2,50 m - moldado no local - altura do aterro 7,50 a 10,00 m - areia extraída e brita produzida</t>
  </si>
  <si>
    <t>0705211</t>
  </si>
  <si>
    <t>Corpo de BSCC 3,00 x 3,00 m - moldado no local - altura do aterro 0,00 a 1,00 m - areia e brita comerciais</t>
  </si>
  <si>
    <t>0705210</t>
  </si>
  <si>
    <t>Corpo de BSCC 3,00 x 3,00 m - moldado no local - altura do aterro 0,00 a 1,00 m - areia extraída e brita produzida</t>
  </si>
  <si>
    <t>0705213</t>
  </si>
  <si>
    <t>Corpo de BSCC 3,00 x 3,00 m - moldado no local - altura do aterro 1,00 a 2,50 m - areia e brita comerciais</t>
  </si>
  <si>
    <t>0705212</t>
  </si>
  <si>
    <t>Corpo de BSCC 3,00 x 3,00 m - moldado no local - altura do aterro 1,00 a 2,50 m - areia extraída e brita produzida</t>
  </si>
  <si>
    <t>0705221</t>
  </si>
  <si>
    <t>Corpo de BSCC 3,00 x 3,00 m - moldado no local - altura do aterro 10,00 a 12,50 m - areia e brita comerciais</t>
  </si>
  <si>
    <t>0705220</t>
  </si>
  <si>
    <t>Corpo de BSCC 3,00 x 3,00 m - moldado no local - altura do aterro 10,00 a 12,50 m - areia extraída e brita produzida</t>
  </si>
  <si>
    <t>0705223</t>
  </si>
  <si>
    <t>Corpo de BSCC 3,00 x 3,00 m - moldado no local - altura do aterro 12,50 a 15,00 m - areia e brita comerciais</t>
  </si>
  <si>
    <t>0705222</t>
  </si>
  <si>
    <t>Corpo de BSCC 3,00 x 3,00 m - moldado no local - altura do aterro 12,50 a 15,00 m - areia extraída e brita produzida</t>
  </si>
  <si>
    <t>0705215</t>
  </si>
  <si>
    <t>Corpo de BSCC 3,00 x 3,00 m - moldado no local - altura do aterro 2,50 a 5,00 m - areia e brita comerciais</t>
  </si>
  <si>
    <t>0705214</t>
  </si>
  <si>
    <t>Corpo de BSCC 3,00 x 3,00 m - moldado no local - altura do aterro 2,50 a 5,00 m - areia extraída e brita produzida</t>
  </si>
  <si>
    <t>0705217</t>
  </si>
  <si>
    <t>Corpo de BSCC 3,00 x 3,00 m - moldado no local - altura do aterro 5,00 a 7,50 m - areia e brita comerciais</t>
  </si>
  <si>
    <t>0705216</t>
  </si>
  <si>
    <t>Corpo de BSCC 3,00 x 3,00 m - moldado no local - altura do aterro 5,00 a 7,50 m - areia extraída e brita produzida</t>
  </si>
  <si>
    <t>0705219</t>
  </si>
  <si>
    <t>Corpo de BSCC 3,00 x 3,00 m - moldado no local - altura do aterro 7,50 a 10,00 m - areia e brita comerciais</t>
  </si>
  <si>
    <t>0705218</t>
  </si>
  <si>
    <t>Corpo de BSCC 3,00 x 3,00 m - moldado no local - altura do aterro 7,50 a 10,00 m - areia extraída e brita produzida</t>
  </si>
  <si>
    <t>0705346</t>
  </si>
  <si>
    <t>Corpo de BTCC 1,50 x 1,50 m - moldado no local - altura do aterro 0,00 a 1,00 m - areia e brita comerciais</t>
  </si>
  <si>
    <t>0705345</t>
  </si>
  <si>
    <t>Corpo de BTCC 1,50 x 1,50 m - moldado no local - altura do aterro 0,00 a 1,00 m - areia extraída e brita produzida</t>
  </si>
  <si>
    <t>0705348</t>
  </si>
  <si>
    <t>Corpo de BTCC 1,50 x 1,50 m - moldado no local - altura do aterro 1,00 a 2,50 m - areia e brita comerciais</t>
  </si>
  <si>
    <t>0705347</t>
  </si>
  <si>
    <t>Corpo de BTCC 1,50 x 1,50 m - moldado no local - altura do aterro 1,00 a 2,50 m - areia extraída e brita produzida</t>
  </si>
  <si>
    <t>0705356</t>
  </si>
  <si>
    <t>Corpo de BTCC 1,50 x 1,50 m - moldado no local - altura do aterro 10,00 a 12,50 m - areia e brita comerciais</t>
  </si>
  <si>
    <t>0705355</t>
  </si>
  <si>
    <t>Corpo de BTCC 1,50 x 1,50 m - moldado no local - altura do aterro 10,00 a 12,50 m - areia extraída e brita produzida</t>
  </si>
  <si>
    <t>0705358</t>
  </si>
  <si>
    <t>Corpo de BTCC 1,50 x 1,50 m - moldado no local - altura do aterro 12,50 a 15,00 m - areia e brita comerciais</t>
  </si>
  <si>
    <t>0705357</t>
  </si>
  <si>
    <t>Corpo de BTCC 1,50 x 1,50 m - moldado no local - altura do aterro 12,50 a 15,00 m - areia extraída e brita produzida</t>
  </si>
  <si>
    <t>0705350</t>
  </si>
  <si>
    <t>Corpo de BTCC 1,50 x 1,50 m - moldado no local - altura do aterro 2,50 a 5,00 m - areia e brita comerciais</t>
  </si>
  <si>
    <t>0705349</t>
  </si>
  <si>
    <t>Corpo de BTCC 1,50 x 1,50 m - moldado no local - altura do aterro 2,50 a 5,00 m - areia extraída e brita produzida</t>
  </si>
  <si>
    <t>0705352</t>
  </si>
  <si>
    <t>Corpo de BTCC 1,50 x 1,50 m - moldado no local - altura do aterro 5,00 a 7,50 m - areia e brita comerciais</t>
  </si>
  <si>
    <t>0705351</t>
  </si>
  <si>
    <t>Corpo de BTCC 1,50 x 1,50 m - moldado no local - altura do aterro 5,00 a 7,50 m - areia extraída e brita produzida</t>
  </si>
  <si>
    <t>0705354</t>
  </si>
  <si>
    <t>Corpo de BTCC 1,50 x 1,50 m - moldado no local - altura do aterro 7,50 a 10,00 m - areia e brita comerciais</t>
  </si>
  <si>
    <t>0705353</t>
  </si>
  <si>
    <t>Corpo de BTCC 1,50 x 1,50 m - moldado no local - altura do aterro 7,50 a 10,00 m - areia extraída e brita produzida</t>
  </si>
  <si>
    <t>0705360</t>
  </si>
  <si>
    <t>Corpo de BTCC 2,00 x 2,00 m - moldado no local - altura do aterro 0,00 a 1,00 m - areia e brita comerciais</t>
  </si>
  <si>
    <t>0705359</t>
  </si>
  <si>
    <t>Corpo de BTCC 2,00 x 2,00 m - moldado no local - altura do aterro 0,00 a 1,00 m - areia extraída e brita produzida</t>
  </si>
  <si>
    <t>0705362</t>
  </si>
  <si>
    <t>Corpo de BTCC 2,00 x 2,00 m - moldado no local - altura do aterro 1,00 a 2,50 m - areia e brita comerciais</t>
  </si>
  <si>
    <t>0705361</t>
  </si>
  <si>
    <t>Corpo de BTCC 2,00 x 2,00 m - moldado no local - altura do aterro 1,00 a 2,50 m - areia extraída e brita produzida</t>
  </si>
  <si>
    <t>0705370</t>
  </si>
  <si>
    <t>Corpo de BTCC 2,00 x 2,00 m - moldado no local - altura do aterro 10,00 a 12,50 m - areia e brita comerciais</t>
  </si>
  <si>
    <t>0705369</t>
  </si>
  <si>
    <t>Corpo de BTCC 2,00 x 2,00 m - moldado no local - altura do aterro 10,00 a 12,50 m - areia extraída e brita produzida</t>
  </si>
  <si>
    <t>0705372</t>
  </si>
  <si>
    <t>Corpo de BTCC 2,00 x 2,00 m - moldado no local - altura do aterro 12,50 a 15,00 m - areia e brita comerciais</t>
  </si>
  <si>
    <t>0705371</t>
  </si>
  <si>
    <t>Corpo de BTCC 2,00 x 2,00 m - moldado no local - altura do aterro 12,50 a 15,00 m - areia extraída e brita produzida</t>
  </si>
  <si>
    <t>0705364</t>
  </si>
  <si>
    <t>Corpo de BTCC 2,00 x 2,00 m - moldado no local - altura do aterro 2,50 a 5,00 m - areia e brita comerciais</t>
  </si>
  <si>
    <t>0705363</t>
  </si>
  <si>
    <t>Corpo de BTCC 2,00 x 2,00 m - moldado no local - altura do aterro 2,50 a 5,00 m - areia extraída e brita produzida</t>
  </si>
  <si>
    <t>0705366</t>
  </si>
  <si>
    <t>Corpo de BTCC 2,00 x 2,00 m - moldado no local - altura do aterro 5,00 a 7,50 m - areia e brita comerciais</t>
  </si>
  <si>
    <t>0705365</t>
  </si>
  <si>
    <t>Corpo de BTCC 2,00 x 2,00 m - moldado no local - altura do aterro 5,00 a 7,50 m - areia extraída e brita produzida</t>
  </si>
  <si>
    <t>0705368</t>
  </si>
  <si>
    <t>Corpo de BTCC 2,00 x 2,00 m - moldado no local - altura do aterro 7,50 a 10,00 m - areia e brita comerciais</t>
  </si>
  <si>
    <t>0705367</t>
  </si>
  <si>
    <t>Corpo de BTCC 2,00 x 2,00 m - moldado no local - altura do aterro 7,50 a 10,00 m - areia extraída e brita produzida</t>
  </si>
  <si>
    <t>0705374</t>
  </si>
  <si>
    <t>Corpo de BTCC 2,50 x 2,50 m - moldado no local - altura do aterro 0,00 a 1,00 m - areia e brita comerciais</t>
  </si>
  <si>
    <t>0705373</t>
  </si>
  <si>
    <t>Corpo de BTCC 2,50 x 2,50 m - moldado no local - altura do aterro 0,00 a 1,00 m - areia extraída e brita produzida</t>
  </si>
  <si>
    <t>0705376</t>
  </si>
  <si>
    <t>Corpo de BTCC 2,50 x 2,50 m - moldado no local - altura do aterro 1,00 a 2,50 m - areia e brita comerciais</t>
  </si>
  <si>
    <t>0705375</t>
  </si>
  <si>
    <t>Corpo de BTCC 2,50 x 2,50 m - moldado no local - altura do aterro 1,00 a 2,50 m - areia extraída e brita produzida</t>
  </si>
  <si>
    <t>0705384</t>
  </si>
  <si>
    <t>Corpo de BTCC 2,50 x 2,50 m - moldado no local - altura do aterro 10,00 a 12,50 m - areia e brita comerciais</t>
  </si>
  <si>
    <t>0705383</t>
  </si>
  <si>
    <t>Corpo de BTCC 2,50 x 2,50 m - moldado no local - altura do aterro 10,00 a 12,50 m - areia extraída e brita produzida</t>
  </si>
  <si>
    <t>0705386</t>
  </si>
  <si>
    <t>Corpo de BTCC 2,50 x 2,50 m - moldado no local - altura do aterro 12,50 a 15,00 m - areia e brita comerciais</t>
  </si>
  <si>
    <t>0705385</t>
  </si>
  <si>
    <t>Corpo de BTCC 2,50 x 2,50 m - moldado no local - altura do aterro 12,50 a 15,00 m - areia extraída e brita produzida</t>
  </si>
  <si>
    <t>0705378</t>
  </si>
  <si>
    <t>Corpo de BTCC 2,50 x 2,50 m - moldado no local - altura do aterro 2,50 a 5,00 m - areia e brita comerciais</t>
  </si>
  <si>
    <t>0705377</t>
  </si>
  <si>
    <t>Corpo de BTCC 2,50 x 2,50 m - moldado no local - altura do aterro 2,50 a 5,00 m - areia extraída e brita produzida</t>
  </si>
  <si>
    <t>0705380</t>
  </si>
  <si>
    <t>Corpo de BTCC 2,50 x 2,50 m - moldado no local - altura do aterro 5,00 a 7,50 m - areia e brita comerciais</t>
  </si>
  <si>
    <t>0705379</t>
  </si>
  <si>
    <t>Corpo de BTCC 2,50 x 2,50 m - moldado no local - altura do aterro 5,00 a 7,50 m - areia extraída e brita produzida</t>
  </si>
  <si>
    <t>0705382</t>
  </si>
  <si>
    <t>Corpo de BTCC 2,50 x 2,50 m - moldado no local - altura do aterro 7,50 a 10,00 m - areia e brita comerciais</t>
  </si>
  <si>
    <t>0705381</t>
  </si>
  <si>
    <t>Corpo de BTCC 2,50 x 2,50 m - moldado no local - altura do aterro 7,50 a 10,00 m - areia extraída e brita produzida</t>
  </si>
  <si>
    <t>0705388</t>
  </si>
  <si>
    <t>Corpo de BTCC 3,00 x 3,00 m - moldado no local - altura do aterro 0,00 a 1,00 m - areia e brita comerciais</t>
  </si>
  <si>
    <t>0705387</t>
  </si>
  <si>
    <t>Corpo de BTCC 3,00 x 3,00 m - moldado no local - altura do aterro 0,00 a 1,00 m - areia extraída e brita produzida</t>
  </si>
  <si>
    <t>0705390</t>
  </si>
  <si>
    <t>Corpo de BTCC 3,00 x 3,00 m - moldado no local - altura do aterro 1,00 a 2,50 m - areia e brita comerciais</t>
  </si>
  <si>
    <t>0705389</t>
  </si>
  <si>
    <t>Corpo de BTCC 3,00 x 3,00 m - moldado no local - altura do aterro 1,00 a 2,50 m - areia extraída e brita produzida</t>
  </si>
  <si>
    <t>0705399</t>
  </si>
  <si>
    <t>Corpo de BTCC 3,00 x 3,00 m - moldado no local - altura do aterro 10,00 a 12,50 m - areia e brita comerciais</t>
  </si>
  <si>
    <t>0705398</t>
  </si>
  <si>
    <t>Corpo de BTCC 3,00 x 3,00 m - moldado no local - altura do aterro 10,00 a 12,50 m - areia extraída e brita produzida</t>
  </si>
  <si>
    <t>0705401</t>
  </si>
  <si>
    <t>Corpo de BTCC 3,00 x 3,00 m - moldado no local - altura do aterro 12,50 a 15,00 m - areia e brita comerciais</t>
  </si>
  <si>
    <t>0705400</t>
  </si>
  <si>
    <t>Corpo de BTCC 3,00 x 3,00 m - moldado no local - altura do aterro 12,50 a 15,00 m - areia extraída e brita produzida</t>
  </si>
  <si>
    <t>0705392</t>
  </si>
  <si>
    <t>Corpo de BTCC 3,00 x 3,00 m - moldado no local - altura do aterro 2,50 a 5,00 m - areia e brita comerciais</t>
  </si>
  <si>
    <t>0705391</t>
  </si>
  <si>
    <t>Corpo de BTCC 3,00 x 3,00 m - moldado no local - altura do aterro 2,50 a 5,00 m - areia extraída e brita produzida</t>
  </si>
  <si>
    <t>0705395</t>
  </si>
  <si>
    <t>Corpo de BTCC 3,00 x 3,00 m - moldado no local - altura do aterro 5,00 a 7,50 m - areia e brita comerciais</t>
  </si>
  <si>
    <t>0705394</t>
  </si>
  <si>
    <t>Corpo de BTCC 3,00 x 3,00 m - moldado no local - altura do aterro 5,00 a 7,50 m - areia extraída e brita produzida</t>
  </si>
  <si>
    <t>0705397</t>
  </si>
  <si>
    <t>Corpo de BTCC 3,00 x 3,00 m - moldado no local - altura do aterro 7,50 a 10,00 m - areia e brita comerciais</t>
  </si>
  <si>
    <t>0705396</t>
  </si>
  <si>
    <t>Corpo de BTCC 3,00 x 3,00 m - moldado no local - altura do aterro 7,50 a 10,00 m - areia extraída e brita produzida</t>
  </si>
  <si>
    <t>0804213</t>
  </si>
  <si>
    <t>Boca de BDTC D = 0,80 m - esconsidade 0° - areia e brita comerciais - alas retas</t>
  </si>
  <si>
    <t>0804212</t>
  </si>
  <si>
    <t>Boca de BDTC D = 0,80 m - esconsidade 0° - areia extraída e brita produzida - alas retas</t>
  </si>
  <si>
    <t>0804217</t>
  </si>
  <si>
    <t>Boca de BDTC D = 0,80 m - esconsidade 10° - areia e brita comerciais - alas retas</t>
  </si>
  <si>
    <t>0804216</t>
  </si>
  <si>
    <t>Boca de BDTC D = 0,80 m - esconsidade 10° - areia extraída e brita produzida - alas retas</t>
  </si>
  <si>
    <t>0804219</t>
  </si>
  <si>
    <t>Boca de BDTC D = 0,80 m - esconsidade 15° - areia e brita comerciais - alas retas</t>
  </si>
  <si>
    <t>0804218</t>
  </si>
  <si>
    <t>Boca de BDTC D = 0,80 m - esconsidade 15° - areia extraída e brita produzida - alas retas</t>
  </si>
  <si>
    <t>0804221</t>
  </si>
  <si>
    <t>Boca de BDTC D = 0,80 m - esconsidade 20° - areia e brita comerciais - alas retas</t>
  </si>
  <si>
    <t>0804220</t>
  </si>
  <si>
    <t>Boca de BDTC D = 0,80 m - esconsidade 20° - areia extraída e brita produzida - alas retas</t>
  </si>
  <si>
    <t>0804223</t>
  </si>
  <si>
    <t>Boca de BDTC D = 0,80 m - esconsidade 25° - areia e brita comerciais - alas retas</t>
  </si>
  <si>
    <t>0804222</t>
  </si>
  <si>
    <t>Boca de BDTC D = 0,80 m - esconsidade 25° - areia extraída e brita produzida - alas retas</t>
  </si>
  <si>
    <t>0804225</t>
  </si>
  <si>
    <t>Boca de BDTC D = 0,80 m - esconsidade 30° - areia e brita comerciais - alas retas</t>
  </si>
  <si>
    <t>0804224</t>
  </si>
  <si>
    <t>Boca de BDTC D = 0,80 m - esconsidade 30° - areia extraída e brita produzida - alas retas</t>
  </si>
  <si>
    <t>0804227</t>
  </si>
  <si>
    <t>Boca de BDTC D = 0,80 m - esconsidade 35° - areia e brita comerciais - alas retas</t>
  </si>
  <si>
    <t>0804226</t>
  </si>
  <si>
    <t>Boca de BDTC D = 0,80 m - esconsidade 35° - areia extraída e brita produzida - alas retas</t>
  </si>
  <si>
    <t>0804229</t>
  </si>
  <si>
    <t>Boca de BDTC D = 0,80 m - esconsidade 40° - areia e brita comerciais - alas retas</t>
  </si>
  <si>
    <t>0804228</t>
  </si>
  <si>
    <t>Boca de BDTC D = 0,80 m - esconsidade 40° - areia extraída e brita produzida - alas retas</t>
  </si>
  <si>
    <t>0804231</t>
  </si>
  <si>
    <t>Boca de BDTC D = 0,80 m - esconsidade 45° - areia e brita comerciais - alas retas</t>
  </si>
  <si>
    <t>0804230</t>
  </si>
  <si>
    <t>Boca de BDTC D = 0,80 m - esconsidade 45° - areia extraída e brita produzida - alas retas</t>
  </si>
  <si>
    <t>0804215</t>
  </si>
  <si>
    <t>Boca de BDTC D = 0,80 m - esconsidade 5° - areia e brita comerciais - alas retas</t>
  </si>
  <si>
    <t>0804214</t>
  </si>
  <si>
    <t>Boca de BDTC D = 0,80 m - esconsidade 5° - areia extraída e brita produzida - alas retas</t>
  </si>
  <si>
    <t>0804417</t>
  </si>
  <si>
    <t>Boca de BDTC D = 1,00 m - esconsidade 0° - areia e brita comerciais - alas esconsas</t>
  </si>
  <si>
    <t>0804233</t>
  </si>
  <si>
    <t>Boca de BDTC D = 1,00 m - esconsidade 0° - areia e brita comerciais - alas retas</t>
  </si>
  <si>
    <t>0804416</t>
  </si>
  <si>
    <t>Boca de BDTC D = 1,00 m - esconsidade 0° - areia extraída e brita produzida - alas esconsas</t>
  </si>
  <si>
    <t>0804232</t>
  </si>
  <si>
    <t>Boca de BDTC D = 1,00 m - esconsidade 0° - areia extraída e brita produzida - alas retas</t>
  </si>
  <si>
    <t>0804237</t>
  </si>
  <si>
    <t>Boca de BDTC D = 1,00 m - esconsidade 10° - areia e brita comerciais - alas retas</t>
  </si>
  <si>
    <t>0804236</t>
  </si>
  <si>
    <t>Boca de BDTC D = 1,00 m - esconsidade 10° - areia extraída e brita produzida - alas retas</t>
  </si>
  <si>
    <t>0804419</t>
  </si>
  <si>
    <t>Boca de BDTC D = 1,00 m - esconsidade 15° - areia e brita comerciais - alas esconsas</t>
  </si>
  <si>
    <t>0804239</t>
  </si>
  <si>
    <t>Boca de BDTC D = 1,00 m - esconsidade 15° - areia e brita comerciais - alas retas</t>
  </si>
  <si>
    <t>0804418</t>
  </si>
  <si>
    <t>Boca de BDTC D = 1,00 m - esconsidade 15° - areia extraída e brita produzida - alas esconsas</t>
  </si>
  <si>
    <t>0804238</t>
  </si>
  <si>
    <t>Boca de BDTC D = 1,00 m - esconsidade 15° - areia extraída e brita produzida - alas retas</t>
  </si>
  <si>
    <t>0804241</t>
  </si>
  <si>
    <t>Boca de BDTC D = 1,00 m - esconsidade 20° - areia e brita comerciais - alas retas</t>
  </si>
  <si>
    <t>0804240</t>
  </si>
  <si>
    <t>Boca de BDTC D = 1,00 m - esconsidade 20° - areia extraída e brita produzida - alas retas</t>
  </si>
  <si>
    <t>0804243</t>
  </si>
  <si>
    <t>Boca de BDTC D = 1,00 m - esconsidade 25° - areia e brita comerciais - alas retas</t>
  </si>
  <si>
    <t>0804242</t>
  </si>
  <si>
    <t>Boca de BDTC D = 1,00 m - esconsidade 25° - areia extraída e brita produzida - alas retas</t>
  </si>
  <si>
    <t>0804421</t>
  </si>
  <si>
    <t>Boca de BDTC D = 1,00 m - esconsidade 30° - areia e brita comerciais - alas esconsas</t>
  </si>
  <si>
    <t>0804245</t>
  </si>
  <si>
    <t>Boca de BDTC D = 1,00 m - esconsidade 30° - areia e brita comerciais - alas retas</t>
  </si>
  <si>
    <t>0804420</t>
  </si>
  <si>
    <t>Boca de BDTC D = 1,00 m - esconsidade 30° - areia extraída e brita produzida - alas esconsas</t>
  </si>
  <si>
    <t>0804244</t>
  </si>
  <si>
    <t>Boca de BDTC D = 1,00 m - esconsidade 30° - areia extraída e brita produzida - alas retas</t>
  </si>
  <si>
    <t>0804247</t>
  </si>
  <si>
    <t>Boca de BDTC D = 1,00 m - esconsidade 35° - areia e brita comerciais - alas retas</t>
  </si>
  <si>
    <t>0804246</t>
  </si>
  <si>
    <t>Boca de BDTC D = 1,00 m - esconsidade 35° - areia extraída e brita produzida - alas retas</t>
  </si>
  <si>
    <t>0804249</t>
  </si>
  <si>
    <t>Boca de BDTC D = 1,00 m - esconsidade 40° - areia e brita comerciais - alas retas</t>
  </si>
  <si>
    <t>0804248</t>
  </si>
  <si>
    <t>Boca de BDTC D = 1,00 m - esconsidade 40° - areia extraída e brita produzida - alas retas</t>
  </si>
  <si>
    <t>0804423</t>
  </si>
  <si>
    <t>Boca de BDTC D = 1,00 m - esconsidade 45° - areia e brita comerciais - alas esconsas</t>
  </si>
  <si>
    <t>0804251</t>
  </si>
  <si>
    <t>Boca de BDTC D = 1,00 m - esconsidade 45° - areia e brita comerciais - alas retas</t>
  </si>
  <si>
    <t>0804422</t>
  </si>
  <si>
    <t>Boca de BDTC D = 1,00 m - esconsidade 45° - areia extraída e brita produzida - alas esconsas</t>
  </si>
  <si>
    <t>0804250</t>
  </si>
  <si>
    <t>Boca de BDTC D = 1,00 m - esconsidade 45° - areia extraída e brita produzida - alas retas</t>
  </si>
  <si>
    <t>0804235</t>
  </si>
  <si>
    <t>Boca de BDTC D = 1,00 m - esconsidade 5° - areia e brita comerciais - alas retas</t>
  </si>
  <si>
    <t>0804234</t>
  </si>
  <si>
    <t>Boca de BDTC D = 1,00 m - esconsidade 5° - areia extraída e brita produzida - alas retas</t>
  </si>
  <si>
    <t>0804425</t>
  </si>
  <si>
    <t>Boca de BDTC D = 1,20 m - esconsidade 0° - areia e brita comerciais - alas esconsas</t>
  </si>
  <si>
    <t>0804253</t>
  </si>
  <si>
    <t>Boca de BDTC D = 1,20 m - esconsidade 0° - areia e brita comerciais - alas retas</t>
  </si>
  <si>
    <t>0804424</t>
  </si>
  <si>
    <t>Boca de BDTC D = 1,20 m - esconsidade 0° - areia extraída e brita produzida - alas esconsas</t>
  </si>
  <si>
    <t>0804252</t>
  </si>
  <si>
    <t>Boca de BDTC D = 1,20 m - esconsidade 0° - areia extraída e brita produzida - alas retas</t>
  </si>
  <si>
    <t>0804257</t>
  </si>
  <si>
    <t>Boca de BDTC D = 1,20 m - esconsidade 10° - areia e brita comerciais - alas retas</t>
  </si>
  <si>
    <t>0804256</t>
  </si>
  <si>
    <t>Boca de BDTC D = 1,20 m - esconsidade 10° - areia extraída e brita produzida - alas retas</t>
  </si>
  <si>
    <t>0804427</t>
  </si>
  <si>
    <t>Boca de BDTC D = 1,20 m - esconsidade 15° - areia e brita comerciais - alas esconsas</t>
  </si>
  <si>
    <t>0804259</t>
  </si>
  <si>
    <t>Boca de BDTC D = 1,20 m - esconsidade 15° - areia e brita comerciais - alas retas</t>
  </si>
  <si>
    <t>0804426</t>
  </si>
  <si>
    <t>Boca de BDTC D = 1,20 m - esconsidade 15° - areia extraída e brita produzida - alas esconsas</t>
  </si>
  <si>
    <t>0804258</t>
  </si>
  <si>
    <t>Boca de BDTC D = 1,20 m - esconsidade 15° - areia extraída e brita produzida - alas retas</t>
  </si>
  <si>
    <t>0804261</t>
  </si>
  <si>
    <t>Boca de BDTC D = 1,20 m - esconsidade 20° - areia e brita comerciais - alas retas</t>
  </si>
  <si>
    <t>0804260</t>
  </si>
  <si>
    <t>Boca de BDTC D = 1,20 m - esconsidade 20° - areia extraída e brita produzida - alas retas</t>
  </si>
  <si>
    <t>0804263</t>
  </si>
  <si>
    <t>Boca de BDTC D = 1,20 m - esconsidade 25° - areia e brita comerciais - alas retas</t>
  </si>
  <si>
    <t>0804262</t>
  </si>
  <si>
    <t>Boca de BDTC D = 1,20 m - esconsidade 25° - areia extraída e brita produzida - alas retas</t>
  </si>
  <si>
    <t>0804429</t>
  </si>
  <si>
    <t>Boca de BDTC D = 1,20 m - esconsidade 30° - areia e brita comerciais - alas esconsas</t>
  </si>
  <si>
    <t>0804265</t>
  </si>
  <si>
    <t>Boca de BDTC D = 1,20 m - esconsidade 30° - areia e brita comerciais - alas retas</t>
  </si>
  <si>
    <t>0804428</t>
  </si>
  <si>
    <t>Boca de BDTC D = 1,20 m - esconsidade 30° - areia extraída e brita produzida - alas esconsas</t>
  </si>
  <si>
    <t>0804264</t>
  </si>
  <si>
    <t>Boca de BDTC D = 1,20 m - esconsidade 30° - areia extraída e brita produzida - alas retas</t>
  </si>
  <si>
    <t>0804267</t>
  </si>
  <si>
    <t>Boca de BDTC D = 1,20 m - esconsidade 35° - areia e brita comerciais - alas retas</t>
  </si>
  <si>
    <t>0804266</t>
  </si>
  <si>
    <t>Boca de BDTC D = 1,20 m - esconsidade 35° - areia extraída e brita produzida - alas retas</t>
  </si>
  <si>
    <t>0804269</t>
  </si>
  <si>
    <t>Boca de BDTC D = 1,20 m - esconsidade 40° - areia e brita comerciais - alas retas</t>
  </si>
  <si>
    <t>0804268</t>
  </si>
  <si>
    <t>Boca de BDTC D = 1,20 m - esconsidade 40° - areia extraída e brita produzida - alas retas</t>
  </si>
  <si>
    <t>0804431</t>
  </si>
  <si>
    <t>Boca de BDTC D = 1,20 m - esconsidade 45° - areia e brita comerciais - alas esconsas</t>
  </si>
  <si>
    <t>0804271</t>
  </si>
  <si>
    <t>Boca de BDTC D = 1,20 m - esconsidade 45° - areia e brita comerciais - alas retas</t>
  </si>
  <si>
    <t>0804430</t>
  </si>
  <si>
    <t>Boca de BDTC D = 1,20 m - esconsidade 45° - areia extraída e brita produzida - alas esconsas</t>
  </si>
  <si>
    <t>0804270</t>
  </si>
  <si>
    <t>Boca de BDTC D = 1,20 m - esconsidade 45° - areia extraída e brita produzida - alas retas</t>
  </si>
  <si>
    <t>0804255</t>
  </si>
  <si>
    <t>Boca de BDTC D = 1,20 m - esconsidade 5° - areia e brita comerciais - alas retas</t>
  </si>
  <si>
    <t>0804254</t>
  </si>
  <si>
    <t>Boca de BDTC D = 1,20 m - esconsidade 5° - areia extraída e brita produzida - alas retas</t>
  </si>
  <si>
    <t>0804433</t>
  </si>
  <si>
    <t>Boca de BDTC D = 1,50 m - esconsidade 0° - areia e brita comerciais - alas esconsas</t>
  </si>
  <si>
    <t>0804273</t>
  </si>
  <si>
    <t>Boca de BDTC D = 1,50 m - esconsidade 0° - areia e brita comerciais - alas retas</t>
  </si>
  <si>
    <t>0804432</t>
  </si>
  <si>
    <t>Boca de BDTC D = 1,50 m - esconsidade 0° - areia extraída e brita produzida - alas esconsas</t>
  </si>
  <si>
    <t>0804272</t>
  </si>
  <si>
    <t>Boca de BDTC D = 1,50 m - esconsidade 0° - areia extraída e brita produzida - alas retas</t>
  </si>
  <si>
    <t>0804277</t>
  </si>
  <si>
    <t>Boca de BDTC D = 1,50 m - esconsidade 10° - areia e brita comerciais - alas retas</t>
  </si>
  <si>
    <t>0804276</t>
  </si>
  <si>
    <t>Boca de BDTC D = 1,50 m - esconsidade 10° - areia extraída e brita produzida - alas retas</t>
  </si>
  <si>
    <t>0804435</t>
  </si>
  <si>
    <t>Boca de BDTC D = 1,50 m - esconsidade 15° - areia e brita comerciais - alas esconsas</t>
  </si>
  <si>
    <t>0804279</t>
  </si>
  <si>
    <t>Boca de BDTC D = 1,50 m - esconsidade 15° - areia e brita comerciais - alas retas</t>
  </si>
  <si>
    <t>0804434</t>
  </si>
  <si>
    <t>Boca de BDTC D = 1,50 m - esconsidade 15° - areia extraída e brita produzida - alas esconsas</t>
  </si>
  <si>
    <t>0804278</t>
  </si>
  <si>
    <t>Boca de BDTC D = 1,50 m - esconsidade 15° - areia extraída e brita produzida - alas retas</t>
  </si>
  <si>
    <t>0804281</t>
  </si>
  <si>
    <t>Boca de BDTC D = 1,50 m - esconsidade 20° - areia e brita comerciais - alas retas</t>
  </si>
  <si>
    <t>0804280</t>
  </si>
  <si>
    <t>Boca de BDTC D = 1,50 m - esconsidade 20° - areia extraída e brita produzida - alas retas</t>
  </si>
  <si>
    <t>0804283</t>
  </si>
  <si>
    <t>Boca de BDTC D = 1,50 m - esconsidade 25° - areia e brita comerciais - alas retas</t>
  </si>
  <si>
    <t>0804282</t>
  </si>
  <si>
    <t>Boca de BDTC D = 1,50 m - esconsidade 25° - areia extraída e brita produzida - alas retas</t>
  </si>
  <si>
    <t>0804437</t>
  </si>
  <si>
    <t>Boca de BDTC D = 1,50 m - esconsidade 30° - areia e brita comerciais - alas esconsas</t>
  </si>
  <si>
    <t>0804285</t>
  </si>
  <si>
    <t>Boca de BDTC D = 1,50 m - esconsidade 30° - areia e brita comerciais - alas retas</t>
  </si>
  <si>
    <t>0804436</t>
  </si>
  <si>
    <t>Boca de BDTC D = 1,50 m - esconsidade 30° - areia extraída e brita produzida - alas esconsas</t>
  </si>
  <si>
    <t>0804284</t>
  </si>
  <si>
    <t>Boca de BDTC D = 1,50 m - esconsidade 30° - areia extraída e brita produzida - alas retas</t>
  </si>
  <si>
    <t>0804287</t>
  </si>
  <si>
    <t>Boca de BDTC D = 1,50 m - esconsidade 35° - areia e brita comerciais - alas retas</t>
  </si>
  <si>
    <t>0804286</t>
  </si>
  <si>
    <t>Boca de BDTC D = 1,50 m - esconsidade 35° - areia extraída e brita produzida - alas retas</t>
  </si>
  <si>
    <t>0804289</t>
  </si>
  <si>
    <t>Boca de BDTC D = 1,50 m - esconsidade 40° - areia e brita comerciais - alas retas</t>
  </si>
  <si>
    <t>0804288</t>
  </si>
  <si>
    <t>Boca de BDTC D = 1,50 m - esconsidade 40° - areia extraída e brita produzida - alas retas</t>
  </si>
  <si>
    <t>0804439</t>
  </si>
  <si>
    <t>Boca de BDTC D = 1,50 m - esconsidade 45° - areia e brita comerciais - alas esconsas</t>
  </si>
  <si>
    <t>0804291</t>
  </si>
  <si>
    <t>Boca de BDTC D = 1,50 m - esconsidade 45° - areia e brita comerciais - alas retas</t>
  </si>
  <si>
    <t>0804438</t>
  </si>
  <si>
    <t>Boca de BDTC D = 1,50 m - esconsidade 45° - areia extraída e brita produzida - alas esconsas</t>
  </si>
  <si>
    <t>0804290</t>
  </si>
  <si>
    <t>Boca de BDTC D = 1,50 m - esconsidade 45° - areia extraída e brita produzida - alas retas</t>
  </si>
  <si>
    <t>0804275</t>
  </si>
  <si>
    <t>Boca de BDTC D = 1,50 m - esconsidade 5° - areia e brita comerciais - alas retas</t>
  </si>
  <si>
    <t>0804274</t>
  </si>
  <si>
    <t>Boca de BDTC D = 1,50 m - esconsidade 5° - areia extraída e brita produzida - alas retas</t>
  </si>
  <si>
    <t>0804061</t>
  </si>
  <si>
    <t>Boca de BSTC D = 0,40 m - esconsidade 0° - areia e brita comerciais - alas retas</t>
  </si>
  <si>
    <t>0804060</t>
  </si>
  <si>
    <t>Boca de BSTC D = 0,40 m - esconsidade 0° - areia extraída e brita produzida - alas retas</t>
  </si>
  <si>
    <t>0804065</t>
  </si>
  <si>
    <t>Boca de BSTC D = 0,40 m - esconsidade 10° - areia e brita comerciais - alas retas</t>
  </si>
  <si>
    <t>0804064</t>
  </si>
  <si>
    <t>Boca de BSTC D = 0,40 m - esconsidade 10° - areia extraída e brita produzida - alas retas</t>
  </si>
  <si>
    <t>0804067</t>
  </si>
  <si>
    <t>Boca de BSTC D = 0,40 m - esconsidade 15° - areia e brita comerciais - alas retas</t>
  </si>
  <si>
    <t>0804066</t>
  </si>
  <si>
    <t>Boca de BSTC D = 0,40 m - esconsidade 15° - areia extraída e brita produzida - alas retas</t>
  </si>
  <si>
    <t>0804069</t>
  </si>
  <si>
    <t>Boca de BSTC D = 0,40 m - esconsidade 20° - areia e brita comerciais - alas retas</t>
  </si>
  <si>
    <t>0804068</t>
  </si>
  <si>
    <t>Boca de BSTC D = 0,40 m - esconsidade 20° - areia extraída e brita produzida - alas retas</t>
  </si>
  <si>
    <t>0804071</t>
  </si>
  <si>
    <t>Boca de BSTC D = 0,40 m - esconsidade 25° - areia e brita comerciais - alas retas</t>
  </si>
  <si>
    <t>0804070</t>
  </si>
  <si>
    <t>Boca de BSTC D = 0,40 m - esconsidade 25° - areia extraída e brita produzida - alas retas</t>
  </si>
  <si>
    <t>0804073</t>
  </si>
  <si>
    <t>Boca de BSTC D = 0,40 m - esconsidade 30° - areia e brita comerciais - alas retas</t>
  </si>
  <si>
    <t>0804072</t>
  </si>
  <si>
    <t>Boca de BSTC D = 0,40 m - esconsidade 30° - areia extraída e brita produzida - alas retas</t>
  </si>
  <si>
    <t>0804075</t>
  </si>
  <si>
    <t>Boca de BSTC D = 0,40 m - esconsidade 35° - areia e brita comerciais - alas retas</t>
  </si>
  <si>
    <t>0804074</t>
  </si>
  <si>
    <t>Boca de BSTC D = 0,40 m - esconsidade 35° - areia extraída e brita produzida - alas retas</t>
  </si>
  <si>
    <t>0804077</t>
  </si>
  <si>
    <t>Boca de BSTC D = 0,40 m - esconsidade 40° - areia e brita comerciais - alas retas</t>
  </si>
  <si>
    <t>0804076</t>
  </si>
  <si>
    <t>Boca de BSTC D = 0,40 m - esconsidade 40° - areia extraída e brita produzida - alas retas</t>
  </si>
  <si>
    <t>0804079</t>
  </si>
  <si>
    <t>Boca de BSTC D = 0,40 m - esconsidade 45° - areia e brita comerciais - alas retas</t>
  </si>
  <si>
    <t>0804078</t>
  </si>
  <si>
    <t>Boca de BSTC D = 0,40 m - esconsidade 45° - areia extraída e brita produzida - alas retas</t>
  </si>
  <si>
    <t>0804063</t>
  </si>
  <si>
    <t>Boca de BSTC D = 0,40 m - esconsidade 5° - areia e brita comerciais - alas retas</t>
  </si>
  <si>
    <t>0804062</t>
  </si>
  <si>
    <t>Boca de BSTC D = 0,40 m - esconsidade 5° - areia extraída e brita produzida - alas retas</t>
  </si>
  <si>
    <t>0804377</t>
  </si>
  <si>
    <t>Boca de BSTC D = 0,60 m - esconsidade 0° - areia e brita comerciais - alas esconsas</t>
  </si>
  <si>
    <t>0804081</t>
  </si>
  <si>
    <t>Boca de BSTC D = 0,60 m - esconsidade 0° - areia e brita comerciais - alas retas</t>
  </si>
  <si>
    <t>0804376</t>
  </si>
  <si>
    <t>Boca de BSTC D = 0,60 m - esconsidade 0° - areia extraída e brita produzida - alas esconsas</t>
  </si>
  <si>
    <t>0804080</t>
  </si>
  <si>
    <t>Boca de BSTC D = 0,60 m - esconsidade 0° - areia extraída e brita produzida - alas retas</t>
  </si>
  <si>
    <t>0804085</t>
  </si>
  <si>
    <t>Boca de BSTC D = 0,60 m - esconsidade 10° - areia e brita comerciais - alas retas</t>
  </si>
  <si>
    <t>0804084</t>
  </si>
  <si>
    <t>Boca de BSTC D = 0,60 m - esconsidade 10° - areia extraída e brita produzida - alas retas</t>
  </si>
  <si>
    <t>0804379</t>
  </si>
  <si>
    <t>Boca de BSTC D = 0,60 m - esconsidade 15° - areia e brita comerciais - alas esconsas</t>
  </si>
  <si>
    <t>0804087</t>
  </si>
  <si>
    <t>Boca de BSTC D = 0,60 m - esconsidade 15° - areia e brita comerciais - alas retas</t>
  </si>
  <si>
    <t>0804378</t>
  </si>
  <si>
    <t>Boca de BSTC D = 0,60 m - esconsidade 15° - areia extraída e brita produzida - alas esconsas</t>
  </si>
  <si>
    <t>0804086</t>
  </si>
  <si>
    <t>Boca de BSTC D = 0,60 m - esconsidade 15° - areia extraída e brita produzida - alas retas</t>
  </si>
  <si>
    <t>0804089</t>
  </si>
  <si>
    <t>Boca de BSTC D = 0,60 m - esconsidade 20° - areia e brita comerciais - alas retas</t>
  </si>
  <si>
    <t>0804088</t>
  </si>
  <si>
    <t>Boca de BSTC D = 0,60 m - esconsidade 20° - areia extraída e brita produzida - alas retas</t>
  </si>
  <si>
    <t>0804091</t>
  </si>
  <si>
    <t>Boca de BSTC D = 0,60 m - esconsidade 25° - areia e brita comerciais - alas retas</t>
  </si>
  <si>
    <t>0804090</t>
  </si>
  <si>
    <t>Boca de BSTC D = 0,60 m - esconsidade 25° - areia extraída e brita produzida - alas retas</t>
  </si>
  <si>
    <t>0804381</t>
  </si>
  <si>
    <t>Boca de BSTC D = 0,60 m - esconsidade 30° - areia e brita comerciais - alas esconsas</t>
  </si>
  <si>
    <t>0804093</t>
  </si>
  <si>
    <t>Boca de BSTC D = 0,60 m - esconsidade 30° - areia e brita comerciais - alas retas</t>
  </si>
  <si>
    <t>0804380</t>
  </si>
  <si>
    <t>Boca de BSTC D = 0,60 m - esconsidade 30° - areia extraída e brita produzida - alas esconsas</t>
  </si>
  <si>
    <t>0804092</t>
  </si>
  <si>
    <t>Boca de BSTC D = 0,60 m - esconsidade 30° - areia extraída e brita produzida - alas retas</t>
  </si>
  <si>
    <t>0804095</t>
  </si>
  <si>
    <t>Boca de BSTC D = 0,60 m - esconsidade 35° - areia e brita comerciais - alas retas</t>
  </si>
  <si>
    <t>0804094</t>
  </si>
  <si>
    <t>Boca de BSTC D = 0,60 m - esconsidade 35° - areia extraída e brita produzida - alas retas</t>
  </si>
  <si>
    <t>0804097</t>
  </si>
  <si>
    <t>Boca de BSTC D = 0,60 m - esconsidade 40° - areia e brita comerciais - alas retas</t>
  </si>
  <si>
    <t>0804096</t>
  </si>
  <si>
    <t>Boca de BSTC D = 0,60 m - esconsidade 40° - areia extraída e brita produzida - alas retas</t>
  </si>
  <si>
    <t>0804383</t>
  </si>
  <si>
    <t>Boca de BSTC D = 0,60 m - esconsidade 45° - areia e brita comerciais - alas esconsas</t>
  </si>
  <si>
    <t>0804099</t>
  </si>
  <si>
    <t>Boca de BSTC D = 0,60 m - esconsidade 45° - areia e brita comerciais - alas retas</t>
  </si>
  <si>
    <t>0804382</t>
  </si>
  <si>
    <t>Boca de BSTC D = 0,60 m - esconsidade 45° - areia extraída e brita produzida - alas esconsas</t>
  </si>
  <si>
    <t>0804098</t>
  </si>
  <si>
    <t>Boca de BSTC D = 0,60 m - esconsidade 45° - areia extraída e brita produzida - alas retas</t>
  </si>
  <si>
    <t>0804083</t>
  </si>
  <si>
    <t>Boca de BSTC D = 0,60 m - esconsidade 5° - areia e brita comerciais - alas retas</t>
  </si>
  <si>
    <t>0804082</t>
  </si>
  <si>
    <t>Boca de BSTC D = 0,60 m - esconsidade 5° - areia extraída e brita produzida - alas retas</t>
  </si>
  <si>
    <t>0804385</t>
  </si>
  <si>
    <t>Boca de BSTC D = 0,80 m - esconsidade 0° - areia e brita comerciais - alas esconsas</t>
  </si>
  <si>
    <t>0804101</t>
  </si>
  <si>
    <t>Boca de BSTC D = 0,80 m - esconsidade 0° - areia e brita comerciais - alas retas</t>
  </si>
  <si>
    <t>0804384</t>
  </si>
  <si>
    <t>Boca de BSTC D = 0,80 m - esconsidade 0° - areia extraída e brita produzida - alas esconsas</t>
  </si>
  <si>
    <t>0804100</t>
  </si>
  <si>
    <t>Boca de BSTC D = 0,80 m - esconsidade 0° - areia extraída e brita produzida - alas retas</t>
  </si>
  <si>
    <t>0804105</t>
  </si>
  <si>
    <t>Boca de BSTC D = 0,80 m - esconsidade 10° - areia e brita comerciais - alas retas</t>
  </si>
  <si>
    <t>0804104</t>
  </si>
  <si>
    <t>Boca de BSTC D = 0,80 m - esconsidade 10° - areia extraída e brita produzida - alas retas</t>
  </si>
  <si>
    <t>0804387</t>
  </si>
  <si>
    <t>Boca de BSTC D = 0,80 m - esconsidade 15° - areia e brita comerciais - alas esconsas</t>
  </si>
  <si>
    <t>0804107</t>
  </si>
  <si>
    <t>Boca de BSTC D = 0,80 m - esconsidade 15° - areia e brita comerciais - alas retas</t>
  </si>
  <si>
    <t>0804386</t>
  </si>
  <si>
    <t>Boca de BSTC D = 0,80 m - esconsidade 15° - areia extraída e brita produzida - alas esconsas</t>
  </si>
  <si>
    <t>0804106</t>
  </si>
  <si>
    <t>Boca de BSTC D = 0,80 m - esconsidade 15° - areia extraída e brita produzida - alas retas</t>
  </si>
  <si>
    <t>0804109</t>
  </si>
  <si>
    <t>Boca de BSTC D = 0,80 m - esconsidade 20° - areia e brita comerciais - alas retas</t>
  </si>
  <si>
    <t>0804108</t>
  </si>
  <si>
    <t>Boca de BSTC D = 0,80 m - esconsidade 20° - areia extraída e brita produzida - alas retas</t>
  </si>
  <si>
    <t>0804111</t>
  </si>
  <si>
    <t>Boca de BSTC D = 0,80 m - esconsidade 25° - areia e brita comerciais - alas retas</t>
  </si>
  <si>
    <t>0804110</t>
  </si>
  <si>
    <t>Boca de BSTC D = 0,80 m - esconsidade 25° - areia extraída e brita produzida - alas retas</t>
  </si>
  <si>
    <t>0804389</t>
  </si>
  <si>
    <t>Boca de BSTC D = 0,80 m - esconsidade 30° - areia e brita comerciais - alas esconsas</t>
  </si>
  <si>
    <t>0804113</t>
  </si>
  <si>
    <t>Boca de BSTC D = 0,80 m - esconsidade 30° - areia e brita comerciais - alas retas</t>
  </si>
  <si>
    <t>0804388</t>
  </si>
  <si>
    <t>Boca de BSTC D = 0,80 m - esconsidade 30° - areia extraída e brita produzida - alas esconsas</t>
  </si>
  <si>
    <t>0804112</t>
  </si>
  <si>
    <t>Boca de BSTC D = 0,80 m - esconsidade 30° - areia extraída e brita produzida - alas retas</t>
  </si>
  <si>
    <t>0804115</t>
  </si>
  <si>
    <t>Boca de BSTC D = 0,80 m - esconsidade 35° - areia e brita comerciais - alas retas</t>
  </si>
  <si>
    <t>0804114</t>
  </si>
  <si>
    <t>Boca de BSTC D = 0,80 m - esconsidade 35° - areia extraída e brita produzida - alas retas</t>
  </si>
  <si>
    <t>0804117</t>
  </si>
  <si>
    <t>Boca de BSTC D = 0,80 m - esconsidade 40° - areia e brita comerciais - alas retas</t>
  </si>
  <si>
    <t>0804116</t>
  </si>
  <si>
    <t>Boca de BSTC D = 0,80 m - esconsidade 40° - areia extraída e brita produzida - alas retas</t>
  </si>
  <si>
    <t>0804391</t>
  </si>
  <si>
    <t>Boca de BSTC D = 0,80 m - esconsidade 45° - areia e brita comerciais - alas esconsas</t>
  </si>
  <si>
    <t>0804119</t>
  </si>
  <si>
    <t>Boca de BSTC D = 0,80 m - esconsidade 45° - areia e brita comerciais - alas retas</t>
  </si>
  <si>
    <t>0804390</t>
  </si>
  <si>
    <t>Boca de BSTC D = 0,80 m - esconsidade 45° - areia extraída e brita produzida - alas esconsas</t>
  </si>
  <si>
    <t>0804118</t>
  </si>
  <si>
    <t>Boca de BSTC D = 0,80 m - esconsidade 45° - areia extraída e brita produzida - alas retas</t>
  </si>
  <si>
    <t>0804103</t>
  </si>
  <si>
    <t>Boca de BSTC D = 0,80 m - esconsidade 5° - areia e brita comerciais - alas retas</t>
  </si>
  <si>
    <t>0804102</t>
  </si>
  <si>
    <t>Boca de BSTC D = 0,80 m - esconsidade 5° - areia extraída e brita produzida - alas retas</t>
  </si>
  <si>
    <t>0804393</t>
  </si>
  <si>
    <t>Boca de BSTC D = 1,00 m - esconsidade 0° - areia e brita comerciais - alas esconsas</t>
  </si>
  <si>
    <t>0804121</t>
  </si>
  <si>
    <t>Boca de BSTC D = 1,00 m - esconsidade 0° - areia e brita comerciais - alas retas</t>
  </si>
  <si>
    <t>0804392</t>
  </si>
  <si>
    <t>Boca de BSTC D = 1,00 m - esconsidade 0° - areia extraída e brita produzida - alas esconsas</t>
  </si>
  <si>
    <t>0804120</t>
  </si>
  <si>
    <t>Boca de BSTC D = 1,00 m - esconsidade 0° - areia extraída e brita produzida - alas retas</t>
  </si>
  <si>
    <t>0804125</t>
  </si>
  <si>
    <t>Boca de BSTC D = 1,00 m - esconsidade 10° - areia e brita comerciais - alas retas</t>
  </si>
  <si>
    <t>0804124</t>
  </si>
  <si>
    <t>Boca de BSTC D = 1,00 m - esconsidade 10° - areia extraída e brita produzida - alas retas</t>
  </si>
  <si>
    <t>0804395</t>
  </si>
  <si>
    <t>Boca de BSTC D = 1,00 m - esconsidade 15° - areia e brita comerciais - alas esconsas</t>
  </si>
  <si>
    <t>0804127</t>
  </si>
  <si>
    <t>Boca de BSTC D = 1,00 m - esconsidade 15° - areia e brita comerciais - alas retas</t>
  </si>
  <si>
    <t>0804394</t>
  </si>
  <si>
    <t>Boca de BSTC D = 1,00 m - esconsidade 15° - areia extraída e brita produzida - alas esconsas</t>
  </si>
  <si>
    <t>0804126</t>
  </si>
  <si>
    <t>Boca de BSTC D = 1,00 m - esconsidade 15° - areia extraída e brita produzida - alas retas</t>
  </si>
  <si>
    <t>0804129</t>
  </si>
  <si>
    <t>Boca de BSTC D = 1,00 m - esconsidade 20° - areia e brita comerciais - alas retas</t>
  </si>
  <si>
    <t>0804128</t>
  </si>
  <si>
    <t>Boca de BSTC D = 1,00 m - esconsidade 20° - areia extraída e brita produzida - alas retas</t>
  </si>
  <si>
    <t>0804131</t>
  </si>
  <si>
    <t>Boca de BSTC D = 1,00 m - esconsidade 25° - areia e brita comerciais - alas retas</t>
  </si>
  <si>
    <t>0804130</t>
  </si>
  <si>
    <t>Boca de BSTC D = 1,00 m - esconsidade 25° - areia extraída e brita produzida - alas retas</t>
  </si>
  <si>
    <t>0804397</t>
  </si>
  <si>
    <t>Boca de BSTC D = 1,00 m - esconsidade 30° - areia e brita comerciais - alas esconsas</t>
  </si>
  <si>
    <t>0804133</t>
  </si>
  <si>
    <t>Boca de BSTC D = 1,00 m - esconsidade 30° - areia e brita comerciais - alas retas</t>
  </si>
  <si>
    <t>0804396</t>
  </si>
  <si>
    <t>Boca de BSTC D = 1,00 m - esconsidade 30° - areia extraída e brita produzida - alas esconsas</t>
  </si>
  <si>
    <t>0804132</t>
  </si>
  <si>
    <t>Boca de BSTC D = 1,00 m - esconsidade 30° - areia extraída e brita produzida - alas retas</t>
  </si>
  <si>
    <t>0804135</t>
  </si>
  <si>
    <t>Boca de BSTC D = 1,00 m - esconsidade 35° - areia e brita comerciais - alas retas</t>
  </si>
  <si>
    <t>0804134</t>
  </si>
  <si>
    <t>Boca de BSTC D = 1,00 m - esconsidade 35° - areia extraída e brita produzida - alas retas</t>
  </si>
  <si>
    <t>0804137</t>
  </si>
  <si>
    <t>Boca de BSTC D = 1,00 m - esconsidade 40° - areia e brita comerciais - alas retas</t>
  </si>
  <si>
    <t>0804136</t>
  </si>
  <si>
    <t>Boca de BSTC D = 1,00 m - esconsidade 40° - areia extraída e brita produzida - alas retas</t>
  </si>
  <si>
    <t>0804399</t>
  </si>
  <si>
    <t>Boca de BSTC D = 1,00 m - esconsidade 45° - areia e brita comerciais - alas esconsas</t>
  </si>
  <si>
    <t>0804139</t>
  </si>
  <si>
    <t>Boca de BSTC D = 1,00 m - esconsidade 45° - areia e brita comerciais - alas retas</t>
  </si>
  <si>
    <t>0804398</t>
  </si>
  <si>
    <t>Boca de BSTC D = 1,00 m - esconsidade 45° - areia extraída e brita produzida - alas esconsas</t>
  </si>
  <si>
    <t>0804138</t>
  </si>
  <si>
    <t>Boca de BSTC D = 1,00 m - esconsidade 45° - areia extraída e brita produzida - alas retas</t>
  </si>
  <si>
    <t>0804123</t>
  </si>
  <si>
    <t>Boca de BSTC D = 1,00 m - esconsidade 5° - areia e brita comerciais - alas retas</t>
  </si>
  <si>
    <t>0804122</t>
  </si>
  <si>
    <t>Boca de BSTC D = 1,00 m - esconsidade 5° - areia extraída e brita produzida - alas retas</t>
  </si>
  <si>
    <t>0804401</t>
  </si>
  <si>
    <t>Boca de BSTC D = 1,20 m - esconsidade 0° - areia e brita comerciais - alas esconsas</t>
  </si>
  <si>
    <t>0804141</t>
  </si>
  <si>
    <t>Boca de BSTC D = 1,20 m - esconsidade 0° - areia e brita comerciais - alas retas</t>
  </si>
  <si>
    <t>0804400</t>
  </si>
  <si>
    <t>Boca de BSTC D = 1,20 m - esconsidade 0° - areia extraída e brita produzida - alas esconsas</t>
  </si>
  <si>
    <t>0804140</t>
  </si>
  <si>
    <t>Boca de BSTC D = 1,20 m - esconsidade 0° - areia extraída e brita produzida - alas retas</t>
  </si>
  <si>
    <t>0804145</t>
  </si>
  <si>
    <t>Boca de BSTC D = 1,20 m - esconsidade 10° - areia e brita comerciais - alas retas</t>
  </si>
  <si>
    <t>0804144</t>
  </si>
  <si>
    <t>Boca de BSTC D = 1,20 m - esconsidade 10° - areia extraída e brita produzida - alas retas</t>
  </si>
  <si>
    <t>0804403</t>
  </si>
  <si>
    <t>Boca de BSTC D = 1,20 m - esconsidade 15° - areia e brita comerciais - alas esconsas</t>
  </si>
  <si>
    <t>0804147</t>
  </si>
  <si>
    <t>Boca de BSTC D = 1,20 m - esconsidade 15° - areia e brita comerciais - alas retas</t>
  </si>
  <si>
    <t>0804402</t>
  </si>
  <si>
    <t>Boca de BSTC D = 1,20 m - esconsidade 15° - areia extraída e brita produzida - alas esconsas</t>
  </si>
  <si>
    <t>0804146</t>
  </si>
  <si>
    <t>Boca de BSTC D = 1,20 m - esconsidade 15° - areia extraída e brita produzida - alas retas</t>
  </si>
  <si>
    <t>0804149</t>
  </si>
  <si>
    <t>Boca de BSTC D = 1,20 m - esconsidade 20° - areia e brita comerciais - alas retas</t>
  </si>
  <si>
    <t>0804148</t>
  </si>
  <si>
    <t>Boca de BSTC D = 1,20 m - esconsidade 20° - areia extraída e brita produzida - alas retas</t>
  </si>
  <si>
    <t>0804151</t>
  </si>
  <si>
    <t>Boca de BSTC D = 1,20 m - esconsidade 25° - areia e brita comerciais - alas retas</t>
  </si>
  <si>
    <t>0804150</t>
  </si>
  <si>
    <t>Boca de BSTC D = 1,20 m - esconsidade 25° - areia extraída e brita produzida - alas retas</t>
  </si>
  <si>
    <t>0804405</t>
  </si>
  <si>
    <t>Boca de BSTC D = 1,20 m - esconsidade 30° - areia e brita comerciais - alas esconsas</t>
  </si>
  <si>
    <t>0804153</t>
  </si>
  <si>
    <t>Boca de BSTC D = 1,20 m - esconsidade 30° - areia e brita comerciais - alas retas</t>
  </si>
  <si>
    <t>0804404</t>
  </si>
  <si>
    <t>Boca de BSTC D = 1,20 m - esconsidade 30° - areia extraída e brita produzida - alas esconsas</t>
  </si>
  <si>
    <t>0804152</t>
  </si>
  <si>
    <t>Boca de BSTC D = 1,20 m - esconsidade 30° - areia extraída e brita produzida - alas retas</t>
  </si>
  <si>
    <t>0804155</t>
  </si>
  <si>
    <t>Boca de BSTC D = 1,20 m - esconsidade 35° - areia e brita comerciais - alas retas</t>
  </si>
  <si>
    <t>0804154</t>
  </si>
  <si>
    <t>Boca de BSTC D = 1,20 m - esconsidade 35° - areia extraída e brita produzida - alas retas</t>
  </si>
  <si>
    <t>0804157</t>
  </si>
  <si>
    <t>Boca de BSTC D = 1,20 m - esconsidade 40° - areia e brita comerciais - alas retas</t>
  </si>
  <si>
    <t>0804156</t>
  </si>
  <si>
    <t>Boca de BSTC D = 1,20 m - esconsidade 40° - areia extraída e brita produzida - alas retas</t>
  </si>
  <si>
    <t>0804407</t>
  </si>
  <si>
    <t>Boca de BSTC D = 1,20 m - esconsidade 45° - areia e brita comerciais - alas esconsas</t>
  </si>
  <si>
    <t>0804159</t>
  </si>
  <si>
    <t>Boca de BSTC D = 1,20 m - esconsidade 45° - areia e brita comerciais - alas retas</t>
  </si>
  <si>
    <t>0804406</t>
  </si>
  <si>
    <t>Boca de BSTC D = 1,20 m - esconsidade 45° - areia extraída e brita produzida - alas esconsas</t>
  </si>
  <si>
    <t>0804158</t>
  </si>
  <si>
    <t>Boca de BSTC D = 1,20 m - esconsidade 45° - areia extraída e brita produzida - alas retas</t>
  </si>
  <si>
    <t>0804143</t>
  </si>
  <si>
    <t>Boca de BSTC D = 1,20 m - esconsidade 5° - areia e brita comerciais - alas retas</t>
  </si>
  <si>
    <t>0804142</t>
  </si>
  <si>
    <t>Boca de BSTC D = 1,20 m - esconsidade 5° - areia extraída e brita produzida - alas retas</t>
  </si>
  <si>
    <t>0804409</t>
  </si>
  <si>
    <t>Boca de BSTC D = 1,50 m - esconsidade 0° - areia e brita comerciais - alas esconsas</t>
  </si>
  <si>
    <t>0804161</t>
  </si>
  <si>
    <t>Boca de BSTC D = 1,50 m - esconsidade 0° - areia e brita comerciais - alas retas</t>
  </si>
  <si>
    <t>0804408</t>
  </si>
  <si>
    <t>Boca de BSTC D = 1,50 m - esconsidade 0° - areia extraída e brita produzida - alas esconsas</t>
  </si>
  <si>
    <t>0804160</t>
  </si>
  <si>
    <t>Boca de BSTC D = 1,50 m - esconsidade 0° - areia extraída e brita produzida - alas retas</t>
  </si>
  <si>
    <t>0804165</t>
  </si>
  <si>
    <t>Boca de BSTC D = 1,50 m - esconsidade 10° - areia e brita comerciais - alas retas</t>
  </si>
  <si>
    <t>0804164</t>
  </si>
  <si>
    <t>Boca de BSTC D = 1,50 m - esconsidade 10° - areia extraída e brita produzida - alas retas</t>
  </si>
  <si>
    <t>0804411</t>
  </si>
  <si>
    <t>Boca de BSTC D = 1,50 m - esconsidade 15° - areia e brita comerciais - alas esconsas</t>
  </si>
  <si>
    <t>0804167</t>
  </si>
  <si>
    <t>Boca de BSTC D = 1,50 m - esconsidade 15° - areia e brita comerciais - alas retas</t>
  </si>
  <si>
    <t>0804410</t>
  </si>
  <si>
    <t>Boca de BSTC D = 1,50 m - esconsidade 15° - areia extraída e brita produzida - alas esconsas</t>
  </si>
  <si>
    <t>0804166</t>
  </si>
  <si>
    <t>Boca de BSTC D = 1,50 m - esconsidade 15° - areia extraída e brita produzida - alas retas</t>
  </si>
  <si>
    <t>0804169</t>
  </si>
  <si>
    <t>Boca de BSTC D = 1,50 m - esconsidade 20° - areia e brita comerciais - alas retas</t>
  </si>
  <si>
    <t>0804168</t>
  </si>
  <si>
    <t>Boca de BSTC D = 1,50 m - esconsidade 20° - areia extraída e brita produzida - alas retas</t>
  </si>
  <si>
    <t>0804171</t>
  </si>
  <si>
    <t>Boca de BSTC D = 1,50 m - esconsidade 25° - areia e brita comerciais - alas retas</t>
  </si>
  <si>
    <t>0804170</t>
  </si>
  <si>
    <t>Boca de BSTC D = 1,50 m - esconsidade 25° - areia extraída e brita produzida - alas retas</t>
  </si>
  <si>
    <t>0804413</t>
  </si>
  <si>
    <t>Boca de BSTC D = 1,50 m - esconsidade 30° - areia e brita comerciais - alas esconsas</t>
  </si>
  <si>
    <t>0804173</t>
  </si>
  <si>
    <t>Boca de BSTC D = 1,50 m - esconsidade 30° - areia e brita comerciais - alas retas</t>
  </si>
  <si>
    <t>0804412</t>
  </si>
  <si>
    <t>Boca de BSTC D = 1,50 m - esconsidade 30° - areia extraída e brita produzida - alas esconsas</t>
  </si>
  <si>
    <t>0804172</t>
  </si>
  <si>
    <t>Boca de BSTC D = 1,50 m - esconsidade 30° - areia extraída e brita produzida - alas retas</t>
  </si>
  <si>
    <t>0804175</t>
  </si>
  <si>
    <t>Boca de BSTC D = 1,50 m - esconsidade 35° - areia e brita comerciais - alas retas</t>
  </si>
  <si>
    <t>0804174</t>
  </si>
  <si>
    <t>Boca de BSTC D = 1,50 m - esconsidade 35° - areia extraída e brita produzida - alas retas</t>
  </si>
  <si>
    <t>0804177</t>
  </si>
  <si>
    <t>Boca de BSTC D = 1,50 m - esconsidade 40° - areia e brita comerciais - alas retas</t>
  </si>
  <si>
    <t>0804176</t>
  </si>
  <si>
    <t>Boca de BSTC D = 1,50 m - esconsidade 40° - areia extraída e brita produzida - alas retas</t>
  </si>
  <si>
    <t>0804415</t>
  </si>
  <si>
    <t>Boca de BSTC D = 1,50 m - esconsidade 45° - areia e brita comerciais - alas esconsas</t>
  </si>
  <si>
    <t>0804179</t>
  </si>
  <si>
    <t>Boca de BSTC D = 1,50 m - esconsidade 45° - areia e brita comerciais - alas retas</t>
  </si>
  <si>
    <t>0804414</t>
  </si>
  <si>
    <t>Boca de BSTC D = 1,50 m - esconsidade 45° - areia extraída e brita produzida - alas esconsas</t>
  </si>
  <si>
    <t>0804178</t>
  </si>
  <si>
    <t>Boca de BSTC D = 1,50 m - esconsidade 45° - areia extraída e brita produzida - alas retas</t>
  </si>
  <si>
    <t>0804163</t>
  </si>
  <si>
    <t>Boca de BSTC D = 1,50 m - esconsidade 5° - areia e brita comerciais - alas retas</t>
  </si>
  <si>
    <t>0804162</t>
  </si>
  <si>
    <t>Boca de BSTC D = 1,50 m - esconsidade 5° - areia extraída e brita produzida - alas retas</t>
  </si>
  <si>
    <t>0804441</t>
  </si>
  <si>
    <t>Boca de BTTC D = 1,00 m - esconsidade 0° - areia e brita comerciais - alas esconsas</t>
  </si>
  <si>
    <t>0804317</t>
  </si>
  <si>
    <t>Boca de BTTC D = 1,00 m - esconsidade 0° - areia e brita comerciais - alas retas</t>
  </si>
  <si>
    <t>0804440</t>
  </si>
  <si>
    <t>Boca de BTTC D = 1,00 m - esconsidade 0° - areia extraída e brita produzida - alas esconsas</t>
  </si>
  <si>
    <t>0804316</t>
  </si>
  <si>
    <t>Boca de BTTC D = 1,00 m - esconsidade 0° - areia extraída e brita produzida - alas retas</t>
  </si>
  <si>
    <t>0804321</t>
  </si>
  <si>
    <t>Boca de BTTC D = 1,00 m - esconsidade 10° - areia e brita comerciais - alas retas</t>
  </si>
  <si>
    <t>0804320</t>
  </si>
  <si>
    <t>Boca de BTTC D = 1,00 m - esconsidade 10° - areia extraída e brita produzida - alas retas</t>
  </si>
  <si>
    <t>0804443</t>
  </si>
  <si>
    <t>Boca de BTTC D = 1,00 m - esconsidade 15° - areia e brita comerciais - alas esconsas</t>
  </si>
  <si>
    <t>0804323</t>
  </si>
  <si>
    <t>Boca de BTTC D = 1,00 m - esconsidade 15° - areia e brita comerciais - alas retas</t>
  </si>
  <si>
    <t>0804442</t>
  </si>
  <si>
    <t>Boca de BTTC D = 1,00 m - esconsidade 15° - areia extraída e brita produzida - alas esconsas</t>
  </si>
  <si>
    <t>0804322</t>
  </si>
  <si>
    <t>Boca de BTTC D = 1,00 m - esconsidade 15° - areia extraída e brita produzida - alas retas</t>
  </si>
  <si>
    <t>0804325</t>
  </si>
  <si>
    <t>Boca de BTTC D = 1,00 m - esconsidade 20° - areia e brita comerciais - alas retas</t>
  </si>
  <si>
    <t>0804324</t>
  </si>
  <si>
    <t>Boca de BTTC D = 1,00 m - esconsidade 20° - areia extraída e brita produzida - alas retas</t>
  </si>
  <si>
    <t>0804327</t>
  </si>
  <si>
    <t>Boca de BTTC D = 1,00 m - esconsidade 25° - areia e brita comerciais - alas retas</t>
  </si>
  <si>
    <t>0804326</t>
  </si>
  <si>
    <t>Boca de BTTC D = 1,00 m - esconsidade 25° - areia extraída e brita produzida - alas retas</t>
  </si>
  <si>
    <t>0804445</t>
  </si>
  <si>
    <t>Boca de BTTC D = 1,00 m - esconsidade 30° - areia e brita comerciais - alas esconsas</t>
  </si>
  <si>
    <t>0804329</t>
  </si>
  <si>
    <t>Boca de BTTC D = 1,00 m - esconsidade 30° - areia e brita comerciais - alas retas</t>
  </si>
  <si>
    <t>0804444</t>
  </si>
  <si>
    <t>Boca de BTTC D = 1,00 m - esconsidade 30° - areia extraída e brita produzida - alas esconsas</t>
  </si>
  <si>
    <t>0804328</t>
  </si>
  <si>
    <t>Boca de BTTC D = 1,00 m - esconsidade 30° - areia extraída e brita produzida - alas retas</t>
  </si>
  <si>
    <t>0804331</t>
  </si>
  <si>
    <t>Boca de BTTC D = 1,00 m - esconsidade 35° - areia e brita comerciais - alas retas</t>
  </si>
  <si>
    <t>0804330</t>
  </si>
  <si>
    <t>Boca de BTTC D = 1,00 m - esconsidade 35° - areia extraída e brita produzida - alas retas</t>
  </si>
  <si>
    <t>0804333</t>
  </si>
  <si>
    <t>Boca de BTTC D = 1,00 m - esconsidade 40° - areia e brita comerciais - alas retas</t>
  </si>
  <si>
    <t>0804332</t>
  </si>
  <si>
    <t>Boca de BTTC D = 1,00 m - esconsidade 40° - areia extraída e brita produzida - alas retas</t>
  </si>
  <si>
    <t>0804447</t>
  </si>
  <si>
    <t>Boca de BTTC D = 1,00 m - esconsidade 45° - areia e brita comerciais - alas esconsas</t>
  </si>
  <si>
    <t>0804335</t>
  </si>
  <si>
    <t>Boca de BTTC D = 1,00 m - esconsidade 45° - areia e brita comerciais - alas retas</t>
  </si>
  <si>
    <t>0804446</t>
  </si>
  <si>
    <t>Boca de BTTC D = 1,00 m - esconsidade 45° - areia extraída e brita produzida - alas esconsas</t>
  </si>
  <si>
    <t>0804334</t>
  </si>
  <si>
    <t>Boca de BTTC D = 1,00 m - esconsidade 45° - areia extraída e brita produzida - alas retas</t>
  </si>
  <si>
    <t>0804319</t>
  </si>
  <si>
    <t>Boca de BTTC D = 1,00 m - esconsidade 5° - areia e brita comerciais - alas retas</t>
  </si>
  <si>
    <t>0804318</t>
  </si>
  <si>
    <t>Boca de BTTC D = 1,00 m - esconsidade 5° - areia extraída e brita produzida - alas retas</t>
  </si>
  <si>
    <t>0804449</t>
  </si>
  <si>
    <t>Boca de BTTC D = 1,20 m - esconsidade 0° - areia e brita comerciais - alas esconsas</t>
  </si>
  <si>
    <t>0804337</t>
  </si>
  <si>
    <t>Boca de BTTC D = 1,20 m - esconsidade 0° - areia e brita comerciais - alas retas</t>
  </si>
  <si>
    <t>0804448</t>
  </si>
  <si>
    <t>Boca de BTTC D = 1,20 m - esconsidade 0° - areia extraída e brita produzida - alas esconsas</t>
  </si>
  <si>
    <t>0804336</t>
  </si>
  <si>
    <t>Boca de BTTC D = 1,20 m - esconsidade 0° - areia extraída e brita produzida - alas retas</t>
  </si>
  <si>
    <t>0804341</t>
  </si>
  <si>
    <t>Boca de BTTC D = 1,20 m - esconsidade 10° - areia e brita comerciais - alas retas</t>
  </si>
  <si>
    <t>0804340</t>
  </si>
  <si>
    <t>Boca de BTTC D = 1,20 m - esconsidade 10° - areia extraída e brita produzida - alas retas</t>
  </si>
  <si>
    <t>0804451</t>
  </si>
  <si>
    <t>Boca de BTTC D = 1,20 m - esconsidade 15° - areia e brita comerciais - alas esconsas</t>
  </si>
  <si>
    <t>0804343</t>
  </si>
  <si>
    <t>Boca de BTTC D = 1,20 m - esconsidade 15° - areia e brita comerciais - alas retas</t>
  </si>
  <si>
    <t>0804450</t>
  </si>
  <si>
    <t>Boca de BTTC D = 1,20 m - esconsidade 15° - areia extraída e brita produzida - alas esconsas</t>
  </si>
  <si>
    <t>0804342</t>
  </si>
  <si>
    <t>Boca de BTTC D = 1,20 m - esconsidade 15° - areia extraída e brita produzida - alas retas</t>
  </si>
  <si>
    <t>0804345</t>
  </si>
  <si>
    <t>Boca de BTTC D = 1,20 m - esconsidade 20° - areia e brita comerciais - alas retas</t>
  </si>
  <si>
    <t>0804344</t>
  </si>
  <si>
    <t>Boca de BTTC D = 1,20 m - esconsidade 20° - areia extraída e brita produzida - alas retas</t>
  </si>
  <si>
    <t>0804347</t>
  </si>
  <si>
    <t>Boca de BTTC D = 1,20 m - esconsidade 25° - areia e brita comerciais - alas retas</t>
  </si>
  <si>
    <t>0804346</t>
  </si>
  <si>
    <t>Boca de BTTC D = 1,20 m - esconsidade 25° - areia extraída e brita produzida - alas retas</t>
  </si>
  <si>
    <t>0804453</t>
  </si>
  <si>
    <t>Boca de BTTC D = 1,20 m - esconsidade 30° - areia e brita comerciais - alas esconsas</t>
  </si>
  <si>
    <t>0804349</t>
  </si>
  <si>
    <t>Boca de BTTC D = 1,20 m - esconsidade 30° - areia e brita comerciais - alas retas</t>
  </si>
  <si>
    <t>0804452</t>
  </si>
  <si>
    <t>Boca de BTTC D = 1,20 m - esconsidade 30° - areia extraída e brita produzida - alas esconsas</t>
  </si>
  <si>
    <t>0804348</t>
  </si>
  <si>
    <t>Boca de BTTC D = 1,20 m - esconsidade 30° - areia extraída e brita produzida - alas retas</t>
  </si>
  <si>
    <t>0804351</t>
  </si>
  <si>
    <t>Boca de BTTC D = 1,20 m - esconsidade 35° - areia e brita comerciais - alas retas</t>
  </si>
  <si>
    <t>0804350</t>
  </si>
  <si>
    <t>Boca de BTTC D = 1,20 m - esconsidade 35° - areia extraída e brita produzida - alas retas</t>
  </si>
  <si>
    <t>0804353</t>
  </si>
  <si>
    <t>Boca de BTTC D = 1,20 m - esconsidade 40° - areia e brita comerciais - alas retas</t>
  </si>
  <si>
    <t>0804352</t>
  </si>
  <si>
    <t>Boca de BTTC D = 1,20 m - esconsidade 40° - areia extraída e brita produzida - alas retas</t>
  </si>
  <si>
    <t>0804455</t>
  </si>
  <si>
    <t>Boca de BTTC D = 1,20 m - esconsidade 45° - areia e brita comerciais - alas esconsas</t>
  </si>
  <si>
    <t>0804355</t>
  </si>
  <si>
    <t>Boca de BTTC D = 1,20 m - esconsidade 45° - areia e brita comerciais - alas retas</t>
  </si>
  <si>
    <t>0804454</t>
  </si>
  <si>
    <t>Boca de BTTC D = 1,20 m - esconsidade 45° - areia extraída e brita produzida - alas esconsas</t>
  </si>
  <si>
    <t>0804354</t>
  </si>
  <si>
    <t>Boca de BTTC D = 1,20 m - esconsidade 45° - areia extraída e brita produzida - alas retas</t>
  </si>
  <si>
    <t>0804339</t>
  </si>
  <si>
    <t>Boca de BTTC D = 1,20 m - esconsidade 5° - areia e brita comerciais - alas retas</t>
  </si>
  <si>
    <t>0804338</t>
  </si>
  <si>
    <t>Boca de BTTC D = 1,20 m - esconsidade 5° - areia extraída e brita produzida - alas retas</t>
  </si>
  <si>
    <t>0804457</t>
  </si>
  <si>
    <t>Boca de BTTC D = 1,50 m - esconsidade 0° - areia e brita comerciais - alas esconsas</t>
  </si>
  <si>
    <t>0804357</t>
  </si>
  <si>
    <t>Boca de BTTC D = 1,50 m - esconsidade 0° - areia e brita comerciais - alas retas</t>
  </si>
  <si>
    <t>0804456</t>
  </si>
  <si>
    <t>Boca de BTTC D = 1,50 m - esconsidade 0° - areia extraída e brita produzida - alas esconsas</t>
  </si>
  <si>
    <t>0804356</t>
  </si>
  <si>
    <t>Boca de BTTC D = 1,50 m - esconsidade 0° - areia extraída e brita produzida - alas retas</t>
  </si>
  <si>
    <t>0804361</t>
  </si>
  <si>
    <t>Boca de BTTC D = 1,50 m - esconsidade 10° - areia e brita comerciais - alas retas</t>
  </si>
  <si>
    <t>0804360</t>
  </si>
  <si>
    <t>Boca de BTTC D = 1,50 m - esconsidade 10° - areia extraída e brita produzida - alas retas</t>
  </si>
  <si>
    <t>0804459</t>
  </si>
  <si>
    <t>Boca de BTTC D = 1,50 m - esconsidade 15° - areia e brita comerciais - alas esconsas</t>
  </si>
  <si>
    <t>0804363</t>
  </si>
  <si>
    <t>Boca de BTTC D = 1,50 m - esconsidade 15° - areia e brita comerciais - alas retas</t>
  </si>
  <si>
    <t>0804458</t>
  </si>
  <si>
    <t>Boca de BTTC D = 1,50 m - esconsidade 15° - areia extraída e brita produzida - alas esconsas</t>
  </si>
  <si>
    <t>0804362</t>
  </si>
  <si>
    <t>Boca de BTTC D = 1,50 m - esconsidade 15° - areia extraída e brita produzida - alas retas</t>
  </si>
  <si>
    <t>0804365</t>
  </si>
  <si>
    <t>Boca de BTTC D = 1,50 m - esconsidade 20° - areia e brita comerciais - alas retas</t>
  </si>
  <si>
    <t>0804364</t>
  </si>
  <si>
    <t>Boca de BTTC D = 1,50 m - esconsidade 20° - areia extraída e brita produzida - alas retas</t>
  </si>
  <si>
    <t>0804367</t>
  </si>
  <si>
    <t>Boca de BTTC D = 1,50 m - esconsidade 25° - areia e brita comerciais - alas retas</t>
  </si>
  <si>
    <t>0804366</t>
  </si>
  <si>
    <t>Boca de BTTC D = 1,50 m - esconsidade 25° - areia extraída e brita produzida - alas retas</t>
  </si>
  <si>
    <t>0804461</t>
  </si>
  <si>
    <t>Boca de BTTC D = 1,50 m - esconsidade 30° - areia e brita comerciais - alas esconsas</t>
  </si>
  <si>
    <t>0804369</t>
  </si>
  <si>
    <t>Boca de BTTC D = 1,50 m - esconsidade 30° - areia e brita comerciais - alas retas</t>
  </si>
  <si>
    <t>0804460</t>
  </si>
  <si>
    <t>Boca de BTTC D = 1,50 m - esconsidade 30° - areia extraída e brita produzida - alas esconsas</t>
  </si>
  <si>
    <t>0804371</t>
  </si>
  <si>
    <t>Boca de BTTC D = 1,50 m - esconsidade 35° - areia e brita comerciais - alas retas</t>
  </si>
  <si>
    <t>0804370</t>
  </si>
  <si>
    <t>Boca de BTTC D = 1,50 m - esconsidade 35° - areia extraída e brita produzida - alas retas</t>
  </si>
  <si>
    <t>0804373</t>
  </si>
  <si>
    <t>Boca de BTTC D = 1,50 m - esconsidade 40° - areia e brita comerciais - alas retas</t>
  </si>
  <si>
    <t>0804372</t>
  </si>
  <si>
    <t>Boca de BTTC D = 1,50 m - esconsidade 40° - areia extraída e brita produzida - alas retas</t>
  </si>
  <si>
    <t>0804463</t>
  </si>
  <si>
    <t>Boca de BTTC D = 1,50 m - esconsidade 45° - areia e brita comerciais - alas esconsas</t>
  </si>
  <si>
    <t>0804375</t>
  </si>
  <si>
    <t>Boca de BTTC D = 1,50 m - esconsidade 45° - areia e brita comerciais - alas retas</t>
  </si>
  <si>
    <t>0804462</t>
  </si>
  <si>
    <t>Boca de BTTC D = 1,50 m - esconsidade 45° - areia extraída e brita produzida - alas esconsas</t>
  </si>
  <si>
    <t>0804374</t>
  </si>
  <si>
    <t>Boca de BTTC D = 1,50 m - esconsidade 45° - areia extraída e brita produzida - alas retas</t>
  </si>
  <si>
    <t>0804359</t>
  </si>
  <si>
    <t>Boca de BTTC D = 1,50 m - esconsidade 5° - areia e brita comerciais - alas retas</t>
  </si>
  <si>
    <t>0804358</t>
  </si>
  <si>
    <t>Boca de BTTC D = 1,50 m - esconsidade 5° - areia extraída e brita produzida - alas retas</t>
  </si>
  <si>
    <t>0804368</t>
  </si>
  <si>
    <t>Boca de BTTC D = 1,50 m esconsidade 30° - areia extraída e brita produzida - alas retas</t>
  </si>
  <si>
    <t>0804465</t>
  </si>
  <si>
    <t>Confecção de tubos de concreto armado D = 0,60 m PA1 - areia e brita comerciais</t>
  </si>
  <si>
    <t>0804464</t>
  </si>
  <si>
    <t>Confecção de tubos de concreto armado D = 0,60 m PA1 - areia extraída e brita produzida</t>
  </si>
  <si>
    <t>0804475</t>
  </si>
  <si>
    <t>Confecção de tubos de concreto armado D = 0,60 m PA2 - areia e brita comerciais</t>
  </si>
  <si>
    <t>0804474</t>
  </si>
  <si>
    <t>Confecção de tubos de concreto armado D = 0,60 m PA2 - areia extraída e brita produzida</t>
  </si>
  <si>
    <t>0804485</t>
  </si>
  <si>
    <t>Confecção de tubos de concreto armado D = 0,60 m PA3 - areia e brita comerciais</t>
  </si>
  <si>
    <t>0804484</t>
  </si>
  <si>
    <t>Confecção de tubos de concreto armado D = 0,60 m PA3 - areia extraída e brita produzida</t>
  </si>
  <si>
    <t>0804495</t>
  </si>
  <si>
    <t>Confecção de tubos de concreto armado D = 0,60 m PA4 - areia e brita comerciais</t>
  </si>
  <si>
    <t>0804494</t>
  </si>
  <si>
    <t>Confecção de tubos de concreto armado D = 0,60 m PA4 - areia extraída e brita produzida</t>
  </si>
  <si>
    <t>0804467</t>
  </si>
  <si>
    <t>Confecção de tubos de concreto armado D = 0,80 m PA1 - areia e brita comerciais</t>
  </si>
  <si>
    <t>0804466</t>
  </si>
  <si>
    <t>Confecção de tubos de concreto armado D = 0,80 m PA1 - areia extraída e brita produzida</t>
  </si>
  <si>
    <t>0804477</t>
  </si>
  <si>
    <t>Confecção de tubos de concreto armado D = 0,80 m PA2 - areia e brita comerciais</t>
  </si>
  <si>
    <t>0804476</t>
  </si>
  <si>
    <t>Confecção de tubos de concreto armado D = 0,80 m PA2 - areia extraída e brita produzida</t>
  </si>
  <si>
    <t>0804487</t>
  </si>
  <si>
    <t>Confecção de tubos de concreto armado D = 0,80 m PA3 - areia e brita comerciais</t>
  </si>
  <si>
    <t>0804486</t>
  </si>
  <si>
    <t>Confecção de tubos de concreto armado D = 0,80 m PA3 - areia extraída e brita produzida</t>
  </si>
  <si>
    <t>0804497</t>
  </si>
  <si>
    <t>Confecção de tubos de concreto armado D = 0,80 m PA4 - areia e brita comerciais</t>
  </si>
  <si>
    <t>0804496</t>
  </si>
  <si>
    <t>Confecção de tubos de concreto armado D = 0,80 m PA4 - areia extraída e brita produzida</t>
  </si>
  <si>
    <t>0804469</t>
  </si>
  <si>
    <t>Confecção de tubos de concreto armado D = 1,00 m PA1 - areia e brita comerciais</t>
  </si>
  <si>
    <t>0804468</t>
  </si>
  <si>
    <t>Confecção de tubos de concreto armado D = 1,00 m PA1 - areia extraída e brita produzida</t>
  </si>
  <si>
    <t>0804479</t>
  </si>
  <si>
    <t>Confecção de tubos de concreto armado D = 1,00 m PA2 - areia e brita comerciais</t>
  </si>
  <si>
    <t>0804478</t>
  </si>
  <si>
    <t>Confecção de tubos de concreto armado D = 1,00 m PA2 - areia extraída e brita produzida</t>
  </si>
  <si>
    <t>0804489</t>
  </si>
  <si>
    <t>Confecção de tubos de concreto armado D = 1,00 m PA3 - areia e brita comerciais</t>
  </si>
  <si>
    <t>0804488</t>
  </si>
  <si>
    <t>Confecção de tubos de concreto armado D = 1,00 m PA3 - areia extraída e brita produzida</t>
  </si>
  <si>
    <t>0804499</t>
  </si>
  <si>
    <t>Confecção de tubos de concreto armado D = 1,00 m PA4 - areia e brita comerciais</t>
  </si>
  <si>
    <t>0804498</t>
  </si>
  <si>
    <t>Confecção de tubos de concreto armado D = 1,00 m PA4 - areia extraída e brita produzida</t>
  </si>
  <si>
    <t>0804471</t>
  </si>
  <si>
    <t>Confecção de tubos de concreto armado D = 1,20 m PA1 - areia e brita comerciais</t>
  </si>
  <si>
    <t>0804470</t>
  </si>
  <si>
    <t>Confecção de tubos de concreto armado D = 1,20 m PA1 - areia extraída e brita produzida</t>
  </si>
  <si>
    <t>0804481</t>
  </si>
  <si>
    <t>Confecção de tubos de concreto armado D = 1,20 m PA2 - areia e brita comerciais</t>
  </si>
  <si>
    <t>0804480</t>
  </si>
  <si>
    <t>Confecção de tubos de concreto armado D = 1,20 m PA2 - areia extraída e brita produzida</t>
  </si>
  <si>
    <t>0804491</t>
  </si>
  <si>
    <t>Confecção de tubos de concreto armado D = 1,20 m PA3 - areia e brita comerciais</t>
  </si>
  <si>
    <t>0804490</t>
  </si>
  <si>
    <t>Confecção de tubos de concreto armado D = 1,20 m PA3 - areia extraída e brita produzida</t>
  </si>
  <si>
    <t>0804501</t>
  </si>
  <si>
    <t>Confecção de tubos de concreto armado D = 1,20 m PA4 - areia e brita comerciais</t>
  </si>
  <si>
    <t>0804500</t>
  </si>
  <si>
    <t>Confecção de tubos de concreto armado D = 1,20 m PA4 - areia extraída e brita produzida</t>
  </si>
  <si>
    <t>0804473</t>
  </si>
  <si>
    <t>Confecção de tubos de concreto armado D = 1,50 m PA1 - areia e brita comerciais</t>
  </si>
  <si>
    <t>0804472</t>
  </si>
  <si>
    <t>Confecção de tubos de concreto armado D = 1,50 m PA1 - areia extraída e brita produzida</t>
  </si>
  <si>
    <t>0804483</t>
  </si>
  <si>
    <t>Confecção de tubos de concreto armado D = 1,50 m PA2 - areia e brita comerciais</t>
  </si>
  <si>
    <t>0804482</t>
  </si>
  <si>
    <t>Confecção de tubos de concreto armado D = 1,50 m PA2 - areia extraída e brita produzida</t>
  </si>
  <si>
    <t>0804493</t>
  </si>
  <si>
    <t>Confecção de tubos de concreto armado D = 1,50 m PA3 - areia e brita comerciais</t>
  </si>
  <si>
    <t>0804492</t>
  </si>
  <si>
    <t>Confecção de tubos de concreto armado D = 1,50 m PA3 - areia extraída e brita produzida</t>
  </si>
  <si>
    <t>0804503</t>
  </si>
  <si>
    <t>Confecção de tubos de concreto armado D = 1,50 m PA4 - areia e brita comerciais</t>
  </si>
  <si>
    <t>0804502</t>
  </si>
  <si>
    <t>Confecção de tubos de concreto armado D = 1,50 m PA4 - areia extraída e brita produzida</t>
  </si>
  <si>
    <t>0804180</t>
  </si>
  <si>
    <t>Corpo de BDTC D = 0,80 m PA1 - areia extraída e brita e pedra de mão produzidas</t>
  </si>
  <si>
    <t>0804181</t>
  </si>
  <si>
    <t>Corpo de BDTC D = 0,80 m PA1 - areia, brita e pedra de mão comerciais</t>
  </si>
  <si>
    <t>0804182</t>
  </si>
  <si>
    <t>Corpo de BDTC D = 0,80 m PA2 - areia extraída e brita e pedra de mão produzidas</t>
  </si>
  <si>
    <t>0804183</t>
  </si>
  <si>
    <t>Corpo de BDTC D = 0,80 m PA2 - areia, brita e pedra de mão comerciais</t>
  </si>
  <si>
    <t>0804184</t>
  </si>
  <si>
    <t>Corpo de BDTC D = 0,80 m PA3 - areia extraída e brita e pedra de mão produzidas</t>
  </si>
  <si>
    <t>0804185</t>
  </si>
  <si>
    <t>Corpo de BDTC D = 0,80 m PA3 - areia, brita e pedra de mão comerciais</t>
  </si>
  <si>
    <t>0804186</t>
  </si>
  <si>
    <t>Corpo de BDTC D = 0,80 m PA4 - areia extraída e brita e pedra de mão produzidas</t>
  </si>
  <si>
    <t>0804187</t>
  </si>
  <si>
    <t>Corpo de BDTC D = 0,80 m PA4 - areia, brita e pedra de mão comerciais</t>
  </si>
  <si>
    <t>0804188</t>
  </si>
  <si>
    <t>Corpo de BDTC D = 1,00 m PA1 - areia extraída e brita e pedra de mão produzidas</t>
  </si>
  <si>
    <t>0804189</t>
  </si>
  <si>
    <t>Corpo de BDTC D = 1,00 m PA1 - areia, brita e pedra de mão comerciais</t>
  </si>
  <si>
    <t>0804190</t>
  </si>
  <si>
    <t>Corpo de BDTC D = 1,00 m PA2 - areia extraída e brita e pedra de mão produzidas</t>
  </si>
  <si>
    <t>0804191</t>
  </si>
  <si>
    <t>Corpo de BDTC D = 1,00 m PA2 - areia, brita e pedra de mão comerciais</t>
  </si>
  <si>
    <t>0804192</t>
  </si>
  <si>
    <t>Corpo de BDTC D = 1,00 m PA3 - areia extraída e brita e pedra de mão produzidas</t>
  </si>
  <si>
    <t>0804193</t>
  </si>
  <si>
    <t>Corpo de BDTC D = 1,00 m PA3 - areia, brita e pedra de mão comerciais</t>
  </si>
  <si>
    <t>0804194</t>
  </si>
  <si>
    <t>Corpo de BDTC D = 1,00 m PA4 - areia extraída e brita e pedra de mão produzidas</t>
  </si>
  <si>
    <t>0804195</t>
  </si>
  <si>
    <t>Corpo de BDTC D = 1,00 m PA4 - areia, brita e pedra de mão comerciais</t>
  </si>
  <si>
    <t>0804196</t>
  </si>
  <si>
    <t>Corpo de BDTC D = 1,20 m PA1 - areia extraída e brita e pedra de mão produzidas</t>
  </si>
  <si>
    <t>0804197</t>
  </si>
  <si>
    <t>Corpo de BDTC D = 1,20 m PA1 - areia, brita e pedra de mão comerciais</t>
  </si>
  <si>
    <t>0804198</t>
  </si>
  <si>
    <t>Corpo de BDTC D = 1,20 m PA2 - areia extraída e brita e pedra de mão produzidas</t>
  </si>
  <si>
    <t>0804199</t>
  </si>
  <si>
    <t>Corpo de BDTC D = 1,20 m PA2 - areia, brita e pedra de mão comerciais</t>
  </si>
  <si>
    <t>0804200</t>
  </si>
  <si>
    <t>Corpo de BDTC D = 1,20 m PA3 - areia extraída e brita e pedra de mão produzidas</t>
  </si>
  <si>
    <t>0804201</t>
  </si>
  <si>
    <t>Corpo de BDTC D = 1,20 m PA3 - areia, brita e pedra de mão comerciais</t>
  </si>
  <si>
    <t>0804202</t>
  </si>
  <si>
    <t>Corpo de BDTC D = 1,20 m PA4 - areia extraída e brita e pedra de mão produzidas</t>
  </si>
  <si>
    <t>0804203</t>
  </si>
  <si>
    <t>Corpo de BDTC D = 1,20 m PA4 - areia, brita e pedra de mão comerciais</t>
  </si>
  <si>
    <t>0804204</t>
  </si>
  <si>
    <t>Corpo de BDTC D = 1,50 m PA1 - areia extraída e brita e pedra de mão produzidas</t>
  </si>
  <si>
    <t>0804205</t>
  </si>
  <si>
    <t>Corpo de BDTC D = 1,50 m PA1 - areia, brita e pedra de mão comerciais</t>
  </si>
  <si>
    <t>0804206</t>
  </si>
  <si>
    <t>Corpo de BDTC D = 1,50 m PA2 - areia extraída e brita e pedra de mão produzidas</t>
  </si>
  <si>
    <t>0804207</t>
  </si>
  <si>
    <t>Corpo de BDTC D = 1,50 m PA2 - areia, brita e pedra de mão comerciais</t>
  </si>
  <si>
    <t>0804208</t>
  </si>
  <si>
    <t>Corpo de BDTC D = 1,50 m PA3 - areia extraída e brita e pedra de mão produzidas</t>
  </si>
  <si>
    <t>0804209</t>
  </si>
  <si>
    <t>Corpo de BDTC D = 1,50 m PA3 - areia, brita e pedra de mão comerciais</t>
  </si>
  <si>
    <t>0804210</t>
  </si>
  <si>
    <t>Corpo de BDTC D = 1,50 m PA4 - areia extraída e brita e pedra de mão produzidas</t>
  </si>
  <si>
    <t>0804211</t>
  </si>
  <si>
    <t>Corpo de BDTC D = 1,50 m PA4 - areia, brita e pedra de mão comerciais</t>
  </si>
  <si>
    <t>0804012</t>
  </si>
  <si>
    <t>Corpo de BSTC D = 0,40 m PA1 - areia extraída e brita e pedra de mão produzidas</t>
  </si>
  <si>
    <t>0804013</t>
  </si>
  <si>
    <t>Corpo de BSTC D = 0,40 m PA1 - areia, brita e pedra de mão comerciais</t>
  </si>
  <si>
    <t>0804014</t>
  </si>
  <si>
    <t>Corpo de BSTC D = 0,40 m PA2 - areia extraída e brita e pedra de mão produzidas</t>
  </si>
  <si>
    <t>0804015</t>
  </si>
  <si>
    <t>Corpo de BSTC D = 0,40 m PA2 - areia, brita e pedra de mão comerciais</t>
  </si>
  <si>
    <t>0804016</t>
  </si>
  <si>
    <t>Corpo de BSTC D = 0,40 m PA3 - areia extraída e brita e pedra de mão produzidas</t>
  </si>
  <si>
    <t>0804017</t>
  </si>
  <si>
    <t>Corpo de BSTC D = 0,40 m PA3 - areia, brita e pedra de mão comerciais</t>
  </si>
  <si>
    <t>0804018</t>
  </si>
  <si>
    <t>Corpo de BSTC D = 0,40 m PA4 - areia extraída e brita e pedra de mão produzidas</t>
  </si>
  <si>
    <t>0804019</t>
  </si>
  <si>
    <t>Corpo de BSTC D = 0,40 m PA4 - areia, brita e pedra de mão comerciais</t>
  </si>
  <si>
    <t>0804020</t>
  </si>
  <si>
    <t>Corpo de BSTC D = 0,60 m PA1 - areia extraída e brita e pedra de mão produzidas</t>
  </si>
  <si>
    <t>0804021</t>
  </si>
  <si>
    <t>Corpo de BSTC D = 0,60 m PA1 - areia, brita e pedra de mão comerciais</t>
  </si>
  <si>
    <t>0804022</t>
  </si>
  <si>
    <t>Corpo de BSTC D = 0,60 m PA2 - areia extraída e brita e pedra de mão produzidas</t>
  </si>
  <si>
    <t>0804023</t>
  </si>
  <si>
    <t>Corpo de BSTC D = 0,60 m PA2 - areia, brita e pedra de mão comerciais</t>
  </si>
  <si>
    <t>0804024</t>
  </si>
  <si>
    <t>Corpo de BSTC D = 0,60 m PA3 - areia extraída e brita e pedra de mão produzidas</t>
  </si>
  <si>
    <t>0804025</t>
  </si>
  <si>
    <t>Corpo de BSTC D = 0,60 m PA3 - areia, brita e pedra de mão comerciais</t>
  </si>
  <si>
    <t>0804026</t>
  </si>
  <si>
    <t>Corpo de BSTC D = 0,60 m PA4 - areia extraída e brita e pedra de mão produzidas</t>
  </si>
  <si>
    <t>0804027</t>
  </si>
  <si>
    <t>Corpo de BSTC D = 0,60 m PA4 - areia, brita e pedra de mão comerciais</t>
  </si>
  <si>
    <t>0804028</t>
  </si>
  <si>
    <t>Corpo de BSTC D = 0,80 m PA1 - areia extraída e brita e pedra de mão produzidas</t>
  </si>
  <si>
    <t>0804029</t>
  </si>
  <si>
    <t>Corpo de BSTC D = 0,80 m PA1 - areia, brita e pedra de mão comerciais</t>
  </si>
  <si>
    <t>0804030</t>
  </si>
  <si>
    <t>Corpo de BSTC D = 0,80 m PA2 - areia extraída e brita e pedra de mão produzidas</t>
  </si>
  <si>
    <t>0804031</t>
  </si>
  <si>
    <t>Corpo de BSTC D = 0,80 m PA2 - areia, brita e pedra de mão comerciais</t>
  </si>
  <si>
    <t>0804032</t>
  </si>
  <si>
    <t>Corpo de BSTC D = 0,80 m PA3 - areia extraída e brita e pedra de mão produzidas</t>
  </si>
  <si>
    <t>0804033</t>
  </si>
  <si>
    <t>Corpo de BSTC D = 0,80 m PA3 - areia, brita e pedra de mão comerciais</t>
  </si>
  <si>
    <t>0804034</t>
  </si>
  <si>
    <t>Corpo de BSTC D = 0,80 m PA4 - areia extraída e brita e pedra de mão produzidas</t>
  </si>
  <si>
    <t>0804035</t>
  </si>
  <si>
    <t>Corpo de BSTC D = 0,80 m PA4 - areia, brita e pedra de mão comerciais</t>
  </si>
  <si>
    <t>0804036</t>
  </si>
  <si>
    <t>Corpo de BSTC D = 1,00 m PA1 - areia extraída e brita e pedra de mão produzidas</t>
  </si>
  <si>
    <t>0804037</t>
  </si>
  <si>
    <t>Corpo de BSTC D = 1,00 m PA1 - areia, brita e pedra de mão comerciais</t>
  </si>
  <si>
    <t>0804038</t>
  </si>
  <si>
    <t>Corpo de BSTC D = 1,00 m PA2 - areia extraída e brita e pedra de mão produzidas</t>
  </si>
  <si>
    <t>0804039</t>
  </si>
  <si>
    <t>Corpo de BSTC D = 1,00 m PA2 - areia, brita e pedra de mão comerciais</t>
  </si>
  <si>
    <t>0804040</t>
  </si>
  <si>
    <t>Corpo de BSTC D = 1,00 m PA3 - areia extraída e brita e pedra de mão produzidas</t>
  </si>
  <si>
    <t>0804041</t>
  </si>
  <si>
    <t>Corpo de BSTC D = 1,00 m PA3 - areia, brita e pedra de mão comerciais</t>
  </si>
  <si>
    <t>0804042</t>
  </si>
  <si>
    <t>Corpo de BSTC D = 1,00 m PA4 - areia extraída e brita e pedra de mão produzidas</t>
  </si>
  <si>
    <t>0804043</t>
  </si>
  <si>
    <t>Corpo de BSTC D = 1,00 m PA4 - areia, brita e pedra de mão comerciais</t>
  </si>
  <si>
    <t>0804044</t>
  </si>
  <si>
    <t>Corpo de BSTC D = 1,20 m PA1 - areia extraída e brita e pedra de mão produzidas</t>
  </si>
  <si>
    <t>0804045</t>
  </si>
  <si>
    <t>Corpo de BSTC D = 1,20 m PA1 - areia, brita e pedra de mão comerciais</t>
  </si>
  <si>
    <t>0804046</t>
  </si>
  <si>
    <t>Corpo de BSTC D = 1,20 m PA2 - areia extraída e brita e pedra de mão produzidas</t>
  </si>
  <si>
    <t>0804047</t>
  </si>
  <si>
    <t>Corpo de BSTC D = 1,20 m PA2 - areia, brita e pedra de mão comerciais</t>
  </si>
  <si>
    <t>0804048</t>
  </si>
  <si>
    <t>Corpo de BSTC D = 1,20 m PA3 - areia extraída e brita e pedra de mão produzidas</t>
  </si>
  <si>
    <t>0804049</t>
  </si>
  <si>
    <t>Corpo de BSTC D = 1,20 m PA3 - areia, brita e pedra de mão comerciais</t>
  </si>
  <si>
    <t>0804050</t>
  </si>
  <si>
    <t>Corpo de BSTC D = 1,20 m PA4 - areia extraída e brita e pedra de mão produzidas</t>
  </si>
  <si>
    <t>0804051</t>
  </si>
  <si>
    <t>Corpo de BSTC D = 1,20 m PA4 - areia, brita e pedra de mão comerciais</t>
  </si>
  <si>
    <t>0804052</t>
  </si>
  <si>
    <t>Corpo de BSTC D = 1,50 m PA1 - areia extraída e brita e pedra de mão produzidas</t>
  </si>
  <si>
    <t>0804053</t>
  </si>
  <si>
    <t>Corpo de BSTC D = 1,50 m PA1 - areia, brita e pedra de mão comerciais</t>
  </si>
  <si>
    <t>0804054</t>
  </si>
  <si>
    <t>Corpo de BSTC D = 1,50 m PA2 - areia extraída e brita e pedra de mão produzidas</t>
  </si>
  <si>
    <t>0804055</t>
  </si>
  <si>
    <t>Corpo de BSTC D = 1,50 m PA2 - areia, brita e pedra de mão comerciais</t>
  </si>
  <si>
    <t>0804056</t>
  </si>
  <si>
    <t>Corpo de BSTC D = 1,50 m PA3 - areia extraída e brita e pedra de mão produzidas</t>
  </si>
  <si>
    <t>0804057</t>
  </si>
  <si>
    <t>Corpo de BSTC D = 1,50 m PA3 - areia, brita e pedra de mão comerciais</t>
  </si>
  <si>
    <t>0804058</t>
  </si>
  <si>
    <t>Corpo de BSTC D = 1,50 m PA4 - areia extraída e brita e pedra de mão produzidas</t>
  </si>
  <si>
    <t>0804059</t>
  </si>
  <si>
    <t>Corpo de BSTC D = 1,50 m PA4 - areia, brita e pedra de mão comerciais</t>
  </si>
  <si>
    <t>0804292</t>
  </si>
  <si>
    <t>Corpo de BTTC D = 1,00 m PA1 - areia extraída e brita e pedra de mão produzidas</t>
  </si>
  <si>
    <t>0804293</t>
  </si>
  <si>
    <t>Corpo de BTTC D = 1,00 m PA1 - areia, brita e pedra de mão comerciais</t>
  </si>
  <si>
    <t>0804294</t>
  </si>
  <si>
    <t>Corpo de BTTC D = 1,00 m PA2 - areia extraída e brita e pedra de mão produzidas</t>
  </si>
  <si>
    <t>0804295</t>
  </si>
  <si>
    <t>Corpo de BTTC D = 1,00 m PA2 - areia, brita e pedra de mão comerciais</t>
  </si>
  <si>
    <t>0804296</t>
  </si>
  <si>
    <t>Corpo de BTTC D = 1,00 m PA3 - areia extraída e brita e pedra de mão produzidas</t>
  </si>
  <si>
    <t>0804297</t>
  </si>
  <si>
    <t>Corpo de BTTC D = 1,00 m PA3 - areia, brita e pedra de mão comerciais</t>
  </si>
  <si>
    <t>0804298</t>
  </si>
  <si>
    <t>Corpo de BTTC D = 1,00 m PA4 - areia extraída e brita e pedra de mão produzidas</t>
  </si>
  <si>
    <t>0804299</t>
  </si>
  <si>
    <t>Corpo de BTTC D = 1,00 m PA4 - areia, brita e pedra de mão comerciais</t>
  </si>
  <si>
    <t>0804300</t>
  </si>
  <si>
    <t>Corpo de BTTC D = 1,20 m PA1 - areia extraída e brita e pedra de mão produzidas</t>
  </si>
  <si>
    <t>0804301</t>
  </si>
  <si>
    <t>Corpo de BTTC D = 1,20 m PA1 - areia, brita e pedra de mão comerciais</t>
  </si>
  <si>
    <t>0804302</t>
  </si>
  <si>
    <t>Corpo de BTTC D = 1,20 m PA2 - areia extraída e brita e pedra de mão produzidas</t>
  </si>
  <si>
    <t>0804303</t>
  </si>
  <si>
    <t>Corpo de BTTC D = 1,20 m PA2 - areia, brita e pedra de mão comerciais</t>
  </si>
  <si>
    <t>0804304</t>
  </si>
  <si>
    <t>Corpo de BTTC D = 1,20 m PA3 - areia extraída e brita e pedra de mão produzidas</t>
  </si>
  <si>
    <t>0804305</t>
  </si>
  <si>
    <t>Corpo de BTTC D = 1,20 m PA3 - areia, brita e pedra de mão comerciais</t>
  </si>
  <si>
    <t>0804306</t>
  </si>
  <si>
    <t>Corpo de BTTC D = 1,20 m PA4 - areia extraída e brita e pedra de mão produzidas</t>
  </si>
  <si>
    <t>0804307</t>
  </si>
  <si>
    <t>Corpo de BTTC D = 1,20 m PA4 - areia, brita e pedra de mão comerciais</t>
  </si>
  <si>
    <t>0804308</t>
  </si>
  <si>
    <t>Corpo de BTTC D = 1,50 m PA1 - areia extraída e brita e pedra de mão produzidas</t>
  </si>
  <si>
    <t>0804309</t>
  </si>
  <si>
    <t>Corpo de BTTC D = 1,50 m PA1 - areia, brita e pedra de mão comerciais</t>
  </si>
  <si>
    <t>0804310</t>
  </si>
  <si>
    <t>Corpo de BTTC D = 1,50 m PA2 - areia extraída e brita e pedra de mão produzidas</t>
  </si>
  <si>
    <t>0804311</t>
  </si>
  <si>
    <t>Corpo de BTTC D = 1,50 m PA2 - areia, brita e pedra de mão comerciais</t>
  </si>
  <si>
    <t>0804312</t>
  </si>
  <si>
    <t>Corpo de BTTC D = 1,50 m PA3 - areia extraída e brita e pedra de mão produzidas</t>
  </si>
  <si>
    <t>0804313</t>
  </si>
  <si>
    <t>Corpo de BTTC D = 1,50 m PA3 - areia, brita e pedra de mão comerciais</t>
  </si>
  <si>
    <t>0804314</t>
  </si>
  <si>
    <t>Corpo de BTTC D = 1,50 m PA4 - areia extraída e brita e pedra de mão produzidas</t>
  </si>
  <si>
    <t>0804315</t>
  </si>
  <si>
    <t>Corpo de BTTC D = 1,50 m PA4 - areia, brita e pedra de mão comerciais</t>
  </si>
  <si>
    <t>0805446</t>
  </si>
  <si>
    <t>Dentes para bueiros duplos D = 0,80 m - areia extraída e brita e pedra de mão produzidas</t>
  </si>
  <si>
    <t>0805447</t>
  </si>
  <si>
    <t>Dentes para bueiros duplos D = 0,80 m - areia, brita e pedra de mão comerciais</t>
  </si>
  <si>
    <t>0805448</t>
  </si>
  <si>
    <t>Dentes para bueiros duplos D = 1,00 m - areia extraída e brita e pedra de mão produzidas</t>
  </si>
  <si>
    <t>0805449</t>
  </si>
  <si>
    <t>Dentes para bueiros duplos D = 1,00 m - areia, brita e pedra de mão comerciais</t>
  </si>
  <si>
    <t>0805450</t>
  </si>
  <si>
    <t>Dentes para bueiros duplos D = 1,20 m - areia extraída e brita e pedra de mão produzidas</t>
  </si>
  <si>
    <t>0805451</t>
  </si>
  <si>
    <t>Dentes para bueiros duplos D = 1,20 m - areia, brita e pedra de mão comerciais</t>
  </si>
  <si>
    <t>0805452</t>
  </si>
  <si>
    <t>Dentes para bueiros duplos D = 1,50 m - areia extraída e brita e pedra de mão produzidas</t>
  </si>
  <si>
    <t>0805453</t>
  </si>
  <si>
    <t>Dentes para bueiros duplos D = 1,50 m - areia, brita e pedra de mão comerciais</t>
  </si>
  <si>
    <t>0805434</t>
  </si>
  <si>
    <t>Dentes para bueiros simples D = 0,40 m - areia extraída e brita e pedra de mão produzidas</t>
  </si>
  <si>
    <t>0805435</t>
  </si>
  <si>
    <t>Dentes para bueiros simples D = 0,40 m - areia, brita e pedra de mão comerciais</t>
  </si>
  <si>
    <t>0805436</t>
  </si>
  <si>
    <t>Dentes para bueiros simples D = 0,60 m - areia extraída e brita e pedra de mão produzidas</t>
  </si>
  <si>
    <t>0805437</t>
  </si>
  <si>
    <t>Dentes para bueiros simples D = 0,60 m - areia, brita e pedra de mão comerciais</t>
  </si>
  <si>
    <t>0805438</t>
  </si>
  <si>
    <t>Dentes para bueiros simples D = 0,80 m - areia extraída e brita e pedra de mão produzidas</t>
  </si>
  <si>
    <t>0805439</t>
  </si>
  <si>
    <t>Dentes para bueiros simples D = 0,80 m - areia, brita e pedra de mão comerciais</t>
  </si>
  <si>
    <t>0805440</t>
  </si>
  <si>
    <t>Dentes para bueiros simples D = 1,00 m - areia extraída e brita e pedra de mão produzidas</t>
  </si>
  <si>
    <t>0805441</t>
  </si>
  <si>
    <t>Dentes para bueiros simples D = 1,00 m - areia, brita e pedra de mão comerciais</t>
  </si>
  <si>
    <t>0805442</t>
  </si>
  <si>
    <t>Dentes para bueiros simples D = 1,20 m - areia extraída e brita e pedra de mão produzidas</t>
  </si>
  <si>
    <t>0805443</t>
  </si>
  <si>
    <t>Dentes para bueiros simples D = 1,20 m - areia, brita e pedra de mão comerciais</t>
  </si>
  <si>
    <t>0805444</t>
  </si>
  <si>
    <t>Dentes para bueiros simples D = 1,50 m - areia extraída e brita e pedra de mão produzidas</t>
  </si>
  <si>
    <t>0805445</t>
  </si>
  <si>
    <t>Dentes para bueiros simples D = 1,50 m - areia, brita e pedra de mão comerciais</t>
  </si>
  <si>
    <t>0805454</t>
  </si>
  <si>
    <t>Dentes para bueiros triplos D = 1,00 m - areia extraída e brita e pedra de mão produzidas</t>
  </si>
  <si>
    <t>0805455</t>
  </si>
  <si>
    <t>Dentes para bueiros triplos D = 1,00 m - areia, brita e pedra de mão comerciais</t>
  </si>
  <si>
    <t>0805456</t>
  </si>
  <si>
    <t>Dentes para bueiros triplos D = 1,20 m - areia extraída e brita e pedra de mão produzidas</t>
  </si>
  <si>
    <t>0805457</t>
  </si>
  <si>
    <t>Dentes para bueiros triplos D = 1,20 m - areia, brita e pedra de mão comerciais</t>
  </si>
  <si>
    <t>0805458</t>
  </si>
  <si>
    <t>Dentes para bueiros triplos D = 1,50 m - areia extraída e brita e pedra de mão produzidas</t>
  </si>
  <si>
    <t>0805459</t>
  </si>
  <si>
    <t>Dentes para bueiros triplos D = 1,50 m - areia, brita e pedra de mão comerciais</t>
  </si>
  <si>
    <t>0909620</t>
  </si>
  <si>
    <t>Alvenaria de blocos de concreto 19 x 19 x 39 cm com espessura de 20 cm com argamassa traço 1:0,5:3,5 - areia comercial</t>
  </si>
  <si>
    <t>0909621</t>
  </si>
  <si>
    <t>Alvenaria de blocos de concreto 19 x 19 x 39 cm com espessura de 20 cm com argamassa traço 1:0,5:3,5 - areia extraída</t>
  </si>
  <si>
    <t>0903802</t>
  </si>
  <si>
    <t>Bacia de contenção para tanque de emulsão de 30.000 l - inclusive demolição</t>
  </si>
  <si>
    <t>0919113</t>
  </si>
  <si>
    <t>Canaleta perfil cartola 50 x 70 x 3 mm - aba 20 mm</t>
  </si>
  <si>
    <t>0903788</t>
  </si>
  <si>
    <t>Chapisco com argamassa de cimento e areia 1:3 - aplicação manual</t>
  </si>
  <si>
    <t>0919247</t>
  </si>
  <si>
    <t>Cobertura em chapas zincadas com espessura de 0,43 mm - utilização 2 vezes</t>
  </si>
  <si>
    <t>0919016</t>
  </si>
  <si>
    <t>Depósito de óleo para oficina - inclusive demolição</t>
  </si>
  <si>
    <t>0919078</t>
  </si>
  <si>
    <t>Dique de contenção para usina de asfalto a quente - inclusive demolição</t>
  </si>
  <si>
    <t>0903789</t>
  </si>
  <si>
    <t>Emboço com argamassa de cimento, cal hidratada e areia 1:2:8 com espessura de 2 cm - aplicação manual</t>
  </si>
  <si>
    <t>0919250</t>
  </si>
  <si>
    <t>Fornecimento e instalação de extintor de espuma 10 l</t>
  </si>
  <si>
    <t>0903807</t>
  </si>
  <si>
    <t>Instalação da central de britagem com capacidade de 80 m³/h</t>
  </si>
  <si>
    <t>0903806</t>
  </si>
  <si>
    <t>Instalação da central de concreto com capacidade de 150 m³/h</t>
  </si>
  <si>
    <t>0903804</t>
  </si>
  <si>
    <t>Instalação da central de concreto com capacidade de 30 m³/h</t>
  </si>
  <si>
    <t>0903805</t>
  </si>
  <si>
    <t>Instalação da central de concreto com capacidade de 40 m³/h</t>
  </si>
  <si>
    <t>0903810</t>
  </si>
  <si>
    <t>Instalação da usina de asfalto a quente capacidade de 120 t/h</t>
  </si>
  <si>
    <t>0903809</t>
  </si>
  <si>
    <t>Instalação da usina de pré-misturado a frio com capacidade de 60 t/h</t>
  </si>
  <si>
    <t>0903808</t>
  </si>
  <si>
    <t>Instalação da usina misturadora de solos com capacidade de 300 t/h</t>
  </si>
  <si>
    <t>0903845</t>
  </si>
  <si>
    <t>Lastro de brita comercial - espalhamento mecânico</t>
  </si>
  <si>
    <t>0919009</t>
  </si>
  <si>
    <t>Montagem e desmontagem da central de britagem com capacidade de 80 m³/h - inclusive construção de aterro, construção e demolição de rampa e bases</t>
  </si>
  <si>
    <t>0919007</t>
  </si>
  <si>
    <t>Montagem e desmontagem da central de concreto com capacidade de 150 m³/h - inclusive construção e demolição de bases, rampas e depósitos de agregados</t>
  </si>
  <si>
    <t>0919011</t>
  </si>
  <si>
    <t>Montagem e desmontagem da central de concreto com capacidade de 30 m³/h - inclusive construção e demolição de bases, rampas e depósitos de agregados</t>
  </si>
  <si>
    <t>0919246</t>
  </si>
  <si>
    <t>Montagem e desmontagem da central de concreto com capacidade de 40 m³/h - inclusive construção e demolição de bases, rampas e depósitos de agregados</t>
  </si>
  <si>
    <t>0919013</t>
  </si>
  <si>
    <t>Montagem e desmontagem da usina de asfalto a quente com capacidade de 120 t/h - inclusive construção e demolição de bases, rampas, depósitos de agregados e dique de contenção</t>
  </si>
  <si>
    <t>0919008</t>
  </si>
  <si>
    <t>Montagem e desmontagem da usina de pré-misturado a frio com capacidade de 60 t/h - inclusive construção e demolição de bases, rampas, depósitos de agregados e bacia de contenção</t>
  </si>
  <si>
    <t>0919012</t>
  </si>
  <si>
    <t>Montagem e desmontagem da usina misturadora de solos com capacidade de 300 t/h - inclusive construção e demolição de bases, rampas e depósitos de agregados</t>
  </si>
  <si>
    <t>0903848</t>
  </si>
  <si>
    <t>Muro em alvenaria de blocos de concreto com espessura de 0,20 m h = 1,0 m</t>
  </si>
  <si>
    <t>0919002</t>
  </si>
  <si>
    <t>Posto de combustível - com reaproveitamento de 2 vezes do tanque/bomba/cobertura - inclusive demolição</t>
  </si>
  <si>
    <t>0919210</t>
  </si>
  <si>
    <t>Rampa de lavagem - inclusive demolição</t>
  </si>
  <si>
    <t>0909612</t>
  </si>
  <si>
    <t>Rampa para acesso do misturador de agregados para centrais de 30 m³ e 40 m³ - inclusive demolição</t>
  </si>
  <si>
    <t>0909613</t>
  </si>
  <si>
    <t>Rampa para acesso do misturador de agregados para central de 150 m³ - inclusive demolição</t>
  </si>
  <si>
    <t>0909614</t>
  </si>
  <si>
    <t>Rampa para acesso do misturador de agregados para central de britagem - inclusive demolição</t>
  </si>
  <si>
    <t>0909616</t>
  </si>
  <si>
    <t>Rampa para acesso do misturador de agregados para PMF - inclusive demolição</t>
  </si>
  <si>
    <t>0909617</t>
  </si>
  <si>
    <t>Rampa para acesso do misturador de agregados para usina de asfalto a quente - inclusive demolição</t>
  </si>
  <si>
    <t>0909615</t>
  </si>
  <si>
    <t>Rampa para acesso do misturador de agregados para usina de solos - inclusive demolição</t>
  </si>
  <si>
    <t>0903860</t>
  </si>
  <si>
    <t>Selador acrílico - camada de fundo com aplicação manual</t>
  </si>
  <si>
    <t>0919101</t>
  </si>
  <si>
    <t>Sistema separador água e óleo, inclusive demolição</t>
  </si>
  <si>
    <t>0903818</t>
  </si>
  <si>
    <t>Tinta látex - duas camadas com aplicação manual</t>
  </si>
  <si>
    <t>1100657</t>
  </si>
  <si>
    <t>Adensamento de concreto por vibrador de imersão</t>
  </si>
  <si>
    <t>1108055</t>
  </si>
  <si>
    <t>Argamassa autoadensável para reparos e grauteamento - confecção em misturador e lançamento manual</t>
  </si>
  <si>
    <t>1109665</t>
  </si>
  <si>
    <t>Argamassa de cimento e areia 1:1 - confecção em betoneira e lançamento manual - areia comercial</t>
  </si>
  <si>
    <t>1109664</t>
  </si>
  <si>
    <t>Argamassa de cimento e areia 1:1 - confecção em betoneira e lançamento manual - areia extraída</t>
  </si>
  <si>
    <t>1109667</t>
  </si>
  <si>
    <t>Argamassa de cimento e areia 1:2 - confecção em betoneira e lançamento manual - areia comercial</t>
  </si>
  <si>
    <t>1109666</t>
  </si>
  <si>
    <t>Argamassa de cimento e areia 1:2 - confecção em betoneira e lançamento manual - areia extraída</t>
  </si>
  <si>
    <t>1109669</t>
  </si>
  <si>
    <t>Argamassa de cimento e areia 1:3 - confecção em betoneira e lançamento manual - areia comercial</t>
  </si>
  <si>
    <t>1109668</t>
  </si>
  <si>
    <t>Argamassa de cimento e areia 1:3 - confecção em betoneira e lançamento manual - areia extraída</t>
  </si>
  <si>
    <t>1108060</t>
  </si>
  <si>
    <t>Argamassa de cimento e areia 1:3 com 8% de microssílica - confecção em betoneira e lançamento manual - areia comercial</t>
  </si>
  <si>
    <t>1109626</t>
  </si>
  <si>
    <t>Argamassa de cimento e areia 1:3 com 8% de microssílica - confecção em betoneira e lançamento manual - areia extraída</t>
  </si>
  <si>
    <t>1109671</t>
  </si>
  <si>
    <t>Argamassa de cimento e areia 1:4 - confecção em betoneira e lançamento manual - areia comercial</t>
  </si>
  <si>
    <t>1109670</t>
  </si>
  <si>
    <t>Argamassa de cimento e areia 1:4 - confecção em betoneira e lançamento manual - areia extraída</t>
  </si>
  <si>
    <t>1109672</t>
  </si>
  <si>
    <t>Argamassa de cimento e areia com aditivo aglutinante 1:8 - confecção em betoneira e lançamento manual - areia comercial</t>
  </si>
  <si>
    <t>1109624</t>
  </si>
  <si>
    <t>Argamassa de cimento e areia com aditivo aglutinante 1:8 - confecção em betoneira e lançamento manual - areia extraída</t>
  </si>
  <si>
    <t>1109622</t>
  </si>
  <si>
    <t>Argamassa de cimento, cal hidratada e areia 1:0,5:3,5 - confecção em betoneira e lançamento manual - areia comercial</t>
  </si>
  <si>
    <t>1109623</t>
  </si>
  <si>
    <t>Argamassa de cimento, cal hidratada e areia 1:0,5:3,5 - confecção em betoneira e lançamento manual - areia extraída</t>
  </si>
  <si>
    <t>1109697</t>
  </si>
  <si>
    <t>Argamassa de cimento, cal hidratada e areia 1:0,5:8 - confecção em betoneira e lançamento manual - areia comercial</t>
  </si>
  <si>
    <t>1109698</t>
  </si>
  <si>
    <t>Argamassa de cimento, cal hidratada e areia 1:0,5:8 - confecção em betoneira e lançamento manual - areia extraída</t>
  </si>
  <si>
    <t>1109679</t>
  </si>
  <si>
    <t>Argamassa de cimento, cal hidratada e areia 1:1:6 - confecção em betoneira e lançamento manual - areia comercial</t>
  </si>
  <si>
    <t>1109625</t>
  </si>
  <si>
    <t>Argamassa de cimento, cal hidratada e areia 1:1:6 - confecção em betoneira e lançamento manual - areia extraída</t>
  </si>
  <si>
    <t>1109678</t>
  </si>
  <si>
    <t>Argamassa de cimento, cal hidratada e areia 1:2:10 - confecção em betoneira e lançamento manual - areia comercial</t>
  </si>
  <si>
    <t>1109694</t>
  </si>
  <si>
    <t>Argamassa de cimento, cal hidratada e areia 1:2:10 - confecção em betoneira e lançamento manual - areia extraída</t>
  </si>
  <si>
    <t>1109673</t>
  </si>
  <si>
    <t>Argamassa de cimento, cal hidratada e areia 1:2:6 - confecção em betoneira e lançamento manual - areia comercial</t>
  </si>
  <si>
    <t>1109690</t>
  </si>
  <si>
    <t>Argamassa de cimento, cal hidratada e areia 1:2:6 - confecção em betoneira e lançamento manual - areia extraída</t>
  </si>
  <si>
    <t>1109674</t>
  </si>
  <si>
    <t>Argamassa de cimento, cal hidratada e areia 1:2:7 - confecção em betoneira e lançamento manual - areia comercial</t>
  </si>
  <si>
    <t>1109691</t>
  </si>
  <si>
    <t>Argamassa de cimento, cal hidratada e areia 1:2:7 - confecção em betoneira e lançamento manual - areia extraída</t>
  </si>
  <si>
    <t>1109675</t>
  </si>
  <si>
    <t>Argamassa de cimento, cal hidratada e areia 1:2:8 - confecção em betoneira e lançamento manual - areia comercial</t>
  </si>
  <si>
    <t>1109692</t>
  </si>
  <si>
    <t>Argamassa de cimento, cal hidratada e areia 1:2:8 - confecção em betoneira e lançamento manual - areia extraída</t>
  </si>
  <si>
    <t>1109676</t>
  </si>
  <si>
    <t>Argamassa de cimento, cal hidratada e areia 1:2:9 - confecção em betoneira e lançamento manual - areia comercial</t>
  </si>
  <si>
    <t>1109693</t>
  </si>
  <si>
    <t>Argamassa de cimento, cal hidratada e areia 1:2:9 - confecção em betoneira e lançamento manual - areia extraída</t>
  </si>
  <si>
    <t>1109680</t>
  </si>
  <si>
    <t>Argamassa para reparos e grauteamento - confecção em misturador e lançamento manual</t>
  </si>
  <si>
    <t>1107748</t>
  </si>
  <si>
    <t>Argamassa polimérica de alto desempenho projetada para reparos superficiais e reforços estruturais - confecção em misturador e lançamento projetado</t>
  </si>
  <si>
    <t>1110000</t>
  </si>
  <si>
    <t>1106059</t>
  </si>
  <si>
    <t>Concreto autoadensável com silicato de alumínio fck = 20 MPa - confecção em betoneira e lançamento manual - areia e brita comerciais</t>
  </si>
  <si>
    <t>1106060</t>
  </si>
  <si>
    <t>Concreto autoadensável com silicato de alumínio fck = 20 MPa - confecção em betoneira e lançamento manual - areia extraída e brita produzida</t>
  </si>
  <si>
    <t>1100658</t>
  </si>
  <si>
    <t>Concreto autoadensável com silicato de alumínio fck = 20 MPa - confecção em central dosadora de 30 m³/h - areia e brita comerciais</t>
  </si>
  <si>
    <t>1106159</t>
  </si>
  <si>
    <t>Concreto autoadensável com silicato de alumínio fck = 25 MPa - confecção em central dosadora de 30 m³/h - areia e brita comerciais</t>
  </si>
  <si>
    <t>1107902</t>
  </si>
  <si>
    <t>Concreto autoadensável com silicato de alumínio fck = 30 MPa - confecção em central dosadora de 30 m³/h - areia e brita comerciais</t>
  </si>
  <si>
    <t>1107906</t>
  </si>
  <si>
    <t>Concreto autoadensável com silicato de alumínio fck = 35 MPa - confecção em central dosadora de 30 m³/h - areia e brita comerciais</t>
  </si>
  <si>
    <t>1107910</t>
  </si>
  <si>
    <t>Concreto autoadensável com silicato de alumínio fck = 40 MPa - confecção em central dosadora de 30 m³/h - areia e brita comerciais</t>
  </si>
  <si>
    <t>1107911</t>
  </si>
  <si>
    <t>Concreto autoadensável com silicato de alumínio fck = 45 MPa - confecção em central dosadora de 30 m³/h - areia e brita comerciais</t>
  </si>
  <si>
    <t>1107912</t>
  </si>
  <si>
    <t>Concreto autoadensável com silicato de alumínio fck = 50 MPa - confecção em central dosadora de 30 m³/h - areia e brita comerciais</t>
  </si>
  <si>
    <t>1106164</t>
  </si>
  <si>
    <t>Concreto ciclópico fck = 20 MPa - confecção em betoneira e lançamento manual - areia extraída, brita e pedra de mão produzidas</t>
  </si>
  <si>
    <t>1106165</t>
  </si>
  <si>
    <t>Concreto ciclópico fck = 20 MPa - confecção em betoneira e lançamento manual - areia, brita e pedra de mão comerciais</t>
  </si>
  <si>
    <t>1106156</t>
  </si>
  <si>
    <t>Concreto com 10% de microssílica fck = 45 MPa - confecção em central dosadora de 30 m³/h - areia e brita comerciais</t>
  </si>
  <si>
    <t>1107932</t>
  </si>
  <si>
    <t>Concreto com 10% de microssílica fck = 50 MPa - confecção em central dosadora de 30 m³/h - areia e brita comerciais</t>
  </si>
  <si>
    <t>1108111</t>
  </si>
  <si>
    <t>Concreto com 8% de microssílica fck = 25 MPa - confecção em central dosadora de 30 m³/h - areia e brita comerciais</t>
  </si>
  <si>
    <t>1108112</t>
  </si>
  <si>
    <t>Concreto com 8% de microssílica fck = 30 MPa - confecção em central dosadora de 30 m³/h - areia e brita comerciais</t>
  </si>
  <si>
    <t>1108113</t>
  </si>
  <si>
    <t>Concreto com 8% de microssílica fck = 35 MPa - confecção em central dosadora de 30 m³/h - areia e brita comerciais</t>
  </si>
  <si>
    <t>1108114</t>
  </si>
  <si>
    <t>Concreto com 8% de microssílica fck = 40 MPa - confecção em central dosadora de 30 m³/h - areia e brita comerciais</t>
  </si>
  <si>
    <t>1108061</t>
  </si>
  <si>
    <t>Concreto com látex SBR fck = 25 MPa - confecção em betoneira e lançamento manual - areia e brita comerciais</t>
  </si>
  <si>
    <t>1108064</t>
  </si>
  <si>
    <t>Concreto com látex SBR fck = 30 MPa - confecção em betoneira e lançamento manual - areia e brita comerciais</t>
  </si>
  <si>
    <t>1107888</t>
  </si>
  <si>
    <t>Concreto fck = 15 MPa - confecção em betoneira e lançamento manual - areia e brita comerciais</t>
  </si>
  <si>
    <t>1107889</t>
  </si>
  <si>
    <t>Concreto fck = 15 MPa - confecção em betoneira e lançamento manual - areia extraída e brita produzida</t>
  </si>
  <si>
    <t>1107892</t>
  </si>
  <si>
    <t>Concreto fck = 20 MPa - confecção em betoneira e lançamento manual - areia e brita comerciais</t>
  </si>
  <si>
    <t>1107891</t>
  </si>
  <si>
    <t>Concreto fck = 20 MPa - confecção em betoneira e lançamento manual - areia extraída e brita produzida</t>
  </si>
  <si>
    <t>1107928</t>
  </si>
  <si>
    <t>Concreto fck = 20 MPa - confecção em central dosadora de 30 m³/h - areia e brita comerciais</t>
  </si>
  <si>
    <t>1107929</t>
  </si>
  <si>
    <t>Concreto fck = 20 MPa - confecção em central dosadora de 30 m³/h - areia extraída e brita produzida</t>
  </si>
  <si>
    <t>1106109</t>
  </si>
  <si>
    <t>Concreto fck = 20 MPa - confecção em central dosadora de 40 m³/h - areia e brita comerciais</t>
  </si>
  <si>
    <t>1106117</t>
  </si>
  <si>
    <t>Concreto fck = 20 MPa - confecção em central dosadora de 40 m³/h - areia extraída e brita produzida</t>
  </si>
  <si>
    <t>1107896</t>
  </si>
  <si>
    <t>Concreto fck = 25 MPa - confecção em betoneira e lançamento manual - areia e brita comerciais</t>
  </si>
  <si>
    <t>1107895</t>
  </si>
  <si>
    <t>Concreto fck = 25 MPa - confecção em betoneira e lançamento manual - areia extraída e brita produzida</t>
  </si>
  <si>
    <t>1119528</t>
  </si>
  <si>
    <t>Concreto fck = 25 MPa - confecção em central dosadora de 30 m³/h - areia e brita comerciais</t>
  </si>
  <si>
    <t>1106135</t>
  </si>
  <si>
    <t>Concreto fck = 25 MPa - confecção em central dosadora de 30 m³/h - areia extraída e brita produzida</t>
  </si>
  <si>
    <t>1106136</t>
  </si>
  <si>
    <t>Concreto fck = 25 MPa - confecção em central dosadora de 40 m³/h - areia e brita comerciais</t>
  </si>
  <si>
    <t>1106137</t>
  </si>
  <si>
    <t>Concreto fck = 25 MPa - confecção em central dosadora de 40 m³/h - areia extraída e brita produzida</t>
  </si>
  <si>
    <t>1116127</t>
  </si>
  <si>
    <t>Concreto fck = 25 MPa para pré-moldados (mourões) - confecção em betoneira e lançamento manual - areia e brita comerciais</t>
  </si>
  <si>
    <t>1116126</t>
  </si>
  <si>
    <t>Concreto fck = 25 MPa para pré-moldados (mourões) - confecção em betoneira e lançamento manual - areia extraída e brita produzida</t>
  </si>
  <si>
    <t>1107900</t>
  </si>
  <si>
    <t>Concreto fck = 30 MPa - confecção em betoneira e lançamento manual - areia e brita comerciais</t>
  </si>
  <si>
    <t>1107899</t>
  </si>
  <si>
    <t>Concreto fck = 30 MPa - confecção em betoneira e lançamento manual - areia extraída e brita produzida</t>
  </si>
  <si>
    <t>1107890</t>
  </si>
  <si>
    <t>Concreto fck = 30 MPa - confecção em central dosadora de 30 m³/h - areia e brita comerciais</t>
  </si>
  <si>
    <t>1106138</t>
  </si>
  <si>
    <t>Concreto fck = 30 MPa - confecção em central dosadora de 30 m³/h - areia extraída e brita produzida</t>
  </si>
  <si>
    <t>1106139</t>
  </si>
  <si>
    <t>Concreto fck = 30 MPa - confecção em central dosadora de 40 m³/h - areia e brita comerciais</t>
  </si>
  <si>
    <t>1106140</t>
  </si>
  <si>
    <t>Concreto fck = 30 MPa - confecção em central dosadora de 40 m³/h - areia extraída e brita produzida</t>
  </si>
  <si>
    <t>1107904</t>
  </si>
  <si>
    <t>Concreto fck = 35 MPa - confecção em betoneira e lançamento manual - areia e brita comerciais</t>
  </si>
  <si>
    <t>1107903</t>
  </si>
  <si>
    <t>Concreto fck = 35 MPa - confecção em betoneira e lançamento manual - areia extraída e brita produzida</t>
  </si>
  <si>
    <t>1107908</t>
  </si>
  <si>
    <t>Concreto fck = 40 MPa - confecção em betoneira e lançamento manual - areia e brita comerciais</t>
  </si>
  <si>
    <t>1107907</t>
  </si>
  <si>
    <t>Concreto fck = 40 MPa - confecção em betoneira e lançamento manual - areia extraída e brita produzida</t>
  </si>
  <si>
    <t>1107871</t>
  </si>
  <si>
    <t>Concreto fctm,k = 4,5 MPa - confecção em central dosadora de 30 m³/h - areia e brita comerciais</t>
  </si>
  <si>
    <t>1107870</t>
  </si>
  <si>
    <t>Concreto fctm,k = 4,5 MPa - confecção em central dosadora de 30 m³/h - areia extraída e brita produzida</t>
  </si>
  <si>
    <t>1106057</t>
  </si>
  <si>
    <t>Concreto magro - confecção em betoneira e lançamento manual - areia e brita comerciais</t>
  </si>
  <si>
    <t>1106058</t>
  </si>
  <si>
    <t>Concreto magro - confecção em betoneira e lançamento manual - areia extraída e brita produzida</t>
  </si>
  <si>
    <t>1106380</t>
  </si>
  <si>
    <t>Concreto para bombeamento fck = 25 MPa - confecção em central dosadora de 30 m³/h - areia e brita comerciais</t>
  </si>
  <si>
    <t>1106378</t>
  </si>
  <si>
    <t>Concreto para bombeamento fck = 25 MPa - confecção em central dosadora de 30 m³/h - areia extraída e brita produzida</t>
  </si>
  <si>
    <t>1116263</t>
  </si>
  <si>
    <t>Concreto para bombeamento fck = 25 MPa - confecção em central dosadora de 40 m³/h - areia e brita comerciais</t>
  </si>
  <si>
    <t>1116267</t>
  </si>
  <si>
    <t>Concreto para bombeamento fck = 25 MPa - confecção em central dosadora de 40 m³/h - areia extraída e brita produzida</t>
  </si>
  <si>
    <t>1106280</t>
  </si>
  <si>
    <t>Concreto para bombeamento fck = 30 MPa - confecção em central dosadora de 30 m³/h - areia e brita comerciais</t>
  </si>
  <si>
    <t>1106289</t>
  </si>
  <si>
    <t>Concreto para bombeamento fck = 30 MPa - confecção em central dosadora de 30 m³/h - areia extraída e brita produzida</t>
  </si>
  <si>
    <t>1116264</t>
  </si>
  <si>
    <t>Concreto para bombeamento fck = 30 MPa - confecção em central dosadora de 40 m³/h - areia e brita comerciais</t>
  </si>
  <si>
    <t>1116268</t>
  </si>
  <si>
    <t>Concreto para bombeamento fck = 30 MPa - confecção em central dosadora de 40 m³/h - areia extraída e brita produzida</t>
  </si>
  <si>
    <t>1106281</t>
  </si>
  <si>
    <t>Concreto para bombeamento fck = 35 MPa - confecção em central dosadora de 30 m³/h - areia e brita comerciais</t>
  </si>
  <si>
    <t>1106382</t>
  </si>
  <si>
    <t>Concreto para bombeamento fck = 35 MPa - confecção em central dosadora de 30 m³/h - areia extraída e brita produzida</t>
  </si>
  <si>
    <t>1116265</t>
  </si>
  <si>
    <t>Concreto para bombeamento fck = 35 MPa - confecção em central dosadora de 40 m³/h - areia e brita comerciais</t>
  </si>
  <si>
    <t>1116269</t>
  </si>
  <si>
    <t>Concreto para bombeamento fck = 35 MPa - confecção em central dosadora de 40 m³/h - areia extraída e brita produzida</t>
  </si>
  <si>
    <t>1106282</t>
  </si>
  <si>
    <t>Concreto para bombeamento fck = 40 MPa - confecção em central dosadora de 30 m³/h - areia e brita comerciais</t>
  </si>
  <si>
    <t>1106384</t>
  </si>
  <si>
    <t>Concreto para bombeamento fck = 40 MPa - confecção em central dosadora de 30 m³/h - areia extraída e brita produzida</t>
  </si>
  <si>
    <t>1116266</t>
  </si>
  <si>
    <t>Concreto para bombeamento fck = 40 MPa - confecção em central dosadora de 40 m³/h - areia e brita comerciais</t>
  </si>
  <si>
    <t>1116270</t>
  </si>
  <si>
    <t>Concreto para bombeamento fck = 40 MPa - confecção em central dosadora de 40 m³/h - areia extraída e brita produzida</t>
  </si>
  <si>
    <t>1107868</t>
  </si>
  <si>
    <t>Concreto para sub-base adensado por vibração fck = 7,5 MPa - confecção em central dosadora de 30 m³/h - areia e brita comerciais</t>
  </si>
  <si>
    <t>1107869</t>
  </si>
  <si>
    <t>Concreto para sub-base adensado por vibração fck = 7,5 MPa - confecção em central dosadora de 30 m³/h - areia extraída e brita produzida</t>
  </si>
  <si>
    <t>1103853</t>
  </si>
  <si>
    <t>Concreto poroso para tubos de drenagem fck = 25 MPa - confecção em betoneira e lançamento manual - areia e brita comerciais</t>
  </si>
  <si>
    <t>1103852</t>
  </si>
  <si>
    <t>Concreto poroso para tubos de drenagem fck = 25 MPa - confecção em betoneira e lançamento manual - areia extraída e brita produzida</t>
  </si>
  <si>
    <t>1106284</t>
  </si>
  <si>
    <t>Concreto submerso fck = 20 MPa - confecção em central dosadora de 30 m³/h - areia e brita comerciais</t>
  </si>
  <si>
    <t>1108116</t>
  </si>
  <si>
    <t>Concreto submerso fck = 25 MPa - confecção em central dosadora de 30 m³/h - areia e brita comerciais</t>
  </si>
  <si>
    <t>1108118</t>
  </si>
  <si>
    <t>Concreto submerso fck = 30 MPa - confecção em central dosadora de 30 m³/h - areia e brita comerciais</t>
  </si>
  <si>
    <t>1106158</t>
  </si>
  <si>
    <t>Concreto submerso fck = 35 MPa - confecção em central dosadora de 30 m³/h - areia e brita comerciais</t>
  </si>
  <si>
    <t>1108120</t>
  </si>
  <si>
    <t>Concreto submerso fck = 40 MPa - confecção em central dosadora de 30 m³/h - areia e brita comerciais</t>
  </si>
  <si>
    <t>1106050</t>
  </si>
  <si>
    <t>Lançamento livre de concreto usinado por meio de caminhão betoneira - confecção em central dosadora de 30 m³/h</t>
  </si>
  <si>
    <t>1106051</t>
  </si>
  <si>
    <t>Lançamento livre de concreto usinado por meio de caminhão betoneira - confecção em central dosadora de 40 m³/h</t>
  </si>
  <si>
    <t>1106061</t>
  </si>
  <si>
    <t>Lançamento manual de concreto usinado - confecção em central dosadora de 30 m³/h</t>
  </si>
  <si>
    <t>1106087</t>
  </si>
  <si>
    <t>Lançamento manual de concreto usinado - confecção em central dosadora de 40 m³/h</t>
  </si>
  <si>
    <t>1107860</t>
  </si>
  <si>
    <t>Lançamento mecânico de concreto com bomba lança sobre chassi com capacidade de 50 m³/h - confecção em central dosadora de 40 m³/h</t>
  </si>
  <si>
    <t>1106088</t>
  </si>
  <si>
    <t>Lançamento mecânico de concreto com bomba rebocável com capacidade de 30 m³/h - confecção em central dosadora de 30 m³/h</t>
  </si>
  <si>
    <t>1106128</t>
  </si>
  <si>
    <t>Lançamento mecânico de concreto com bomba rebocável com capacidade de 41 m³/h - confecção em central dosadora de 40 m³/h</t>
  </si>
  <si>
    <t>1108056</t>
  </si>
  <si>
    <t>Microconcreto autoadensável para reparos e grauteamento - confecção em misturador e lançamento manual</t>
  </si>
  <si>
    <t>1108059</t>
  </si>
  <si>
    <t>Microconcreto para reparos e grauteamento - confecção em misturador e lançamento manual</t>
  </si>
  <si>
    <t>1207700</t>
  </si>
  <si>
    <t>Concreto fck = 20 MPa para projeção via seca - confecção em betoneira - areia e brita comerciais</t>
  </si>
  <si>
    <t>1207701</t>
  </si>
  <si>
    <t>Concreto fck = 25 MPa para projeção via seca - confecção em betoneira - areia e brita comerciais</t>
  </si>
  <si>
    <t>1207702</t>
  </si>
  <si>
    <t>Concreto fck = 30 MPa para projeção via seca - confecção em betoneira - areia e brita comerciais</t>
  </si>
  <si>
    <t>1207708</t>
  </si>
  <si>
    <t>Concreto fck = 30 MPa para projeção via úmida - confecção em central dosadora de 30 m³/h - areia e brita comerciais</t>
  </si>
  <si>
    <t>1207703</t>
  </si>
  <si>
    <t>Concreto fck = 40 MPa para projeção via seca - confecção em betoneira - areia e brita comerciais</t>
  </si>
  <si>
    <t>1207709</t>
  </si>
  <si>
    <t>Concreto fck = 40 MPa para projeção via úmida - confecção em central dosadora de 30 m³/h - areia e brita comerciais</t>
  </si>
  <si>
    <t>1207710</t>
  </si>
  <si>
    <t>Concreto projetado via seca fck = 20 MPa aplicado em pisos</t>
  </si>
  <si>
    <t>1207711</t>
  </si>
  <si>
    <t>Concreto projetado via seca fck = 20 MPa aplicado em superfícies inclinadas e verticais</t>
  </si>
  <si>
    <t>1207713</t>
  </si>
  <si>
    <t>Concreto projetado via seca fck = 20 MPa aplicado em teto</t>
  </si>
  <si>
    <t>1207714</t>
  </si>
  <si>
    <t>Concreto projetado via seca fck = 25 MPa aplicado em pisos</t>
  </si>
  <si>
    <t>1207715</t>
  </si>
  <si>
    <t>Concreto projetado via seca fck = 25 MPa aplicado em superfícies inclinadas e verticais</t>
  </si>
  <si>
    <t>1207717</t>
  </si>
  <si>
    <t>Concreto projetado via seca fck = 25 MPa aplicado em teto</t>
  </si>
  <si>
    <t>1207718</t>
  </si>
  <si>
    <t>Concreto projetado via seca fck = 30 MPa aplicado em pisos</t>
  </si>
  <si>
    <t>1207719</t>
  </si>
  <si>
    <t>Concreto projetado via seca fck = 30 MPa aplicado em superfícies inclinadas e verticais</t>
  </si>
  <si>
    <t>1207721</t>
  </si>
  <si>
    <t>Concreto projetado via seca fck = 30 MPa aplicado em teto</t>
  </si>
  <si>
    <t>1207722</t>
  </si>
  <si>
    <t>Concreto projetado via seca fck = 40 MPa aplicado em pisos</t>
  </si>
  <si>
    <t>1207723</t>
  </si>
  <si>
    <t>Concreto projetado via seca fck = 40 MPa aplicado em superfícies inclinadas e verticais</t>
  </si>
  <si>
    <t>1207725</t>
  </si>
  <si>
    <t>Concreto projetado via seca fck = 40 MPa via seca aplicado em teto</t>
  </si>
  <si>
    <t>1207728</t>
  </si>
  <si>
    <t>Concreto projetado via úmida fck = 30 MPa aplicado em túneis classe I com seção de 20 a 40 m²</t>
  </si>
  <si>
    <t>1207727</t>
  </si>
  <si>
    <t>Concreto projetado via úmida fck = 30 MPa aplicado em túneis classe I com seção de 40 a 60 m²</t>
  </si>
  <si>
    <t>1207726</t>
  </si>
  <si>
    <t>Concreto projetado via úmida fck = 30 MPa aplicado em túneis classe I com seção de 60 a 90 m²</t>
  </si>
  <si>
    <t>1208329</t>
  </si>
  <si>
    <t>Concreto projetado via úmida fck = 30 MPa aplicado em túneis classe I com seção superior a 90 m²</t>
  </si>
  <si>
    <t>1207685</t>
  </si>
  <si>
    <t>Concreto projetado via úmida fck = 30 MPa aplicado em túneis classe II com seção de 20 a 40 m²</t>
  </si>
  <si>
    <t>1207684</t>
  </si>
  <si>
    <t>Concreto projetado via úmida fck = 30 MPa aplicado em túneis classe II com seção de 40 a 60 m²</t>
  </si>
  <si>
    <t>1207683</t>
  </si>
  <si>
    <t>Concreto projetado via úmida fck = 30 MPa aplicado em túneis classe II com seção de 60 a 90 m²</t>
  </si>
  <si>
    <t>1208337</t>
  </si>
  <si>
    <t>Concreto projetado via úmida fck = 30 MPa aplicado em túneis classe II com seção superior a 90 m²</t>
  </si>
  <si>
    <t>1207691</t>
  </si>
  <si>
    <t>Concreto projetado via úmida fck = 30 MPa aplicado em túneis classe III com seção de 20 a 40 m²</t>
  </si>
  <si>
    <t>1207690</t>
  </si>
  <si>
    <t>Concreto projetado via úmida fck = 30 MPa aplicado em túneis classe III com seção de 40 a 60 m²</t>
  </si>
  <si>
    <t>1207689</t>
  </si>
  <si>
    <t>Concreto projetado via úmida fck = 30 MPa aplicado em túneis classe III com seção de 60 a 90 m²</t>
  </si>
  <si>
    <t>1208345</t>
  </si>
  <si>
    <t>Concreto projetado via úmida fck = 30 MPa aplicado em túneis classe III com seção superior a 90 m²</t>
  </si>
  <si>
    <t>1207697</t>
  </si>
  <si>
    <t>Concreto projetado via úmida fck = 30 MPa aplicado em túneis classe IV com seção de 20 a 40 m²</t>
  </si>
  <si>
    <t>1207696</t>
  </si>
  <si>
    <t>Concreto projetado via úmida fck = 30 MPa aplicado em túneis classe IV com seção de 40 a 60 m²</t>
  </si>
  <si>
    <t>1207695</t>
  </si>
  <si>
    <t>Concreto projetado via úmida fck = 30 MPa aplicado em túneis classe IV com seção de 60 a 90 m²</t>
  </si>
  <si>
    <t>1208353</t>
  </si>
  <si>
    <t>Concreto projetado via úmida fck = 30 MPa aplicado em túneis classe IV com seção superior a 90 m²</t>
  </si>
  <si>
    <t>1207663</t>
  </si>
  <si>
    <t>Concreto projetado via úmida fck = 30 MPa aplicado em túneis classe V com seção de 20 a 40 m²</t>
  </si>
  <si>
    <t>1207662</t>
  </si>
  <si>
    <t>Concreto projetado via úmida fck = 30 MPa aplicado em túneis classe V com seção de 40 a 60 m²</t>
  </si>
  <si>
    <t>1207661</t>
  </si>
  <si>
    <t>Concreto projetado via úmida fck = 30 MPa aplicado em túneis classe V com seção de 60 a 90 m²</t>
  </si>
  <si>
    <t>1208361</t>
  </si>
  <si>
    <t>Concreto projetado via úmida fck = 30 MPa aplicado em túneis classe V com seção superior a 90 m²</t>
  </si>
  <si>
    <t>1207669</t>
  </si>
  <si>
    <t>Concreto projetado via úmida fck = 30 MPa aplicado em túneis classe VI com seção de 20 a 40 m²</t>
  </si>
  <si>
    <t>1207668</t>
  </si>
  <si>
    <t>Concreto projetado via úmida fck = 30 MPa aplicado em túneis classe VI com seção de 40 a 60 m²</t>
  </si>
  <si>
    <t>1207667</t>
  </si>
  <si>
    <t>Concreto projetado via úmida fck = 30 MPa aplicado em túneis classe VI com seção de 60 a 90 m²</t>
  </si>
  <si>
    <t>1208369</t>
  </si>
  <si>
    <t>Concreto projetado via úmida fck = 30 MPa aplicado em túneis classe VI com seção superior a 90 m²</t>
  </si>
  <si>
    <t>1207682</t>
  </si>
  <si>
    <t>Concreto projetado via úmida fck = 40 MPa aplicado em túneis classe I com seção de 20 a 40 m²</t>
  </si>
  <si>
    <t>1207681</t>
  </si>
  <si>
    <t>Concreto projetado via úmida fck = 40 MPa aplicado em túneis classe I com seção de 40 a 60 m²</t>
  </si>
  <si>
    <t>1207729</t>
  </si>
  <si>
    <t>Concreto projetado via úmida fck = 40 MPa aplicado em túneis classe I com seção de 60 a 90 m²</t>
  </si>
  <si>
    <t>1208333</t>
  </si>
  <si>
    <t>Concreto projetado via úmida fck = 40 MPa aplicado em túneis classe I com seção superior a 90 m²</t>
  </si>
  <si>
    <t>1207688</t>
  </si>
  <si>
    <t>Concreto projetado via úmida fck = 40 MPa aplicado em túneis classe II com seção de 20 a 40 m²</t>
  </si>
  <si>
    <t>1207687</t>
  </si>
  <si>
    <t>Concreto projetado via úmida fck = 40 MPa aplicado em túneis classe II com seção de 40 a 60 m²</t>
  </si>
  <si>
    <t>1207686</t>
  </si>
  <si>
    <t>Concreto projetado via úmida fck = 40 MPa aplicado em túneis classe II com seção de 60 a 90 m²</t>
  </si>
  <si>
    <t>1208341</t>
  </si>
  <si>
    <t>Concreto projetado via úmida fck = 40 MPa aplicado em túneis classe II com seção superior a 90 m²</t>
  </si>
  <si>
    <t>1207694</t>
  </si>
  <si>
    <t>Concreto projetado via úmida fck = 40 MPa aplicado em túneis classe III com seção de 20 a 40 m²</t>
  </si>
  <si>
    <t>1207693</t>
  </si>
  <si>
    <t>Concreto projetado via úmida fck = 40 MPa aplicado em túneis classe III com seção de 40 a 60 m²</t>
  </si>
  <si>
    <t>1207692</t>
  </si>
  <si>
    <t>Concreto projetado via úmida fck = 40 MPa aplicado em túneis classe III com seção de 60 a 90 m²</t>
  </si>
  <si>
    <t>1208349</t>
  </si>
  <si>
    <t>Concreto projetado via úmida fck = 40 MPa aplicado em túneis classe III com seção superior a 90 m²</t>
  </si>
  <si>
    <t>1207660</t>
  </si>
  <si>
    <t>Concreto projetado via úmida fck = 40 MPa aplicado em túneis classe IV com seção de 20 a 40 m²</t>
  </si>
  <si>
    <t>1207699</t>
  </si>
  <si>
    <t>Concreto projetado via úmida fck = 40 MPa aplicado em túneis classe IV com seção de 40 a 60 m²</t>
  </si>
  <si>
    <t>1207698</t>
  </si>
  <si>
    <t>Concreto projetado via úmida fck = 40 MPa aplicado em túneis classe IV com seção de 60 a 90 m²</t>
  </si>
  <si>
    <t>1208357</t>
  </si>
  <si>
    <t>Concreto projetado via úmida fck = 40 MPa aplicado em túneis classe IV com seção superior a 90 m²</t>
  </si>
  <si>
    <t>1207666</t>
  </si>
  <si>
    <t>Concreto projetado via úmida fck = 40 MPa aplicado em túneis classe V com seção de 20 a 40 m²</t>
  </si>
  <si>
    <t>1207665</t>
  </si>
  <si>
    <t>Concreto projetado via úmida fck = 40 MPa aplicado em túneis classe V com seção de 40 a 60 m²</t>
  </si>
  <si>
    <t>1207664</t>
  </si>
  <si>
    <t>Concreto projetado via úmida fck = 40 MPa aplicado em túneis classe V com seção de 60 a 90 m²</t>
  </si>
  <si>
    <t>1208365</t>
  </si>
  <si>
    <t>Concreto projetado via úmida fck = 40 MPa aplicado em túneis classe V com seção superior a 90 m²</t>
  </si>
  <si>
    <t>1207672</t>
  </si>
  <si>
    <t>Concreto projetado via úmida fck = 40 MPa aplicado em túneis classe VI com seção de 20 a 40 m²</t>
  </si>
  <si>
    <t>1207671</t>
  </si>
  <si>
    <t>Concreto projetado via úmida fck = 40 MPa aplicado em túneis classe VI com seção de 40 a 60 m²</t>
  </si>
  <si>
    <t>1207670</t>
  </si>
  <si>
    <t>Concreto projetado via úmida fck = 40 MPa aplicado em túneis classe VI com seção de 60 a 90 m²</t>
  </si>
  <si>
    <t>1208373</t>
  </si>
  <si>
    <t>Concreto projetado via úmida fck = 40 MPa aplicado em túneis classe VI com seção superior a 90 m²</t>
  </si>
  <si>
    <t>1400976</t>
  </si>
  <si>
    <t>Corte a plasma CNC em chapa com espessura de 6,3 a 10 mm</t>
  </si>
  <si>
    <t>1400970</t>
  </si>
  <si>
    <t>Corte a plasma manual em chapa de aço-carbono com espessura de 4 a 8 mm</t>
  </si>
  <si>
    <t>1400971</t>
  </si>
  <si>
    <t>Corte a plasma manual em chapa de aço-carbono com espessura de 9 a 25 mm</t>
  </si>
  <si>
    <t>1400972</t>
  </si>
  <si>
    <t>Corte a plasma manual em chapa de alumínio com espessura de 1,5 mm</t>
  </si>
  <si>
    <t>1416201</t>
  </si>
  <si>
    <t>Corte de barras de aço CA-50 com maçarico oxiacetileno</t>
  </si>
  <si>
    <t>cm²</t>
  </si>
  <si>
    <t>1400969</t>
  </si>
  <si>
    <t>Corte de cantoneira de alumínio</t>
  </si>
  <si>
    <t>1400975</t>
  </si>
  <si>
    <t>Corte de chapa de aço com guilhotina hidráulica</t>
  </si>
  <si>
    <t>1416141</t>
  </si>
  <si>
    <t>Corte de chapas de aço com espessura de 12,5 mm com maçarico oxiacetileno</t>
  </si>
  <si>
    <t>1416142</t>
  </si>
  <si>
    <t>Corte de chapas de aço com espessura de 16 mm com maçarico oxiacetileno</t>
  </si>
  <si>
    <t>1400973</t>
  </si>
  <si>
    <t>Corte de chapas de aço com espessura de 3 mm com maçarico oxiacetileno</t>
  </si>
  <si>
    <t>1400974</t>
  </si>
  <si>
    <t>Corte de chapas de aço com espessura de 5 mm com maçarico oxiacetileno</t>
  </si>
  <si>
    <t>1416139</t>
  </si>
  <si>
    <t>Corte de chapas de aço com espessura de 6,3 mm com maçarico oxiacetileno</t>
  </si>
  <si>
    <t>1416202</t>
  </si>
  <si>
    <t>Corte de chapas de aço com espessura de 8 mm com maçarico oxiacetileno</t>
  </si>
  <si>
    <t>1416140</t>
  </si>
  <si>
    <t>Corte de chapas de aço com espessura de 9,5 mm com maçarico oxiacetileno</t>
  </si>
  <si>
    <t>1419543</t>
  </si>
  <si>
    <t>Corte de perfil metálico com máquina policorte com espessura de até 1/8"</t>
  </si>
  <si>
    <t>1408173</t>
  </si>
  <si>
    <t>Corte de perfis metálicos com maçarico oxiacetileno</t>
  </si>
  <si>
    <t>1407063</t>
  </si>
  <si>
    <t>Corte de trilho TR45 com utilização de equipamento leve</t>
  </si>
  <si>
    <t>1407064</t>
  </si>
  <si>
    <t>Corte de trilho TR57 com utilização de equipamento leve</t>
  </si>
  <si>
    <t>1407065</t>
  </si>
  <si>
    <t>Corte de trilho TR68 com utilização de equipamento leve</t>
  </si>
  <si>
    <t>1407066</t>
  </si>
  <si>
    <t>Corte de trilho UIC60 com utilização de equipamento leve</t>
  </si>
  <si>
    <t>1400977</t>
  </si>
  <si>
    <t>Dobramento de chapas metálicas com espessuras de até 10 mm</t>
  </si>
  <si>
    <t>1407067</t>
  </si>
  <si>
    <t>Furação de trilho TR45 com utilização de equipamento leve</t>
  </si>
  <si>
    <t>1407068</t>
  </si>
  <si>
    <t>Furação de trilho TR57 com utilização de equipamento leve</t>
  </si>
  <si>
    <t>1407069</t>
  </si>
  <si>
    <t>Furação de trilho TR68 com utilização de equipamento leve</t>
  </si>
  <si>
    <t>1407070</t>
  </si>
  <si>
    <t>Furação de trilho UIC60 com utilização de equipamento leve</t>
  </si>
  <si>
    <t>1400987</t>
  </si>
  <si>
    <t>Perfuração de chapas metálicas com espessura de até 3 mm - D = 25 mm</t>
  </si>
  <si>
    <t>1416257</t>
  </si>
  <si>
    <t>Solda com maçarico oxiacetileno de chapas de aço de 12,5 mm</t>
  </si>
  <si>
    <t>1416253</t>
  </si>
  <si>
    <t>Solda com maçarico oxiacetileno de chapas de aço de 16 mm</t>
  </si>
  <si>
    <t>1416254</t>
  </si>
  <si>
    <t>Solda com maçarico oxiacetileno de chapas de aço de 6,3 mm</t>
  </si>
  <si>
    <t>1416255</t>
  </si>
  <si>
    <t>Solda com maçarico oxiacetileno de chapas de aço de 8 mm</t>
  </si>
  <si>
    <t>1416256</t>
  </si>
  <si>
    <t>Solda com maçarico oxiacetileno de chapas de aço de 9,5 mm</t>
  </si>
  <si>
    <t>1408028</t>
  </si>
  <si>
    <t>Solda elétrica manual de perfis metálicos e chapas de aço com eletrodo E70XX para beneficiamento de aço naval</t>
  </si>
  <si>
    <t>1408027</t>
  </si>
  <si>
    <t>Solda tipo MIG/MAG automatizada</t>
  </si>
  <si>
    <t>1400978</t>
  </si>
  <si>
    <t>Solda tipo MIG/MAG manual</t>
  </si>
  <si>
    <t>1513941</t>
  </si>
  <si>
    <t>Contenção em areia-cimento ensacada com mistura de areia com 8% de cimento - confecção e assentamento</t>
  </si>
  <si>
    <t>1513940</t>
  </si>
  <si>
    <t>Contenção em solo-cimento ensacado com mistura de solo de jazida com 8% de cimento - confecção e assentamento</t>
  </si>
  <si>
    <t>1505879</t>
  </si>
  <si>
    <t>Enrocamento de pedra arrumada manualmente - pedra de mão comercial - fornecimento e assentamento</t>
  </si>
  <si>
    <t>1505878</t>
  </si>
  <si>
    <t>Enrocamento de pedra arrumada manualmente - pedra de mão produzida - confecção e assentamento</t>
  </si>
  <si>
    <t>1505877</t>
  </si>
  <si>
    <t>Enrocamento de pedra espalhada e compactada mecanicamente - pedra de mão comercial - fornecimento e assentamento</t>
  </si>
  <si>
    <t>1505860</t>
  </si>
  <si>
    <t>Enrocamento de pedra jogada - pedra de mão comercial - fornecimento e assentamento</t>
  </si>
  <si>
    <t>1505859</t>
  </si>
  <si>
    <t>Enrocamento de pedra jogada - pedra de mão produzida - confecção e assentamento</t>
  </si>
  <si>
    <t>1516204</t>
  </si>
  <si>
    <t>Fabricação de blocos segmentais de face pré-moldados - C = 40 cm, L = 40 cm e H = 20 cm - massa de 25 kg</t>
  </si>
  <si>
    <t>1516312</t>
  </si>
  <si>
    <t>Geocélula em PEAD, paredes perfuradas, soldadas - altura de 100 mm e 1.206 cm² de área de célula - fornecimento e instalação</t>
  </si>
  <si>
    <t>1516304</t>
  </si>
  <si>
    <t>Geocélula em PEAD, paredes perfuradas, soldadas - altura de 100 mm e 289 cm² de área de célula - fornecimento e instalação</t>
  </si>
  <si>
    <t>1516308</t>
  </si>
  <si>
    <t>Geocélula em PEAD, paredes perfuradas, soldadas - altura de 100 mm e 460 cm² de área de célula - fornecimento e instalação</t>
  </si>
  <si>
    <t>1516313</t>
  </si>
  <si>
    <t>Geocélula em PEAD, paredes perfuradas, soldadas - altura de 150 mm e 1.206 cm² de área de célula - fornecimento e instalação</t>
  </si>
  <si>
    <t>1516305</t>
  </si>
  <si>
    <t>Geocélula em PEAD, paredes perfuradas, soldadas - altura de 150 mm e 289 cm² de área de célula - fornecimento e instalação</t>
  </si>
  <si>
    <t>1516309</t>
  </si>
  <si>
    <t>Geocélula em PEAD, paredes perfuradas, soldadas - altura de 150 mm e 460 cm² de área de célula - fornecimento e instalação</t>
  </si>
  <si>
    <t>1516314</t>
  </si>
  <si>
    <t>Geocélula em PEAD, paredes perfuradas, soldadas - altura de 200 mm e 1.206 cm² de área de célula - fornecimento e instalação</t>
  </si>
  <si>
    <t>1516306</t>
  </si>
  <si>
    <t>Geocélula em PEAD, paredes perfuradas, soldadas - altura de 200 mm e 289 cm² de área de célula - fornecimento e instalação</t>
  </si>
  <si>
    <t>1516310</t>
  </si>
  <si>
    <t>Geocélula em PEAD, paredes perfuradas, soldadas - altura de 200 mm e 460 cm² de área de célula - fornecimento e instalação</t>
  </si>
  <si>
    <t>1516311</t>
  </si>
  <si>
    <t>Geocélula em PEAD, paredes perfuradas, soldadas - altura de 75 mm e 1.206 cm² de área de célula - fornecimento e instalação</t>
  </si>
  <si>
    <t>1516303</t>
  </si>
  <si>
    <t>Geocélula em PEAD, paredes perfuradas, soldadas - altura de 75 mm e 289 cm² de área de célula - fornecimento e instalação</t>
  </si>
  <si>
    <t>1516307</t>
  </si>
  <si>
    <t>Geocélula em PEAD, paredes perfuradas, soldadas - altura de 75 mm e 460 cm² de área de célula - fornecimento e instalação</t>
  </si>
  <si>
    <t>1516298</t>
  </si>
  <si>
    <t>Geogrelha unidirecional com resistência à tração de 100 kN/m - fornecimento e instalação</t>
  </si>
  <si>
    <t>1516299</t>
  </si>
  <si>
    <t>Geogrelha unidirecional com resistência à tração de 150 kN/m - fornecimento e instalação</t>
  </si>
  <si>
    <t>1516300</t>
  </si>
  <si>
    <t>Geogrelha unidirecional com resistência à tração de 200 kN/m - fornecimento e instalação</t>
  </si>
  <si>
    <t>1516301</t>
  </si>
  <si>
    <t>Geogrelha unidirecional com resistência à tração de 300 kN/m - fornecimento e instalação</t>
  </si>
  <si>
    <t>1516302</t>
  </si>
  <si>
    <t>Geogrelha unidirecional com resistência à tração de 400 kN/m - fornecimento e instalação</t>
  </si>
  <si>
    <t>1516296</t>
  </si>
  <si>
    <t>Geogrelha unidirecional com resistência à tração de 50 kN/m - fornecimento e instalação</t>
  </si>
  <si>
    <t>1516297</t>
  </si>
  <si>
    <t>Geogrelha unidirecional com resistência à tração de 90 kN/m - fornecimento e instalação</t>
  </si>
  <si>
    <t>1505847</t>
  </si>
  <si>
    <t>Muro em blocos segmentais de face pré-moldados - C = 40 cm, L = 40 cm, e H = 20 cm com altura de 4 a 6 m - confecção e assentamento</t>
  </si>
  <si>
    <t>1505848</t>
  </si>
  <si>
    <t>Muro em blocos segmentais de face pré-moldados - C = 40 cm, L = 40 cm, e H = 20 cm com altura de 6 a 8 m - confecção e assentamento</t>
  </si>
  <si>
    <t>1505849</t>
  </si>
  <si>
    <t>Muro em blocos segmentais de face pré-moldados - C = 40 cm, L = 40 cm, e H = 20 cm com altura de 8 a 10 m - confecção e assentamento</t>
  </si>
  <si>
    <t>1505930</t>
  </si>
  <si>
    <t>Muro em blocos segmentais de face pré-moldados - C = 40 cm, L = 40 cm, e H = 20 cm com altura de até 4 m - confecção e assentamento</t>
  </si>
  <si>
    <t>1506055</t>
  </si>
  <si>
    <t>Pedra argamassada com cimento e areia 1:3 - areia e pedra de mão comercial - fornecimento e assentamento</t>
  </si>
  <si>
    <t>1506056</t>
  </si>
  <si>
    <t>Pedra argamassada com cimento e areia 1:3 - areia extraída e pedra de mão produzida - confecção e assentamento</t>
  </si>
  <si>
    <t>1513943</t>
  </si>
  <si>
    <t>Proteção de taludes rochosos com telas metálicas - resistência longitudinal à tração de 121 kN/m - fornecimento e posicionamento - inclusive cabos de aço, grampos e clipes de junção</t>
  </si>
  <si>
    <t>1516318</t>
  </si>
  <si>
    <t>Tela metálica dobrada em L para muro em solo reforçado - C = 200 cm, L = 40 cm e H = 40 cm - fornecimento e instalação</t>
  </si>
  <si>
    <t>1516317</t>
  </si>
  <si>
    <t>Tela metálica dobrada em L para muro em solo reforçado - C = 200 cm, L = 50 cm e H = 50 cm - fornecimento e instalação</t>
  </si>
  <si>
    <t>1600965</t>
  </si>
  <si>
    <t>Abertura em muro de alvenaria de pedra argamassada com martelete</t>
  </si>
  <si>
    <t>1600408</t>
  </si>
  <si>
    <t>Apicoamento manual de concreto</t>
  </si>
  <si>
    <t>1600990</t>
  </si>
  <si>
    <t>Demolição de concreto armado com martelete e corte oxiacetileno</t>
  </si>
  <si>
    <t>1600989</t>
  </si>
  <si>
    <t>Demolição de concreto simples com martelete</t>
  </si>
  <si>
    <t>1600438</t>
  </si>
  <si>
    <t>Demolição manual de concreto armado</t>
  </si>
  <si>
    <t>1600436</t>
  </si>
  <si>
    <t>Demolição manual de concreto simples</t>
  </si>
  <si>
    <t>1600895</t>
  </si>
  <si>
    <t>Demolição manual de construções provisórias de madeira - sem reaproveitamento</t>
  </si>
  <si>
    <t>1600897</t>
  </si>
  <si>
    <t>Demolição manual de construções provisórias de madeira, sem fechamento lateral e sem pavimentação</t>
  </si>
  <si>
    <t>1619004</t>
  </si>
  <si>
    <t>Demolição mecânica de alvenaria com carregadeira de pneus</t>
  </si>
  <si>
    <t>1600896</t>
  </si>
  <si>
    <t>Demolição mecânica de alvenaria com escavadeira hidráulica</t>
  </si>
  <si>
    <t>1619003</t>
  </si>
  <si>
    <t>Demolição mecânica de concreto armado com escavadeira hidráulica</t>
  </si>
  <si>
    <t>1619006</t>
  </si>
  <si>
    <t>Demolição mecânica de concreto simples com escavadeira hidráulica</t>
  </si>
  <si>
    <t>1600414</t>
  </si>
  <si>
    <t>Fresagem de piso de concreto</t>
  </si>
  <si>
    <t>1608148</t>
  </si>
  <si>
    <t>Perfuração em concreto com coroa diamantada - D = 100 mm</t>
  </si>
  <si>
    <t>1608021</t>
  </si>
  <si>
    <t>Perfuração em concreto com coroa diamantada - D = 16 mm</t>
  </si>
  <si>
    <t>1608024</t>
  </si>
  <si>
    <t>Perfuração em concreto com coroa diamantada - D = 20 mm</t>
  </si>
  <si>
    <t>1608026</t>
  </si>
  <si>
    <t>Perfuração em concreto com coroa diamantada - D = 25 mm</t>
  </si>
  <si>
    <t>1608142</t>
  </si>
  <si>
    <t>Perfuração em concreto com coroa diamantada - D = 32 mm</t>
  </si>
  <si>
    <t>1608143</t>
  </si>
  <si>
    <t>Perfuração em concreto com coroa diamantada - D = 38 mm</t>
  </si>
  <si>
    <t>1608144</t>
  </si>
  <si>
    <t>Perfuração em concreto com coroa diamantada - D = 44 mm</t>
  </si>
  <si>
    <t>1608145</t>
  </si>
  <si>
    <t>Perfuração em concreto com coroa diamantada - D = 50 mm</t>
  </si>
  <si>
    <t>1608146</t>
  </si>
  <si>
    <t>Perfuração em concreto com coroa diamantada - D = 63 mm</t>
  </si>
  <si>
    <t>1608147</t>
  </si>
  <si>
    <t>Perfuração em concreto com coroa diamantada - D = 75 mm</t>
  </si>
  <si>
    <t>1608019</t>
  </si>
  <si>
    <t>Perfuração em concreto com martelete elétrico - D = 10 mm</t>
  </si>
  <si>
    <t>1608020</t>
  </si>
  <si>
    <t>Perfuração em concreto com martelete elétrico - D = 13,0 mm</t>
  </si>
  <si>
    <t>1608025</t>
  </si>
  <si>
    <t>Perfuração em concreto com martelete elétrico - D = 14 mm</t>
  </si>
  <si>
    <t>1600966</t>
  </si>
  <si>
    <t>Remoção de cerca com mourões de concreto</t>
  </si>
  <si>
    <t>1600898</t>
  </si>
  <si>
    <t>Remoção de painel publicitário, tipo outdoor, com estrutura e suportes em madeira</t>
  </si>
  <si>
    <t>1600441</t>
  </si>
  <si>
    <t>Remoção de paralelepípedos</t>
  </si>
  <si>
    <t>1600404</t>
  </si>
  <si>
    <t>Remoção de tubos de concreto com diâmetro de 0,40 m a 1,00 m em valas e bueiros</t>
  </si>
  <si>
    <t>1600405</t>
  </si>
  <si>
    <t>Remoção de tubos de concreto com diâmetro de 1,20 m a 1,50 m em valas e bueiros</t>
  </si>
  <si>
    <t>1716605</t>
  </si>
  <si>
    <t>Derrocagem subaquática de material de 3ª categoria - carga e limpeza - plataforma com clamshell - flutuante e batelão rebocado de 100 t montado na obra - DMT até 200 m</t>
  </si>
  <si>
    <t>1716610</t>
  </si>
  <si>
    <t>Derrocagem subaquática de material de 3ª categoria - carga e limpeza - plataforma com clamshell - flutuante e batelão rebocado de 100 t montado na obra - DMT de 1.000 a 1200 m</t>
  </si>
  <si>
    <t>1716611</t>
  </si>
  <si>
    <t>Derrocagem subaquática de material de 3ª categoria - carga e limpeza - plataforma com clamshell - flutuante e batelão rebocado de 100 t montado na obra - DMT de 1.200 a 1.400 m</t>
  </si>
  <si>
    <t>1716612</t>
  </si>
  <si>
    <t>Derrocagem subaquática de material de 3ª categoria - carga e limpeza - plataforma com clamshell - flutuante e batelão rebocado de 100 t montado na obra - DMT de 1.400 a 1.600 m</t>
  </si>
  <si>
    <t>1716613</t>
  </si>
  <si>
    <t>Derrocagem subaquática de material de 3ª categoria - carga e limpeza - plataforma com clamshell - flutuante e batelão rebocado de 100 t montado na obra - DMT de 1.600 a 1.800 m</t>
  </si>
  <si>
    <t>1716614</t>
  </si>
  <si>
    <t>Derrocagem subaquática de material de 3ª categoria - carga e limpeza - plataforma com clamshell - flutuante e batelão rebocado de 100 t montado na obra - DMT de 1.800 a 2.000 m</t>
  </si>
  <si>
    <t>1716615</t>
  </si>
  <si>
    <t>Derrocagem subaquática de material de 3ª categoria - carga e limpeza - plataforma com clamshell - flutuante e batelão rebocado de 100 t montado na obra - DMT de 2.000 a 2.500 m</t>
  </si>
  <si>
    <t>1716616</t>
  </si>
  <si>
    <t>Derrocagem subaquática de material de 3ª categoria - carga e limpeza - plataforma com clamshell - flutuante e batelão rebocado de 100 t montado na obra - DMT de 2.500 a 3.000 m</t>
  </si>
  <si>
    <t>1716606</t>
  </si>
  <si>
    <t>Derrocagem subaquática de material de 3ª categoria - carga e limpeza - plataforma com clamshell - flutuante e batelão rebocado de 100 t montado na obra - DMT de 200 a 400 m</t>
  </si>
  <si>
    <t>1716617</t>
  </si>
  <si>
    <t>Derrocagem subaquática de material de 3ª categoria - carga e limpeza - plataforma com clamshell - flutuante e batelão rebocado de 100 t montado na obra - DMT de 3.000 m</t>
  </si>
  <si>
    <t>1716607</t>
  </si>
  <si>
    <t>Derrocagem subaquática de material de 3ª categoria - carga e limpeza - plataforma com clamshell - flutuante e batelão rebocado de 100 t montado na obra - DMT de 400 a 600 m</t>
  </si>
  <si>
    <t>1716608</t>
  </si>
  <si>
    <t>Derrocagem subaquática de material de 3ª categoria - carga e limpeza - plataforma com clamshell - flutuante e batelão rebocado de 100 t montado na obra - DMT de 600 a 800 m</t>
  </si>
  <si>
    <t>1716609</t>
  </si>
  <si>
    <t>Derrocagem subaquática de material de 3ª categoria - carga e limpeza - plataforma com clamshell - flutuante e batelão rebocado de 100 t montado na obra - DMT de 800 a 1.000 m</t>
  </si>
  <si>
    <t>1716604</t>
  </si>
  <si>
    <t>Derrocagem subaquática de material de 3ª categoria - carga e limpeza - plataforma com clamshell - flutuante montado na obra - sem transporte</t>
  </si>
  <si>
    <t>1716623</t>
  </si>
  <si>
    <t>Derrocagem subaquática de material de 3ª categoria - carga e limpeza - plataforma flutuante com clamshell - sem transporte</t>
  </si>
  <si>
    <t>1716624</t>
  </si>
  <si>
    <t>Derrocagem subaquática de material de 3ª categoria - carga e limpeza - plataforma flutuante com clamshell e batelão rebocado de 100 t - DMT até 200 m</t>
  </si>
  <si>
    <t>1716629</t>
  </si>
  <si>
    <t>Derrocagem subaquática de material de 3ª categoria - carga e limpeza - plataforma flutuante com clamshell e batelão rebocado de 100 t - DMT de 1.000 a 1.200 m</t>
  </si>
  <si>
    <t>1716630</t>
  </si>
  <si>
    <t>Derrocagem subaquática de material de 3ª categoria - carga e limpeza - plataforma flutuante com clamshell e batelão rebocado de 100 t - DMT de 1.200 a 1.400 m</t>
  </si>
  <si>
    <t>1716631</t>
  </si>
  <si>
    <t>Derrocagem subaquática de material de 3ª categoria - carga e limpeza - plataforma flutuante com clamshell e batelão rebocado de 100 t - DMT de 1.400 a 1.600 m</t>
  </si>
  <si>
    <t>1716632</t>
  </si>
  <si>
    <t>Derrocagem subaquática de material de 3ª categoria - carga e limpeza - plataforma flutuante com clamshell e batelão rebocado de 100 t - DMT de 1.600 a 1.800 m</t>
  </si>
  <si>
    <t>1716633</t>
  </si>
  <si>
    <t>Derrocagem subaquática de material de 3ª categoria - carga e limpeza - plataforma flutuante com clamshell e batelão rebocado de 100 t - DMT de 1.800 a 2.000 m</t>
  </si>
  <si>
    <t>1716634</t>
  </si>
  <si>
    <t>Derrocagem subaquática de material de 3ª categoria - carga e limpeza - plataforma flutuante com clamshell e batelão rebocado de 100 t - DMT de 2.000 a 2.500 m</t>
  </si>
  <si>
    <t>1716635</t>
  </si>
  <si>
    <t>Derrocagem subaquática de material de 3ª categoria - carga e limpeza - plataforma flutuante com clamshell e batelão rebocado de 100 t - DMT de 2.500 a 3.000 m</t>
  </si>
  <si>
    <t>1716625</t>
  </si>
  <si>
    <t>Derrocagem subaquática de material de 3ª categoria - carga e limpeza - plataforma flutuante com clamshell e batelão rebocado de 100 t - DMT de 200 a 400 m</t>
  </si>
  <si>
    <t>1716636</t>
  </si>
  <si>
    <t>Derrocagem subaquática de material de 3ª categoria - carga e limpeza - plataforma flutuante com clamshell e batelão rebocado de 100 t - DMT de 3.000 m</t>
  </si>
  <si>
    <t>1716626</t>
  </si>
  <si>
    <t>Derrocagem subaquática de material de 3ª categoria - carga e limpeza - plataforma flutuante com clamshell e batelão rebocado de 100 t - DMT de 400 a 600 m</t>
  </si>
  <si>
    <t>1716627</t>
  </si>
  <si>
    <t>Derrocagem subaquática de material de 3ª categoria - carga e limpeza - plataforma flutuante com clamshell e batelão rebocado de 100 t - DMT de 600 a 800 m</t>
  </si>
  <si>
    <t>1716628</t>
  </si>
  <si>
    <t>Derrocagem subaquática de material de 3ª categoria - carga e limpeza - plataforma flutuante com clamshell e batelão rebocado de 100 t - DMT de 800 a 1.000 m</t>
  </si>
  <si>
    <t>1716640</t>
  </si>
  <si>
    <t>Derrocagem subaquática de material de 3ª categoria - carga e limpeza com draga backhoe de 7 m³ - sem transporte</t>
  </si>
  <si>
    <t>1716641</t>
  </si>
  <si>
    <t>Derrocagem subaquática de material de 3ª categoria - carga e limpeza com draga backhoe de 7 m³ - transporte com batelão autopropelido de 300 m³ - DMT até 200 m</t>
  </si>
  <si>
    <t>1716646</t>
  </si>
  <si>
    <t>Derrocagem subaquática de material de 3ª categoria - carga e limpeza com draga backhoe de 7 m³ - transporte com batelão autopropelido de 300 m³ - DMT de 1.000 a 1.200 m</t>
  </si>
  <si>
    <t>1716647</t>
  </si>
  <si>
    <t>Derrocagem subaquática de material de 3ª categoria - carga e limpeza com draga backhoe de 7 m³ - transporte com batelão autopropelido de 300 m³ - DMT de 1.200 a 1.400 m</t>
  </si>
  <si>
    <t>1716648</t>
  </si>
  <si>
    <t>Derrocagem subaquática de material de 3ª categoria - carga e limpeza com draga backhoe de 7 m³ - transporte com batelão autopropelido de 300 m³ - DMT de 1.400 a 1.600 m</t>
  </si>
  <si>
    <t>1716649</t>
  </si>
  <si>
    <t>Derrocagem subaquática de material de 3ª categoria - carga e limpeza com draga backhoe de 7 m³ - transporte com batelão autopropelido de 300 m³ - DMT de 1.600 a 1.800 m</t>
  </si>
  <si>
    <t>1716650</t>
  </si>
  <si>
    <t>Derrocagem subaquática de material de 3ª categoria - carga e limpeza com draga backhoe de 7 m³ - transporte com batelão autopropelido de 300 m³ - DMT de 1.800 a 2.000 m</t>
  </si>
  <si>
    <t>1716651</t>
  </si>
  <si>
    <t>Derrocagem subaquática de material de 3ª categoria - carga e limpeza com draga backhoe de 7 m³ - transporte com batelão autopropelido de 300 m³ - DMT de 2.000 a 2.500 m</t>
  </si>
  <si>
    <t>1716652</t>
  </si>
  <si>
    <t>Derrocagem subaquática de material de 3ª categoria - carga e limpeza com draga backhoe de 7 m³ - transporte com batelão autopropelido de 300 m³ - DMT de 2.500 a 3.000 m</t>
  </si>
  <si>
    <t>1716642</t>
  </si>
  <si>
    <t>Derrocagem subaquática de material de 3ª categoria - carga e limpeza com draga backhoe de 7 m³ - transporte com batelão autopropelido de 300 m³ - DMT de 200 a 400 m</t>
  </si>
  <si>
    <t>1716653</t>
  </si>
  <si>
    <t>Derrocagem subaquática de material de 3ª categoria - carga e limpeza com draga backhoe de 7 m³ - transporte com batelão autopropelido de 300 m³ - DMT de 3.000 m</t>
  </si>
  <si>
    <t>1716643</t>
  </si>
  <si>
    <t>Derrocagem subaquática de material de 3ª categoria - carga e limpeza com draga backhoe de 7 m³ - transporte com batelão autopropelido de 300 m³ - DMT de 400 a 600 m</t>
  </si>
  <si>
    <t>1716644</t>
  </si>
  <si>
    <t>Derrocagem subaquática de material de 3ª categoria - carga e limpeza com draga backhoe de 7 m³ - transporte com batelão autopropelido de 300 m³ - DMT de 600 a 800 m</t>
  </si>
  <si>
    <t>1716645</t>
  </si>
  <si>
    <t>Derrocagem subaquática de material de 3ª categoria - carga e limpeza com draga backhoe de 7 m³ - transporte com batelão autopropelido de 300 m³ - DMT de 800 a 1.000 m</t>
  </si>
  <si>
    <t>1716622</t>
  </si>
  <si>
    <t>Derrocagem subaquática de material de 3ª categoria - malha de 1,5 m² - perfuração e detonação - plataforma autoelevatória com três torres de perfuração</t>
  </si>
  <si>
    <t>1716603</t>
  </si>
  <si>
    <t>Derrocagem subaquática de material de 3ª categoria - malha de 1,5 m² - perfuração e detonação - plataforma autoelevatória montada na obra com três torres de perfuração</t>
  </si>
  <si>
    <t>1716620</t>
  </si>
  <si>
    <t>Derrocagem subaquática de material de 3ª categoria - malha de 1,5 m² - perfuração e detonação - plataforma flutuante com duas torres de perfuração</t>
  </si>
  <si>
    <t>1716621</t>
  </si>
  <si>
    <t>Derrocagem subaquática de material de 3ª categoria - malha de 1,5 m² - perfuração e detonação - plataforma flutuante com três torres de perfuração</t>
  </si>
  <si>
    <t>1716619</t>
  </si>
  <si>
    <t>Derrocagem subaquática de material de 3ª categoria - malha de 1,5 m² - perfuração e detonação - plataforma flutuante com uma torre de perfuração</t>
  </si>
  <si>
    <t>1716601</t>
  </si>
  <si>
    <t>Derrocagem subaquática de material de 3ª categoria - malha de 1,5 m² - perfuração e detonação - plataforma montada na obra com duas torres de perfuração</t>
  </si>
  <si>
    <t>1716602</t>
  </si>
  <si>
    <t>Derrocagem subaquática de material de 3ª categoria - malha de 1,5 m² - perfuração e detonação - plataforma montada na obra com três torres de perfuração</t>
  </si>
  <si>
    <t>1716600</t>
  </si>
  <si>
    <t>Derrocagem subaquática de material de 3ª categoria - malha de 1,5 m² - perfuração e detonação - plataforma montada na obra com uma torre de perfuração</t>
  </si>
  <si>
    <t>1716655</t>
  </si>
  <si>
    <t>Derrocagem subaquática de material de 3ª categoria - malha de 2,5 m² - perfuração e detonação - plataforma com duas torres de perfuração</t>
  </si>
  <si>
    <t>1716639</t>
  </si>
  <si>
    <t>Derrocagem subaquática de material de 3ª categoria - malha de 4,0 m² - perfuração e detonação - plataforma com duas torres de perfuração</t>
  </si>
  <si>
    <t>1801636</t>
  </si>
  <si>
    <t>Levantamento batimétrico monofeixe longitudinal</t>
  </si>
  <si>
    <t>km</t>
  </si>
  <si>
    <t>1801637</t>
  </si>
  <si>
    <t>Levantamento batimétrico monofeixe transversal</t>
  </si>
  <si>
    <t>1817720</t>
  </si>
  <si>
    <t>Levantamento batimétrico multifeixe</t>
  </si>
  <si>
    <t>1817723</t>
  </si>
  <si>
    <t>Levantamento hidrométrico com ADCP em rios com velocidade de corrente acima de 1,5 m/s</t>
  </si>
  <si>
    <t>1817721</t>
  </si>
  <si>
    <t>Levantamento hidrométrico com ADCP em rios com velocidade de corrente de 0,5 a 1,0 m/s</t>
  </si>
  <si>
    <t>1817722</t>
  </si>
  <si>
    <t>Levantamento hidrométrico com ADCP em rios com velocidade de corrente de 1,0 a 1,5 m/s</t>
  </si>
  <si>
    <t>1917483</t>
  </si>
  <si>
    <t>Dragagem de areia fina com draga de sucção e recalque - bomba de 1.350 kW e cortador de 170 kW - distância de recalque de 1.100 a 1.300 m</t>
  </si>
  <si>
    <t>1917484</t>
  </si>
  <si>
    <t>Dragagem de areia fina com draga de sucção e recalque - bomba de 1.350 kW e cortador de 170 kW - distância de recalque de 1.300 a 1.500 m</t>
  </si>
  <si>
    <t>1917485</t>
  </si>
  <si>
    <t>Dragagem de areia fina com draga de sucção e recalque - bomba de 1.350 kW e cortador de 170 kW - distância de recalque de 1.500 a 1.700 m</t>
  </si>
  <si>
    <t>1917486</t>
  </si>
  <si>
    <t>Dragagem de areia fina com draga de sucção e recalque - bomba de 1.350 kW e cortador de 170 kW - distância de recalque de 1.700 a 1.900 m</t>
  </si>
  <si>
    <t>1917487</t>
  </si>
  <si>
    <t>Dragagem de areia fina com draga de sucção e recalque - bomba de 1.350 kW e cortador de 170 kW - distância de recalque de 1.900 a 2.100 m</t>
  </si>
  <si>
    <t>1917528</t>
  </si>
  <si>
    <t>Dragagem de areia fina com draga de sucção e recalque - bomba de 1.350 kW e cortador de 170 kW - distância de recalque de 10.100 a 10.300 m</t>
  </si>
  <si>
    <t>1917529</t>
  </si>
  <si>
    <t>Dragagem de areia fina com draga de sucção e recalque - bomba de 1.350 kW e cortador de 170 kW - distância de recalque de 10.300 a 10.500 m</t>
  </si>
  <si>
    <t>1917530</t>
  </si>
  <si>
    <t>Dragagem de areia fina com draga de sucção e recalque - bomba de 1.350 kW e cortador de 170 kW - distância de recalque de 10.500 a 10.700 m</t>
  </si>
  <si>
    <t>1917531</t>
  </si>
  <si>
    <t>Dragagem de areia fina com draga de sucção e recalque - bomba de 1.350 kW e cortador de 170 kW - distância de recalque de 10.700 a 10.900 m</t>
  </si>
  <si>
    <t>1917532</t>
  </si>
  <si>
    <t>Dragagem de areia fina com draga de sucção e recalque - bomba de 1.350 kW e cortador de 170 kW - distância de recalque de 10.900 a 11.100 m</t>
  </si>
  <si>
    <t>1917533</t>
  </si>
  <si>
    <t>Dragagem de areia fina com draga de sucção e recalque - bomba de 1.350 kW e cortador de 170 kW - distância de recalque de 11.100 a 11.300 m</t>
  </si>
  <si>
    <t>1917534</t>
  </si>
  <si>
    <t>Dragagem de areia fina com draga de sucção e recalque - bomba de 1.350 kW e cortador de 170 kW - distância de recalque de 11.300 a 11.500 m</t>
  </si>
  <si>
    <t>1917535</t>
  </si>
  <si>
    <t>Dragagem de areia fina com draga de sucção e recalque - bomba de 1.350 kW e cortador de 170 kW - distância de recalque de 11.500 a 11.700 m</t>
  </si>
  <si>
    <t>1917536</t>
  </si>
  <si>
    <t>Dragagem de areia fina com draga de sucção e recalque - bomba de 1.350 kW e cortador de 170 kW - distância de recalque de 11.700 a 11.900 m</t>
  </si>
  <si>
    <t>1917537</t>
  </si>
  <si>
    <t>Dragagem de areia fina com draga de sucção e recalque - bomba de 1.350 kW e cortador de 170 kW - distância de recalque de 11.900 a 12.100 m</t>
  </si>
  <si>
    <t>1917488</t>
  </si>
  <si>
    <t>Dragagem de areia fina com draga de sucção e recalque - bomba de 1.350 kW e cortador de 170 kW - distância de recalque de 2.100 a 2.300 m</t>
  </si>
  <si>
    <t>1917489</t>
  </si>
  <si>
    <t>Dragagem de areia fina com draga de sucção e recalque - bomba de 1.350 kW e cortador de 170 kW - distância de recalque de 2.300 a 2.500 m</t>
  </si>
  <si>
    <t>1917490</t>
  </si>
  <si>
    <t>Dragagem de areia fina com draga de sucção e recalque - bomba de 1.350 kW e cortador de 170 kW - distância de recalque de 2.500 a 2.700 m</t>
  </si>
  <si>
    <t>1917491</t>
  </si>
  <si>
    <t>Dragagem de areia fina com draga de sucção e recalque - bomba de 1.350 kW e cortador de 170 kW - distância de recalque de 2.700 a 2.900 m</t>
  </si>
  <si>
    <t>1917492</t>
  </si>
  <si>
    <t>Dragagem de areia fina com draga de sucção e recalque - bomba de 1.350 kW e cortador de 170 kW - distância de recalque de 2.900 a 3.100 m</t>
  </si>
  <si>
    <t>1917493</t>
  </si>
  <si>
    <t>Dragagem de areia fina com draga de sucção e recalque - bomba de 1.350 kW e cortador de 170 kW - distância de recalque de 3.100 a 3.300 m</t>
  </si>
  <si>
    <t>1917494</t>
  </si>
  <si>
    <t>Dragagem de areia fina com draga de sucção e recalque - bomba de 1.350 kW e cortador de 170 kW - distância de recalque de 3.300 a 3.500 m</t>
  </si>
  <si>
    <t>1917495</t>
  </si>
  <si>
    <t>Dragagem de areia fina com draga de sucção e recalque - bomba de 1.350 kW e cortador de 170 kW - distância de recalque de 3.500 a 3.700 m</t>
  </si>
  <si>
    <t>1917496</t>
  </si>
  <si>
    <t>Dragagem de areia fina com draga de sucção e recalque - bomba de 1.350 kW e cortador de 170 kW - distância de recalque de 3.700 a 3.900 m</t>
  </si>
  <si>
    <t>1917497</t>
  </si>
  <si>
    <t>Dragagem de areia fina com draga de sucção e recalque - bomba de 1.350 kW e cortador de 170 kW - distância de recalque de 3.900 a 4.100 m</t>
  </si>
  <si>
    <t>1917498</t>
  </si>
  <si>
    <t>Dragagem de areia fina com draga de sucção e recalque - bomba de 1.350 kW e cortador de 170 kW - distância de recalque de 4.100 a 4.300 m</t>
  </si>
  <si>
    <t>1917499</t>
  </si>
  <si>
    <t>Dragagem de areia fina com draga de sucção e recalque - bomba de 1.350 kW e cortador de 170 kW - distância de recalque de 4.300 a 4.500 m</t>
  </si>
  <si>
    <t>1917500</t>
  </si>
  <si>
    <t>Dragagem de areia fina com draga de sucção e recalque - bomba de 1.350 kW e cortador de 170 kW - distância de recalque de 4.500 a 4.700 m</t>
  </si>
  <si>
    <t>1917501</t>
  </si>
  <si>
    <t>Dragagem de areia fina com draga de sucção e recalque - bomba de 1.350 kW e cortador de 170 kW - distância de recalque de 4.700 a 4.900 m</t>
  </si>
  <si>
    <t>1917502</t>
  </si>
  <si>
    <t>Dragagem de areia fina com draga de sucção e recalque - bomba de 1.350 kW e cortador de 170 kW - distância de recalque de 4.900 a 5.100 m</t>
  </si>
  <si>
    <t>1917503</t>
  </si>
  <si>
    <t>Dragagem de areia fina com draga de sucção e recalque - bomba de 1.350 kW e cortador de 170 kW - distância de recalque de 5.100 a 5.300 m</t>
  </si>
  <si>
    <t>1917504</t>
  </si>
  <si>
    <t>Dragagem de areia fina com draga de sucção e recalque - bomba de 1.350 kW e cortador de 170 kW - distância de recalque de 5.300 a 5.500 m</t>
  </si>
  <si>
    <t>1917505</t>
  </si>
  <si>
    <t>Dragagem de areia fina com draga de sucção e recalque - bomba de 1.350 kW e cortador de 170 kW - distância de recalque de 5.500 a 5.700 m</t>
  </si>
  <si>
    <t>1917506</t>
  </si>
  <si>
    <t>Dragagem de areia fina com draga de sucção e recalque - bomba de 1.350 kW e cortador de 170 kW - distância de recalque de 5.700 a 5.900 m</t>
  </si>
  <si>
    <t>1917507</t>
  </si>
  <si>
    <t>Dragagem de areia fina com draga de sucção e recalque - bomba de 1.350 kW e cortador de 170 kW - distância de recalque de 5.900 a 6.100 m</t>
  </si>
  <si>
    <t>1917480</t>
  </si>
  <si>
    <t>Dragagem de areia fina com draga de sucção e recalque - bomba de 1.350 kW e cortador de 170 kW - distância de recalque de 500 a 700 m</t>
  </si>
  <si>
    <t>1917508</t>
  </si>
  <si>
    <t>Dragagem de areia fina com draga de sucção e recalque - bomba de 1.350 kW e cortador de 170 kW - distância de recalque de 6.100 a 6.300 m</t>
  </si>
  <si>
    <t>1917509</t>
  </si>
  <si>
    <t>Dragagem de areia fina com draga de sucção e recalque - bomba de 1.350 kW e cortador de 170 kW - distância de recalque de 6.300 a 6.500 m</t>
  </si>
  <si>
    <t>1917510</t>
  </si>
  <si>
    <t>Dragagem de areia fina com draga de sucção e recalque - bomba de 1.350 kW e cortador de 170 kW - distância de recalque de 6.500 a 6.700 m</t>
  </si>
  <si>
    <t>1917511</t>
  </si>
  <si>
    <t>Dragagem de areia fina com draga de sucção e recalque - bomba de 1.350 kW e cortador de 170 kW - distância de recalque de 6.700 a 6.900 m</t>
  </si>
  <si>
    <t>1917512</t>
  </si>
  <si>
    <t>Dragagem de areia fina com draga de sucção e recalque - bomba de 1.350 kW e cortador de 170 kW - distância de recalque de 6.900 a 7.100 m</t>
  </si>
  <si>
    <t>1917513</t>
  </si>
  <si>
    <t>Dragagem de areia fina com draga de sucção e recalque - bomba de 1.350 kW e cortador de 170 kW - distância de recalque de 7.100 a 7.300 m</t>
  </si>
  <si>
    <t>1917514</t>
  </si>
  <si>
    <t>Dragagem de areia fina com draga de sucção e recalque - bomba de 1.350 kW e cortador de 170 kW - distância de recalque de 7.300 a 7.500 m</t>
  </si>
  <si>
    <t>1917515</t>
  </si>
  <si>
    <t>Dragagem de areia fina com draga de sucção e recalque - bomba de 1.350 kW e cortador de 170 kW - distância de recalque de 7.500 a 7.700 m</t>
  </si>
  <si>
    <t>1917516</t>
  </si>
  <si>
    <t>Dragagem de areia fina com draga de sucção e recalque - bomba de 1.350 kW e cortador de 170 kW - distância de recalque de 7.700 a 7.900 m</t>
  </si>
  <si>
    <t>1917517</t>
  </si>
  <si>
    <t>Dragagem de areia fina com draga de sucção e recalque - bomba de 1.350 kW e cortador de 170 kW - distância de recalque de 7.900 a 8.100 m</t>
  </si>
  <si>
    <t>1917481</t>
  </si>
  <si>
    <t>Dragagem de areia fina com draga de sucção e recalque - bomba de 1.350 kW e cortador de 170 kW - distância de recalque de 700 a 900 m</t>
  </si>
  <si>
    <t>1917518</t>
  </si>
  <si>
    <t>Dragagem de areia fina com draga de sucção e recalque - bomba de 1.350 kW e cortador de 170 kW - distância de recalque de 8.100 a 8.300 m</t>
  </si>
  <si>
    <t>1917519</t>
  </si>
  <si>
    <t>Dragagem de areia fina com draga de sucção e recalque - bomba de 1.350 kW e cortador de 170 kW - distância de recalque de 8.300 a 8.500 m</t>
  </si>
  <si>
    <t>1917520</t>
  </si>
  <si>
    <t>Dragagem de areia fina com draga de sucção e recalque - bomba de 1.350 kW e cortador de 170 kW - distância de recalque de 8.500 a 8.700 m</t>
  </si>
  <si>
    <t>1917521</t>
  </si>
  <si>
    <t>Dragagem de areia fina com draga de sucção e recalque - bomba de 1.350 kW e cortador de 170 kW - distância de recalque de 8.700 a 8.900 m</t>
  </si>
  <si>
    <t>1917522</t>
  </si>
  <si>
    <t>Dragagem de areia fina com draga de sucção e recalque - bomba de 1.350 kW e cortador de 170 kW - distância de recalque de 8.900 a 9.100 m</t>
  </si>
  <si>
    <t>1917523</t>
  </si>
  <si>
    <t>Dragagem de areia fina com draga de sucção e recalque - bomba de 1.350 kW e cortador de 170 kW - distância de recalque de 9.100 a 9.300 m</t>
  </si>
  <si>
    <t>1917524</t>
  </si>
  <si>
    <t>Dragagem de areia fina com draga de sucção e recalque - bomba de 1.350 kW e cortador de 170 kW - distância de recalque de 9.300 a 9.500 m</t>
  </si>
  <si>
    <t>1917525</t>
  </si>
  <si>
    <t>Dragagem de areia fina com draga de sucção e recalque - bomba de 1.350 kW e cortador de 170 kW - distância de recalque de 9.500 a 9.700 m</t>
  </si>
  <si>
    <t>1917526</t>
  </si>
  <si>
    <t>Dragagem de areia fina com draga de sucção e recalque - bomba de 1.350 kW e cortador de 170 kW - distância de recalque de 9.700 a 9.900 m</t>
  </si>
  <si>
    <t>1917527</t>
  </si>
  <si>
    <t>Dragagem de areia fina com draga de sucção e recalque - bomba de 1.350 kW e cortador de 170 kW - distância de recalque de 9.900 a 10.100 m</t>
  </si>
  <si>
    <t>1917482</t>
  </si>
  <si>
    <t>Dragagem de areia fina com draga de sucção e recalque - bomba de 1.350 kW e cortador de 170 kW - distância de recalque de 900 a 1.100 m</t>
  </si>
  <si>
    <t>1917737</t>
  </si>
  <si>
    <t>Dragagem de areia fina com draga de sucção e recalque - bomba de 1.350 kW e cortador de 170 kW - distância de recalque de até 500 m</t>
  </si>
  <si>
    <t>1917220</t>
  </si>
  <si>
    <t>Dragagem de areia fina com draga de sucção e recalque - bomba de 294 kW e cortador de 30 kW - distância de recalque de 1.100 a 1.300 m</t>
  </si>
  <si>
    <t>1917221</t>
  </si>
  <si>
    <t>Dragagem de areia fina com draga de sucção e recalque - bomba de 294 kW e cortador de 30 kW - distância de recalque de 1.300 a 1.500 m</t>
  </si>
  <si>
    <t>1917222</t>
  </si>
  <si>
    <t>Dragagem de areia fina com draga de sucção e recalque - bomba de 294 kW e cortador de 30 kW - distância de recalque de 1.500 a 1.700 m</t>
  </si>
  <si>
    <t>1917223</t>
  </si>
  <si>
    <t>Dragagem de areia fina com draga de sucção e recalque - bomba de 294 kW e cortador de 30 kW - distância de recalque de 1.700 a 1.900 m</t>
  </si>
  <si>
    <t>1917224</t>
  </si>
  <si>
    <t>Dragagem de areia fina com draga de sucção e recalque - bomba de 294 kW e cortador de 30 kW - distância de recalque de 1.900 a 2.100 m</t>
  </si>
  <si>
    <t>1917225</t>
  </si>
  <si>
    <t>Dragagem de areia fina com draga de sucção e recalque - bomba de 294 kW e cortador de 30 kW - distância de recalque de 2.100 a 2.300 m</t>
  </si>
  <si>
    <t>1917226</t>
  </si>
  <si>
    <t>Dragagem de areia fina com draga de sucção e recalque - bomba de 294 kW e cortador de 30 kW - distância de recalque de 2.300 a 2.500 m</t>
  </si>
  <si>
    <t>1917227</t>
  </si>
  <si>
    <t>Dragagem de areia fina com draga de sucção e recalque - bomba de 294 kW e cortador de 30 kW - distância de recalque de 2.500 a 2.700 m</t>
  </si>
  <si>
    <t>1917228</t>
  </si>
  <si>
    <t>Dragagem de areia fina com draga de sucção e recalque - bomba de 294 kW e cortador de 30 kW - distância de recalque de 2.700 a 2.900 m</t>
  </si>
  <si>
    <t>1917229</t>
  </si>
  <si>
    <t>Dragagem de areia fina com draga de sucção e recalque - bomba de 294 kW e cortador de 30 kW - distância de recalque de 2.900 a 3.100 m</t>
  </si>
  <si>
    <t>1917230</t>
  </si>
  <si>
    <t>Dragagem de areia fina com draga de sucção e recalque - bomba de 294 kW e cortador de 30 kW - distância de recalque de 3.100 a 3.300 m</t>
  </si>
  <si>
    <t>1917231</t>
  </si>
  <si>
    <t>Dragagem de areia fina com draga de sucção e recalque - bomba de 294 kW e cortador de 30 kW - distância de recalque de 3.300 a 3.500 m</t>
  </si>
  <si>
    <t>1917232</t>
  </si>
  <si>
    <t>Dragagem de areia fina com draga de sucção e recalque - bomba de 294 kW e cortador de 30 kW - distância de recalque de 3.500 a 3.700 m</t>
  </si>
  <si>
    <t>1917233</t>
  </si>
  <si>
    <t>Dragagem de areia fina com draga de sucção e recalque - bomba de 294 kW e cortador de 30 kW - distância de recalque de 3.700 a 3.900 m</t>
  </si>
  <si>
    <t>1917234</t>
  </si>
  <si>
    <t>Dragagem de areia fina com draga de sucção e recalque - bomba de 294 kW e cortador de 30 kW - distância de recalque de 3.900 a 4.100 m</t>
  </si>
  <si>
    <t>1917217</t>
  </si>
  <si>
    <t>Dragagem de areia fina com draga de sucção e recalque - bomba de 294 kW e cortador de 30 kW - distância de recalque de 500 a 700 m</t>
  </si>
  <si>
    <t>1917218</t>
  </si>
  <si>
    <t>Dragagem de areia fina com draga de sucção e recalque - bomba de 294 kW e cortador de 30 kW - distância de recalque de 700 a 900 m</t>
  </si>
  <si>
    <t>1917219</t>
  </si>
  <si>
    <t>Dragagem de areia fina com draga de sucção e recalque - bomba de 294 kW e cortador de 30 kW - distância de recalque de 900 a 1.100 m</t>
  </si>
  <si>
    <t>1917724</t>
  </si>
  <si>
    <t>Dragagem de areia fina com draga de sucção e recalque - bomba de 294 kW e cortador de 30 kW - distância de recalque de até 500 m</t>
  </si>
  <si>
    <t>1917274</t>
  </si>
  <si>
    <t>Dragagem de areia fina com draga de sucção e recalque - bomba de 483 kW e cortador de 55 kW - distância de recalque de 1.100 a 1.300 m</t>
  </si>
  <si>
    <t>1917275</t>
  </si>
  <si>
    <t>Dragagem de areia fina com draga de sucção e recalque - bomba de 483 kW e cortador de 55 kW - distância de recalque de 1.300 a 1.500 m</t>
  </si>
  <si>
    <t>1917276</t>
  </si>
  <si>
    <t>Dragagem de areia fina com draga de sucção e recalque - bomba de 483 kW e cortador de 55 kW - distância de recalque de 1.500 a 1.700 m</t>
  </si>
  <si>
    <t>1917277</t>
  </si>
  <si>
    <t>Dragagem de areia fina com draga de sucção e recalque - bomba de 483 kW e cortador de 55 kW - distância de recalque de 1.700 a 1.900 m</t>
  </si>
  <si>
    <t>1917278</t>
  </si>
  <si>
    <t>Dragagem de areia fina com draga de sucção e recalque - bomba de 483 kW e cortador de 55 kW - distância de recalque de 1.900 a 2.100 m</t>
  </si>
  <si>
    <t>1917279</t>
  </si>
  <si>
    <t>Dragagem de areia fina com draga de sucção e recalque - bomba de 483 kW e cortador de 55 kW - distância de recalque de 2.100 a 2.300 m</t>
  </si>
  <si>
    <t>1917280</t>
  </si>
  <si>
    <t>Dragagem de areia fina com draga de sucção e recalque - bomba de 483 kW e cortador de 55 kW - distância de recalque de 2.300 a 2.500 m</t>
  </si>
  <si>
    <t>1917281</t>
  </si>
  <si>
    <t>Dragagem de areia fina com draga de sucção e recalque - bomba de 483 kW e cortador de 55 kW - distância de recalque de 2.500 a 2.700 m</t>
  </si>
  <si>
    <t>1917282</t>
  </si>
  <si>
    <t>Dragagem de areia fina com draga de sucção e recalque - bomba de 483 kW e cortador de 55 kW - distância de recalque de 2.700 a 2.900 m</t>
  </si>
  <si>
    <t>1917283</t>
  </si>
  <si>
    <t>Dragagem de areia fina com draga de sucção e recalque - bomba de 483 kW e cortador de 55 kW - distância de recalque de 2.900 a 3.100 m</t>
  </si>
  <si>
    <t>1917284</t>
  </si>
  <si>
    <t>Dragagem de areia fina com draga de sucção e recalque - bomba de 483 kW e cortador de 55 kW - distância de recalque de 3.100 a 3.300 m</t>
  </si>
  <si>
    <t>1917285</t>
  </si>
  <si>
    <t>Dragagem de areia fina com draga de sucção e recalque - bomba de 483 kW e cortador de 55 kW - distância de recalque de 3.300 a 3.500 m</t>
  </si>
  <si>
    <t>1917286</t>
  </si>
  <si>
    <t>Dragagem de areia fina com draga de sucção e recalque - bomba de 483 kW e cortador de 55 kW - distância de recalque de 3.500 a 3.700 m</t>
  </si>
  <si>
    <t>1917287</t>
  </si>
  <si>
    <t>Dragagem de areia fina com draga de sucção e recalque - bomba de 483 kW e cortador de 55 kW - distância de recalque de 3.700 a 3.900 m</t>
  </si>
  <si>
    <t>1917288</t>
  </si>
  <si>
    <t>Dragagem de areia fina com draga de sucção e recalque - bomba de 483 kW e cortador de 55 kW - distância de recalque de 3.900 a 4.100 m</t>
  </si>
  <si>
    <t>1917289</t>
  </si>
  <si>
    <t>Dragagem de areia fina com draga de sucção e recalque - bomba de 483 kW e cortador de 55 kW - distância de recalque de 4.100 a 4.300 m</t>
  </si>
  <si>
    <t>1917290</t>
  </si>
  <si>
    <t>Dragagem de areia fina com draga de sucção e recalque - bomba de 483 kW e cortador de 55 kW - distância de recalque de 4.300 a 4.500 m</t>
  </si>
  <si>
    <t>1917291</t>
  </si>
  <si>
    <t>Dragagem de areia fina com draga de sucção e recalque - bomba de 483 kW e cortador de 55 kW - distância de recalque de 4.500 a 4.700 m</t>
  </si>
  <si>
    <t>1917292</t>
  </si>
  <si>
    <t>Dragagem de areia fina com draga de sucção e recalque - bomba de 483 kW e cortador de 55 kW - distância de recalque de 4.700 a 4.900 m</t>
  </si>
  <si>
    <t>1917293</t>
  </si>
  <si>
    <t>Dragagem de areia fina com draga de sucção e recalque - bomba de 483 kW e cortador de 55 kW - distância de recalque de 4.900 a 5.100 m</t>
  </si>
  <si>
    <t>1917294</t>
  </si>
  <si>
    <t>Dragagem de areia fina com draga de sucção e recalque - bomba de 483 kW e cortador de 55 kW - distância de recalque de 5.100 a 5.300 m</t>
  </si>
  <si>
    <t>1917295</t>
  </si>
  <si>
    <t>Dragagem de areia fina com draga de sucção e recalque - bomba de 483 kW e cortador de 55 kW - distância de recalque de 5.300 a 5.500 m</t>
  </si>
  <si>
    <t>1917296</t>
  </si>
  <si>
    <t>Dragagem de areia fina com draga de sucção e recalque - bomba de 483 kW e cortador de 55 kW - distância de recalque de 5.500 a 5.700 m</t>
  </si>
  <si>
    <t>1917297</t>
  </si>
  <si>
    <t>Dragagem de areia fina com draga de sucção e recalque - bomba de 483 kW e cortador de 55 kW - distância de recalque de 5.700 a 5.900 m</t>
  </si>
  <si>
    <t>1917298</t>
  </si>
  <si>
    <t>Dragagem de areia fina com draga de sucção e recalque - bomba de 483 kW e cortador de 55 kW - distância de recalque de 5.900 a 6.100 m</t>
  </si>
  <si>
    <t>1917271</t>
  </si>
  <si>
    <t>Dragagem de areia fina com draga de sucção e recalque - bomba de 483 kW e cortador de 55 kW - distância de recalque de 500 a 700 m</t>
  </si>
  <si>
    <t>1917299</t>
  </si>
  <si>
    <t>Dragagem de areia fina com draga de sucção e recalque - bomba de 483 kW e cortador de 55 kW - distância de recalque de 6.100 a 6.300 m</t>
  </si>
  <si>
    <t>1917300</t>
  </si>
  <si>
    <t>Dragagem de areia fina com draga de sucção e recalque - bomba de 483 kW e cortador de 55 kW - distância de recalque de 6.300 a 6.500 m</t>
  </si>
  <si>
    <t>1917301</t>
  </si>
  <si>
    <t>Dragagem de areia fina com draga de sucção e recalque - bomba de 483 kW e cortador de 55 kW - distância de recalque de 6.500 a 6.700 m</t>
  </si>
  <si>
    <t>1917302</t>
  </si>
  <si>
    <t>Dragagem de areia fina com draga de sucção e recalque - bomba de 483 kW e cortador de 55 kW - distância de recalque de 6.700 a 6.900 m</t>
  </si>
  <si>
    <t>1917303</t>
  </si>
  <si>
    <t>Dragagem de areia fina com draga de sucção e recalque - bomba de 483 kW e cortador de 55 kW - distância de recalque de 6.900 a 7.100 m</t>
  </si>
  <si>
    <t>1917304</t>
  </si>
  <si>
    <t>Dragagem de areia fina com draga de sucção e recalque - bomba de 483 kW e cortador de 55 kW - distância de recalque de 7.100 a 7.300 m</t>
  </si>
  <si>
    <t>1917305</t>
  </si>
  <si>
    <t>Dragagem de areia fina com draga de sucção e recalque - bomba de 483 kW e cortador de 55 kW - distância de recalque de 7.300 a 7.500 m</t>
  </si>
  <si>
    <t>1917306</t>
  </si>
  <si>
    <t>Dragagem de areia fina com draga de sucção e recalque - bomba de 483 kW e cortador de 55 kW - distância de recalque de 7.500 a 7.700 m</t>
  </si>
  <si>
    <t>1917307</t>
  </si>
  <si>
    <t>Dragagem de areia fina com draga de sucção e recalque - bomba de 483 kW e cortador de 55 kW - distância de recalque de 7.700 a 7.900 m</t>
  </si>
  <si>
    <t>1917272</t>
  </si>
  <si>
    <t>Dragagem de areia fina com draga de sucção e recalque - bomba de 483 kW e cortador de 55 kW - distância de recalque de 700 a 900 m</t>
  </si>
  <si>
    <t>1917273</t>
  </si>
  <si>
    <t>Dragagem de areia fina com draga de sucção e recalque - bomba de 483 kW e cortador de 55 kW - distância de recalque de 900 a 1.100 m</t>
  </si>
  <si>
    <t>1917729</t>
  </si>
  <si>
    <t>Dragagem de areia fina com draga de sucção e recalque - bomba de 483 kW e cortador de 55 kW - distância de recalque de até 500 m</t>
  </si>
  <si>
    <t>1917367</t>
  </si>
  <si>
    <t>Dragagem de areia fina com draga de sucção e recalque - bomba de 746 kW e cortador de 110 kW - distância de recalque de 1.100 a 1.300 m</t>
  </si>
  <si>
    <t>1917368</t>
  </si>
  <si>
    <t>Dragagem de areia fina com draga de sucção e recalque - bomba de 746 kW e cortador de 110 kW - distância de recalque de 1.300 a 1.500 m</t>
  </si>
  <si>
    <t>1917369</t>
  </si>
  <si>
    <t>Dragagem de areia fina com draga de sucção e recalque - bomba de 746 kW e cortador de 110 kW - distância de recalque de 1.500 a 1.700 m</t>
  </si>
  <si>
    <t>1917370</t>
  </si>
  <si>
    <t>Dragagem de areia fina com draga de sucção e recalque - bomba de 746 kW e cortador de 110 kW - distância de recalque de 1.700 a 1.900 m</t>
  </si>
  <si>
    <t>1917371</t>
  </si>
  <si>
    <t>Dragagem de areia fina com draga de sucção e recalque - bomba de 746 kW e cortador de 110 kW - distância de recalque de 1.900 a 2.100 m</t>
  </si>
  <si>
    <t>1917372</t>
  </si>
  <si>
    <t>Dragagem de areia fina com draga de sucção e recalque - bomba de 746 kW e cortador de 110 kW - distância de recalque de 2.100 a 2.300 m</t>
  </si>
  <si>
    <t>1917373</t>
  </si>
  <si>
    <t>Dragagem de areia fina com draga de sucção e recalque - bomba de 746 kW e cortador de 110 kW - distância de recalque de 2.300 a 2.500 m</t>
  </si>
  <si>
    <t>1917374</t>
  </si>
  <si>
    <t>Dragagem de areia fina com draga de sucção e recalque - bomba de 746 kW e cortador de 110 kW - distância de recalque de 2.500 a 2.700 m</t>
  </si>
  <si>
    <t>1917375</t>
  </si>
  <si>
    <t>Dragagem de areia fina com draga de sucção e recalque - bomba de 746 kW e cortador de 110 kW - distância de recalque de 2.700 a 2.900 m</t>
  </si>
  <si>
    <t>1917376</t>
  </si>
  <si>
    <t>Dragagem de areia fina com draga de sucção e recalque - bomba de 746 kW e cortador de 110 kW - distância de recalque de 2.900 a 3.100 m</t>
  </si>
  <si>
    <t>1917377</t>
  </si>
  <si>
    <t>Dragagem de areia fina com draga de sucção e recalque - bomba de 746 kW e cortador de 110 kW - distância de recalque de 3.100 a 3.300 m</t>
  </si>
  <si>
    <t>1917378</t>
  </si>
  <si>
    <t>Dragagem de areia fina com draga de sucção e recalque - bomba de 746 kW e cortador de 110 kW - distância de recalque de 3.300 a 3.500 m</t>
  </si>
  <si>
    <t>1917379</t>
  </si>
  <si>
    <t>Dragagem de areia fina com draga de sucção e recalque - bomba de 746 kW e cortador de 110 kW - distância de recalque de 3.500 a 3.700 m</t>
  </si>
  <si>
    <t>1917380</t>
  </si>
  <si>
    <t>Dragagem de areia fina com draga de sucção e recalque - bomba de 746 kW e cortador de 110 kW - distância de recalque de 3.700 a 3.900 m</t>
  </si>
  <si>
    <t>1917381</t>
  </si>
  <si>
    <t>Dragagem de areia fina com draga de sucção e recalque - bomba de 746 kW e cortador de 110 kW - distância de recalque de 3.900 a 4.100 m</t>
  </si>
  <si>
    <t>1917382</t>
  </si>
  <si>
    <t>Dragagem de areia fina com draga de sucção e recalque - bomba de 746 kW e cortador de 110 kW - distância de recalque de 4.100 a 4.300 m</t>
  </si>
  <si>
    <t>1917383</t>
  </si>
  <si>
    <t>Dragagem de areia fina com draga de sucção e recalque - bomba de 746 kW e cortador de 110 kW - distância de recalque de 4.300 a 4.500 m</t>
  </si>
  <si>
    <t>1917384</t>
  </si>
  <si>
    <t>Dragagem de areia fina com draga de sucção e recalque - bomba de 746 kW e cortador de 110 kW - distância de recalque de 4.500 a 4.700 m</t>
  </si>
  <si>
    <t>1917385</t>
  </si>
  <si>
    <t>Dragagem de areia fina com draga de sucção e recalque - bomba de 746 kW e cortador de 110 kW - distância de recalque de 4.700 a 4.900 m</t>
  </si>
  <si>
    <t>1917386</t>
  </si>
  <si>
    <t>Dragagem de areia fina com draga de sucção e recalque - bomba de 746 kW e cortador de 110 kW - distância de recalque de 4.900 a 5.100 m</t>
  </si>
  <si>
    <t>1917387</t>
  </si>
  <si>
    <t>Dragagem de areia fina com draga de sucção e recalque - bomba de 746 kW e cortador de 110 kW - distância de recalque de 5.100 a 5.300 m</t>
  </si>
  <si>
    <t>1917388</t>
  </si>
  <si>
    <t>Dragagem de areia fina com draga de sucção e recalque - bomba de 746 kW e cortador de 110 kW - distância de recalque de 5.300 a 5.500 m</t>
  </si>
  <si>
    <t>1917389</t>
  </si>
  <si>
    <t>Dragagem de areia fina com draga de sucção e recalque - bomba de 746 kW e cortador de 110 kW - distância de recalque de 5.500 a 5.700 m</t>
  </si>
  <si>
    <t>1917390</t>
  </si>
  <si>
    <t>Dragagem de areia fina com draga de sucção e recalque - bomba de 746 kW e cortador de 110 kW - distância de recalque de 5.700 a 5.900 m</t>
  </si>
  <si>
    <t>1917391</t>
  </si>
  <si>
    <t>Dragagem de areia fina com draga de sucção e recalque - bomba de 746 kW e cortador de 110 kW - distância de recalque de 5.900 a 6.100 m</t>
  </si>
  <si>
    <t>1917364</t>
  </si>
  <si>
    <t>Dragagem de areia fina com draga de sucção e recalque - bomba de 746 kW e cortador de 110 kW - distância de recalque de 500 a 700 m</t>
  </si>
  <si>
    <t>1917392</t>
  </si>
  <si>
    <t>Dragagem de areia fina com draga de sucção e recalque - bomba de 746 kW e cortador de 110 kW - distância de recalque de 6.100 a 6.300 m</t>
  </si>
  <si>
    <t>1917393</t>
  </si>
  <si>
    <t>Dragagem de areia fina com draga de sucção e recalque - bomba de 746 kW e cortador de 110 kW - distância de recalque de 6.300 a 6.500 m</t>
  </si>
  <si>
    <t>1917394</t>
  </si>
  <si>
    <t>Dragagem de areia fina com draga de sucção e recalque - bomba de 746 kW e cortador de 110 kW - distância de recalque de 6.500 a 6.700 m</t>
  </si>
  <si>
    <t>1917395</t>
  </si>
  <si>
    <t>Dragagem de areia fina com draga de sucção e recalque - bomba de 746 kW e cortador de 110 kW - distância de recalque de 6.700 a 6.900 m</t>
  </si>
  <si>
    <t>1917396</t>
  </si>
  <si>
    <t>Dragagem de areia fina com draga de sucção e recalque - bomba de 746 kW e cortador de 110 kW - distância de recalque de 6.900 a 7.100 m</t>
  </si>
  <si>
    <t>1917397</t>
  </si>
  <si>
    <t>Dragagem de areia fina com draga de sucção e recalque - bomba de 746 kW e cortador de 110 kW - distância de recalque de 7.100 a 7.300 m</t>
  </si>
  <si>
    <t>1917398</t>
  </si>
  <si>
    <t>Dragagem de areia fina com draga de sucção e recalque - bomba de 746 kW e cortador de 110 kW - distância de recalque de 7.300 a 7.500 m</t>
  </si>
  <si>
    <t>1917399</t>
  </si>
  <si>
    <t>Dragagem de areia fina com draga de sucção e recalque - bomba de 746 kW e cortador de 110 kW - distância de recalque de 7.500 a 7.700 m</t>
  </si>
  <si>
    <t>1917400</t>
  </si>
  <si>
    <t>Dragagem de areia fina com draga de sucção e recalque - bomba de 746 kW e cortador de 110 kW - distância de recalque de 7.700 a 7.900 m</t>
  </si>
  <si>
    <t>1917401</t>
  </si>
  <si>
    <t>Dragagem de areia fina com draga de sucção e recalque - bomba de 746 kW e cortador de 110 kW - distância de recalque de 7.900 a 8.100 m</t>
  </si>
  <si>
    <t>1917365</t>
  </si>
  <si>
    <t>Dragagem de areia fina com draga de sucção e recalque - bomba de 746 kW e cortador de 110 kW - distância de recalque de 700 a 900 m</t>
  </si>
  <si>
    <t>1917402</t>
  </si>
  <si>
    <t>Dragagem de areia fina com draga de sucção e recalque - bomba de 746 kW e cortador de 110 kW - distância de recalque de 8.100 a 8.300 m</t>
  </si>
  <si>
    <t>1917403</t>
  </si>
  <si>
    <t>Dragagem de areia fina com draga de sucção e recalque - bomba de 746 kW e cortador de 110 kW - distância de recalque de 8.300 a 8.500 m</t>
  </si>
  <si>
    <t>1917404</t>
  </si>
  <si>
    <t>Dragagem de areia fina com draga de sucção e recalque - bomba de 746 kW e cortador de 110 kW - distância de recalque de 8.500 a 8.700 m</t>
  </si>
  <si>
    <t>1917405</t>
  </si>
  <si>
    <t>Dragagem de areia fina com draga de sucção e recalque - bomba de 746 kW e cortador de 110 kW - distância de recalque de 8.700 a 8.900 m</t>
  </si>
  <si>
    <t>1917406</t>
  </si>
  <si>
    <t>Dragagem de areia fina com draga de sucção e recalque - bomba de 746 kW e cortador de 110 kW - distância de recalque de 8.900 a 9.100 m</t>
  </si>
  <si>
    <t>1917407</t>
  </si>
  <si>
    <t>Dragagem de areia fina com draga de sucção e recalque - bomba de 746 kW e cortador de 110 kW - distância de recalque de 9.100 a 9.300 m</t>
  </si>
  <si>
    <t>1917408</t>
  </si>
  <si>
    <t>Dragagem de areia fina com draga de sucção e recalque - bomba de 746 kW e cortador de 110 kW - distância de recalque de 9.300 a 9.500 m</t>
  </si>
  <si>
    <t>1917409</t>
  </si>
  <si>
    <t>Dragagem de areia fina com draga de sucção e recalque - bomba de 746 kW e cortador de 110 kW - distância de recalque de 9.500 a 9.700 m</t>
  </si>
  <si>
    <t>1917410</t>
  </si>
  <si>
    <t>Dragagem de areia fina com draga de sucção e recalque - bomba de 746 kW e cortador de 110 kW - distância de recalque de 9.700 a 9.900 m</t>
  </si>
  <si>
    <t>1917411</t>
  </si>
  <si>
    <t>Dragagem de areia fina com draga de sucção e recalque - bomba de 746 kW e cortador de 110 kW - distância de recalque de 9.900 a 10.100 m</t>
  </si>
  <si>
    <t>1917366</t>
  </si>
  <si>
    <t>Dragagem de areia fina com draga de sucção e recalque - bomba de 746 kW e cortador de 110 kW - distância de recalque de 900 a 1.100 m</t>
  </si>
  <si>
    <t>1917732</t>
  </si>
  <si>
    <t>Dragagem de areia fina com draga de sucção e recalque - bomba de 746 kW e cortador de 110 kW - distância de recalque de até 500 m</t>
  </si>
  <si>
    <t>1917043</t>
  </si>
  <si>
    <t>Dragagem de areia fina com draga hopper - capacidade da cisterna de 1.000 m³ - DMT de 1.500 a 1.800 m</t>
  </si>
  <si>
    <t>1917044</t>
  </si>
  <si>
    <t>Dragagem de areia fina com draga hopper - capacidade da cisterna de 1.000 m³ - DMT de 1.800 a 2.100 m</t>
  </si>
  <si>
    <t>1917045</t>
  </si>
  <si>
    <t>Dragagem de areia fina com draga hopper - capacidade da cisterna de 1.000 m³ - DMT de 2.100 a 2.400 m</t>
  </si>
  <si>
    <t>1917046</t>
  </si>
  <si>
    <t>Dragagem de areia fina com draga hopper - capacidade da cisterna de 1.000 m³ - DMT de 2.400 a 2.700 m</t>
  </si>
  <si>
    <t>1917047</t>
  </si>
  <si>
    <t>Dragagem de areia fina com draga hopper - capacidade da cisterna de 1.000 m³ - DMT de 2.700 a 3.000 m</t>
  </si>
  <si>
    <t>1917048</t>
  </si>
  <si>
    <t>Dragagem de areia fina com draga hopper - capacidade da cisterna de 1.000 m³ - DMT de 3.000 m</t>
  </si>
  <si>
    <t>1901518</t>
  </si>
  <si>
    <t>Dragagem de areia fina com draga hopper - capacidade da cisterna de 10.000 m³ - DMT de 1.500 a 1.800 m</t>
  </si>
  <si>
    <t>1901519</t>
  </si>
  <si>
    <t>Dragagem de areia fina com draga hopper - capacidade da cisterna de 10.000 m³ - DMT de 1.800 a 2.100 m</t>
  </si>
  <si>
    <t>1901520</t>
  </si>
  <si>
    <t>Dragagem de areia fina com draga hopper - capacidade da cisterna de 10.000 m³ - DMT de 2.100 a 2.400 m</t>
  </si>
  <si>
    <t>1901521</t>
  </si>
  <si>
    <t>Dragagem de areia fina com draga hopper - capacidade da cisterna de 10.000 m³ - DMT de 2.400 a 2.700 m</t>
  </si>
  <si>
    <t>1901522</t>
  </si>
  <si>
    <t>Dragagem de areia fina com draga hopper - capacidade da cisterna de 10.000 m³ - DMT de 2.700 a 3.000 m</t>
  </si>
  <si>
    <t>1901517</t>
  </si>
  <si>
    <t>Dragagem de areia fina com draga hopper - capacidade da cisterna de 10.000 m³ - DMT de 3.000 m</t>
  </si>
  <si>
    <t>1901523</t>
  </si>
  <si>
    <t>Dragagem de areia fina com draga hopper - capacidade da cisterna de 15.000 m³ - DMT de 1.500 a 1.800 m</t>
  </si>
  <si>
    <t>1901524</t>
  </si>
  <si>
    <t>Dragagem de areia fina com draga hopper - capacidade da cisterna de 15.000 m³ - DMT de 1.800 a 2.100 m</t>
  </si>
  <si>
    <t>1901525</t>
  </si>
  <si>
    <t>Dragagem de areia fina com draga hopper - capacidade da cisterna de 15.000 m³ - DMT de 2.100 a 2.400 m</t>
  </si>
  <si>
    <t>1901526</t>
  </si>
  <si>
    <t>Dragagem de areia fina com draga hopper - capacidade da cisterna de 15.000 m³ - DMT de 2.400 a 2.700 m</t>
  </si>
  <si>
    <t>1901527</t>
  </si>
  <si>
    <t>Dragagem de areia fina com draga hopper - capacidade da cisterna de 15.000 m³ - DMT de 2.700 a 3.000 m</t>
  </si>
  <si>
    <t>1901528</t>
  </si>
  <si>
    <t>Dragagem de areia fina com draga hopper - capacidade da cisterna de 15.000 m³ - DMT de 3.000 m</t>
  </si>
  <si>
    <t>1917079</t>
  </si>
  <si>
    <t>Dragagem de areia fina com draga hopper - capacidade da cisterna de 2.000 m³ - DMT de 1.500 a 1.800 m</t>
  </si>
  <si>
    <t>1917080</t>
  </si>
  <si>
    <t>Dragagem de areia fina com draga hopper - capacidade da cisterna de 2.000 m³ - DMT de 1.800 a 2.100 m</t>
  </si>
  <si>
    <t>1917081</t>
  </si>
  <si>
    <t>Dragagem de areia fina com draga hopper - capacidade da cisterna de 2.000 m³ - DMT de 2.100 a 2.400 m</t>
  </si>
  <si>
    <t>1917082</t>
  </si>
  <si>
    <t>Dragagem de areia fina com draga hopper - capacidade da cisterna de 2.000 m³ - DMT de 2.400 a 2.700 m</t>
  </si>
  <si>
    <t>1917083</t>
  </si>
  <si>
    <t>Dragagem de areia fina com draga hopper - capacidade da cisterna de 2.000 m³ - DMT de 2.700 a 3.000 m</t>
  </si>
  <si>
    <t>1917084</t>
  </si>
  <si>
    <t>Dragagem de areia fina com draga hopper - capacidade da cisterna de 2.000 m³ - DMT de 3.000 m</t>
  </si>
  <si>
    <t>1901529</t>
  </si>
  <si>
    <t>Dragagem de areia fina com draga hopper - capacidade da cisterna de 20.000 m³ - DMT de 1.500 a 1.800 m</t>
  </si>
  <si>
    <t>1901530</t>
  </si>
  <si>
    <t>Dragagem de areia fina com draga hopper - capacidade da cisterna de 20.000 m³ - DMT de 1.800 a 2.100 m</t>
  </si>
  <si>
    <t>1901531</t>
  </si>
  <si>
    <t>Dragagem de areia fina com draga hopper - capacidade da cisterna de 20.000 m³ - DMT de 2.100 a 2.400 m</t>
  </si>
  <si>
    <t>1901532</t>
  </si>
  <si>
    <t>Dragagem de areia fina com draga hopper - capacidade da cisterna de 20.000 m³ - DMT de 2.400 a 2.700 m</t>
  </si>
  <si>
    <t>1901533</t>
  </si>
  <si>
    <t>Dragagem de areia fina com draga hopper - capacidade da cisterna de 20.000 m³ - DMT de 2.700 a 3.000 m</t>
  </si>
  <si>
    <t>1901534</t>
  </si>
  <si>
    <t>Dragagem de areia fina com draga hopper - capacidade da cisterna de 20.000 m³ - DMT de 3.000 m</t>
  </si>
  <si>
    <t>1917115</t>
  </si>
  <si>
    <t>Dragagem de areia fina com draga hopper - capacidade da cisterna de 3.000 m³ - DMT de 1.500 a 1.800 m</t>
  </si>
  <si>
    <t>1917116</t>
  </si>
  <si>
    <t>Dragagem de areia fina com draga hopper - capacidade da cisterna de 3.000 m³ - DMT de 1.800 a 2.100 m</t>
  </si>
  <si>
    <t>1917117</t>
  </si>
  <si>
    <t>Dragagem de areia fina com draga hopper - capacidade da cisterna de 3.000 m³ - DMT de 2.100 a 2.400 m</t>
  </si>
  <si>
    <t>1917118</t>
  </si>
  <si>
    <t>Dragagem de areia fina com draga hopper - capacidade da cisterna de 3.000 m³ - DMT de 2.400 a 2.700 m</t>
  </si>
  <si>
    <t>1917119</t>
  </si>
  <si>
    <t>Dragagem de areia fina com draga hopper - capacidade da cisterna de 3.000 m³ - DMT de 2.700 a 3.000 m</t>
  </si>
  <si>
    <t>1917120</t>
  </si>
  <si>
    <t>Dragagem de areia fina com draga hopper - capacidade da cisterna de 3.000 m³ - DMT de 3.000 m</t>
  </si>
  <si>
    <t>1917151</t>
  </si>
  <si>
    <t>Dragagem de areia fina com draga hopper - capacidade da cisterna de 4.000 m³ - DMT de 1.500 a 1.800 m</t>
  </si>
  <si>
    <t>1917152</t>
  </si>
  <si>
    <t>Dragagem de areia fina com draga hopper - capacidade da cisterna de 4.000 m³ - DMT de 1.800 a 2.100 m</t>
  </si>
  <si>
    <t>1917153</t>
  </si>
  <si>
    <t>Dragagem de areia fina com draga hopper - capacidade da cisterna de 4.000 m³ - DMT de 2.100 a 2.400 m</t>
  </si>
  <si>
    <t>1917154</t>
  </si>
  <si>
    <t>Dragagem de areia fina com draga hopper - capacidade da cisterna de 4.000 m³ - DMT de 2.400 a 2.700 m</t>
  </si>
  <si>
    <t>1917155</t>
  </si>
  <si>
    <t>Dragagem de areia fina com draga hopper - capacidade da cisterna de 4.000 m³ - DMT de 2.700 a 3.000 m</t>
  </si>
  <si>
    <t>1917156</t>
  </si>
  <si>
    <t>Dragagem de areia fina com draga hopper - capacidade da cisterna de 4.000 m³ - DMT de 3.000 m</t>
  </si>
  <si>
    <t>1917187</t>
  </si>
  <si>
    <t>Dragagem de areia fina com draga hopper - capacidade da cisterna de 5.000 m³ - DMT de 1.500 a 1.800 m</t>
  </si>
  <si>
    <t>1917188</t>
  </si>
  <si>
    <t>Dragagem de areia fina com draga hopper - capacidade da cisterna de 5.000 m³ - DMT de 1.800 a 2.100 m</t>
  </si>
  <si>
    <t>1917189</t>
  </si>
  <si>
    <t>Dragagem de areia fina com draga hopper - capacidade da cisterna de 5.000 m³ - DMT de 2.100 a 2.400 m</t>
  </si>
  <si>
    <t>1917190</t>
  </si>
  <si>
    <t>Dragagem de areia fina com draga hopper - capacidade da cisterna de 5.000 m³ - DMT de 2.400 a 2.700 m</t>
  </si>
  <si>
    <t>1917191</t>
  </si>
  <si>
    <t>Dragagem de areia fina com draga hopper - capacidade da cisterna de 5.000 m³ - DMT de 2.700 a 3.000 m</t>
  </si>
  <si>
    <t>1917192</t>
  </si>
  <si>
    <t>Dragagem de areia fina com draga hopper - capacidade da cisterna de 5.000 m³ - DMT de 3.000 m</t>
  </si>
  <si>
    <t>1917007</t>
  </si>
  <si>
    <t>Dragagem de areia fina com draga hopper - capacidade da cisterna de 750 m³ - DMT de 1.500 a 1.800 m</t>
  </si>
  <si>
    <t>1917008</t>
  </si>
  <si>
    <t>Dragagem de areia fina com draga hopper - capacidade da cisterna de 750 m³ - DMT de 1.800 a 2.100 m</t>
  </si>
  <si>
    <t>1917009</t>
  </si>
  <si>
    <t>Dragagem de areia fina com draga hopper - capacidade da cisterna de 750 m³ - DMT de 2.100 a 2.400 m</t>
  </si>
  <si>
    <t>1917010</t>
  </si>
  <si>
    <t>Dragagem de areia fina com draga hopper - capacidade da cisterna de 750 m³ - DMT de 2.400 a 2.700 m</t>
  </si>
  <si>
    <t>1917011</t>
  </si>
  <si>
    <t>Dragagem de areia fina com draga hopper - capacidade da cisterna de 750 m³ - DMT de 2.700 a 3.000 m</t>
  </si>
  <si>
    <t>1917012</t>
  </si>
  <si>
    <t>Dragagem de areia fina com draga hopper - capacidade da cisterna de 750 m³ - DMT de 3.000 m</t>
  </si>
  <si>
    <t>1917578</t>
  </si>
  <si>
    <t>Dragagem de areia grossa com draga de sucção e recalque - bomba de 1.350 kW e cortador de 170 kW - distância de recalque de 1.100 a 1.300 m</t>
  </si>
  <si>
    <t>1917579</t>
  </si>
  <si>
    <t>Dragagem de areia grossa com draga de sucção e recalque - bomba de 1.350 kW e cortador de 170 kW - distância de recalque de 1.300 a 1.500 m</t>
  </si>
  <si>
    <t>1917580</t>
  </si>
  <si>
    <t>Dragagem de areia grossa com draga de sucção e recalque - bomba de 1.350 kW e cortador de 170 kW - distância de recalque de 1.500 a 1.700 m</t>
  </si>
  <si>
    <t>1917581</t>
  </si>
  <si>
    <t>Dragagem de areia grossa com draga de sucção e recalque - bomba de 1.350 kW e cortador de 170 kW - distância de recalque de 1.700 a 1.900 m</t>
  </si>
  <si>
    <t>1917582</t>
  </si>
  <si>
    <t>Dragagem de areia grossa com draga de sucção e recalque - bomba de 1.350 kW e cortador de 170 kW - distância de recalque de 1.900 a 2.100 m</t>
  </si>
  <si>
    <t>1917583</t>
  </si>
  <si>
    <t>Dragagem de areia grossa com draga de sucção e recalque - bomba de 1.350 kW e cortador de 170 kW - distância de recalque de 2.100 a 2.300 m</t>
  </si>
  <si>
    <t>1917584</t>
  </si>
  <si>
    <t>Dragagem de areia grossa com draga de sucção e recalque - bomba de 1.350 kW e cortador de 170 kW - distância de recalque de 2.300 a 2.500 m</t>
  </si>
  <si>
    <t>1917585</t>
  </si>
  <si>
    <t>Dragagem de areia grossa com draga de sucção e recalque - bomba de 1.350 kW e cortador de 170 kW - distância de recalque de 2.500 a 2.700 m</t>
  </si>
  <si>
    <t>1917586</t>
  </si>
  <si>
    <t>Dragagem de areia grossa com draga de sucção e recalque - bomba de 1.350 kW e cortador de 170 kW - distância de recalque de 2.700 a 2.900 m</t>
  </si>
  <si>
    <t>1917587</t>
  </si>
  <si>
    <t>Dragagem de areia grossa com draga de sucção e recalque - bomba de 1.350 kW e cortador de 170 kW - distância de recalque de 2.900 a 3.100 m</t>
  </si>
  <si>
    <t>1917588</t>
  </si>
  <si>
    <t>Dragagem de areia grossa com draga de sucção e recalque - bomba de 1.350 kW e cortador de 170 kW - distância de recalque de 3.100 a 3.300 m</t>
  </si>
  <si>
    <t>1917589</t>
  </si>
  <si>
    <t>Dragagem de areia grossa com draga de sucção e recalque - bomba de 1.350 kW e cortador de 170 kW - distância de recalque de 3.300 a 3.500 m</t>
  </si>
  <si>
    <t>1917590</t>
  </si>
  <si>
    <t>Dragagem de areia grossa com draga de sucção e recalque - bomba de 1.350 kW e cortador de 170 kW - distância de recalque de 3.500 a 3.700 m</t>
  </si>
  <si>
    <t>1917591</t>
  </si>
  <si>
    <t>Dragagem de areia grossa com draga de sucção e recalque - bomba de 1.350 kW e cortador de 170 kW - distância de recalque de 3.700 a 3.900 m</t>
  </si>
  <si>
    <t>1917592</t>
  </si>
  <si>
    <t>Dragagem de areia grossa com draga de sucção e recalque - bomba de 1.350 kW e cortador de 170 kW - distância de recalque de 3.900 a 4.100 m</t>
  </si>
  <si>
    <t>1917593</t>
  </si>
  <si>
    <t>Dragagem de areia grossa com draga de sucção e recalque - bomba de 1.350 kW e cortador de 170 kW - distância de recalque de 4.100 a 4.300 m</t>
  </si>
  <si>
    <t>1917594</t>
  </si>
  <si>
    <t>Dragagem de areia grossa com draga de sucção e recalque - bomba de 1.350 kW e cortador de 170 kW - distância de recalque de 4.300 a 4.500 m</t>
  </si>
  <si>
    <t>1917595</t>
  </si>
  <si>
    <t>Dragagem de areia grossa com draga de sucção e recalque - bomba de 1.350 kW e cortador de 170 kW - distância de recalque de 4.500 a 4.700 m</t>
  </si>
  <si>
    <t>1917596</t>
  </si>
  <si>
    <t>Dragagem de areia grossa com draga de sucção e recalque - bomba de 1.350 kW e cortador de 170 kW - distância de recalque de 4.700 a 4.900 m</t>
  </si>
  <si>
    <t>1917597</t>
  </si>
  <si>
    <t>Dragagem de areia grossa com draga de sucção e recalque - bomba de 1.350 kW e cortador de 170 kW - distância de recalque de 4.900 a 5.100 m</t>
  </si>
  <si>
    <t>1917598</t>
  </si>
  <si>
    <t>Dragagem de areia grossa com draga de sucção e recalque - bomba de 1.350 kW e cortador de 170 kW - distância de recalque de 5.100 a 5.300 m</t>
  </si>
  <si>
    <t>1917599</t>
  </si>
  <si>
    <t>Dragagem de areia grossa com draga de sucção e recalque - bomba de 1.350 kW e cortador de 170 kW - distância de recalque de 5.300 a 5.500 m</t>
  </si>
  <si>
    <t>1917600</t>
  </si>
  <si>
    <t>Dragagem de areia grossa com draga de sucção e recalque - bomba de 1.350 kW e cortador de 170 kW - distância de recalque de 5.500 a 5.700 m</t>
  </si>
  <si>
    <t>1917601</t>
  </si>
  <si>
    <t>Dragagem de areia grossa com draga de sucção e recalque - bomba de 1.350 kW e cortador de 170 kW - distância de recalque de 5.700 a 5.900 m</t>
  </si>
  <si>
    <t>1917575</t>
  </si>
  <si>
    <t>Dragagem de areia grossa com draga de sucção e recalque - bomba de 1.350 kW e cortador de 170 kW - distância de recalque de 500 a 700 m</t>
  </si>
  <si>
    <t>1917576</t>
  </si>
  <si>
    <t>Dragagem de areia grossa com draga de sucção e recalque - bomba de 1.350 kW e cortador de 170 kW - distância de recalque de 700 a 900 m</t>
  </si>
  <si>
    <t>1917577</t>
  </si>
  <si>
    <t>Dragagem de areia grossa com draga de sucção e recalque - bomba de 1.350 kW e cortador de 170 kW - distância de recalque de 900 a 1.100 m</t>
  </si>
  <si>
    <t>1917739</t>
  </si>
  <si>
    <t>Dragagem de areia grossa com draga de sucção e recalque - bomba de 1.350 kW e cortador de 170 kW - distância de recalque de até 500 m</t>
  </si>
  <si>
    <t>1917253</t>
  </si>
  <si>
    <t>Dragagem de areia grossa com draga de sucção e recalque - bomba de 294 kW e cortador de 30 kW - distância de recalque de 1.100 a 1.300 m</t>
  </si>
  <si>
    <t>1917254</t>
  </si>
  <si>
    <t>Dragagem de areia grossa com draga de sucção e recalque - bomba de 294 kW e cortador de 30 kW - distância de recalque de 1.300 a 1.500 m</t>
  </si>
  <si>
    <t>1917255</t>
  </si>
  <si>
    <t>Dragagem de areia grossa com draga de sucção e recalque - bomba de 294 kW e cortador de 30 kW - distância de recalque de 1.500 a 1.700 m</t>
  </si>
  <si>
    <t>1917256</t>
  </si>
  <si>
    <t>Dragagem de areia grossa com draga de sucção e recalque - bomba de 294 kW e cortador de 30 kW - distância de recalque de 1.700 a 1.900 m</t>
  </si>
  <si>
    <t>1917257</t>
  </si>
  <si>
    <t>Dragagem de areia grossa com draga de sucção e recalque - bomba de 294 kW e cortador de 30 kW - distância de recalque de 1.900 a 2.100 m</t>
  </si>
  <si>
    <t>1917258</t>
  </si>
  <si>
    <t>Dragagem de areia grossa com draga de sucção e recalque - bomba de 294 kW e cortador de 30 kW - distância de recalque de 2.100 a 2.300 m</t>
  </si>
  <si>
    <t>1917259</t>
  </si>
  <si>
    <t>Dragagem de areia grossa com draga de sucção e recalque - bomba de 294 kW e cortador de 30 kW - distância de recalque de 2.300 a 2.500 m</t>
  </si>
  <si>
    <t>1917250</t>
  </si>
  <si>
    <t>Dragagem de areia grossa com draga de sucção e recalque - bomba de 294 kW e cortador de 30 kW - distância de recalque de 500 a 700 m</t>
  </si>
  <si>
    <t>1917251</t>
  </si>
  <si>
    <t>Dragagem de areia grossa com draga de sucção e recalque - bomba de 294 kW e cortador de 30 kW - distância de recalque de 700 a 900 m</t>
  </si>
  <si>
    <t>1917252</t>
  </si>
  <si>
    <t>Dragagem de areia grossa com draga de sucção e recalque - bomba de 294 kW e cortador de 30 kW - distância de recalque de 900 a 1.100 m</t>
  </si>
  <si>
    <t>1917726</t>
  </si>
  <si>
    <t>Dragagem de areia grossa com draga de sucção e recalque - bomba de 294 kW e cortador de 30 kW - distância de recalque de até 500 m</t>
  </si>
  <si>
    <t>1917335</t>
  </si>
  <si>
    <t>Dragagem de areia grossa com draga de sucção e recalque - bomba de 483 kW e cortador de 55 kW - distância de recalque de 1.100 a 1.300 m</t>
  </si>
  <si>
    <t>1917336</t>
  </si>
  <si>
    <t>Dragagem de areia grossa com draga de sucção e recalque - bomba de 483 kW e cortador de 55 kW - distância de recalque de 1.300 a 1.500 m</t>
  </si>
  <si>
    <t>1917337</t>
  </si>
  <si>
    <t>Dragagem de areia grossa com draga de sucção e recalque - bomba de 483 kW e cortador de 55 kW - distância de recalque de 1.500 a 1.700 m</t>
  </si>
  <si>
    <t>1917338</t>
  </si>
  <si>
    <t>Dragagem de areia grossa com draga de sucção e recalque - bomba de 483 kW e cortador de 55 kW - distância de recalque de 1.700 a 1.900 m</t>
  </si>
  <si>
    <t>1917339</t>
  </si>
  <si>
    <t>Dragagem de areia grossa com draga de sucção e recalque - bomba de 483 kW e cortador de 55 kW - distância de recalque de 1.900 a 2.100 m</t>
  </si>
  <si>
    <t>1917340</t>
  </si>
  <si>
    <t>Dragagem de areia grossa com draga de sucção e recalque - bomba de 483 kW e cortador de 55 kW - distância de recalque de 2.100 a 2.300 m</t>
  </si>
  <si>
    <t>1917341</t>
  </si>
  <si>
    <t>Dragagem de areia grossa com draga de sucção e recalque - bomba de 483 kW e cortador de 55 kW - distância de recalque de 2.300 a 2.500 m</t>
  </si>
  <si>
    <t>1917342</t>
  </si>
  <si>
    <t>Dragagem de areia grossa com draga de sucção e recalque - bomba de 483 kW e cortador de 55 kW - distância de recalque de 2.500 a 2.700 m</t>
  </si>
  <si>
    <t>1917343</t>
  </si>
  <si>
    <t>Dragagem de areia grossa com draga de sucção e recalque - bomba de 483 kW e cortador de 55 kW - distância de recalque de 2.700 a 2.900 m</t>
  </si>
  <si>
    <t>1917344</t>
  </si>
  <si>
    <t>Dragagem de areia grossa com draga de sucção e recalque - bomba de 483 kW e cortador de 55 kW - distância de recalque de 2.900 a 3.100 m</t>
  </si>
  <si>
    <t>1917345</t>
  </si>
  <si>
    <t>Dragagem de areia grossa com draga de sucção e recalque - bomba de 483 kW e cortador de 55 kW - distância de recalque de 3.100 a 3.300 m</t>
  </si>
  <si>
    <t>1917346</t>
  </si>
  <si>
    <t>Dragagem de areia grossa com draga de sucção e recalque - bomba de 483 kW e cortador de 55 kW - distância de recalque de 3.300 a 3.500 m</t>
  </si>
  <si>
    <t>1917347</t>
  </si>
  <si>
    <t>Dragagem de areia grossa com draga de sucção e recalque - bomba de 483 kW e cortador de 55 kW - distância de recalque de 3.500 a 3.700 m</t>
  </si>
  <si>
    <t>1917332</t>
  </si>
  <si>
    <t>Dragagem de areia grossa com draga de sucção e recalque - bomba de 483 kW e cortador de 55 kW - distância de recalque de 500 a 700 m</t>
  </si>
  <si>
    <t>1917333</t>
  </si>
  <si>
    <t>Dragagem de areia grossa com draga de sucção e recalque - bomba de 483 kW e cortador de 55 kW - distância de recalque de 700 a 900 m</t>
  </si>
  <si>
    <t>1917334</t>
  </si>
  <si>
    <t>Dragagem de areia grossa com draga de sucção e recalque - bomba de 483 kW e cortador de 55 kW - distância de recalque de 900 a 1.100 m</t>
  </si>
  <si>
    <t>1917331</t>
  </si>
  <si>
    <t>Dragagem de areia grossa com draga de sucção e recalque - bomba de 483 kW e cortador de 55 kW - distância de recalque de até 500 m</t>
  </si>
  <si>
    <t>1917443</t>
  </si>
  <si>
    <t>Dragagem de areia grossa com draga de sucção e recalque - bomba de 746 kW e cortador de 110 kW - distância de recalque de 1.100 a 1.300 m</t>
  </si>
  <si>
    <t>1917444</t>
  </si>
  <si>
    <t>Dragagem de areia grossa com draga de sucção e recalque - bomba de 746 kW e cortador de 110 kW - distância de recalque de 1.300 a 1.500 m</t>
  </si>
  <si>
    <t>1917445</t>
  </si>
  <si>
    <t>Dragagem de areia grossa com draga de sucção e recalque - bomba de 746 kW e cortador de 110 kW - distância de recalque de 1.500 a 1.700 m</t>
  </si>
  <si>
    <t>1917446</t>
  </si>
  <si>
    <t>Dragagem de areia grossa com draga de sucção e recalque - bomba de 746 kW e cortador de 110 kW - distância de recalque de 1.700 a 1.900 m</t>
  </si>
  <si>
    <t>1917447</t>
  </si>
  <si>
    <t>Dragagem de areia grossa com draga de sucção e recalque - bomba de 746 kW e cortador de 110 kW - distância de recalque de 1.900 a 2.100 m</t>
  </si>
  <si>
    <t>1917448</t>
  </si>
  <si>
    <t>Dragagem de areia grossa com draga de sucção e recalque - bomba de 746 kW e cortador de 110 kW - distância de recalque de 2.100 a 2.300 m</t>
  </si>
  <si>
    <t>1917449</t>
  </si>
  <si>
    <t>Dragagem de areia grossa com draga de sucção e recalque - bomba de 746 kW e cortador de 110 kW - distância de recalque de 2.300 a 2.500 m</t>
  </si>
  <si>
    <t>1917450</t>
  </si>
  <si>
    <t>Dragagem de areia grossa com draga de sucção e recalque - bomba de 746 kW e cortador de 110 kW - distância de recalque de 2.500 a 2.700 m</t>
  </si>
  <si>
    <t>1917451</t>
  </si>
  <si>
    <t>Dragagem de areia grossa com draga de sucção e recalque - bomba de 746 kW e cortador de 110 kW - distância de recalque de 2.700 a 2.900 m</t>
  </si>
  <si>
    <t>1917452</t>
  </si>
  <si>
    <t>Dragagem de areia grossa com draga de sucção e recalque - bomba de 746 kW e cortador de 110 kW - distância de recalque de 2.900 a 3.100 m</t>
  </si>
  <si>
    <t>1917453</t>
  </si>
  <si>
    <t>Dragagem de areia grossa com draga de sucção e recalque - bomba de 746 kW e cortador de 110 kW - distância de recalque de 3.100 a 3.300 m</t>
  </si>
  <si>
    <t>1917454</t>
  </si>
  <si>
    <t>Dragagem de areia grossa com draga de sucção e recalque - bomba de 746 kW e cortador de 110 kW - distância de recalque de 3.300 a 3.500 m</t>
  </si>
  <si>
    <t>1917455</t>
  </si>
  <si>
    <t>Dragagem de areia grossa com draga de sucção e recalque - bomba de 746 kW e cortador de 110 kW - distância de recalque de 3.500 a 3.700 m</t>
  </si>
  <si>
    <t>1917456</t>
  </si>
  <si>
    <t>Dragagem de areia grossa com draga de sucção e recalque - bomba de 746 kW e cortador de 110 kW - distância de recalque de 3.700 a 3.900 m</t>
  </si>
  <si>
    <t>1917457</t>
  </si>
  <si>
    <t>Dragagem de areia grossa com draga de sucção e recalque - bomba de 746 kW e cortador de 110 kW - distância de recalque de 3.900 a 4.100 m</t>
  </si>
  <si>
    <t>1917458</t>
  </si>
  <si>
    <t>Dragagem de areia grossa com draga de sucção e recalque - bomba de 746 kW e cortador de 110 kW - distância de recalque de 4.100 a 4.300 m</t>
  </si>
  <si>
    <t>1917459</t>
  </si>
  <si>
    <t>Dragagem de areia grossa com draga de sucção e recalque - bomba de 746 kW e cortador de 110 kW - distância de recalque de 4.300 a 4.500 m</t>
  </si>
  <si>
    <t>1917440</t>
  </si>
  <si>
    <t>Dragagem de areia grossa com draga de sucção e recalque - bomba de 746 kW e cortador de 110 kW - distância de recalque de 500 a 700 m</t>
  </si>
  <si>
    <t>1917441</t>
  </si>
  <si>
    <t>Dragagem de areia grossa com draga de sucção e recalque - bomba de 746 kW e cortador de 110 kW - distância de recalque de 700 a 900 m</t>
  </si>
  <si>
    <t>1917442</t>
  </si>
  <si>
    <t>Dragagem de areia grossa com draga de sucção e recalque - bomba de 746 kW e cortador de 110 kW - distância de recalque de 900 a 1.100 m</t>
  </si>
  <si>
    <t>1917734</t>
  </si>
  <si>
    <t>Dragagem de areia grossa com draga de sucção e recalque - bomba de 746 kW e cortador de 110 kW - distância de recalque de até 500 m</t>
  </si>
  <si>
    <t>1917055</t>
  </si>
  <si>
    <t>Dragagem de areia grossa com draga hopper - capacidade da cisterna de 1.000 m³ - DMT de 1.500 a 1.800 m</t>
  </si>
  <si>
    <t>1917056</t>
  </si>
  <si>
    <t>Dragagem de areia grossa com draga hopper - capacidade da cisterna de 1.000 m³ - DMT de 1.800 a 2.100 m</t>
  </si>
  <si>
    <t>1917057</t>
  </si>
  <si>
    <t>Dragagem de areia grossa com draga hopper - capacidade da cisterna de 1.000 m³ - DMT de 2.100 a 2.400 m</t>
  </si>
  <si>
    <t>1917058</t>
  </si>
  <si>
    <t>Dragagem de areia grossa com draga hopper - capacidade da cisterna de 1.000 m³ - DMT de 2.400 a 2.700 m</t>
  </si>
  <si>
    <t>1917059</t>
  </si>
  <si>
    <t>Dragagem de areia grossa com draga hopper - capacidade da cisterna de 1.000 m³ - DMT de 2.700 a 3.000 m</t>
  </si>
  <si>
    <t>1917060</t>
  </si>
  <si>
    <t>Dragagem de areia grossa com draga hopper - capacidade da cisterna de 1.000 m³ - DMT de 3.000 m</t>
  </si>
  <si>
    <t>1901536</t>
  </si>
  <si>
    <t>Dragagem de areia grossa com draga hopper - capacidade da cisterna de 10.000 m³ - DMT de 1.500 a 1.800 m</t>
  </si>
  <si>
    <t>1901537</t>
  </si>
  <si>
    <t>Dragagem de areia grossa com draga hopper - capacidade da cisterna de 10.000 m³ - DMT de 1.800 a 2.100 m</t>
  </si>
  <si>
    <t>1901538</t>
  </si>
  <si>
    <t>Dragagem de areia grossa com draga hopper - capacidade da cisterna de 10.000 m³ - DMT de 2.100 a 2.400 m</t>
  </si>
  <si>
    <t>1901539</t>
  </si>
  <si>
    <t>Dragagem de areia grossa com draga hopper - capacidade da cisterna de 10.000 m³ - DMT de 2.400 a 2.700 m</t>
  </si>
  <si>
    <t>1901540</t>
  </si>
  <si>
    <t>Dragagem de areia grossa com draga hopper - capacidade da cisterna de 10.000 m³ - DMT de 2.700 a 3.000 m</t>
  </si>
  <si>
    <t>1901535</t>
  </si>
  <si>
    <t>Dragagem de areia grossa com draga hopper - capacidade da cisterna de 10.000 m³ - DMT de 3.000 m</t>
  </si>
  <si>
    <t>1901542</t>
  </si>
  <si>
    <t>Dragagem de areia grossa com draga hopper - capacidade da cisterna de 15.000 m³ - DMT de 1.500 a 1.800 m</t>
  </si>
  <si>
    <t>1901543</t>
  </si>
  <si>
    <t>Dragagem de areia grossa com draga hopper - capacidade da cisterna de 15.000 m³ - DMT de 1.800 a 2.100 m</t>
  </si>
  <si>
    <t>1901544</t>
  </si>
  <si>
    <t>Dragagem de areia grossa com draga hopper - capacidade da cisterna de 15.000 m³ - DMT de 2.100 a 2.400 m</t>
  </si>
  <si>
    <t>1901545</t>
  </si>
  <si>
    <t>Dragagem de areia grossa com draga hopper - capacidade da cisterna de 15.000 m³ - DMT de 2.400 a 2.700 m</t>
  </si>
  <si>
    <t>1901546</t>
  </si>
  <si>
    <t>Dragagem de areia grossa com draga hopper - capacidade da cisterna de 15.000 m³ - DMT de 2.700 a 3.000 m</t>
  </si>
  <si>
    <t>1901541</t>
  </si>
  <si>
    <t>Dragagem de areia grossa com draga hopper - capacidade da cisterna de 15.000 m³ - DMT de 3.000 m</t>
  </si>
  <si>
    <t>1917091</t>
  </si>
  <si>
    <t>Dragagem de areia grossa com draga hopper - capacidade da cisterna de 2.000 m³ - DMT de 1.500 a 1.800 m</t>
  </si>
  <si>
    <t>1917092</t>
  </si>
  <si>
    <t>Dragagem de areia grossa com draga hopper - capacidade da cisterna de 2.000 m³ - DMT de 1.800 a 2.100 m</t>
  </si>
  <si>
    <t>1917093</t>
  </si>
  <si>
    <t>Dragagem de areia grossa com draga hopper - capacidade da cisterna de 2.000 m³ - DMT de 2.100 a 2.400 m</t>
  </si>
  <si>
    <t>1917094</t>
  </si>
  <si>
    <t>Dragagem de areia grossa com draga hopper - capacidade da cisterna de 2.000 m³ - DMT de 2.400 a 2.700 m</t>
  </si>
  <si>
    <t>1917095</t>
  </si>
  <si>
    <t>Dragagem de areia grossa com draga hopper - capacidade da cisterna de 2.000 m³ - DMT de 2.700 a 3.000 m</t>
  </si>
  <si>
    <t>1917096</t>
  </si>
  <si>
    <t>Dragagem de areia grossa com draga hopper - capacidade da cisterna de 2.000 m³ - DMT de 3.000 m</t>
  </si>
  <si>
    <t>1901548</t>
  </si>
  <si>
    <t>Dragagem de areia grossa com draga hopper - capacidade da cisterna de 20.000 m³ - DMT de 1.500 a 1.800 m</t>
  </si>
  <si>
    <t>1901549</t>
  </si>
  <si>
    <t>Dragagem de areia grossa com draga hopper - capacidade da cisterna de 20.000 m³ - DMT de 1.800 a 2.100 m</t>
  </si>
  <si>
    <t>1901550</t>
  </si>
  <si>
    <t>Dragagem de areia grossa com draga hopper - capacidade da cisterna de 20.000 m³ - DMT de 2.100 a 2.400 m</t>
  </si>
  <si>
    <t>1901551</t>
  </si>
  <si>
    <t>Dragagem de areia grossa com draga hopper - capacidade da cisterna de 20.000 m³ - DMT de 2.400 a 2.700 m</t>
  </si>
  <si>
    <t>1901552</t>
  </si>
  <si>
    <t>Dragagem de areia grossa com draga hopper - capacidade da cisterna de 20.000 m³ - DMT de 2.700 a 3.000 m</t>
  </si>
  <si>
    <t>1901547</t>
  </si>
  <si>
    <t>Dragagem de areia grossa com draga hopper - capacidade da cisterna de 20.000 m³ - DMT de 3.000 m</t>
  </si>
  <si>
    <t>1917127</t>
  </si>
  <si>
    <t>Dragagem de areia grossa com draga hopper - capacidade da cisterna de 3.000 m³ - DMT de 1.500 a 1.800 m</t>
  </si>
  <si>
    <t>1917128</t>
  </si>
  <si>
    <t>Dragagem de areia grossa com draga hopper - capacidade da cisterna de 3.000 m³ - DMT de 1.800 a 2.100 m</t>
  </si>
  <si>
    <t>1917129</t>
  </si>
  <si>
    <t>Dragagem de areia grossa com draga hopper - capacidade da cisterna de 3.000 m³ - DMT de 2.100 a 2.400 m</t>
  </si>
  <si>
    <t>1917130</t>
  </si>
  <si>
    <t>Dragagem de areia grossa com draga hopper - capacidade da cisterna de 3.000 m³ - DMT de 2.400 a 2.700 m</t>
  </si>
  <si>
    <t>1917131</t>
  </si>
  <si>
    <t>Dragagem de areia grossa com draga hopper - capacidade da cisterna de 3.000 m³ - DMT de 2.700 a 3.000 m</t>
  </si>
  <si>
    <t>1917132</t>
  </si>
  <si>
    <t>Dragagem de areia grossa com draga hopper - capacidade da cisterna de 3.000 m³ - DMT de 3.000 m</t>
  </si>
  <si>
    <t>1917163</t>
  </si>
  <si>
    <t>Dragagem de areia grossa com draga hopper - capacidade da cisterna de 4.000 m³ - DMT de 1.500 a 1.800 m</t>
  </si>
  <si>
    <t>1917164</t>
  </si>
  <si>
    <t>Dragagem de areia grossa com draga hopper - capacidade da cisterna de 4.000 m³ - DMT de 1.800 a 2.100 m</t>
  </si>
  <si>
    <t>1917165</t>
  </si>
  <si>
    <t>Dragagem de areia grossa com draga hopper - capacidade da cisterna de 4.000 m³ - DMT de 2.100 a 2.400 m</t>
  </si>
  <si>
    <t>1917166</t>
  </si>
  <si>
    <t>Dragagem de areia grossa com draga hopper - capacidade da cisterna de 4.000 m³ - DMT de 2.400 a 2.700 m</t>
  </si>
  <si>
    <t>1917167</t>
  </si>
  <si>
    <t>Dragagem de areia grossa com draga hopper - capacidade da cisterna de 4.000 m³ - DMT de 2.700 a 3.000 m</t>
  </si>
  <si>
    <t>1917168</t>
  </si>
  <si>
    <t>Dragagem de areia grossa com draga hopper - capacidade da cisterna de 4.000 m³ - DMT de 3.000 m</t>
  </si>
  <si>
    <t>1917199</t>
  </si>
  <si>
    <t>Dragagem de areia grossa com draga hopper - capacidade da cisterna de 5.000 m³ - DMT de 1.500 a 1.800 m</t>
  </si>
  <si>
    <t>1917200</t>
  </si>
  <si>
    <t>Dragagem de areia grossa com draga hopper - capacidade da cisterna de 5.000 m³ - DMT de 1.800 a 2.100 m</t>
  </si>
  <si>
    <t>1917201</t>
  </si>
  <si>
    <t>Dragagem de areia grossa com draga hopper - capacidade da cisterna de 5.000 m³ - DMT de 2.100 a 2.400 m</t>
  </si>
  <si>
    <t>1917202</t>
  </si>
  <si>
    <t>Dragagem de areia grossa com draga hopper - capacidade da cisterna de 5.000 m³ - DMT de 2.400 a 2.700 m</t>
  </si>
  <si>
    <t>1917203</t>
  </si>
  <si>
    <t>Dragagem de areia grossa com draga hopper - capacidade da cisterna de 5.000 m³ - DMT de 2.700 a 3.000 m</t>
  </si>
  <si>
    <t>1917204</t>
  </si>
  <si>
    <t>Dragagem de areia grossa com draga hopper - capacidade da cisterna de 5.000 m³ - DMT de 3.000 m</t>
  </si>
  <si>
    <t>1917019</t>
  </si>
  <si>
    <t>Dragagem de areia grossa com draga hopper - capacidade da cisterna de 750 m³ - DMT de 1.500 a 1.800 m</t>
  </si>
  <si>
    <t>1917020</t>
  </si>
  <si>
    <t>Dragagem de areia grossa com draga hopper - capacidade da cisterna de 750 m³ - DMT de 1.800 a 2.100 m</t>
  </si>
  <si>
    <t>1917021</t>
  </si>
  <si>
    <t>Dragagem de areia grossa com draga hopper - capacidade da cisterna de 750 m³ - DMT de 2.100 a 2.400 m</t>
  </si>
  <si>
    <t>1917022</t>
  </si>
  <si>
    <t>Dragagem de areia grossa com draga hopper - capacidade da cisterna de 750 m³ - DMT de 2.400 a 2.700 m</t>
  </si>
  <si>
    <t>1917023</t>
  </si>
  <si>
    <t>Dragagem de areia grossa com draga hopper - capacidade da cisterna de 750 m³ - DMT de 2.700 a 3.000 m</t>
  </si>
  <si>
    <t>1917024</t>
  </si>
  <si>
    <t>Dragagem de areia grossa com draga hopper - capacidade da cisterna de 750 m³ - DMT de 3.000 m</t>
  </si>
  <si>
    <t>1917541</t>
  </si>
  <si>
    <t>Dragagem de areia média com draga de sucção e recalque - bomba de 1.350 kW e cortador de 170 kW - distância de recalque de 1.100 a 1.300 m</t>
  </si>
  <si>
    <t>1917542</t>
  </si>
  <si>
    <t>Dragagem de areia média com draga de sucção e recalque - bomba de 1.350 kW e cortador de 170 kW - distância de recalque de 1.300 a 1.500 m</t>
  </si>
  <si>
    <t>1917543</t>
  </si>
  <si>
    <t>Dragagem de areia média com draga de sucção e recalque - bomba de 1.350 kW e cortador de 170 kW - distância de recalque de 1.500 a 1.700 m</t>
  </si>
  <si>
    <t>1917544</t>
  </si>
  <si>
    <t>Dragagem de areia média com draga de sucção e recalque - bomba de 1.350 kW e cortador de 170 kW - distância de recalque de 1.700 a 1.900 m</t>
  </si>
  <si>
    <t>1917545</t>
  </si>
  <si>
    <t>Dragagem de areia média com draga de sucção e recalque - bomba de 1.350 kW e cortador de 170 kW - distância de recalque de 1.900 a 2.100 m</t>
  </si>
  <si>
    <t>1917546</t>
  </si>
  <si>
    <t>Dragagem de areia média com draga de sucção e recalque - bomba de 1.350 kW e cortador de 170 kW - distância de recalque de 2.100 a 2.300 m</t>
  </si>
  <si>
    <t>1917547</t>
  </si>
  <si>
    <t>Dragagem de areia média com draga de sucção e recalque - bomba de 1.350 kW e cortador de 170 kW - distância de recalque de 2.300 a 2.500 m</t>
  </si>
  <si>
    <t>1917548</t>
  </si>
  <si>
    <t>Dragagem de areia média com draga de sucção e recalque - bomba de 1.350 kW e cortador de 170 kW - distância de recalque de 2.500 a 2.700 m</t>
  </si>
  <si>
    <t>1917549</t>
  </si>
  <si>
    <t>Dragagem de areia média com draga de sucção e recalque - bomba de 1.350 kW e cortador de 170 kW - distância de recalque de 2.700 a 2.900 m</t>
  </si>
  <si>
    <t>1917550</t>
  </si>
  <si>
    <t>Dragagem de areia média com draga de sucção e recalque - bomba de 1.350 kW e cortador de 170 kW - distância de recalque de 2.900 a 3.100 m</t>
  </si>
  <si>
    <t>1917551</t>
  </si>
  <si>
    <t>Dragagem de areia média com draga de sucção e recalque - bomba de 1.350 kW e cortador de 170 kW - distância de recalque de 3.100 a 3.300 m</t>
  </si>
  <si>
    <t>1917552</t>
  </si>
  <si>
    <t>Dragagem de areia média com draga de sucção e recalque - bomba de 1.350 kW e cortador de 170 kW - distância de recalque de 3.300 a 3.500 m</t>
  </si>
  <si>
    <t>1917553</t>
  </si>
  <si>
    <t>Dragagem de areia média com draga de sucção e recalque - bomba de 1.350 kW e cortador de 170 kW - distância de recalque de 3.500 a 3.700 m</t>
  </si>
  <si>
    <t>1917554</t>
  </si>
  <si>
    <t>Dragagem de areia média com draga de sucção e recalque - bomba de 1.350 kW e cortador de 170 kW - distância de recalque de 3.700 a 3.900 m</t>
  </si>
  <si>
    <t>1917555</t>
  </si>
  <si>
    <t>Dragagem de areia média com draga de sucção e recalque - bomba de 1.350 kW e cortador de 170 kW - distância de recalque de 3.900 a 4.100 m</t>
  </si>
  <si>
    <t>1917556</t>
  </si>
  <si>
    <t>Dragagem de areia média com draga de sucção e recalque - bomba de 1.350 kW e cortador de 170 kW - distância de recalque de 4.100 a 4.300 m</t>
  </si>
  <si>
    <t>1917557</t>
  </si>
  <si>
    <t>Dragagem de areia média com draga de sucção e recalque - bomba de 1.350 kW e cortador de 170 kW - distância de recalque de 4.300 a 4.500 m</t>
  </si>
  <si>
    <t>1917558</t>
  </si>
  <si>
    <t>Dragagem de areia média com draga de sucção e recalque - bomba de 1.350 kW e cortador de 170 kW - distância de recalque de 4.500 a 4.700 m</t>
  </si>
  <si>
    <t>1917559</t>
  </si>
  <si>
    <t>Dragagem de areia média com draga de sucção e recalque - bomba de 1.350 kW e cortador de 170 kW - distância de recalque de 4.700 a 4.900 m</t>
  </si>
  <si>
    <t>1917560</t>
  </si>
  <si>
    <t>Dragagem de areia média com draga de sucção e recalque - bomba de 1.350 kW e cortador de 170 kW - distância de recalque de 4.900 a 5.100 m</t>
  </si>
  <si>
    <t>1917561</t>
  </si>
  <si>
    <t>Dragagem de areia média com draga de sucção e recalque - bomba de 1.350 kW e cortador de 170 kW - distância de recalque de 5.100 a 5.300 m</t>
  </si>
  <si>
    <t>1917562</t>
  </si>
  <si>
    <t>Dragagem de areia média com draga de sucção e recalque - bomba de 1.350 kW e cortador de 170 kW - distância de recalque de 5.300 a 5.500 m</t>
  </si>
  <si>
    <t>1917563</t>
  </si>
  <si>
    <t>Dragagem de areia média com draga de sucção e recalque - bomba de 1.350 kW e cortador de 170 kW - distância de recalque de 5.500 a 5.700 m</t>
  </si>
  <si>
    <t>1917564</t>
  </si>
  <si>
    <t>Dragagem de areia média com draga de sucção e recalque - bomba de 1.350 kW e cortador de 170 kW - distância de recalque de 5.700 a 5.900 m</t>
  </si>
  <si>
    <t>1917565</t>
  </si>
  <si>
    <t>Dragagem de areia média com draga de sucção e recalque - bomba de 1.350 kW e cortador de 170 kW - distância de recalque de 5.900 a 6.100 m</t>
  </si>
  <si>
    <t>1917538</t>
  </si>
  <si>
    <t>Dragagem de areia média com draga de sucção e recalque - bomba de 1.350 kW e cortador de 170 kW - distância de recalque de 500 a 700 m</t>
  </si>
  <si>
    <t>1917566</t>
  </si>
  <si>
    <t>Dragagem de areia média com draga de sucção e recalque - bomba de 1.350 kW e cortador de 170 kW - distância de recalque de 6.100 a 6.300 m</t>
  </si>
  <si>
    <t>1917567</t>
  </si>
  <si>
    <t>Dragagem de areia média com draga de sucção e recalque - bomba de 1.350 kW e cortador de 170 kW - distância de recalque de 6.300 a 6.500 m</t>
  </si>
  <si>
    <t>1917568</t>
  </si>
  <si>
    <t>Dragagem de areia média com draga de sucção e recalque - bomba de 1.350 kW e cortador de 170 kW - distância de recalque de 6.500 a 6.700 m</t>
  </si>
  <si>
    <t>1917569</t>
  </si>
  <si>
    <t>Dragagem de areia média com draga de sucção e recalque - bomba de 1.350 kW e cortador de 170 kW - distância de recalque de 6.700 a 6.900 m</t>
  </si>
  <si>
    <t>1917570</t>
  </si>
  <si>
    <t>Dragagem de areia média com draga de sucção e recalque - bomba de 1.350 kW e cortador de 170 kW - distância de recalque de 6.900 a 7.100 m</t>
  </si>
  <si>
    <t>1917571</t>
  </si>
  <si>
    <t>Dragagem de areia média com draga de sucção e recalque - bomba de 1.350 kW e cortador de 170 kW - distância de recalque de 7.100 a 7.300 m</t>
  </si>
  <si>
    <t>1917572</t>
  </si>
  <si>
    <t>Dragagem de areia média com draga de sucção e recalque - bomba de 1.350 kW e cortador de 170 kW - distância de recalque de 7.300 a 7.500 m</t>
  </si>
  <si>
    <t>1917573</t>
  </si>
  <si>
    <t>Dragagem de areia média com draga de sucção e recalque - bomba de 1.350 kW e cortador de 170 kW - distância de recalque de 7.500 a 7.700 m</t>
  </si>
  <si>
    <t>1917574</t>
  </si>
  <si>
    <t>Dragagem de areia média com draga de sucção e recalque - bomba de 1.350 kW e cortador de 170 kW - distância de recalque de 7.700 a 7.900 m</t>
  </si>
  <si>
    <t>1917539</t>
  </si>
  <si>
    <t>Dragagem de areia média com draga de sucção e recalque - bomba de 1.350 kW e cortador de 170 kW - distância de recalque de 700 a 900 m</t>
  </si>
  <si>
    <t>1917540</t>
  </si>
  <si>
    <t>Dragagem de areia média com draga de sucção e recalque - bomba de 1.350 kW e cortador de 170 kW - distância de recalque de 900 a 1.100 m</t>
  </si>
  <si>
    <t>1917738</t>
  </si>
  <si>
    <t>Dragagem de areia média com draga de sucção e recalque - bomba de 1.350 kW e cortador de 170 kW - distância de recalque de até 500 m</t>
  </si>
  <si>
    <t>1917238</t>
  </si>
  <si>
    <t>Dragagem de areia média com draga de sucção e recalque - bomba de 294 kW e cortador de 30 kW - distância de recalque de 1.100 a 1.300 m</t>
  </si>
  <si>
    <t>1917239</t>
  </si>
  <si>
    <t>Dragagem de areia média com draga de sucção e recalque - bomba de 294 kW e cortador de 30 kW - distância de recalque de 1.300 a 1.500 m</t>
  </si>
  <si>
    <t>1917240</t>
  </si>
  <si>
    <t>Dragagem de areia média com draga de sucção e recalque - bomba de 294 kW e cortador de 30 kW - distância de recalque de 1.500 a 1.700 m</t>
  </si>
  <si>
    <t>1917241</t>
  </si>
  <si>
    <t>Dragagem de areia média com draga de sucção e recalque - bomba de 294 kW e cortador de 30 kW - distância de recalque de 1.700 a 1.900 m</t>
  </si>
  <si>
    <t>1917242</t>
  </si>
  <si>
    <t>Dragagem de areia média com draga de sucção e recalque - bomba de 294 kW e cortador de 30 kW - distância de recalque de 1.900 a 2.100 m</t>
  </si>
  <si>
    <t>1917243</t>
  </si>
  <si>
    <t>Dragagem de areia média com draga de sucção e recalque - bomba de 294 kW e cortador de 30 kW - distância de recalque de 2.100 a 2.300 m</t>
  </si>
  <si>
    <t>1917244</t>
  </si>
  <si>
    <t>Dragagem de areia média com draga de sucção e recalque - bomba de 294 kW e cortador de 30 kW - distância de recalque de 2.300 a 2.500 m</t>
  </si>
  <si>
    <t>1917245</t>
  </si>
  <si>
    <t>Dragagem de areia média com draga de sucção e recalque - bomba de 294 kW e cortador de 30 kW - distância de recalque de 2.500 a 2.700 m</t>
  </si>
  <si>
    <t>1917246</t>
  </si>
  <si>
    <t>Dragagem de areia média com draga de sucção e recalque - bomba de 294 kW e cortador de 30 kW - distância de recalque de 2.700 a 2.900 m</t>
  </si>
  <si>
    <t>1917247</t>
  </si>
  <si>
    <t>Dragagem de areia média com draga de sucção e recalque - bomba de 294 kW e cortador de 30 kW - distância de recalque de 2.900 a 3.100 m</t>
  </si>
  <si>
    <t>1917248</t>
  </si>
  <si>
    <t>Dragagem de areia média com draga de sucção e recalque - bomba de 294 kW e cortador de 30 kW - distância de recalque de 3.100 a 3.300 m</t>
  </si>
  <si>
    <t>1917249</t>
  </si>
  <si>
    <t>Dragagem de areia média com draga de sucção e recalque - bomba de 294 kW e cortador de 30 kW - distância de recalque de 3.300 a 3.500 m</t>
  </si>
  <si>
    <t>1917235</t>
  </si>
  <si>
    <t>Dragagem de areia média com draga de sucção e recalque - bomba de 294 kW e cortador de 30 kW - distância de recalque de 500 a 700 m</t>
  </si>
  <si>
    <t>1917236</t>
  </si>
  <si>
    <t>Dragagem de areia média com draga de sucção e recalque - bomba de 294 kW e cortador de 30 kW - distância de recalque de 700 a 900 m</t>
  </si>
  <si>
    <t>1917237</t>
  </si>
  <si>
    <t>Dragagem de areia média com draga de sucção e recalque - bomba de 294 kW e cortador de 30 kW - distância de recalque de 900 a 1.100 m</t>
  </si>
  <si>
    <t>1917725</t>
  </si>
  <si>
    <t>Dragagem de areia média com draga de sucção e recalque - bomba de 294 kW e cortador de 30 kW - distância de recalque de até 500 m</t>
  </si>
  <si>
    <t>1917311</t>
  </si>
  <si>
    <t>Dragagem de areia média com draga de sucção e recalque - bomba de 483 kW e cortador de 55 kW - distância de recalque de 1.100 a 1.300 m</t>
  </si>
  <si>
    <t>1917312</t>
  </si>
  <si>
    <t>Dragagem de areia média com draga de sucção e recalque - bomba de 483 kW e cortador de 55 kW - distância de recalque de 1.300 a 1.500 m</t>
  </si>
  <si>
    <t>1917313</t>
  </si>
  <si>
    <t>Dragagem de areia média com draga de sucção e recalque - bomba de 483 kW e cortador de 55 kW - distância de recalque de 1.500 a 1.700 m</t>
  </si>
  <si>
    <t>1917314</t>
  </si>
  <si>
    <t>Dragagem de areia média com draga de sucção e recalque - bomba de 483 kW e cortador de 55 kW - distância de recalque de 1.700 a 1.900 m</t>
  </si>
  <si>
    <t>1917315</t>
  </si>
  <si>
    <t>Dragagem de areia média com draga de sucção e recalque - bomba de 483 kW e cortador de 55 kW - distância de recalque de 1.900 a 2.100 m</t>
  </si>
  <si>
    <t>1917316</t>
  </si>
  <si>
    <t>Dragagem de areia média com draga de sucção e recalque - bomba de 483 kW e cortador de 55 kW - distância de recalque de 2.100 a 2.300 m</t>
  </si>
  <si>
    <t>1917317</t>
  </si>
  <si>
    <t>Dragagem de areia média com draga de sucção e recalque - bomba de 483 kW e cortador de 55 kW - distância de recalque de 2.300 a 2.500 m</t>
  </si>
  <si>
    <t>1917318</t>
  </si>
  <si>
    <t>Dragagem de areia média com draga de sucção e recalque - bomba de 483 kW e cortador de 55 kW - distância de recalque de 2.500 a 2.700 m</t>
  </si>
  <si>
    <t>1917319</t>
  </si>
  <si>
    <t>Dragagem de areia média com draga de sucção e recalque - bomba de 483 kW e cortador de 55 kW - distância de recalque de 2.700 a 2.900 m</t>
  </si>
  <si>
    <t>1917320</t>
  </si>
  <si>
    <t>Dragagem de areia média com draga de sucção e recalque - bomba de 483 kW e cortador de 55 kW - distância de recalque de 2.900 a 3.100 m</t>
  </si>
  <si>
    <t>1917321</t>
  </si>
  <si>
    <t>Dragagem de areia média com draga de sucção e recalque - bomba de 483 kW e cortador de 55 kW - distância de recalque de 3.100 a 3.300 m</t>
  </si>
  <si>
    <t>1917322</t>
  </si>
  <si>
    <t>Dragagem de areia média com draga de sucção e recalque - bomba de 483 kW e cortador de 55 kW - distância de recalque de 3.300 a 3.500 m</t>
  </si>
  <si>
    <t>1917323</t>
  </si>
  <si>
    <t>Dragagem de areia média com draga de sucção e recalque - bomba de 483 kW e cortador de 55 kW - distância de recalque de 3.500 a 3.700 m</t>
  </si>
  <si>
    <t>1917324</t>
  </si>
  <si>
    <t>Dragagem de areia média com draga de sucção e recalque - bomba de 483 kW e cortador de 55 kW - distância de recalque de 3.700 a 3.900 m</t>
  </si>
  <si>
    <t>1917325</t>
  </si>
  <si>
    <t>Dragagem de areia média com draga de sucção e recalque - bomba de 483 kW e cortador de 55 kW - distância de recalque de 3.900 a 4.100 m</t>
  </si>
  <si>
    <t>1917326</t>
  </si>
  <si>
    <t>Dragagem de areia média com draga de sucção e recalque - bomba de 483 kW e cortador de 55 kW - distância de recalque de 4.100 a 4.300 m</t>
  </si>
  <si>
    <t>1917327</t>
  </si>
  <si>
    <t>Dragagem de areia média com draga de sucção e recalque - bomba de 483 kW e cortador de 55 kW - distância de recalque de 4.300 a 4.500 m</t>
  </si>
  <si>
    <t>1917328</t>
  </si>
  <si>
    <t>Dragagem de areia média com draga de sucção e recalque - bomba de 483 kW e cortador de 55 kW - distância de recalque de 4.500 a 4.700 m</t>
  </si>
  <si>
    <t>1917329</t>
  </si>
  <si>
    <t>Dragagem de areia média com draga de sucção e recalque - bomba de 483 kW e cortador de 55 kW - distância de recalque de 4.700 a 4.900 m</t>
  </si>
  <si>
    <t>1917330</t>
  </si>
  <si>
    <t>Dragagem de areia média com draga de sucção e recalque - bomba de 483 kW e cortador de 55 kW - distância de recalque de 4.900 a 5.100 m</t>
  </si>
  <si>
    <t>1917308</t>
  </si>
  <si>
    <t>Dragagem de areia média com draga de sucção e recalque - bomba de 483 kW e cortador de 55 kW - distância de recalque de 500 a 700 m</t>
  </si>
  <si>
    <t>1917309</t>
  </si>
  <si>
    <t>Dragagem de areia média com draga de sucção e recalque - bomba de 483 kW e cortador de 55 kW - distância de recalque de 700 a 900 m</t>
  </si>
  <si>
    <t>1917310</t>
  </si>
  <si>
    <t>Dragagem de areia média com draga de sucção e recalque - bomba de 483 kW e cortador de 55 kW - distância de recalque de 900 a 1.100 m</t>
  </si>
  <si>
    <t>1917730</t>
  </si>
  <si>
    <t>Dragagem de areia média com draga de sucção e recalque - bomba de 483 kW e cortador de 55 kW - distância de recalque de até 500 m</t>
  </si>
  <si>
    <t>1917415</t>
  </si>
  <si>
    <t>Dragagem de areia média com draga de sucção e recalque - bomba de 746 kW e cortador de 110 kW - distância de recalque de 1.100 a 1.300 m</t>
  </si>
  <si>
    <t>1917416</t>
  </si>
  <si>
    <t>Dragagem de areia média com draga de sucção e recalque - bomba de 746 kW e cortador de 110 kW - distância de recalque de 1.300 a 1.500 m</t>
  </si>
  <si>
    <t>1917417</t>
  </si>
  <si>
    <t>Dragagem de areia média com draga de sucção e recalque - bomba de 746 kW e cortador de 110 kW - distância de recalque de 1.500 a 1.700 m</t>
  </si>
  <si>
    <t>1917418</t>
  </si>
  <si>
    <t>Dragagem de areia média com draga de sucção e recalque - bomba de 746 kW e cortador de 110 kW - distância de recalque de 1.700 a 1.900 m</t>
  </si>
  <si>
    <t>1917419</t>
  </si>
  <si>
    <t>Dragagem de areia média com draga de sucção e recalque - bomba de 746 kW e cortador de 110 kW - distância de recalque de 1.900 a 2.100 m</t>
  </si>
  <si>
    <t>1917420</t>
  </si>
  <si>
    <t>Dragagem de areia média com draga de sucção e recalque - bomba de 746 kW e cortador de 110 kW - distância de recalque de 2.100 a 2.300 m</t>
  </si>
  <si>
    <t>1917421</t>
  </si>
  <si>
    <t>Dragagem de areia média com draga de sucção e recalque - bomba de 746 kW e cortador de 110 kW - distância de recalque de 2.300 a 2.500 m</t>
  </si>
  <si>
    <t>1917422</t>
  </si>
  <si>
    <t>Dragagem de areia média com draga de sucção e recalque - bomba de 746 kW e cortador de 110 kW - distância de recalque de 2.500 a 2.700 m</t>
  </si>
  <si>
    <t>1917423</t>
  </si>
  <si>
    <t>Dragagem de areia média com draga de sucção e recalque - bomba de 746 kW e cortador de 110 kW - distância de recalque de 2.700 a 2.900 m</t>
  </si>
  <si>
    <t>1917424</t>
  </si>
  <si>
    <t>Dragagem de areia média com draga de sucção e recalque - bomba de 746 kW e cortador de 110 kW - distância de recalque de 2.900 a 3.100 m</t>
  </si>
  <si>
    <t>1917425</t>
  </si>
  <si>
    <t>Dragagem de areia média com draga de sucção e recalque - bomba de 746 kW e cortador de 110 kW - distância de recalque de 3.100 a 3.300 m</t>
  </si>
  <si>
    <t>1917426</t>
  </si>
  <si>
    <t>Dragagem de areia média com draga de sucção e recalque - bomba de 746 kW e cortador de 110 kW - distância de recalque de 3.300 a 3.500 m</t>
  </si>
  <si>
    <t>1917427</t>
  </si>
  <si>
    <t>Dragagem de areia média com draga de sucção e recalque - bomba de 746 kW e cortador de 110 kW - distância de recalque de 3.500 a 3.700 m</t>
  </si>
  <si>
    <t>1917428</t>
  </si>
  <si>
    <t>Dragagem de areia média com draga de sucção e recalque - bomba de 746 kW e cortador de 110 kW - distância de recalque de 3.700 a 3.900 m</t>
  </si>
  <si>
    <t>1917429</t>
  </si>
  <si>
    <t>Dragagem de areia média com draga de sucção e recalque - bomba de 746 kW e cortador de 110 kW - distância de recalque de 3.900 a 4.100 m</t>
  </si>
  <si>
    <t>1917430</t>
  </si>
  <si>
    <t>Dragagem de areia média com draga de sucção e recalque - bomba de 746 kW e cortador de 110 kW - distância de recalque de 4.100 a 4.300 m</t>
  </si>
  <si>
    <t>1917431</t>
  </si>
  <si>
    <t>Dragagem de areia média com draga de sucção e recalque - bomba de 746 kW e cortador de 110 kW - distância de recalque de 4.300 a 4.500 m</t>
  </si>
  <si>
    <t>1917432</t>
  </si>
  <si>
    <t>Dragagem de areia média com draga de sucção e recalque - bomba de 746 kW e cortador de 110 kW - distância de recalque de 4.500 a 4.700 m</t>
  </si>
  <si>
    <t>1917433</t>
  </si>
  <si>
    <t>Dragagem de areia média com draga de sucção e recalque - bomba de 746 kW e cortador de 110 kW - distância de recalque de 4.700 a 4.900 m</t>
  </si>
  <si>
    <t>1917434</t>
  </si>
  <si>
    <t>Dragagem de areia média com draga de sucção e recalque - bomba de 746 kW e cortador de 110 kW - distância de recalque de 4.900 a 5.100 m</t>
  </si>
  <si>
    <t>1917435</t>
  </si>
  <si>
    <t>Dragagem de areia média com draga de sucção e recalque - bomba de 746 kW e cortador de 110 kW - distância de recalque de 5.100 a 5.300 m</t>
  </si>
  <si>
    <t>1917436</t>
  </si>
  <si>
    <t>Dragagem de areia média com draga de sucção e recalque - bomba de 746 kW e cortador de 110 kW - distância de recalque de 5.300 a 5.500 m</t>
  </si>
  <si>
    <t>1917437</t>
  </si>
  <si>
    <t>Dragagem de areia média com draga de sucção e recalque - bomba de 746 kW e cortador de 110 kW - distância de recalque de 5.500 a 5.700 m</t>
  </si>
  <si>
    <t>1917438</t>
  </si>
  <si>
    <t>Dragagem de areia média com draga de sucção e recalque - bomba de 746 kW e cortador de 110 kW - distância de recalque de 5.700 a 5.900 m</t>
  </si>
  <si>
    <t>1917439</t>
  </si>
  <si>
    <t>Dragagem de areia média com draga de sucção e recalque - bomba de 746 kW e cortador de 110 kW - distância de recalque de 5.900 a 6.100 m</t>
  </si>
  <si>
    <t>1917412</t>
  </si>
  <si>
    <t>Dragagem de areia média com draga de sucção e recalque - bomba de 746 kW e cortador de 110 kW - distância de recalque de 500 a 700 m</t>
  </si>
  <si>
    <t>1917413</t>
  </si>
  <si>
    <t>Dragagem de areia média com draga de sucção e recalque - bomba de 746 kW e cortador de 110 kW - distância de recalque de 700 a 900 m</t>
  </si>
  <si>
    <t>1917414</t>
  </si>
  <si>
    <t>Dragagem de areia média com draga de sucção e recalque - bomba de 746 kW e cortador de 110 kW - distância de recalque de 900 a 1.100 m</t>
  </si>
  <si>
    <t>1917733</t>
  </si>
  <si>
    <t>Dragagem de areia média com draga de sucção e recalque - bomba de 746 kW e cortador de 110 kW - distância de recalque de até 500 m</t>
  </si>
  <si>
    <t>1917049</t>
  </si>
  <si>
    <t>Dragagem de areia média com draga hopper - capacidade da cisterna de 1.000 m³ - DMT de 1.500 a 1.800 m</t>
  </si>
  <si>
    <t>1917050</t>
  </si>
  <si>
    <t>Dragagem de areia média com draga hopper - capacidade da cisterna de 1.000 m³ - DMT de 1.800 a 2.100 m</t>
  </si>
  <si>
    <t>1917051</t>
  </si>
  <si>
    <t>Dragagem de areia média com draga hopper - capacidade da cisterna de 1.000 m³ - DMT de 2.100 a 2.400 m</t>
  </si>
  <si>
    <t>1917052</t>
  </si>
  <si>
    <t>Dragagem de areia média com draga hopper - capacidade da cisterna de 1.000 m³ - DMT de 2.400 a 2.700 m</t>
  </si>
  <si>
    <t>1917053</t>
  </si>
  <si>
    <t>Dragagem de areia média com draga hopper - capacidade da cisterna de 1.000 m³ - DMT de 2.700 a 3.000 m</t>
  </si>
  <si>
    <t>1917054</t>
  </si>
  <si>
    <t>Dragagem de areia média com draga hopper - capacidade da cisterna de 1.000 m³ - DMT de 3.000 m</t>
  </si>
  <si>
    <t>1901553</t>
  </si>
  <si>
    <t>Dragagem de areia média com draga hopper - capacidade da cisterna de 10.000 m³ - DMT de 1.500 a 1.800 m</t>
  </si>
  <si>
    <t>1901554</t>
  </si>
  <si>
    <t>Dragagem de areia média com draga hopper - capacidade da cisterna de 10.000 m³ - DMT de 1.800 a 2.100 m</t>
  </si>
  <si>
    <t>1901555</t>
  </si>
  <si>
    <t>Dragagem de areia média com draga hopper - capacidade da cisterna de 10.000 m³ - DMT de 2.100 a 2.400 m</t>
  </si>
  <si>
    <t>1901556</t>
  </si>
  <si>
    <t>Dragagem de areia média com draga hopper - capacidade da cisterna de 10.000 m³ - DMT de 2.400 a 2.700 m</t>
  </si>
  <si>
    <t>1901557</t>
  </si>
  <si>
    <t>Dragagem de areia média com draga hopper - capacidade da cisterna de 10.000 m³ - DMT de 2.700 a 3.000 m</t>
  </si>
  <si>
    <t>1901558</t>
  </si>
  <si>
    <t>Dragagem de areia média com draga hopper - capacidade da cisterna de 10.000 m³ - DMT de 3.000 m</t>
  </si>
  <si>
    <t>1901560</t>
  </si>
  <si>
    <t>Dragagem de areia média com draga hopper - capacidade da cisterna de 15.000 m³ - DMT de 1.500 a 1.800 m</t>
  </si>
  <si>
    <t>1901561</t>
  </si>
  <si>
    <t>Dragagem de areia média com draga hopper - capacidade da cisterna de 15.000 m³ - DMT de 1.800 a 2.100 m</t>
  </si>
  <si>
    <t>1901562</t>
  </si>
  <si>
    <t>Dragagem de areia média com draga hopper - capacidade da cisterna de 15.000 m³ - DMT de 2.100 a 2.400 m</t>
  </si>
  <si>
    <t>1901563</t>
  </si>
  <si>
    <t>Dragagem de areia média com draga hopper - capacidade da cisterna de 15.000 m³ - DMT de 2.400 a 2.700 m</t>
  </si>
  <si>
    <t>1901564</t>
  </si>
  <si>
    <t>Dragagem de areia média com draga hopper - capacidade da cisterna de 15.000 m³ - DMT de 2.700 a 3.000 m</t>
  </si>
  <si>
    <t>1901559</t>
  </si>
  <si>
    <t>Dragagem de areia média com draga hopper - capacidade da cisterna de 15.000 m³ - DMT de 3.000 m</t>
  </si>
  <si>
    <t>1917085</t>
  </si>
  <si>
    <t>Dragagem de areia média com draga hopper - capacidade da cisterna de 2.000 m³ - DMT de 1.500 a 1.800 m</t>
  </si>
  <si>
    <t>1917086</t>
  </si>
  <si>
    <t>Dragagem de areia média com draga hopper - capacidade da cisterna de 2.000 m³ - DMT de 1.800 a 2.100 m</t>
  </si>
  <si>
    <t>1917087</t>
  </si>
  <si>
    <t>Dragagem de areia média com draga hopper - capacidade da cisterna de 2.000 m³ - DMT de 2.100 a 2.400 m</t>
  </si>
  <si>
    <t>1917088</t>
  </si>
  <si>
    <t>Dragagem de areia média com draga hopper - capacidade da cisterna de 2.000 m³ - DMT de 2.400 a 2.700 m</t>
  </si>
  <si>
    <t>1917089</t>
  </si>
  <si>
    <t>Dragagem de areia média com draga hopper - capacidade da cisterna de 2.000 m³ - DMT de 2.700 a 3.000 m</t>
  </si>
  <si>
    <t>1917090</t>
  </si>
  <si>
    <t>Dragagem de areia média com draga hopper - capacidade da cisterna de 2.000 m³ - DMT de 3.000 m</t>
  </si>
  <si>
    <t>1901566</t>
  </si>
  <si>
    <t>Dragagem de areia média com draga hopper - capacidade da cisterna de 20.000 m³ - DMT de 1.500 a 1.800 m</t>
  </si>
  <si>
    <t>1901567</t>
  </si>
  <si>
    <t>Dragagem de areia média com draga hopper - capacidade da cisterna de 20.000 m³ - DMT de 1.800 a 2.100 m</t>
  </si>
  <si>
    <t>1901568</t>
  </si>
  <si>
    <t>Dragagem de areia média com draga hopper - capacidade da cisterna de 20.000 m³ - DMT de 2.100 a 2.400 m</t>
  </si>
  <si>
    <t>1901569</t>
  </si>
  <si>
    <t>Dragagem de areia média com draga hopper - capacidade da cisterna de 20.000 m³ - DMT de 2.400 a 2.700 m</t>
  </si>
  <si>
    <t>1901570</t>
  </si>
  <si>
    <t>Dragagem de areia média com draga hopper - capacidade da cisterna de 20.000 m³ - DMT de 2.700 a 3.000 m</t>
  </si>
  <si>
    <t>1901565</t>
  </si>
  <si>
    <t>Dragagem de areia média com draga hopper - capacidade da cisterna de 20.000 m³ - DMT de 3.000 m</t>
  </si>
  <si>
    <t>1917121</t>
  </si>
  <si>
    <t>Dragagem de areia média com draga hopper - capacidade da cisterna de 3.000 m³ - DMT de 1.500 a 1.800 m</t>
  </si>
  <si>
    <t>1917122</t>
  </si>
  <si>
    <t>Dragagem de areia média com draga hopper - capacidade da cisterna de 3.000 m³ - DMT de 1.800 a 2.100 m</t>
  </si>
  <si>
    <t>1917123</t>
  </si>
  <si>
    <t>Dragagem de areia média com draga hopper - capacidade da cisterna de 3.000 m³ - DMT de 2.100 a 2.400 m</t>
  </si>
  <si>
    <t>1917124</t>
  </si>
  <si>
    <t>Dragagem de areia média com draga hopper - capacidade da cisterna de 3.000 m³ - DMT de 2.400 a 2.700 m</t>
  </si>
  <si>
    <t>1917125</t>
  </si>
  <si>
    <t>Dragagem de areia média com draga hopper - capacidade da cisterna de 3.000 m³ - DMT de 2.700 a 3.000 m</t>
  </si>
  <si>
    <t>1917126</t>
  </si>
  <si>
    <t>Dragagem de areia média com draga hopper - capacidade da cisterna de 3.000 m³ - DMT de 3.000 m</t>
  </si>
  <si>
    <t>1917157</t>
  </si>
  <si>
    <t>Dragagem de areia média com draga hopper - capacidade da cisterna de 4.000 m³ - DMT de 1.500 a 1.800 m</t>
  </si>
  <si>
    <t>1917158</t>
  </si>
  <si>
    <t>Dragagem de areia média com draga hopper - capacidade da cisterna de 4.000 m³ - DMT de 1.800 a 2.100 m</t>
  </si>
  <si>
    <t>1917159</t>
  </si>
  <si>
    <t>Dragagem de areia média com draga hopper - capacidade da cisterna de 4.000 m³ - DMT de 2.100 a 2.400 m</t>
  </si>
  <si>
    <t>1917160</t>
  </si>
  <si>
    <t>Dragagem de areia média com draga hopper - capacidade da cisterna de 4.000 m³ - DMT de 2.400 a 2.700 m</t>
  </si>
  <si>
    <t>1917161</t>
  </si>
  <si>
    <t>Dragagem de areia média com draga hopper - capacidade da cisterna de 4.000 m³ - DMT de 2.700 a 3.000 m</t>
  </si>
  <si>
    <t>1917162</t>
  </si>
  <si>
    <t>Dragagem de areia média com draga hopper - capacidade da cisterna de 4.000 m³ - DMT de 3.000 m</t>
  </si>
  <si>
    <t>1917193</t>
  </si>
  <si>
    <t>Dragagem de areia média com draga hopper - capacidade da cisterna de 5.000 m³ - DMT de 1.500 a 1.800 m</t>
  </si>
  <si>
    <t>1917194</t>
  </si>
  <si>
    <t>Dragagem de areia média com draga hopper - capacidade da cisterna de 5.000 m³ - DMT de 1.800 a 2.100 m</t>
  </si>
  <si>
    <t>1917195</t>
  </si>
  <si>
    <t>Dragagem de areia média com draga hopper - capacidade da cisterna de 5.000 m³ - DMT de 2.100 a 2.400 m</t>
  </si>
  <si>
    <t>1917196</t>
  </si>
  <si>
    <t>Dragagem de areia média com draga hopper - capacidade da cisterna de 5.000 m³ - DMT de 2.400 a 2.700 m</t>
  </si>
  <si>
    <t>1917197</t>
  </si>
  <si>
    <t>Dragagem de areia média com draga hopper - capacidade da cisterna de 5.000 m³ - DMT de 2.700 a 3.000 m</t>
  </si>
  <si>
    <t>1917198</t>
  </si>
  <si>
    <t>Dragagem de areia média com draga hopper - capacidade da cisterna de 5.000 m³ - DMT de 3.000 m</t>
  </si>
  <si>
    <t>1917013</t>
  </si>
  <si>
    <t>Dragagem de areia média com draga hopper - capacidade da cisterna de 750 m³ - DMT de 1.500 a 1.800 m</t>
  </si>
  <si>
    <t>1917014</t>
  </si>
  <si>
    <t>Dragagem de areia média com draga hopper - capacidade da cisterna de 750 m³ - DMT de 1.800 a 2.100 m</t>
  </si>
  <si>
    <t>1917015</t>
  </si>
  <si>
    <t>Dragagem de areia média com draga hopper - capacidade da cisterna de 750 m³ - DMT de 2.100 a 2.400 m</t>
  </si>
  <si>
    <t>1917016</t>
  </si>
  <si>
    <t>Dragagem de areia média com draga hopper - capacidade da cisterna de 750 m³ - DMT de 2.400 a 2.700 m</t>
  </si>
  <si>
    <t>1917017</t>
  </si>
  <si>
    <t>Dragagem de areia média com draga hopper - capacidade da cisterna de 750 m³ - DMT de 2.700 a 3.000 m</t>
  </si>
  <si>
    <t>1917018</t>
  </si>
  <si>
    <t>Dragagem de areia média com draga hopper - capacidade da cisterna de 750 m³ - DMT de 3.000 m</t>
  </si>
  <si>
    <t>1917623</t>
  </si>
  <si>
    <t>Dragagem de cascalho com draga de sucção e recalque - bomba de 1.350 kW e cortador de 170 kW - distância de recalque de 1.100 a 1.300 m</t>
  </si>
  <si>
    <t>1917624</t>
  </si>
  <si>
    <t>Dragagem de cascalho com draga de sucção e recalque - bomba de 1.350 kW e cortador de 170 kW - distância de recalque de 1.300 a 1.500 m</t>
  </si>
  <si>
    <t>1917625</t>
  </si>
  <si>
    <t>Dragagem de cascalho com draga de sucção e recalque - bomba de 1.350 kW e cortador de 170 kW - distância de recalque de 1.500 a 1.700 m</t>
  </si>
  <si>
    <t>1917626</t>
  </si>
  <si>
    <t>Dragagem de cascalho com draga de sucção e recalque - bomba de 1.350 kW e cortador de 170 kW - distância de recalque de 1.700 a 1.900 m</t>
  </si>
  <si>
    <t>1917627</t>
  </si>
  <si>
    <t>Dragagem de cascalho com draga de sucção e recalque - bomba de 1.350 kW e cortador de 170 kW - distância de recalque de 1.900 a 2.100 m</t>
  </si>
  <si>
    <t>1917628</t>
  </si>
  <si>
    <t>Dragagem de cascalho com draga de sucção e recalque - bomba de 1.350 kW e cortador de 170 kW - distância de recalque de 2.100 a 2.300 m</t>
  </si>
  <si>
    <t>1917620</t>
  </si>
  <si>
    <t>Dragagem de cascalho com draga de sucção e recalque - bomba de 1.350 kW e cortador de 170 kW - distância de recalque de 500 a 700 m</t>
  </si>
  <si>
    <t>1917621</t>
  </si>
  <si>
    <t>Dragagem de cascalho com draga de sucção e recalque - bomba de 1.350 kW e cortador de 170 kW - distância de recalque de 700 a 900 m</t>
  </si>
  <si>
    <t>1917622</t>
  </si>
  <si>
    <t>Dragagem de cascalho com draga de sucção e recalque - bomba de 1.350 kW e cortador de 170 kW - distância de recalque de 900 a 1.100 m</t>
  </si>
  <si>
    <t>1917741</t>
  </si>
  <si>
    <t>Dragagem de cascalho com draga de sucção e recalque - bomba de 1.350 kW e cortador de 170 kW - distância de recalque de até 500 m</t>
  </si>
  <si>
    <t>1917269</t>
  </si>
  <si>
    <t>Dragagem de cascalho com draga de sucção e recalque - bomba de 294 kW e cortador de 30 kW - distância de recalque de 1.100 a 1.300 m</t>
  </si>
  <si>
    <t>1917270</t>
  </si>
  <si>
    <t>Dragagem de cascalho com draga de sucção e recalque - bomba de 294 kW e cortador de 30 kW - distância de recalque de 1.300 a 1.500 m</t>
  </si>
  <si>
    <t>1917266</t>
  </si>
  <si>
    <t>Dragagem de cascalho com draga de sucção e recalque - bomba de 294 kW e cortador de 30 kW - distância de recalque de 500 a 700 m</t>
  </si>
  <si>
    <t>1917267</t>
  </si>
  <si>
    <t>Dragagem de cascalho com draga de sucção e recalque - bomba de 294 kW e cortador de 30 kW - distância de recalque de 700 a 900 m</t>
  </si>
  <si>
    <t>1917268</t>
  </si>
  <si>
    <t>Dragagem de cascalho com draga de sucção e recalque - bomba de 294 kW e cortador de 30 kW - distância de recalque de 900 a 1.100 m</t>
  </si>
  <si>
    <t>1917728</t>
  </si>
  <si>
    <t>Dragagem de cascalho com draga de sucção e recalque - bomba de 294 kW e cortador de 30 kW - distância de recalque de até 500 m</t>
  </si>
  <si>
    <t>1917358</t>
  </si>
  <si>
    <t>Dragagem de cascalho com draga de sucção e recalque - bomba de 483 kW e cortador de 55 kW - distância de recalque até 500 m</t>
  </si>
  <si>
    <t>1917362</t>
  </si>
  <si>
    <t>Dragagem de cascalho com draga de sucção e recalque - bomba de 483 kW e cortador de 55 kW - distância de recalque de 1.100 a 1.300 m</t>
  </si>
  <si>
    <t>1917363</t>
  </si>
  <si>
    <t>Dragagem de cascalho com draga de sucção e recalque - bomba de 483 kW e cortador de 55 kW - distância de recalque de 1.300 a 1.500 m</t>
  </si>
  <si>
    <t>1917359</t>
  </si>
  <si>
    <t>Dragagem de cascalho com draga de sucção e recalque - bomba de 483 kW e cortador de 55 kW - distância de recalque de 500 a 700 m</t>
  </si>
  <si>
    <t>1917360</t>
  </si>
  <si>
    <t>Dragagem de cascalho com draga de sucção e recalque - bomba de 483 kW e cortador de 55 kW - distância de recalque de 700 a 900 m</t>
  </si>
  <si>
    <t>1917361</t>
  </si>
  <si>
    <t>Dragagem de cascalho com draga de sucção e recalque - bomba de 483 kW e cortador de 55 kW - distância de recalque de 900 a 1.100 m</t>
  </si>
  <si>
    <t>1917476</t>
  </si>
  <si>
    <t>Dragagem de cascalho com draga de sucção e recalque - bomba de 746 kW e cortador de 110 kW - distância de recalque de 1.100 a 1.300 m</t>
  </si>
  <si>
    <t>1917477</t>
  </si>
  <si>
    <t>Dragagem de cascalho com draga de sucção e recalque - bomba de 746 kW e cortador de 110 kW - distância de recalque de 1.300 a 1.500 m</t>
  </si>
  <si>
    <t>1917478</t>
  </si>
  <si>
    <t>Dragagem de cascalho com draga de sucção e recalque - bomba de 746 kW e cortador de 110 kW - distância de recalque de 1.500 a 1.700 m</t>
  </si>
  <si>
    <t>1917479</t>
  </si>
  <si>
    <t>Dragagem de cascalho com draga de sucção e recalque - bomba de 746 kW e cortador de 110 kW - distância de recalque de 1.700 a 1.900 m</t>
  </si>
  <si>
    <t>1917473</t>
  </si>
  <si>
    <t>Dragagem de cascalho com draga de sucção e recalque - bomba de 746 kW e cortador de 110 kW - distância de recalque de 500 a 700 m</t>
  </si>
  <si>
    <t>1917474</t>
  </si>
  <si>
    <t>Dragagem de cascalho com draga de sucção e recalque - bomba de 746 kW e cortador de 110 kW - distância de recalque de 700 a 900 m</t>
  </si>
  <si>
    <t>1917475</t>
  </si>
  <si>
    <t>Dragagem de cascalho com draga de sucção e recalque - bomba de 746 kW e cortador de 110 kW - distância de recalque de 900 a 1.100 m</t>
  </si>
  <si>
    <t>1917736</t>
  </si>
  <si>
    <t>Dragagem de cascalho com draga de sucção e recalque - bomba de 746 kW e cortador de 110 kW - distância de recalque de até 500 m</t>
  </si>
  <si>
    <t>1917067</t>
  </si>
  <si>
    <t>Dragagem de cascalho com draga hopper - capacidade da cisterna de 1.000 m³ - DMT de 1.500 a 1.800 m</t>
  </si>
  <si>
    <t>1917068</t>
  </si>
  <si>
    <t>Dragagem de cascalho com draga hopper - capacidade da cisterna de 1.000 m³ - DMT de 1.800 a 2.100 m</t>
  </si>
  <si>
    <t>1917069</t>
  </si>
  <si>
    <t>Dragagem de cascalho com draga hopper - capacidade da cisterna de 1.000 m³ - DMT de 2.100 a 2.400 m</t>
  </si>
  <si>
    <t>1917070</t>
  </si>
  <si>
    <t>Dragagem de cascalho com draga hopper - capacidade da cisterna de 1.000 m³ - DMT de 2.400 a 2.700 m</t>
  </si>
  <si>
    <t>1917071</t>
  </si>
  <si>
    <t>Dragagem de cascalho com draga hopper - capacidade da cisterna de 1.000 m³ - DMT de 2.700 a 3.000 m</t>
  </si>
  <si>
    <t>1917072</t>
  </si>
  <si>
    <t>Dragagem de cascalho com draga hopper - capacidade da cisterna de 1.000 m³ - DMT de 3.000 m</t>
  </si>
  <si>
    <t>1901572</t>
  </si>
  <si>
    <t>Dragagem de cascalho com draga hopper - capacidade da cisterna de 10.000 m³ - DMT de 1.500 a 1.800 m</t>
  </si>
  <si>
    <t>1901573</t>
  </si>
  <si>
    <t>Dragagem de cascalho com draga hopper - capacidade da cisterna de 10.000 m³ - DMT de 1.800 a 2.100 m</t>
  </si>
  <si>
    <t>1901574</t>
  </si>
  <si>
    <t>Dragagem de cascalho com draga hopper - capacidade da cisterna de 10.000 m³ - DMT de 2.100 a 2.400 m</t>
  </si>
  <si>
    <t>1901575</t>
  </si>
  <si>
    <t>Dragagem de cascalho com draga hopper - capacidade da cisterna de 10.000 m³ - DMT de 2.400 a 2.700 m</t>
  </si>
  <si>
    <t>1901576</t>
  </si>
  <si>
    <t>Dragagem de cascalho com draga hopper - capacidade da cisterna de 10.000 m³ - DMT de 2.700 a 3.000 m</t>
  </si>
  <si>
    <t>1901571</t>
  </si>
  <si>
    <t>Dragagem de cascalho com draga hopper - capacidade da cisterna de 10.000 m³ - DMT de 3.000 m</t>
  </si>
  <si>
    <t>1901578</t>
  </si>
  <si>
    <t>Dragagem de cascalho com draga hopper - capacidade da cisterna de 15.000 m³ - DMT de 1.500 a 1.800 m</t>
  </si>
  <si>
    <t>1901579</t>
  </si>
  <si>
    <t>Dragagem de cascalho com draga hopper - capacidade da cisterna de 15.000 m³ - DMT de 1.800 a 2.100 m</t>
  </si>
  <si>
    <t>1901580</t>
  </si>
  <si>
    <t>Dragagem de cascalho com draga hopper - capacidade da cisterna de 15.000 m³ - DMT de 2.100 a 2.400 m</t>
  </si>
  <si>
    <t>1901581</t>
  </si>
  <si>
    <t>Dragagem de cascalho com draga hopper - capacidade da cisterna de 15.000 m³ - DMT de 2.400 a 2.700 m</t>
  </si>
  <si>
    <t>1901582</t>
  </si>
  <si>
    <t>Dragagem de cascalho com draga hopper - capacidade da cisterna de 15.000 m³ - DMT de 2.700 a 3.000 m</t>
  </si>
  <si>
    <t>1901577</t>
  </si>
  <si>
    <t>Dragagem de cascalho com draga hopper - capacidade da cisterna de 15.000 m³ - DMT de 3.000 m</t>
  </si>
  <si>
    <t>1917103</t>
  </si>
  <si>
    <t>Dragagem de cascalho com draga hopper - capacidade da cisterna de 2.000 m³ - DMT de 1.500 a 1.800 m</t>
  </si>
  <si>
    <t>1917104</t>
  </si>
  <si>
    <t>Dragagem de cascalho com draga hopper - capacidade da cisterna de 2.000 m³ - DMT de 1.800 a 2.100 m</t>
  </si>
  <si>
    <t>1917105</t>
  </si>
  <si>
    <t>Dragagem de cascalho com draga hopper - capacidade da cisterna de 2.000 m³ - DMT de 2.100 a 2.400 m</t>
  </si>
  <si>
    <t>1917106</t>
  </si>
  <si>
    <t>Dragagem de cascalho com draga hopper - capacidade da cisterna de 2.000 m³ - DMT de 2.400 a 2.700 m</t>
  </si>
  <si>
    <t>1917107</t>
  </si>
  <si>
    <t>Dragagem de cascalho com draga hopper - capacidade da cisterna de 2.000 m³ - DMT de 2.700 a 3.000 m</t>
  </si>
  <si>
    <t>1917108</t>
  </si>
  <si>
    <t>Dragagem de cascalho com draga hopper - capacidade da cisterna de 2.000 m³ - DMT de 3.000 m</t>
  </si>
  <si>
    <t>1901583</t>
  </si>
  <si>
    <t>Dragagem de cascalho com draga hopper - capacidade da cisterna de 20.000 m³ - DMT de 1.500 a 1.800 m</t>
  </si>
  <si>
    <t>1901584</t>
  </si>
  <si>
    <t>Dragagem de cascalho com draga hopper - capacidade da cisterna de 20.000 m³ - DMT de 1.800 a 2.100 m</t>
  </si>
  <si>
    <t>1901585</t>
  </si>
  <si>
    <t>Dragagem de cascalho com draga hopper - capacidade da cisterna de 20.000 m³ - DMT de 2.100 a 2.400 m</t>
  </si>
  <si>
    <t>1901586</t>
  </si>
  <si>
    <t>Dragagem de cascalho com draga hopper - capacidade da cisterna de 20.000 m³ - DMT de 2.400 a 2.700 m</t>
  </si>
  <si>
    <t>1901587</t>
  </si>
  <si>
    <t>Dragagem de cascalho com draga hopper - capacidade da cisterna de 20.000 m³ - DMT de 2.700 a 3.000 m</t>
  </si>
  <si>
    <t>1901588</t>
  </si>
  <si>
    <t>Dragagem de cascalho com draga hopper - capacidade da cisterna de 20.000 m³ - DMT de 3.000 m</t>
  </si>
  <si>
    <t>1917139</t>
  </si>
  <si>
    <t>Dragagem de cascalho com draga hopper - capacidade da cisterna de 3.000 m³ - DMT de 1.500 a 1.800 m</t>
  </si>
  <si>
    <t>1917140</t>
  </si>
  <si>
    <t>Dragagem de cascalho com draga hopper - capacidade da cisterna de 3.000 m³ - DMT de 1.800 a 2.100 m</t>
  </si>
  <si>
    <t>1917141</t>
  </si>
  <si>
    <t>Dragagem de cascalho com draga hopper - capacidade da cisterna de 3.000 m³ - DMT de 2.100 a 2.400 m</t>
  </si>
  <si>
    <t>1917142</t>
  </si>
  <si>
    <t>Dragagem de cascalho com draga hopper - capacidade da cisterna de 3.000 m³ - DMT de 2.400 a 2.700 m</t>
  </si>
  <si>
    <t>1917143</t>
  </si>
  <si>
    <t>Dragagem de cascalho com draga hopper - capacidade da cisterna de 3.000 m³ - DMT de 2.700 a 3.000 m</t>
  </si>
  <si>
    <t>1917144</t>
  </si>
  <si>
    <t>Dragagem de cascalho com draga hopper - capacidade da cisterna de 3.000 m³ - DMT de 3.000 m</t>
  </si>
  <si>
    <t>1917175</t>
  </si>
  <si>
    <t>Dragagem de cascalho com draga hopper - capacidade da cisterna de 4.000 m³ - DMT de 1.500 a 1.800 m</t>
  </si>
  <si>
    <t>1917176</t>
  </si>
  <si>
    <t>Dragagem de cascalho com draga hopper - capacidade da cisterna de 4.000 m³ - DMT de 1.800 a 2.100 m</t>
  </si>
  <si>
    <t>1917177</t>
  </si>
  <si>
    <t>Dragagem de cascalho com draga hopper - capacidade da cisterna de 4.000 m³ - DMT de 2.100 a 2.400 m</t>
  </si>
  <si>
    <t>1917178</t>
  </si>
  <si>
    <t>Dragagem de cascalho com draga hopper - capacidade da cisterna de 4.000 m³ - DMT de 2.400 a 2.700 m</t>
  </si>
  <si>
    <t>1917179</t>
  </si>
  <si>
    <t>Dragagem de cascalho com draga hopper - capacidade da cisterna de 4.000 m³ - DMT de 2.700 a 3.000 m</t>
  </si>
  <si>
    <t>1917180</t>
  </si>
  <si>
    <t>Dragagem de cascalho com draga hopper - capacidade da cisterna de 4.000 m³ - DMT de 3.000 m</t>
  </si>
  <si>
    <t>1917211</t>
  </si>
  <si>
    <t>Dragagem de cascalho com draga hopper - capacidade da cisterna de 5.000 m³ - DMT de 1.500 a 1.800 m</t>
  </si>
  <si>
    <t>1917212</t>
  </si>
  <si>
    <t>Dragagem de cascalho com draga hopper - capacidade da cisterna de 5.000 m³ - DMT de 1.800 a 2.100 m</t>
  </si>
  <si>
    <t>1917213</t>
  </si>
  <si>
    <t>Dragagem de cascalho com draga hopper - capacidade da cisterna de 5.000 m³ - DMT de 2.100 a 2.400 m</t>
  </si>
  <si>
    <t>1917214</t>
  </si>
  <si>
    <t>Dragagem de cascalho com draga hopper - capacidade da cisterna de 5.000 m³ - DMT de 2.400 a 2.700 m</t>
  </si>
  <si>
    <t>1917215</t>
  </si>
  <si>
    <t>Dragagem de cascalho com draga hopper - capacidade da cisterna de 5.000 m³ - DMT de 2.700 a 3.000 m</t>
  </si>
  <si>
    <t>1917216</t>
  </si>
  <si>
    <t>Dragagem de cascalho com draga hopper - capacidade da cisterna de 5.000 m³ - DMT de 3.000 m</t>
  </si>
  <si>
    <t>1917031</t>
  </si>
  <si>
    <t>Dragagem de cascalho com draga hopper - capacidade da cisterna de 750 m³ - DMT de 1.500 a 1.800 m</t>
  </si>
  <si>
    <t>1917032</t>
  </si>
  <si>
    <t>Dragagem de cascalho com draga hopper - capacidade da cisterna de 750 m³ - DMT de 1.800 a 2.100 m</t>
  </si>
  <si>
    <t>1917033</t>
  </si>
  <si>
    <t>Dragagem de cascalho com draga hopper - capacidade da cisterna de 750 m³ - DMT de 2.100 a 2.400 m</t>
  </si>
  <si>
    <t>1917034</t>
  </si>
  <si>
    <t>Dragagem de cascalho com draga hopper - capacidade da cisterna de 750 m³ - DMT de 2.400 a 2.700 m</t>
  </si>
  <si>
    <t>1917035</t>
  </si>
  <si>
    <t>Dragagem de cascalho com draga hopper - capacidade da cisterna de 750 m³ - DMT de 2.700 a 3.000 m</t>
  </si>
  <si>
    <t>1917036</t>
  </si>
  <si>
    <t>Dragagem de cascalho com draga hopper - capacidade da cisterna de 750 m³ - DMT de 3.000 m</t>
  </si>
  <si>
    <t>1917605</t>
  </si>
  <si>
    <t>Dragagem de cascalho fino com draga de sucção e recalque - bomba de 1.350 kW e cortador de 170 kW - distância de recalque de 1.100 a 1.300 m</t>
  </si>
  <si>
    <t>1917606</t>
  </si>
  <si>
    <t>Dragagem de cascalho fino com draga de sucção e recalque - bomba de 1.350 kW e cortador de 170 kW - distância de recalque de 1.300 a 1.500 m</t>
  </si>
  <si>
    <t>1917607</t>
  </si>
  <si>
    <t>Dragagem de cascalho fino com draga de sucção e recalque - bomba de 1.350 kW e cortador de 170 kW - distância de recalque de 1.500 a 1.700 m</t>
  </si>
  <si>
    <t>1917608</t>
  </si>
  <si>
    <t>Dragagem de cascalho fino com draga de sucção e recalque - bomba de 1.350 kW e cortador de 170 kW - distância de recalque de 1.700 a 1.900 m</t>
  </si>
  <si>
    <t>1917609</t>
  </si>
  <si>
    <t>Dragagem de cascalho fino com draga de sucção e recalque - bomba de 1.350 kW e cortador de 170 kW - distância de recalque de 1.900 a 2.100 m</t>
  </si>
  <si>
    <t>1917610</t>
  </si>
  <si>
    <t>Dragagem de cascalho fino com draga de sucção e recalque - bomba de 1.350 kW e cortador de 170 kW - distância de recalque de 2.100 a 2.300 m</t>
  </si>
  <si>
    <t>1917611</t>
  </si>
  <si>
    <t>Dragagem de cascalho fino com draga de sucção e recalque - bomba de 1.350 kW e cortador de 170 kW - distância de recalque de 2.300 a 2.500 m</t>
  </si>
  <si>
    <t>1917612</t>
  </si>
  <si>
    <t>Dragagem de cascalho fino com draga de sucção e recalque - bomba de 1.350 kW e cortador de 170 kW - distância de recalque de 2.500 a 2.700 m</t>
  </si>
  <si>
    <t>1917613</t>
  </si>
  <si>
    <t>Dragagem de cascalho fino com draga de sucção e recalque - bomba de 1.350 kW e cortador de 170 kW - distância de recalque de 2.700 a 2.900 m</t>
  </si>
  <si>
    <t>1917614</t>
  </si>
  <si>
    <t>Dragagem de cascalho fino com draga de sucção e recalque - bomba de 1.350 kW e cortador de 170 kW - distância de recalque de 2.900 a 3.100 m</t>
  </si>
  <si>
    <t>1917615</t>
  </si>
  <si>
    <t>Dragagem de cascalho fino com draga de sucção e recalque - bomba de 1.350 kW e cortador de 170 kW - distância de recalque de 3.100 a 3.300 m</t>
  </si>
  <si>
    <t>1917616</t>
  </si>
  <si>
    <t>Dragagem de cascalho fino com draga de sucção e recalque - bomba de 1.350 kW e cortador de 170 kW - distância de recalque de 3.300 a 3.500 m</t>
  </si>
  <si>
    <t>1917617</t>
  </si>
  <si>
    <t>Dragagem de cascalho fino com draga de sucção e recalque - bomba de 1.350 kW e cortador de 170 kW - distância de recalque de 3.500 a 3.700 m</t>
  </si>
  <si>
    <t>1917618</t>
  </si>
  <si>
    <t>Dragagem de cascalho fino com draga de sucção e recalque - bomba de 1.350 kW e cortador de 170 kW - distância de recalque de 3.700 a 3.900 m</t>
  </si>
  <si>
    <t>1917619</t>
  </si>
  <si>
    <t>Dragagem de cascalho fino com draga de sucção e recalque - bomba de 1.350 kW e cortador de 170 kW - distância de recalque de 3.900 a 4.100 m</t>
  </si>
  <si>
    <t>1917602</t>
  </si>
  <si>
    <t>Dragagem de cascalho fino com draga de sucção e recalque - bomba de 1.350 kW e cortador de 170 kW - distância de recalque de 500 a 700 m</t>
  </si>
  <si>
    <t>1917603</t>
  </si>
  <si>
    <t>Dragagem de cascalho fino com draga de sucção e recalque - bomba de 1.350 kW e cortador de 170 kW - distância de recalque de 700 a 900 m</t>
  </si>
  <si>
    <t>1917604</t>
  </si>
  <si>
    <t>Dragagem de cascalho fino com draga de sucção e recalque - bomba de 1.350 kW e cortador de 170 kW - distância de recalque de 900 a 1.100 m</t>
  </si>
  <si>
    <t>1917740</t>
  </si>
  <si>
    <t>Dragagem de cascalho fino com draga de sucção e recalque - bomba de 1.350 kW e cortador de 170 kW - distância de recalque de até 500 m</t>
  </si>
  <si>
    <t>1917263</t>
  </si>
  <si>
    <t>Dragagem de cascalho fino com draga de sucção e recalque - bomba de 294 kW e cortador de 30 kW - distância de recalque de 1.100 a 1.300 m</t>
  </si>
  <si>
    <t>1917264</t>
  </si>
  <si>
    <t>Dragagem de cascalho fino com draga de sucção e recalque - bomba de 294 kW e cortador de 30 kW - distância de recalque de 1.300 a 1.500 m</t>
  </si>
  <si>
    <t>1917265</t>
  </si>
  <si>
    <t>Dragagem de cascalho fino com draga de sucção e recalque - bomba de 294 kW e cortador de 30 kW - distância de recalque de 1.500 a 1.700 m</t>
  </si>
  <si>
    <t>1917260</t>
  </si>
  <si>
    <t>Dragagem de cascalho fino com draga de sucção e recalque - bomba de 294 kW e cortador de 30 kW - distância de recalque de 500 a 700 m</t>
  </si>
  <si>
    <t>1917261</t>
  </si>
  <si>
    <t>Dragagem de cascalho fino com draga de sucção e recalque - bomba de 294 kW e cortador de 30 kW - distância de recalque de 700 a 900 m</t>
  </si>
  <si>
    <t>1917262</t>
  </si>
  <si>
    <t>Dragagem de cascalho fino com draga de sucção e recalque - bomba de 294 kW e cortador de 30 kW - distância de recalque de 900 a 1.100 m</t>
  </si>
  <si>
    <t>1917727</t>
  </si>
  <si>
    <t>Dragagem de cascalho fino com draga de sucção e recalque - bomba de 294 kW e cortador de 30 kW - distância de recalque de até 500 m</t>
  </si>
  <si>
    <t>1917351</t>
  </si>
  <si>
    <t>Dragagem de cascalho fino com draga de sucção e recalque - bomba de 483 kW e cortador de 55 kW - distância de recalque de 1.100 a 1.300 m</t>
  </si>
  <si>
    <t>1917352</t>
  </si>
  <si>
    <t>Dragagem de cascalho fino com draga de sucção e recalque - bomba de 483 kW e cortador de 55 kW - distância de recalque de 1.300 a 1.500 m</t>
  </si>
  <si>
    <t>1917353</t>
  </si>
  <si>
    <t>Dragagem de cascalho fino com draga de sucção e recalque - bomba de 483 kW e cortador de 55 kW - distância de recalque de 1.500 a 1.700 m</t>
  </si>
  <si>
    <t>1917354</t>
  </si>
  <si>
    <t>Dragagem de cascalho fino com draga de sucção e recalque - bomba de 483 kW e cortador de 55 kW - distância de recalque de 1.700 a 1.900 m</t>
  </si>
  <si>
    <t>1917355</t>
  </si>
  <si>
    <t>Dragagem de cascalho fino com draga de sucção e recalque - bomba de 483 kW e cortador de 55 kW - distância de recalque de 1.900 a 2.100 m</t>
  </si>
  <si>
    <t>1917356</t>
  </si>
  <si>
    <t>Dragagem de cascalho fino com draga de sucção e recalque - bomba de 483 kW e cortador de 55 kW - distância de recalque de 2.100 a 2.300 m</t>
  </si>
  <si>
    <t>1917357</t>
  </si>
  <si>
    <t>Dragagem de cascalho fino com draga de sucção e recalque - bomba de 483 kW e cortador de 55 kW - distância de recalque de 2.300 a 2.500 m</t>
  </si>
  <si>
    <t>1917348</t>
  </si>
  <si>
    <t>Dragagem de cascalho fino com draga de sucção e recalque - bomba de 483 kW e cortador de 55 kW - distância de recalque de 500 a 700 m</t>
  </si>
  <si>
    <t>1917349</t>
  </si>
  <si>
    <t>Dragagem de cascalho fino com draga de sucção e recalque - bomba de 483 kW e cortador de 55 kW - distância de recalque de 700 a 900 m</t>
  </si>
  <si>
    <t>1917350</t>
  </si>
  <si>
    <t>Dragagem de cascalho fino com draga de sucção e recalque - bomba de 483 kW e cortador de 55 kW - distância de recalque de 900 a 1.100 m</t>
  </si>
  <si>
    <t>1917731</t>
  </si>
  <si>
    <t>Dragagem de cascalho fino com draga de sucção e recalque - bomba de 483 kW e cortador de 55 kW - distância de recalque de até 500 m</t>
  </si>
  <si>
    <t>1917463</t>
  </si>
  <si>
    <t>Dragagem de cascalho fino com draga de sucção e recalque - bomba de 746 kW e cortador de 110 kW - distância de recalque de 1.100 a 1.300 m</t>
  </si>
  <si>
    <t>1917464</t>
  </si>
  <si>
    <t>Dragagem de cascalho fino com draga de sucção e recalque - bomba de 746 kW e cortador de 110 kW - distância de recalque de 1.300 a 1.500 m</t>
  </si>
  <si>
    <t>1917465</t>
  </si>
  <si>
    <t>Dragagem de cascalho fino com draga de sucção e recalque - bomba de 746 kW e cortador de 110 kW - distância de recalque de 1.500 a 1.700 m</t>
  </si>
  <si>
    <t>1917466</t>
  </si>
  <si>
    <t>Dragagem de cascalho fino com draga de sucção e recalque - bomba de 746 kW e cortador de 110 kW - distância de recalque de 1.700 a 1.900 m</t>
  </si>
  <si>
    <t>1917467</t>
  </si>
  <si>
    <t>Dragagem de cascalho fino com draga de sucção e recalque - bomba de 746 kW e cortador de 110 kW - distância de recalque de 1.900 a 2.100 m</t>
  </si>
  <si>
    <t>1917468</t>
  </si>
  <si>
    <t>Dragagem de cascalho fino com draga de sucção e recalque - bomba de 746 kW e cortador de 110 kW - distância de recalque de 2.100 a 2.300 m</t>
  </si>
  <si>
    <t>1917469</t>
  </si>
  <si>
    <t>Dragagem de cascalho fino com draga de sucção e recalque - bomba de 746 kW e cortador de 110 kW - distância de recalque de 2.300 a 2.500 m</t>
  </si>
  <si>
    <t>1917470</t>
  </si>
  <si>
    <t>Dragagem de cascalho fino com draga de sucção e recalque - bomba de 746 kW e cortador de 110 kW - distância de recalque de 2.500 a 2.700 m</t>
  </si>
  <si>
    <t>1917471</t>
  </si>
  <si>
    <t>Dragagem de cascalho fino com draga de sucção e recalque - bomba de 746 kW e cortador de 110 kW - distância de recalque de 2.700 a 2.900 m</t>
  </si>
  <si>
    <t>1917472</t>
  </si>
  <si>
    <t>Dragagem de cascalho fino com draga de sucção e recalque - bomba de 746 kW e cortador de 110 kW - distância de recalque de 2.900 a 3.100 m</t>
  </si>
  <si>
    <t>1917460</t>
  </si>
  <si>
    <t>Dragagem de cascalho fino com draga de sucção e recalque - bomba de 746 kW e cortador de 110 kW - distância de recalque de 500 a 700 m</t>
  </si>
  <si>
    <t>1917461</t>
  </si>
  <si>
    <t>Dragagem de cascalho fino com draga de sucção e recalque - bomba de 746 kW e cortador de 110 kW - distância de recalque de 700 a 900 m</t>
  </si>
  <si>
    <t>1917462</t>
  </si>
  <si>
    <t>Dragagem de cascalho fino com draga de sucção e recalque - bomba de 746 kW e cortador de 110 kW - distância de recalque de 900 a 1.100 m</t>
  </si>
  <si>
    <t>1917735</t>
  </si>
  <si>
    <t>Dragagem de cascalho fino com draga de sucção e recalque - bomba de 746 kW e cortador de 110 kW - distância de recalque de até 500 m</t>
  </si>
  <si>
    <t>1917061</t>
  </si>
  <si>
    <t>Dragagem de cascalho fino com draga hopper - capacidade da cisterna de 1.000 m³ - DMT de 1.500 a 1.800 m</t>
  </si>
  <si>
    <t>1917062</t>
  </si>
  <si>
    <t>Dragagem de cascalho fino com draga hopper - capacidade da cisterna de 1.000 m³ - DMT de 1.800 a 2.100 m</t>
  </si>
  <si>
    <t>1917063</t>
  </si>
  <si>
    <t>Dragagem de cascalho fino com draga hopper - capacidade da cisterna de 1.000 m³ - DMT de 2.100 a 2.400 m</t>
  </si>
  <si>
    <t>1917064</t>
  </si>
  <si>
    <t>Dragagem de cascalho fino com draga hopper - capacidade da cisterna de 1.000 m³ - DMT de 2.400 a 2.700 m</t>
  </si>
  <si>
    <t>1917065</t>
  </si>
  <si>
    <t>Dragagem de cascalho fino com draga hopper - capacidade da cisterna de 1.000 m³ - DMT de 2.700 a 3.000 m</t>
  </si>
  <si>
    <t>1917066</t>
  </si>
  <si>
    <t>Dragagem de cascalho fino com draga hopper - capacidade da cisterna de 1.000 m³ - DMT de 3.000 m</t>
  </si>
  <si>
    <t>1901590</t>
  </si>
  <si>
    <t>Dragagem de cascalho fino com draga hopper - capacidade da cisterna de 10.000 m³ - DMT de 1.500 a 1.800 m</t>
  </si>
  <si>
    <t>1901591</t>
  </si>
  <si>
    <t>Dragagem de cascalho fino com draga hopper - capacidade da cisterna de 10.000 m³ - DMT de 1.800 a 2.100 m</t>
  </si>
  <si>
    <t>1901592</t>
  </si>
  <si>
    <t>Dragagem de cascalho fino com draga hopper - capacidade da cisterna de 10.000 m³ - DMT de 2.100 a 2.400 m</t>
  </si>
  <si>
    <t>1901593</t>
  </si>
  <si>
    <t>Dragagem de cascalho fino com draga hopper - capacidade da cisterna de 10.000 m³ - DMT de 2.400 a 2.700 m</t>
  </si>
  <si>
    <t>1901594</t>
  </si>
  <si>
    <t>Dragagem de cascalho fino com draga hopper - capacidade da cisterna de 10.000 m³ - DMT de 2.700 a 3.000 m</t>
  </si>
  <si>
    <t>1901589</t>
  </si>
  <si>
    <t>Dragagem de cascalho fino com draga hopper - capacidade da cisterna de 10.000 m³ - DMT de 3.000 m</t>
  </si>
  <si>
    <t>1901596</t>
  </si>
  <si>
    <t>Dragagem de cascalho fino com draga hopper - capacidade da cisterna de 15.000 m³ - DMT de 1.500 a 1.800 m</t>
  </si>
  <si>
    <t>1901597</t>
  </si>
  <si>
    <t>Dragagem de cascalho fino com draga hopper - capacidade da cisterna de 15.000 m³ - DMT de 1.800 a 2.100 m</t>
  </si>
  <si>
    <t>1901598</t>
  </si>
  <si>
    <t>Dragagem de cascalho fino com draga hopper - capacidade da cisterna de 15.000 m³ - DMT de 2.100 a 2.400 m</t>
  </si>
  <si>
    <t>1901599</t>
  </si>
  <si>
    <t>Dragagem de cascalho fino com draga hopper - capacidade da cisterna de 15.000 m³ - DMT de 2.400 a 2.700 m</t>
  </si>
  <si>
    <t>1901600</t>
  </si>
  <si>
    <t>Dragagem de cascalho fino com draga hopper - capacidade da cisterna de 15.000 m³ - DMT de 2.700 a 3.000 m</t>
  </si>
  <si>
    <t>1901595</t>
  </si>
  <si>
    <t>Dragagem de cascalho fino com draga hopper - capacidade da cisterna de 15.000 m³ - DMT de 3.000 m</t>
  </si>
  <si>
    <t>1917097</t>
  </si>
  <si>
    <t>Dragagem de cascalho fino com draga hopper - capacidade da cisterna de 2.000 m³ - DMT de 1.500 a 1.800 m</t>
  </si>
  <si>
    <t>1917098</t>
  </si>
  <si>
    <t>Dragagem de cascalho fino com draga hopper - capacidade da cisterna de 2.000 m³ - DMT de 1.800 a 2.100 m</t>
  </si>
  <si>
    <t>1917099</t>
  </si>
  <si>
    <t>Dragagem de cascalho fino com draga hopper - capacidade da cisterna de 2.000 m³ - DMT de 2.100 a 2.400 m</t>
  </si>
  <si>
    <t>1917100</t>
  </si>
  <si>
    <t>Dragagem de cascalho fino com draga hopper - capacidade da cisterna de 2.000 m³ - DMT de 2.400 a 2.700 m</t>
  </si>
  <si>
    <t>1917101</t>
  </si>
  <si>
    <t>Dragagem de cascalho fino com draga hopper - capacidade da cisterna de 2.000 m³ - DMT de 2.700 a 3.000 m</t>
  </si>
  <si>
    <t>1917102</t>
  </si>
  <si>
    <t>Dragagem de cascalho fino com draga hopper - capacidade da cisterna de 2.000 m³ - DMT de 3.000 m</t>
  </si>
  <si>
    <t>1901601</t>
  </si>
  <si>
    <t>Dragagem de cascalho fino com draga hopper - capacidade da cisterna de 20.000 m³ - DMT de 1.500 a 1.800 m</t>
  </si>
  <si>
    <t>1901602</t>
  </si>
  <si>
    <t>Dragagem de cascalho fino com draga hopper - capacidade da cisterna de 20.000 m³ - DMT de 1.800 a 2.100 m</t>
  </si>
  <si>
    <t>1901603</t>
  </si>
  <si>
    <t>Dragagem de cascalho fino com draga hopper - capacidade da cisterna de 20.000 m³ - DMT de 2.100 a 2.400 m</t>
  </si>
  <si>
    <t>1901604</t>
  </si>
  <si>
    <t>Dragagem de cascalho fino com draga hopper - capacidade da cisterna de 20.000 m³ - DMT de 2.400 a 2.700 m</t>
  </si>
  <si>
    <t>1901605</t>
  </si>
  <si>
    <t>Dragagem de cascalho fino com draga hopper - capacidade da cisterna de 20.000 m³ - DMT de 2.700 a 3.000 m</t>
  </si>
  <si>
    <t>1901606</t>
  </si>
  <si>
    <t>Dragagem de cascalho fino com draga hopper - capacidade da cisterna de 20.000 m³ - DMT de 3.000 m</t>
  </si>
  <si>
    <t>1917133</t>
  </si>
  <si>
    <t>Dragagem de cascalho fino com draga hopper - capacidade da cisterna de 3.000 m³ - DMT de 1.500 a 1.800 m</t>
  </si>
  <si>
    <t>1917134</t>
  </si>
  <si>
    <t>Dragagem de cascalho fino com draga hopper - capacidade da cisterna de 3.000 m³ - DMT de 1.800 a 2.100 m</t>
  </si>
  <si>
    <t>1917135</t>
  </si>
  <si>
    <t>Dragagem de cascalho fino com draga hopper - capacidade da cisterna de 3.000 m³ - DMT de 2.100 a 2.400 m</t>
  </si>
  <si>
    <t>1917136</t>
  </si>
  <si>
    <t>Dragagem de cascalho fino com draga hopper - capacidade da cisterna de 3.000 m³ - DMT de 2.400 a 2.700 m</t>
  </si>
  <si>
    <t>1917137</t>
  </si>
  <si>
    <t>Dragagem de cascalho fino com draga hopper - capacidade da cisterna de 3.000 m³ - DMT de 2.700 a 3.000 m</t>
  </si>
  <si>
    <t>1917138</t>
  </si>
  <si>
    <t>Dragagem de cascalho fino com draga hopper - capacidade da cisterna de 3.000 m³ - DMT de 3.000 m</t>
  </si>
  <si>
    <t>1917169</t>
  </si>
  <si>
    <t>Dragagem de cascalho fino com draga hopper - capacidade da cisterna de 4.000 m³ - DMT de 1.500 a 1.800 m</t>
  </si>
  <si>
    <t>1917170</t>
  </si>
  <si>
    <t>Dragagem de cascalho fino com draga hopper - capacidade da cisterna de 4.000 m³ - DMT de 1.800 a 2.100 m</t>
  </si>
  <si>
    <t>1917171</t>
  </si>
  <si>
    <t>Dragagem de cascalho fino com draga hopper - capacidade da cisterna de 4.000 m³ - DMT de 2.100 a 2.400 m</t>
  </si>
  <si>
    <t>1917172</t>
  </si>
  <si>
    <t>Dragagem de cascalho fino com draga hopper - capacidade da cisterna de 4.000 m³ - DMT de 2.400 a 2.700 m</t>
  </si>
  <si>
    <t>1917173</t>
  </si>
  <si>
    <t>Dragagem de cascalho fino com draga hopper - capacidade da cisterna de 4.000 m³ - DMT de 2.700 a 3.000 m</t>
  </si>
  <si>
    <t>1917174</t>
  </si>
  <si>
    <t>Dragagem de cascalho fino com draga hopper - capacidade da cisterna de 4.000 m³ - DMT de 3.000 m</t>
  </si>
  <si>
    <t>1917205</t>
  </si>
  <si>
    <t>Dragagem de cascalho fino com draga hopper - capacidade da cisterna de 5.000 m³ - DMT de 1.500 a 1.800 m</t>
  </si>
  <si>
    <t>1917206</t>
  </si>
  <si>
    <t>Dragagem de cascalho fino com draga hopper - capacidade da cisterna de 5.000 m³ - DMT de 1.800 a 2.100 m</t>
  </si>
  <si>
    <t>1917207</t>
  </si>
  <si>
    <t>Dragagem de cascalho fino com draga hopper - capacidade da cisterna de 5.000 m³ - DMT de 2.100 a 2.400 m</t>
  </si>
  <si>
    <t>1917208</t>
  </si>
  <si>
    <t>Dragagem de cascalho fino com draga hopper - capacidade da cisterna de 5.000 m³ - DMT de 2.400 a 2.700 m</t>
  </si>
  <si>
    <t>1917209</t>
  </si>
  <si>
    <t>Dragagem de cascalho fino com draga hopper - capacidade da cisterna de 5.000 m³ - DMT de 2.700 a 3.000 m</t>
  </si>
  <si>
    <t>1917210</t>
  </si>
  <si>
    <t>Dragagem de cascalho fino com draga hopper - capacidade da cisterna de 5.000 m³ - DMT de 3.000 m</t>
  </si>
  <si>
    <t>1917025</t>
  </si>
  <si>
    <t>Dragagem de cascalho fino com draga hopper - capacidade da cisterna de 750 m³ - DMT de 1.500 a 1.800 m</t>
  </si>
  <si>
    <t>1917026</t>
  </si>
  <si>
    <t>Dragagem de cascalho fino com draga hopper - capacidade da cisterna de 750 m³ - DMT de 1.800 a 2.100 m</t>
  </si>
  <si>
    <t>1917027</t>
  </si>
  <si>
    <t>Dragagem de cascalho fino com draga hopper - capacidade da cisterna de 750 m³ - DMT de 2.100 a 2.400 m</t>
  </si>
  <si>
    <t>1917028</t>
  </si>
  <si>
    <t>Dragagem de cascalho fino com draga hopper - capacidade da cisterna de 750 m³ - DMT de 2.400 a 2.700 m</t>
  </si>
  <si>
    <t>1917029</t>
  </si>
  <si>
    <t>Dragagem de cascalho fino com draga hopper - capacidade da cisterna de 750 m³ - DMT de 2.700 a 3.000 m</t>
  </si>
  <si>
    <t>1917030</t>
  </si>
  <si>
    <t>Dragagem de cascalho fino com draga hopper - capacidade da cisterna de 750 m³ - DMT de 3.000 m</t>
  </si>
  <si>
    <t>1917629</t>
  </si>
  <si>
    <t>Dragagem de material de 1ª categoria com clamshell sobre pontão flutuante - capacidade da caçamba de 4,6 m³ - transporte com batelão sem propulsão com capacidade de 100 t - DMT 0 a 300 m</t>
  </si>
  <si>
    <t>1917633</t>
  </si>
  <si>
    <t>Dragagem de material de 1ª categoria com clamshell sobre pontão flutuante - capacidade da caçamba de 4,6 m³ - transporte com batelão sem propulsão com capacidade de 100 t - DMT 1.200 a 1.500 m</t>
  </si>
  <si>
    <t>1917634</t>
  </si>
  <si>
    <t>Dragagem de material de 1ª categoria com clamshell sobre pontão flutuante - capacidade da caçamba de 4,6 m³ - transporte com batelão sem propulsão com capacidade de 100 t - DMT 1.500 a 1.800 m</t>
  </si>
  <si>
    <t>1917635</t>
  </si>
  <si>
    <t>Dragagem de material de 1ª categoria com clamshell sobre pontão flutuante - capacidade da caçamba de 4,6 m³ - transporte com batelão sem propulsão com capacidade de 100 t - DMT 1.800 a 2.100 m</t>
  </si>
  <si>
    <t>1917636</t>
  </si>
  <si>
    <t>Dragagem de material de 1ª categoria com clamshell sobre pontão flutuante - capacidade da caçamba de 4,6 m³ - transporte com batelão sem propulsão com capacidade de 100 t - DMT 2.100 a 2.400 m</t>
  </si>
  <si>
    <t>1917637</t>
  </si>
  <si>
    <t>Dragagem de material de 1ª categoria com clamshell sobre pontão flutuante - capacidade da caçamba de 4,6 m³ - transporte com batelão sem propulsão com capacidade de 100 t - DMT 2.400 a 2.700 m</t>
  </si>
  <si>
    <t>1917638</t>
  </si>
  <si>
    <t>Dragagem de material de 1ª categoria com clamshell sobre pontão flutuante - capacidade da caçamba de 4,6 m³ - transporte com batelão sem propulsão com capacidade de 100 t - DMT 2.700 a 3.000 m</t>
  </si>
  <si>
    <t>1917630</t>
  </si>
  <si>
    <t>Dragagem de material de 1ª categoria com clamshell sobre pontão flutuante - capacidade da caçamba de 4,6 m³ - transporte com batelão sem propulsão com capacidade de 100 t - DMT 300 a 600 m</t>
  </si>
  <si>
    <t>1917631</t>
  </si>
  <si>
    <t>Dragagem de material de 1ª categoria com clamshell sobre pontão flutuante - capacidade da caçamba de 4,6 m³ - transporte com batelão sem propulsão com capacidade de 100 t - DMT 600 a 900 m</t>
  </si>
  <si>
    <t>1917632</t>
  </si>
  <si>
    <t>Dragagem de material de 1ª categoria com clamshell sobre pontão flutuante - capacidade da caçamba de 4,6 m³ - transporte com batelão sem propulsão com capacidade de 100 t - DMT 900 a 1.200 m</t>
  </si>
  <si>
    <t>1917639</t>
  </si>
  <si>
    <t>Dragagem de material de 1ª categoria com clamshell sobre pontão flutuante - capacidade da caçamba de 4,6 m³ - transporte com batelão sem propulsão com capacidade de 100 t - DMT de 3.000 m</t>
  </si>
  <si>
    <t>1917646</t>
  </si>
  <si>
    <t>Dragagem de material de 1ª categoria com dragline - caçamba de 2,1 m³ - caminho de serviço em leito natural - DMT 1.000 a 1.200 m - com caminhão de 14 m³ e carregadeira</t>
  </si>
  <si>
    <t>1917647</t>
  </si>
  <si>
    <t>Dragagem de material de 1ª categoria com dragline - caçamba de 2,1 m³ - caminho de serviço em leito natural - DMT 1.200 a 1.400 m - com caminhão de 14 m³ e carregadeira</t>
  </si>
  <si>
    <t>1917648</t>
  </si>
  <si>
    <t>Dragagem de material de 1ª categoria com dragline - caçamba de 2,1 m³ - caminho de serviço em leito natural - DMT 1.400 a 1.600 m - com caminhão de 14 m³ e carregadeira</t>
  </si>
  <si>
    <t>1917649</t>
  </si>
  <si>
    <t>Dragagem de material de 1ª categoria com dragline - caçamba de 2,1 m³ - caminho de serviço em leito natural - DMT 1.600 a 1.800 m - com caminhão de 14 m³ e carregadeira</t>
  </si>
  <si>
    <t>1917650</t>
  </si>
  <si>
    <t>Dragagem de material de 1ª categoria com dragline - caçamba de 2,1 m³ - caminho de serviço em leito natural - DMT 1.800 a 2.000 m - com caminhão de 14 m³ e carregadeira</t>
  </si>
  <si>
    <t>1917651</t>
  </si>
  <si>
    <t>Dragagem de material de 1ª categoria com dragline - caçamba de 2,1 m³ - caminho de serviço em leito natural - DMT 2.000 a 2.500 m - com caminhão de 14 m³ e carregadeira</t>
  </si>
  <si>
    <t>1917652</t>
  </si>
  <si>
    <t>Dragagem de material de 1ª categoria com dragline - caçamba de 2,1 m³ - caminho de serviço em leito natural - DMT 2.500 a 3.000 m - com caminhão de 14 m³ e carregadeira</t>
  </si>
  <si>
    <t>1917642</t>
  </si>
  <si>
    <t>Dragagem de material de 1ª categoria com dragline - caçamba de 2,1 m³ - caminho de serviço em leito natural - DMT 200 a 400 m - com caminhão de 14 m³ e carregadeira</t>
  </si>
  <si>
    <t>1917643</t>
  </si>
  <si>
    <t>Dragagem de material de 1ª categoria com dragline - caçamba de 2,1 m³ - caminho de serviço em leito natural - DMT 400 a 600 m - com caminhão de 14 m³ e carregadeira</t>
  </si>
  <si>
    <t>1917641</t>
  </si>
  <si>
    <t>Dragagem de material de 1ª categoria com dragline - caçamba de 2,1 m³ - caminho de serviço em leito natural - DMT 50 a 200 m - com caminhão de 14 m³ e carregadeira</t>
  </si>
  <si>
    <t>1917644</t>
  </si>
  <si>
    <t>Dragagem de material de 1ª categoria com dragline - caçamba de 2,1 m³ - caminho de serviço em leito natural - DMT 600 a 800 m - com caminhão de 14 m³ e carregadeira</t>
  </si>
  <si>
    <t>1917645</t>
  </si>
  <si>
    <t>Dragagem de material de 1ª categoria com dragline - caçamba de 2,1 m³ - caminho de serviço em leito natural - DMT 800 a 1.000 m - com caminhão de 14 m³ e carregadeira</t>
  </si>
  <si>
    <t>1917653</t>
  </si>
  <si>
    <t>Dragagem de material de 1ª categoria com dragline - caçamba de 2,1 m³ - caminho de serviço em leito natural - DMT de 3.000 m - com caminhão de 14 m³ e carregadeira</t>
  </si>
  <si>
    <t>1917659</t>
  </si>
  <si>
    <t>Dragagem de material de 1ª categoria com dragline - caçamba de 2,1 m³ - caminho de serviço em revestimento primário - DMT 1.000 a 1.200 m - com caminhão de 14 m³ e carregadeira</t>
  </si>
  <si>
    <t>1917660</t>
  </si>
  <si>
    <t>Dragagem de material de 1ª categoria com dragline - caçamba de 2,1 m³ - caminho de serviço em revestimento primário - DMT 1.200 a 1.400 m - com caminhão de 14 m³ e carregadeira</t>
  </si>
  <si>
    <t>1917661</t>
  </si>
  <si>
    <t>Dragagem de material de 1ª categoria com dragline - caçamba de 2,1 m³ - caminho de serviço em revestimento primário - DMT 1.400 a 1.600 m - com caminhão de 14 m³ e carregadeira</t>
  </si>
  <si>
    <t>1917662</t>
  </si>
  <si>
    <t>Dragagem de material de 1ª categoria com dragline - caçamba de 2,1 m³ - caminho de serviço em revestimento primário - DMT 1.600 a 1.800 m - com caminhão de 14 m³ e carregadeira</t>
  </si>
  <si>
    <t>1917663</t>
  </si>
  <si>
    <t>Dragagem de material de 1ª categoria com dragline - caçamba de 2,1 m³ - caminho de serviço em revestimento primário - DMT 1.800 a 2.000 m - com caminhão de 14 m³ e carregadeira</t>
  </si>
  <si>
    <t>1917664</t>
  </si>
  <si>
    <t>Dragagem de material de 1ª categoria com dragline - caçamba de 2,1 m³ - caminho de serviço em revestimento primário - DMT 2.000 a 2.500 m - com caminhão de 14 m³ e carregadeira</t>
  </si>
  <si>
    <t>1917665</t>
  </si>
  <si>
    <t>Dragagem de material de 1ª categoria com dragline - caçamba de 2,1 m³ - caminho de serviço em revestimento primário - DMT 2.500 a 3.000 m - com caminhão de 14 m³ e carregadeira</t>
  </si>
  <si>
    <t>1917655</t>
  </si>
  <si>
    <t>Dragagem de material de 1ª categoria com dragline - caçamba de 2,1 m³ - caminho de serviço em revestimento primário - DMT 200 a 400 m - com caminhão de 14 m³ e carregadeira</t>
  </si>
  <si>
    <t>1917656</t>
  </si>
  <si>
    <t>Dragagem de material de 1ª categoria com dragline - caçamba de 2,1 m³ - caminho de serviço em revestimento primário - DMT 400 a 600 m - com caminhão de 14 m³ e carregadeira</t>
  </si>
  <si>
    <t>1917654</t>
  </si>
  <si>
    <t>Dragagem de material de 1ª categoria com dragline - caçamba de 2,1 m³ - caminho de serviço em revestimento primário - DMT 50 a 200 m - com caminhão de 14 m³ e carregadeira</t>
  </si>
  <si>
    <t>1917657</t>
  </si>
  <si>
    <t>Dragagem de material de 1ª categoria com dragline - caçamba de 2,1 m³ - caminho de serviço em revestimento primário - DMT 600 a 800 m - com caminhão de 14 m³ e carregadeira</t>
  </si>
  <si>
    <t>1917658</t>
  </si>
  <si>
    <t>Dragagem de material de 1ª categoria com dragline - caçamba de 2,1 m³ - caminho de serviço em revestimento primário - DMT 800 a 1.000 m - com caminhão de 14 m³ e carregadeira</t>
  </si>
  <si>
    <t>1917666</t>
  </si>
  <si>
    <t>Dragagem de material de 1ª categoria com dragline - caçamba de 2,1 m³ - caminho de serviço em revestimento primário - DMT de 3.000 m - com caminhão de 14 m³ e carregadeira</t>
  </si>
  <si>
    <t>1917672</t>
  </si>
  <si>
    <t>Dragagem de material de 1ª categoria com dragline - caçamba de 2,1 m³ - caminho de serviço pavimentado - DMT 1.000 a 1.200 m - com caminhão de 14 m³ e carregadeira</t>
  </si>
  <si>
    <t>1917673</t>
  </si>
  <si>
    <t>Dragagem de material de 1ª categoria com dragline - caçamba de 2,1 m³ - caminho de serviço pavimentado - DMT 1.200 a 1.400 m - com caminhão de 14 m³ e carregadeira</t>
  </si>
  <si>
    <t>1917674</t>
  </si>
  <si>
    <t>Dragagem de material de 1ª categoria com dragline - caçamba de 2,1 m³ - caminho de serviço pavimentado - DMT 1.400 a 1.600 m - com caminhão de 14 m³ e carregadeira</t>
  </si>
  <si>
    <t>1917675</t>
  </si>
  <si>
    <t>Dragagem de material de 1ª categoria com dragline - caçamba de 2,1 m³ - caminho de serviço pavimentado - DMT 1.600 a 1.800 m - com caminhão de 14 m³ e carregadeira</t>
  </si>
  <si>
    <t>1917676</t>
  </si>
  <si>
    <t>Dragagem de material de 1ª categoria com dragline - caçamba de 2,1 m³ - caminho de serviço pavimentado - DMT 1.800 a 2.000 m - com caminhão de 14 m³ e carregadeira</t>
  </si>
  <si>
    <t>1917677</t>
  </si>
  <si>
    <t>Dragagem de material de 1ª categoria com dragline - caçamba de 2,1 m³ - caminho de serviço pavimentado - DMT 2.000 a 2.500 m - com caminhão de 14 m³ e carregadeira</t>
  </si>
  <si>
    <t>1917678</t>
  </si>
  <si>
    <t>Dragagem de material de 1ª categoria com dragline - caçamba de 2,1 m³ - caminho de serviço pavimentado - DMT 2.500 a 3.000 m - com caminhão de 14 m³ e carregadeira</t>
  </si>
  <si>
    <t>1917668</t>
  </si>
  <si>
    <t>Dragagem de material de 1ª categoria com dragline - caçamba de 2,1 m³ - caminho de serviço pavimentado - DMT 200 a 400 m - com caminhão de 14 m³ e carregadeira</t>
  </si>
  <si>
    <t>1917669</t>
  </si>
  <si>
    <t>Dragagem de material de 1ª categoria com dragline - caçamba de 2,1 m³ - caminho de serviço pavimentado - DMT 400 a 600 m - com caminhão de 14 m³ e carregadeira</t>
  </si>
  <si>
    <t>1917667</t>
  </si>
  <si>
    <t>Dragagem de material de 1ª categoria com dragline - caçamba de 2,1 m³ - caminho de serviço pavimentado - DMT 50 a 200 m - com caminhão de 14 m³ e carregadeira</t>
  </si>
  <si>
    <t>1917670</t>
  </si>
  <si>
    <t>Dragagem de material de 1ª categoria com dragline - caçamba de 2,1 m³ - caminho de serviço pavimentado - DMT 600 a 800 m - com caminhão de 14 m³ e carregadeira</t>
  </si>
  <si>
    <t>1917671</t>
  </si>
  <si>
    <t>Dragagem de material de 1ª categoria com dragline - caçamba de 2,1 m³ - caminho de serviço pavimentado - DMT 800 a 1.000 m - com caminhão de 14 m³ e carregadeira</t>
  </si>
  <si>
    <t>1917679</t>
  </si>
  <si>
    <t>Dragagem de material de 1ª categoria com dragline - caçamba de 2,1 m³ - caminho de serviço pavimentado - DMT de 3.000 m - com caminhão de 14 m³ e carregadeira</t>
  </si>
  <si>
    <t>1917640</t>
  </si>
  <si>
    <t>Dragagem de material de 1ª categoria com dragline - caçamba de 2,1 m³ - DMT até 50 m</t>
  </si>
  <si>
    <t>1917686</t>
  </si>
  <si>
    <t>Dragagem de material de 1ª categoria com escavadeira hidráulica - capacidade de caçamba de 1,56 m³ - caminho de serviço em leito natural - DMT 1.000 a 1.200 m</t>
  </si>
  <si>
    <t>1917687</t>
  </si>
  <si>
    <t>Dragagem de material de 1ª categoria com escavadeira hidráulica - capacidade de caçamba de 1,56 m³ - caminho de serviço em leito natural - DMT 1.200 a 1.400 m</t>
  </si>
  <si>
    <t>1917688</t>
  </si>
  <si>
    <t>Dragagem de material de 1ª categoria com escavadeira hidráulica - capacidade de caçamba de 1,56 m³ - caminho de serviço em leito natural - DMT 1.400 a 1.600 m</t>
  </si>
  <si>
    <t>1917689</t>
  </si>
  <si>
    <t>Dragagem de material de 1ª categoria com escavadeira hidráulica - capacidade de caçamba de 1,56 m³ - caminho de serviço em leito natural - DMT 1.600 a 1.800 m</t>
  </si>
  <si>
    <t>1917690</t>
  </si>
  <si>
    <t>Dragagem de material de 1ª categoria com escavadeira hidráulica - capacidade de caçamba de 1,56 m³ - caminho de serviço em leito natural - DMT 1.800 a 2.000 m</t>
  </si>
  <si>
    <t>1917691</t>
  </si>
  <si>
    <t>Dragagem de material de 1ª categoria com escavadeira hidráulica - capacidade de caçamba de 1,56 m³ - caminho de serviço em leito natural - DMT 2.000 a 2.500 m</t>
  </si>
  <si>
    <t>1917692</t>
  </si>
  <si>
    <t>Dragagem de material de 1ª categoria com escavadeira hidráulica - capacidade de caçamba de 1,56 m³ - caminho de serviço em leito natural - DMT 2.500 a 3.000 m</t>
  </si>
  <si>
    <t>1917682</t>
  </si>
  <si>
    <t>Dragagem de material de 1ª categoria com escavadeira hidráulica - capacidade de caçamba de 1,56 m³ - caminho de serviço em leito natural - DMT 200 a 400 m</t>
  </si>
  <si>
    <t>1917693</t>
  </si>
  <si>
    <t>Dragagem de material de 1ª categoria com escavadeira hidráulica - capacidade de caçamba de 1,56 m³ - caminho de serviço em leito natural - DMT 3.000 m</t>
  </si>
  <si>
    <t>1917683</t>
  </si>
  <si>
    <t>Dragagem de material de 1ª categoria com escavadeira hidráulica - capacidade de caçamba de 1,56 m³ - caminho de serviço em leito natural - DMT 400 a 600 m</t>
  </si>
  <si>
    <t>1917681</t>
  </si>
  <si>
    <t>Dragagem de material de 1ª categoria com escavadeira hidráulica - capacidade de caçamba de 1,56 m³ - caminho de serviço em leito natural - DMT 50 a 200 m</t>
  </si>
  <si>
    <t>1917684</t>
  </si>
  <si>
    <t>Dragagem de material de 1ª categoria com escavadeira hidráulica - capacidade de caçamba de 1,56 m³ - caminho de serviço em leito natural - DMT 600 a 800 m</t>
  </si>
  <si>
    <t>1917685</t>
  </si>
  <si>
    <t>Dragagem de material de 1ª categoria com escavadeira hidráulica - capacidade de caçamba de 1,56 m³ - caminho de serviço em leito natural - DMT 800 a 1.000 m</t>
  </si>
  <si>
    <t>1917699</t>
  </si>
  <si>
    <t>Dragagem de material de 1ª categoria com escavadeira hidráulica - capacidade de caçamba de 1,56 m³ - caminho de serviço em revestimento primário - DMT 1.000 a 1.200 m</t>
  </si>
  <si>
    <t>1917700</t>
  </si>
  <si>
    <t>Dragagem de material de 1ª categoria com escavadeira hidráulica - capacidade de caçamba de 1,56 m³ - caminho de serviço em revestimento primário - DMT 1.200 a 1.400 m</t>
  </si>
  <si>
    <t>1917701</t>
  </si>
  <si>
    <t>Dragagem de material de 1ª categoria com escavadeira hidráulica - capacidade de caçamba de 1,56 m³ - caminho de serviço em revestimento primário - DMT 1.400 a 1.600 m</t>
  </si>
  <si>
    <t>1917702</t>
  </si>
  <si>
    <t>Dragagem de material de 1ª categoria com escavadeira hidráulica - capacidade de caçamba de 1,56 m³ - caminho de serviço em revestimento primário - DMT 1.600 a 1.800 m</t>
  </si>
  <si>
    <t>1917703</t>
  </si>
  <si>
    <t>Dragagem de material de 1ª categoria com escavadeira hidráulica - capacidade de caçamba de 1,56 m³ - caminho de serviço em revestimento primário - DMT 1.800 a 2.000 m</t>
  </si>
  <si>
    <t>1917704</t>
  </si>
  <si>
    <t>Dragagem de material de 1ª categoria com escavadeira hidráulica - capacidade de caçamba de 1,56 m³ - caminho de serviço em revestimento primário - DMT 2.000 a 2.500 m</t>
  </si>
  <si>
    <t>1917705</t>
  </si>
  <si>
    <t>Dragagem de material de 1ª categoria com escavadeira hidráulica - capacidade de caçamba de 1,56 m³ - caminho de serviço em revestimento primário - DMT 2.500 a 3.000 m</t>
  </si>
  <si>
    <t>1917695</t>
  </si>
  <si>
    <t>Dragagem de material de 1ª categoria com escavadeira hidráulica - capacidade de caçamba de 1,56 m³ - caminho de serviço em revestimento primário - DMT 200 a 400 m</t>
  </si>
  <si>
    <t>1917706</t>
  </si>
  <si>
    <t>Dragagem de material de 1ª categoria com escavadeira hidráulica - capacidade de caçamba de 1,56 m³ - caminho de serviço em revestimento primário - DMT 3.000 m</t>
  </si>
  <si>
    <t>1917696</t>
  </si>
  <si>
    <t>Dragagem de material de 1ª categoria com escavadeira hidráulica - capacidade de caçamba de 1,56 m³ - caminho de serviço em revestimento primário - DMT 400 a 600 m</t>
  </si>
  <si>
    <t>1917694</t>
  </si>
  <si>
    <t>Dragagem de material de 1ª categoria com escavadeira hidráulica - capacidade de caçamba de 1,56 m³ - caminho de serviço em revestimento primário - DMT 50 a 200 m</t>
  </si>
  <si>
    <t>1917697</t>
  </si>
  <si>
    <t>Dragagem de material de 1ª categoria com escavadeira hidráulica - capacidade de caçamba de 1,56 m³ - caminho de serviço em revestimento primário - DMT 600 a 800 m</t>
  </si>
  <si>
    <t>1917698</t>
  </si>
  <si>
    <t>Dragagem de material de 1ª categoria com escavadeira hidráulica - capacidade de caçamba de 1,56 m³ - caminho de serviço em revestimento primário - DMT 800 a 1.000 m</t>
  </si>
  <si>
    <t>1917712</t>
  </si>
  <si>
    <t>Dragagem de material de 1ª categoria com escavadeira hidráulica - capacidade de caçamba de 1,56 m³ - caminho de serviço pavimentado - DMT 1.000 a 1.200 m</t>
  </si>
  <si>
    <t>1917713</t>
  </si>
  <si>
    <t>Dragagem de material de 1ª categoria com escavadeira hidráulica - capacidade de caçamba de 1,56 m³ - caminho de serviço pavimentado - DMT 1.200 a 1.400 m</t>
  </si>
  <si>
    <t>1917714</t>
  </si>
  <si>
    <t>Dragagem de material de 1ª categoria com escavadeira hidráulica - capacidade de caçamba de 1,56 m³ - caminho de serviço pavimentado - DMT 1.400 a 1.600 m</t>
  </si>
  <si>
    <t>1917715</t>
  </si>
  <si>
    <t>Dragagem de material de 1ª categoria com escavadeira hidráulica - capacidade de caçamba de 1,56 m³ - caminho de serviço pavimentado - DMT 1.600 a 1.800 m</t>
  </si>
  <si>
    <t>1917716</t>
  </si>
  <si>
    <t>Dragagem de material de 1ª categoria com escavadeira hidráulica - capacidade de caçamba de 1,56 m³ - caminho de serviço pavimentado - DMT 1.800 a 2.000 m</t>
  </si>
  <si>
    <t>1917717</t>
  </si>
  <si>
    <t>Dragagem de material de 1ª categoria com escavadeira hidráulica - capacidade de caçamba de 1,56 m³ - caminho de serviço pavimentado - DMT 2.000 a 2.500 m</t>
  </si>
  <si>
    <t>1917718</t>
  </si>
  <si>
    <t>Dragagem de material de 1ª categoria com escavadeira hidráulica - capacidade de caçamba de 1,56 m³ - caminho de serviço pavimentado - DMT 2.500 a 3.000 m</t>
  </si>
  <si>
    <t>1917708</t>
  </si>
  <si>
    <t>Dragagem de material de 1ª categoria com escavadeira hidráulica - capacidade de caçamba de 1,56 m³ - caminho de serviço pavimentado - DMT 200 a 400 m</t>
  </si>
  <si>
    <t>1917719</t>
  </si>
  <si>
    <t>Dragagem de material de 1ª categoria com escavadeira hidráulica - capacidade de caçamba de 1,56 m³ - caminho de serviço pavimentado - DMT 3.000 m</t>
  </si>
  <si>
    <t>1917709</t>
  </si>
  <si>
    <t>Dragagem de material de 1ª categoria com escavadeira hidráulica - capacidade de caçamba de 1,56 m³ - caminho de serviço pavimentado - DMT 400 a 600 m</t>
  </si>
  <si>
    <t>1917707</t>
  </si>
  <si>
    <t>Dragagem de material de 1ª categoria com escavadeira hidráulica - capacidade de caçamba de 1,56 m³ - caminho de serviço pavimentado - DMT 50 a 200 m</t>
  </si>
  <si>
    <t>1917710</t>
  </si>
  <si>
    <t>Dragagem de material de 1ª categoria com escavadeira hidráulica - capacidade de caçamba de 1,56 m³ - caminho de serviço pavimentado - DMT 600 a 800 m</t>
  </si>
  <si>
    <t>1917711</t>
  </si>
  <si>
    <t>Dragagem de material de 1ª categoria com escavadeira hidráulica - capacidade de caçamba de 1,56 m³ - caminho de serviço pavimentado - DMT 800 a 1.000 m</t>
  </si>
  <si>
    <t>1917680</t>
  </si>
  <si>
    <t>Dragagem de material de 1ª categoria com escavadeira hidráulica - capacidade de caçamba de 1,56 m³ - DMT 0 a 50 m</t>
  </si>
  <si>
    <t>1901607</t>
  </si>
  <si>
    <t>Dragagem de material de 1ª categoria com escavadeira hidráulica sobre pontão flutuante - capacidade da caçamba de 1,56 m³ - transporte com batelão sem propulsão com capacidade de 100 t - DMT 0 a 300 m</t>
  </si>
  <si>
    <t>1901611</t>
  </si>
  <si>
    <t>Dragagem de material de 1ª categoria com escavadeira hidráulica sobre pontão flutuante - capacidade da caçamba de 1,56 m³ - transporte com batelão sem propulsão com capacidade de 100 t - DMT 1.200 a 1.500 m</t>
  </si>
  <si>
    <t>1901612</t>
  </si>
  <si>
    <t>Dragagem de material de 1ª categoria com escavadeira hidráulica sobre pontão flutuante - capacidade da caçamba de 1,56 m³ - transporte com batelão sem propulsão com capacidade de 100 t - DMT 1.500 a 1.800 m</t>
  </si>
  <si>
    <t>1901613</t>
  </si>
  <si>
    <t>Dragagem de material de 1ª categoria com escavadeira hidráulica sobre pontão flutuante - capacidade da caçamba de 1,56 m³ - transporte com batelão sem propulsão com capacidade de 100 t - DMT 1.800 a 2.100 m</t>
  </si>
  <si>
    <t>1901614</t>
  </si>
  <si>
    <t>Dragagem de material de 1ª categoria com escavadeira hidráulica sobre pontão flutuante - capacidade da caçamba de 1,56 m³ - transporte com batelão sem propulsão com capacidade de 100 t - DMT 2.100 a 2.400 m</t>
  </si>
  <si>
    <t>1901615</t>
  </si>
  <si>
    <t>Dragagem de material de 1ª categoria com escavadeira hidráulica sobre pontão flutuante - capacidade da caçamba de 1,56 m³ - transporte com batelão sem propulsão com capacidade de 100 t - DMT 2.400 a 2.700 m</t>
  </si>
  <si>
    <t>1901616</t>
  </si>
  <si>
    <t>Dragagem de material de 1ª categoria com escavadeira hidráulica sobre pontão flutuante - capacidade da caçamba de 1,56 m³ - transporte com batelão sem propulsão com capacidade de 100 t - DMT 2.700 a 3.000 m</t>
  </si>
  <si>
    <t>1901608</t>
  </si>
  <si>
    <t>Dragagem de material de 1ª categoria com escavadeira hidráulica sobre pontão flutuante - capacidade da caçamba de 1,56 m³ - transporte com batelão sem propulsão com capacidade de 100 t - DMT 300 a 600 m</t>
  </si>
  <si>
    <t>1901609</t>
  </si>
  <si>
    <t>Dragagem de material de 1ª categoria com escavadeira hidráulica sobre pontão flutuante - capacidade da caçamba de 1,56 m³ - transporte com batelão sem propulsão com capacidade de 100 t - DMT 600 a 900 m</t>
  </si>
  <si>
    <t>1901610</t>
  </si>
  <si>
    <t>Dragagem de material de 1ª categoria com escavadeira hidráulica sobre pontão flutuante - capacidade da caçamba de 1,56 m³ - transporte com batelão sem propulsão com capacidade de 100 t - DMT 900 a 1.200 m</t>
  </si>
  <si>
    <t>1901617</t>
  </si>
  <si>
    <t>Dragagem de material de 1ª categoria com escavadeira hidráulica sobre pontão flutuante - capacidade da caçamba de 1,56 m³ - transporte com batelão sem propulsão com capacidade de 100 t - DMT de 3.000 m</t>
  </si>
  <si>
    <t>1917037</t>
  </si>
  <si>
    <t>Dragagem de silte com draga hopper - capacidade da cisterna de 1.000 m³ - DMT de 1.500 a 1.800 m</t>
  </si>
  <si>
    <t>1917038</t>
  </si>
  <si>
    <t>Dragagem de silte com draga hopper - capacidade da cisterna de 1.000 m³ - DMT de 1.800 a 2.100 m</t>
  </si>
  <si>
    <t>1917039</t>
  </si>
  <si>
    <t>Dragagem de silte com draga hopper - capacidade da cisterna de 1.000 m³ - DMT de 2.100 a 2.400 m</t>
  </si>
  <si>
    <t>1917040</t>
  </si>
  <si>
    <t>Dragagem de silte com draga hopper - capacidade da cisterna de 1.000 m³ - DMT de 2.400 a 2.700 m</t>
  </si>
  <si>
    <t>1917041</t>
  </si>
  <si>
    <t>Dragagem de silte com draga hopper - capacidade da cisterna de 1.000 m³ - DMT de 2.700 a 3.000 m</t>
  </si>
  <si>
    <t>1917042</t>
  </si>
  <si>
    <t>Dragagem de silte com draga hopper - capacidade da cisterna de 1.000 m³ - DMT de 3.000 m</t>
  </si>
  <si>
    <t>1901619</t>
  </si>
  <si>
    <t>Dragagem de silte com draga hopper - capacidade da cisterna de 10.000 m³ - DMT de 1.500 a 1.800 m</t>
  </si>
  <si>
    <t>1901620</t>
  </si>
  <si>
    <t>Dragagem de silte com draga hopper - capacidade da cisterna de 10.000 m³ - DMT de 1.800 a 2.100 m</t>
  </si>
  <si>
    <t>1901621</t>
  </si>
  <si>
    <t>Dragagem de silte com draga hopper - capacidade da cisterna de 10.000 m³ - DMT de 2.100 a 2.400 m</t>
  </si>
  <si>
    <t>1901622</t>
  </si>
  <si>
    <t>Dragagem de silte com draga hopper - capacidade da cisterna de 10.000 m³ - DMT de 2.400 a 2.700 m</t>
  </si>
  <si>
    <t>1901623</t>
  </si>
  <si>
    <t>Dragagem de silte com draga hopper - capacidade da cisterna de 10.000 m³ - DMT de 2.700 a 3.000 m</t>
  </si>
  <si>
    <t>1901618</t>
  </si>
  <si>
    <t>Dragagem de silte com draga hopper - capacidade da cisterna de 10.000 m³ - DMT de 3.000 m</t>
  </si>
  <si>
    <t>1901625</t>
  </si>
  <si>
    <t>Dragagem de silte com draga hopper - capacidade da cisterna de 15.000 m³ - DMT de 1.500 a 1.800 m</t>
  </si>
  <si>
    <t>1901626</t>
  </si>
  <si>
    <t>Dragagem de silte com draga hopper - capacidade da cisterna de 15.000 m³ - DMT de 1.800 a 2.100 m</t>
  </si>
  <si>
    <t>1901627</t>
  </si>
  <si>
    <t>Dragagem de silte com draga hopper - capacidade da cisterna de 15.000 m³ - DMT de 2.100 a 2.400 m</t>
  </si>
  <si>
    <t>1901628</t>
  </si>
  <si>
    <t>Dragagem de silte com draga hopper - capacidade da cisterna de 15.000 m³ - DMT de 2.400 a 2.700 m</t>
  </si>
  <si>
    <t>1901629</t>
  </si>
  <si>
    <t>Dragagem de silte com draga hopper - capacidade da cisterna de 15.000 m³ - DMT de 2.700 a 3.000 m</t>
  </si>
  <si>
    <t>1901624</t>
  </si>
  <si>
    <t>Dragagem de silte com draga hopper - capacidade da cisterna de 15.000 m³ - DMT de 3.000 m</t>
  </si>
  <si>
    <t>1917073</t>
  </si>
  <si>
    <t>Dragagem de silte com draga hopper - capacidade da cisterna de 2.000 m³ - DMT de 1.500 a 1.800 m</t>
  </si>
  <si>
    <t>1917074</t>
  </si>
  <si>
    <t>Dragagem de silte com draga hopper - capacidade da cisterna de 2.000 m³ - DMT de 1.800 a 2.100 m</t>
  </si>
  <si>
    <t>1917075</t>
  </si>
  <si>
    <t>Dragagem de silte com draga hopper - capacidade da cisterna de 2.000 m³ - DMT de 2.100 a 2.400 m</t>
  </si>
  <si>
    <t>1917076</t>
  </si>
  <si>
    <t>Dragagem de silte com draga hopper - capacidade da cisterna de 2.000 m³ - DMT de 2.400 a 2.700 m</t>
  </si>
  <si>
    <t>1917077</t>
  </si>
  <si>
    <t>Dragagem de silte com draga hopper - capacidade da cisterna de 2.000 m³ - DMT de 2.700 a 3.000 m</t>
  </si>
  <si>
    <t>1917078</t>
  </si>
  <si>
    <t>Dragagem de silte com draga hopper - capacidade da cisterna de 2.000 m³ - DMT de 3.000 m</t>
  </si>
  <si>
    <t>1901631</t>
  </si>
  <si>
    <t>Dragagem de silte com draga hopper - capacidade da cisterna de 20.000 m³ - DMT de 1.500 a 1.800 m</t>
  </si>
  <si>
    <t>1901632</t>
  </si>
  <si>
    <t>Dragagem de silte com draga hopper - capacidade da cisterna de 20.000 m³ - DMT de 1.800 a 2.100 m</t>
  </si>
  <si>
    <t>1901633</t>
  </si>
  <si>
    <t>Dragagem de silte com draga hopper - capacidade da cisterna de 20.000 m³ - DMT de 2.100 a 2.400 m</t>
  </si>
  <si>
    <t>1901634</t>
  </si>
  <si>
    <t>Dragagem de silte com draga hopper - capacidade da cisterna de 20.000 m³ - DMT de 2.400 a 2.700 m</t>
  </si>
  <si>
    <t>1901635</t>
  </si>
  <si>
    <t>Dragagem de silte com draga hopper - capacidade da cisterna de 20.000 m³ - DMT de 2.700 a 3.000 m</t>
  </si>
  <si>
    <t>1901630</t>
  </si>
  <si>
    <t>Dragagem de silte com draga hopper - capacidade da cisterna de 20.000 m³ - DMT de 3.000 m</t>
  </si>
  <si>
    <t>1917109</t>
  </si>
  <si>
    <t>Dragagem de silte com draga hopper - capacidade da cisterna de 3.000 m³ - DMT de 1.500 a 1.800 m</t>
  </si>
  <si>
    <t>1917110</t>
  </si>
  <si>
    <t>Dragagem de silte com draga hopper - capacidade da cisterna de 3.000 m³ - DMT de 1.800 a 2.100 m</t>
  </si>
  <si>
    <t>1917111</t>
  </si>
  <si>
    <t>Dragagem de silte com draga hopper - capacidade da cisterna de 3.000 m³ - DMT de 2.100 a 2.400 m</t>
  </si>
  <si>
    <t>1917112</t>
  </si>
  <si>
    <t>Dragagem de silte com draga hopper - capacidade da cisterna de 3.000 m³ - DMT de 2.400 a 2.700 m</t>
  </si>
  <si>
    <t>1917113</t>
  </si>
  <si>
    <t>Dragagem de silte com draga hopper - capacidade da cisterna de 3.000 m³ - DMT de 2.700 a 3.000 m</t>
  </si>
  <si>
    <t>1917114</t>
  </si>
  <si>
    <t>Dragagem de silte com draga hopper - capacidade da cisterna de 3.000 m³ - DMT de 3.000 m</t>
  </si>
  <si>
    <t>1917145</t>
  </si>
  <si>
    <t>Dragagem de silte com draga hopper - capacidade da cisterna de 4.000 m³ - DMT de 1.500 a 1.800 m</t>
  </si>
  <si>
    <t>1917146</t>
  </si>
  <si>
    <t>Dragagem de silte com draga hopper - capacidade da cisterna de 4.000 m³ - DMT de 1.800 a 2.100 m</t>
  </si>
  <si>
    <t>1917147</t>
  </si>
  <si>
    <t>Dragagem de silte com draga hopper - capacidade da cisterna de 4.000 m³ - DMT de 2.100 a 2.400 m</t>
  </si>
  <si>
    <t>1917148</t>
  </si>
  <si>
    <t>Dragagem de silte com draga hopper - capacidade da cisterna de 4.000 m³ - DMT de 2.400 a 2.700 m</t>
  </si>
  <si>
    <t>1917149</t>
  </si>
  <si>
    <t>Dragagem de silte com draga hopper - capacidade da cisterna de 4.000 m³ - DMT de 2.700 a 3.000 m</t>
  </si>
  <si>
    <t>1917150</t>
  </si>
  <si>
    <t>Dragagem de silte com draga hopper - capacidade da cisterna de 4.000 m³ - DMT de 3.000 m</t>
  </si>
  <si>
    <t>1917181</t>
  </si>
  <si>
    <t>Dragagem de silte com draga hopper - capacidade da cisterna de 5.000 m³ - DMT de 1.500 a 1.800 m</t>
  </si>
  <si>
    <t>1917182</t>
  </si>
  <si>
    <t>Dragagem de silte com draga hopper - capacidade da cisterna de 5.000 m³ - DMT de 1.800 a 2.100 m</t>
  </si>
  <si>
    <t>1917183</t>
  </si>
  <si>
    <t>Dragagem de silte com draga hopper - capacidade da cisterna de 5.000 m³ - DMT de 2.100 a 2.400 m</t>
  </si>
  <si>
    <t>1917184</t>
  </si>
  <si>
    <t>Dragagem de silte com draga hopper - capacidade da cisterna de 5.000 m³ - DMT de 2.400 a 2.700 m</t>
  </si>
  <si>
    <t>1917185</t>
  </si>
  <si>
    <t>Dragagem de silte com draga hopper - capacidade da cisterna de 5.000 m³ - DMT de 2.700 a 3.000 m</t>
  </si>
  <si>
    <t>1917186</t>
  </si>
  <si>
    <t>Dragagem de silte com draga hopper - capacidade da cisterna de 5.000 m³ - DMT de 3.000 m</t>
  </si>
  <si>
    <t>1917001</t>
  </si>
  <si>
    <t>Dragagem de silte com draga hopper - capacidade da cisterna de 750 m³ - DMT de 1.500 a 1.800 m</t>
  </si>
  <si>
    <t>1917002</t>
  </si>
  <si>
    <t>Dragagem de silte com draga hopper - capacidade da cisterna de 750 m³ - DMT de 1.800 a 2.100 m</t>
  </si>
  <si>
    <t>1917003</t>
  </si>
  <si>
    <t>Dragagem de silte com draga hopper - capacidade da cisterna de 750 m³ - DMT de 2.100 a 2.400 m</t>
  </si>
  <si>
    <t>1917004</t>
  </si>
  <si>
    <t>Dragagem de silte com draga hopper - capacidade da cisterna de 750 m³ - DMT de 2.400 a 2.700 m</t>
  </si>
  <si>
    <t>1917005</t>
  </si>
  <si>
    <t>Dragagem de silte com draga hopper - capacidade da cisterna de 750 m³ - DMT de 2.700 a 3.000 m</t>
  </si>
  <si>
    <t>1917006</t>
  </si>
  <si>
    <t>Dragagem de silte com draga hopper - capacidade da cisterna de 750 m³ - DMT de 3.000 m</t>
  </si>
  <si>
    <t>2009619</t>
  </si>
  <si>
    <t>Alvenaria de blocos de concreto 19 x 19 x 39 cm com espessura de 20 cm - areia comercial</t>
  </si>
  <si>
    <t>2009618</t>
  </si>
  <si>
    <t>Alvenaria de blocos de concreto 19 x 19 x 39 cm com espessura de 20 cm - areia extraída</t>
  </si>
  <si>
    <t>2003866</t>
  </si>
  <si>
    <t>Aplicação de geotêxtil não-tecido agulhado com resistência à tração longitudinal de 14 kN/m</t>
  </si>
  <si>
    <t>2003867</t>
  </si>
  <si>
    <t>Aplicação de geotêxtil não-tecido agulhado com resistência à tração longitudinal de 31 kN/m</t>
  </si>
  <si>
    <t>2003622</t>
  </si>
  <si>
    <t>Boca de lobo combinada - chapéu e grelha simples - BLC 01 - areia e brita comerciais</t>
  </si>
  <si>
    <t>2003621</t>
  </si>
  <si>
    <t>Boca de lobo combinada - chapéu e grelha simples - BLC 01 - areia extraída e brita produzida</t>
  </si>
  <si>
    <t>2003624</t>
  </si>
  <si>
    <t>Boca de lobo combinada - chapéu e grelha simples - BLC 02 - areia e brita comerciais</t>
  </si>
  <si>
    <t>2003623</t>
  </si>
  <si>
    <t>Boca de lobo combinada - chapéu e grelha simples - BLC 02 - areia extraída e brita produzida</t>
  </si>
  <si>
    <t>2003634</t>
  </si>
  <si>
    <t>Boca de lobo dupla - grelha de concreto - BLDG 01 - areia e brita comerciais</t>
  </si>
  <si>
    <t>2003633</t>
  </si>
  <si>
    <t>Boca de lobo dupla - grelha de concreto - BLDG 01 - areia extraída e brita produzida</t>
  </si>
  <si>
    <t>2003636</t>
  </si>
  <si>
    <t>Boca de lobo dupla - grelha de concreto - BLDG 02 - areia e brita comerciais</t>
  </si>
  <si>
    <t>2003635</t>
  </si>
  <si>
    <t>Boca de lobo dupla - grelha de concreto - BLDG 02 - areia extraída e brita produzida</t>
  </si>
  <si>
    <t>2003638</t>
  </si>
  <si>
    <t>Boca de lobo dupla - grelha de concreto - BLDG 03 - areia e brita comerciais</t>
  </si>
  <si>
    <t>2003637</t>
  </si>
  <si>
    <t>Boca de lobo dupla - grelha de concreto - BLDG 03 - areia extraída e brita produzida</t>
  </si>
  <si>
    <t>2003640</t>
  </si>
  <si>
    <t>Boca de lobo dupla - grelha de concreto - BLDG 04 - areia e brita comerciais</t>
  </si>
  <si>
    <t>2003639</t>
  </si>
  <si>
    <t>Boca de lobo dupla - grelha de concreto - BLDG 04 - areia extraída e brita produzida</t>
  </si>
  <si>
    <t>2003618</t>
  </si>
  <si>
    <t>Boca de lobo simples - BLS 01 - areia e brita comerciais</t>
  </si>
  <si>
    <t>2003617</t>
  </si>
  <si>
    <t>Boca de lobo simples - BLS 01 - areia extraída e brita produzida</t>
  </si>
  <si>
    <t>2003620</t>
  </si>
  <si>
    <t>Boca de lobo simples - BLS 02 - areia e brita comerciais</t>
  </si>
  <si>
    <t>2003619</t>
  </si>
  <si>
    <t>Boca de lobo simples - BLS 02 - areia extraída e brita produzida</t>
  </si>
  <si>
    <t>2003626</t>
  </si>
  <si>
    <t>Boca de lobo simples - grelha de concreto - BLSG 01 - areia e brita comerciais</t>
  </si>
  <si>
    <t>2003625</t>
  </si>
  <si>
    <t>Boca de lobo simples - grelha de concreto - BLSG 01 - areia extraída e brita produzida</t>
  </si>
  <si>
    <t>2003628</t>
  </si>
  <si>
    <t>Boca de lobo simples - grelha de concreto - BLSG 02 - areia e brita comerciais</t>
  </si>
  <si>
    <t>2003627</t>
  </si>
  <si>
    <t>Boca de lobo simples - grelha de concreto - BLSG 02 - areia extraída e brita produzida</t>
  </si>
  <si>
    <t>2003630</t>
  </si>
  <si>
    <t>Boca de lobo simples - grelha de concreto - BLSG 03 - areia e brita comerciais</t>
  </si>
  <si>
    <t>2003629</t>
  </si>
  <si>
    <t>Boca de lobo simples - grelha de concreto - BLSG 03 - areia extraída e brita produzida</t>
  </si>
  <si>
    <t>2003632</t>
  </si>
  <si>
    <t>Boca de lobo simples - grelha de concreto - BLSG 04 - areia e brita comerciais</t>
  </si>
  <si>
    <t>2003631</t>
  </si>
  <si>
    <t>Boca de lobo simples - grelha de concreto - BLSG 04 - areia extraída e brita produzida</t>
  </si>
  <si>
    <t>2003599</t>
  </si>
  <si>
    <t>Boca de saída para dreno longitudinal profundo - BSD 01 - tubo de concreto perfurado - areia e brita comerciais</t>
  </si>
  <si>
    <t>2003598</t>
  </si>
  <si>
    <t>Boca de saída para dreno longitudinal profundo - BSD 01 - tubo de concreto perfurado - areia extraída e brita produzida</t>
  </si>
  <si>
    <t>2003919</t>
  </si>
  <si>
    <t>Boca de saída para dreno longitudinal profundo - BSD 01 - tubo de PEAD - areia e brita comerciais</t>
  </si>
  <si>
    <t>2003918</t>
  </si>
  <si>
    <t>Boca de saída para dreno longitudinal profundo - BSD 01 - tubo de PEAD - areia extraída e brita produzida</t>
  </si>
  <si>
    <t>2003601</t>
  </si>
  <si>
    <t>Boca de saída para dreno longitudinal profundo - BSD 02 - tubo de concreto perfurado - areia e brita comerciais</t>
  </si>
  <si>
    <t>2003600</t>
  </si>
  <si>
    <t>Boca de saída para dreno longitudinal profundo - BSD 02 - tubo de concreto perfurado - areia extraída e brita produzida</t>
  </si>
  <si>
    <t>2003921</t>
  </si>
  <si>
    <t>Boca de saída para dreno longitudinal profundo - BSD 02 - tubo de PEAD - areia e brita comerciais</t>
  </si>
  <si>
    <t>2003920</t>
  </si>
  <si>
    <t>Boca de saída para dreno longitudinal profundo - BSD 02 - tubo de PEAD - areia extraída e brita produzida</t>
  </si>
  <si>
    <t>2003616</t>
  </si>
  <si>
    <t>Boca de saída para dreno sub-horizontal em material de 1ª categoria - BSD 04 - areia e brita comerciais</t>
  </si>
  <si>
    <t>2003615</t>
  </si>
  <si>
    <t>Boca de saída para dreno sub-horizontal em material de 1ª categoria - BSD 04 - areia extraída e brita produzida</t>
  </si>
  <si>
    <t>2003927</t>
  </si>
  <si>
    <t>Boca de saída para dreno sub-horizontal em material de 2ª categoria - BSD 04 - areia e brita comerciais</t>
  </si>
  <si>
    <t>2003926</t>
  </si>
  <si>
    <t>Boca de saída para dreno sub-horizontal em material de 2ª categoria - BSD 04 - areia extraída e brita produzida</t>
  </si>
  <si>
    <t>2003613</t>
  </si>
  <si>
    <t>Boca de saída para dreno subsuperficial - BSD 03 - areia e brita comerciais</t>
  </si>
  <si>
    <t>2003612</t>
  </si>
  <si>
    <t>Boca de saída para dreno subsuperficial - BSD 03 - areia extraída e brita produzida</t>
  </si>
  <si>
    <t>2003477</t>
  </si>
  <si>
    <t>Caixa coletora de sarjeta - CCS 200-60 A - com grelha de concreto - areia e brita comerciais</t>
  </si>
  <si>
    <t>2003476</t>
  </si>
  <si>
    <t>Caixa coletora de sarjeta - CCS 200-60 A - com grelha de concreto - areia extraída e brita produzida</t>
  </si>
  <si>
    <t>2003517</t>
  </si>
  <si>
    <t>Caixa coletora de sarjeta - CCS 200-60 B - com grelha de aço - areia e brita comerciais</t>
  </si>
  <si>
    <t>2003516</t>
  </si>
  <si>
    <t>Caixa coletora de sarjeta - CCS 200-60 B - com grelha de aço - areia extraída e brita produzida</t>
  </si>
  <si>
    <t>2003479</t>
  </si>
  <si>
    <t>Caixa coletora de sarjeta - CCS 200-80 A - com grelha de concreto - areia e brita comerciais</t>
  </si>
  <si>
    <t>2003478</t>
  </si>
  <si>
    <t>Caixa coletora de sarjeta - CCS 200-80 A - com grelha de concreto - areia extraída e brita produzida</t>
  </si>
  <si>
    <t>2003519</t>
  </si>
  <si>
    <t>Caixa coletora de sarjeta - CCS 200-80 B - com grelha de aço - areia e brita comerciais</t>
  </si>
  <si>
    <t>2003518</t>
  </si>
  <si>
    <t>Caixa coletora de sarjeta - CCS 200-80 B - com grelha de aço - areia extraída e brita produzida</t>
  </si>
  <si>
    <t>2003489</t>
  </si>
  <si>
    <t>Caixa coletora de sarjeta - CCS 250-100 A - com grelha de concreto - areia e brita comerciais</t>
  </si>
  <si>
    <t>2003488</t>
  </si>
  <si>
    <t>Caixa coletora de sarjeta - CCS 250-100 A - com grelha de concreto - areia extraída e brita produzida</t>
  </si>
  <si>
    <t>2003529</t>
  </si>
  <si>
    <t>Caixa coletora de sarjeta - CCS 250-100 B - com grelha de aço - areia e brita comerciais</t>
  </si>
  <si>
    <t>2003528</t>
  </si>
  <si>
    <t>Caixa coletora de sarjeta - CCS 250-100 B - com grelha de aço - areia extraída e brita produzida</t>
  </si>
  <si>
    <t>2003491</t>
  </si>
  <si>
    <t>Caixa coletora de sarjeta - CCS 250-120 A - com grelha de concreto - areia e brita comerciais</t>
  </si>
  <si>
    <t>2003490</t>
  </si>
  <si>
    <t>Caixa coletora de sarjeta - CCS 250-120 A - com grelha de concreto - areia extraída e brita produzida</t>
  </si>
  <si>
    <t>2003531</t>
  </si>
  <si>
    <t>Caixa coletora de sarjeta - CCS 250-120 B - com grelha de aço - areia e brita comerciais</t>
  </si>
  <si>
    <t>2003530</t>
  </si>
  <si>
    <t>Caixa coletora de sarjeta - CCS 250-120 B - com grelha de aço - areia extraída e brita produzida</t>
  </si>
  <si>
    <t>2003485</t>
  </si>
  <si>
    <t>Caixa coletora de sarjeta - CCS 250-60 A - com grelha de concreto - areia e brita comerciais</t>
  </si>
  <si>
    <t>2003484</t>
  </si>
  <si>
    <t>Caixa coletora de sarjeta - CCS 250-60 A - com grelha de concreto - areia extraída e brita produzida</t>
  </si>
  <si>
    <t>2003525</t>
  </si>
  <si>
    <t>Caixa coletora de sarjeta - CCS 250-60 B - com grelha de aço - areia e brita comerciais</t>
  </si>
  <si>
    <t>2003524</t>
  </si>
  <si>
    <t>Caixa coletora de sarjeta - CCS 250-60 B - com grelha de aço - areia extraída e brita produzida</t>
  </si>
  <si>
    <t>2003487</t>
  </si>
  <si>
    <t>Caixa coletora de sarjeta - CCS 250-80 A - com grelha de concreto - areia e brita comerciais</t>
  </si>
  <si>
    <t>2003486</t>
  </si>
  <si>
    <t>Caixa coletora de sarjeta - CCS 250-80 A - com grelha de concreto - areia extraída e brita produzida</t>
  </si>
  <si>
    <t>2003527</t>
  </si>
  <si>
    <t>Caixa coletora de sarjeta - CCS 250-80 B - com grelha de aço - areia e brita comerciais</t>
  </si>
  <si>
    <t>2003526</t>
  </si>
  <si>
    <t>Caixa coletora de sarjeta - CCS 250-80 B - com grelha de aço - areia extraída e brita produzida</t>
  </si>
  <si>
    <t>2003497</t>
  </si>
  <si>
    <t>Caixa coletora de sarjeta - CCS 300-100 A - com grelha de concreto - areia e brita comerciais</t>
  </si>
  <si>
    <t>2003496</t>
  </si>
  <si>
    <t>Caixa coletora de sarjeta - CCS 300-100 A - com grelha de concreto - areia extraída e brita produzida</t>
  </si>
  <si>
    <t>2003537</t>
  </si>
  <si>
    <t>Caixa coletora de sarjeta - CCS 300-100 B - com grelha de aço - areia e brita comerciais</t>
  </si>
  <si>
    <t>2003536</t>
  </si>
  <si>
    <t>Caixa coletora de sarjeta - CCS 300-100 B - com grelha de aço - areia extraída e brita produzida</t>
  </si>
  <si>
    <t>2003499</t>
  </si>
  <si>
    <t>Caixa coletora de sarjeta - CCS 300-120 A - com grelha de concreto - areia e brita comerciais</t>
  </si>
  <si>
    <t>2003498</t>
  </si>
  <si>
    <t>Caixa coletora de sarjeta - CCS 300-120 A - com grelha de concreto - areia extraída e brita produzida</t>
  </si>
  <si>
    <t>2003539</t>
  </si>
  <si>
    <t>Caixa coletora de sarjeta - CCS 300-120 B - com grelha de aço - areia e brita comerciais</t>
  </si>
  <si>
    <t>2003538</t>
  </si>
  <si>
    <t>Caixa coletora de sarjeta - CCS 300-120 B - com grelha de aço - areia extraída e brita produzida</t>
  </si>
  <si>
    <t>2003493</t>
  </si>
  <si>
    <t>Caixa coletora de sarjeta - CCS 300-60 A - com grelha de concreto - areia e brita comerciais</t>
  </si>
  <si>
    <t>2003492</t>
  </si>
  <si>
    <t>Caixa coletora de sarjeta - CCS 300-60 A - com grelha de concreto - areia extraída e brita produzida</t>
  </si>
  <si>
    <t>2003533</t>
  </si>
  <si>
    <t>Caixa coletora de sarjeta - CCS 300-60 B - com grelha de aço - areia e brita comerciais</t>
  </si>
  <si>
    <t>2003532</t>
  </si>
  <si>
    <t>Caixa coletora de sarjeta - CCS 300-60 B - com grelha de aço - areia extraída e brita produzida</t>
  </si>
  <si>
    <t>2003495</t>
  </si>
  <si>
    <t>Caixa coletora de sarjeta - CCS 300-80 A - com grelha de concreto - areia e brita comerciais</t>
  </si>
  <si>
    <t>2003494</t>
  </si>
  <si>
    <t>Caixa coletora de sarjeta - CCS 300-80 A - com grelha de concreto - areia extraída e brita produzida</t>
  </si>
  <si>
    <t>2003535</t>
  </si>
  <si>
    <t>Caixa coletora de sarjeta - CCS 300-80 B - com grelha de aço - areia e brita comerciais</t>
  </si>
  <si>
    <t>2003534</t>
  </si>
  <si>
    <t>Caixa coletora de sarjeta - CCS 300-80 B - com grelha de aço - areia extraída e brita produzida</t>
  </si>
  <si>
    <t>2003505</t>
  </si>
  <si>
    <t>Caixa coletora de sarjeta - CCS 350-100 A - com grelha de concreto - areia e brita comerciais</t>
  </si>
  <si>
    <t>2003504</t>
  </si>
  <si>
    <t>Caixa coletora de sarjeta - CCS 350-100 A - com grelha de concreto - areia extraída e brita produzida</t>
  </si>
  <si>
    <t>2003545</t>
  </si>
  <si>
    <t>Caixa coletora de sarjeta - CCS 350-100 B - com grelha de aço - areia e brita comerciais</t>
  </si>
  <si>
    <t>2003544</t>
  </si>
  <si>
    <t>Caixa coletora de sarjeta - CCS 350-100 B - com grelha de aço - areia extraída e brita produzida</t>
  </si>
  <si>
    <t>2003507</t>
  </si>
  <si>
    <t>Caixa coletora de sarjeta - CCS 350-120 A - com grelha de concreto - areia e brita comerciais</t>
  </si>
  <si>
    <t>2003506</t>
  </si>
  <si>
    <t>Caixa coletora de sarjeta - CCS 350-120 A - com grelha de concreto - areia extraída e brita produzida</t>
  </si>
  <si>
    <t>2003547</t>
  </si>
  <si>
    <t>Caixa coletora de sarjeta - CCS 350-120 B - com grelha de aço - areia e brita comerciais</t>
  </si>
  <si>
    <t>2003546</t>
  </si>
  <si>
    <t>Caixa coletora de sarjeta - CCS 350-120 B - com grelha de aço - areia extraída e brita produzida</t>
  </si>
  <si>
    <t>2003501</t>
  </si>
  <si>
    <t>Caixa coletora de sarjeta - CCS 350-60 A - com grelha de concreto - areia e brita comerciais</t>
  </si>
  <si>
    <t>2003500</t>
  </si>
  <si>
    <t>Caixa coletora de sarjeta - CCS 350-60 A - com grelha de concreto - areia extraída e brita produzida</t>
  </si>
  <si>
    <t>2003541</t>
  </si>
  <si>
    <t>Caixa coletora de sarjeta - CCS 350-60 B - com grelha de aço - areia e brita comerciais</t>
  </si>
  <si>
    <t>2003540</t>
  </si>
  <si>
    <t>Caixa coletora de sarjeta - CCS 350-60 B - com grelha de aço - areia extraída e brita produzida</t>
  </si>
  <si>
    <t>2003503</t>
  </si>
  <si>
    <t>Caixa coletora de sarjeta - CCS 350-80 A - com grelha de concreto - areia e brita comerciais</t>
  </si>
  <si>
    <t>2003502</t>
  </si>
  <si>
    <t>Caixa coletora de sarjeta - CCS 350-80 A - com grelha de concreto - areia extraída e brita produzida</t>
  </si>
  <si>
    <t>2003543</t>
  </si>
  <si>
    <t>Caixa coletora de sarjeta - CCS 350-80 B - com grelha de aço - areia e brita comerciais</t>
  </si>
  <si>
    <t>2003542</t>
  </si>
  <si>
    <t>Caixa coletora de sarjeta - CCS 350-80 B - com grelha de aço - areia extraída e brita produzida</t>
  </si>
  <si>
    <t>2003513</t>
  </si>
  <si>
    <t>Caixa coletora de sarjeta - CCS 400-100 A - com grelha de concreto - areia e brita comerciais</t>
  </si>
  <si>
    <t>2003512</t>
  </si>
  <si>
    <t>Caixa coletora de sarjeta - CCS 400-100 A - com grelha de concreto - areia extraída e brita produzida</t>
  </si>
  <si>
    <t>2003553</t>
  </si>
  <si>
    <t>Caixa coletora de sarjeta - CCS 400-100 B - com grelha de aço - areia e brita comerciais</t>
  </si>
  <si>
    <t>2003552</t>
  </si>
  <si>
    <t>Caixa coletora de sarjeta - CCS 400-100 B - com grelha de aço - areia extraída e brita produzida</t>
  </si>
  <si>
    <t>2003515</t>
  </si>
  <si>
    <t>Caixa coletora de sarjeta - CCS 400-120 A - com grelha de concreto - areia e brita comerciais</t>
  </si>
  <si>
    <t>2003514</t>
  </si>
  <si>
    <t>Caixa coletora de sarjeta - CCS 400-120 A - com grelha de concreto - areia extraída e brita produzida</t>
  </si>
  <si>
    <t>2003555</t>
  </si>
  <si>
    <t>Caixa coletora de sarjeta - CCS 400-120 B - com grelha de aço - areia e brita comerciais</t>
  </si>
  <si>
    <t>2003554</t>
  </si>
  <si>
    <t>Caixa coletora de sarjeta - CCS 400-120 B - com grelha de aço - areia extraída e brita produzida</t>
  </si>
  <si>
    <t>2003509</t>
  </si>
  <si>
    <t>Caixa coletora de sarjeta - CCS 400-60 A - com grelha de concreto - areia e brita comerciais</t>
  </si>
  <si>
    <t>2003508</t>
  </si>
  <si>
    <t>Caixa coletora de sarjeta - CCS 400-60 A - com grelha de concreto - areia extraída e brita produzida</t>
  </si>
  <si>
    <t>2003549</t>
  </si>
  <si>
    <t>Caixa coletora de sarjeta - CCS 400-60 B - com grelha de aço - areia e brita comerciais</t>
  </si>
  <si>
    <t>2003548</t>
  </si>
  <si>
    <t>Caixa coletora de sarjeta - CCS 400-60 B - com grelha de aço - areia extraída e brita produzida</t>
  </si>
  <si>
    <t>2003511</t>
  </si>
  <si>
    <t>Caixa coletora de sarjeta - CCS 400-80 A - com grelha de concreto - areia e brita comerciais</t>
  </si>
  <si>
    <t>2003510</t>
  </si>
  <si>
    <t>Caixa coletora de sarjeta - CCS 400-80 A - com grelha de concreto - areia extraída e brita produzida</t>
  </si>
  <si>
    <t>2003551</t>
  </si>
  <si>
    <t>Caixa coletora de sarjeta - CCS 400-80 B - com grelha de aço - areia e brita comerciais</t>
  </si>
  <si>
    <t>2003550</t>
  </si>
  <si>
    <t>Caixa coletora de sarjeta - CCS 400-80 B - com grelha de aço - areia extraída e brita produzida</t>
  </si>
  <si>
    <t>2003728</t>
  </si>
  <si>
    <t>Caixa coletora de talvegue - CCT 01 - areia e brita comerciais</t>
  </si>
  <si>
    <t>2003727</t>
  </si>
  <si>
    <t>Caixa coletora de talvegue - CCT 01 - areia extraída e brita produzida</t>
  </si>
  <si>
    <t>2003730</t>
  </si>
  <si>
    <t>Caixa coletora de talvegue - CCT 02 - areia e brita comerciais</t>
  </si>
  <si>
    <t>2003729</t>
  </si>
  <si>
    <t>Caixa coletora de talvegue - CCT 02 - areia extraída e brita produzida</t>
  </si>
  <si>
    <t>2003732</t>
  </si>
  <si>
    <t>Caixa coletora de talvegue - CCT 03 - areia e brita comerciais</t>
  </si>
  <si>
    <t>2003731</t>
  </si>
  <si>
    <t>Caixa coletora de talvegue - CCT 03 - areia extraída e brita produzida</t>
  </si>
  <si>
    <t>2003734</t>
  </si>
  <si>
    <t>Caixa coletora de talvegue - CCT 04 - areia e brita comerciais</t>
  </si>
  <si>
    <t>2003733</t>
  </si>
  <si>
    <t>Caixa coletora de talvegue - CCT 04 - areia extraída e brita produzida</t>
  </si>
  <si>
    <t>2003736</t>
  </si>
  <si>
    <t>Caixa coletora de talvegue - CCT 05 - areia e brita comerciais</t>
  </si>
  <si>
    <t>2003735</t>
  </si>
  <si>
    <t>Caixa coletora de talvegue - CCT 05 - areia extraída e brita produzida</t>
  </si>
  <si>
    <t>2003738</t>
  </si>
  <si>
    <t>Caixa coletora de talvegue - CCT 06 - areia e brita comerciais</t>
  </si>
  <si>
    <t>2003737</t>
  </si>
  <si>
    <t>Caixa coletora de talvegue - CCT 06 - areia extraída e brita produzida</t>
  </si>
  <si>
    <t>2003740</t>
  </si>
  <si>
    <t>Caixa coletora de talvegue - CCT 07 - areia e brita comerciais</t>
  </si>
  <si>
    <t>2003739</t>
  </si>
  <si>
    <t>Caixa coletora de talvegue - CCT 07 - areia extraída e brita produzida</t>
  </si>
  <si>
    <t>2003742</t>
  </si>
  <si>
    <t>Caixa coletora de talvegue - CCT 08 - areia e brita comerciais</t>
  </si>
  <si>
    <t>2003741</t>
  </si>
  <si>
    <t>Caixa coletora de talvegue - CCT 08 - areia extraída e brita produzida</t>
  </si>
  <si>
    <t>2003744</t>
  </si>
  <si>
    <t>Caixa coletora de talvegue - CCT 09 - areia e brita comerciais</t>
  </si>
  <si>
    <t>2003743</t>
  </si>
  <si>
    <t>Caixa coletora de talvegue - CCT 09 - areia extraída e brita produzida</t>
  </si>
  <si>
    <t>2003746</t>
  </si>
  <si>
    <t>Caixa coletora de talvegue - CCT 10 - areia e brita comerciais</t>
  </si>
  <si>
    <t>2003745</t>
  </si>
  <si>
    <t>Caixa coletora de talvegue - CCT 10 - areia extraída e brita produzida</t>
  </si>
  <si>
    <t>2003748</t>
  </si>
  <si>
    <t>Caixa coletora de talvegue - CCT 11 - areia e brita comerciais</t>
  </si>
  <si>
    <t>2003747</t>
  </si>
  <si>
    <t>Caixa coletora de talvegue - CCT 11 - areia extraída e brita produzida</t>
  </si>
  <si>
    <t>2003750</t>
  </si>
  <si>
    <t>Caixa coletora de talvegue - CCT 12 - areia e brita comerciais</t>
  </si>
  <si>
    <t>2003749</t>
  </si>
  <si>
    <t>Caixa coletora de talvegue - CCT 12 - areia extraída e brita produzida</t>
  </si>
  <si>
    <t>2003752</t>
  </si>
  <si>
    <t>Caixa coletora de talvegue - CCT 13 - areia e brita comerciais</t>
  </si>
  <si>
    <t>2003751</t>
  </si>
  <si>
    <t>Caixa coletora de talvegue - CCT 13 - areia extraída e brita produzida</t>
  </si>
  <si>
    <t>2003754</t>
  </si>
  <si>
    <t>Caixa coletora de talvegue - CCT 14 - areia e brita comerciais</t>
  </si>
  <si>
    <t>2003753</t>
  </si>
  <si>
    <t>Caixa coletora de talvegue - CCT 14 - areia extraída e brita produzida</t>
  </si>
  <si>
    <t>2003756</t>
  </si>
  <si>
    <t>Caixa coletora de talvegue - CCT 15 - areia e brita comerciais</t>
  </si>
  <si>
    <t>2003755</t>
  </si>
  <si>
    <t>Caixa coletora de talvegue - CCT 15 - areia extraída e brita produzida</t>
  </si>
  <si>
    <t>2003758</t>
  </si>
  <si>
    <t>Caixa coletora de talvegue - CCT 16 - areia e brita comerciais</t>
  </si>
  <si>
    <t>2003757</t>
  </si>
  <si>
    <t>Caixa coletora de talvegue - CCT 16 - areia extraída e brita produzida</t>
  </si>
  <si>
    <t>2003760</t>
  </si>
  <si>
    <t>Caixa coletora de talvegue - CCT 17 - areia e brita comerciais</t>
  </si>
  <si>
    <t>2003759</t>
  </si>
  <si>
    <t>Caixa coletora de talvegue - CCT 17 - areia extraída e brita produzida</t>
  </si>
  <si>
    <t>2003762</t>
  </si>
  <si>
    <t>Caixa coletora de talvegue - CCT 18 - areia e brita comerciais</t>
  </si>
  <si>
    <t>2003761</t>
  </si>
  <si>
    <t>Caixa coletora de talvegue - CCT 18 - areia extraída e brita produzida</t>
  </si>
  <si>
    <t>2003764</t>
  </si>
  <si>
    <t>Caixa coletora de talvegue - CCT 19 - areia e brita comerciais</t>
  </si>
  <si>
    <t>2003763</t>
  </si>
  <si>
    <t>Caixa coletora de talvegue - CCT 19 - areia extraída e brita produzida</t>
  </si>
  <si>
    <t>2003766</t>
  </si>
  <si>
    <t>Caixa coletora de talvegue - CCT 20 - areia e brita comerciais</t>
  </si>
  <si>
    <t>2003765</t>
  </si>
  <si>
    <t>Caixa coletora de talvegue - CCT 20 - areia extraída e brita produzida</t>
  </si>
  <si>
    <t>2003642</t>
  </si>
  <si>
    <t>Caixa de ligação e passagem - CLP 01 - areia e brita comerciais</t>
  </si>
  <si>
    <t>2003641</t>
  </si>
  <si>
    <t>Caixa de ligação e passagem - CLP 01 - areia extraída e brita produzida</t>
  </si>
  <si>
    <t>2003644</t>
  </si>
  <si>
    <t>Caixa de ligação e passagem - CLP 02 - areia e brita comerciais</t>
  </si>
  <si>
    <t>2003643</t>
  </si>
  <si>
    <t>Caixa de ligação e passagem - CLP 02 - areia extraída e brita produzida</t>
  </si>
  <si>
    <t>2003646</t>
  </si>
  <si>
    <t>Caixa de ligação e passagem - CLP 03 - areia e brita comerciais</t>
  </si>
  <si>
    <t>2003645</t>
  </si>
  <si>
    <t>Caixa de ligação e passagem - CLP 03 - areia extraída e brita produzida</t>
  </si>
  <si>
    <t>2003648</t>
  </si>
  <si>
    <t>Caixa de ligação e passagem - CLP 04 - areia e brita comerciais</t>
  </si>
  <si>
    <t>2003647</t>
  </si>
  <si>
    <t>Caixa de ligação e passagem - CLP 04 - areia extraída e brita produzida</t>
  </si>
  <si>
    <t>2003650</t>
  </si>
  <si>
    <t>Caixa de ligação e passagem - CLP 05 - areia e brita comerciais</t>
  </si>
  <si>
    <t>2003649</t>
  </si>
  <si>
    <t>Caixa de ligação e passagem - CLP 05 - areia extraída e brita produzida</t>
  </si>
  <si>
    <t>2003652</t>
  </si>
  <si>
    <t>Caixa de ligação e passagem - CLP 06 - areia e brita comerciais</t>
  </si>
  <si>
    <t>2003651</t>
  </si>
  <si>
    <t>Caixa de ligação e passagem - CLP 06 - areia extraída e brita produzida</t>
  </si>
  <si>
    <t>2003654</t>
  </si>
  <si>
    <t>Caixa de ligação e passagem - CLP 07 - areia e brita comerciais</t>
  </si>
  <si>
    <t>2003653</t>
  </si>
  <si>
    <t>Caixa de ligação e passagem - CLP 07 - areia extraída e brita produzida</t>
  </si>
  <si>
    <t>2003656</t>
  </si>
  <si>
    <t>Caixa de ligação e passagem - CLP 08 - areia e brita comerciais</t>
  </si>
  <si>
    <t>2003655</t>
  </si>
  <si>
    <t>Caixa de ligação e passagem - CLP 08 - areia extraída e brita produzida</t>
  </si>
  <si>
    <t>2003658</t>
  </si>
  <si>
    <t>Caixa de ligação e passagem - CLP 09 - areia e brita comerciais</t>
  </si>
  <si>
    <t>2003657</t>
  </si>
  <si>
    <t>Caixa de ligação e passagem - CLP 09 - areia extraída e brita produzida</t>
  </si>
  <si>
    <t>2003660</t>
  </si>
  <si>
    <t>Caixa de ligação e passagem - CLP 10 - areia e brita comerciais</t>
  </si>
  <si>
    <t>2003659</t>
  </si>
  <si>
    <t>Caixa de ligação e passagem - CLP 10 - areia extraída e brita produzida</t>
  </si>
  <si>
    <t>2003662</t>
  </si>
  <si>
    <t>Caixa de ligação e passagem - CLP 11 - areia e brita comerciais</t>
  </si>
  <si>
    <t>2003661</t>
  </si>
  <si>
    <t>Caixa de ligação e passagem - CLP 11 - areia extraída e brita produzida</t>
  </si>
  <si>
    <t>2003664</t>
  </si>
  <si>
    <t>Caixa de ligação e passagem - CLP 12 - areia e brita comerciais</t>
  </si>
  <si>
    <t>2003663</t>
  </si>
  <si>
    <t>Caixa de ligação e passagem - CLP 12 - areia extraída e brita produzida</t>
  </si>
  <si>
    <t>2003666</t>
  </si>
  <si>
    <t>Caixa de ligação e passagem - CLP 13 - areia e brita comerciais</t>
  </si>
  <si>
    <t>2003665</t>
  </si>
  <si>
    <t>Caixa de ligação e passagem - CLP 13 - areia extraída e brita produzida</t>
  </si>
  <si>
    <t>2003668</t>
  </si>
  <si>
    <t>Caixa de ligação e passagem - CLP 14 - areia e brita comerciais</t>
  </si>
  <si>
    <t>2003667</t>
  </si>
  <si>
    <t>Caixa de ligação e passagem - CLP 14 - areia extraída e brita produzida</t>
  </si>
  <si>
    <t>2003670</t>
  </si>
  <si>
    <t>Caixa de ligação e passagem - CLP 15 - areia e brita comerciais</t>
  </si>
  <si>
    <t>2003669</t>
  </si>
  <si>
    <t>Caixa de ligação e passagem - CLP 15 - areia extraída e brita produzida</t>
  </si>
  <si>
    <t>2003672</t>
  </si>
  <si>
    <t>Caixa de ligação e passagem - CLP 16 - areia e brita comerciais</t>
  </si>
  <si>
    <t>2003671</t>
  </si>
  <si>
    <t>Caixa de ligação e passagem - CLP 16 - areia extraída e brita produzida</t>
  </si>
  <si>
    <t>2003674</t>
  </si>
  <si>
    <t>Caixa de ligação e passagem - CLP 17 - areia e brita comerciais</t>
  </si>
  <si>
    <t>2003673</t>
  </si>
  <si>
    <t>Caixa de ligação e passagem - CLP 17 - areia extraída e brita produzida</t>
  </si>
  <si>
    <t>2003676</t>
  </si>
  <si>
    <t>Caixa de ligação e passagem - CLP 18 - areia e brita comerciais</t>
  </si>
  <si>
    <t>2003675</t>
  </si>
  <si>
    <t>Caixa de ligação e passagem - CLP 18 - areia extraída e brita produzida</t>
  </si>
  <si>
    <t>2003854</t>
  </si>
  <si>
    <t>Camada drenante para proteção de muros de contenção - areia comercial</t>
  </si>
  <si>
    <t>2003855</t>
  </si>
  <si>
    <t>Camada drenante para proteção de muros de contenção - areia extraída</t>
  </si>
  <si>
    <t>2003856</t>
  </si>
  <si>
    <t>Camada drenante para proteção de muros de contenção - brita comercial</t>
  </si>
  <si>
    <t>2003857</t>
  </si>
  <si>
    <t>Camada drenante para proteção de muros de contenção - brita produzida</t>
  </si>
  <si>
    <t>2019782</t>
  </si>
  <si>
    <t>Canal em polietileno e polipropileno com efeito autolimpante e abertura de captação em ferro fundido dúctil - carga de controle de 900 kN - 100,0 x 21,0 x 57,9 cm - fornecimento e instalação em pavimento de asfalto</t>
  </si>
  <si>
    <t>2019783</t>
  </si>
  <si>
    <t>Canal em polietileno e polipropileno com efeito autolimpante e abertura de captação em ferro fundido dúctil - carga de controle de 900 kN - 100,0 x 25,2 x 66,5 cm - fornecimento e instalação em pavimento de asfalto</t>
  </si>
  <si>
    <t>2019784</t>
  </si>
  <si>
    <t>Canal em polietileno e polipropileno com efeito autolimpante e abertura de captação em ferro fundido dúctil - carga de controle de 900 kN - 100,0 x 42,0 x 95,0 cm - fornecimento e instalação em pavimento de asfalto</t>
  </si>
  <si>
    <t>2019785</t>
  </si>
  <si>
    <t>Canal em polietileno e polipropileno com efeito autolimpante e abertura de captação em ferro fundido dúctil - carga de controle de 900 kN - 114,2 x 78,0 x 106,0 cm - fornecimento e instalação em pavimento de asfalto</t>
  </si>
  <si>
    <t>2019776</t>
  </si>
  <si>
    <t>Canal em polietileno e polipropileno com efeito autolimpante e grelha de encaixe em ferro fundido dúctil - carga de controle de 400 kN - 100,0 x 14,7 x 18,6 cm - fornecimento e instalação em pavimento de asfalto</t>
  </si>
  <si>
    <t>2019777</t>
  </si>
  <si>
    <t>Canal em polietileno e polipropileno com efeito autolimpante e grelha de encaixe em ferro fundido dúctil - carga de controle de 400 kN - 100,0 x 24,7 x 23,6 cm - fornecimento e instalação em pavimento de asfalto</t>
  </si>
  <si>
    <t>2019778</t>
  </si>
  <si>
    <t>Canal em polietileno e polipropileno com efeito autolimpante e grelha de encaixe em ferro fundido dúctil - carga de controle de 400 kN - 100,0 x 34,9 x 29,4 cm - fornecimento e instalação em pavimento de asfalto</t>
  </si>
  <si>
    <t>2019779</t>
  </si>
  <si>
    <t>Canal em polietileno e polipropileno com efeito autolimpante e grelha de encaixe em ferro fundido dúctil - carga de controle de 600 kN - 100,0 x 16,0 x 15,0 cm - fornecimento e instalação em pavimento de asfalto</t>
  </si>
  <si>
    <t>2019780</t>
  </si>
  <si>
    <t>Canal em polietileno e polipropileno com efeito autolimpante e grelha de encaixe em ferro fundido dúctil - carga de controle de 600 kN - 100,0 x 21,2 x 21,0 cm - fornecimento e instalação em pavimento de asfalto</t>
  </si>
  <si>
    <t>2019781</t>
  </si>
  <si>
    <t>Canal em polietileno e polipropileno com efeito autolimpante e grelha de encaixe em ferro fundido dúctil - carga de controle de 600 kN - 100,0 x 26,2 x 20,0 cm - fornecimento e instalação em pavimento de asfalto</t>
  </si>
  <si>
    <t>2019773</t>
  </si>
  <si>
    <t>Canal em polietileno e polipropileno com efeito autolimpante e grelha de encaixe em poliamida reforçada - carga de controle de 250 kN - 100,0 x 16,0 x 15,0 cm - fornecimento e instalação em pavimento de asfalto</t>
  </si>
  <si>
    <t>2019774</t>
  </si>
  <si>
    <t>Canal em polietileno e polipropileno com efeito autolimpante e grelha de encaixe em poliamida reforçada - carga de controle de 250 kN - 100,0 x 16,0 x 20,0 cm - fornecimento e instalação em pavimento de asfalto</t>
  </si>
  <si>
    <t>2019775</t>
  </si>
  <si>
    <t>Canal em polietileno e polipropileno com efeito autolimpante e grelha de encaixe em poliamida reforçada - carga de controle de 250 kN - 100,0 x 16,0 x 7,5 cm - fornecimento e instalação em pavimento de asfalto</t>
  </si>
  <si>
    <t>2019755</t>
  </si>
  <si>
    <t>Canal monobloco com corpo e grelha em concreto polímero com efeito autolimpante - carga de controle de 400 kN - 100,0 x 15,0 x 23,0 cm - fornecimento e instalação em pavimento de asfalto</t>
  </si>
  <si>
    <t>2019764</t>
  </si>
  <si>
    <t>Canal monobloco com corpo e grelha em concreto polímero com efeito autolimpante - carga de controle de 400 kN - 100,0 x 15,0 x 23,0 cm - fornecimento e instalação em pavimento de concreto</t>
  </si>
  <si>
    <t>2019756</t>
  </si>
  <si>
    <t>Canal monobloco com corpo e grelha em concreto polímero com efeito autolimpante - carga de controle de 400 kN - 100,0 x 25,0 x 32,0 cm - fornecimento e instalação em pavimento de asfalto</t>
  </si>
  <si>
    <t>2019765</t>
  </si>
  <si>
    <t>Canal monobloco com corpo e grelha em concreto polímero com efeito autolimpante - carga de controle de 400 kN - 100,0 x 25,0 x 32,0 cm - fornecimento e instalação em pavimento de concreto</t>
  </si>
  <si>
    <t>2019757</t>
  </si>
  <si>
    <t>Canal monobloco com corpo e grelha em concreto polímero com efeito autolimpante - carga de controle de 900 kN - 100,0 x 16,0 x 26,5 cm - fornecimento e instalação em pavimento de asfalto</t>
  </si>
  <si>
    <t>2019766</t>
  </si>
  <si>
    <t>Canal monobloco com corpo e grelha em concreto polímero com efeito autolimpante - carga de controle de 900 kN - 100,0 x 16,0 x 26,5 cm - fornecimento e instalação em pavimento de concreto</t>
  </si>
  <si>
    <t>2019758</t>
  </si>
  <si>
    <t>Canal monobloco com corpo e grelha em concreto polímero com efeito autolimpante - carga de controle de 900 kN - 100,0 x 21,0 x 28,0 cm - fornecimento e instalação em pavimento de asfalto</t>
  </si>
  <si>
    <t>2019767</t>
  </si>
  <si>
    <t>Canal monobloco com corpo e grelha em concreto polímero com efeito autolimpante - carga de controle de 900 kN - 100,0 x 21,0 x 28,0 cm - fornecimento e instalação em pavimento de concreto</t>
  </si>
  <si>
    <t>2019759</t>
  </si>
  <si>
    <t>Canal monobloco com corpo e grelha em concreto polímero com efeito autolimpante - carga de controle de 900 kN - 100,0 x 21,0 x 38,0 cm - fornecimento e instalação em pavimento de asfalto</t>
  </si>
  <si>
    <t>2019768</t>
  </si>
  <si>
    <t>Canal monobloco com corpo e grelha em concreto polímero com efeito autolimpante - carga de controle de 900 kN - 100,0 x 21,0 x 38,0 cm - fornecimento e instalação em pavimento de concreto</t>
  </si>
  <si>
    <t>2019760</t>
  </si>
  <si>
    <t>Canal monobloco com corpo e grelha em concreto polímero com efeito autolimpante - carga de controle de 900 kN - 100,0 x 21,0 x 48,0 cm - fornecimento e instalação em pavimento de asfalto</t>
  </si>
  <si>
    <t>2019769</t>
  </si>
  <si>
    <t>Canal monobloco com corpo e grelha em concreto polímero com efeito autolimpante - carga de controle de 900 kN - 100,0 x 21,0 x 48,0 cm - fornecimento e instalação em pavimento de concreto</t>
  </si>
  <si>
    <t>2019761</t>
  </si>
  <si>
    <t>Canal monobloco com corpo e grelha em concreto polímero com efeito autolimpante - carga de controle de 900 kN - 100,0 x 26,0 x 33,0 cm - fornecimento e instalação em pavimento de asfalto</t>
  </si>
  <si>
    <t>2019770</t>
  </si>
  <si>
    <t>Canal monobloco com corpo e grelha em concreto polímero com efeito autolimpante - carga de controle de 900 kN - 100,0 x 26,0 x 33,0 cm - fornecimento e instalação em pavimento de concreto</t>
  </si>
  <si>
    <t>2019762</t>
  </si>
  <si>
    <t>Canal monobloco com corpo e grelha em concreto polímero com efeito autolimpante - carga de controle de 900 kN - 100,0 x 26,0 x 53,0 cm - fornecimento e instalação em pavimento de asfalto</t>
  </si>
  <si>
    <t>2019771</t>
  </si>
  <si>
    <t>Canal monobloco com corpo e grelha em concreto polímero com efeito autolimpante - carga de controle de 900 kN - 100,0 x 26,0 x 53,0 cm - fornecimento e instalação em pavimento de concreto</t>
  </si>
  <si>
    <t>2019763</t>
  </si>
  <si>
    <t>Canal monobloco com corpo e grelha em concreto polímero com efeito autolimpante - carga de controle de 900 kN - 200,0 x 40,0 x 59,5 cm - fornecimento e instalação em pavimento de asfalto</t>
  </si>
  <si>
    <t>2019772</t>
  </si>
  <si>
    <t>Canal monobloco com corpo e grelha em concreto polímero com efeito autolimpante - carga de controle de 900 kN - 200,0 x 40,0 x 59,5 cm - fornecimento e instalação em pavimento de concreto</t>
  </si>
  <si>
    <t>2003811</t>
  </si>
  <si>
    <t>Canaleta de concreto - CAU 01 - seção de 20 x 20 cm - espessura de 10 cm - apoiada em toda a extensão</t>
  </si>
  <si>
    <t>2003812</t>
  </si>
  <si>
    <t>Canaleta de concreto - CAU 02 - seção de 25 x 25 cm - espessura de 10 cm - apoiada em toda a extensão</t>
  </si>
  <si>
    <t>2003813</t>
  </si>
  <si>
    <t>Canaleta de concreto - CAU 03 - seção de 30 x 30 cm - espessura de 10 cm - apoiada em toda a extensão</t>
  </si>
  <si>
    <t>2003814</t>
  </si>
  <si>
    <t>Canaleta de concreto - CAU 04 - seção de 35 x 35 cm - espessura de 10 cm - apoiada em toda a extensão</t>
  </si>
  <si>
    <t>2003815</t>
  </si>
  <si>
    <t>Canaleta de concreto - CAU 05 - seção de 40 x 40 cm - espessura de 10 cm - apoiada em toda a extensão</t>
  </si>
  <si>
    <t>2003816</t>
  </si>
  <si>
    <t>Canaleta de concreto - CAU 06 - seção de 50 x 50 cm - espessura de 10 cm - apoiada em toda a extensão</t>
  </si>
  <si>
    <t>2003817</t>
  </si>
  <si>
    <t>Canaleta de concreto - CAU 07 - seção de 60 x 60 cm - espessura de 10 cm - apoiada em toda a extensão</t>
  </si>
  <si>
    <t>2003799</t>
  </si>
  <si>
    <t>Canaleta meia cana D = 0,30 m assente sobre lastro de areia - areia e brita comerciais - fornecimento e instalação</t>
  </si>
  <si>
    <t>2003798</t>
  </si>
  <si>
    <t>Canaleta meia cana D = 0,30 m assente sobre lastro de areia - areia extraída e brita produzida - fornecimento e instalação</t>
  </si>
  <si>
    <t>2003801</t>
  </si>
  <si>
    <t>Canaleta meia cana D = 0,40 m assente sobre lastro de areia - areia e brita comerciais - fornecimento e instalação</t>
  </si>
  <si>
    <t>2003800</t>
  </si>
  <si>
    <t>Canaleta meia cana D = 0,40 m assente sobre lastro de areia - areia extraída e brita produzida - fornecimento e instalação</t>
  </si>
  <si>
    <t>2003714</t>
  </si>
  <si>
    <t>Chaminé dos poços de visita - CPV 01 - areia e brita comerciais</t>
  </si>
  <si>
    <t>2003713</t>
  </si>
  <si>
    <t>Chaminé dos poços de visita - CPV 01 - areia extraída e brita produzida</t>
  </si>
  <si>
    <t>2003716</t>
  </si>
  <si>
    <t>Chaminé dos poços de visita - CPV 02 - areia e brita comerciais</t>
  </si>
  <si>
    <t>2003715</t>
  </si>
  <si>
    <t>Chaminé dos poços de visita - CPV 02 - areia extraída e brita produzida</t>
  </si>
  <si>
    <t>2003718</t>
  </si>
  <si>
    <t>Chaminé dos poços de visita - CPV 03 - areia e brita comerciais</t>
  </si>
  <si>
    <t>2003717</t>
  </si>
  <si>
    <t>Chaminé dos poços de visita - CPV 03 - areia extraída e brita produzida</t>
  </si>
  <si>
    <t>2003720</t>
  </si>
  <si>
    <t>Chaminé dos poços de visita - CPV 04 - areia e brita comerciais</t>
  </si>
  <si>
    <t>2003719</t>
  </si>
  <si>
    <t>Chaminé dos poços de visita - CPV 04 - areia extraída e brita produzida</t>
  </si>
  <si>
    <t>2003722</t>
  </si>
  <si>
    <t>Chaminé dos poços de visita - CPV 05 - areia e brita comerciais</t>
  </si>
  <si>
    <t>2003721</t>
  </si>
  <si>
    <t>Chaminé dos poços de visita - CPV 05 - areia extraída e brita produzida</t>
  </si>
  <si>
    <t>2003724</t>
  </si>
  <si>
    <t>Chaminé dos poços de visita - CPV 06 - areia e brita comerciais</t>
  </si>
  <si>
    <t>2003723</t>
  </si>
  <si>
    <t>Chaminé dos poços de visita - CPV 06 - areia extraída e brita produzida</t>
  </si>
  <si>
    <t>2003726</t>
  </si>
  <si>
    <t>Chaminé dos poços de visita - CPV 07 - areia e brita comerciais</t>
  </si>
  <si>
    <t>2003725</t>
  </si>
  <si>
    <t>Chaminé dos poços de visita - CPV 07 - areia extraída e brita produzida</t>
  </si>
  <si>
    <t>2003859</t>
  </si>
  <si>
    <t>Colchão drenante com espalhamento e compactação mecânicos - brita produzida</t>
  </si>
  <si>
    <t>2003861</t>
  </si>
  <si>
    <t>Coluna drenante D = 20 cm - areia comercial</t>
  </si>
  <si>
    <t>2003862</t>
  </si>
  <si>
    <t>Coluna drenante D = 20 cm - areia extraída</t>
  </si>
  <si>
    <t>2003411</t>
  </si>
  <si>
    <t>Descida d'água de aterros em degraus - DAD 110-26 - areia e brita comerciais</t>
  </si>
  <si>
    <t>2003410</t>
  </si>
  <si>
    <t>Descida d'água de aterros em degraus - DAD 110-26 - areia extraída e brita produzida</t>
  </si>
  <si>
    <t>2003415</t>
  </si>
  <si>
    <t>Descida d'água de aterros em degraus - DAD 125-30 - areia e brita comerciais</t>
  </si>
  <si>
    <t>2003414</t>
  </si>
  <si>
    <t>Descida d'água de aterros em degraus - DAD 125-30 - areia extraída e brita produzida</t>
  </si>
  <si>
    <t>2003419</t>
  </si>
  <si>
    <t>Descida d'água de aterros em degraus - DAD 170-35 - areia e brita comerciais</t>
  </si>
  <si>
    <t>2003418</t>
  </si>
  <si>
    <t>Descida d'água de aterros em degraus - DAD 170-35 - areia extraída e brita produzida</t>
  </si>
  <si>
    <t>2003423</t>
  </si>
  <si>
    <t>Descida d'água de aterros em degraus - DAD 200-40 - areia e brita comerciais</t>
  </si>
  <si>
    <t>2003422</t>
  </si>
  <si>
    <t>Descida d'água de aterros em degraus - DAD 200-40 - areia extraída e brita produzida</t>
  </si>
  <si>
    <t>2003427</t>
  </si>
  <si>
    <t>Descida d'água de aterros em degraus - DAD 240-54 - areia e brita comerciais</t>
  </si>
  <si>
    <t>2003426</t>
  </si>
  <si>
    <t>Descida d'água de aterros em degraus - DAD 240-54 - areia extraída e brita produzida</t>
  </si>
  <si>
    <t>2003431</t>
  </si>
  <si>
    <t>Descida d'água de aterros em degraus - DAD 320-35 - areia e brita comerciais</t>
  </si>
  <si>
    <t>2003430</t>
  </si>
  <si>
    <t>Descida d'água de aterros em degraus - DAD 320-35 - areia extraída e brita produzida</t>
  </si>
  <si>
    <t>2003435</t>
  </si>
  <si>
    <t>Descida d'água de aterros em degraus - DAD 370-45 - areia e brita comerciais</t>
  </si>
  <si>
    <t>2003434</t>
  </si>
  <si>
    <t>Descida d'água de aterros em degraus - DAD 370-45 - areia extraída e brita produzida</t>
  </si>
  <si>
    <t>2003439</t>
  </si>
  <si>
    <t>Descida d'água de aterros em degraus - DAD 435-55 - areia e brita comerciais</t>
  </si>
  <si>
    <t>2003438</t>
  </si>
  <si>
    <t>Descida d'água de aterros em degraus - DAD 435-55 - areia extraída e brita produzida</t>
  </si>
  <si>
    <t>2003167</t>
  </si>
  <si>
    <t>Descida d'água de aterros em degraus - DAD 470-35 - areia e brita comerciais</t>
  </si>
  <si>
    <t>2003168</t>
  </si>
  <si>
    <t>Descida d'água de aterros em degraus - DAD 470-35 - areia extraída e brita produzida</t>
  </si>
  <si>
    <t>2003407</t>
  </si>
  <si>
    <t>Descida d'água de aterros em degraus - DAD 60-36 - areia e brita comerciais</t>
  </si>
  <si>
    <t>2003406</t>
  </si>
  <si>
    <t>Descida d'água de aterros em degraus - DAD 60-36 - areia extraída e brita produzida</t>
  </si>
  <si>
    <t>2003169</t>
  </si>
  <si>
    <t>Descida d'água de aterros em degraus - DAD 608-50 - areia e brita comerciais</t>
  </si>
  <si>
    <t>2003170</t>
  </si>
  <si>
    <t>Descida d'água de aterros em degraus - DAD 608-50 - areia extraída e brita produzida</t>
  </si>
  <si>
    <t>2003389</t>
  </si>
  <si>
    <t>Descida d'água de aterros tipo rápido - DAR 40-20 - areia e brita comerciais</t>
  </si>
  <si>
    <t>2003388</t>
  </si>
  <si>
    <t>Descida d'água de aterros tipo rápido - DAR 40-20 - areia extraída e brita produzida</t>
  </si>
  <si>
    <t>2003393</t>
  </si>
  <si>
    <t>Descida d'água de aterros tipo rápido - DAR 60-30 - areia e brita comerciais</t>
  </si>
  <si>
    <t>2003392</t>
  </si>
  <si>
    <t>Descida d'água de aterros tipo rápido - DAR 60-30 - areia extraída e brita produzida</t>
  </si>
  <si>
    <t>2003173</t>
  </si>
  <si>
    <t>Descida d'água de cortes em degraus - DCD 100-50 - areia e brita comerciais</t>
  </si>
  <si>
    <t>2003174</t>
  </si>
  <si>
    <t>Descida d'água de cortes em degraus - DCD 100-50 - areia extraída e brita produzida</t>
  </si>
  <si>
    <t>2003171</t>
  </si>
  <si>
    <t>Descida d'água de cortes em degraus - DCD 40-40 - areia e brita comerciais</t>
  </si>
  <si>
    <t>2003172</t>
  </si>
  <si>
    <t>Descida d'água de cortes em degraus - DCD 40-40 - areia extraída e brita produzida</t>
  </si>
  <si>
    <t>2003399</t>
  </si>
  <si>
    <t>Descida d'água de cortes em degraus - DCD 60-30 - areia e brita comerciais</t>
  </si>
  <si>
    <t>2003398</t>
  </si>
  <si>
    <t>Descida d'água de cortes em degraus - DCD 60-30 - areia extraída e brita produzida</t>
  </si>
  <si>
    <t>2003403</t>
  </si>
  <si>
    <t>Descida d'água de cortes em degraus - DCD 80-40 - areia e brita comerciais</t>
  </si>
  <si>
    <t>2003402</t>
  </si>
  <si>
    <t>Descida d'água de cortes em degraus - DCD 80-40 - areia extraída e brita produzida</t>
  </si>
  <si>
    <t>2003452</t>
  </si>
  <si>
    <t>Dissipador de energia - DEB 180-263 - areia extraída e brita e pedra de mão produzidas</t>
  </si>
  <si>
    <t>2003453</t>
  </si>
  <si>
    <t>Dissipador de energia - DEB 180-263 - areia, brita e pedra de mão comerciais</t>
  </si>
  <si>
    <t>2003454</t>
  </si>
  <si>
    <t>Dissipador de energia - DEB 240-316 - areia extraída e brita e pedra de mão produzidas</t>
  </si>
  <si>
    <t>2003455</t>
  </si>
  <si>
    <t>Dissipador de energia - DEB 240-316 - areia, brita e pedra de mão comerciais</t>
  </si>
  <si>
    <t>2003456</t>
  </si>
  <si>
    <t>Dissipador de energia - DEB 300-366 - areia extraída e brita e pedra de mão produzidas</t>
  </si>
  <si>
    <t>2003457</t>
  </si>
  <si>
    <t>Dissipador de energia - DEB 300-366 - areia, brita e pedra de mão comerciais</t>
  </si>
  <si>
    <t>2003462</t>
  </si>
  <si>
    <t>Dissipador de energia - DEB 300-511 - areia extraída e brita e pedra de mão produzidas</t>
  </si>
  <si>
    <t>2003463</t>
  </si>
  <si>
    <t>Dissipador de energia - DEB 300-511 - areia, brita e pedra de mão comerciais</t>
  </si>
  <si>
    <t>2003468</t>
  </si>
  <si>
    <t>Dissipador de energia - DEB 300-666 - areia extraída e brita e pedra de mão produzidas</t>
  </si>
  <si>
    <t>2003469</t>
  </si>
  <si>
    <t>Dissipador de energia - DEB 300-666 - areia, brita e pedra de mão comerciais</t>
  </si>
  <si>
    <t>2003458</t>
  </si>
  <si>
    <t>Dissipador de energia - DEB 360-414 - areia extraída e brita e pedra de mão produzidas</t>
  </si>
  <si>
    <t>2003459</t>
  </si>
  <si>
    <t>Dissipador de energia - DEB 360-414 - areia, brita e pedra de mão comerciais</t>
  </si>
  <si>
    <t>2003464</t>
  </si>
  <si>
    <t>Dissipador de energia - DEB 360-584 - areia extraída e brita e pedra de mão produzidas</t>
  </si>
  <si>
    <t>2003465</t>
  </si>
  <si>
    <t>Dissipador de energia - DEB 360-584 - areia, brita e pedra de mão comerciais</t>
  </si>
  <si>
    <t>2003470</t>
  </si>
  <si>
    <t>Dissipador de energia - DEB 360-754 - areia extraída e brita e pedra de mão produzidas</t>
  </si>
  <si>
    <t>2003471</t>
  </si>
  <si>
    <t>Dissipador de energia - DEB 360-754 - areia, brita e pedra de mão comerciais</t>
  </si>
  <si>
    <t>2003460</t>
  </si>
  <si>
    <t>Dissipador de energia - DEB 450-551 - areia extraída e brita e pedra de mão produzidas</t>
  </si>
  <si>
    <t>2003461</t>
  </si>
  <si>
    <t>Dissipador de energia - DEB 450-551 - areia, brita e pedra de mão comerciais</t>
  </si>
  <si>
    <t>2003466</t>
  </si>
  <si>
    <t>Dissipador de energia - DEB 450-746 - areia extraída e brita e pedra de mão produzidas</t>
  </si>
  <si>
    <t>2003467</t>
  </si>
  <si>
    <t>Dissipador de energia - DEB 450-746 - areia, brita e pedra de mão comerciais</t>
  </si>
  <si>
    <t>2003472</t>
  </si>
  <si>
    <t>Dissipador de energia - DEB 450-956 - areia extraída e brita e pedra de mão produzidas</t>
  </si>
  <si>
    <t>2003473</t>
  </si>
  <si>
    <t>Dissipador de energia - DEB 450-956 - areia, brita e pedra de mão comerciais</t>
  </si>
  <si>
    <t>2003176</t>
  </si>
  <si>
    <t>Dissipador de energia - DED 01 A - areia extraída e brita e pedra de mão produzidas</t>
  </si>
  <si>
    <t>2003175</t>
  </si>
  <si>
    <t>Dissipador de energia - DED 01 A - areia, brita e pedra de mão comerciais</t>
  </si>
  <si>
    <t>2003201</t>
  </si>
  <si>
    <t>Dissipador de energia - DED 01 B - areia e brita comerciais</t>
  </si>
  <si>
    <t>2003202</t>
  </si>
  <si>
    <t>Dissipador de energia - DED 01 B - areia extraída e brita produzida</t>
  </si>
  <si>
    <t>2003178</t>
  </si>
  <si>
    <t>Dissipador de energia - DED 02 A - areia extraída e brita e pedra de mão produzidas</t>
  </si>
  <si>
    <t>2003177</t>
  </si>
  <si>
    <t>Dissipador de energia - DED 02 A - areia, brita e pedra de mão comerciais</t>
  </si>
  <si>
    <t>2003203</t>
  </si>
  <si>
    <t>Dissipador de energia - DED 02 B - areia e brita comerciais</t>
  </si>
  <si>
    <t>2003204</t>
  </si>
  <si>
    <t>Dissipador de energia - DED 02 B - areia extraída e brita produzida</t>
  </si>
  <si>
    <t>2003180</t>
  </si>
  <si>
    <t>Dissipador de energia - DED 03 A - areia extraída e brita e pedra de mão produzidas</t>
  </si>
  <si>
    <t>2003179</t>
  </si>
  <si>
    <t>Dissipador de energia - DED 03 A - areia, brita e pedra de mão comerciais</t>
  </si>
  <si>
    <t>2003205</t>
  </si>
  <si>
    <t>Dissipador de energia - DED 03 B - areia e brita comerciais</t>
  </si>
  <si>
    <t>2003206</t>
  </si>
  <si>
    <t>Dissipador de energia - DED 03 B - areia extraída e brita produzida</t>
  </si>
  <si>
    <t>2003182</t>
  </si>
  <si>
    <t>Dissipador de energia - DED 04 A - areia extraída e brita e pedra de mão produzidas</t>
  </si>
  <si>
    <t>2003181</t>
  </si>
  <si>
    <t>Dissipador de energia - DED 04 A - areia, brita e pedra de mão comerciais</t>
  </si>
  <si>
    <t>2003207</t>
  </si>
  <si>
    <t>Dissipador de energia - DED 04 B - areia e brita comerciais</t>
  </si>
  <si>
    <t>2003208</t>
  </si>
  <si>
    <t>Dissipador de energia - DED 04 B - areia extraída e brita produzida</t>
  </si>
  <si>
    <t>2003184</t>
  </si>
  <si>
    <t>Dissipador de energia - DED 05 A - areia extraída e brita e pedra de mão produzidas</t>
  </si>
  <si>
    <t>2003183</t>
  </si>
  <si>
    <t>Dissipador de energia - DED 05 A - areia, brita e pedra de mão comerciais</t>
  </si>
  <si>
    <t>2003209</t>
  </si>
  <si>
    <t>Dissipador de energia - DED 05 B - areia e brita comerciais</t>
  </si>
  <si>
    <t>2003210</t>
  </si>
  <si>
    <t>Dissipador de energia - DED 05 B - areia extraída e brita produzida</t>
  </si>
  <si>
    <t>2003186</t>
  </si>
  <si>
    <t>Dissipador de energia - DED 06 A - areia extraída e brita e pedra de mão produzidas</t>
  </si>
  <si>
    <t>2003185</t>
  </si>
  <si>
    <t>Dissipador de energia - DED 06 A - areia, brita e pedra de mão comerciais</t>
  </si>
  <si>
    <t>2003211</t>
  </si>
  <si>
    <t>Dissipador de energia - DED 06 B - areia e brita comerciais</t>
  </si>
  <si>
    <t>2003212</t>
  </si>
  <si>
    <t>Dissipador de energia - DED 06 B - areia extraída e brita produzida</t>
  </si>
  <si>
    <t>2003188</t>
  </si>
  <si>
    <t>Dissipador de energia - DED 07 A - areia extraída e brita e pedra de mão produzidas</t>
  </si>
  <si>
    <t>2003187</t>
  </si>
  <si>
    <t>Dissipador de energia - DED 07 A - areia, brita e pedra de mão comerciais</t>
  </si>
  <si>
    <t>2003213</t>
  </si>
  <si>
    <t>Dissipador de energia - DED 07 B - areia e brita comerciais</t>
  </si>
  <si>
    <t>2003214</t>
  </si>
  <si>
    <t>Dissipador de energia - DED 07 B - areia extraída e brita produzida</t>
  </si>
  <si>
    <t>2003190</t>
  </si>
  <si>
    <t>Dissipador de energia - DED 08 A - areia extraída e brita e pedra de mão produzidas</t>
  </si>
  <si>
    <t>2003189</t>
  </si>
  <si>
    <t>Dissipador de energia - DED 08 A - areia, brita e pedra de mão comerciais</t>
  </si>
  <si>
    <t>2003215</t>
  </si>
  <si>
    <t>Dissipador de energia - DED 08 B - areia e brita comerciais</t>
  </si>
  <si>
    <t>2003216</t>
  </si>
  <si>
    <t>Dissipador de energia - DED 08 B - areia extraída e brita produzida</t>
  </si>
  <si>
    <t>2003192</t>
  </si>
  <si>
    <t>Dissipador de energia - DED 09 A - areia extraída e brita e pedra de mão produzidas</t>
  </si>
  <si>
    <t>2003191</t>
  </si>
  <si>
    <t>Dissipador de energia - DED 09 A - areia, brita e pedra de mão comerciais</t>
  </si>
  <si>
    <t>2003217</t>
  </si>
  <si>
    <t>Dissipador de energia - DED 09 B - areia e brita comerciais</t>
  </si>
  <si>
    <t>2003218</t>
  </si>
  <si>
    <t>Dissipador de energia - DED 09 B - areia extraída e brita produzida</t>
  </si>
  <si>
    <t>2003194</t>
  </si>
  <si>
    <t>Dissipador de energia - DED 10 A - areia extraída e brita e pedra de mão produzidas</t>
  </si>
  <si>
    <t>2003193</t>
  </si>
  <si>
    <t>Dissipador de energia - DED 10 A - areia, brita e pedra de mão comerciais</t>
  </si>
  <si>
    <t>2003219</t>
  </si>
  <si>
    <t>Dissipador de energia - DED 10 B - areia e brita comerciais</t>
  </si>
  <si>
    <t>2003220</t>
  </si>
  <si>
    <t>Dissipador de energia - DED 10 B - areia extraída e brita produzida</t>
  </si>
  <si>
    <t>2003196</t>
  </si>
  <si>
    <t>Dissipador de energia - DED 11 A - areia extraída e brita e pedra de mão produzidas</t>
  </si>
  <si>
    <t>2003195</t>
  </si>
  <si>
    <t>Dissipador de energia - DED 11 A - areia, brita e pedra de mão comerciais</t>
  </si>
  <si>
    <t>2003221</t>
  </si>
  <si>
    <t>Dissipador de energia - DED 11 B - areia e brita comerciais</t>
  </si>
  <si>
    <t>2003222</t>
  </si>
  <si>
    <t>Dissipador de energia - DED 11 B - areia extraída e brita produzida</t>
  </si>
  <si>
    <t>2003198</t>
  </si>
  <si>
    <t>Dissipador de energia - DED 12 A - areia extraída e brita e pedra de mão produzidas</t>
  </si>
  <si>
    <t>2003197</t>
  </si>
  <si>
    <t>Dissipador de energia - DED 12 A - areia, brita e pedra de mão comerciais</t>
  </si>
  <si>
    <t>2003223</t>
  </si>
  <si>
    <t>Dissipador de energia - DED 12 B - areia e brita comerciais</t>
  </si>
  <si>
    <t>2003224</t>
  </si>
  <si>
    <t>Dissipador de energia - DED 12 B - areia extraída e brita produzida</t>
  </si>
  <si>
    <t>2003200</t>
  </si>
  <si>
    <t>Dissipador de energia - DED 13 A - areia extraída e brita e pedra de mão produzidas</t>
  </si>
  <si>
    <t>2003199</t>
  </si>
  <si>
    <t>Dissipador de energia - DED 13 A - areia, brita e pedra de mão comerciais</t>
  </si>
  <si>
    <t>2003225</t>
  </si>
  <si>
    <t>Dissipador de energia - DED 13 B - areia e brita comerciais</t>
  </si>
  <si>
    <t>2003226</t>
  </si>
  <si>
    <t>Dissipador de energia - DED 13 B - areia extraída e brita produzida</t>
  </si>
  <si>
    <t>2003238</t>
  </si>
  <si>
    <t>Dissipador de energia - DES 100-300 - areia extraída e brita e pedra de mão produzidas</t>
  </si>
  <si>
    <t>2003237</t>
  </si>
  <si>
    <t>Dissipador de energia - DES 100-300 - areia, brita e pedra de mão comerciais</t>
  </si>
  <si>
    <t>2003236</t>
  </si>
  <si>
    <t>Dissipador de energia - DES 108-324 - areia extraída e brita e pedra de mão produzidas</t>
  </si>
  <si>
    <t>2003235</t>
  </si>
  <si>
    <t>Dissipador de energia - DES 108-324 - areia, brita e pedra de mão comerciais</t>
  </si>
  <si>
    <t>2003234</t>
  </si>
  <si>
    <t>Dissipador de energia - DES 120-360 - areia extraída e brita e pedra de mão produzidas</t>
  </si>
  <si>
    <t>2003233</t>
  </si>
  <si>
    <t>Dissipador de energia - DES 120-360 - areia, brita e pedra de mão comerciais</t>
  </si>
  <si>
    <t>2003232</t>
  </si>
  <si>
    <t>Dissipador de energia - DES 125-375 - areia extraída e brita e pedra de mão produzidas</t>
  </si>
  <si>
    <t>2003231</t>
  </si>
  <si>
    <t>Dissipador de energia - DES 125-375 - areia, brita e pedra de mão comerciais</t>
  </si>
  <si>
    <t>2003230</t>
  </si>
  <si>
    <t>Dissipador de energia - DES 150-450 - areia extraída e brita e pedra de mão produzidas</t>
  </si>
  <si>
    <t>2003229</t>
  </si>
  <si>
    <t>Dissipador de energia - DES 150-450 - areia, brita e pedra de mão comerciais</t>
  </si>
  <si>
    <t>2003228</t>
  </si>
  <si>
    <t>Dissipador de energia - DES 160-480 - areia extraída e brita e pedra de mão produzidas</t>
  </si>
  <si>
    <t>2003227</t>
  </si>
  <si>
    <t>Dissipador de energia - DES 160-480 - areia, brita e pedra de mão comerciais</t>
  </si>
  <si>
    <t>2003248</t>
  </si>
  <si>
    <t>Dissipador de energia - DES 60-180 - areia extraída e brita e pedra de mão produzidas</t>
  </si>
  <si>
    <t>2003247</t>
  </si>
  <si>
    <t>Dissipador de energia - DES 60-180 - areia, brita e pedra de mão comerciais</t>
  </si>
  <si>
    <t>2003246</t>
  </si>
  <si>
    <t>Dissipador de energia - DES 73-219 - areia extraída e brita e pedra de mão produzidas</t>
  </si>
  <si>
    <t>2003245</t>
  </si>
  <si>
    <t>Dissipador de energia - DES 73-219 - areia, brita e pedra de mão comerciais</t>
  </si>
  <si>
    <t>2003244</t>
  </si>
  <si>
    <t>Dissipador de energia - DES 80-240 - areia extraída e brita e pedra de mão produzidas</t>
  </si>
  <si>
    <t>2003243</t>
  </si>
  <si>
    <t>Dissipador de energia - DES 80-240 - areia, brita e pedra de mão comerciais</t>
  </si>
  <si>
    <t>2003242</t>
  </si>
  <si>
    <t>Dissipador de energia - DES 88-264 - areia extraída e brita e pedra de mão produzidas</t>
  </si>
  <si>
    <t>2003241</t>
  </si>
  <si>
    <t>Dissipador de energia - DES 88-264 - areia, brita e pedra de mão comerciais</t>
  </si>
  <si>
    <t>2003240</t>
  </si>
  <si>
    <t>Dissipador de energia - DES 90-270 - areia extraída e brita e pedra de mão produzidas</t>
  </si>
  <si>
    <t>2003239</t>
  </si>
  <si>
    <t>Dissipador de energia - DES 90-270 - areia, brita e pedra de mão comerciais</t>
  </si>
  <si>
    <t>2004516</t>
  </si>
  <si>
    <t>Dreno de pavimento em microvala com geocomposto drenante H = 0,40 m - inclusive corte, enchimento com areia e selo asfáltico</t>
  </si>
  <si>
    <t>2004517</t>
  </si>
  <si>
    <t>Dreno de pavimento em microvala com geocomposto drenante H = 0,60 m - inclusive corte, enchimento com areia e selo asfáltico</t>
  </si>
  <si>
    <t>2007971</t>
  </si>
  <si>
    <t>Dreno de PVC D = 100 mm para OAE - fornecimento e instalação</t>
  </si>
  <si>
    <t>2008091</t>
  </si>
  <si>
    <t>Dreno de PVC D = 150 mm para OAE - fornecimento e instalação</t>
  </si>
  <si>
    <t>2006408</t>
  </si>
  <si>
    <t>Dreno de PVC D = 75 mm para OAE - fornecimento e instalação</t>
  </si>
  <si>
    <t>2015642</t>
  </si>
  <si>
    <t>Dreno em tubo de aço galvanizado D = 100 mm em OAE - fornecimento e instalação</t>
  </si>
  <si>
    <t>2015641</t>
  </si>
  <si>
    <t>Dreno em tubo de aço galvanizado D = 80 mm em OAE - fornecimento e instalação</t>
  </si>
  <si>
    <t>2004509</t>
  </si>
  <si>
    <t>Dreno longitudinal de pavimento H = 0,40 m - com geocomposto drenante</t>
  </si>
  <si>
    <t>2004510</t>
  </si>
  <si>
    <t>Dreno longitudinal de pavimento H = 0,60 m - com geocomposto drenante</t>
  </si>
  <si>
    <t>2004511</t>
  </si>
  <si>
    <t>Dreno longitudinal de pavimento H = 1,00 m - com geocomposto drenante</t>
  </si>
  <si>
    <t>2004512</t>
  </si>
  <si>
    <t>Dreno longitudinal de pavimento H = 1,50 m - com geocomposto drenante</t>
  </si>
  <si>
    <t>2003843</t>
  </si>
  <si>
    <t>Dreno longitudinal profundo em tubo de concreto D = 0,40 m em vala de H = 1,10 m e L = 1,00 m com brita envolta em geotêxtil</t>
  </si>
  <si>
    <t>2003915</t>
  </si>
  <si>
    <t>Dreno longitudinal profundo para corte em rocha - DPR 01 - tubo de concreto perfurado e brita comercial</t>
  </si>
  <si>
    <t>2003914</t>
  </si>
  <si>
    <t>Dreno longitudinal profundo para corte em rocha - DPR 01 - tubo de concreto perfurado e brita produzida</t>
  </si>
  <si>
    <t>2003589</t>
  </si>
  <si>
    <t>Dreno longitudinal profundo para corte em rocha - DPR 01 - tubo PEAD e brita comercial</t>
  </si>
  <si>
    <t>2003588</t>
  </si>
  <si>
    <t>Dreno longitudinal profundo para corte em rocha - DPR 01 - tubo PEAD e brita produzida</t>
  </si>
  <si>
    <t>2003917</t>
  </si>
  <si>
    <t>Dreno longitudinal profundo para corte em rocha - DPR 02 - tubo de concreto perfurado e brita comercial</t>
  </si>
  <si>
    <t>2003916</t>
  </si>
  <si>
    <t>Dreno longitudinal profundo para corte em rocha - DPR 02 - tubo de concreto perfurado e brita produzida</t>
  </si>
  <si>
    <t>2003591</t>
  </si>
  <si>
    <t>Dreno longitudinal profundo para corte em rocha - DPR 02 - tubo PEAD e brita comercial</t>
  </si>
  <si>
    <t>2003590</t>
  </si>
  <si>
    <t>Dreno longitudinal profundo para corte em rocha - DPR 02 - tubo PEAD e brita produzida</t>
  </si>
  <si>
    <t>2003593</t>
  </si>
  <si>
    <t>Dreno longitudinal profundo para corte em rocha - DPR 03 - brita comercial</t>
  </si>
  <si>
    <t>2003592</t>
  </si>
  <si>
    <t>Dreno longitudinal profundo para corte em rocha - DPR 03 - brita produzida</t>
  </si>
  <si>
    <t>2003595</t>
  </si>
  <si>
    <t>Dreno longitudinal profundo para corte em rocha - DPR 04 - brita comercial</t>
  </si>
  <si>
    <t>2003594</t>
  </si>
  <si>
    <t>Dreno longitudinal profundo para corte em rocha - DPR 04 - brita produzida</t>
  </si>
  <si>
    <t>2003597</t>
  </si>
  <si>
    <t>Dreno longitudinal profundo para corte em rocha - DPR 05 - tubo de concreto poroso e areia comercial</t>
  </si>
  <si>
    <t>2003596</t>
  </si>
  <si>
    <t>Dreno longitudinal profundo para corte em rocha - DPR 05 - tubo de concreto poroso e areia extraída</t>
  </si>
  <si>
    <t>2003572</t>
  </si>
  <si>
    <t>Dreno longitudinal profundo para corte em solo - DPS 01 - tubo PEAD e areia comercial</t>
  </si>
  <si>
    <t>2003580</t>
  </si>
  <si>
    <t>Dreno longitudinal profundo para corte em solo - DPS 01 - tubo PEAD e areia extraída</t>
  </si>
  <si>
    <t>2003573</t>
  </si>
  <si>
    <t>Dreno longitudinal profundo para corte em solo - DPS 02 - tubo PEAD e areia comercial</t>
  </si>
  <si>
    <t>2003581</t>
  </si>
  <si>
    <t>Dreno longitudinal profundo para corte em solo - DPS 02 - tubo PEAD e areia extraída</t>
  </si>
  <si>
    <t>2003561</t>
  </si>
  <si>
    <t>Dreno longitudinal profundo para corte em solo - DPS 03 - tubo de concreto perfurado, areia e brita comerciais - madeira com utilização de 5 vezes</t>
  </si>
  <si>
    <t>2003560</t>
  </si>
  <si>
    <t>Dreno longitudinal profundo para corte em solo - DPS 03 - tubo de concreto perfurado, areia extraída e brita produzida - madeira com utilização de 5 vezes</t>
  </si>
  <si>
    <t>2003574</t>
  </si>
  <si>
    <t>Dreno longitudinal profundo para corte em solo - DPS 03 - tubo PEAD, areia e brita comerciais - madeira com utilização de 5 vezes</t>
  </si>
  <si>
    <t>2003582</t>
  </si>
  <si>
    <t>Dreno longitudinal profundo para corte em solo - DPS 03 - tubo PEAD, areia extraída e brita produzida - madeira com utilização de 5 vezes</t>
  </si>
  <si>
    <t>2003563</t>
  </si>
  <si>
    <t>Dreno longitudinal profundo para corte em solo - DPS 04 - tubo de concreto perfurado, areia e brita comerciais - madeira com utilização de 5 vezes</t>
  </si>
  <si>
    <t>2003562</t>
  </si>
  <si>
    <t>Dreno longitudinal profundo para corte em solo - DPS 04 - tubo de concreto perfurado, areia extraída e brita produzida - madeira com utilização de 5 vezes</t>
  </si>
  <si>
    <t>2003575</t>
  </si>
  <si>
    <t>Dreno longitudinal profundo para corte em solo - DPS 04 - tubo PEAD, areia e brita comerciais - madeira com utilização de 5 vezes</t>
  </si>
  <si>
    <t>2003583</t>
  </si>
  <si>
    <t>Dreno longitudinal profundo para corte em solo - DPS 04 - tubo PEAD, areia extraída e brita produzida - madeira com utilização de 5 vezes</t>
  </si>
  <si>
    <t>2003565</t>
  </si>
  <si>
    <t>Dreno longitudinal profundo para corte em solo - DPS 05 - dreno cego - brita comercial</t>
  </si>
  <si>
    <t>2003564</t>
  </si>
  <si>
    <t>Dreno longitudinal profundo para corte em solo - DPS 05 - dreno cego - brita produzida</t>
  </si>
  <si>
    <t>2003567</t>
  </si>
  <si>
    <t>Dreno longitudinal profundo para corte em solo - DPS 06 - dreno cego - brita comercial</t>
  </si>
  <si>
    <t>2003566</t>
  </si>
  <si>
    <t>Dreno longitudinal profundo para corte em solo - DPS 06 - dreno cego - brita produzida</t>
  </si>
  <si>
    <t>2003569</t>
  </si>
  <si>
    <t>Dreno longitudinal profundo para corte em solo - DPS 07 - tubo de concreto perfurado e brita comercial</t>
  </si>
  <si>
    <t>2003568</t>
  </si>
  <si>
    <t>Dreno longitudinal profundo para corte em solo - DPS 07 - tubo de concreto perfurado e brita produzida</t>
  </si>
  <si>
    <t>2003578</t>
  </si>
  <si>
    <t>Dreno longitudinal profundo para corte em solo - DPS 07 - tubo PEAD e brita comercial</t>
  </si>
  <si>
    <t>2003586</t>
  </si>
  <si>
    <t>Dreno longitudinal profundo para corte em solo - DPS 07 - tubo PEAD e brita produzida</t>
  </si>
  <si>
    <t>2003571</t>
  </si>
  <si>
    <t>Dreno longitudinal profundo para corte em solo - DPS 08 - tubo de concreto perfurado e brita comercial</t>
  </si>
  <si>
    <t>2003570</t>
  </si>
  <si>
    <t>Dreno longitudinal profundo para corte em solo - DPS 08 - tubo de concreto perfurado e brita produzida</t>
  </si>
  <si>
    <t>2003579</t>
  </si>
  <si>
    <t>Dreno longitudinal profundo para corte em solo - DPS 08 - tubo PEAD e brita comercial</t>
  </si>
  <si>
    <t>2003587</t>
  </si>
  <si>
    <t>Dreno longitudinal profundo para corte em solo - DPS 08 - tubo PEAD e brita produzida</t>
  </si>
  <si>
    <t>2004506</t>
  </si>
  <si>
    <t>Dreno profundo H = 1,0 m - com geocomposto drenante - inclusive escavação e reaterro</t>
  </si>
  <si>
    <t>2004507</t>
  </si>
  <si>
    <t>Dreno profundo H = 1,5 m - com geocomposto drenante - inclusive escavação e reaterro</t>
  </si>
  <si>
    <t>2003614</t>
  </si>
  <si>
    <t>Dreno sub-horizontal - DSH 01 - material de 1ª categoria</t>
  </si>
  <si>
    <t>2003865</t>
  </si>
  <si>
    <t>Dreno sub-horizontal - DSH 01 - material de 2ª categoria</t>
  </si>
  <si>
    <t>2003923</t>
  </si>
  <si>
    <t>Dreno subsuperficial - DSS 01 - tubo de concreto perfurado e areia comercial</t>
  </si>
  <si>
    <t>2003922</t>
  </si>
  <si>
    <t>Dreno subsuperficial - DSS 01 - tubo de concreto perfurado e areia extraída</t>
  </si>
  <si>
    <t>2003605</t>
  </si>
  <si>
    <t>Dreno subsuperficial - DSS 01 - tubo PEAD e areia comercial</t>
  </si>
  <si>
    <t>2003604</t>
  </si>
  <si>
    <t>Dreno subsuperficial - DSS 01 - tubo PEAD e areia extraída</t>
  </si>
  <si>
    <t>2003607</t>
  </si>
  <si>
    <t>Dreno subsuperficial - DSS 02 - brita comercial</t>
  </si>
  <si>
    <t>2003606</t>
  </si>
  <si>
    <t>Dreno subsuperficial - DSS 02 - brita produzida</t>
  </si>
  <si>
    <t>2003609</t>
  </si>
  <si>
    <t>Dreno subsuperficial - DSS 03 - brita comercial</t>
  </si>
  <si>
    <t>2003608</t>
  </si>
  <si>
    <t>Dreno subsuperficial - DSS 03 - brita produzida</t>
  </si>
  <si>
    <t>2003925</t>
  </si>
  <si>
    <t>Dreno subsuperficial - DSS 04 - tubo de concreto perfurado e brita comercial</t>
  </si>
  <si>
    <t>2003924</t>
  </si>
  <si>
    <t>Dreno subsuperficial - DSS 04 - tubo de concreto perfurado e brita produzida</t>
  </si>
  <si>
    <t>2003611</t>
  </si>
  <si>
    <t>Dreno subsuperficial - DSS 04 - tubo PEAD e brita comercial</t>
  </si>
  <si>
    <t>2003610</t>
  </si>
  <si>
    <t>Dreno subsuperficial - DSS 04 - tubo PEAD e brita produzida</t>
  </si>
  <si>
    <t>2003820</t>
  </si>
  <si>
    <t>Dreno tipo barbacã - DRB 01 - D = 75 mm em estrutura de contenção de encosta - excluso o tubo de drenagem</t>
  </si>
  <si>
    <t>2003821</t>
  </si>
  <si>
    <t>Dreno tipo barbacã - DRB 02 - D = 50 mm em estrutura de contenção de encosta - excluso o tubo de drenagem</t>
  </si>
  <si>
    <t>2003842</t>
  </si>
  <si>
    <t>Enchimento de junta de concreto com argamassa asfáltica de densidade 1.700 kg/m³ - espessura de 1 cm</t>
  </si>
  <si>
    <t>2003103</t>
  </si>
  <si>
    <t>Entrada para descida d'água - EDA 01 A - areia e brita comerciais</t>
  </si>
  <si>
    <t>2003104</t>
  </si>
  <si>
    <t>Entrada para descida d'água - EDA 01 A - areia extraída e brita produzida</t>
  </si>
  <si>
    <t>2003115</t>
  </si>
  <si>
    <t>Entrada para descida d'água - EDA 01 B - areia e brita comerciais</t>
  </si>
  <si>
    <t>2003116</t>
  </si>
  <si>
    <t>Entrada para descida d'água - EDA 01 B - areia extraída e brita produzida</t>
  </si>
  <si>
    <t>2003105</t>
  </si>
  <si>
    <t>Entrada para descida d'água - EDA 02 A - areia e brita comerciais</t>
  </si>
  <si>
    <t>2003106</t>
  </si>
  <si>
    <t>Entrada para descida d'água - EDA 02 A - areia extraída e brita produzida</t>
  </si>
  <si>
    <t>2003117</t>
  </si>
  <si>
    <t>Entrada para descida d'água - EDA 02 B - areia e brita comerciais</t>
  </si>
  <si>
    <t>2003118</t>
  </si>
  <si>
    <t>Entrada para descida d'água - EDA 02 B - areia extraída e brita produzida</t>
  </si>
  <si>
    <t>2003107</t>
  </si>
  <si>
    <t>Entrada para descida d'água - EDA 03 A - areia e brita comerciais</t>
  </si>
  <si>
    <t>2003108</t>
  </si>
  <si>
    <t>Entrada para descida d'água - EDA 03 A - areia extraída e brita produzida</t>
  </si>
  <si>
    <t>2003119</t>
  </si>
  <si>
    <t>Entrada para descida d'água - EDA 03 B - areia e brita comerciais</t>
  </si>
  <si>
    <t>2003120</t>
  </si>
  <si>
    <t>Entrada para descida d'água - EDA 03 B - areia extraída e brita produzida</t>
  </si>
  <si>
    <t>2003109</t>
  </si>
  <si>
    <t>Entrada para descida d'água - EDA 04 A - areia e brita comerciais</t>
  </si>
  <si>
    <t>2003110</t>
  </si>
  <si>
    <t>Entrada para descida d'água - EDA 04 A - areia extraída e brita produzida</t>
  </si>
  <si>
    <t>2003121</t>
  </si>
  <si>
    <t>Entrada para descida d'água - EDA 04 B - areia e brita comerciais</t>
  </si>
  <si>
    <t>2003122</t>
  </si>
  <si>
    <t>Entrada para descida d'água - EDA 04 B - areia extraída e brita produzida</t>
  </si>
  <si>
    <t>2003111</t>
  </si>
  <si>
    <t>Entrada para descida d'água - EDA 05 A - areia e brita comerciais</t>
  </si>
  <si>
    <t>2003112</t>
  </si>
  <si>
    <t>Entrada para descida d'água - EDA 05 A - areia extraída e brita produzida</t>
  </si>
  <si>
    <t>2003123</t>
  </si>
  <si>
    <t>Entrada para descida d'água - EDA 05 B - areia e brita comerciais</t>
  </si>
  <si>
    <t>2003124</t>
  </si>
  <si>
    <t>Entrada para descida d'água - EDA 05 B - areia extraída e brita produzida</t>
  </si>
  <si>
    <t>2003113</t>
  </si>
  <si>
    <t>Entrada para descida d'água - EDA 06 A - areia e brita comerciais</t>
  </si>
  <si>
    <t>2003114</t>
  </si>
  <si>
    <t>Entrada para descida d'água - EDA 06 A - areia extraída e brita produzida</t>
  </si>
  <si>
    <t>2003125</t>
  </si>
  <si>
    <t>Entrada para descida d'água - EDA 06 B - areia e brita comerciais</t>
  </si>
  <si>
    <t>2003126</t>
  </si>
  <si>
    <t>Entrada para descida d'água - EDA 06 B - areia extraída e brita produzida</t>
  </si>
  <si>
    <t>2003127</t>
  </si>
  <si>
    <t>Entrada para descida d'água - EDA 07 A - areia e brita comerciais</t>
  </si>
  <si>
    <t>2003128</t>
  </si>
  <si>
    <t>Entrada para descida d'água - EDA 07 A - areia extraída e brita produzida</t>
  </si>
  <si>
    <t>2003147</t>
  </si>
  <si>
    <t>Entrada para descida d'água - EDA 07 B - areia e brita comerciais</t>
  </si>
  <si>
    <t>2003148</t>
  </si>
  <si>
    <t>Entrada para descida d'água - EDA 07 B - areia extraída e brita produzida</t>
  </si>
  <si>
    <t>2003129</t>
  </si>
  <si>
    <t>Entrada para descida d'água - EDA 08 A - areia e brita comerciais</t>
  </si>
  <si>
    <t>2003130</t>
  </si>
  <si>
    <t>Entrada para descida d'água - EDA 08 A - areia extraída e brita produzida</t>
  </si>
  <si>
    <t>2003149</t>
  </si>
  <si>
    <t>Entrada para descida d'água - EDA 08 B - areia e brita comerciais</t>
  </si>
  <si>
    <t>2003150</t>
  </si>
  <si>
    <t>Entrada para descida d'água - EDA 08 B - areia extraída e brita produzida</t>
  </si>
  <si>
    <t>2003131</t>
  </si>
  <si>
    <t>Entrada para descida d'água - EDA 09 A - areia e brita comerciais</t>
  </si>
  <si>
    <t>2003132</t>
  </si>
  <si>
    <t>Entrada para descida d'água - EDA 09 A - areia extraída e brita produzida</t>
  </si>
  <si>
    <t>2003151</t>
  </si>
  <si>
    <t>Entrada para descida d'água - EDA 09 B - areia e brita comerciais</t>
  </si>
  <si>
    <t>2003152</t>
  </si>
  <si>
    <t>Entrada para descida d'água - EDA 09 B - areia extraída e brita produzida</t>
  </si>
  <si>
    <t>2003133</t>
  </si>
  <si>
    <t>Entrada para descida d'água - EDA 10 A - areia e brita comerciais</t>
  </si>
  <si>
    <t>2003134</t>
  </si>
  <si>
    <t>Entrada para descida d'água - EDA 10 A - areia extraída e brita produzida</t>
  </si>
  <si>
    <t>2003153</t>
  </si>
  <si>
    <t>Entrada para descida d'água - EDA 10 B - areia e brita comerciais</t>
  </si>
  <si>
    <t>2003154</t>
  </si>
  <si>
    <t>Entrada para descida d'água - EDA 10 B - areia extraída e brita produzida</t>
  </si>
  <si>
    <t>2003135</t>
  </si>
  <si>
    <t>Entrada para descida d'água - EDA 11 A - areia e brita comerciais</t>
  </si>
  <si>
    <t>2003136</t>
  </si>
  <si>
    <t>Entrada para descida d'água - EDA 11 A - areia extraída e brita produzida</t>
  </si>
  <si>
    <t>2003155</t>
  </si>
  <si>
    <t>Entrada para descida d'água - EDA 11 B - areia e brita comerciais</t>
  </si>
  <si>
    <t>2003156</t>
  </si>
  <si>
    <t>Entrada para descida d'água - EDA 11 B - areia extraída e brita produzida</t>
  </si>
  <si>
    <t>2003137</t>
  </si>
  <si>
    <t>Entrada para descida d'água - EDA 12 A - areia e brita comerciais</t>
  </si>
  <si>
    <t>2003138</t>
  </si>
  <si>
    <t>Entrada para descida d'água - EDA 12 A - areia extraída e brita produzida</t>
  </si>
  <si>
    <t>2003157</t>
  </si>
  <si>
    <t>Entrada para descida d'água - EDA 12 B - areia e brita comerciais</t>
  </si>
  <si>
    <t>2003158</t>
  </si>
  <si>
    <t>Entrada para descida d'água - EDA 12 B - areia extraída e brita produzida</t>
  </si>
  <si>
    <t>2003139</t>
  </si>
  <si>
    <t>Entrada para descida d'água - EDA 13 A - areia e brita comerciais</t>
  </si>
  <si>
    <t>2003140</t>
  </si>
  <si>
    <t>Entrada para descida d'água - EDA 13 A - areia extraída e brita produzida</t>
  </si>
  <si>
    <t>2003159</t>
  </si>
  <si>
    <t>Entrada para descida d'água - EDA 13 B - areia e brita comerciais</t>
  </si>
  <si>
    <t>2003160</t>
  </si>
  <si>
    <t>Entrada para descida d'água - EDA 13 B - areia extraída e brita produzida</t>
  </si>
  <si>
    <t>2003141</t>
  </si>
  <si>
    <t>Entrada para descida d'água - EDA 14 A - areia e brita comerciais</t>
  </si>
  <si>
    <t>2003142</t>
  </si>
  <si>
    <t>Entrada para descida d'água - EDA 14 A - areia extraída e brita produzida</t>
  </si>
  <si>
    <t>2003161</t>
  </si>
  <si>
    <t>Entrada para descida d'água - EDA 14 B - areia e brita comerciais</t>
  </si>
  <si>
    <t>2003162</t>
  </si>
  <si>
    <t>Entrada para descida d'água - EDA 14 B - areia extraída e brita produzida</t>
  </si>
  <si>
    <t>2003143</t>
  </si>
  <si>
    <t>Entrada para descida d'água - EDA 15 A - areia e brita comerciais</t>
  </si>
  <si>
    <t>2003144</t>
  </si>
  <si>
    <t>Entrada para descida d'água - EDA 15 A - areia extraída e brita produzida</t>
  </si>
  <si>
    <t>2003163</t>
  </si>
  <si>
    <t>Entrada para descida d'água - EDA 15 B - areia e brita comerciais</t>
  </si>
  <si>
    <t>2003164</t>
  </si>
  <si>
    <t>Entrada para descida d'água - EDA 15 B - areia extraída e brita produzida</t>
  </si>
  <si>
    <t>2003145</t>
  </si>
  <si>
    <t>Entrada para descida d'água - EDA 16 A - areia e brita comerciais</t>
  </si>
  <si>
    <t>2003146</t>
  </si>
  <si>
    <t>Entrada para descida d'água - EDA 16 A - areia extraída e brita produzida</t>
  </si>
  <si>
    <t>2003165</t>
  </si>
  <si>
    <t>Entrada para descida d'água - EDA 16 B - areia e brita comerciais</t>
  </si>
  <si>
    <t>2003166</t>
  </si>
  <si>
    <t>Entrada para descida d'água - EDA 16 B - areia extraída e brita produzida</t>
  </si>
  <si>
    <t>2003819</t>
  </si>
  <si>
    <t>Envelope de brita para tubos com diâmetro externo de 75 a 110 mm - L = 15 cm e H = 15 cm</t>
  </si>
  <si>
    <t>2004504</t>
  </si>
  <si>
    <t>Escavação mecânica de vala para drenagem com valetadeira em material de 1ª categoria</t>
  </si>
  <si>
    <t>2004519</t>
  </si>
  <si>
    <t>Escavação mecânica de vala trapezoidal ou triangular em material de 1ª categoria para drenagem superficial com retroescavadeira - 0,10 m² ≤ seção &lt; 0,15 m²</t>
  </si>
  <si>
    <t>2004520</t>
  </si>
  <si>
    <t>Escavação mecânica de vala trapezoidal ou triangular em material de 1ª categoria para drenagem superficial com retroescavadeira - 0,15 m² ≤ seção &lt; 0,20 m²</t>
  </si>
  <si>
    <t>2004521</t>
  </si>
  <si>
    <t>Escavação mecânica de vala trapezoidal ou triangular em material de 1ª categoria para drenagem superficial com retroescavadeira - 0,20 m² ≤ seção &lt; 0,30 m²</t>
  </si>
  <si>
    <t>2004522</t>
  </si>
  <si>
    <t>Escavação mecânica de vala trapezoidal ou triangular em material de 1ª categoria para drenagem superficial com retroescavadeira - 0,30 m² ≤ seção &lt; 0,50 m²</t>
  </si>
  <si>
    <t>2004518</t>
  </si>
  <si>
    <t>Escavação mecânica de vala trapezoidal ou triangular em material de 1ª categoria para drenagem superficial com retroescavadeira - seção &lt; 0,10 m²</t>
  </si>
  <si>
    <t>2003864</t>
  </si>
  <si>
    <t>Esgotamento de água com bomba submersa</t>
  </si>
  <si>
    <t>h</t>
  </si>
  <si>
    <t>2003863</t>
  </si>
  <si>
    <t>Esgotamento de dreno horizontal profundo a vácuo</t>
  </si>
  <si>
    <t>2004508</t>
  </si>
  <si>
    <t>Geodreno vertical para tratamento de solos moles</t>
  </si>
  <si>
    <t>2003316</t>
  </si>
  <si>
    <t>Grelha de concreto 54 x 100 cm para boca-de-lobo - areia e brita comerciais - sobrecarga do trem tipo TB 45</t>
  </si>
  <si>
    <t>2003317</t>
  </si>
  <si>
    <t>Grelha de concreto 54 x 100 cm para boca-de-lobo - areia extraída e brita produzida - sobrecarga do trem tipo TB 45</t>
  </si>
  <si>
    <t>2003767</t>
  </si>
  <si>
    <t>Lastro de areia comercial - espalhamento manual</t>
  </si>
  <si>
    <t>2003844</t>
  </si>
  <si>
    <t>Lastro de areia comercial - espalhamento mecânico</t>
  </si>
  <si>
    <t>2003576</t>
  </si>
  <si>
    <t>Lastro de areia extraída - espalhamento manual</t>
  </si>
  <si>
    <t>2003858</t>
  </si>
  <si>
    <t>Lastro de areia extraída - espalhamento mecânico</t>
  </si>
  <si>
    <t>2003850</t>
  </si>
  <si>
    <t>Lastro de brita comercial compactado com soquete vibratório - espalhamento manual</t>
  </si>
  <si>
    <t>2003849</t>
  </si>
  <si>
    <t>Lastro de brita produzida compactado com soquete vibratório - espalhamento manual</t>
  </si>
  <si>
    <t>2003868</t>
  </si>
  <si>
    <t>Lastro de pedra de mão ou rachão - espalhamento manual</t>
  </si>
  <si>
    <t>2003369</t>
  </si>
  <si>
    <t>Meio-fio de concreto - MFC 01 - areia e brita comerciais - fôrma de madeira</t>
  </si>
  <si>
    <t>2003368</t>
  </si>
  <si>
    <t>Meio-fio de concreto - MFC 01 - areia extraída e brita produzida - fôrma de madeira</t>
  </si>
  <si>
    <t>2003939</t>
  </si>
  <si>
    <t>Meio-fio de concreto - MFC 01 moldado no local com extrusora e concreto usinado - areia e brita comerciais</t>
  </si>
  <si>
    <t>2003940</t>
  </si>
  <si>
    <t>Meio-fio de concreto - MFC 01 moldado no local com extrusora e concreto usinado - areia extraída e brita produzida</t>
  </si>
  <si>
    <t>2003371</t>
  </si>
  <si>
    <t>Meio-fio de concreto - MFC 02 - areia e brita comerciais - fôrma de madeira</t>
  </si>
  <si>
    <t>2003370</t>
  </si>
  <si>
    <t>Meio-fio de concreto - MFC 02 - areia extraída e brita produzida - fôrma de madeira</t>
  </si>
  <si>
    <t>2003941</t>
  </si>
  <si>
    <t>Meio-fio de concreto - MFC 02 moldado no local com extrusora e concreto usinado - areia e brita comerciais</t>
  </si>
  <si>
    <t>2003942</t>
  </si>
  <si>
    <t>Meio-fio de concreto - MFC 02 moldado no local com extrusora e concreto usinado - areia extraída e brita produzida</t>
  </si>
  <si>
    <t>2003373</t>
  </si>
  <si>
    <t>Meio-fio de concreto - MFC 03 - areia e brita comerciais - fôrma de madeira</t>
  </si>
  <si>
    <t>2003372</t>
  </si>
  <si>
    <t>Meio-fio de concreto - MFC 03 - areia extraída e brita produzida - fôrma de madeira</t>
  </si>
  <si>
    <t>2003943</t>
  </si>
  <si>
    <t>Meio-fio de concreto - MFC 03 moldado no local com extrusora e concreto usinado - areia e brita comerciais</t>
  </si>
  <si>
    <t>2003944</t>
  </si>
  <si>
    <t>Meio-fio de concreto - MFC 03 moldado no local com extrusora e concreto usinado - areia extraída e brita produzida</t>
  </si>
  <si>
    <t>2003375</t>
  </si>
  <si>
    <t>Meio-fio de concreto - MFC 04 - areia e brita comerciais - fôrma de madeira</t>
  </si>
  <si>
    <t>2003374</t>
  </si>
  <si>
    <t>Meio-fio de concreto - MFC 04 - areia extraída e brita produzida - fôrma de madeira</t>
  </si>
  <si>
    <t>2003945</t>
  </si>
  <si>
    <t>Meio-fio de concreto - MFC 04 moldado no local com extrusora e concreto usinado - areia e brita comerciais</t>
  </si>
  <si>
    <t>2003946</t>
  </si>
  <si>
    <t>Meio-fio de concreto - MFC 04 moldado no local com extrusora e concreto usinado - areia extraída e brita produzida</t>
  </si>
  <si>
    <t>2003377</t>
  </si>
  <si>
    <t>Meio-fio de concreto - MFC 05 - areia e brita comerciais - fôrma de madeira</t>
  </si>
  <si>
    <t>2003376</t>
  </si>
  <si>
    <t>Meio-fio de concreto - MFC 05 - areia extraída e brita produzida - fôrma de madeira</t>
  </si>
  <si>
    <t>2003947</t>
  </si>
  <si>
    <t>Meio-fio de concreto - MFC 05 moldado no local com extrusora e concreto usinado - areia e brita comerciais</t>
  </si>
  <si>
    <t>2003948</t>
  </si>
  <si>
    <t>Meio-fio de concreto - MFC 05 moldado no local com extrusora e concreto usinado - areia extraída e brita produzida</t>
  </si>
  <si>
    <t>2003379</t>
  </si>
  <si>
    <t>Meio-fio de concreto - MFC 06 - areia e brita comerciais - fôrma de madeira</t>
  </si>
  <si>
    <t>2003378</t>
  </si>
  <si>
    <t>Meio-fio de concreto - MFC 06 - areia extraída e brita produzida - fôrma de madeira</t>
  </si>
  <si>
    <t>2003949</t>
  </si>
  <si>
    <t>Meio-fio de concreto - MFC 06 moldado no local com extrusora e concreto usinado - areia e brita comerciais</t>
  </si>
  <si>
    <t>2003950</t>
  </si>
  <si>
    <t>Meio-fio de concreto - MFC 06 moldado no local com extrusora e concreto usinado - areia extraída e brita produzida</t>
  </si>
  <si>
    <t>2003381</t>
  </si>
  <si>
    <t>Meio-fio de concreto - MFC 07 - areia e brita comerciais - fôrma de madeira</t>
  </si>
  <si>
    <t>2003380</t>
  </si>
  <si>
    <t>Meio-fio de concreto - MFC 07 - areia extraída e brita produzida - fôrma de madeira</t>
  </si>
  <si>
    <t>2003951</t>
  </si>
  <si>
    <t>Meio-fio de concreto - MFC 07 moldado no local com extrusora e concreto usinado - areia e brita comerciais</t>
  </si>
  <si>
    <t>2003952</t>
  </si>
  <si>
    <t>Meio-fio de concreto - MFC 07 moldado no local com extrusora e concreto usinado - areia extraída e brita produzida</t>
  </si>
  <si>
    <t>2003383</t>
  </si>
  <si>
    <t>Meio-fio de concreto - MFC 08 - areia e brita comerciais - fôrma de madeira</t>
  </si>
  <si>
    <t>2003382</t>
  </si>
  <si>
    <t>Meio-fio de concreto - MFC 08 - areia extraída e brita produzida - fôrma de madeira</t>
  </si>
  <si>
    <t>2003953</t>
  </si>
  <si>
    <t>Meio-fio de concreto - MFC 08 moldado no local com extrusora e concreto usinado - areia e brita comerciais</t>
  </si>
  <si>
    <t>2003954</t>
  </si>
  <si>
    <t>Meio-fio de concreto - MFC 08 moldado no local com extrusora e concreto usinado - areia extraída e brita produzida</t>
  </si>
  <si>
    <t>2004514</t>
  </si>
  <si>
    <t>Microvala para dreno de pavimento com geocomposto drenante H = 0,4 m</t>
  </si>
  <si>
    <t>2004515</t>
  </si>
  <si>
    <t>Microvala para dreno de pavimento com geocomposto drenante H = 0,6 m</t>
  </si>
  <si>
    <t>2005759</t>
  </si>
  <si>
    <t>Perfuração para dreno sub-horizontal em material de 1ª categoria com D = 75 mm (linha NW)</t>
  </si>
  <si>
    <t>2005764</t>
  </si>
  <si>
    <t>Perfuração para dreno sub-horizontal em material de 2ª categoria com D = 75 mm (linha NW)</t>
  </si>
  <si>
    <t>2003678</t>
  </si>
  <si>
    <t>Poço de visita - PVI 01 - areia e brita comerciais</t>
  </si>
  <si>
    <t>2003677</t>
  </si>
  <si>
    <t>Poço de visita - PVI 01 - areia extraída e brita produzida</t>
  </si>
  <si>
    <t>2003680</t>
  </si>
  <si>
    <t>Poço de visita - PVI 02 - areia e brita comerciais</t>
  </si>
  <si>
    <t>2003679</t>
  </si>
  <si>
    <t>Poço de visita - PVI 02 - areia extraída e brita produzida</t>
  </si>
  <si>
    <t>2003682</t>
  </si>
  <si>
    <t>Poço de visita - PVI 03 - areia e brita comerciais</t>
  </si>
  <si>
    <t>2003681</t>
  </si>
  <si>
    <t>Poço de visita - PVI 03 - areia extraída e brita produzida</t>
  </si>
  <si>
    <t>2003684</t>
  </si>
  <si>
    <t>Poço de visita - PVI 04 - areia e brita comerciais</t>
  </si>
  <si>
    <t>2003683</t>
  </si>
  <si>
    <t>Poço de visita - PVI 04 - areia extraída e brita produzida</t>
  </si>
  <si>
    <t>2003686</t>
  </si>
  <si>
    <t>Poço de visita - PVI 05 - areia e brita comerciais</t>
  </si>
  <si>
    <t>2003685</t>
  </si>
  <si>
    <t>Poço de visita - PVI 05 - areia extraída e brita produzida</t>
  </si>
  <si>
    <t>2003688</t>
  </si>
  <si>
    <t>Poço de visita - PVI 06 - areia e brita comerciais</t>
  </si>
  <si>
    <t>2003687</t>
  </si>
  <si>
    <t>Poço de visita - PVI 06 - areia extraída e brita produzida</t>
  </si>
  <si>
    <t>2003690</t>
  </si>
  <si>
    <t>Poço de visita - PVI 07 - areia e brita comerciais</t>
  </si>
  <si>
    <t>2003689</t>
  </si>
  <si>
    <t>Poço de visita - PVI 07 - areia extraída e brita produzida</t>
  </si>
  <si>
    <t>2003692</t>
  </si>
  <si>
    <t>Poço de visita - PVI 08 - areia e brita comerciais</t>
  </si>
  <si>
    <t>2003691</t>
  </si>
  <si>
    <t>Poço de visita - PVI 08 - areia extraída e brita produzida</t>
  </si>
  <si>
    <t>2003694</t>
  </si>
  <si>
    <t>Poço de visita - PVI 09 - areia e brita comerciais</t>
  </si>
  <si>
    <t>2003693</t>
  </si>
  <si>
    <t>Poço de visita - PVI 09 - areia extraída e brita produzida</t>
  </si>
  <si>
    <t>2003696</t>
  </si>
  <si>
    <t>Poço de visita - PVI 10 - areia e brita comerciais</t>
  </si>
  <si>
    <t>2003695</t>
  </si>
  <si>
    <t>Poço de visita - PVI 10 - areia extraída e brita produzida</t>
  </si>
  <si>
    <t>2003698</t>
  </si>
  <si>
    <t>Poço de visita - PVI 11 - areia e brita comerciais</t>
  </si>
  <si>
    <t>2003697</t>
  </si>
  <si>
    <t>Poço de visita - PVI 11 - areia extraída e brita produzida</t>
  </si>
  <si>
    <t>2003700</t>
  </si>
  <si>
    <t>Poço de visita - PVI 12 - areia e brita comerciais</t>
  </si>
  <si>
    <t>2003699</t>
  </si>
  <si>
    <t>Poço de visita - PVI 12 - areia extraída e brita produzida</t>
  </si>
  <si>
    <t>2003702</t>
  </si>
  <si>
    <t>Poço de visita - PVI 13 - areia e brita comerciais</t>
  </si>
  <si>
    <t>2003701</t>
  </si>
  <si>
    <t>Poço de visita - PVI 13 - areia extraída e brita produzida</t>
  </si>
  <si>
    <t>2003704</t>
  </si>
  <si>
    <t>Poço de visita - PVI 14 - areia e brita comerciais</t>
  </si>
  <si>
    <t>2003703</t>
  </si>
  <si>
    <t>Poço de visita - PVI 14 - areia extraída e brita produzida</t>
  </si>
  <si>
    <t>2003706</t>
  </si>
  <si>
    <t>Poço de visita - PVI 15 - areia e brita comerciais</t>
  </si>
  <si>
    <t>2003705</t>
  </si>
  <si>
    <t>Poço de visita - PVI 15 - areia extraída e brita produzida</t>
  </si>
  <si>
    <t>2003708</t>
  </si>
  <si>
    <t>Poço de visita - PVI 16 - areia e brita comerciais</t>
  </si>
  <si>
    <t>2003707</t>
  </si>
  <si>
    <t>Poço de visita - PVI 16 - areia extraída e brita produzida</t>
  </si>
  <si>
    <t>2003710</t>
  </si>
  <si>
    <t>Poço de visita - PVI 17 - areia e brita comerciais</t>
  </si>
  <si>
    <t>2003709</t>
  </si>
  <si>
    <t>Poço de visita - PVI 17 - areia extraída e brita produzida</t>
  </si>
  <si>
    <t>2003712</t>
  </si>
  <si>
    <t>Poço de visita - PVI 18 - areia e brita comerciais</t>
  </si>
  <si>
    <t>2003711</t>
  </si>
  <si>
    <t>Poço de visita - PVI 18 - areia extraída e brita produzida</t>
  </si>
  <si>
    <t>2004505</t>
  </si>
  <si>
    <t>Reaterro e compactação em vala de dreno com geocomposto</t>
  </si>
  <si>
    <t>2003353</t>
  </si>
  <si>
    <t>Sarjeta trapezoidal de canteiro central de concreto - SZCC 100-25 - areia e brita comerciais</t>
  </si>
  <si>
    <t>2003352</t>
  </si>
  <si>
    <t>Sarjeta trapezoidal de canteiro central de concreto - SZCC 100-25 - areia extraída e brita produzida</t>
  </si>
  <si>
    <t>2003979</t>
  </si>
  <si>
    <t>Sarjeta trapezoidal de canteiro central de concreto - SZCC 100-25 moldada no local com extrusora e concreto usinado - areia e brita comerciais</t>
  </si>
  <si>
    <t>2003980</t>
  </si>
  <si>
    <t>Sarjeta trapezoidal de canteiro central de concreto - SZCC 100-25 moldada no local com extrusora e concreto usinado - areia extraída e brita produzida</t>
  </si>
  <si>
    <t>2003355</t>
  </si>
  <si>
    <t>Sarjeta trapezoidal de canteiro central de concreto - SZCC 140-35 - areia e brita comerciais</t>
  </si>
  <si>
    <t>2003354</t>
  </si>
  <si>
    <t>Sarjeta trapezoidal de canteiro central de concreto - SZCC 140-35 - areia extraída e brita produzida</t>
  </si>
  <si>
    <t>2003981</t>
  </si>
  <si>
    <t>Sarjeta trapezoidal de canteiro central de concreto - SZCC 140-35 moldada no local com extrusora e concreto usinado - areia e brita comerciais</t>
  </si>
  <si>
    <t>2003982</t>
  </si>
  <si>
    <t>Sarjeta trapezoidal de canteiro central de concreto - SZCC 140-35 moldada no local com extrusora e concreto usinado - areia extraída e brita produzida</t>
  </si>
  <si>
    <t>2003345</t>
  </si>
  <si>
    <t>Sarjeta trapezoidal de concreto - SZC 60-20 - escavação mecânica - areia e brita comerciais</t>
  </si>
  <si>
    <t>2003344</t>
  </si>
  <si>
    <t>Sarjeta trapezoidal de concreto - SZC 60-20 - escavação mecânica - areia extraída e brita produzida</t>
  </si>
  <si>
    <t>2003973</t>
  </si>
  <si>
    <t>Sarjeta trapezoidal de concreto - SZC 60-20 moldada no local com extrusora e concreto usinado - escavação mecânica - areia e brita comerciais</t>
  </si>
  <si>
    <t>2003974</t>
  </si>
  <si>
    <t>Sarjeta trapezoidal de concreto - SZC 60-20 moldada no local com extrusora e concreto usinado - escavação mecânica - areia extraída e brita produzida</t>
  </si>
  <si>
    <t>2003343</t>
  </si>
  <si>
    <t>Sarjeta trapezoidal de concreto - SZC 90-30 - escavação mecânica - areia e brita comerciais</t>
  </si>
  <si>
    <t>2003342</t>
  </si>
  <si>
    <t>Sarjeta trapezoidal de concreto - SZC 90-30 - escavação mecânica - areia extraída e brita produzida</t>
  </si>
  <si>
    <t>2003971</t>
  </si>
  <si>
    <t>Sarjeta trapezoidal de concreto - SZC 90-30 moldada no local com extrusora e concreto usinado - escavação mecânica - areia e brita comerciais</t>
  </si>
  <si>
    <t>2003972</t>
  </si>
  <si>
    <t>Sarjeta trapezoidal de concreto - SZC 90-30 moldada no local com extrusora e concreto usinado - escavação mecânica - areia extraída e brita produzida</t>
  </si>
  <si>
    <t>2003347</t>
  </si>
  <si>
    <t>Sarjeta trapezoidal de grama - SZG 60-20 - escavação mecânica</t>
  </si>
  <si>
    <t>2003346</t>
  </si>
  <si>
    <t>Sarjeta trapezoidal de grama - SZG 90-30 - escavação mecânica</t>
  </si>
  <si>
    <t>2003933</t>
  </si>
  <si>
    <t>Sarjeta trapezoidal sem revestimento - SZT 60-20 - escavação mecânica</t>
  </si>
  <si>
    <t>2003932</t>
  </si>
  <si>
    <t>Sarjeta trapezoidal sem revestimento - SZT 90-30 - escavação mecânica</t>
  </si>
  <si>
    <t>2003349</t>
  </si>
  <si>
    <t>Sarjeta triangular de canteiro central de concreto - STCC 100-25 - areia e brita comerciais</t>
  </si>
  <si>
    <t>2003348</t>
  </si>
  <si>
    <t>Sarjeta triangular de canteiro central de concreto - STCC 100-25 - areia extraída e brita produzida</t>
  </si>
  <si>
    <t>2003975</t>
  </si>
  <si>
    <t>Sarjeta triangular de canteiro central de concreto - STCC 100-25 moldada no local com extrusora e concreto usinado - areia e brita comerciais</t>
  </si>
  <si>
    <t>2003976</t>
  </si>
  <si>
    <t>Sarjeta triangular de canteiro central de concreto - STCC 100-25 moldada no local com extrusora e concreto usinado - areia extraída e brita produzida</t>
  </si>
  <si>
    <t>2003351</t>
  </si>
  <si>
    <t>Sarjeta triangular de canteiro central de concreto - STCC 140-35 - areia e brita comerciais</t>
  </si>
  <si>
    <t>2003350</t>
  </si>
  <si>
    <t>Sarjeta triangular de canteiro central de concreto - STCC 140-35 - areia extraída e brita produzida</t>
  </si>
  <si>
    <t>2003977</t>
  </si>
  <si>
    <t>Sarjeta triangular de canteiro central de concreto - STCC 140-35 moldada no local com extrusora e concreto usinado - areia e brita comerciais</t>
  </si>
  <si>
    <t>2003978</t>
  </si>
  <si>
    <t>Sarjeta triangular de canteiro central de concreto - STCC 140-35 moldada no local com extrusora e concreto usinado - areia extraída e brita produzida</t>
  </si>
  <si>
    <t>2003291</t>
  </si>
  <si>
    <t>Sarjeta triangular de canteiro central de grama - STCG 100-25 - escavação mecânica</t>
  </si>
  <si>
    <t>2003292</t>
  </si>
  <si>
    <t>Sarjeta triangular de canteiro central de grama - STCG 140-35 - escavação mecânica</t>
  </si>
  <si>
    <t>2003293</t>
  </si>
  <si>
    <t>Sarjeta triangular de canteiro central de grama - STCG 200-25 - escavação mecânica</t>
  </si>
  <si>
    <t>2003294</t>
  </si>
  <si>
    <t>Sarjeta triangular de canteiro central de grama - STCG 300-37,5 - escavação mecânica</t>
  </si>
  <si>
    <t>2003257</t>
  </si>
  <si>
    <t>Sarjeta triangular de concreto - STC 100-20 - escavação mecânica - areia e brita comerciais</t>
  </si>
  <si>
    <t>2003258</t>
  </si>
  <si>
    <t>Sarjeta triangular de concreto - STC 100-20 - escavação mecânica - areia extraída e brita produzida</t>
  </si>
  <si>
    <t>2003259</t>
  </si>
  <si>
    <t>Sarjeta triangular de concreto - STC 100-20 moldada no local com extrusora e concreto usinado - escavação mecânica - areia e brita comerciais</t>
  </si>
  <si>
    <t>2003260</t>
  </si>
  <si>
    <t>Sarjeta triangular de concreto - STC 100-20 moldada no local com extrusora e concreto usinado - escavação mecânica - areia extraída e brita produzida</t>
  </si>
  <si>
    <t>2003281</t>
  </si>
  <si>
    <t>Sarjeta triangular de concreto - STC 100-21 - escavação mecânica - areia e brita comerciais</t>
  </si>
  <si>
    <t>2003282</t>
  </si>
  <si>
    <t>Sarjeta triangular de concreto - STC 100-21 - escavação mecânica - areia extraída e brita produzida</t>
  </si>
  <si>
    <t>2003283</t>
  </si>
  <si>
    <t>Sarjeta triangular de concreto - STC 100-21 moldada no local com extrusora e concreto usinado - escavação mecânica - areia e brita comerciais</t>
  </si>
  <si>
    <t>2003284</t>
  </si>
  <si>
    <t>Sarjeta triangular de concreto - STC 100-21 moldada no local com extrusora e concreto usinado - escavação mecânica - areia extraída e brita produzida</t>
  </si>
  <si>
    <t>2003327</t>
  </si>
  <si>
    <t>Sarjeta triangular de concreto - STC 108-25 - escavação mecânica - areia e brita comerciais</t>
  </si>
  <si>
    <t>2003326</t>
  </si>
  <si>
    <t>Sarjeta triangular de concreto - STC 108-25 - escavação mecânica - areia extraída e brita produzida</t>
  </si>
  <si>
    <t>2003963</t>
  </si>
  <si>
    <t>Sarjeta triangular de concreto - STC 108-25 moldada no local com extrusora e concreto usinado - escavação mecânica - areia e brita comerciais</t>
  </si>
  <si>
    <t>2003964</t>
  </si>
  <si>
    <t>Sarjeta triangular de concreto - STC 108-25 moldada no local com extrusora e concreto usinado - escavação mecânica - areia extraída e brita produzida</t>
  </si>
  <si>
    <t>2003319</t>
  </si>
  <si>
    <t>Sarjeta triangular de concreto - STC 125-25 - escavação mecânica - areia e brita comerciais</t>
  </si>
  <si>
    <t>2003318</t>
  </si>
  <si>
    <t>Sarjeta triangular de concreto - STC 125-25 - escavação mecânica - areia extraída e brita produzida</t>
  </si>
  <si>
    <t>2003955</t>
  </si>
  <si>
    <t>Sarjeta triangular de concreto - STC 125-25 moldada no local com extrusora e concreto usinado - escavação mecânica - areia e brita comerciais</t>
  </si>
  <si>
    <t>2003956</t>
  </si>
  <si>
    <t>Sarjeta triangular de concreto - STC 125-25 moldada no local com extrusora e concreto usinado - escavação mecânica - areia extraída e brita produzida</t>
  </si>
  <si>
    <t>2003277</t>
  </si>
  <si>
    <t>Sarjeta triangular de concreto - STC 125-27 - escavação mecânica - areia e brita comerciais</t>
  </si>
  <si>
    <t>2003278</t>
  </si>
  <si>
    <t>Sarjeta triangular de concreto - STC 125-27 - escavação mecânica - areia extraída e brita produzida</t>
  </si>
  <si>
    <t>2003279</t>
  </si>
  <si>
    <t>Sarjeta triangular de concreto - STC 125-27 moldada no local com extrusora e concreto usinado - escavação mecânica - areia e brita comerciais</t>
  </si>
  <si>
    <t>2003280</t>
  </si>
  <si>
    <t>Sarjeta triangular de concreto - STC 125-27 moldada no local com extrusora e concreto usinado - escavação mecânica - areia extraída e brita produzida</t>
  </si>
  <si>
    <t>2003253</t>
  </si>
  <si>
    <t>Sarjeta triangular de concreto - STC 150-30 - escavação mecânica - areia e brita comerciais</t>
  </si>
  <si>
    <t>2003254</t>
  </si>
  <si>
    <t>Sarjeta triangular de concreto - STC 150-30 - escavação mecânica - areia extraída e brita produzida</t>
  </si>
  <si>
    <t>2003255</t>
  </si>
  <si>
    <t>Sarjeta triangular de concreto - STC 150-30 moldada no local com extrusora e concreto usinado - escavação mecânica - areia e brita comerciais</t>
  </si>
  <si>
    <t>2003256</t>
  </si>
  <si>
    <t>Sarjeta triangular de concreto - STC 150-30 moldada no local com extrusora e concreto usinado - escavação mecânica - areia extraída e brita produzida</t>
  </si>
  <si>
    <t>2003273</t>
  </si>
  <si>
    <t>Sarjeta triangular de concreto - STC 150-32 - escavação mecânica - areia e brita comerciais</t>
  </si>
  <si>
    <t>2003274</t>
  </si>
  <si>
    <t>Sarjeta triangular de concreto - STC 150-32 - escavação mecânica - areia extraída e brita produzida</t>
  </si>
  <si>
    <t>2003275</t>
  </si>
  <si>
    <t>Sarjeta triangular de concreto - STC 150-32 moldada no local com extrusora e concreto usinado - escavação mecânica - areia e brita comerciais</t>
  </si>
  <si>
    <t>2003276</t>
  </si>
  <si>
    <t>Sarjeta triangular de concreto - STC 150-32 moldada no local com extrusora e concreto usinado - escavação mecânica - areia extraída e brita produzida</t>
  </si>
  <si>
    <t>2003269</t>
  </si>
  <si>
    <t>Sarjeta triangular de concreto - STC 73-15 - escavação mecânica - areia e brita comerciais</t>
  </si>
  <si>
    <t>2003270</t>
  </si>
  <si>
    <t>Sarjeta triangular de concreto - STC 73-15 - escavação mecânica - areia extraída e brita produzida</t>
  </si>
  <si>
    <t>2003271</t>
  </si>
  <si>
    <t>Sarjeta triangular de concreto - STC 73-15 moldada no local com extrusora e concreto usinado - escavação mecânica - areia e brita comerciais</t>
  </si>
  <si>
    <t>2003272</t>
  </si>
  <si>
    <t>Sarjeta triangular de concreto - STC 73-15 moldada no local com extrusora e concreto usinado - escavação mecânica - areia extraída e brita produzida</t>
  </si>
  <si>
    <t>2003261</t>
  </si>
  <si>
    <t>Sarjeta triangular de concreto - STC 80-15 - escavação mecânica - areia e brita comerciais</t>
  </si>
  <si>
    <t>2003262</t>
  </si>
  <si>
    <t>Sarjeta triangular de concreto - STC 80-15 - escavação mecânica - areia extraída e brita produzida</t>
  </si>
  <si>
    <t>2003263</t>
  </si>
  <si>
    <t>Sarjeta triangular de concreto - STC 80-15 moldada no local com extrusora e concreto usinado - escavação mecânica - areia e brita comerciais</t>
  </si>
  <si>
    <t>2003264</t>
  </si>
  <si>
    <t>Sarjeta triangular de concreto - STC 80-15 moldada no local com extrusora e concreto usinado - escavação mecânica - areia extraída e brita produzida</t>
  </si>
  <si>
    <t>2003285</t>
  </si>
  <si>
    <t>Sarjeta triangular de concreto - STC 80-17 - escavação mecânica - areia e brita comerciais</t>
  </si>
  <si>
    <t>2003286</t>
  </si>
  <si>
    <t>Sarjeta triangular de concreto - STC 80-17 - escavação mecânica - areia extraída e brita produzida</t>
  </si>
  <si>
    <t>2003287</t>
  </si>
  <si>
    <t>Sarjeta triangular de concreto - STC 80-17 moldada no local com extrusora e concreto usinado - escavação mecânica - areia e brita comerciais</t>
  </si>
  <si>
    <t>2003288</t>
  </si>
  <si>
    <t>Sarjeta triangular de concreto - STC 80-17 moldada no local com extrusora e concreto usinado - escavação mecânica - areia extraída e brita produzida</t>
  </si>
  <si>
    <t>2003265</t>
  </si>
  <si>
    <t>Sarjeta triangular de concreto - STC 88-20 - escavação mecânica - areia e brita comerciais</t>
  </si>
  <si>
    <t>2003266</t>
  </si>
  <si>
    <t>Sarjeta triangular de concreto - STC 88-20 - escavação mecânica - areia extraída e brita produzida</t>
  </si>
  <si>
    <t>2003267</t>
  </si>
  <si>
    <t>Sarjeta triangular de concreto - STC 88-20 moldada no local com extrusora e concreto usinado - escavação mecânica - areia e brita comerciais</t>
  </si>
  <si>
    <t>2003268</t>
  </si>
  <si>
    <t>Sarjeta triangular de concreto - STC 88-20 moldada no local com extrusora e concreto usinado - escavação mecânica - areia extraída e brita produzida</t>
  </si>
  <si>
    <t>2003289</t>
  </si>
  <si>
    <t>Sarjeta triangular de grama - STG 100-20 - escavação mecânica</t>
  </si>
  <si>
    <t>2003338</t>
  </si>
  <si>
    <t>Sarjeta triangular de grama - STG 125-25 - escavação mecânica</t>
  </si>
  <si>
    <t>2003290</t>
  </si>
  <si>
    <t>Sarjeta triangular de grama - STG 80-15 - escavação mecânica</t>
  </si>
  <si>
    <t>2003300</t>
  </si>
  <si>
    <t>Sarjeta triangular sem revestimento - STT 100-20 - escavação mecânica</t>
  </si>
  <si>
    <t>2003299</t>
  </si>
  <si>
    <t>Sarjeta triangular sem revestimento - STT 125-25 - escavação mecânica</t>
  </si>
  <si>
    <t>2003301</t>
  </si>
  <si>
    <t>Sarjeta triangular sem revestimento - STT 80-15 - escavação mecânica</t>
  </si>
  <si>
    <t>2004513</t>
  </si>
  <si>
    <t>Selo asfáltico de microvala para dreno de pavimento com geocomposto</t>
  </si>
  <si>
    <t>2003365</t>
  </si>
  <si>
    <t>Transposição de segmentos de sarjeta - TSS 120 - areia e brita comerciais</t>
  </si>
  <si>
    <t>2003364</t>
  </si>
  <si>
    <t>Transposição de segmentos de sarjeta - TSS 120 - areia extraída e brita produzida</t>
  </si>
  <si>
    <t>2003097</t>
  </si>
  <si>
    <t>Transposição de segmentos de sarjeta - TSS 130 - areia e brita comerciais</t>
  </si>
  <si>
    <t>2003098</t>
  </si>
  <si>
    <t>Transposição de segmentos de sarjeta - TSS 130 - areia extraída e brita produzida</t>
  </si>
  <si>
    <t>2003363</t>
  </si>
  <si>
    <t>Transposição de segmentos de sarjeta - TSS 140 - areia e brita comerciais</t>
  </si>
  <si>
    <t>2003362</t>
  </si>
  <si>
    <t>Transposição de segmentos de sarjeta - TSS 140 - areia extraída e brita produzida</t>
  </si>
  <si>
    <t>2003099</t>
  </si>
  <si>
    <t>Transposição de segmentos de sarjeta - TSS 150 - areia e brita comerciais</t>
  </si>
  <si>
    <t>2003100</t>
  </si>
  <si>
    <t>Transposição de segmentos de sarjeta - TSS 150 - areia extraída e brita produzida</t>
  </si>
  <si>
    <t>2003361</t>
  </si>
  <si>
    <t>Transposição de segmentos de sarjeta - TSS 170 - areia e brita comerciais</t>
  </si>
  <si>
    <t>2003360</t>
  </si>
  <si>
    <t>Transposição de segmentos de sarjeta - TSS 170 - areia extraída e brita produzida</t>
  </si>
  <si>
    <t>2003101</t>
  </si>
  <si>
    <t>Transposição de segmentos de sarjeta - TSS 200 - areia e brita comerciais</t>
  </si>
  <si>
    <t>2003102</t>
  </si>
  <si>
    <t>Transposição de segmentos de sarjeta - TSS 200 - areia extraída e brita produzida</t>
  </si>
  <si>
    <t>2003869</t>
  </si>
  <si>
    <t>Tubo de concreto PA1 comercial para drenagem - D = 0,50 m - fornecimento e instalação</t>
  </si>
  <si>
    <t>2003822</t>
  </si>
  <si>
    <t>Tubo de concreto PA1 comercial para drenagem - D = 0,60 m - fornecimento e instalação</t>
  </si>
  <si>
    <t>2003826</t>
  </si>
  <si>
    <t>Tubo de concreto PA1 comercial para drenagem - D = 0,80 m - fornecimento e instalação</t>
  </si>
  <si>
    <t>2003830</t>
  </si>
  <si>
    <t>Tubo de concreto PA1 comercial para drenagem - D = 1,00 m - fornecimento e instalação</t>
  </si>
  <si>
    <t>2003834</t>
  </si>
  <si>
    <t>Tubo de concreto PA1 comercial para drenagem - D = 1,20 m - fornecimento e instalação</t>
  </si>
  <si>
    <t>2003838</t>
  </si>
  <si>
    <t>Tubo de concreto PA1 comercial para drenagem - D = 1,50 m - fornecimento e instalação</t>
  </si>
  <si>
    <t>2003768</t>
  </si>
  <si>
    <t>Tubo de concreto PA1 produzido na obra para drenagem - D = 0,60 m - areia e brita comerciais - fornecimento e instalação</t>
  </si>
  <si>
    <t>2003873</t>
  </si>
  <si>
    <t>Tubo de concreto PA1 produzido na obra para drenagem - D = 0,60 m - areia extraída e brita produzida - fornecimento e instalação</t>
  </si>
  <si>
    <t>2003772</t>
  </si>
  <si>
    <t>Tubo de concreto PA1 produzido na obra para drenagem - D = 0,80 m - areia e brita comerciais - fornecimento e instalação</t>
  </si>
  <si>
    <t>2003877</t>
  </si>
  <si>
    <t>Tubo de concreto PA1 produzido na obra para drenagem - D = 0,80 m - areia extraída e brita produzida - fornecimento e instalação</t>
  </si>
  <si>
    <t>2003776</t>
  </si>
  <si>
    <t>Tubo de concreto PA1 produzido na obra para drenagem - D = 1,00 m - areia e brita comerciais - fornecimento e instalação</t>
  </si>
  <si>
    <t>2003881</t>
  </si>
  <si>
    <t>Tubo de concreto PA1 produzido na obra para drenagem - D = 1,00 m - areia extraída e brita produzida - fornecimento e instalação</t>
  </si>
  <si>
    <t>2003780</t>
  </si>
  <si>
    <t>Tubo de concreto PA1 produzido na obra para drenagem - D = 1,20 m - areia e brita comerciais - fornecimento e instalação</t>
  </si>
  <si>
    <t>2003885</t>
  </si>
  <si>
    <t>Tubo de concreto PA1 produzido na obra para drenagem - D = 1,20 m - areia extraída e brita produzida - fornecimento e instalação</t>
  </si>
  <si>
    <t>2003784</t>
  </si>
  <si>
    <t>Tubo de concreto PA1 produzido na obra para drenagem - D = 1,50 m - areia e brita comerciais - fornecimento e instalação</t>
  </si>
  <si>
    <t>2003889</t>
  </si>
  <si>
    <t>Tubo de concreto PA1 produzido na obra para drenagem - D = 1,50 m - areia extraída e brita produzida - fornecimento e instalação</t>
  </si>
  <si>
    <t>2003870</t>
  </si>
  <si>
    <t>Tubo de concreto PA2 comercial para drenagem - D = 0,50 m - fornecimento e instalação</t>
  </si>
  <si>
    <t>2003823</t>
  </si>
  <si>
    <t>Tubo de concreto PA2 comercial para drenagem - D = 0,60 m - fornecimento e instalação</t>
  </si>
  <si>
    <t>2003827</t>
  </si>
  <si>
    <t>Tubo de concreto PA2 comercial para drenagem - D = 0,80 m - fornecimento e instalação</t>
  </si>
  <si>
    <t>2003831</t>
  </si>
  <si>
    <t>Tubo de concreto PA2 comercial para drenagem - D = 1,00 m - fornecimento e instalação</t>
  </si>
  <si>
    <t>2003835</t>
  </si>
  <si>
    <t>Tubo de concreto PA2 comercial para drenagem - D = 1,20 m - fornecimento e instalação</t>
  </si>
  <si>
    <t>2003839</t>
  </si>
  <si>
    <t>Tubo de concreto PA2 comercial para drenagem - D = 1,50 m - fornecimento e instalação</t>
  </si>
  <si>
    <t>2003769</t>
  </si>
  <si>
    <t>Tubo de concreto PA2 produzido na obra para drenagem - D = 0,60 m - areia e brita comerciais - fornecimento e instalação</t>
  </si>
  <si>
    <t>2003874</t>
  </si>
  <si>
    <t>Tubo de concreto PA2 produzido na obra para drenagem - D = 0,60 m - areia extraída e brita produzida - fornecimento e instalação</t>
  </si>
  <si>
    <t>2003773</t>
  </si>
  <si>
    <t>Tubo de concreto PA2 produzido na obra para drenagem - D = 0,80 m - areia e brita comerciais - fornecimento e instalação</t>
  </si>
  <si>
    <t>2003878</t>
  </si>
  <si>
    <t>Tubo de concreto PA2 produzido na obra para drenagem - D = 0,80 m - areia extraída e brita produzida - fornecimento e instalação</t>
  </si>
  <si>
    <t>2003777</t>
  </si>
  <si>
    <t>Tubo de concreto PA2 produzido na obra para drenagem - D = 1,00 m - areia e brita comerciais - fornecimento e instalação</t>
  </si>
  <si>
    <t>2003882</t>
  </si>
  <si>
    <t>Tubo de concreto PA2 produzido na obra para drenagem - D = 1,00 m - areia extraída e brita produzida - fornecimento e instalação</t>
  </si>
  <si>
    <t>2003781</t>
  </si>
  <si>
    <t>Tubo de concreto PA2 produzido na obra para drenagem - D = 1,20 m - areia e brita comerciais - fornecimento e instalação</t>
  </si>
  <si>
    <t>2003886</t>
  </si>
  <si>
    <t>Tubo de concreto PA2 produzido na obra para drenagem - D = 1,20 m - areia extraída e brita produzida - fornecimento e instalação</t>
  </si>
  <si>
    <t>2003785</t>
  </si>
  <si>
    <t>Tubo de concreto PA2 produzido na obra para drenagem - D = 1,50 m - areia e brita comerciais - fornecimento e instalação</t>
  </si>
  <si>
    <t>2003890</t>
  </si>
  <si>
    <t>Tubo de concreto PA2 produzido na obra para drenagem - D = 1,50 m - areia extraída e brita produzida - fornecimento e instalação</t>
  </si>
  <si>
    <t>2003871</t>
  </si>
  <si>
    <t>Tubo de concreto PA3 comercial para drenagem - D = 0,50 m - fornecimento e instalação</t>
  </si>
  <si>
    <t>2003824</t>
  </si>
  <si>
    <t>Tubo de concreto PA3 comercial para drenagem - D = 0,60 m - fornecimento e instalação</t>
  </si>
  <si>
    <t>2003828</t>
  </si>
  <si>
    <t>Tubo de concreto PA3 comercial para drenagem - D = 0,80 m - fornecimento e instalação</t>
  </si>
  <si>
    <t>2003832</t>
  </si>
  <si>
    <t>Tubo de concreto PA3 comercial para drenagem - D = 1,00 m - fornecimento e instalação</t>
  </si>
  <si>
    <t>2003836</t>
  </si>
  <si>
    <t>Tubo de concreto PA3 comercial para drenagem - D = 1,20 m - fornecimento e instalação</t>
  </si>
  <si>
    <t>2003840</t>
  </si>
  <si>
    <t>Tubo de concreto PA3 comercial para drenagem - D = 1,50 m - fornecimento e instalação</t>
  </si>
  <si>
    <t>2003770</t>
  </si>
  <si>
    <t>Tubo de concreto PA3 produzido na obra para drenagem - D = 0,60 m - areia e brita comerciais - fornecimento e instalação</t>
  </si>
  <si>
    <t>2003875</t>
  </si>
  <si>
    <t>Tubo de concreto PA3 produzido na obra para drenagem - D = 0,60 m - areia extraída e brita produzida - fornecimento e instalação</t>
  </si>
  <si>
    <t>2003774</t>
  </si>
  <si>
    <t>Tubo de concreto PA3 produzido na obra para drenagem - D = 0,80 m - areia e brita comerciais - fornecimento e instalação</t>
  </si>
  <si>
    <t>2003879</t>
  </si>
  <si>
    <t>Tubo de concreto PA3 produzido na obra para drenagem - D = 0,80 m - areia extraída e brita produzida - fornecimento e instalação</t>
  </si>
  <si>
    <t>2003778</t>
  </si>
  <si>
    <t>Tubo de concreto PA3 produzido na obra para drenagem - D = 1,00 m - areia e brita comerciais - fornecimento e instalação</t>
  </si>
  <si>
    <t>2003883</t>
  </si>
  <si>
    <t>Tubo de concreto PA3 produzido na obra para drenagem - D = 1,00 m - areia extraída e brita produzida - fornecimento e instalação</t>
  </si>
  <si>
    <t>2003782</t>
  </si>
  <si>
    <t>Tubo de concreto PA3 produzido na obra para drenagem - D = 1,20 m - areia e brita comerciais - fornecimento e instalação</t>
  </si>
  <si>
    <t>2003887</t>
  </si>
  <si>
    <t>Tubo de concreto PA3 produzido na obra para drenagem - D = 1,20 m - areia extraída e brita produzida - fornecimento e instalação</t>
  </si>
  <si>
    <t>2003786</t>
  </si>
  <si>
    <t>Tubo de concreto PA3 produzido na obra para drenagem - D = 1,50 m - areia e brita comerciais - fornecimento e instalação</t>
  </si>
  <si>
    <t>2003891</t>
  </si>
  <si>
    <t>Tubo de concreto PA3 produzido na obra para drenagem - D = 1,50 m - areia extraída e brita produzida - fornecimento e instalação</t>
  </si>
  <si>
    <t>2003872</t>
  </si>
  <si>
    <t>Tubo de concreto PA4 comercial para drenagem - D = 0,50 m - fornecimento e instalação</t>
  </si>
  <si>
    <t>2003825</t>
  </si>
  <si>
    <t>Tubo de concreto PA4 comercial para drenagem - D = 0,60 m - fornecimento e instalação</t>
  </si>
  <si>
    <t>2003829</t>
  </si>
  <si>
    <t>Tubo de concreto PA4 comercial para drenagem - D = 0,80 m - fornecimento e instalação</t>
  </si>
  <si>
    <t>2003833</t>
  </si>
  <si>
    <t>Tubo de concreto PA4 comercial para drenagem - D = 1,00 m - fornecimento e instalação</t>
  </si>
  <si>
    <t>2003837</t>
  </si>
  <si>
    <t>Tubo de concreto PA4 comercial para drenagem - D = 1,20 m - fornecimento e instalação</t>
  </si>
  <si>
    <t>2003841</t>
  </si>
  <si>
    <t>Tubo de concreto PA4 comercial para drenagem - D = 1,50 m - fornecimento e instalação</t>
  </si>
  <si>
    <t>2003771</t>
  </si>
  <si>
    <t>Tubo de concreto PA4 produzido na obra para drenagem - D = 0,60 m - areia e brita comerciais - fornecimento e instalação</t>
  </si>
  <si>
    <t>2003876</t>
  </si>
  <si>
    <t>Tubo de concreto PA4 produzido na obra para drenagem - D = 0,60 m - areia extraída e brita produzida - fornecimento e instalação</t>
  </si>
  <si>
    <t>2003775</t>
  </si>
  <si>
    <t>Tubo de concreto PA4 produzido na obra para drenagem - D = 0,80 m - areia e brita comerciais - fornecimento e instalação</t>
  </si>
  <si>
    <t>2003880</t>
  </si>
  <si>
    <t>Tubo de concreto PA4 produzido na obra para drenagem - D = 0,80 m - areia extraída e brita produzida - fornecimento e instalação</t>
  </si>
  <si>
    <t>2003779</t>
  </si>
  <si>
    <t>Tubo de concreto PA4 produzido na obra para drenagem - D = 1,00 m - areia e brita comerciais - fornecimento e instalação</t>
  </si>
  <si>
    <t>2003884</t>
  </si>
  <si>
    <t>Tubo de concreto PA4 produzido na obra para drenagem - D = 1,00 m - areia extraída e brita produzida - fornecimento e instalação</t>
  </si>
  <si>
    <t>2003783</t>
  </si>
  <si>
    <t>Tubo de concreto PA4 produzido na obra para drenagem - D = 1,20 m - areia e brita comerciais - fornecimento e instalação</t>
  </si>
  <si>
    <t>2003888</t>
  </si>
  <si>
    <t>Tubo de concreto PA4 produzido na obra para drenagem - D = 1,20 m - areia extraída e brita produzida - fornecimento e instalação</t>
  </si>
  <si>
    <t>2003787</t>
  </si>
  <si>
    <t>Tubo de concreto PA4 produzido na obra para drenagem - D = 1,50 m - areia e brita comerciais - fornecimento e instalação</t>
  </si>
  <si>
    <t>2003892</t>
  </si>
  <si>
    <t>Tubo de concreto PA4 produzido na obra para drenagem - D = 1,50 m - areia extraída e brita produzida - fornecimento e instalação</t>
  </si>
  <si>
    <t>2003851</t>
  </si>
  <si>
    <t>Tubo de concreto perfurado produzido na obra para drenagem - D = 0,40 m - fornecimento e instalação</t>
  </si>
  <si>
    <t>2003935</t>
  </si>
  <si>
    <t>Tubo de PVC para dreno tipo barbacã - D = 50 mm - fornecimento e instalação</t>
  </si>
  <si>
    <t>2003934</t>
  </si>
  <si>
    <t>Tubo de PVC para dreno tipo barbacã - D = 75 mm - fornecimento e instalação</t>
  </si>
  <si>
    <t>2003990</t>
  </si>
  <si>
    <t>Tubo PEAD para drenagem - D = 1.000 mm - fornecimento e instalação</t>
  </si>
  <si>
    <t>2003991</t>
  </si>
  <si>
    <t>Tubo PEAD para drenagem - D = 1.050 mm - fornecimento e instalação</t>
  </si>
  <si>
    <t>2003992</t>
  </si>
  <si>
    <t>Tubo PEAD para drenagem - D = 1.200 mm - fornecimento e instalação</t>
  </si>
  <si>
    <t>2003993</t>
  </si>
  <si>
    <t>Tubo PEAD para drenagem - D = 1.500 mm - fornecimento e instalação</t>
  </si>
  <si>
    <t>2003983</t>
  </si>
  <si>
    <t>Tubo PEAD para drenagem - D = 400 mm - fornecimento e instalação</t>
  </si>
  <si>
    <t>2003984</t>
  </si>
  <si>
    <t>Tubo PEAD para drenagem - D = 450 mm - fornecimento e instalação</t>
  </si>
  <si>
    <t>2003985</t>
  </si>
  <si>
    <t>Tubo PEAD para drenagem - D = 500 mm - fornecimento e instalação</t>
  </si>
  <si>
    <t>2003986</t>
  </si>
  <si>
    <t>Tubo PEAD para drenagem - D = 600 mm - fornecimento e instalação</t>
  </si>
  <si>
    <t>2003987</t>
  </si>
  <si>
    <t>Tubo PEAD para drenagem - D = 750 mm - fornecimento e instalação</t>
  </si>
  <si>
    <t>2003988</t>
  </si>
  <si>
    <t>Tubo PEAD para drenagem - D = 800 mm - fornecimento e instalação</t>
  </si>
  <si>
    <t>2003989</t>
  </si>
  <si>
    <t>Tubo PEAD para drenagem - D = 900 mm - fornecimento e instalação</t>
  </si>
  <si>
    <t>2003298</t>
  </si>
  <si>
    <t>Valeta de proteção de aterro sem revestimento - VPAT 120-30 - escavação mecânica</t>
  </si>
  <si>
    <t>2003297</t>
  </si>
  <si>
    <t>Valeta de proteção de aterro sem revestimento - VPAT 160-30 - escavação mecânica</t>
  </si>
  <si>
    <t>2003315</t>
  </si>
  <si>
    <t>Valeta de proteção de aterros com revestimento de concreto - VPAC 120-30 - escavação mecânica - areia e brita comerciais</t>
  </si>
  <si>
    <t>2003314</t>
  </si>
  <si>
    <t>Valeta de proteção de aterros com revestimento de concreto - VPAC 120-30 - escavação mecânica - areia extraída e brita produzida</t>
  </si>
  <si>
    <t>2003313</t>
  </si>
  <si>
    <t>Valeta de proteção de aterros com revestimento de concreto - VPAC 160-30 - escavação mecânica - areia e brita comerciais</t>
  </si>
  <si>
    <t>2003312</t>
  </si>
  <si>
    <t>Valeta de proteção de aterros com revestimento de concreto - VPAC 160-30 - escavação mecânica - areia extraída e brita produzida</t>
  </si>
  <si>
    <t>2003311</t>
  </si>
  <si>
    <t>Valeta de proteção de aterros com revestimento vegetal - VPAG 120-30 - escavação mecânica</t>
  </si>
  <si>
    <t>2003310</t>
  </si>
  <si>
    <t>Valeta de proteção de aterros com revestimento vegetal - VPAG 160-30 - escavação mecânica</t>
  </si>
  <si>
    <t>2003296</t>
  </si>
  <si>
    <t>Valeta de proteção de corte sem revestimento - VPCT 120-30 - escavação mecânica</t>
  </si>
  <si>
    <t>2003295</t>
  </si>
  <si>
    <t>Valeta de proteção de corte sem revestimento - VPCT 160-30 - escavação mecânica</t>
  </si>
  <si>
    <t>2003309</t>
  </si>
  <si>
    <t>Valeta de proteção de cortes com revestimento de concreto - VPCC 120-30 - escavação mecânica - areia e brita comerciais</t>
  </si>
  <si>
    <t>2003308</t>
  </si>
  <si>
    <t>Valeta de proteção de cortes com revestimento de concreto - VPCC 120-30 - escavação mecânica - areia extraída e brita produzida</t>
  </si>
  <si>
    <t>2003307</t>
  </si>
  <si>
    <t>Valeta de proteção de cortes com revestimento de concreto - VPCC 160-30 - escavação mecânica - areia e brita comerciais</t>
  </si>
  <si>
    <t>2003306</t>
  </si>
  <si>
    <t>Valeta de proteção de cortes com revestimento de concreto - VPCC 160-30 - escavação mecânica - areia extraída e brita produzida</t>
  </si>
  <si>
    <t>2003305</t>
  </si>
  <si>
    <t>Valeta de proteção de cortes com revestimento vegetal - VPCG 120-30 - escavação mecânica</t>
  </si>
  <si>
    <t>2003304</t>
  </si>
  <si>
    <t>Valeta de proteção de cortes com revestimento vegetal - VPCG 160-30 - escavação mecânica</t>
  </si>
  <si>
    <t>2105846</t>
  </si>
  <si>
    <t>Escoramento com estacas de perfis metálicos W 250 x 38,5 kg/m, espaçadas em 1,5 m, intercaladas com prancha de madeira com espessura de 5 cm e ficha de 0 a 0,2 H - sem reaproveitamento - fornecimento e instalação</t>
  </si>
  <si>
    <t>2105929</t>
  </si>
  <si>
    <t>Escoramento com estacas de perfis metálicos W 250 x 38,5 kg/m, espaçadas em 1,5 m, intercaladas com prancha de madeira com espessura de 5 cm e ficha de 0,20 a 0,4 H - sem reaproveitamento - fornecimento e instalação</t>
  </si>
  <si>
    <t>2105933</t>
  </si>
  <si>
    <t>Escoramento com estacas de perfis metálicos W 250 x 38,5 kg/m, espaçadas em 1,5 m, intercaladas com prancha de madeira com espessura de 5 cm e ficha de 0,40 a 0,6 H - sem reaproveitamento - fornecimento e instalação</t>
  </si>
  <si>
    <t>2106293</t>
  </si>
  <si>
    <t>Escoramento com perfis metálicos W 150 x 18,0 kg/m a cada metro e chapas de aço - estroncas a cada 2 m não incluídas - profundidade de até 10 m - aço com utilização de 20 vezes - fornecimento, instalação e retirada</t>
  </si>
  <si>
    <t>2108165</t>
  </si>
  <si>
    <t>Escoramento com pontaletes D = 10 cm - utilização de 1 vez - confecção, instalação e retirada</t>
  </si>
  <si>
    <t>2108166</t>
  </si>
  <si>
    <t>Escoramento com pontaletes D = 10 cm - utilização de 2 vezes - confecção, instalação e retirada</t>
  </si>
  <si>
    <t>2108167</t>
  </si>
  <si>
    <t>Escoramento com pontaletes D = 10 cm - utilização de 3 vezes - confecção, instalação e retirada</t>
  </si>
  <si>
    <t>2108168</t>
  </si>
  <si>
    <t>Escoramento com pontaletes D = 10 cm - utilização de 5 vezes - confecção, instalação e retirada</t>
  </si>
  <si>
    <t>2108169</t>
  </si>
  <si>
    <t>Escoramento com pontaletes D = 15 cm - utilização de 1 vez - confecção e instalação</t>
  </si>
  <si>
    <t>2108170</t>
  </si>
  <si>
    <t>Escoramento com pontaletes D = 15 cm - utilização de 2 vezes - confecção, instalação e retirada</t>
  </si>
  <si>
    <t>2108171</t>
  </si>
  <si>
    <t>Escoramento com pontaletes D = 15 cm - utilização de 3 vezes - confecção, instalação e retirada</t>
  </si>
  <si>
    <t>2108172</t>
  </si>
  <si>
    <t>Escoramento com pontaletes D = 15 cm - utilização de 5 vezes - confecção, instalação e retirada</t>
  </si>
  <si>
    <t>2106292</t>
  </si>
  <si>
    <t>Escoramento contínuo de valas com tábuas de 2,5 x 30 cm e longarinas de 6 x 16 cm - estroncas a cada metro não incluídas - profundidade de até 4 m - madeira com utilização de 3 vezes - confecção, instalação e retirada</t>
  </si>
  <si>
    <t>2106291</t>
  </si>
  <si>
    <t>Escoramento contínuo de valas com tábuas de 2,5 x 30 cm e longarinas de 6 x 16 cm - estroncas a cada metro não incluídas - profundidade de até 4 m - madeira sem reaproveitamento - confecção e instalação</t>
  </si>
  <si>
    <t>2106235</t>
  </si>
  <si>
    <t>Escoramento metálico com quadro tubular contraventado - capacidade de carga até 3,8 t/m² - quadro de 1,0 x 1,0 x 1,25 m - utilização de 50 vezes - fornecimento, instalação e retirada</t>
  </si>
  <si>
    <t>2106232</t>
  </si>
  <si>
    <t>Escoramento metálico tubular galvanizado para formas com capacidade de 2.100 a 750 kg por unidade - regulável de 3,0 a 4,5 m - utilização de 20 vezes - fornecimento, instalação e retirada</t>
  </si>
  <si>
    <t>2106233</t>
  </si>
  <si>
    <t>Escoramento metálico tubular galvanizado para formas com capacidade de 3.200 a 1.600 kg por unidade - regulável de 1,8 a 3,0 m - utilização de 20 vezes - fornecimento, instalação e retirada</t>
  </si>
  <si>
    <t>2105605</t>
  </si>
  <si>
    <t>Escoramento para corpo de bueiros celulares - utilização de 3 vezes - confecção, instalação e retirada</t>
  </si>
  <si>
    <t>2106298</t>
  </si>
  <si>
    <t>Estroncas em perfil metálico W 150 x 18,0 kg/m - utilização de 20 vezes</t>
  </si>
  <si>
    <t>2106295</t>
  </si>
  <si>
    <t>Estroncas para valas com D = 15 cm - madeira com utilização de 3 vezes</t>
  </si>
  <si>
    <t>2106294</t>
  </si>
  <si>
    <t>Estroncas para valas com D = 15 cm - madeira sem reaproveitamento</t>
  </si>
  <si>
    <t>2106297</t>
  </si>
  <si>
    <t>Estroncas para valas com D = 20 cm - madeira com utilização de 3 vezes</t>
  </si>
  <si>
    <t>2106296</t>
  </si>
  <si>
    <t>Estroncas para valas com D = 20 cm - madeira sem reaproveitamento</t>
  </si>
  <si>
    <t>2306731</t>
  </si>
  <si>
    <t>Apoio náutico para a colocação da armação em camisa metálica</t>
  </si>
  <si>
    <t>2306728</t>
  </si>
  <si>
    <t>Apoio náutico para a escavação com perfuratriz tipo Wirth em rocha com média dureza e média abrasão - resistência à compressão menor que 80 MPa - D = 600 a 1.800 mm</t>
  </si>
  <si>
    <t>2306729</t>
  </si>
  <si>
    <t>Apoio náutico para a escavação com perfuratriz tipo Wirth em rocha de alta dureza e alta abrasão - resistência à compressão acima de 80 MPa - D = 600 a 1.800 mm</t>
  </si>
  <si>
    <t>2306727</t>
  </si>
  <si>
    <t>Apoio náutico para a escavação com perfuratriz tipo Wirth em solo D = 600 a 1.800 mm</t>
  </si>
  <si>
    <t>2306730</t>
  </si>
  <si>
    <t>Apoio náutico para a execução da concretagem de camisas metálicas</t>
  </si>
  <si>
    <t>2306726</t>
  </si>
  <si>
    <t>Apoio náutico para a execução da cravação de camisa metálica D = 600 a 1.800 mm</t>
  </si>
  <si>
    <t>2306076</t>
  </si>
  <si>
    <t>Armação de estaca escavada ou estaca barrete em aço CA-50 com apoio de guindaste - fornecimento, preparo e colocação</t>
  </si>
  <si>
    <t>2306247</t>
  </si>
  <si>
    <t>Arrasamento de estacas de concreto com seção de até 900 cm²</t>
  </si>
  <si>
    <t>2306248</t>
  </si>
  <si>
    <t>Arrasamento de estacas de concreto com seção superior à 900 cm²</t>
  </si>
  <si>
    <t>2306279</t>
  </si>
  <si>
    <t>Berço para pré-moldagem de estacas protendidas com capacidade de 19 m³, inclusive formas metálicas - utilização de 100 vezes</t>
  </si>
  <si>
    <t>2306651</t>
  </si>
  <si>
    <t>Camisa metálica com espessura de 12,5 mm D = 1.400 mm - cravada com martelo vibratório - sem escavação - cravação</t>
  </si>
  <si>
    <t>2306678</t>
  </si>
  <si>
    <t>Camisa metálica com espessura de 12,5 mm D = 1.400 mm - para passagem de lâmina d'água - posicionamento</t>
  </si>
  <si>
    <t>2306652</t>
  </si>
  <si>
    <t>Camisa metálica com espessura de 12,5 mm D = 1.500 mm - cravada com martelo vibratório - sem escavação - cravação</t>
  </si>
  <si>
    <t>2306679</t>
  </si>
  <si>
    <t>Camisa metálica com espessura de 12,5 mm D = 1.500 mm - para passagem de lâmina d'água - posicionamento</t>
  </si>
  <si>
    <t>2306653</t>
  </si>
  <si>
    <t>Camisa metálica com espessura de 12,5 mm D = 1.600 mm - cravada com martelo vibratório - sem escavação - cravação</t>
  </si>
  <si>
    <t>2306680</t>
  </si>
  <si>
    <t>Camisa metálica com espessura de 12,5 mm D = 1.600 mm - para passagem de lâmina d'água - posicionamento</t>
  </si>
  <si>
    <t>2306654</t>
  </si>
  <si>
    <t>Camisa metálica com espessura de 12,5 mm D = 1.700 mm - cravada com martelo vibratório - sem escavação - cravação</t>
  </si>
  <si>
    <t>2306681</t>
  </si>
  <si>
    <t>Camisa metálica com espessura de 12,5 mm D = 1.700 mm - para passagem de lâmina d'água - posicionamento</t>
  </si>
  <si>
    <t>2306655</t>
  </si>
  <si>
    <t>Camisa metálica com espessura de 12,5 mm D = 1.800 mm - cravada com martelo vibratório - sem escavação - cravação</t>
  </si>
  <si>
    <t>2306682</t>
  </si>
  <si>
    <t>Camisa metálica com espessura de 12,5 mm D = 1.800 mm - para passagem de lâmina d'água - posicionamento</t>
  </si>
  <si>
    <t>2306656</t>
  </si>
  <si>
    <t>Camisa metálica com espessura de 16 mm D = 1.500 mm - cravada com martelo vibratório - sem escavação - cravação</t>
  </si>
  <si>
    <t>2306683</t>
  </si>
  <si>
    <t>Camisa metálica com espessura de 16 mm D = 1.500 mm - para passagem de lâmina d'água - posicionamento</t>
  </si>
  <si>
    <t>2306657</t>
  </si>
  <si>
    <t>Camisa metálica com espessura de 16 mm D = 1.600 mm - cravada com martelo vibratório - sem escavação - cravação</t>
  </si>
  <si>
    <t>2306684</t>
  </si>
  <si>
    <t>Camisa metálica com espessura de 16 mm D = 1.600 mm - para passagem de lâmina d'água - posicionamento</t>
  </si>
  <si>
    <t>2306658</t>
  </si>
  <si>
    <t>Camisa metálica com espessura de 16 mm D = 1.700 mm - cravada com martelo vibratório - sem escavação - cravação</t>
  </si>
  <si>
    <t>2306685</t>
  </si>
  <si>
    <t>Camisa metálica com espessura de 16 mm D = 1.700 mm - para passagem de lâmina d'água - posicionamento</t>
  </si>
  <si>
    <t>2306659</t>
  </si>
  <si>
    <t>Camisa metálica com espessura de 16 mm D = 1.800 mm - cravada com martelo vibratório - sem escavação - cravação</t>
  </si>
  <si>
    <t>2306686</t>
  </si>
  <si>
    <t>Camisa metálica com espessura de 16 mm D = 1.800 mm - para passagem de lâmina d'água - posicionamento</t>
  </si>
  <si>
    <t>2306637</t>
  </si>
  <si>
    <t>Camisa metálica com espessura de 6,3 mm D = 1.000 mm - cravada com martelo vibratório - sem escavação - cravação</t>
  </si>
  <si>
    <t>2306664</t>
  </si>
  <si>
    <t>Camisa metálica com espessura de 6,3 mm D = 1.000 mm - para passagem de lâmina d'água - posicionamento</t>
  </si>
  <si>
    <t>2306732</t>
  </si>
  <si>
    <t>Camisa metálica com espessura de 6,3 mm D = 400 mm - cravada com martelo vibratório - sem escavação - cravação</t>
  </si>
  <si>
    <t>2306733</t>
  </si>
  <si>
    <t>Camisa metálica com espessura de 6,3 mm D = 400 mm - para passagem de lâmina d'água - posicionamento</t>
  </si>
  <si>
    <t>2306734</t>
  </si>
  <si>
    <t>Camisa metálica com espessura de 6,3 mm D = 500 mm - cravada com martelo vibratório - sem escavação - cravação</t>
  </si>
  <si>
    <t>2306735</t>
  </si>
  <si>
    <t>Camisa metálica com espessura de 6,3 mm D = 500 mm - para passagem de lâmina d'água - posicionamento</t>
  </si>
  <si>
    <t>2306633</t>
  </si>
  <si>
    <t>Camisa metálica com espessura de 6,3 mm D = 600 mm - cravada com martelo vibratório - sem escavação - cravação</t>
  </si>
  <si>
    <t>2306660</t>
  </si>
  <si>
    <t>Camisa metálica com espessura de 6,3 mm D = 600 mm - para passagem de lâmina d'água - posicionamento</t>
  </si>
  <si>
    <t>2306634</t>
  </si>
  <si>
    <t>Camisa metálica com espessura de 6,3 mm D = 700 mm - cravada com martelo vibratório - sem escavação - cravação</t>
  </si>
  <si>
    <t>2306661</t>
  </si>
  <si>
    <t>Camisa metálica com espessura de 6,3 mm D = 700 mm - para passagem de lâmina d'água - posicionamento</t>
  </si>
  <si>
    <t>2306635</t>
  </si>
  <si>
    <t>Camisa metálica com espessura de 6,3 mm D = 800 mm - cravada com martelo vibratório - sem escavação - cravação</t>
  </si>
  <si>
    <t>2306662</t>
  </si>
  <si>
    <t>Camisa metálica com espessura de 6,3 mm D = 800 mm - para passagem de lâmina d'água - posicionamento</t>
  </si>
  <si>
    <t>2306636</t>
  </si>
  <si>
    <t>Camisa metálica com espessura de 6,3 mm D = 900 mm - cravada com martelo vibratório - sem escavação - cravação</t>
  </si>
  <si>
    <t>2306663</t>
  </si>
  <si>
    <t>Camisa metálica com espessura de 6,3 mm D = 900 mm - para passagem de lâmina d'água - posicionamento</t>
  </si>
  <si>
    <t>2306641</t>
  </si>
  <si>
    <t>Camisa metálica com espessura de 8 mm D = 1.000 mm - cravada com martelo vibratório - sem escavação - cravação</t>
  </si>
  <si>
    <t>2306668</t>
  </si>
  <si>
    <t>Camisa metálica com espessura de 8 mm D = 1.000 mm - para passagem de lâmina d'água - posicionamento</t>
  </si>
  <si>
    <t>2306642</t>
  </si>
  <si>
    <t>Camisa metálica com espessura de 8 mm D = 1.100 mm - cravada com martelo vibratório - sem escavação - cravação</t>
  </si>
  <si>
    <t>2306669</t>
  </si>
  <si>
    <t>Camisa metálica com espessura de 8 mm D = 1.100 mm - para passagem de lâmina d'água - posicionamento</t>
  </si>
  <si>
    <t>2306643</t>
  </si>
  <si>
    <t>Camisa metálica com espessura de 8 mm D = 1.200 mm - cravada com martelo vibratório - sem escavação - cravação</t>
  </si>
  <si>
    <t>2306670</t>
  </si>
  <si>
    <t>Camisa metálica com espessura de 8 mm D = 1.200 mm - para passagem de lâmina d'água - posicionamento</t>
  </si>
  <si>
    <t>2306638</t>
  </si>
  <si>
    <t>Camisa metálica com espessura de 8 mm D = 700 mm - cravada com martelo vibratório - sem escavação - cravação</t>
  </si>
  <si>
    <t>2306665</t>
  </si>
  <si>
    <t>Camisa metálica com espessura de 8 mm D = 700 mm - para passagem de lâmina d'água - posicionamento</t>
  </si>
  <si>
    <t>2306639</t>
  </si>
  <si>
    <t>Camisa metálica com espessura de 8 mm D = 800 mm - cravada com martelo vibratório - sem escavação - cravação</t>
  </si>
  <si>
    <t>2306666</t>
  </si>
  <si>
    <t>Camisa metálica com espessura de 8 mm D = 800 mm - para passagem de lâmina d'água - posicionamento</t>
  </si>
  <si>
    <t>2306640</t>
  </si>
  <si>
    <t>Camisa metálica com espessura de 8 mm D = 900 mm - cravada com martelo vibratório - sem escavação - cravação</t>
  </si>
  <si>
    <t>2306667</t>
  </si>
  <si>
    <t>Camisa metálica com espessura de 8 mm D = 900 mm - para passagem de lâmina d'água - posicionamento</t>
  </si>
  <si>
    <t>2306645</t>
  </si>
  <si>
    <t>Camisa metálica com espessura de 9,5 mm D = 1.000 mm - cravada com martelo vibratório - sem escavação - cravação</t>
  </si>
  <si>
    <t>2306672</t>
  </si>
  <si>
    <t>Camisa metálica com espessura de 9,5 mm D = 1.000 mm - para passagem de lâmina d'água - posicionamento</t>
  </si>
  <si>
    <t>2306646</t>
  </si>
  <si>
    <t>Camisa metálica com espessura de 9,5 mm D = 1.100 mm - cravada com martelo vibratório - sem escavação - cravação</t>
  </si>
  <si>
    <t>2306673</t>
  </si>
  <si>
    <t>Camisa metálica com espessura de 9,5 mm D = 1.100 mm - para passagem de lâmina d'água - posicionamento</t>
  </si>
  <si>
    <t>2306647</t>
  </si>
  <si>
    <t>Camisa metálica com espessura de 9,5 mm D = 1.200 mm - cravada com martelo vibratório - sem escavação - cravação</t>
  </si>
  <si>
    <t>2306674</t>
  </si>
  <si>
    <t>Camisa metálica com espessura de 9,5 mm D = 1.200 mm - para passagem de lâmina d'água - posicionamento</t>
  </si>
  <si>
    <t>2306648</t>
  </si>
  <si>
    <t>Camisa metálica com espessura de 9,5 mm D = 1.300 mm - cravada com martelo vibratório - sem escavação - cravação</t>
  </si>
  <si>
    <t>2306675</t>
  </si>
  <si>
    <t>Camisa metálica com espessura de 9,5 mm D = 1.300 mm - para passagem de lâmina d'água - posicionamento</t>
  </si>
  <si>
    <t>2306649</t>
  </si>
  <si>
    <t>Camisa metálica com espessura de 9,5 mm D = 1.400 mm - cravada com martelo vibratório - sem escavação - cravação</t>
  </si>
  <si>
    <t>2306676</t>
  </si>
  <si>
    <t>Camisa metálica com espessura de 9,5 mm D = 1.400 mm - para passagem de lâmina d'água - posicionamento</t>
  </si>
  <si>
    <t>2306650</t>
  </si>
  <si>
    <t>Camisa metálica com espessura de 9,5 mm D = 1.500 mm - cravada com martelo vibratório - sem escavação - cravação</t>
  </si>
  <si>
    <t>2306677</t>
  </si>
  <si>
    <t>Camisa metálica com espessura de 9,5 mm D = 1.500 mm - para passagem de lâmina d'água - posicionamento</t>
  </si>
  <si>
    <t>2306644</t>
  </si>
  <si>
    <t>Camisa metálica com espessura de 9,5 mm D = 900 mm - cravada com martelo vibratório - sem escavação - cravação</t>
  </si>
  <si>
    <t>2306671</t>
  </si>
  <si>
    <t>Camisa metálica com espessura de 9,5 mm D = 900 mm - para passagem de lâmina d'água - posicionamento</t>
  </si>
  <si>
    <t>2306141</t>
  </si>
  <si>
    <t>Coluna de brita D = 50 cm executada com perfuratriz tipo bottom feed - brita comercial - confecção e cravação</t>
  </si>
  <si>
    <t>2306145</t>
  </si>
  <si>
    <t>Coluna de brita D = 50 cm executada com perfuratriz tipo bottom feed - brita produzida - confecção e cravação</t>
  </si>
  <si>
    <t>2306142</t>
  </si>
  <si>
    <t>Coluna de brita D = 60 cm executada com perfuratriz tipo bottom feed - brita comercial - confecção e cravação</t>
  </si>
  <si>
    <t>2306146</t>
  </si>
  <si>
    <t>Coluna de brita D = 60 cm executada com perfuratriz tipo bottom feed - brita produzida - confecção e cravação</t>
  </si>
  <si>
    <t>2306143</t>
  </si>
  <si>
    <t>Coluna de brita D = 70 cm executada com perfuratriz tipo bottom feed - brita comercial - confecção e cravação</t>
  </si>
  <si>
    <t>2306147</t>
  </si>
  <si>
    <t>Coluna de brita D = 70 cm executada com perfuratriz tipo bottom feed - brita produzida - confecção e cravação</t>
  </si>
  <si>
    <t>2306144</t>
  </si>
  <si>
    <t>Coluna de brita D = 80 cm executada com perfuratriz tipo bottom feed - brita comercial - confecção e cravação</t>
  </si>
  <si>
    <t>2306148</t>
  </si>
  <si>
    <t>Coluna de brita D = 80 cm executada com perfuratriz tipo bottom feed - brita produzida - confecção e cravação</t>
  </si>
  <si>
    <t>2306624</t>
  </si>
  <si>
    <t>Confecção de camisa metálica em aço ASTM A36 com espessura de 12,5 mm - D = 1.400 mm</t>
  </si>
  <si>
    <t>2306625</t>
  </si>
  <si>
    <t>Confecção de camisa metálica em aço ASTM A36 com espessura de 12,5 mm - D = 1.500 mm</t>
  </si>
  <si>
    <t>2306626</t>
  </si>
  <si>
    <t>Confecção de camisa metálica em aço ASTM A36 com espessura de 12,5 mm - D = 1.600 mm</t>
  </si>
  <si>
    <t>2306627</t>
  </si>
  <si>
    <t>Confecção de camisa metálica em aço ASTM A36 com espessura de 12,5 mm - D = 1.700 mm</t>
  </si>
  <si>
    <t>2306628</t>
  </si>
  <si>
    <t>Confecção de camisa metálica em aço ASTM A36 com espessura de 12,5 mm - D = 1.800 mm</t>
  </si>
  <si>
    <t>2306629</t>
  </si>
  <si>
    <t>Confecção de camisa metálica em aço ASTM A36 com espessura de 16 mm - D = 1.500 mm</t>
  </si>
  <si>
    <t>2306630</t>
  </si>
  <si>
    <t>Confecção de camisa metálica em aço ASTM A36 com espessura de 16 mm - D = 1.600 mm</t>
  </si>
  <si>
    <t>2306631</t>
  </si>
  <si>
    <t>Confecção de camisa metálica em aço ASTM A36 com espessura de 16 mm - D = 1.700 mm</t>
  </si>
  <si>
    <t>2306632</t>
  </si>
  <si>
    <t>Confecção de camisa metálica em aço ASTM A36 com espessura de 16 mm - D = 1.800 mm</t>
  </si>
  <si>
    <t>2306610</t>
  </si>
  <si>
    <t>Confecção de camisa metálica em aço ASTM A36 com espessura de 6,3 mm - D = 1.000 mm</t>
  </si>
  <si>
    <t>2306604</t>
  </si>
  <si>
    <t>Confecção de camisa metálica em aço ASTM A36 com espessura de 6,3 mm - D = 400 mm</t>
  </si>
  <si>
    <t>2306605</t>
  </si>
  <si>
    <t>Confecção de camisa metálica em aço ASTM A36 com espessura de 6,3 mm - D = 500 mm</t>
  </si>
  <si>
    <t>2306606</t>
  </si>
  <si>
    <t>Confecção de camisa metálica em aço ASTM A36 com espessura de 6,3 mm - D = 600 mm</t>
  </si>
  <si>
    <t>2306607</t>
  </si>
  <si>
    <t>Confecção de camisa metálica em aço ASTM A36 com espessura de 6,3 mm - D = 700 mm</t>
  </si>
  <si>
    <t>2306608</t>
  </si>
  <si>
    <t>Confecção de camisa metálica em aço ASTM A36 com espessura de 6,3 mm - D = 800 mm</t>
  </si>
  <si>
    <t>2306609</t>
  </si>
  <si>
    <t>Confecção de camisa metálica em aço ASTM A36 com espessura de 6,3 mm - D = 900 mm</t>
  </si>
  <si>
    <t>2306614</t>
  </si>
  <si>
    <t>Confecção de camisa metálica em aço ASTM A36 com espessura de 8 mm - D = 1.000 mm</t>
  </si>
  <si>
    <t>2306615</t>
  </si>
  <si>
    <t>Confecção de camisa metálica em aço ASTM A36 com espessura de 8 mm - D = 1.100 mm</t>
  </si>
  <si>
    <t>2306616</t>
  </si>
  <si>
    <t>Confecção de camisa metálica em aço ASTM A36 com espessura de 8 mm - D = 1.200 mm</t>
  </si>
  <si>
    <t>2306611</t>
  </si>
  <si>
    <t>Confecção de camisa metálica em aço ASTM A36 com espessura de 8 mm - D = 700 mm</t>
  </si>
  <si>
    <t>2306612</t>
  </si>
  <si>
    <t>Confecção de camisa metálica em aço ASTM A36 com espessura de 8 mm - D = 800 mm</t>
  </si>
  <si>
    <t>2306613</t>
  </si>
  <si>
    <t>Confecção de camisa metálica em aço ASTM A36 com espessura de 8 mm - D = 900 mm</t>
  </si>
  <si>
    <t>2306618</t>
  </si>
  <si>
    <t>Confecção de camisa metálica em aço ASTM A36 com espessura de 9,5 mm - D = 1.000 mm</t>
  </si>
  <si>
    <t>2306619</t>
  </si>
  <si>
    <t>Confecção de camisa metálica em aço ASTM A36 com espessura de 9,5 mm - D = 1.100 mm</t>
  </si>
  <si>
    <t>2306620</t>
  </si>
  <si>
    <t>Confecção de camisa metálica em aço ASTM A36 com espessura de 9,5 mm - D = 1.200 mm</t>
  </si>
  <si>
    <t>2306621</t>
  </si>
  <si>
    <t>Confecção de camisa metálica em aço ASTM A36 com espessura de 9,5 mm - D = 1.300 mm</t>
  </si>
  <si>
    <t>2306622</t>
  </si>
  <si>
    <t>Confecção de camisa metálica em aço ASTM A36 com espessura de 9,5 mm - D = 1.400 mm</t>
  </si>
  <si>
    <t>2306623</t>
  </si>
  <si>
    <t>Confecção de camisa metálica em aço ASTM A36 com espessura de 9,5 mm - D = 1.500 mm</t>
  </si>
  <si>
    <t>2306617</t>
  </si>
  <si>
    <t>Confecção de camisa metálica em aço ASTM A36 com espessura de 9,5 mm - D = 900 mm</t>
  </si>
  <si>
    <t>2306014</t>
  </si>
  <si>
    <t>Contraventamento de grupo de estacas submersas em aço ASTM A36 - confecção e instalação</t>
  </si>
  <si>
    <t>2306700</t>
  </si>
  <si>
    <t>Escavação com perfuratriz tipo Wirth em rocha com média dureza e média abrasão - resistência à compressão menor que 80 MPa - D = 1.000 mm</t>
  </si>
  <si>
    <t>2306703</t>
  </si>
  <si>
    <t>Escavação com perfuratriz tipo Wirth em rocha com média dureza e média abrasão - resistência à compressão menor que 80 MPa - D = 1.100 mm</t>
  </si>
  <si>
    <t>2306706</t>
  </si>
  <si>
    <t>Escavação com perfuratriz tipo Wirth em rocha com média dureza e média abrasão - resistência à compressão menor que 80 MPa - D = 1.200 mm</t>
  </si>
  <si>
    <t>2306709</t>
  </si>
  <si>
    <t>Escavação com perfuratriz tipo Wirth em rocha com média dureza e média abrasão - resistência à compressão menor que 80 MPa - D = 1.300 mm</t>
  </si>
  <si>
    <t>2306712</t>
  </si>
  <si>
    <t>Escavação com perfuratriz tipo Wirth em rocha com média dureza e média abrasão - resistência à compressão menor que 80 MPa - D = 1.400 mm</t>
  </si>
  <si>
    <t>2306715</t>
  </si>
  <si>
    <t>Escavação com perfuratriz tipo Wirth em rocha com média dureza e média abrasão - resistência à compressão menor que 80 MPa - D = 1.500 mm</t>
  </si>
  <si>
    <t>2306718</t>
  </si>
  <si>
    <t>Escavação com perfuratriz tipo Wirth em rocha com média dureza e média abrasão - resistência à compressão menor que 80 MPa - D = 1.600 mm</t>
  </si>
  <si>
    <t>2306721</t>
  </si>
  <si>
    <t>Escavação com perfuratriz tipo Wirth em rocha com média dureza e média abrasão - resistência à compressão menor que 80 MPa - D = 1.700 mm</t>
  </si>
  <si>
    <t>2306724</t>
  </si>
  <si>
    <t>Escavação com perfuratriz tipo Wirth em rocha com média dureza e média abrasão - resistência à compressão menor que 80 MPa - D = 1.800 mm</t>
  </si>
  <si>
    <t>2306688</t>
  </si>
  <si>
    <t>Escavação com perfuratriz tipo Wirth em rocha com média dureza e média abrasão - resistência à compressão menor que 80 MPa - D = 600 mm</t>
  </si>
  <si>
    <t>2306691</t>
  </si>
  <si>
    <t>Escavação com perfuratriz tipo Wirth em rocha com média dureza e média abrasão - resistência à compressão menor que 80 MPa - D = 700 mm</t>
  </si>
  <si>
    <t>2306694</t>
  </si>
  <si>
    <t>Escavação com perfuratriz tipo Wirth em rocha com média dureza e média abrasão - resistência à compressão menor que 80 MPa - D = 800 mm</t>
  </si>
  <si>
    <t>2306697</t>
  </si>
  <si>
    <t>Escavação com perfuratriz tipo Wirth em rocha com média dureza e média abrasão - resistência à compressão menor que 80 MPa - D = 900 mm</t>
  </si>
  <si>
    <t>2306701</t>
  </si>
  <si>
    <t>Escavação com perfuratriz tipo Wirth em rocha de alta dureza e alta abrasão - resistência à compressão acima de 80 MPa - D = 1.000 mm</t>
  </si>
  <si>
    <t>2306704</t>
  </si>
  <si>
    <t>Escavação com perfuratriz tipo Wirth em rocha de alta dureza e alta abrasão - resistência à compressão acima de 80 MPa - D = 1.100 mm</t>
  </si>
  <si>
    <t>2306707</t>
  </si>
  <si>
    <t>Escavação com perfuratriz tipo Wirth em rocha de alta dureza e alta abrasão - resistência à compressão acima de 80 MPa - D = 1.200 mm</t>
  </si>
  <si>
    <t>2306710</t>
  </si>
  <si>
    <t>Escavação com perfuratriz tipo Wirth em rocha de alta dureza e alta abrasão - resistência à compressão acima de 80 MPa - D = 1.300 mm</t>
  </si>
  <si>
    <t>2306713</t>
  </si>
  <si>
    <t>Escavação com perfuratriz tipo Wirth em rocha de alta dureza e alta abrasão - resistência à compressão acima de 80 MPa - D = 1.400 mm</t>
  </si>
  <si>
    <t>2306716</t>
  </si>
  <si>
    <t>Escavação com perfuratriz tipo Wirth em rocha de alta dureza e alta abrasão - resistência à compressão acima de 80 MPa - D = 1.500 mm</t>
  </si>
  <si>
    <t>2306719</t>
  </si>
  <si>
    <t>Escavação com perfuratriz tipo Wirth em rocha de alta dureza e alta abrasão - resistência à compressão acima de 80 MPa - D = 1.600 mm</t>
  </si>
  <si>
    <t>2306722</t>
  </si>
  <si>
    <t>Escavação com perfuratriz tipo Wirth em rocha de alta dureza e alta abrasão - resistência à compressão acima de 80 MPa - D = 1.700 mm</t>
  </si>
  <si>
    <t>2306725</t>
  </si>
  <si>
    <t>Escavação com perfuratriz tipo Wirth em rocha de alta dureza e alta abrasão - resistência à compressão acima de 80 MPa - D = 1.800 mm</t>
  </si>
  <si>
    <t>2306689</t>
  </si>
  <si>
    <t>Escavação com perfuratriz tipo Wirth em rocha de alta dureza e alta abrasão - resistência à compressão acima de 80 MPa - D = 600 mm</t>
  </si>
  <si>
    <t>2306692</t>
  </si>
  <si>
    <t>Escavação com perfuratriz tipo Wirth em rocha de alta dureza e alta abrasão - resistência à compressão acima de 80 MPa - D = 700 mm</t>
  </si>
  <si>
    <t>2306695</t>
  </si>
  <si>
    <t>Escavação com perfuratriz tipo Wirth em rocha de alta dureza e alta abrasão - resistência à compressão acima de 80 MPa - D = 800 mm</t>
  </si>
  <si>
    <t>2306698</t>
  </si>
  <si>
    <t>Escavação com perfuratriz tipo Wirth em rocha de alta dureza e alta abrasão - resistência à compressão acima de 80 MPa - D = 900 mm</t>
  </si>
  <si>
    <t>2306699</t>
  </si>
  <si>
    <t>Escavação com perfuratriz tipo Wirth em solo - D = 1.000 mm</t>
  </si>
  <si>
    <t>2306702</t>
  </si>
  <si>
    <t>Escavação com perfuratriz tipo Wirth em solo - D = 1.100 mm</t>
  </si>
  <si>
    <t>2306705</t>
  </si>
  <si>
    <t>Escavação com perfuratriz tipo Wirth em solo - D = 1.200 mm</t>
  </si>
  <si>
    <t>2306708</t>
  </si>
  <si>
    <t>Escavação com perfuratriz tipo Wirth em solo - D = 1.300 mm</t>
  </si>
  <si>
    <t>2306711</t>
  </si>
  <si>
    <t>Escavação com perfuratriz tipo Wirth em solo - D = 1.400 mm</t>
  </si>
  <si>
    <t>2306714</t>
  </si>
  <si>
    <t>Escavação com perfuratriz tipo Wirth em solo - D = 1.500 mm</t>
  </si>
  <si>
    <t>2306717</t>
  </si>
  <si>
    <t>Escavação com perfuratriz tipo Wirth em solo - D = 1.600 mm</t>
  </si>
  <si>
    <t>2306720</t>
  </si>
  <si>
    <t>Escavação com perfuratriz tipo Wirth em solo - D = 1.700 mm</t>
  </si>
  <si>
    <t>2306723</t>
  </si>
  <si>
    <t>Escavação com perfuratriz tipo Wirth em solo - D = 1.800 mm</t>
  </si>
  <si>
    <t>2306687</t>
  </si>
  <si>
    <t>Escavação com perfuratriz tipo Wirth em solo - D = 600 mm</t>
  </si>
  <si>
    <t>2306690</t>
  </si>
  <si>
    <t>Escavação com perfuratriz tipo Wirth em solo - D = 700 mm</t>
  </si>
  <si>
    <t>2306693</t>
  </si>
  <si>
    <t>Escavação com perfuratriz tipo Wirth em solo - D = 800 mm</t>
  </si>
  <si>
    <t>2306696</t>
  </si>
  <si>
    <t>Escavação com perfuratriz tipo Wirth em solo - D = 900 mm</t>
  </si>
  <si>
    <t>2306239</t>
  </si>
  <si>
    <t>Estaca barrete escavada com uso de fluido estabilizante - confecção</t>
  </si>
  <si>
    <t>2306090</t>
  </si>
  <si>
    <t>Estaca broca manual D = 25 cm - confecção</t>
  </si>
  <si>
    <t>2306091</t>
  </si>
  <si>
    <t>Estaca broca manual D = 30 cm - confecção</t>
  </si>
  <si>
    <t>2306072</t>
  </si>
  <si>
    <t>Estaca circular tipo estacão escavada com uso de fluido estabilizante - confecção</t>
  </si>
  <si>
    <t>2306133</t>
  </si>
  <si>
    <t>Estaca duplo perfil metálico W 250 x 17,9 - com emenda - fornecimento e cravação</t>
  </si>
  <si>
    <t>2306114</t>
  </si>
  <si>
    <t>Estaca duplo trilho TR 25 - com emenda - fornecimento e cravação</t>
  </si>
  <si>
    <t>2306115</t>
  </si>
  <si>
    <t>Estaca duplo trilho TR 37 - com emenda - fornecimento e cravação</t>
  </si>
  <si>
    <t>2306116</t>
  </si>
  <si>
    <t>Estaca duplo trilho TR 45 - com emenda - fornecimento e cravação</t>
  </si>
  <si>
    <t>2306118</t>
  </si>
  <si>
    <t>Estaca duplo trilho TR 57 - com emenda - fornecimento e cravação</t>
  </si>
  <si>
    <t>2306122</t>
  </si>
  <si>
    <t>Estaca duplo trilho TR 68 - com emenda - fornecimento e cravação</t>
  </si>
  <si>
    <t>2306078</t>
  </si>
  <si>
    <t>Estaca Franki com fuste apiloado D = 35 cm - confecção</t>
  </si>
  <si>
    <t>2306080</t>
  </si>
  <si>
    <t>Estaca Franki com fuste apiloado D = 40 cm - confecção</t>
  </si>
  <si>
    <t>2306082</t>
  </si>
  <si>
    <t>Estaca Franki com fuste apiloado D = 45 cm - confecção</t>
  </si>
  <si>
    <t>2306084</t>
  </si>
  <si>
    <t>Estaca Franki com fuste apiloado D = 52 cm - confecção</t>
  </si>
  <si>
    <t>2306086</t>
  </si>
  <si>
    <t>Estaca Franki com fuste apiloado D = 60 cm - confecção</t>
  </si>
  <si>
    <t>2309088</t>
  </si>
  <si>
    <t>Estaca Franki com fuste apiloado D = 70 cm - confecção</t>
  </si>
  <si>
    <t>2306074</t>
  </si>
  <si>
    <t>Estaca hélice contínua - confecção</t>
  </si>
  <si>
    <t>2306095</t>
  </si>
  <si>
    <t>Estaca hélice de deslocamento - confecção</t>
  </si>
  <si>
    <t>2306132</t>
  </si>
  <si>
    <t>Estaca perfil metálico W 150 x 22,5 (H) - fornecimento e cravação</t>
  </si>
  <si>
    <t>2306015</t>
  </si>
  <si>
    <t>Estaca prancha metálica - fornecimento e cravação até 12 metros</t>
  </si>
  <si>
    <t>2306019</t>
  </si>
  <si>
    <t>Estaca prancha metálica com apoio de flutuante - fornecimento e cravação de 12 metros</t>
  </si>
  <si>
    <t>2306018</t>
  </si>
  <si>
    <t>Estaca prancha metálica com apoio de flutuante e utilização de 10 vezes - fornecimento, cravação até 12 metros</t>
  </si>
  <si>
    <t>2306016</t>
  </si>
  <si>
    <t>Estaca prancha metálica com utilização de 10 vezes - fornecimento, cravação até 12 metros</t>
  </si>
  <si>
    <t>2305999</t>
  </si>
  <si>
    <t>Estaca pré-moldada de concreto armado centrifugado com compressão admissível de 100 t - sem emenda - fornecimento e cravação</t>
  </si>
  <si>
    <t>2306000</t>
  </si>
  <si>
    <t>Estaca pré-moldada de concreto armado centrifugado com compressão admissível de 125 t - sem emenda - fornecimento e cravação</t>
  </si>
  <si>
    <t>2306001</t>
  </si>
  <si>
    <t>Estaca pré-moldada de concreto armado centrifugado com compressão admissível de 170 t - sem emenda - fornecimento e cravação</t>
  </si>
  <si>
    <t>2306002</t>
  </si>
  <si>
    <t>Estaca pré-moldada de concreto armado centrifugado com compressão admissível de 230 t - sem emenda - fornecimento e cravação</t>
  </si>
  <si>
    <t>2306003</t>
  </si>
  <si>
    <t>Estaca pré-moldada de concreto armado centrifugado com compressão admissível de 300 t - sem emenda - fornecimento e cravação</t>
  </si>
  <si>
    <t>2305997</t>
  </si>
  <si>
    <t>Estaca pré-moldada de concreto armado centrifugado com compressão admissível de 55 t - sem emenda - fornecimento e cravação</t>
  </si>
  <si>
    <t>2305998</t>
  </si>
  <si>
    <t>Estaca pré-moldada de concreto armado centrifugado com compressão admissível de 80 t - sem emenda - fornecimento e cravação</t>
  </si>
  <si>
    <t>2306101</t>
  </si>
  <si>
    <t>Estaca pré-moldada de concreto protendido 15 x 15 cm - produzida - sem emenda - cravação</t>
  </si>
  <si>
    <t>2306102</t>
  </si>
  <si>
    <t>Estaca pré-moldada de concreto protendido 17 x 17 cm - produzida - sem emenda - cravação</t>
  </si>
  <si>
    <t>2306103</t>
  </si>
  <si>
    <t>Estaca pré-moldada de concreto protendido 20 x 20 cm - produzida - sem emenda - cravação</t>
  </si>
  <si>
    <t>2306104</t>
  </si>
  <si>
    <t>Estaca pré-moldada de concreto protendido 21 x 21 cm - produzida - sem emenda - cravação</t>
  </si>
  <si>
    <t>2306105</t>
  </si>
  <si>
    <t>Estaca pré-moldada de concreto protendido 23 x 23 cm - produzida - sem emenda - cravação</t>
  </si>
  <si>
    <t>2306106</t>
  </si>
  <si>
    <t>Estaca pré-moldada de concreto protendido 25 x 25 cm - produzida - sem emenda - cravação</t>
  </si>
  <si>
    <t>2306107</t>
  </si>
  <si>
    <t>Estaca pré-moldada de concreto protendido 26 x 26 cm - produzida - sem emenda - cravação</t>
  </si>
  <si>
    <t>2306269</t>
  </si>
  <si>
    <t>Estaca pré-moldada de concreto protendido 30 x 30 cm - produzida - sem emenda - cravação</t>
  </si>
  <si>
    <t>2306270</t>
  </si>
  <si>
    <t>Estaca pré-moldada de concreto protendido 33 x 33 cm - produzida - sem emenda - cravação</t>
  </si>
  <si>
    <t>2306271</t>
  </si>
  <si>
    <t>Estaca pré-moldada de concreto protendido 35 x 35 cm - produzida - sem emenda - cravação</t>
  </si>
  <si>
    <t>2306272</t>
  </si>
  <si>
    <t>Estaca pré-moldada de concreto protendido 38 x 38 cm - produzida - sem emenda - cravação</t>
  </si>
  <si>
    <t>2306273</t>
  </si>
  <si>
    <t>Estaca pré-moldada de concreto protendido 40 x 40 cm - produzida - sem emenda - cravação</t>
  </si>
  <si>
    <t>2306274</t>
  </si>
  <si>
    <t>Estaca pré-moldada de concreto protendido 42 x 42 cm - produzida - sem emenda - cravação</t>
  </si>
  <si>
    <t>2306275</t>
  </si>
  <si>
    <t>Estaca pré-moldada de concreto protendido 45 x 45 cm - produzida - sem emenda - cravação</t>
  </si>
  <si>
    <t>2306100</t>
  </si>
  <si>
    <t>Estaca pré-moldada de concreto protendido com compressão admissível de 100 t - comercial - sem emenda - fornecimento e cravação</t>
  </si>
  <si>
    <t>2306004</t>
  </si>
  <si>
    <t>Estaca pré-moldada de concreto protendido com compressão admissível de 25 t - comercial - sem emenda - fornecimento e cravação</t>
  </si>
  <si>
    <t>2306097</t>
  </si>
  <si>
    <t>Estaca pré-moldada de concreto protendido com compressão admissível de 35 t - comercial - sem emenda - fornecimento e cravação</t>
  </si>
  <si>
    <t>2306098</t>
  </si>
  <si>
    <t>Estaca pré-moldada de concreto protendido com compressão admissível de 60 t - comercial - sem emenda - fornecimento e cravação</t>
  </si>
  <si>
    <t>2306007</t>
  </si>
  <si>
    <t>Estaca pré-moldada de concreto protendido com compressão admissível de 75 t - comercial - sem emenda - fornecimento e cravação</t>
  </si>
  <si>
    <t>2306067</t>
  </si>
  <si>
    <t>Estaca raiz perfurada na rocha com D = 16 cm - confecção</t>
  </si>
  <si>
    <t>2306068</t>
  </si>
  <si>
    <t>Estaca raiz perfurada na rocha com D = 20 cm - confecção</t>
  </si>
  <si>
    <t>2306069</t>
  </si>
  <si>
    <t>Estaca raiz perfurada na rocha com D = 25 cm - confecção</t>
  </si>
  <si>
    <t>2306070</t>
  </si>
  <si>
    <t>Estaca raiz perfurada na rocha com D = 31 cm - confecção</t>
  </si>
  <si>
    <t>2306071</t>
  </si>
  <si>
    <t>Estaca raiz perfurada na rocha com D = 40 cm - confecção</t>
  </si>
  <si>
    <t>2306181</t>
  </si>
  <si>
    <t>Estaca raiz perfurada na rocha com D = 45 cm - confecção</t>
  </si>
  <si>
    <t>2306062</t>
  </si>
  <si>
    <t>Estaca raiz perfurada no solo com D = 16 cm - confecção</t>
  </si>
  <si>
    <t>2306063</t>
  </si>
  <si>
    <t>Estaca raiz perfurada no solo com D = 20 cm - confecção</t>
  </si>
  <si>
    <t>2306064</t>
  </si>
  <si>
    <t>Estaca raiz perfurada no solo com D = 25 cm - confecção</t>
  </si>
  <si>
    <t>2306065</t>
  </si>
  <si>
    <t>Estaca raiz perfurada no solo com D = 31 cm - confecção</t>
  </si>
  <si>
    <t>2306066</t>
  </si>
  <si>
    <t>Estaca raiz perfurada no solo com D = 40 cm - confecção</t>
  </si>
  <si>
    <t>2306180</t>
  </si>
  <si>
    <t>Estaca raiz perfurada no solo com D = 45 cm - confecção</t>
  </si>
  <si>
    <t>2306009</t>
  </si>
  <si>
    <t>Estaca Strauss D = 25 cm - confecção</t>
  </si>
  <si>
    <t>2306010</t>
  </si>
  <si>
    <t>Estaca Strauss D = 32 cm - confecção</t>
  </si>
  <si>
    <t>2306011</t>
  </si>
  <si>
    <t>Estaca Strauss D = 38 cm - confecção</t>
  </si>
  <si>
    <t>2306012</t>
  </si>
  <si>
    <t>Estaca Strauss D = 45 cm - confecção</t>
  </si>
  <si>
    <t>2306108</t>
  </si>
  <si>
    <t>Estaca trilho TR 25 - fornecimento e cravação</t>
  </si>
  <si>
    <t>2306110</t>
  </si>
  <si>
    <t>Estaca trilho TR 37 - fornecimento e cravação</t>
  </si>
  <si>
    <t>2306111</t>
  </si>
  <si>
    <t>Estaca trilho TR 45 - fornecimento e cravação</t>
  </si>
  <si>
    <t>2306112</t>
  </si>
  <si>
    <t>Estaca trilho TR 57 - fornecimento e cravação</t>
  </si>
  <si>
    <t>2306113</t>
  </si>
  <si>
    <t>Estaca trilho TR 68 - fornecimento e cravação</t>
  </si>
  <si>
    <t>2306123</t>
  </si>
  <si>
    <t>Estaca triplo trilho TR 25 - com emenda - fornecimento e cravação</t>
  </si>
  <si>
    <t>2306124</t>
  </si>
  <si>
    <t>Estaca triplo trilho TR 37 - com emenda - fornecimento e cravação</t>
  </si>
  <si>
    <t>2306125</t>
  </si>
  <si>
    <t>Estaca triplo trilho TR 45 - com emenda - fornecimento e cravação</t>
  </si>
  <si>
    <t>2306126</t>
  </si>
  <si>
    <t>Estaca triplo trilho TR 57 - com emenda - fornecimento e cravação</t>
  </si>
  <si>
    <t>2306127</t>
  </si>
  <si>
    <t>Estaca triplo trilho TR 68 - com emenda - fornecimento e cravação</t>
  </si>
  <si>
    <t>2306300</t>
  </si>
  <si>
    <t>Fabricação de estaca pré-moldada de concreto protendida seção 15 x 15 cm</t>
  </si>
  <si>
    <t>2306301</t>
  </si>
  <si>
    <t>Fabricação de estaca pré-moldada de concreto protendida seção 17 x 17 cm</t>
  </si>
  <si>
    <t>2306302</t>
  </si>
  <si>
    <t>Fabricação de estaca pré-moldada de concreto protendida seção 20 x 20 cm</t>
  </si>
  <si>
    <t>2306303</t>
  </si>
  <si>
    <t>Fabricação de estaca pré-moldada de concreto protendida seção 21 x 21 cm</t>
  </si>
  <si>
    <t>2306304</t>
  </si>
  <si>
    <t>Fabricação de estaca pré-moldada de concreto protendida seção 23 x 23 cm</t>
  </si>
  <si>
    <t>2306305</t>
  </si>
  <si>
    <t>Fabricação de estaca pré-moldada de concreto protendida seção 25 x 25 cm</t>
  </si>
  <si>
    <t>2306306</t>
  </si>
  <si>
    <t>Fabricação de estaca pré-moldada de concreto protendida seção 26 x 26 cm</t>
  </si>
  <si>
    <t>2306307</t>
  </si>
  <si>
    <t>Fabricação de estaca pré-moldada de concreto protendida seção 30 x 30 cm</t>
  </si>
  <si>
    <t>2306308</t>
  </si>
  <si>
    <t>Fabricação de estaca pré-moldada de concreto protendida seção 33 x 33 cm</t>
  </si>
  <si>
    <t>2306309</t>
  </si>
  <si>
    <t>Fabricação de estaca pré-moldada de concreto protendida seção 35 x 35 cm</t>
  </si>
  <si>
    <t>2306310</t>
  </si>
  <si>
    <t>Fabricação de estaca pré-moldada de concreto protendida seção 38 x 38 cm</t>
  </si>
  <si>
    <t>2306311</t>
  </si>
  <si>
    <t>Fabricação de estaca pré-moldada de concreto protendida seção 40 x 40 cm</t>
  </si>
  <si>
    <t>2306312</t>
  </si>
  <si>
    <t>Fabricação de estaca pré-moldada de concreto protendida seção 42 x 42 cm</t>
  </si>
  <si>
    <t>2306313</t>
  </si>
  <si>
    <t>Fabricação de estaca pré-moldada de concreto protendida seção 45 x 45 cm</t>
  </si>
  <si>
    <t>2306013</t>
  </si>
  <si>
    <t>Gabarito de cravação de estacas submersas em aço ASTM A36 - confecção e instalação</t>
  </si>
  <si>
    <t>2306243</t>
  </si>
  <si>
    <t>Muro guia para estaca barrete com duas cortinas de 10 x 110 cm</t>
  </si>
  <si>
    <t>2408149</t>
  </si>
  <si>
    <t>Estrutura em perfil de aço ASTM A36 corte, solda e montagem - fornecimento e instalação</t>
  </si>
  <si>
    <t>2407972</t>
  </si>
  <si>
    <t>Fornecimento e aplicação de adesivo estrutural à base de resina epóxi</t>
  </si>
  <si>
    <t>2407973</t>
  </si>
  <si>
    <t>Hidrojateamento em superfície de aço grau WJ-2</t>
  </si>
  <si>
    <t>2408075</t>
  </si>
  <si>
    <t>Jateamento abrasivo em chapa de aço por esteira contínua</t>
  </si>
  <si>
    <t>2408069</t>
  </si>
  <si>
    <t>Jateamento de chapa de aço com o uso de granalhas de aço grau Sa 2</t>
  </si>
  <si>
    <t>2419790</t>
  </si>
  <si>
    <t>Jateamento de chapa de aço com o uso de granalhas de aço grau Sa 2 1/2</t>
  </si>
  <si>
    <t>2407976</t>
  </si>
  <si>
    <t>Jateamento de chapa de aço com o uso de granalhas de aço grau Sa 2 1/2 - em espaço confinado</t>
  </si>
  <si>
    <t>2408068</t>
  </si>
  <si>
    <t>Jateamento de chapa de aço com o uso de granalhas de aço grau Sa 3</t>
  </si>
  <si>
    <t>2419705</t>
  </si>
  <si>
    <t>Pintura com epóxi de dois componentes com pistola a ar comprimido, uma demão, espessura de 120 µm</t>
  </si>
  <si>
    <t>2419704</t>
  </si>
  <si>
    <t>Pintura com primer epóxi de dois componentes com pistola a ar comprimido, uma demão, espessura de 70 µm</t>
  </si>
  <si>
    <t>2407981</t>
  </si>
  <si>
    <t>Pintura com selante epóxi vinílico com pistola airless, uma demão, espessura de 80 µm</t>
  </si>
  <si>
    <t>2407982</t>
  </si>
  <si>
    <t>Pintura com tinta anti-incrustante com pistola airless, uma demão, espessura de 125 µm</t>
  </si>
  <si>
    <t>2419703</t>
  </si>
  <si>
    <t>Pintura com tinta anticorrosiva à base de epóxi poliamida de dois componentes com pistola a ar comprimido, uma demão, espessura de 150 µm</t>
  </si>
  <si>
    <t>2408080</t>
  </si>
  <si>
    <t>Pintura de acabamento com esmalte epóxi com pistola a ar comprimido, uma demão, espessura de 40 µm</t>
  </si>
  <si>
    <t>2408078</t>
  </si>
  <si>
    <t>Pintura de acabamento com esmalte sintético com pistola a ar comprimido, uma demão, espessura de 30 µm</t>
  </si>
  <si>
    <t>2407979</t>
  </si>
  <si>
    <t>Pintura de acabamento com tinta de poliuretano acrílico de dois componentes com pistola airless, uma demão, espessura de 70 µm</t>
  </si>
  <si>
    <t>2407980</t>
  </si>
  <si>
    <t>Pintura de acabamento com tinta de poliuretano acrílico de dois componentes com pistola airless, uma demão, espessura de 70 µm - em espaço confinado</t>
  </si>
  <si>
    <t>2408077</t>
  </si>
  <si>
    <t>Pintura de fundo com tinta alquídica com pistola a ar comprimido, uma demão, espessura de 30 µm</t>
  </si>
  <si>
    <t>2407983</t>
  </si>
  <si>
    <t>Pintura de fundo com tinta anticorrosiva à base de epóxi poliamida de dois componentes com pistola airless, uma demão, espessura de 100 µm - em espaço confinado</t>
  </si>
  <si>
    <t>2407977</t>
  </si>
  <si>
    <t>Pintura de fundo com tinta anticorrosiva à base de epóxi poliamida de dois componentes com pistola airless, uma demão, espessura de 160 µm</t>
  </si>
  <si>
    <t>2407978</t>
  </si>
  <si>
    <t>Pintura de fundo com tinta anticorrosiva à base de epóxi poliamida de dois componentes com pistola airless, uma demão, espessura de 160 µm - em espaço confinado</t>
  </si>
  <si>
    <t>2408079</t>
  </si>
  <si>
    <t>Pintura de fundo com tinta epóxi com pistola a ar comprimido, uma demão, espessura de 120 µm</t>
  </si>
  <si>
    <t>2408076</t>
  </si>
  <si>
    <t>Pintura shop primer em chapa de aço por esteira contínua</t>
  </si>
  <si>
    <t>2408057</t>
  </si>
  <si>
    <t>Solda elétrica de perfis metálicos e chapas de aço com eletrodo E60XX</t>
  </si>
  <si>
    <t>2408058</t>
  </si>
  <si>
    <t>Solda elétrica de perfis metálicos e chapas de aço com eletrodo E70XX</t>
  </si>
  <si>
    <t>2407974</t>
  </si>
  <si>
    <t>Tratamento de superfície de aço com ferramenta mecânica grau SP-11</t>
  </si>
  <si>
    <t>2407975</t>
  </si>
  <si>
    <t>Tratamento de superfície de aço com ferramenta mecânica grau SP-11 - em espaço confinado</t>
  </si>
  <si>
    <t>2419789</t>
  </si>
  <si>
    <t>Tratamento em chapa de aço por esteira contínua</t>
  </si>
  <si>
    <t>2607183</t>
  </si>
  <si>
    <t>Alinhamento manual da grade do AMV para qualquer abertura e qualquer bitola</t>
  </si>
  <si>
    <t>2607226</t>
  </si>
  <si>
    <t>Assentamento dos materiais metálicos do AMV 1:10, TR 45, bitola larga</t>
  </si>
  <si>
    <t>2607209</t>
  </si>
  <si>
    <t>Assentamento dos materiais metálicos do AMV 1:10, TR 45, bitola métrica</t>
  </si>
  <si>
    <t>2607161</t>
  </si>
  <si>
    <t>Assentamento dos materiais metálicos do AMV 1:10, TR 45, bitola mista</t>
  </si>
  <si>
    <t>2607148</t>
  </si>
  <si>
    <t>Assentamento dos materiais metálicos do AMV 1:10, TR 57, bitola larga</t>
  </si>
  <si>
    <t>2607213</t>
  </si>
  <si>
    <t>Assentamento dos materiais metálicos do AMV 1:10, TR 57, bitola métrica</t>
  </si>
  <si>
    <t>2607165</t>
  </si>
  <si>
    <t>Assentamento dos materiais metálicos do AMV 1:10, TR 57, bitola mista</t>
  </si>
  <si>
    <t>2607152</t>
  </si>
  <si>
    <t>Assentamento dos materiais metálicos do AMV 1:10, TR 68, bitola larga</t>
  </si>
  <si>
    <t>2607217</t>
  </si>
  <si>
    <t>Assentamento dos materiais metálicos do AMV 1:10, TR 68, bitola métrica</t>
  </si>
  <si>
    <t>2607169</t>
  </si>
  <si>
    <t>Assentamento dos materiais metálicos do AMV 1:10, TR 68, bitola mista</t>
  </si>
  <si>
    <t>2607156</t>
  </si>
  <si>
    <t>Assentamento dos materiais metálicos do AMV 1:10, UIC 60, bitola larga</t>
  </si>
  <si>
    <t>2607221</t>
  </si>
  <si>
    <t>Assentamento dos materiais metálicos do AMV 1:10, UIC 60, bitola métrica</t>
  </si>
  <si>
    <t>2607173</t>
  </si>
  <si>
    <t>Assentamento dos materiais metálicos do AMV 1:10, UIC 60, bitola mista</t>
  </si>
  <si>
    <t>2607227</t>
  </si>
  <si>
    <t>Assentamento dos materiais metálicos do AMV 1:12, TR 45, bitola larga</t>
  </si>
  <si>
    <t>2607210</t>
  </si>
  <si>
    <t>Assentamento dos materiais metálicos do AMV 1:12, TR 45, bitola métrica</t>
  </si>
  <si>
    <t>2607162</t>
  </si>
  <si>
    <t>Assentamento dos materiais metálicos do AMV 1:12, TR 45, bitola mista</t>
  </si>
  <si>
    <t>2607149</t>
  </si>
  <si>
    <t>Assentamento dos materiais metálicos do AMV 1:12, TR 57, bitola larga</t>
  </si>
  <si>
    <t>2607214</t>
  </si>
  <si>
    <t>Assentamento dos materiais metálicos do AMV 1:12, TR 57, bitola métrica</t>
  </si>
  <si>
    <t>2607166</t>
  </si>
  <si>
    <t>Assentamento dos materiais metálicos do AMV 1:12, TR 57, bitola mista</t>
  </si>
  <si>
    <t>2607153</t>
  </si>
  <si>
    <t>Assentamento dos materiais metálicos do AMV 1:12, TR 68, bitola larga</t>
  </si>
  <si>
    <t>2607218</t>
  </si>
  <si>
    <t>Assentamento dos materiais metálicos do AMV 1:12, TR 68, bitola métrica</t>
  </si>
  <si>
    <t>2607170</t>
  </si>
  <si>
    <t>Assentamento dos materiais metálicos do AMV 1:12, TR 68, bitola mista</t>
  </si>
  <si>
    <t>2607157</t>
  </si>
  <si>
    <t>Assentamento dos materiais metálicos do AMV 1:12, UIC 60, bitola larga</t>
  </si>
  <si>
    <t>2607222</t>
  </si>
  <si>
    <t>Assentamento dos materiais metálicos do AMV 1:12, UIC 60, bitola métrica</t>
  </si>
  <si>
    <t>2607174</t>
  </si>
  <si>
    <t>Assentamento dos materiais metálicos do AMV 1:12, UIC 60, bitola mista</t>
  </si>
  <si>
    <t>2607228</t>
  </si>
  <si>
    <t>Assentamento dos materiais metálicos do AMV 1:14, TR 45, bitola larga</t>
  </si>
  <si>
    <t>2607211</t>
  </si>
  <si>
    <t>Assentamento dos materiais metálicos do AMV 1:14, TR 45, bitola métrica</t>
  </si>
  <si>
    <t>2607163</t>
  </si>
  <si>
    <t>Assentamento dos materiais metálicos do AMV 1:14, TR 45, bitola mista</t>
  </si>
  <si>
    <t>2607150</t>
  </si>
  <si>
    <t>Assentamento dos materiais metálicos do AMV 1:14, TR 57, bitola larga</t>
  </si>
  <si>
    <t>2607215</t>
  </si>
  <si>
    <t>Assentamento dos materiais metálicos do AMV 1:14, TR 57, bitola métrica</t>
  </si>
  <si>
    <t>2607167</t>
  </si>
  <si>
    <t>Assentamento dos materiais metálicos do AMV 1:14, TR 57, bitola mista</t>
  </si>
  <si>
    <t>2607154</t>
  </si>
  <si>
    <t>Assentamento dos materiais metálicos do AMV 1:14, TR 68, bitola larga</t>
  </si>
  <si>
    <t>2607219</t>
  </si>
  <si>
    <t>Assentamento dos materiais metálicos do AMV 1:14, TR 68, bitola métrica</t>
  </si>
  <si>
    <t>2607171</t>
  </si>
  <si>
    <t>Assentamento dos materiais metálicos do AMV 1:14, TR 68, bitola mista</t>
  </si>
  <si>
    <t>2607158</t>
  </si>
  <si>
    <t>Assentamento dos materiais metálicos do AMV 1:14, UIC 60, bitola larga</t>
  </si>
  <si>
    <t>2607223</t>
  </si>
  <si>
    <t>Assentamento dos materiais metálicos do AMV 1:14, UIC 60, bitola métrica</t>
  </si>
  <si>
    <t>2607175</t>
  </si>
  <si>
    <t>Assentamento dos materiais metálicos do AMV 1:14, UIC 60, bitola mista</t>
  </si>
  <si>
    <t>2607151</t>
  </si>
  <si>
    <t>Assentamento dos materiais metálicos do AMV 1:20, TR 57, bitola larga</t>
  </si>
  <si>
    <t>2607216</t>
  </si>
  <si>
    <t>Assentamento dos materiais metálicos do AMV 1:20, TR 57, bitola métrica</t>
  </si>
  <si>
    <t>2607168</t>
  </si>
  <si>
    <t>Assentamento dos materiais metálicos do AMV 1:20, TR 57, bitola mista</t>
  </si>
  <si>
    <t>2607155</t>
  </si>
  <si>
    <t>Assentamento dos materiais metálicos do AMV 1:20, TR 68, bitola larga</t>
  </si>
  <si>
    <t>2607220</t>
  </si>
  <si>
    <t>Assentamento dos materiais metálicos do AMV 1:20, TR 68, bitola métrica</t>
  </si>
  <si>
    <t>2607172</t>
  </si>
  <si>
    <t>Assentamento dos materiais metálicos do AMV 1:20, TR 68, bitola mista</t>
  </si>
  <si>
    <t>2607159</t>
  </si>
  <si>
    <t>Assentamento dos materiais metálicos do AMV 1:20, UIC 60, bitola larga</t>
  </si>
  <si>
    <t>2607224</t>
  </si>
  <si>
    <t>Assentamento dos materiais metálicos do AMV 1:20, UIC 60, bitola métrica</t>
  </si>
  <si>
    <t>2607176</t>
  </si>
  <si>
    <t>Assentamento dos materiais metálicos do AMV 1:20, UIC 60, bitola mista</t>
  </si>
  <si>
    <t>2607225</t>
  </si>
  <si>
    <t>Assentamento dos materiais metálicos do AMV 1:8, TR 45, bitola larga</t>
  </si>
  <si>
    <t>2607208</t>
  </si>
  <si>
    <t>Assentamento dos materiais metálicos do AMV 1:8, TR 45, bitola métrica</t>
  </si>
  <si>
    <t>2607160</t>
  </si>
  <si>
    <t>Assentamento dos materiais metálicos do AMV 1:8, TR 45, bitola mista</t>
  </si>
  <si>
    <t>2607229</t>
  </si>
  <si>
    <t>Assentamento dos materiais metálicos do AMV 1:8, TR 57, bitola larga</t>
  </si>
  <si>
    <t>2607212</t>
  </si>
  <si>
    <t>Assentamento dos materiais metálicos do AMV 1:8, TR 57, bitola métrica</t>
  </si>
  <si>
    <t>2607164</t>
  </si>
  <si>
    <t>Assentamento dos materiais metálicos do AMV 1:8, TR 57, bitola mista</t>
  </si>
  <si>
    <t>2607207</t>
  </si>
  <si>
    <t>Lançamento manual de lastro em AMV com descarga da brita por caminhão</t>
  </si>
  <si>
    <t>2607206</t>
  </si>
  <si>
    <t>Lançamento mecânico de lastro em AMV com descarga da brita por caminhão e espalhamento com carregadeira de pneus</t>
  </si>
  <si>
    <t>2607344</t>
  </si>
  <si>
    <t>Nivelamento de AMV com socaria com grupo vibrador e levante de até 10 cm, abertura 1:10, bitola larga, dormente de madeira ou concreto</t>
  </si>
  <si>
    <t>2607339</t>
  </si>
  <si>
    <t>Nivelamento de AMV com socaria com grupo vibrador e levante de até 10 cm, abertura 1:10, bitola métrica, dormente de madeira ou concreto</t>
  </si>
  <si>
    <t>2607349</t>
  </si>
  <si>
    <t>Nivelamento de AMV com socaria com grupo vibrador e levante de até 10 cm, abertura 1:10, bitola mista, dormente de madeira ou concreto</t>
  </si>
  <si>
    <t>2607345</t>
  </si>
  <si>
    <t>Nivelamento de AMV com socaria com grupo vibrador e levante de até 10 cm, abertura 1:12, bitola larga, dormente de madeira ou concreto</t>
  </si>
  <si>
    <t>2607340</t>
  </si>
  <si>
    <t>Nivelamento de AMV com socaria com grupo vibrador e levante de até 10 cm, abertura 1:12, bitola métrica, dormente de madeira ou concreto</t>
  </si>
  <si>
    <t>2607350</t>
  </si>
  <si>
    <t>Nivelamento de AMV com socaria com grupo vibrador e levante de até 10 cm, abertura 1:12, bitola mista, dormente de madeira ou concreto</t>
  </si>
  <si>
    <t>2607346</t>
  </si>
  <si>
    <t>Nivelamento de AMV com socaria com grupo vibrador e levante de até 10 cm, abertura 1:14, bitola larga, dormente de madeira ou concreto</t>
  </si>
  <si>
    <t>2607341</t>
  </si>
  <si>
    <t>Nivelamento de AMV com socaria com grupo vibrador e levante de até 10 cm, abertura 1:14, bitola métrica, dormente de madeira ou concreto</t>
  </si>
  <si>
    <t>2607351</t>
  </si>
  <si>
    <t>Nivelamento de AMV com socaria com grupo vibrador e levante de até 10 cm, abertura 1:14, bitola mista, dormente de madeira ou concreto</t>
  </si>
  <si>
    <t>2607347</t>
  </si>
  <si>
    <t>Nivelamento de AMV com socaria com grupo vibrador e levante de até 10 cm, abertura 1:20, bitola larga, dormente de madeira ou concreto</t>
  </si>
  <si>
    <t>2607342</t>
  </si>
  <si>
    <t>Nivelamento de AMV com socaria com grupo vibrador e levante de até 10 cm, abertura 1:20, bitola métrica, dormente de madeira ou concreto</t>
  </si>
  <si>
    <t>2607352</t>
  </si>
  <si>
    <t>Nivelamento de AMV com socaria com grupo vibrador e levante de até 10 cm, abertura 1:20, bitola mista, dormente de madeira ou concreto</t>
  </si>
  <si>
    <t>2607343</t>
  </si>
  <si>
    <t>Nivelamento de AMV com socaria com grupo vibrador e levante de até 10 cm, abertura 1:8, bitola larga, dormente de madeira</t>
  </si>
  <si>
    <t>2607338</t>
  </si>
  <si>
    <t>Nivelamento de AMV com socaria com grupo vibrador e levante de até 10 cm, abertura 1:8, bitola métrica, dormente de madeira</t>
  </si>
  <si>
    <t>2607348</t>
  </si>
  <si>
    <t>Nivelamento de AMV com socaria com grupo vibrador e levante de até 10 cm, abertura 1:8, bitola mista, dormente de madeira</t>
  </si>
  <si>
    <t>2607329</t>
  </si>
  <si>
    <t>Nivelamento de AMV com socaria manual e levante de até 10 cm, abertura 1:10, bitola larga, dormente de madeira ou concreto</t>
  </si>
  <si>
    <t>2607324</t>
  </si>
  <si>
    <t>Nivelamento de AMV com socaria manual e levante de até 10 cm, abertura 1:10, bitola métrica, dormente de madeira ou concreto</t>
  </si>
  <si>
    <t>2607334</t>
  </si>
  <si>
    <t>Nivelamento de AMV com socaria manual e levante de até 10 cm, abertura 1:10, bitola mista, dormente de madeira ou concreto</t>
  </si>
  <si>
    <t>2607330</t>
  </si>
  <si>
    <t>Nivelamento de AMV com socaria manual e levante de até 10 cm, abertura 1:12, bitola larga, dormente de madeira ou concreto</t>
  </si>
  <si>
    <t>2607325</t>
  </si>
  <si>
    <t>Nivelamento de AMV com socaria manual e levante de até 10 cm, abertura 1:12, bitola métrica, dormente de madeira ou concreto</t>
  </si>
  <si>
    <t>2607335</t>
  </si>
  <si>
    <t>Nivelamento de AMV com socaria manual e levante de até 10 cm, abertura 1:12, bitola mista, dormente de madeira ou concreto</t>
  </si>
  <si>
    <t>2607331</t>
  </si>
  <si>
    <t>Nivelamento de AMV com socaria manual e levante de até 10 cm, abertura 1:14, bitola larga, dormente de madeira ou concreto</t>
  </si>
  <si>
    <t>2607326</t>
  </si>
  <si>
    <t>Nivelamento de AMV com socaria manual e levante de até 10 cm, abertura 1:14, bitola métrica, dormente de madeira ou concreto</t>
  </si>
  <si>
    <t>2607336</t>
  </si>
  <si>
    <t>Nivelamento de AMV com socaria manual e levante de até 10 cm, abertura 1:14, bitola mista, dormente de madeira ou concreto</t>
  </si>
  <si>
    <t>2607332</t>
  </si>
  <si>
    <t>Nivelamento de AMV com socaria manual e levante de até 10 cm, abertura 1:20, bitola larga, dormente de madeira ou concreto</t>
  </si>
  <si>
    <t>2607327</t>
  </si>
  <si>
    <t>Nivelamento de AMV com socaria manual e levante de até 10 cm, abertura 1:20, bitola métrica, dormente de madeira ou concreto</t>
  </si>
  <si>
    <t>2607337</t>
  </si>
  <si>
    <t>Nivelamento de AMV com socaria manual e levante de até 10 cm, abertura 1:20, bitola mista, dormente de madeira ou concreto</t>
  </si>
  <si>
    <t>2607328</t>
  </si>
  <si>
    <t>Nivelamento de AMV com socaria manual e levante de até 10 cm, abertura 1:8, bitola larga, dormente de madeira</t>
  </si>
  <si>
    <t>2607323</t>
  </si>
  <si>
    <t>Nivelamento de AMV com socaria manual e levante de até 10 cm, abertura 1:8, bitola métrica, dormente de madeira</t>
  </si>
  <si>
    <t>2607333</t>
  </si>
  <si>
    <t>Nivelamento de AMV com socaria manual e levante de até 10 cm, abertura 1:8, bitola mista, dormente de madeira</t>
  </si>
  <si>
    <t>2607106</t>
  </si>
  <si>
    <t>Posicionamento de jogo de dormentes de concreto para AMV 1:10, bitola larga</t>
  </si>
  <si>
    <t>jg</t>
  </si>
  <si>
    <t>2607102</t>
  </si>
  <si>
    <t>Posicionamento de jogo de dormentes de concreto para AMV 1:10, bitola métrica</t>
  </si>
  <si>
    <t>2607261</t>
  </si>
  <si>
    <t>Posicionamento de jogo de dormentes de concreto para AMV 1:10, bitola mista</t>
  </si>
  <si>
    <t>2607107</t>
  </si>
  <si>
    <t>Posicionamento de jogo de dormentes de concreto para AMV 1:12, bitola larga</t>
  </si>
  <si>
    <t>2607103</t>
  </si>
  <si>
    <t>Posicionamento de jogo de dormentes de concreto para AMV 1:12, bitola métrica</t>
  </si>
  <si>
    <t>2607262</t>
  </si>
  <si>
    <t>Posicionamento de jogo de dormentes de concreto para AMV 1:12, bitola mista</t>
  </si>
  <si>
    <t>2607108</t>
  </si>
  <si>
    <t>Posicionamento de jogo de dormentes de concreto para AMV 1:14, bitola larga</t>
  </si>
  <si>
    <t>2607104</t>
  </si>
  <si>
    <t>Posicionamento de jogo de dormentes de concreto para AMV 1:14, bitola métrica</t>
  </si>
  <si>
    <t>2607263</t>
  </si>
  <si>
    <t>Posicionamento de jogo de dormentes de concreto para AMV 1:14, bitola mista</t>
  </si>
  <si>
    <t>2607109</t>
  </si>
  <si>
    <t>Posicionamento de jogo de dormentes de concreto para AMV 1:20, bitola larga</t>
  </si>
  <si>
    <t>2607105</t>
  </si>
  <si>
    <t>Posicionamento de jogo de dormentes de concreto para AMV 1:20, bitola métrica</t>
  </si>
  <si>
    <t>2607264</t>
  </si>
  <si>
    <t>Posicionamento de jogo de dormentes de concreto para AMV 1:20, bitola mista</t>
  </si>
  <si>
    <t>2607093</t>
  </si>
  <si>
    <t>Posicionamento de jogo de dormentes de madeira para AMV 1:10, bitola larga</t>
  </si>
  <si>
    <t>2607088</t>
  </si>
  <si>
    <t>Posicionamento de jogo de dormentes de madeira para AMV 1:10, bitola métrica</t>
  </si>
  <si>
    <t>2607098</t>
  </si>
  <si>
    <t>Posicionamento de jogo de dormentes de madeira para AMV 1:10, bitola mista</t>
  </si>
  <si>
    <t>2607094</t>
  </si>
  <si>
    <t>Posicionamento de jogo de dormentes de madeira para AMV 1:12, bitola larga</t>
  </si>
  <si>
    <t>2607089</t>
  </si>
  <si>
    <t>Posicionamento de jogo de dormentes de madeira para AMV 1:12, bitola métrica</t>
  </si>
  <si>
    <t>2607099</t>
  </si>
  <si>
    <t>Posicionamento de jogo de dormentes de madeira para AMV 1:12, bitola mista</t>
  </si>
  <si>
    <t>2607095</t>
  </si>
  <si>
    <t>Posicionamento de jogo de dormentes de madeira para AMV 1:14, bitola larga</t>
  </si>
  <si>
    <t>2607090</t>
  </si>
  <si>
    <t>Posicionamento de jogo de dormentes de madeira para AMV 1:14, bitola métrica</t>
  </si>
  <si>
    <t>2607260</t>
  </si>
  <si>
    <t>Posicionamento de jogo de dormentes de madeira para AMV 1:14, bitola mista</t>
  </si>
  <si>
    <t>2607096</t>
  </si>
  <si>
    <t>Posicionamento de jogo de dormentes de madeira para AMV 1:20, bitola larga</t>
  </si>
  <si>
    <t>2607091</t>
  </si>
  <si>
    <t>Posicionamento de jogo de dormentes de madeira para AMV 1:20, bitola métrica</t>
  </si>
  <si>
    <t>2607101</t>
  </si>
  <si>
    <t>Posicionamento de jogo de dormentes de madeira para AMV 1:20, bitola mista</t>
  </si>
  <si>
    <t>2607092</t>
  </si>
  <si>
    <t>Posicionamento de jogo de dormentes de madeira para AMV 1:8, bitola larga</t>
  </si>
  <si>
    <t>2607087</t>
  </si>
  <si>
    <t>Posicionamento de jogo de dormentes de madeira para AMV 1:8, bitola métrica</t>
  </si>
  <si>
    <t>2607097</t>
  </si>
  <si>
    <t>Posicionamento de jogo de dormentes de madeira para AMV 1:8, bitola mista</t>
  </si>
  <si>
    <t>2607198</t>
  </si>
  <si>
    <t>Regularização manual do lastro do AMV para qualquer abertura e qualquer bitola</t>
  </si>
  <si>
    <t>2809170</t>
  </si>
  <si>
    <t>Demolição de AMV 1:10 TR 37, em bitola métrica, dormente de madeira, com separação e empilhamento</t>
  </si>
  <si>
    <t>2809183</t>
  </si>
  <si>
    <t>Demolição de AMV 1:10 TR 45, em bitola larga, dormente de madeira, com separação e empilhamento</t>
  </si>
  <si>
    <t>2809174</t>
  </si>
  <si>
    <t>Demolição de AMV 1:10 TR 45, em bitola métrica, dormente de madeira, com separação e empilhamento</t>
  </si>
  <si>
    <t>2809196</t>
  </si>
  <si>
    <t>Demolição de AMV 1:10 TR 45, em bitola mista, dormente de madeira, com separação e empilhamento</t>
  </si>
  <si>
    <t>2809187</t>
  </si>
  <si>
    <t>Demolição de AMV 1:10 TR 57, em bitola larga, dormente de madeira, com separação e empilhamento</t>
  </si>
  <si>
    <t>2809178</t>
  </si>
  <si>
    <t>Demolição de AMV 1:10 TR 57, em bitola métrica, dormente de madeira, com separação e empilhamento</t>
  </si>
  <si>
    <t>2809200</t>
  </si>
  <si>
    <t>Demolição de AMV 1:10 TR 57, em bitola mista, dormente de madeira, com separação e empilhamento</t>
  </si>
  <si>
    <t>2809191</t>
  </si>
  <si>
    <t>Demolição de AMV 1:10 TR 68, em bitola larga, dormente de madeira, com separação e empilhamento</t>
  </si>
  <si>
    <t>2809204</t>
  </si>
  <si>
    <t>Demolição de AMV 1:10 TR 68, em bitola mista, dormente de madeira, com separação e empilhamento</t>
  </si>
  <si>
    <t>2809171</t>
  </si>
  <si>
    <t>Demolição de AMV 1:12 TR 37, em bitola métrica, dormente de madeira, com separação e empilhamento</t>
  </si>
  <si>
    <t>2809184</t>
  </si>
  <si>
    <t>Demolição de AMV 1:12 TR 45, em bitola larga, dormente de madeira, com separação e empilhamento</t>
  </si>
  <si>
    <t>2809175</t>
  </si>
  <si>
    <t>Demolição de AMV 1:12 TR 45, em bitola métrica, dormente de madeira, com separação e empilhamento</t>
  </si>
  <si>
    <t>2809197</t>
  </si>
  <si>
    <t>Demolição de AMV 1:12 TR 45, em bitola mista, dormente de madeira, com separação e empilhamento</t>
  </si>
  <si>
    <t>2809188</t>
  </si>
  <si>
    <t>Demolição de AMV 1:12 TR 57, em bitola larga, dormente de madeira, com separação e empilhamento</t>
  </si>
  <si>
    <t>2809179</t>
  </si>
  <si>
    <t>Demolição de AMV 1:12 TR 57, em bitola métrica, dormente de madeira, com separação e empilhamento</t>
  </si>
  <si>
    <t>2809201</t>
  </si>
  <si>
    <t>Demolição de AMV 1:12 TR 57, em bitola mista, dormente de madeira, com separação e empilhamento</t>
  </si>
  <si>
    <t>2809192</t>
  </si>
  <si>
    <t>Demolição de AMV 1:12 TR 68, em bitola larga, dormente de madeira, com separação e empilhamento</t>
  </si>
  <si>
    <t>2809205</t>
  </si>
  <si>
    <t>Demolição de AMV 1:12 TR 68, em bitola mista, dormente de madeira, com separação e empilhamento</t>
  </si>
  <si>
    <t>2809172</t>
  </si>
  <si>
    <t>Demolição de AMV 1:14 TR 37, em bitola métrica, dormente de madeira, com separação e empilhamento</t>
  </si>
  <si>
    <t>2809185</t>
  </si>
  <si>
    <t>Demolição de AMV 1:14 TR 45, em bitola larga, dormente de madeira, com separação e empilhamento</t>
  </si>
  <si>
    <t>2809176</t>
  </si>
  <si>
    <t>Demolição de AMV 1:14 TR 45, em bitola métrica, dormente de madeira, com separação e empilhamento</t>
  </si>
  <si>
    <t>2809198</t>
  </si>
  <si>
    <t>Demolição de AMV 1:14 TR 45, em bitola mista, dormente de madeira, com separação e empilhamento</t>
  </si>
  <si>
    <t>2809189</t>
  </si>
  <si>
    <t>Demolição de AMV 1:14 TR 57, em bitola larga, dormente de madeira, com separação e empilhamento</t>
  </si>
  <si>
    <t>2809180</t>
  </si>
  <si>
    <t>Demolição de AMV 1:14 TR 57, em bitola métrica, dormente de madeira, com separação e empilhamento</t>
  </si>
  <si>
    <t>2809202</t>
  </si>
  <si>
    <t>Demolição de AMV 1:14 TR 57, em bitola mista, dormente de madeira, com separação e empilhamento</t>
  </si>
  <si>
    <t>2809193</t>
  </si>
  <si>
    <t>Demolição de AMV 1:14 TR 68, em bitola larga, dormente de madeira, com separação e empilhamento</t>
  </si>
  <si>
    <t>2809206</t>
  </si>
  <si>
    <t>Demolição de AMV 1:14 TR 68, em bitola mista, dormente de madeira, com separação e empilhamento</t>
  </si>
  <si>
    <t>2809190</t>
  </si>
  <si>
    <t>Demolição de AMV 1:20 TR 57, em bitola larga, dormente de madeira, com separação e empilhamento</t>
  </si>
  <si>
    <t>2809181</t>
  </si>
  <si>
    <t>Demolição de AMV 1:20 TR 57, em bitola métrica, dormente de madeira, com separação e empilhamento</t>
  </si>
  <si>
    <t>2809203</t>
  </si>
  <si>
    <t>Demolição de AMV 1:20 TR 57, em bitola mista, dormente de madeira, com separação e empilhamento</t>
  </si>
  <si>
    <t>2809194</t>
  </si>
  <si>
    <t>Demolição de AMV 1:20 TR 68, em bitola larga, dormente de madeira, com separação e empilhamento</t>
  </si>
  <si>
    <t>2809207</t>
  </si>
  <si>
    <t>Demolição de AMV 1:20 TR 68, em bitola mista, dormente de madeira, com separação e empilhamento</t>
  </si>
  <si>
    <t>2809169</t>
  </si>
  <si>
    <t>Demolição de AMV 1:8 TR 37, em bitola métrica, dormente de madeira, com separação e empilhamento</t>
  </si>
  <si>
    <t>2809182</t>
  </si>
  <si>
    <t>Demolição de AMV 1:8 TR 45, em bitola larga, dormente de madeira, com separação e empilhamento</t>
  </si>
  <si>
    <t>2809173</t>
  </si>
  <si>
    <t>Demolição de AMV 1:8 TR 45, em bitola métrica, dormente de madeira, com separação e empilhamento</t>
  </si>
  <si>
    <t>2809195</t>
  </si>
  <si>
    <t>Demolição de AMV 1:8 TR 45, em bitola mista, dormente de madeira, com separação e empilhamento</t>
  </si>
  <si>
    <t>2809186</t>
  </si>
  <si>
    <t>Demolição de AMV 1:8 TR 57, em bitola larga, dormente de madeira, com separação e empilhamento</t>
  </si>
  <si>
    <t>2809177</t>
  </si>
  <si>
    <t>Demolição de AMV 1:8 TR 57, em bitola métrica, dormente de madeira, com separação e empilhamento</t>
  </si>
  <si>
    <t>2809199</t>
  </si>
  <si>
    <t>Demolição de AMV 1:8 TR 57, em bitola mista, dormente de madeira, com separação e empilhamento</t>
  </si>
  <si>
    <t>2809219</t>
  </si>
  <si>
    <t>Demolição de via, bitola larga, 1.667 dormentes de madeira/km, trilho TR 45, barra com 12 m de comprimento, com separação e empilhamento</t>
  </si>
  <si>
    <t>2809220</t>
  </si>
  <si>
    <t>Demolição de via, bitola larga, 1.667 dormentes de madeira/km, trilho TR 57, barra com 12 m de comprimento, com separação e empilhamento</t>
  </si>
  <si>
    <t>2809221</t>
  </si>
  <si>
    <t>Demolição de via, bitola larga, 1.667 dormentes de madeira/km, trilho TR 68, barra com 12 m de comprimento, com separação e empilhamento</t>
  </si>
  <si>
    <t>2809163</t>
  </si>
  <si>
    <t>Demolição de via, bitola larga, 1.750 dormentes de madeira/km, trilho TR 45, barra com 12 m de comprimento, com separação e empilhamento</t>
  </si>
  <si>
    <t>2809164</t>
  </si>
  <si>
    <t>Demolição de via, bitola larga, 1.750 dormentes de madeira/km, trilho TR 57, barra com 12 m de comprimento, com separação e empilhamento</t>
  </si>
  <si>
    <t>2809165</t>
  </si>
  <si>
    <t>Demolição de via, bitola larga, 1.750 dormentes de madeira/km, trilho TR 68, barra com 12 m de comprimento, com separação e empilhamento</t>
  </si>
  <si>
    <t>2809216</t>
  </si>
  <si>
    <t>Demolição de via, bitola métrica, 1.667 dormentes de madeira/km, trilho TR 37, barra com 12 m de comprimento, com separação e empilhamento</t>
  </si>
  <si>
    <t>2809217</t>
  </si>
  <si>
    <t>Demolição de via, bitola métrica, 1.667 dormentes de madeira/km, trilho TR 45, barra com 12 m de comprimento, com separação e empilhamento</t>
  </si>
  <si>
    <t>2809218</t>
  </si>
  <si>
    <t>Demolição de via, bitola métrica, 1.667 dormentes de madeira/km, trilho TR 57, barra com 12 m de comprimento, com separação e empilhamento</t>
  </si>
  <si>
    <t>2809160</t>
  </si>
  <si>
    <t>Demolição de via, bitola métrica, 1.750 dormentes de madeira/km, trilho TR 37, barra com 12 m de comprimento, com separação e empilhamento</t>
  </si>
  <si>
    <t>2809161</t>
  </si>
  <si>
    <t>Demolição de via, bitola métrica, 1.750 dormentes de madeira/km, trilho TR 45, barra com 12 m de comprimento, com separação e empilhamento</t>
  </si>
  <si>
    <t>2809162</t>
  </si>
  <si>
    <t>Demolição de via, bitola métrica, 1.750 dormentes de madeira/km, trilho TR 57, barra com 12 m de comprimento, com separação e empilhamento</t>
  </si>
  <si>
    <t>2809222</t>
  </si>
  <si>
    <t>Demolição de via, bitola mista, 1.667 dormentes de madeira/km, trilho TR 45, barra com 12 m de comprimento, com separação e empilhamento</t>
  </si>
  <si>
    <t>2809223</t>
  </si>
  <si>
    <t>Demolição de via, bitola mista, 1.667 dormentes de madeira/km, trilho TR 57, barra com 12 m de comprimento, com separação e empilhamento</t>
  </si>
  <si>
    <t>2809224</t>
  </si>
  <si>
    <t>Demolição de via, bitola mista, 1.667 dormentes de madeira/km, trilho TR 68, barra com 12 m de comprimento, com separação e empilhamento</t>
  </si>
  <si>
    <t>2809166</t>
  </si>
  <si>
    <t>Demolição de via, bitola mista, 1.750 dormentes de madeira/km, trilho TR 45, barra com 12 m de comprimento, com separação e empilhamento</t>
  </si>
  <si>
    <t>2809167</t>
  </si>
  <si>
    <t>Demolição de via, bitola mista, 1.750 dormentes de madeira/km, trilho TR 57, barra com 12 m de comprimento, com separação e empilhamento</t>
  </si>
  <si>
    <t>2809168</t>
  </si>
  <si>
    <t>Demolição de via, bitola mista, 1.750 dormentes de madeira/km, trilho TR 68, barra com 12 m de comprimento, com separação e empilhamento</t>
  </si>
  <si>
    <t>2809158</t>
  </si>
  <si>
    <t>Retirada manual de dormente de madeira, bitola larga ou mista, com separação e empilhamento</t>
  </si>
  <si>
    <t>2809159</t>
  </si>
  <si>
    <t>Retirada manual de dormente de madeira, bitola métrica, com separação e empilhamento</t>
  </si>
  <si>
    <t>2909152</t>
  </si>
  <si>
    <t>Aferição da geometria da via com carro controle</t>
  </si>
  <si>
    <t>2909153</t>
  </si>
  <si>
    <t>Capina química da plataforma ferroviária</t>
  </si>
  <si>
    <t>2909151</t>
  </si>
  <si>
    <t>Estabilização dinâmica da via</t>
  </si>
  <si>
    <t>2909145</t>
  </si>
  <si>
    <t>Nivelamento de junta com socaria manual da via</t>
  </si>
  <si>
    <t>2909379</t>
  </si>
  <si>
    <t>Nivelamento de via com grupo gerador/vibrador e levante de até 10 cm - bitola métrica ou larga com dormente de madeira ou concreto e taxa de dormentação de 1.667 un/km</t>
  </si>
  <si>
    <t>2909381</t>
  </si>
  <si>
    <t>Nivelamento de via com grupo gerador/vibrador e levante de até 10 cm - bitola métrica ou larga com dormente de madeira ou concreto e taxa de dormentação de 1.750 un/km</t>
  </si>
  <si>
    <t>2909388</t>
  </si>
  <si>
    <t>Nivelamento de via com grupo gerador/vibrador e levante de até 10 cm - bitola métrica ou larga com dormente de madeira ou concreto e taxa de dormentação de 1.850 un/km</t>
  </si>
  <si>
    <t>2909380</t>
  </si>
  <si>
    <t>Nivelamento de via com grupo gerador/vibrador e levante de até 10 cm - bitola mista com dormente de madeira ou concreto e taxa de dormentação de 1.667 un/km</t>
  </si>
  <si>
    <t>2909382</t>
  </si>
  <si>
    <t>Nivelamento de via com grupo gerador/vibrador e levante de até 10 cm - bitola mista com dormente de madeira ou concreto e taxa de dormentação de 1.750 un/km</t>
  </si>
  <si>
    <t>2909387</t>
  </si>
  <si>
    <t>Nivelamento de via com grupo gerador/vibrador e levante de até 10 cm - bitola mista com dormente de madeira ou concreto e taxa de dormentação de 1.850 un/km</t>
  </si>
  <si>
    <t>2909375</t>
  </si>
  <si>
    <t>Nivelamento de via com socaria manual e levante de até 10 cm - bitola métrica ou larga com dormente de madeira ou concreto e taxa de dormentação de 1.667 un/km</t>
  </si>
  <si>
    <t>2909377</t>
  </si>
  <si>
    <t>Nivelamento de via com socaria manual e levante de até 10 cm - bitola métrica ou larga com dormente de madeira ou concreto e taxa de dormentação de 1.750 un/km</t>
  </si>
  <si>
    <t>2909386</t>
  </si>
  <si>
    <t>Nivelamento de via com socaria manual e levante de até 10 cm - bitola métrica ou larga com dormente de madeira ou concreto e taxa de dormentação de 1.850 un/km</t>
  </si>
  <si>
    <t>2909376</t>
  </si>
  <si>
    <t>Nivelamento de via com socaria manual e levante de até 10 cm - bitola mista com dormente de madeira ou concreto e taxa de dormentação de 1.667 un/km</t>
  </si>
  <si>
    <t>2909378</t>
  </si>
  <si>
    <t>Nivelamento de via com socaria manual e levante de até 10 cm - bitola mista com dormente de madeira ou concreto e taxa de dormentação de 1.750 un/km</t>
  </si>
  <si>
    <t>2909385</t>
  </si>
  <si>
    <t>Nivelamento de via com socaria manual e levante de até 10 cm - bitola mista com dormente de madeira ou concreto e taxa de dormentação de 1.850 un/km</t>
  </si>
  <si>
    <t>2909383</t>
  </si>
  <si>
    <t>Nivelamento e alinhamento de via com socadora automática e levante de até 10 cm - qualquer bitola ou dormente e taxa de dormentação de 1.667 un/km</t>
  </si>
  <si>
    <t>2909384</t>
  </si>
  <si>
    <t>Nivelamento e alinhamento de via com socadora automática e levante de até 10 cm - qualquer bitola ou dormente e taxa de dormentação de 1.750 un/km</t>
  </si>
  <si>
    <t>2909148</t>
  </si>
  <si>
    <t>Regularização do lastro com reguladora de lastro</t>
  </si>
  <si>
    <t>2909389</t>
  </si>
  <si>
    <t>Regularização manual do lastro em via corrida, bitola larga, com qualquer tipo de dormente</t>
  </si>
  <si>
    <t>2909390</t>
  </si>
  <si>
    <t>Regularização manual do lastro em via corrida, bitola métrica, com qualquer tipo de dormente</t>
  </si>
  <si>
    <t>2909391</t>
  </si>
  <si>
    <t>Regularização manual do lastro em via corrida, bitola mista, com qualquer tipo de dormente</t>
  </si>
  <si>
    <t>3009336</t>
  </si>
  <si>
    <t>Alívio de tensão, com martelo de bronze, em TLS com 120 de comprimento de TR45, taxa de dormentação de 1.667 un/km, para qualquer bitola e fixação elástica</t>
  </si>
  <si>
    <t>3009337</t>
  </si>
  <si>
    <t>Alívio de tensão, com martelo de bronze, em TLS com 120 de comprimento de TR45, taxa de dormentação de 1.750 un/km, para qualquer bitola e fixação elástica</t>
  </si>
  <si>
    <t>3009340</t>
  </si>
  <si>
    <t>Alívio de tensão, com martelo de bronze, em TLS com 120 de comprimento de TR57, taxa de dormentação de 1.667 un/km, para qualquer bitola e fixação elástica</t>
  </si>
  <si>
    <t>3009341</t>
  </si>
  <si>
    <t>Alívio de tensão, com martelo de bronze, em TLS com 120 de comprimento de TR57, taxa de dormentação de 1.750 un/km, para qualquer bitola e fixação elástica</t>
  </si>
  <si>
    <t>3009344</t>
  </si>
  <si>
    <t>Alívio de tensão, com martelo de bronze, em TLS com 120 de comprimento de TR68, taxa de dormentação de 1.667 un/km, para qualquer bitola e fixação elástica</t>
  </si>
  <si>
    <t>3009345</t>
  </si>
  <si>
    <t>Alívio de tensão, com martelo de bronze, em TLS com 120 de comprimento de TR68, taxa de dormentação de 1.750 un/km, para qualquer bitola e fixação elástica</t>
  </si>
  <si>
    <t>3009348</t>
  </si>
  <si>
    <t>Alívio de tensão, com martelo de bronze, em TLS com 120 de comprimento de UIC60, taxa de dormentação de 1.667 un/km, para qualquer bitola e fixação elástica</t>
  </si>
  <si>
    <t>3009349</t>
  </si>
  <si>
    <t>Alívio de tensão, com martelo de bronze, em TLS com 120 de comprimento de UIC60, taxa de dormentação de 1.750 un/km, para qualquer bitola e fixação elástica</t>
  </si>
  <si>
    <t>3009338</t>
  </si>
  <si>
    <t>Alívio de tensão, com martelo de bronze, em TLS com 240 de comprimento de TR45, taxa de dormentação de 1.667 un/km, para qualquer bitola e fixação elástica</t>
  </si>
  <si>
    <t>3009339</t>
  </si>
  <si>
    <t>Alívio de tensão, com martelo de bronze, em TLS com 240 de comprimento de TR45, taxa de dormentação de 1.750 un/km, para qualquer bitola e fixação elástica</t>
  </si>
  <si>
    <t>3009342</t>
  </si>
  <si>
    <t>Alívio de tensão, com martelo de bronze, em TLS com 240 de comprimento de TR57, taxa de dormentação de 1.667 un/km, para qualquer bitola e fixação elástica</t>
  </si>
  <si>
    <t>3009343</t>
  </si>
  <si>
    <t>Alívio de tensão, com martelo de bronze, em TLS com 240 de comprimento de TR57, taxa de dormentação de 1.750 un/km, para qualquer bitola e fixação elástica</t>
  </si>
  <si>
    <t>3009346</t>
  </si>
  <si>
    <t>Alívio de tensão, com martelo de bronze, em TLS com 240 de comprimento de TR68, taxa de dormentação de 1.667 un/km, para qualquer bitola e fixação elástica</t>
  </si>
  <si>
    <t>3009347</t>
  </si>
  <si>
    <t>Alívio de tensão, com martelo de bronze, em TLS com 240 de comprimento de TR68, taxa de dormentação de 1.750 un/km, para qualquer bitola e fixação elástica</t>
  </si>
  <si>
    <t>3009350</t>
  </si>
  <si>
    <t>Alívio de tensão, com martelo de bronze, em TLS com 240 de comprimento de UIC60, taxa de dormentação de 1.667 un/km, para qualquer bitola e fixação elástica</t>
  </si>
  <si>
    <t>3009351</t>
  </si>
  <si>
    <t>Alívio de tensão, com martelo de bronze, em TLS com 240 de comprimento de UIC60, taxa de dormentação de 1.750 un/km, para qualquer bitola e fixação elástica</t>
  </si>
  <si>
    <t>3009080</t>
  </si>
  <si>
    <t>Colocação manual de grampo elástico Pandrol</t>
  </si>
  <si>
    <t>3009075</t>
  </si>
  <si>
    <t>Colocação manual de retensor para trilho TR45</t>
  </si>
  <si>
    <t>3009076</t>
  </si>
  <si>
    <t>Colocação manual de retensor para trilho TR57</t>
  </si>
  <si>
    <t>3009077</t>
  </si>
  <si>
    <t>Colocação manual de retensor para trilho TR68</t>
  </si>
  <si>
    <t>3009078</t>
  </si>
  <si>
    <t>Colocação manual de retensor para trilho UIC60</t>
  </si>
  <si>
    <t>3009087</t>
  </si>
  <si>
    <t>Colocação mecanizada de grampo elástico Pandrol</t>
  </si>
  <si>
    <t>3009085</t>
  </si>
  <si>
    <t>Contratrilho TR45, comprimento de 12 m, sobre dormente de madeira, taxa de dormentação de 1.750 un/km, tala de junção de 6 furos e fixação rígida - posicionamento e assentamento manual</t>
  </si>
  <si>
    <t>3009086</t>
  </si>
  <si>
    <t>Contratrilho TR57, comprimento de 12 m, sobre dormente de madeira, taxa de dormentação de 1.750 un/km, tala de junção de 6 furos e fixação rígida - posicionamento e assentamento manual</t>
  </si>
  <si>
    <t>3009089</t>
  </si>
  <si>
    <t>Contratrilho TR68, comprimento de 12 m, sobre dormente de madeira, taxa de dormentação de 1.750 un/km, tala de junção de 6 furos e fixação rígida - posicionamento e assentamento manual</t>
  </si>
  <si>
    <t>3009090</t>
  </si>
  <si>
    <t>Contratrilho UIC60, comprimento de 12 m, sobre dormente de madeira, taxa de dormentação de 1.750 un/km, tala de junção de 6 furos e fixação rígida - posicionamento e assentamento manual</t>
  </si>
  <si>
    <t>3009004</t>
  </si>
  <si>
    <t>Dormente de concreto monobloco protendido bitola larga - confecção</t>
  </si>
  <si>
    <t>3009002</t>
  </si>
  <si>
    <t>Dormente de concreto monobloco protendido bitola métrica - confecção</t>
  </si>
  <si>
    <t>3009006</t>
  </si>
  <si>
    <t>Dormente de concreto monobloco protendido bitola mista - confecção</t>
  </si>
  <si>
    <t>3009335</t>
  </si>
  <si>
    <t>Dormente de concreto monobloco protendido para AMV bitola larga ou mista - confecção</t>
  </si>
  <si>
    <t>3009334</t>
  </si>
  <si>
    <t>Dormente de concreto monobloco protendido para AMV bitola métrica - confecção</t>
  </si>
  <si>
    <t>3009280</t>
  </si>
  <si>
    <t>Dormente de concreto monobloco, bitola larga, taxa de dormentação de 1.667 un/km, fixação elástica Pandrol - posicionamento mecanizado com carregadeira</t>
  </si>
  <si>
    <t>3009281</t>
  </si>
  <si>
    <t>Dormente de concreto monobloco, bitola larga, taxa de dormentação de 1.667 un/km, fixação elástica Pandrol - posicionamento mecanizado com pórtico</t>
  </si>
  <si>
    <t>3009061</t>
  </si>
  <si>
    <t>Dormente de concreto monobloco, bitola larga, taxa de dormentação de 1.750 un/km, fixação elástica Pandrol - posicionamento mecanizado com carregadeira</t>
  </si>
  <si>
    <t>3009062</t>
  </si>
  <si>
    <t>Dormente de concreto monobloco, bitola larga, taxa de dormentação de 1.750 un/km, fixação elástica Pandrol - posicionamento mecanizado com pórtico</t>
  </si>
  <si>
    <t>3009278</t>
  </si>
  <si>
    <t>Dormente de concreto monobloco, bitola métrica, taxa de dormentação de 1.667 un/km, fixação elástica Pandrol - posicionamento mecanizado com carregadeira</t>
  </si>
  <si>
    <t>3009279</t>
  </si>
  <si>
    <t>Dormente de concreto monobloco, bitola métrica, taxa de dormentação de 1.667 un/km, fixação elástica Pandrol - posicionamento mecanizado com pórtico</t>
  </si>
  <si>
    <t>3009059</t>
  </si>
  <si>
    <t>Dormente de concreto monobloco, bitola métrica, taxa de dormentação de 1.750 un/km, fixação elástica Pandrol - posicionamento mecanizado com carregadeira</t>
  </si>
  <si>
    <t>3009060</t>
  </si>
  <si>
    <t>Dormente de concreto monobloco, bitola métrica, taxa de dormentação de 1.750 un/km, fixação elástica Pandrol - posicionamento mecanizado com pórtico</t>
  </si>
  <si>
    <t>3009282</t>
  </si>
  <si>
    <t>Dormente de concreto monobloco, bitola mista, taxa de dormentação de 1.667 un/km, fixação elástica Pandrol - posicionamento mecanizado com carregadeira</t>
  </si>
  <si>
    <t>3009283</t>
  </si>
  <si>
    <t>Dormente de concreto monobloco, bitola mista, taxa de dormentação de 1.667 un/km, fixação elástica Pandrol - posicionamento mecanizado com pórtico</t>
  </si>
  <si>
    <t>3009063</t>
  </si>
  <si>
    <t>Dormente de concreto monobloco, bitola mista, taxa de dormentação de 1.750 un/km, fixação elástica Pandrol - posicionamento mecanizado com carregadeira</t>
  </si>
  <si>
    <t>3009064</t>
  </si>
  <si>
    <t>Dormente de concreto monobloco, bitola mista, taxa de dormentação de 1.750 un/km, fixação elástica Pandrol - posicionamento mecanizado com pórtico</t>
  </si>
  <si>
    <t>3009081</t>
  </si>
  <si>
    <t>Dormente de madeira para ponte, bitola métrica ou larga, para TR45, fixação rígida - posicionamento e assentamento mecanizado</t>
  </si>
  <si>
    <t>3009082</t>
  </si>
  <si>
    <t>Dormente de madeira para ponte, bitola métrica ou larga, para TR57, fixação rígida - posicionamento e assentamento mecanizado</t>
  </si>
  <si>
    <t>3009083</t>
  </si>
  <si>
    <t>Dormente de madeira para ponte, bitola métrica ou larga, para TR68, fixação rígida - posicionamento e assentamento mecanizado</t>
  </si>
  <si>
    <t>3009084</t>
  </si>
  <si>
    <t>Dormente de madeira para ponte, bitola métrica ou larga, para UIC60, fixação rígida - posicionamento e assentamento mecanizado</t>
  </si>
  <si>
    <t>3009070</t>
  </si>
  <si>
    <t>Dormente de madeira, bitola larga ou mista - posicionamento manual</t>
  </si>
  <si>
    <t>3009285</t>
  </si>
  <si>
    <t>Dormente de madeira, bitola larga ou mista, taxa de dormentação de 1.667 un/km - posicionamento mecanizado com carregadeira</t>
  </si>
  <si>
    <t>3009072</t>
  </si>
  <si>
    <t>Dormente de madeira, bitola larga ou mista, taxa de dormentação de 1.750 un/km - posicionamento mecanizado com carregadeira</t>
  </si>
  <si>
    <t>3009069</t>
  </si>
  <si>
    <t>Dormente de madeira, bitola métrica - posicionamento manual</t>
  </si>
  <si>
    <t>3009284</t>
  </si>
  <si>
    <t>Dormente de madeira, bitola métrica, taxa de dormentação de 1.667 un/km - posicionamento mecanizado com carregadeira</t>
  </si>
  <si>
    <t>3009071</t>
  </si>
  <si>
    <t>Dormente de madeira, bitola métrica, taxa de dormentação de 1.750 un/km - posicionamento mecanizado com carregadeira</t>
  </si>
  <si>
    <t>3009091</t>
  </si>
  <si>
    <t>Lançamento de lastro, 10 cm de altura, primeiro levante, descarga de pedra britada de caminhões</t>
  </si>
  <si>
    <t>3009058</t>
  </si>
  <si>
    <t>Lubrificador de trilhos e de flanges de rodas</t>
  </si>
  <si>
    <t>3009229</t>
  </si>
  <si>
    <t>Posicionamento mecanizado de trilhos</t>
  </si>
  <si>
    <t>3009132</t>
  </si>
  <si>
    <t>Pré-alinhamento manual da grade com dormente de madeira</t>
  </si>
  <si>
    <t>3009133</t>
  </si>
  <si>
    <t>Pré-alinhamento mecanizado da grade</t>
  </si>
  <si>
    <t>3009321</t>
  </si>
  <si>
    <t>Solda aluminotérmica para TR45 com cadinho descartável, executada no campo, para formação de trilho longo soldado (TLS)</t>
  </si>
  <si>
    <t>3009322</t>
  </si>
  <si>
    <t>Solda aluminotérmica para TR57 com cadinho descartável, executada no campo, para formação de trilho longo soldado (TLS)</t>
  </si>
  <si>
    <t>3009323</t>
  </si>
  <si>
    <t>Solda aluminotérmica para TR68 com cadinho descartável, executada no campo, para formação de trilho longo soldado (TLS)</t>
  </si>
  <si>
    <t>3009324</t>
  </si>
  <si>
    <t>Solda aluminotérmica para UIC60 com cadinho descartável, executada no campo, para formação de trilho longo soldado (TLS)</t>
  </si>
  <si>
    <t>3009096</t>
  </si>
  <si>
    <t>Solda elétrica por caldeamento para qualquer perfil de trilho, comprimento de 12 m, em estaleiro para formação de trilho longo soldado</t>
  </si>
  <si>
    <t>3009330</t>
  </si>
  <si>
    <t>Solda elétrica por caldeamento para trilho TR45, comprimento de até 24 m, em via com dormente de concreto para formação de barra ou trilho longo soldado</t>
  </si>
  <si>
    <t>3009326</t>
  </si>
  <si>
    <t>Solda elétrica por caldeamento para trilho TR45, comprimento de até 24 m, em via com dormente de madeira para formação de barra ou trilho longo soldado</t>
  </si>
  <si>
    <t>3009234</t>
  </si>
  <si>
    <t>Trilho TR45, comprimento de 12 m, sobre dormente de concreto, bitola métrica ou larga, taxa de dormentação de 1.667 un/km, tala de junção de 6 furos e fixação elástica Pandrol - posicionamento e assentamento manual</t>
  </si>
  <si>
    <t>3009022</t>
  </si>
  <si>
    <t>Trilho TR45, comprimento de 12 m, sobre dormente de concreto, bitola métrica ou larga, taxa de dormentação de 1.750 un/km, tala de junção de 6 furos e fixação elástica Pandrol - posicionamento e assentamento manual</t>
  </si>
  <si>
    <t>3009230</t>
  </si>
  <si>
    <t>Trilho TR45, comprimento de 12 m, sobre dormente de concreto, bitola mista, taxa de dormentação de 1.667 un/km, tala de junção de 6 furos e fixação elástica Pandrol - posicionamento e assentamento manual</t>
  </si>
  <si>
    <t>3009018</t>
  </si>
  <si>
    <t>Trilho TR45, comprimento de 12 m, sobre dormente de concreto, bitola mista, taxa de dormentação de 1.750 un/km, tala de junção de 6 furos e fixação elástica Pandrol - posicionamento e assentamento manual</t>
  </si>
  <si>
    <t>3009288</t>
  </si>
  <si>
    <t>Trilho TR45, comprimento de 12 m, sobre dormente de madeira, bitola métrica ou larga, taxa de dormentação de 1.667 un/km, tala de junção de 6 furos e fixação rígida - posicionamento e assentamento manual</t>
  </si>
  <si>
    <t>3009013</t>
  </si>
  <si>
    <t>Trilho TR45, comprimento de 12 m, sobre dormente de madeira, bitola métrica ou larga, taxa de dormentação de 1.750 un/km, tala de junção de 6 furos e fixação rígida - posicionamento e assentamento manual</t>
  </si>
  <si>
    <t>3009292</t>
  </si>
  <si>
    <t>Trilho TR45, comprimento de 12 m, sobre dormente de madeira, bitola mista, taxa de dormentação de 1.667 un/km, tala de junção de 6 furos e fixação rígida - posicionamento e assentamento manual</t>
  </si>
  <si>
    <t>3009225</t>
  </si>
  <si>
    <t>Trilho TR45, comprimento de 12 m, sobre dormente de madeira, bitola mista, taxa de dormentação de 1.750 un/km, tala de junção de 6 furos e fixação rígida - posicionamento e assentamento manual</t>
  </si>
  <si>
    <t>3009100</t>
  </si>
  <si>
    <t>Trilho TR45, comprimento de 120 m (TLS), formado por trilhos curtos de 12 m soldados por caldeamento - confecção em estaleiro</t>
  </si>
  <si>
    <t>3009238</t>
  </si>
  <si>
    <t>Trilho TR45, comprimento de 120 m (TLS), sobre dormente de concreto, bitola métrica ou larga, taxa de dormentação de 1.667 un/km, tala de junção de 6 furos e fixação elástica Pandrol - posicionamento e assentamento mecanizado</t>
  </si>
  <si>
    <t>3009304</t>
  </si>
  <si>
    <t>Trilho TR45, comprimento de 120 m (TLS), sobre dormente de concreto, bitola mista, taxa de dormentação de 1.667 un/km, tala de junção de 6 furos e fixação elástica Pandrol - posicionamento e assentamento mecanizado</t>
  </si>
  <si>
    <t>3009030</t>
  </si>
  <si>
    <t>Trilho TR45, comprimento de 120 m (TLS), sobre dormente de concreto, bitola mista, taxa de dormentação de 1.750 un/km, tala de junção de 6 furos e fixação elástica Pandrol - posicionamento e assentamento mecanizado</t>
  </si>
  <si>
    <t>3009254</t>
  </si>
  <si>
    <t>Trilho TR45, comprimento de 120 m (TLS), sobre dormente de madeira, bitola métrica ou larga, taxa de dormentação de 1.667 un/km, tala de junção de 6 furos e fixação elástica Pandrol - posicionamento e assentamento mecanizado</t>
  </si>
  <si>
    <t>3009262</t>
  </si>
  <si>
    <t>Trilho TR45, comprimento de 120 m (TLS), sobre dormente de madeira, bitola métrica ou larga, taxa de dormentação de 1.667 un/km, tala de junção de 6 furos e fixação rígida - posicionamento e assentamento mecanizado</t>
  </si>
  <si>
    <t>3009034</t>
  </si>
  <si>
    <t>Trilho TR45, comprimento de 120 m (TLS), sobre dormente de madeira, bitola métrica ou larga, taxa de dormentação de 1.750 un/km, tala de junção de 6 furos e fixação elástica Pandrol - posicionamento e assentamento mecanizado</t>
  </si>
  <si>
    <t>3009042</t>
  </si>
  <si>
    <t>Trilho TR45, comprimento de 120 m (TLS), sobre dormente de madeira, bitola métrica ou larga, taxa de dormentação de 1.750 un/km, tala de junção de 6 furos e fixação rígida - posicionamento e assentamento mecanizado</t>
  </si>
  <si>
    <t>3009270</t>
  </si>
  <si>
    <t>Trilho TR45, comprimento de 120 m (TLS), sobre dormente de madeira, bitola mista, taxa de dormentação de 1.667 un/km, tala de junção de 6 furos e fixação elástica Pandrol - posicionamento e assentamento mecanizado</t>
  </si>
  <si>
    <t>3009050</t>
  </si>
  <si>
    <t>Trilho TR45, comprimento de 120 m (TLS), sobre dormente de madeira, bitola mista, taxa de dormentação de 1.750 un/km, tala de junção de 6 furos e fixação elástica Pandrol - posicionamento e assentamento mecanizado</t>
  </si>
  <si>
    <t>3009101</t>
  </si>
  <si>
    <t>Trilho TR45, comprimento de 240 m (TLS), formado por trilhos curtos de 12 m soldados por caldeamento - confecção em estaleiro</t>
  </si>
  <si>
    <t>3009246</t>
  </si>
  <si>
    <t>Trilho TR45, comprimento de 240 m (TLS), sobre dormente de concreto, bitola métrica ou larga, taxa de dormentação de 1.667 un/km, tala de junção de 6 furos e fixação elástica Pandrol - posicionamento e assentamento mecanizado</t>
  </si>
  <si>
    <t>3009208</t>
  </si>
  <si>
    <t>Trilho TR45, comprimento de 240 m (TLS), sobre dormente de concreto, bitola métrica ou larga, taxa de dormentação de 1.750 un/km, tala de junção de 6 furos e fixação elástica Pandrol - posicionamento e assentamento mecanizado</t>
  </si>
  <si>
    <t>3009308</t>
  </si>
  <si>
    <t>Trilho TR45, comprimento de 240 m (TLS), sobre dormente de concreto, bitola mista, taxa de dormentação de 1.667 un/km, tala de junção de 6 furos e fixação elástica Pandrol - posicionamento e assentamento mecanizado</t>
  </si>
  <si>
    <t>3009212</t>
  </si>
  <si>
    <t>Trilho TR45, comprimento de 240 m (TLS), sobre dormente de concreto, bitola mista, taxa de dormentação de 1.750 un/km, tala de junção de 6 furos e fixação elástica Pandrol - posicionamento e assentamento mecanizado</t>
  </si>
  <si>
    <t>3009258</t>
  </si>
  <si>
    <t>Trilho TR45, comprimento de 240 m (TLS), sobre dormente de madeira, bitola métrica ou larga, taxa de dormentação de 1.667 un/km, tala de junção de 6 furos e fixação elástica Pandrol - posicionamento e assentamento mecanizado</t>
  </si>
  <si>
    <t>3009266</t>
  </si>
  <si>
    <t>Trilho TR45, comprimento de 240 m (TLS), sobre dormente de madeira, bitola métrica ou larga, taxa de dormentação de 1.667 un/km, tala de junção de 6 furos e fixação rígida - posicionamento e assentamento mecanizado</t>
  </si>
  <si>
    <t>3009038</t>
  </si>
  <si>
    <t>Trilho TR45, comprimento de 240 m (TLS), sobre dormente de madeira, bitola métrica ou larga, taxa de dormentação de 1.750 un/km, tala de junção de 6 furos e fixação elástica Pandrol - posicionamento e assentamento mecanizado</t>
  </si>
  <si>
    <t>3009046</t>
  </si>
  <si>
    <t>Trilho TR45, comprimento de 240 m (TLS), sobre dormente de madeira, bitola métrica ou larga, taxa de dormentação de 1.750 un/km, tala de junção de 6 furos e fixação rígida - posicionamento e assentamento mecanizado</t>
  </si>
  <si>
    <t>3009274</t>
  </si>
  <si>
    <t>Trilho TR45, comprimento de 240 m (TLS), sobre dormente de madeira, bitola mista, taxa de dormentação de 1.667 un/km, tala de junção de 6 furos e fixação elástica Pandrol - posicionamento e assentamento mecanizado</t>
  </si>
  <si>
    <t>3009054</t>
  </si>
  <si>
    <t>Trilho TR45, comprimento de 240 m (TLS), sobre dormente de madeira, bitola mista, taxa de dormentação de 1.750 un/km, tala de junção de 6 furos e fixação elástica Pandrol - posicionamento e assentamento mecanizado</t>
  </si>
  <si>
    <t>3009235</t>
  </si>
  <si>
    <t>Trilho TR57, comprimento de 12 m, sobre dormente de concreto, bitola métrica ou larga, taxa de dormentação de 1.667 un/km, tala de junção de 6 furos e fixação elástica Pandrol - posicionamento e assentamento manual</t>
  </si>
  <si>
    <t>3009023</t>
  </si>
  <si>
    <t>Trilho TR57, comprimento de 12 m, sobre dormente de concreto, bitola métrica ou larga, taxa de dormentação de 1.750 un/km, tala de junção de 6 furos e fixação elástica Pandrol - posicionamento e assentamento manual</t>
  </si>
  <si>
    <t>3009231</t>
  </si>
  <si>
    <t>Trilho TR57, comprimento de 12 m, sobre dormente de concreto, bitola mista, taxa de dormentação de 1.667 un/km, tala de junção de 6 furos e fixação elástica Pandrol - posicionamento e assentamento manual</t>
  </si>
  <si>
    <t>3009019</t>
  </si>
  <si>
    <t>Trilho TR57, comprimento de 12 m, sobre dormente de concreto, bitola mista, taxa de dormentação de 1.750 un/km, tala de junção de 6 furos e fixação elástica Pandrol - posicionamento e assentamento manual</t>
  </si>
  <si>
    <t>3009289</t>
  </si>
  <si>
    <t>Trilho TR57, comprimento de 12 m, sobre dormente de madeira, bitola métrica ou larga, taxa de dormentação de 1.667 un/km, tala de junção de 6 furos e fixação rígida - posicionamento e assentamento manual</t>
  </si>
  <si>
    <t>3009014</t>
  </si>
  <si>
    <t>Trilho TR57, comprimento de 12 m, sobre dormente de madeira, bitola métrica ou larga, taxa de dormentação de 1.750 un/km, tala de junção de 6 furos e fixação rígida - posicionamento e assentamento manual</t>
  </si>
  <si>
    <t>3009293</t>
  </si>
  <si>
    <t>Trilho TR57, comprimento de 12 m, sobre dormente de madeira, bitola mista, taxa de dormentação de 1.667 un/km, tala de junção de 6 furos e fixação rígida - posicionamento e assentamento manual</t>
  </si>
  <si>
    <t>3009226</t>
  </si>
  <si>
    <t>Trilho TR57, comprimento de 12 m, sobre dormente de madeira, bitola mista, taxa de dormentação de 1.750 un/km, tala de junção de 6 furos e fixação rígida - posicionamento e assentamento manual</t>
  </si>
  <si>
    <t>3009102</t>
  </si>
  <si>
    <t>Trilho TR57, comprimento de 120 m (TLS), formado por trilhos curtos de 12 m soldados por caldeamento - confecção em estaleiro</t>
  </si>
  <si>
    <t>3009297</t>
  </si>
  <si>
    <t>Trilho TR57, comprimento de 120 m (TLS), sobre dormente de concreto, bitola métrica ou larga, taxa de dormentação de 1.667 un/km, tala de junção de 6 furos e fixação elástica Pandrol - posicionamento e assentamento mecanizado</t>
  </si>
  <si>
    <t>3009027</t>
  </si>
  <si>
    <t>Trilho TR57, comprimento de 120 m (TLS), sobre dormente de concreto, bitola métrica ou larga, taxa de dormentação de 1.750 un/km, tala de junção de 6 furos e fixação elástica Pandrol - posicionamento e assentamento mecanizado</t>
  </si>
  <si>
    <t>3009305</t>
  </si>
  <si>
    <t>Trilho TR57, comprimento de 120 m (TLS), sobre dormente de concreto, bitola mista, taxa de dormentação de 1.667 un/km, tala de junção de 6 furos e fixação elástica Pandrol - posicionamento e assentamento mecanizado</t>
  </si>
  <si>
    <t>3009031</t>
  </si>
  <si>
    <t>Trilho TR57, comprimento de 120 m (TLS), sobre dormente de concreto, bitola mista, taxa de dormentação de 1.750 un/km, tala de junção de 6 furos e fixação elástica Pandrol - posicionamento e assentamento mecanizado</t>
  </si>
  <si>
    <t>3009255</t>
  </si>
  <si>
    <t>Trilho TR57, comprimento de 120 m (TLS), sobre dormente de madeira, bitola métrica ou larga, taxa de dormentação de 1.667 un/km, tala de junção de 6 furos e fixação elástica Pandrol - posicionamento e assentamento mecanizado</t>
  </si>
  <si>
    <t>3009263</t>
  </si>
  <si>
    <t>Trilho TR57, comprimento de 120 m (TLS), sobre dormente de madeira, bitola métrica ou larga, taxa de dormentação de 1.667 un/km, tala de junção de 6 furos e fixação rígida - posicionamento e assentamento mecanizado</t>
  </si>
  <si>
    <t>3009035</t>
  </si>
  <si>
    <t>Trilho TR57, comprimento de 120 m (TLS), sobre dormente de madeira, bitola métrica ou larga, taxa de dormentação de 1.750 un/km, tala de junção de 6 furos e fixação elástica Pandrol - posicionamento e assentamento mecanizado</t>
  </si>
  <si>
    <t>3009043</t>
  </si>
  <si>
    <t>Trilho TR57, comprimento de 120 m (TLS), sobre dormente de madeira, bitola métrica ou larga, taxa de dormentação de 1.750 un/km, tala de junção de 6 furos e fixação rígida - posicionamento e assentamento mecanizado</t>
  </si>
  <si>
    <t>3009271</t>
  </si>
  <si>
    <t>Trilho TR57, comprimento de 120 m (TLS), sobre dormente de madeira, bitola mista, taxa de dormentação de 1.667 un/km, tala de junção de 6 furos e fixação elástica Pandrol - posicionamento e assentamento mecanizado</t>
  </si>
  <si>
    <t>3009051</t>
  </si>
  <si>
    <t>Trilho TR57, comprimento de 120 m (TLS), sobre dormente de madeira, bitola mista, taxa de dormentação de 1.750 un/km, tala de junção de 6 furos e fixação elástica Pandrol - posicionamento e assentamento mecanizado</t>
  </si>
  <si>
    <t>3009103</t>
  </si>
  <si>
    <t>Trilho TR57, comprimento de 240 m (TLS), formado por trilhos curtos de 12 m soldados por caldeamento - confecção em estaleiro</t>
  </si>
  <si>
    <t>3009247</t>
  </si>
  <si>
    <t>Trilho TR57, comprimento de 240 m (TLS), sobre dormente de concreto, bitola métrica ou larga, taxa de dormentação de 1.667 un/km, tala de junção de 6 furos e fixação elástica Pandrol - posicionamento e assentamento mecanizado</t>
  </si>
  <si>
    <t>3009209</t>
  </si>
  <si>
    <t>Trilho TR57, comprimento de 240 m (TLS), sobre dormente de concreto, bitola métrica ou larga, taxa de dormentação de 1.750 un/km, tala de junção de 6 furos e fixação elástica Pandrol - posicionamento e assentamento mecanizado</t>
  </si>
  <si>
    <t>3009309</t>
  </si>
  <si>
    <t>Trilho TR57, comprimento de 240 m (TLS), sobre dormente de concreto, bitola mista, taxa de dormentação de 1.667 un/km, tala de junção de 6 furos e fixação elástica Pandrol - posicionamento e assentamento mecanizado</t>
  </si>
  <si>
    <t>3009213</t>
  </si>
  <si>
    <t>Trilho TR57, comprimento de 240 m (TLS), sobre dormente de concreto, bitola mista, taxa de dormentação de 1.750 un/km, tala de junção de 6 furos e fixação elástica Pandrol - posicionamento e assentamento mecanizado</t>
  </si>
  <si>
    <t>3009259</t>
  </si>
  <si>
    <t>Trilho TR57, comprimento de 240 m (TLS), sobre dormente de madeira, bitola métrica ou larga, taxa de dormentação de 1.667 un/km, tala de junção de 6 furos e fixação elástica Pandrol - posicionamento e assentamento mecanizado</t>
  </si>
  <si>
    <t>3009267</t>
  </si>
  <si>
    <t>Trilho TR57, comprimento de 240 m (TLS), sobre dormente de madeira, bitola métrica ou larga, taxa de dormentação de 1.667 un/km, tala de junção de 6 furos e fixação rígida - posicionamento e assentamento mecanizado</t>
  </si>
  <si>
    <t>3009039</t>
  </si>
  <si>
    <t>Trilho TR57, comprimento de 240 m (TLS), sobre dormente de madeira, bitola métrica ou larga, taxa de dormentação de 1.750 un/km, tala de junção de 6 furos e fixação elástica Pandrol - posicionamento e assentamento mecanizado</t>
  </si>
  <si>
    <t>3009047</t>
  </si>
  <si>
    <t>Trilho TR57, comprimento de 240 m (TLS), sobre dormente de madeira, bitola métrica ou larga, taxa de dormentação de 1.750 un/km, tala de junção de 6 furos e fixação rígida - posicionamento e assentamento mecanizado</t>
  </si>
  <si>
    <t>3009275</t>
  </si>
  <si>
    <t>Trilho TR57, comprimento de 240 m (TLS), sobre dormente de madeira, bitola mista, taxa de dormentação de 1.667 un/km, tala de junção de 6 furos e fixação elástica Pandrol - posicionamento e assentamento mecanizado</t>
  </si>
  <si>
    <t>3009055</t>
  </si>
  <si>
    <t>Trilho TR57, comprimento de 240 m (TLS), sobre dormente de madeira, bitola mista, taxa de dormentação de 1.750 un/km, tala de junção de 6 furos e fixação elástica Pandrol - posicionamento e assentamento mecanizado</t>
  </si>
  <si>
    <t>3009236</t>
  </si>
  <si>
    <t>Trilho TR68, comprimento de 12 m, sobre dormente de concreto, bitola métrica ou larga, taxa de dormentação de 1.667 un/km, tala de junção de 6 furos e fixação elástica Pandrol - posicionamento e assentamento manual</t>
  </si>
  <si>
    <t>3009024</t>
  </si>
  <si>
    <t>Trilho TR68, comprimento de 12 m, sobre dormente de concreto, bitola métrica ou larga, taxa de dormentação de 1.750 un/km, tala de junção de 6 furos e fixação elástica Pandrol - posicionamento e assentamento manual</t>
  </si>
  <si>
    <t>3009232</t>
  </si>
  <si>
    <t>Trilho TR68, comprimento de 12 m, sobre dormente de concreto, bitola mista, taxa de dormentação de 1.667 un/km, tala de junção de 6 furos e fixação elástica Pandrol - posicionamento e assentamento manual</t>
  </si>
  <si>
    <t>3009020</t>
  </si>
  <si>
    <t>Trilho TR68, comprimento de 12 m, sobre dormente de concreto, bitola mista, taxa de dormentação de 1.750 un/km, tala de junção de 6 furos e fixação elástica Pandrol - posicionamento e assentamento manual</t>
  </si>
  <si>
    <t>3009290</t>
  </si>
  <si>
    <t>Trilho TR68, comprimento de 12 m, sobre dormente de madeira, bitola métrica ou larga, taxa de dormentação de 1.667 un/km, tala de junção de 6 furos e fixação rígida - posicionamento e assentamento manual</t>
  </si>
  <si>
    <t>3009015</t>
  </si>
  <si>
    <t>Trilho TR68, comprimento de 12 m, sobre dormente de madeira, bitola métrica ou larga, taxa de dormentação de 1.750 un/km, tala de junção de 6 furos e fixação rígida - posicionamento e assentamento manual</t>
  </si>
  <si>
    <t>3009294</t>
  </si>
  <si>
    <t>Trilho TR68, comprimento de 12 m, sobre dormente de madeira, bitola mista, taxa de dormentação de 1.667 un/km, tala de junção de 6 furos e fixação rígida - posicionamento e assentamento manual</t>
  </si>
  <si>
    <t>3009227</t>
  </si>
  <si>
    <t>Trilho TR68, comprimento de 12 m, sobre dormente de madeira, bitola mista, taxa de dormentação de 1.750 un/km, tala de junção de 6 furos e fixação rígida - posicionamento e assentamento manual</t>
  </si>
  <si>
    <t>3009104</t>
  </si>
  <si>
    <t>Trilho TR68, comprimento de 120 m (TLS), formado por trilhos curtos de 12 m soldados por caldeamento - confecção em estaleiro</t>
  </si>
  <si>
    <t>3009240</t>
  </si>
  <si>
    <t>Trilho TR68, comprimento de 120 m (TLS), sobre dormente de concreto, bitola métrica ou larga, taxa de dormentação de 1.667 un/km, tala de junção de 6 furos e fixação elástica Pandrol - posicionamento e assentamento mecanizado</t>
  </si>
  <si>
    <t>3009028</t>
  </si>
  <si>
    <t>Trilho TR68, comprimento de 120 m (TLS), sobre dormente de concreto, bitola métrica ou larga, taxa de dormentação de 1.750 un/km, tala de junção de 6 furos e fixação elástica Pandrol - posicionamento e assentamento mecanizado</t>
  </si>
  <si>
    <t>3009306</t>
  </si>
  <si>
    <t>Trilho TR68, comprimento de 120 m (TLS), sobre dormente de concreto, bitola mista, taxa de dormentação de 1.667 un/km, tala de junção de 6 furos e fixação elástica Pandrol - posicionamento e assentamento mecanizado</t>
  </si>
  <si>
    <t>3009032</t>
  </si>
  <si>
    <t>Trilho TR68, comprimento de 120 m (TLS), sobre dormente de concreto, bitola mista, taxa de dormentação de 1.750 un/km, tala de junção de 6 furos e fixação elástica Pandrol - posicionamento e assentamento mecanizado</t>
  </si>
  <si>
    <t>3009256</t>
  </si>
  <si>
    <t>Trilho TR68, comprimento de 120 m (TLS), sobre dormente de madeira, bitola métrica ou larga, taxa de dormentação de 1.667 un/km, tala de junção de 6 furos e fixação elástica Pandrol - posicionamento e assentamento mecanizado</t>
  </si>
  <si>
    <t>3009264</t>
  </si>
  <si>
    <t>Trilho TR68, comprimento de 120 m (TLS), sobre dormente de madeira, bitola métrica ou larga, taxa de dormentação de 1.667 un/km, tala de junção de 6 furos e fixação rígida - posicionamento e assentamento mecanizado</t>
  </si>
  <si>
    <t>3009036</t>
  </si>
  <si>
    <t>Trilho TR68, comprimento de 120 m (TLS), sobre dormente de madeira, bitola métrica ou larga, taxa de dormentação de 1.750 un/km, tala de junção de 6 furos e fixação elástica Pandrol - posicionamento e assentamento mecanizado</t>
  </si>
  <si>
    <t>3009044</t>
  </si>
  <si>
    <t>Trilho TR68, comprimento de 120 m (TLS), sobre dormente de madeira, bitola métrica ou larga, taxa de dormentação de 1.750 un/km, tala de junção de 6 furos e fixação rígida - posicionamento e assentamento mecanizado</t>
  </si>
  <si>
    <t>3009272</t>
  </si>
  <si>
    <t>Trilho TR68, comprimento de 120 m (TLS), sobre dormente de madeira, bitola mista, taxa de dormentação de 1.667 un/km, tala de junção de 6 furos e fixação elástica Pandrol - posicionamento e assentamento mecanizado</t>
  </si>
  <si>
    <t>3009052</t>
  </si>
  <si>
    <t>Trilho TR68, comprimento de 120 m (TLS), sobre dormente de madeira, bitola mista, taxa de dormentação de 1.750 un/km, tala de junção de 6 furos e fixação elástica Pandrol - posicionamento e assentamento mecanizado</t>
  </si>
  <si>
    <t>3009105</t>
  </si>
  <si>
    <t>Trilho TR68, comprimento de 240 m (TLS), formado por trilhos curtos de 12 m soldados por caldeamento - confecção em estaleiro</t>
  </si>
  <si>
    <t>3009248</t>
  </si>
  <si>
    <t>Trilho TR68, comprimento de 240 m (TLS), sobre dormente de concreto, bitola métrica ou larga, taxa de dormentação de 1.667 un/km, tala de junção de 6 furos e fixação elástica Pandrol - posicionamento e assentamento mecanizado</t>
  </si>
  <si>
    <t>3009210</t>
  </si>
  <si>
    <t>Trilho TR68, comprimento de 240 m (TLS), sobre dormente de concreto, bitola métrica ou larga, taxa de dormentação de 1.750 un/km, tala de junção de 6 furos e fixação elástica Pandrol - posicionamento e assentamento mecanizado</t>
  </si>
  <si>
    <t>3009310</t>
  </si>
  <si>
    <t>Trilho TR68, comprimento de 240 m (TLS), sobre dormente de concreto, bitola mista, taxa de dormentação de 1.667 un/km, tala de junção de 6 furos e fixação elástica Pandrol - posicionamento e assentamento mecanizado</t>
  </si>
  <si>
    <t>3009214</t>
  </si>
  <si>
    <t>Trilho TR68, comprimento de 240 m (TLS), sobre dormente de concreto, bitola mista, taxa de dormentação de 1.750 un/km, tala de junção de 6 furos e fixação elástica Pandrol - posicionamento e assentamento mecanizado</t>
  </si>
  <si>
    <t>3009260</t>
  </si>
  <si>
    <t>Trilho TR68, comprimento de 240 m (TLS), sobre dormente de madeira, bitola métrica ou larga, taxa de dormentação de 1.667 un/km, tala de junção de 6 furos e fixação elástica Pandrol - posicionamento e assentamento mecanizado</t>
  </si>
  <si>
    <t>3009268</t>
  </si>
  <si>
    <t>Trilho TR68, comprimento de 240 m (TLS), sobre dormente de madeira, bitola métrica ou larga, taxa de dormentação de 1.667 un/km, tala de junção de 6 furos e fixação rígida - posicionamento e assentamento mecanizado</t>
  </si>
  <si>
    <t>3009040</t>
  </si>
  <si>
    <t>Trilho TR68, comprimento de 240 m (TLS), sobre dormente de madeira, bitola métrica ou larga, taxa de dormentação de 1.750 un/km, tala de junção de 6 furos e fixação elástica Pandrol - posicionamento e assentamento mecanizado</t>
  </si>
  <si>
    <t>3009048</t>
  </si>
  <si>
    <t>Trilho TR68, comprimento de 240 m (TLS), sobre dormente de madeira, bitola métrica ou larga, taxa de dormentação de 1.750 un/km, tala de junção de 6 furos e fixação rígida - posicionamento e assentamento mecanizado</t>
  </si>
  <si>
    <t>3009276</t>
  </si>
  <si>
    <t>Trilho TR68, comprimento de 240 m (TLS), sobre dormente de madeira, bitola mista, taxa de dormentação de 1.667 un/km, tala de junção de 6 furos e fixação elástica Pandrol - posicionamento e assentamento mecanizado</t>
  </si>
  <si>
    <t>3009056</t>
  </si>
  <si>
    <t>Trilho TR68, comprimento de 240 m (TLS), sobre dormente de madeira, bitola mista, taxa de dormentação de 1.750 un/km, tala de junção de 6 furos e fixação elástica Pandrol - posicionamento e assentamento mecanizado</t>
  </si>
  <si>
    <t>3009237</t>
  </si>
  <si>
    <t>Trilho UIC60, comprimento de 12 m, sobre dormente de concreto, bitola métrica ou larga, taxa de dormentação de 1.667 un/km, tala de junção de 6 furos e fixação elástica Pandrol - posicionamento e assentamento manual</t>
  </si>
  <si>
    <t>3009025</t>
  </si>
  <si>
    <t>Trilho UIC60, comprimento de 12 m, sobre dormente de concreto, bitola métrica ou larga, taxa de dormentação de 1.750 un/km, tala de junção de 6 furos e fixação elástica Pandrol - posicionamento e assentamento manual</t>
  </si>
  <si>
    <t>3009319</t>
  </si>
  <si>
    <t>Trilho UIC60, comprimento de 12 m, sobre dormente de concreto, bitola mista, taxa de dormentação de 1.667 un/km, tala de junção de 6 furos e fixação elástica Pandrol - posicionamento e assentamento manual</t>
  </si>
  <si>
    <t>3009021</t>
  </si>
  <si>
    <t>Trilho UIC60, comprimento de 12 m, sobre dormente de concreto, bitola mista, taxa de dormentação de 1.750 un/km, tala de junção de 6 furos e fixação elástica Pandrol - posicionamento e assentamento manual</t>
  </si>
  <si>
    <t>3009291</t>
  </si>
  <si>
    <t>Trilho UIC60, comprimento de 12 m, sobre dormente de madeira, bitola métrica ou larga, taxa de dormentação de 1.667 un/km, tala de junção de 6 furos e fixação rígida - posicionamento e assentamento manual</t>
  </si>
  <si>
    <t>3009016</t>
  </si>
  <si>
    <t>Trilho UIC60, comprimento de 12 m, sobre dormente de madeira, bitola métrica ou larga, taxa de dormentação de 1.750 un/km, tala de junção de 6 furos e fixação rígida - posicionamento e assentamento manual</t>
  </si>
  <si>
    <t>3009295</t>
  </si>
  <si>
    <t>Trilho UIC60, comprimento de 12 m, sobre dormente de madeira, bitola mista, taxa de dormentação de 1.667 un/km, tala de junção de 6 furos e fixação rígida - posicionamento e assentamento manual</t>
  </si>
  <si>
    <t>3009228</t>
  </si>
  <si>
    <t>Trilho UIC60, comprimento de 12 m, sobre dormente de madeira, bitola mista, taxa de dormentação de 1.750 un/km, tala de junção de 6 furos e fixação rígida - posicionamento e assentamento manual</t>
  </si>
  <si>
    <t>3009106</t>
  </si>
  <si>
    <t>Trilho UIC60, comprimento de 120 m (TLS), formado por trilhos curtos de 12 m soldados por caldeamento - confecção em estaleiro</t>
  </si>
  <si>
    <t>3009299</t>
  </si>
  <si>
    <t>Trilho UIC60, comprimento de 120 m (TLS), sobre dormente de concreto, bitola métrica ou larga, taxa de dormentação de 1.667 un/km, tala de junção de 6 furos e fixação elástica Pandrol - posicionamento e assentamento mecanizado</t>
  </si>
  <si>
    <t>3009029</t>
  </si>
  <si>
    <t>Trilho UIC60, comprimento de 120 m (TLS), sobre dormente de concreto, bitola métrica ou larga, taxa de dormentação de 1.750 un/km, tala de junção de 6 furos e fixação elástica Pandrol - posicionamento e assentamento mecanizado</t>
  </si>
  <si>
    <t>3009245</t>
  </si>
  <si>
    <t>Trilho UIC60, comprimento de 120 m (TLS), sobre dormente de concreto, bitola mista, taxa de dormentação de 1.667 un/km, tala de junção de 6 furos e fixação elástica Pandrol - posicionamento e assentamento mecanizado</t>
  </si>
  <si>
    <t>3009033</t>
  </si>
  <si>
    <t>Trilho UIC60, comprimento de 120 m (TLS), sobre dormente de concreto, bitola mista, taxa de dormentação de 1.750 un/km, tala de junção de 6 furos e fixação elástica Pandrol - posicionamento e assentamento mecanizado</t>
  </si>
  <si>
    <t>3009257</t>
  </si>
  <si>
    <t>Trilho UIC60, comprimento de 120 m (TLS), sobre dormente de madeira, bitola métrica ou larga, taxa de dormentação de 1.667 un/km, tala de junção de 6 furos e fixação elástica Pandrol - posicionamento e assentamento mecanizado</t>
  </si>
  <si>
    <t>3009265</t>
  </si>
  <si>
    <t>Trilho UIC60, comprimento de 120 m (TLS), sobre dormente de madeira, bitola métrica ou larga, taxa de dormentação de 1.667 un/km, tala de junção de 6 furos e fixação rígida - posicionamento e assentamento mecanizado</t>
  </si>
  <si>
    <t>3009037</t>
  </si>
  <si>
    <t>Trilho UIC60, comprimento de 120 m (TLS), sobre dormente de madeira, bitola métrica ou larga, taxa de dormentação de 1.750 un/km, tala de junção de 6 furos e fixação elástica Pandrol - posicionamento e assentamento mecanizado</t>
  </si>
  <si>
    <t>3009045</t>
  </si>
  <si>
    <t>Trilho UIC60, comprimento de 120 m (TLS), sobre dormente de madeira, bitola métrica ou larga, taxa de dormentação de 1.750 un/km, tala de junção de 6 furos e fixação rígida - posicionamento e assentamento mecanizado</t>
  </si>
  <si>
    <t>3009273</t>
  </si>
  <si>
    <t>Trilho UIC60, comprimento de 120 m (TLS), sobre dormente de madeira, bitola mista, taxa de dormentação de 1.667 un/km, tala de junção de 6 furos e fixação elástica Pandrol - posicionamento e assentamento mecanizado</t>
  </si>
  <si>
    <t>3009053</t>
  </si>
  <si>
    <t>Trilho UIC60, comprimento de 120 m (TLS), sobre dormente de madeira, bitola mista, taxa de dormentação de 1.750 un/km, tala de junção de 6 furos e fixação elástica Pandrol - posicionamento e assentamento mecanizado</t>
  </si>
  <si>
    <t>3009107</t>
  </si>
  <si>
    <t>Trilho UIC60, comprimento de 240 m (TLS), formado por trilhos curtos de 12 m soldados por caldeamento - confecção em estaleiro</t>
  </si>
  <si>
    <t>3009249</t>
  </si>
  <si>
    <t>Trilho UIC60, comprimento de 240 m (TLS), sobre dormente de concreto, bitola métrica ou larga, taxa de dormentação de 1.667 un/km, tala de junção de 6 furos e fixação elástica Pandrol - posicionamento e assentamento mecanizado</t>
  </si>
  <si>
    <t>3009211</t>
  </si>
  <si>
    <t>Trilho UIC60, comprimento de 240 m (TLS), sobre dormente de concreto, bitola métrica ou larga, taxa de dormentação de 1.750 un/km, tala de junção de 6 furos e fixação elástica Pandrol - posicionamento e assentamento mecanizado</t>
  </si>
  <si>
    <t>3009253</t>
  </si>
  <si>
    <t>Trilho UIC60, comprimento de 240 m (TLS), sobre dormente de concreto, bitola mista, taxa de dormentação de 1.667 un/km, tala de junção de 6 furos e fixação elástica Pandrol - posicionamento e assentamento mecanizado</t>
  </si>
  <si>
    <t>3009215</t>
  </si>
  <si>
    <t>Trilho UIC60, comprimento de 240 m (TLS), sobre dormente de concreto, bitola mista, taxa de dormentação de 1.750 un/km, tala de junção de 6 furos e fixação elástica Pandrol - posicionamento e assentamento mecanizado</t>
  </si>
  <si>
    <t>3009261</t>
  </si>
  <si>
    <t>Trilho UIC60, comprimento de 240 m (TLS), sobre dormente de madeira, bitola métrica ou larga, taxa de dormentação de 1.667 un/km, tala de junção de 6 furos e fixação elástica Pandrol - posicionamento e assentamento mecanizado</t>
  </si>
  <si>
    <t>3009269</t>
  </si>
  <si>
    <t>Trilho UIC60, comprimento de 240 m (TLS), sobre dormente de madeira, bitola métrica ou larga, taxa de dormentação de 1.667 un/km, tala de junção de 6 furos e fixação rígida - posicionamento e assentamento mecanizado</t>
  </si>
  <si>
    <t>3009041</t>
  </si>
  <si>
    <t>Trilho UIC60, comprimento de 240 m (TLS), sobre dormente de madeira, bitola métrica ou larga, taxa de dormentação de 1.750 un/km, tala de junção de 6 furos e fixação elástica Pandrol - posicionamento e assentamento mecanizado</t>
  </si>
  <si>
    <t>3009049</t>
  </si>
  <si>
    <t>Trilho UIC60, comprimento de 240 m (TLS), sobre dormente de madeira, bitola métrica ou larga, taxa de dormentação de 1.750 un/km, tala de junção de 6 furos e fixação rígida - posicionamento e assentamento mecanizado</t>
  </si>
  <si>
    <t>3009277</t>
  </si>
  <si>
    <t>Trilho UIC60, comprimento de 240 m (TLS), sobre dormente de madeira, bitola mista, taxa de dormentação de 1.667 un/km, tala de junção de 6 furos e fixação elástica Pandrol - posicionamento e assentamento mecanizado</t>
  </si>
  <si>
    <t>3009057</t>
  </si>
  <si>
    <t>Trilho UIC60, comprimento de 240 m (TLS), sobre dormente de madeira, bitola mista, taxa de dormentação de 1.750 un/km, tala de junção de 6 furos e fixação elástica Pandrol - posicionamento e assentamento mecanizado</t>
  </si>
  <si>
    <t>3108073</t>
  </si>
  <si>
    <t>Confecção de fôrma metálica em chapa 1/8" para poita trapezoidal</t>
  </si>
  <si>
    <t>3107965</t>
  </si>
  <si>
    <t>Confecção de forma metálica em chapa 3/16" para poita trapezoidal</t>
  </si>
  <si>
    <t>3105941</t>
  </si>
  <si>
    <t>Fôrma em chapa metálica 1/8" para cabeça de tirantes - utilização de 50 vezes - confecção, instalação e retirada</t>
  </si>
  <si>
    <t>3108150</t>
  </si>
  <si>
    <t>Fôrma metálica curva em chapa 3/16" reforçada com nervuras de 40 mm x 3/16" dispostas em grelhas de 40 x 60 cm - utilização de 100 vezes - confecção, instalação e retirada</t>
  </si>
  <si>
    <t>3108071</t>
  </si>
  <si>
    <t>Fôrma metálica em chapa 1/8" para poita trapezoidal - utilização de 50 vezes - montagem, instalação e retirada</t>
  </si>
  <si>
    <t>3107967</t>
  </si>
  <si>
    <t>Fôrma metálica em chapa 1/8" reforçada com nervuras de 40 mm x 1/8" dispostas em grelhas de 40 x 60 cm - utilização de 100 vezes - confecção, instalação e retirada</t>
  </si>
  <si>
    <t>3107966</t>
  </si>
  <si>
    <t>Fôrma metálica em chapa 3/16" para poita trapezoidal - utilização de 50 vezes - montagem, instalação e retirada</t>
  </si>
  <si>
    <t>3108072</t>
  </si>
  <si>
    <t>Fôrma metálica em chapa 3/16" reforçada com nervuras de 40 mm x 3/16" dispostas em grelhas de 40 x 60 cm - utilização de 100 vezes - confecção, instalação e retirada</t>
  </si>
  <si>
    <t>3117750</t>
  </si>
  <si>
    <t>Fôrma metálica para aduelas de bueiros celulares de concreto pré-moldados - utilização de 100 vezes - confecção, instalação e retirada</t>
  </si>
  <si>
    <t>3117749</t>
  </si>
  <si>
    <t>Fôrma metálica para guarda-corpo de concreto - utilização de 50 vezes - confecção</t>
  </si>
  <si>
    <t>3107964</t>
  </si>
  <si>
    <t>Fôrma metálica para pavimento de concreto - utilização de 100 vezes - confecção, instalação e retirada</t>
  </si>
  <si>
    <t>3106551</t>
  </si>
  <si>
    <t>Fôrma metálica para tetrápode - utilização de 100 vezes - confecção, instalação e retirada</t>
  </si>
  <si>
    <t>3106427</t>
  </si>
  <si>
    <t>Fôrma metálica para viga de concreto pré-moldada protendida para OAE - utilização de 20 vezes - confecção, instalação e retirada</t>
  </si>
  <si>
    <t>3106552</t>
  </si>
  <si>
    <t>Fôrma metálica para Xbloc - utilização de 100 vezes - confecção, instalação e retirada</t>
  </si>
  <si>
    <t>3107969</t>
  </si>
  <si>
    <t>Fôrmas curvas de compensado plastificado 10 mm - uso geral - utilização de 2 vezes - confecção, instalação e retirada</t>
  </si>
  <si>
    <t>3107970</t>
  </si>
  <si>
    <t>Fôrmas curvas de compensado resinado 10 mm - uso geral - utilização de 2 vezes - confecção, instalação e retirada</t>
  </si>
  <si>
    <t>3108007</t>
  </si>
  <si>
    <t>Fôrmas de compensado plastificado 10 mm - uso geral - utilização de 1 vez - confecção, instalação e retirada</t>
  </si>
  <si>
    <t>3108008</t>
  </si>
  <si>
    <t>Fôrmas de compensado plastificado 10 mm - uso geral - utilização de 2 vezes - confecção, instalação e retirada</t>
  </si>
  <si>
    <t>3108009</t>
  </si>
  <si>
    <t>Fôrmas de compensado plastificado 10 mm - uso geral - utilização de 3 vezes - confecção, instalação e retirada</t>
  </si>
  <si>
    <t>3108011</t>
  </si>
  <si>
    <t>Fôrmas de compensado plastificado 12 mm - uso geral - utilização de 1 vez - confecção, instalação e retirada</t>
  </si>
  <si>
    <t>3108012</t>
  </si>
  <si>
    <t>Fôrmas de compensado plastificado 12 mm - uso geral - utilização de 2 vezes - confecção, instalação e retirada</t>
  </si>
  <si>
    <t>3108013</t>
  </si>
  <si>
    <t>Fôrmas de compensado plastificado 12 mm - uso geral - utilização de 3 vezes - confecção, instalação e retirada</t>
  </si>
  <si>
    <t>3108015</t>
  </si>
  <si>
    <t>Fôrmas de compensado plastificado 14 mm - uso geral - utilização de 1 vez - confecção, instalação e retirada</t>
  </si>
  <si>
    <t>3108016</t>
  </si>
  <si>
    <t>Fôrmas de compensado plastificado 14 mm - uso geral - utilização de 2 vezes - confecção, instalação e retirada</t>
  </si>
  <si>
    <t>3108017</t>
  </si>
  <si>
    <t>Fôrmas de compensado plastificado 14 mm - uso geral - utilização de 3 vezes - confecção, instalação e retirada</t>
  </si>
  <si>
    <t>3107995</t>
  </si>
  <si>
    <t>Fôrmas de compensado resinado 10 mm - uso geral - utilização de 1 vez - confecção, instalação e retirada</t>
  </si>
  <si>
    <t>3107996</t>
  </si>
  <si>
    <t>Fôrmas de compensado resinado 10 mm - uso geral - utilização de 2 vezes - confecção, instalação e retirada</t>
  </si>
  <si>
    <t>3107997</t>
  </si>
  <si>
    <t>Fôrmas de compensado resinado 10 mm - uso geral - utilização de 3 vezes - confecção, instalação e retirada</t>
  </si>
  <si>
    <t>3107999</t>
  </si>
  <si>
    <t>Fôrmas de compensado resinado 12 mm - uso geral - utilização de 1 vez - confecção, instalação e retirada</t>
  </si>
  <si>
    <t>3108000</t>
  </si>
  <si>
    <t>Fôrmas de compensado resinado 12 mm - uso geral - utilização de 2 vezes - confecção, instalação e retirada</t>
  </si>
  <si>
    <t>3108001</t>
  </si>
  <si>
    <t>Fôrmas de compensado resinado 12 mm - uso geral - utilização de 3 vezes - confecção, instalação e retirada</t>
  </si>
  <si>
    <t>3108003</t>
  </si>
  <si>
    <t>Fôrmas de compensado resinado 14 mm - uso geral - utilização de 1 vez - confecção, instalação e retirada</t>
  </si>
  <si>
    <t>3108004</t>
  </si>
  <si>
    <t>Fôrmas de compensado resinado 14 mm - uso geral - utilização de 2 vezes - confecção, instalação e retirada</t>
  </si>
  <si>
    <t>3108005</t>
  </si>
  <si>
    <t>Fôrmas de compensado resinado 14 mm - uso geral - utilização de 3 vezes - confecção, instalação e retirada</t>
  </si>
  <si>
    <t>3106119</t>
  </si>
  <si>
    <t>Fôrmas de tábuas de pinho - utilização de 1 vez - confecção, instalação e retirada</t>
  </si>
  <si>
    <t>3106120</t>
  </si>
  <si>
    <t>Fôrmas de tábuas de pinho - utilização de 2 vezes - confecção, instalação e retirada</t>
  </si>
  <si>
    <t>3106121</t>
  </si>
  <si>
    <t>Fôrmas de tábuas de pinho - utilização de 3 vezes - confecção, instalação e retirada</t>
  </si>
  <si>
    <t>3103302</t>
  </si>
  <si>
    <t>Fôrmas de tábuas de pinho para dispositivos de drenagem - utilização de 3 vezes - confecção, instalação e retirada</t>
  </si>
  <si>
    <t>3103303</t>
  </si>
  <si>
    <t>Fôrmas de tábuas de pinho para drenos - utilização de 5 vezes - confecção, instalação e retirada</t>
  </si>
  <si>
    <t>3106759</t>
  </si>
  <si>
    <t>Fôrmas de tábuas de pinho para elementos estruturais dos arcos metálicos - utilização de 3 vezes - confecção, instalação e retirada</t>
  </si>
  <si>
    <t>3108023</t>
  </si>
  <si>
    <t>Guia de madeira de 2,5 x 10,0 cm - confecção e instalação</t>
  </si>
  <si>
    <t>3108018</t>
  </si>
  <si>
    <t>Guia de madeira de 2,5 x 7,0 cm - confecção e instalação</t>
  </si>
  <si>
    <t>3108022</t>
  </si>
  <si>
    <t>Guia de madeira de 2,5 x 8,0 cm - confecção e instalação</t>
  </si>
  <si>
    <t>3205864</t>
  </si>
  <si>
    <t>Gabião caixa 2 x 1 x 0,50 m - Zn/Al + PVC - D = 2,4 mm - pedra de mão comercial - fornecimento e assentamento</t>
  </si>
  <si>
    <t>3205863</t>
  </si>
  <si>
    <t>Gabião caixa 2 x 1 x 0,50 m - Zn/Al + PVC - D = 2,4 mm - pedra de mão produzida - confecção e assentamento</t>
  </si>
  <si>
    <t>3205868</t>
  </si>
  <si>
    <t>Gabião caixa 2 x 1 x 0,50 m Zn/Al - D = 2,7 mm - pedra de mão comercial - fornecimento e assentamento</t>
  </si>
  <si>
    <t>3205867</t>
  </si>
  <si>
    <t>Gabião caixa 2 x 1 x 0,50 m Zn/Al - D = 2,7 mm - pedra de mão produzida - confecção e assentamento</t>
  </si>
  <si>
    <t>3205866</t>
  </si>
  <si>
    <t>Gabião caixa 2 x 1 x 1,00 m - Zn/Al + PVC - D = 2,4 mm - pedra de mão comercial - fornecimento e assentamento</t>
  </si>
  <si>
    <t>3205865</t>
  </si>
  <si>
    <t>Gabião caixa 2 x 1 x 1,00 m - Zn/Al + PVC - D = 2,4 mm - pedra de mão produzida - confecção e assentamento</t>
  </si>
  <si>
    <t>3205870</t>
  </si>
  <si>
    <t>Gabião caixa 2 x 1 x 1,00 m Zn/Al - D = 2,7 mm - pedra de mão comercial - fornecimento e assentamento</t>
  </si>
  <si>
    <t>3205869</t>
  </si>
  <si>
    <t>Gabião caixa 2 x 1 x 1,00 m Zn/Al - D = 2,7 mm - pedra de mão produzida - confecção e assentamento</t>
  </si>
  <si>
    <t>3205872</t>
  </si>
  <si>
    <t>Gabião colchão espessura 0,17 m - Zn/Al + PVC - D = 2,0 mm - pedra de mão comercial - fornecimento e assentamento</t>
  </si>
  <si>
    <t>3205871</t>
  </si>
  <si>
    <t>Gabião colchão espessura 0,17 m - Zn/Al + PVC - D = 2,0 mm - pedra de mão produzida - confecção e assentamento</t>
  </si>
  <si>
    <t>3205874</t>
  </si>
  <si>
    <t>Gabião colchão espessura 0,23 m - Zn/Al + PVC - D = 2,0 mm - pedra de mão comercial - fornecimento e assentamento</t>
  </si>
  <si>
    <t>3205873</t>
  </si>
  <si>
    <t>Gabião colchão espessura 0,23 m - Zn/Al + PVC - D = 2,0 mm - pedra de mão produzida - confecção e assentamento</t>
  </si>
  <si>
    <t>3205876</t>
  </si>
  <si>
    <t>Gabião colchão espessura 0,30 m - Zn/Al + PVC - D = 2,0 mm - pedra de mão comercial - fornecimento e assentamento</t>
  </si>
  <si>
    <t>3205875</t>
  </si>
  <si>
    <t>Gabião colchão espessura 0,30 m - Zn/Al + PVC - D = 2,0 mm - pedra de mão produzida - confecção e assentamento</t>
  </si>
  <si>
    <t>3205862</t>
  </si>
  <si>
    <t>Gabião saco - diâmetro = 0,65 m - Zn/Al + PVC - D = 2,4 mm - pedra de mão comercial - fornecimento e assentamento</t>
  </si>
  <si>
    <t>3205861</t>
  </si>
  <si>
    <t>Gabião saco - diâmetro = 0,65 m - Zn/Al + PVC - D = 2,4 mm - pedra de mão produzida - confecção e assentamento</t>
  </si>
  <si>
    <t>3606579</t>
  </si>
  <si>
    <t>Carga, transporte e descarga de material pétreo para molhes com o uso de batelões e escavadeira hidráulica - DMT de 0 a 300 m</t>
  </si>
  <si>
    <t>3606583</t>
  </si>
  <si>
    <t>Carga, transporte e descarga de material pétreo para molhes com o uso de batelões e escavadeira hidráulica - DMT de 1.200 a 1.500 m</t>
  </si>
  <si>
    <t>3606584</t>
  </si>
  <si>
    <t>Carga, transporte e descarga de material pétreo para molhes com o uso de batelões e escavadeira hidráulica - DMT de 1.500 a 1.800 m</t>
  </si>
  <si>
    <t>3606585</t>
  </si>
  <si>
    <t>Carga, transporte e descarga de material pétreo para molhes com o uso de batelões e escavadeira hidráulica - DMT de 1.800 a 2.100 m</t>
  </si>
  <si>
    <t>3606586</t>
  </si>
  <si>
    <t>Carga, transporte e descarga de material pétreo para molhes com o uso de batelões e escavadeira hidráulica - DMT de 2.100 a 2.400 m</t>
  </si>
  <si>
    <t>3606587</t>
  </si>
  <si>
    <t>Carga, transporte e descarga de material pétreo para molhes com o uso de batelões e escavadeira hidráulica - DMT de 2.400 a 2.700 m</t>
  </si>
  <si>
    <t>3606588</t>
  </si>
  <si>
    <t>Carga, transporte e descarga de material pétreo para molhes com o uso de batelões e escavadeira hidráulica - DMT de 2.700 a 3.000 m</t>
  </si>
  <si>
    <t>3606589</t>
  </si>
  <si>
    <t>Carga, transporte e descarga de material pétreo para molhes com o uso de batelões e escavadeira hidráulica - DMT de 3.000 m</t>
  </si>
  <si>
    <t>3606580</t>
  </si>
  <si>
    <t>Carga, transporte e descarga de material pétreo para molhes com o uso de batelões e escavadeira hidráulica - DMT de 300 a 600 m</t>
  </si>
  <si>
    <t>3606581</t>
  </si>
  <si>
    <t>Carga, transporte e descarga de material pétreo para molhes com o uso de batelões e escavadeira hidráulica - DMT de 600 a 900 m</t>
  </si>
  <si>
    <t>3606582</t>
  </si>
  <si>
    <t>Carga, transporte e descarga de material pétreo para molhes com o uso de batelões e escavadeira hidráulica - DMT de 900 a 1.200 m</t>
  </si>
  <si>
    <t>3606527</t>
  </si>
  <si>
    <t>Escavação, carga e transporte de material pétreo para a subcarapaça - caminho de serviço em leito natural - DMT de 1.000 a 1.200 m - com caminhão basculante de 8 m³</t>
  </si>
  <si>
    <t>3606528</t>
  </si>
  <si>
    <t>Escavação, carga e transporte de material pétreo para a subcarapaça - caminho de serviço em leito natural - DMT de 1.200 a 1.400 m - com caminhão basculante de 8 m³</t>
  </si>
  <si>
    <t>3606529</t>
  </si>
  <si>
    <t>Escavação, carga e transporte de material pétreo para a subcarapaça - caminho de serviço em leito natural - DMT de 1.400 a 1.600 m - com caminhão basculante de 8 m³</t>
  </si>
  <si>
    <t>3606530</t>
  </si>
  <si>
    <t>Escavação, carga e transporte de material pétreo para a subcarapaça - caminho de serviço em leito natural - DMT de 1.600 a 1.800 m - com caminhão basculante de 8 m³</t>
  </si>
  <si>
    <t>3606531</t>
  </si>
  <si>
    <t>Escavação, carga e transporte de material pétreo para a subcarapaça - caminho de serviço em leito natural - DMT de 1.800 a 2.000 m - com caminhão basculante de 8 m³</t>
  </si>
  <si>
    <t>3606532</t>
  </si>
  <si>
    <t>Escavação, carga e transporte de material pétreo para a subcarapaça - caminho de serviço em leito natural - DMT de 2.000 a 2.500 m - com caminhão basculante de 8 m³</t>
  </si>
  <si>
    <t>3606533</t>
  </si>
  <si>
    <t>Escavação, carga e transporte de material pétreo para a subcarapaça - caminho de serviço em leito natural - DMT de 2.500 a 3.000 m - com caminhão basculante de 8 m³</t>
  </si>
  <si>
    <t>3606534</t>
  </si>
  <si>
    <t>Escavação, carga e transporte de material pétreo para a subcarapaça - caminho de serviço em leito natural - DMT de 3.000 m - com caminhão basculante de 8 m³</t>
  </si>
  <si>
    <t>3606535</t>
  </si>
  <si>
    <t>Escavação, carga e transporte de material pétreo para a subcarapaça - caminho de serviço em revestimento primário - DMT de 1.000 a 1.200 m - com caminhão basculante de 8 m³</t>
  </si>
  <si>
    <t>3606536</t>
  </si>
  <si>
    <t>Escavação, carga e transporte de material pétreo para a subcarapaça - caminho de serviço em revestimento primário - DMT de 1.200 a 1.400 m - com caminhão basculante de 8 m³</t>
  </si>
  <si>
    <t>3606537</t>
  </si>
  <si>
    <t>Escavação, carga e transporte de material pétreo para a subcarapaça - caminho de serviço em revestimento primário - DMT de 1.400 a 1.600 m - com caminhão basculante de 8 m³</t>
  </si>
  <si>
    <t>3606538</t>
  </si>
  <si>
    <t>Escavação, carga e transporte de material pétreo para a subcarapaça - caminho de serviço em revestimento primário - DMT de 1.600 a 1.800 m - com caminhão basculante de 8 m³</t>
  </si>
  <si>
    <t>3606539</t>
  </si>
  <si>
    <t>Escavação, carga e transporte de material pétreo para a subcarapaça - caminho de serviço em revestimento primário - DMT de 1.800 a 2.000 m - com caminhão basculante de 8 m³</t>
  </si>
  <si>
    <t>3606540</t>
  </si>
  <si>
    <t>Escavação, carga e transporte de material pétreo para a subcarapaça - caminho de serviço em revestimento primário - DMT de 2.000 a 2.500 m - com caminhão basculante de 8 m³</t>
  </si>
  <si>
    <t>3606541</t>
  </si>
  <si>
    <t>Escavação, carga e transporte de material pétreo para a subcarapaça - caminho de serviço em revestimento primário - DMT de 2.500 a 3.000 m - com caminhão basculante de 8 m³</t>
  </si>
  <si>
    <t>3606542</t>
  </si>
  <si>
    <t>Escavação, carga e transporte de material pétreo para a subcarapaça - caminho de serviço em revestimento primário - DMT de 3.000 m - com caminhão basculante de 8 m³</t>
  </si>
  <si>
    <t>3606543</t>
  </si>
  <si>
    <t>Escavação, carga e transporte de material pétreo para a subcarapaça - caminho de serviço pavimentado - DMT de 1.000 a 1.200 m - com caminhão basculante de 8 m³</t>
  </si>
  <si>
    <t>3606544</t>
  </si>
  <si>
    <t>Escavação, carga e transporte de material pétreo para a subcarapaça - caminho de serviço pavimentado - DMT de 1.200 a 1.400 m - com caminhão basculante de 8 m³</t>
  </si>
  <si>
    <t>3606545</t>
  </si>
  <si>
    <t>Escavação, carga e transporte de material pétreo para a subcarapaça - caminho de serviço pavimentado - DMT de 1.400 a 1.600 m - com caminhão basculante de 8 m³</t>
  </si>
  <si>
    <t>3606546</t>
  </si>
  <si>
    <t>Escavação, carga e transporte de material pétreo para a subcarapaça - caminho de serviço pavimentado - DMT de 1.600 a 1.800 m - com caminhão basculante de 8 m³</t>
  </si>
  <si>
    <t>3606547</t>
  </si>
  <si>
    <t>Escavação, carga e transporte de material pétreo para a subcarapaça - caminho de serviço pavimentado - DMT de 1.800 a 2.000 m - com caminhão basculante de 8 m³</t>
  </si>
  <si>
    <t>3606548</t>
  </si>
  <si>
    <t>Escavação, carga e transporte de material pétreo para a subcarapaça - caminho de serviço pavimentado - DMT de 2.000 a 2.500 m - com caminhão basculante de 8 m³</t>
  </si>
  <si>
    <t>3606549</t>
  </si>
  <si>
    <t>Escavação, carga e transporte de material pétreo para a subcarapaça - caminho de serviço pavimentado - DMT de 2.500 a 3.000 m - com caminhão basculante de 8 m³</t>
  </si>
  <si>
    <t>3606550</t>
  </si>
  <si>
    <t>Escavação, carga e transporte de material pétreo para a subcarapaça - caminho de serviço pavimentado - DMT de 3.000 m - com caminhão basculante de 8 m³</t>
  </si>
  <si>
    <t>3606500</t>
  </si>
  <si>
    <t>Escavação, carga e transporte de material pétreo para o núcleo - caminho de serviço em leito natural - DMT de 1.000 a 1.200 m - com caminhão basculante de 8 m³</t>
  </si>
  <si>
    <t>3606501</t>
  </si>
  <si>
    <t>Escavação, carga e transporte de material pétreo para o núcleo - caminho de serviço em leito natural - DMT de 1.200 a 1.400 m - com caminhão basculante de 8 m³</t>
  </si>
  <si>
    <t>3606502</t>
  </si>
  <si>
    <t>Escavação, carga e transporte de material pétreo para o núcleo - caminho de serviço em leito natural - DMT de 1.400 a 1.600 m - com caminhão basculante de 8 m³</t>
  </si>
  <si>
    <t>3606503</t>
  </si>
  <si>
    <t>Escavação, carga e transporte de material pétreo para o núcleo - caminho de serviço em leito natural - DMT de 1.600 a 1.800 m - com caminhão basculante de 8 m³</t>
  </si>
  <si>
    <t>3606504</t>
  </si>
  <si>
    <t>Escavação, carga e transporte de material pétreo para o núcleo - caminho de serviço em leito natural - DMT de 1.800 a 2.000 m - com caminhão basculante de 8 m³</t>
  </si>
  <si>
    <t>3606505</t>
  </si>
  <si>
    <t>Escavação, carga e transporte de material pétreo para o núcleo - caminho de serviço em leito natural - DMT de 2.000 a 2.500 m - com caminhão basculante de 8 m³</t>
  </si>
  <si>
    <t>3606506</t>
  </si>
  <si>
    <t>Escavação, carga e transporte de material pétreo para o núcleo - caminho de serviço em leito natural - DMT de 2.500 a 3.000 m - com caminhão basculante de 8 m³</t>
  </si>
  <si>
    <t>3606507</t>
  </si>
  <si>
    <t>Escavação, carga e transporte de material pétreo para o núcleo - caminho de serviço em leito natural - DMT de 3.000 m - com caminhão basculante de 8 m³</t>
  </si>
  <si>
    <t>3606509</t>
  </si>
  <si>
    <t>Escavação, carga e transporte de material pétreo para o núcleo - caminho de serviço em revestimento primário - DMT de 1.000 a 1.200 m - com caminhão basculante de 8 m³</t>
  </si>
  <si>
    <t>3606510</t>
  </si>
  <si>
    <t>Escavação, carga e transporte de material pétreo para o núcleo - caminho de serviço em revestimento primário - DMT de 1.200 a 1.400 m - com caminhão basculante de 8 m³</t>
  </si>
  <si>
    <t>3606511</t>
  </si>
  <si>
    <t>Escavação, carga e transporte de material pétreo para o núcleo - caminho de serviço em revestimento primário - DMT de 1.400 a 1.600 m - com caminhão basculante de 8 m³</t>
  </si>
  <si>
    <t>3606512</t>
  </si>
  <si>
    <t>Escavação, carga e transporte de material pétreo para o núcleo - caminho de serviço em revestimento primário - DMT de 1.600 a 1.800 m - com caminhão basculante de 8 m³</t>
  </si>
  <si>
    <t>3606513</t>
  </si>
  <si>
    <t>Escavação, carga e transporte de material pétreo para o núcleo - caminho de serviço em revestimento primário - DMT de 1.800 a 2.000 m - com caminhão basculante de 8 m³</t>
  </si>
  <si>
    <t>3606514</t>
  </si>
  <si>
    <t>Escavação, carga e transporte de material pétreo para o núcleo - caminho de serviço em revestimento primário - DMT de 2.000 a 2.500 m - com caminhão basculante de 8 m³</t>
  </si>
  <si>
    <t>3606515</t>
  </si>
  <si>
    <t>Escavação, carga e transporte de material pétreo para o núcleo - caminho de serviço em revestimento primário - DMT de 2.500 a 3.000 m - com caminhão basculante de 8 m³</t>
  </si>
  <si>
    <t>3606516</t>
  </si>
  <si>
    <t>Escavação, carga e transporte de material pétreo para o núcleo - caminho de serviço em revestimento primário - DMT de 3.000 m - com caminhão basculante de 8 m³</t>
  </si>
  <si>
    <t>3606518</t>
  </si>
  <si>
    <t>Escavação, carga e transporte de material pétreo para o núcleo - caminho de serviço pavimentado - DMT de 1.000 a 1.200 m - com caminhão basculante de 8 m³</t>
  </si>
  <si>
    <t>3606519</t>
  </si>
  <si>
    <t>Escavação, carga e transporte de material pétreo para o núcleo - caminho de serviço pavimentado - DMT de 1.200 a 1.400 m - com caminhão basculante de 8 m³</t>
  </si>
  <si>
    <t>3606520</t>
  </si>
  <si>
    <t>Escavação, carga e transporte de material pétreo para o núcleo - caminho de serviço pavimentado - DMT de 1.400 a 1.600 m - com caminhão basculante de 8 m³</t>
  </si>
  <si>
    <t>3606521</t>
  </si>
  <si>
    <t>Escavação, carga e transporte de material pétreo para o núcleo - caminho de serviço pavimentado - DMT de 1.600 a 1.800 m - com caminhão basculante de 8 m³</t>
  </si>
  <si>
    <t>3606522</t>
  </si>
  <si>
    <t>Escavação, carga e transporte de material pétreo para o núcleo - caminho de serviço pavimentado - DMT de 1.800 a 2.000 m - com caminhão basculante de 8 m³</t>
  </si>
  <si>
    <t>3606523</t>
  </si>
  <si>
    <t>Escavação, carga e transporte de material pétreo para o núcleo - caminho de serviço pavimentado - DMT de 2.000 a 2.500 m - com caminhão basculante de 8 m³</t>
  </si>
  <si>
    <t>3606524</t>
  </si>
  <si>
    <t>Escavação, carga e transporte de material pétreo para o núcleo - caminho de serviço pavimentado - DMT de 2.500 a 3.000 m - com caminhão basculante de 8 m³</t>
  </si>
  <si>
    <t>3606525</t>
  </si>
  <si>
    <t>Escavação, carga e transporte de material pétreo para o núcleo - caminho de serviço pavimentado - DMT de 3.000 m - com caminhão basculante de 8 m³</t>
  </si>
  <si>
    <t>3606577</t>
  </si>
  <si>
    <t>Espalhamento e conformação de material pétreo para núcleo</t>
  </si>
  <si>
    <t>3606576</t>
  </si>
  <si>
    <t>Espalhamento e conformação de material pétreo para subcarapaça</t>
  </si>
  <si>
    <t>3606561</t>
  </si>
  <si>
    <t>Fabricação de tetrápode de 10 t - concreto fck = 20 MPa - areia e brita comerciais</t>
  </si>
  <si>
    <t>3606556</t>
  </si>
  <si>
    <t>Fabricação de tetrápode de 10 t - concreto fck = 20 MPa - areia extraída e brita produzida</t>
  </si>
  <si>
    <t>3606562</t>
  </si>
  <si>
    <t>Fabricação de tetrápode de 11 t - concreto fck = 20 MPa - areia e brita comerciais</t>
  </si>
  <si>
    <t>3606557</t>
  </si>
  <si>
    <t>Fabricação de tetrápode de 11 t - concreto fck = 20 MPa - areia extraída e brita produzida</t>
  </si>
  <si>
    <t>3606563</t>
  </si>
  <si>
    <t>Fabricação de tetrápode de 12 t - concreto fck = 20 MPa - areia e brita comerciais</t>
  </si>
  <si>
    <t>3606558</t>
  </si>
  <si>
    <t>Fabricação de tetrápode de 12 t - concreto fck = 20 MPa - areia extraída e brita produzida</t>
  </si>
  <si>
    <t>3606559</t>
  </si>
  <si>
    <t>Fabricação de tetrápode de 8 t - concreto fck = 20 MPa - areia e brita comerciais</t>
  </si>
  <si>
    <t>3606554</t>
  </si>
  <si>
    <t>Fabricação de tetrápode de 8 t - concreto fck = 20 MPa - areia extraída e brita produzida</t>
  </si>
  <si>
    <t>3606560</t>
  </si>
  <si>
    <t>Fabricação de tetrápode de 9 t - concreto fck = 20 MPa - areia e brita comerciais</t>
  </si>
  <si>
    <t>3606555</t>
  </si>
  <si>
    <t>Fabricação de tetrápode de 9 t - concreto fck = 20 MPa - areia extraída e brita produzida</t>
  </si>
  <si>
    <t>3606571</t>
  </si>
  <si>
    <t>Fabricação de Xbloc de 10 t - concreto fck = 20 MPa - areia e brita comerciais</t>
  </si>
  <si>
    <t>3606566</t>
  </si>
  <si>
    <t>Fabricação de Xbloc de 10 t - concreto fck = 20 MPa - areia extraída e brita produzida</t>
  </si>
  <si>
    <t>3606572</t>
  </si>
  <si>
    <t>Fabricação de Xbloc de 11 t - concreto fck = 20 MPa - areia e brita comerciais</t>
  </si>
  <si>
    <t>3606567</t>
  </si>
  <si>
    <t>Fabricação de Xbloc de 11 t - concreto fck = 20 MPa - areia extraída e brita produzida</t>
  </si>
  <si>
    <t>3606573</t>
  </si>
  <si>
    <t>Fabricação de Xbloc de 12 t - concreto fck = 20 MPa - areia e brita comerciais</t>
  </si>
  <si>
    <t>3606568</t>
  </si>
  <si>
    <t>Fabricação de Xbloc de 12 t - concreto fck = 20 MPa - areia extraída e brita produzida</t>
  </si>
  <si>
    <t>3606569</t>
  </si>
  <si>
    <t>Fabricação de Xbloc de 8 t - concreto fck = 20 MPa - areia e brita comerciais</t>
  </si>
  <si>
    <t>3606564</t>
  </si>
  <si>
    <t>Fabricação de Xbloc de 8 t - concreto fck = 20 MPa - areia extraída e brita produzida</t>
  </si>
  <si>
    <t>3606570</t>
  </si>
  <si>
    <t>Fabricação de Xbloc de 9 t - concreto fck = 20 MPa - areia e brita comerciais</t>
  </si>
  <si>
    <t>3606565</t>
  </si>
  <si>
    <t>Fabricação de Xbloc de 9 t - concreto fck = 20 MPa - areia extraída e brita produzida</t>
  </si>
  <si>
    <t>3606578</t>
  </si>
  <si>
    <t>Lançamento de blocos artificias de concreto</t>
  </si>
  <si>
    <t>3606575</t>
  </si>
  <si>
    <t>Seleção de material pétreo para a carapaça e subcarapaça</t>
  </si>
  <si>
    <t>3606574</t>
  </si>
  <si>
    <t>Seleção de material pétreo para o núcleo</t>
  </si>
  <si>
    <t>3713603</t>
  </si>
  <si>
    <t>Ancoragem de defensa maleável dupla - fornecimento e implantação</t>
  </si>
  <si>
    <t>3713601</t>
  </si>
  <si>
    <t>Ancoragem de defensa maleável simples - fornecimento e implantação</t>
  </si>
  <si>
    <t>3713607</t>
  </si>
  <si>
    <t>Ancoragem de defensa semimaleável dupla - fornecimento e implantação</t>
  </si>
  <si>
    <t>3713605</t>
  </si>
  <si>
    <t>Ancoragem de defensa semimaleável simples - fornecimento e implantação</t>
  </si>
  <si>
    <t>3719530</t>
  </si>
  <si>
    <t>Barreira dupla de concreto, armada, pré-moldada (perfil New Jersey) - L &gt; 3,00 m e H = 1.070 mm</t>
  </si>
  <si>
    <t>3713828</t>
  </si>
  <si>
    <t>Barreira dupla de concreto, armada, pré-moldada (perfil New Jersey) - L &gt; 3,00 m e H = 810 mm</t>
  </si>
  <si>
    <t>3713875</t>
  </si>
  <si>
    <t>Barreira dupla de concreto, não armada, moldada no local (perfil F) - H = 810 + 100 mm</t>
  </si>
  <si>
    <t>3713619</t>
  </si>
  <si>
    <t>Barreira dupla de concreto, não armada, moldada no local (perfil New Jersey) - H = 810 + 100 mm</t>
  </si>
  <si>
    <t>3713876</t>
  </si>
  <si>
    <t>Barreira dupla de concreto, não armada, moldada no local, com extrusora (perfil F) - H = 810 + 100 mm</t>
  </si>
  <si>
    <t>3713827</t>
  </si>
  <si>
    <t>Barreira dupla de concreto, não armada, moldada no local, com extrusora (perfil New Jersey) - H = 810 + 100 mm</t>
  </si>
  <si>
    <t>3713904</t>
  </si>
  <si>
    <t>Barreira simples de concreto, armada, pré-moldada (perfil New Jersey) - L &gt; 3,00 m e H = 1.070 mm</t>
  </si>
  <si>
    <t>3719529</t>
  </si>
  <si>
    <t>Barreira simples de concreto, armada, pré-moldada (perfil New Jersey) - L &gt; 3,00 m e H = 810 mm</t>
  </si>
  <si>
    <t>3713878</t>
  </si>
  <si>
    <t>Barreira simples de concreto, não armada, moldada no local (perfil F) - H = 810 + 100 mm</t>
  </si>
  <si>
    <t>3713617</t>
  </si>
  <si>
    <t>Barreira simples de concreto, não armada, moldada no local (perfil New Jersey) - H = 810 + 100 mm</t>
  </si>
  <si>
    <t>3713879</t>
  </si>
  <si>
    <t>Barreira simples de concreto, não armada, moldada no local, com extrusora (perfil F) - H = 810 + 100 mm</t>
  </si>
  <si>
    <t>3713826</t>
  </si>
  <si>
    <t>Barreira simples de concreto, não armada, moldada no local, com extrusora (perfil New Jersey) - H = 810 + 100 mm</t>
  </si>
  <si>
    <t>3713610</t>
  </si>
  <si>
    <t>Cerca com 4 fios de arame farpado e mourão de concreto de seção quadrada de 11 cm a cada 2,5 m e esticador de 15 cm a cada 50 m - areia e brita comerciais</t>
  </si>
  <si>
    <t>3713609</t>
  </si>
  <si>
    <t>Cerca com 4 fios de arame farpado e mourão de concreto de seção quadrada de 11 cm a cada 2,5 m e esticador de 15 cm a cada 50 m - areia extraída e brita produzida</t>
  </si>
  <si>
    <t>3713612</t>
  </si>
  <si>
    <t>Cerca com 4 fios de arame farpado e mourão de concreto de seção triangular de 11 cm a cada 2,5 m e esticador de 15 cm a cada 50 m - areia e brita comerciais</t>
  </si>
  <si>
    <t>3713611</t>
  </si>
  <si>
    <t>Cerca com 4 fios de arame farpado e mourão de concreto de seção triangular de 11 cm a cada 2,5 m e esticador de 15 cm a cada 50 m - areia extraída e brita produzida</t>
  </si>
  <si>
    <t>3713608</t>
  </si>
  <si>
    <t>Cerca com 4 fios de arame farpado e mourão de madeira a cada 2,5 m e esticador a cada 50 m</t>
  </si>
  <si>
    <t>3713613</t>
  </si>
  <si>
    <t>Cerca com 4 fios de arame liso galvanizado e mourão de madeira a cada 2,5 m e esticador a cada 50 m</t>
  </si>
  <si>
    <t>3713822</t>
  </si>
  <si>
    <t>Confecção de barreira dupla de concreto, armada, pré-moldada (perfil New Jersey) - L &gt; 3,00 m e H = 1.070 mm</t>
  </si>
  <si>
    <t>3713824</t>
  </si>
  <si>
    <t>Confecção de barreira dupla de concreto, armada, pré-moldada (perfil New Jersey) - L &gt; 3,00 m e H = 810 mm</t>
  </si>
  <si>
    <t>3713825</t>
  </si>
  <si>
    <t>Confecção de barreira simples de concreto, armada, pré-moldada (perfil New Jersey) - L &gt; 3,00 m e H = 1.070 mm</t>
  </si>
  <si>
    <t>3713823</t>
  </si>
  <si>
    <t>Confecção de barreira simples de concreto, armada, pré-moldada (perfil New Jersey) - L &gt; 3,00 m e H = 810 mm</t>
  </si>
  <si>
    <t>3713602</t>
  </si>
  <si>
    <t>Defensa maleável dupla - fornecimento e implantação</t>
  </si>
  <si>
    <t>3713600</t>
  </si>
  <si>
    <t>Defensa maleável simples - fornecimento e implantação</t>
  </si>
  <si>
    <t>3713606</t>
  </si>
  <si>
    <t>Defensa semimaleável dupla - fornecimento e implantação</t>
  </si>
  <si>
    <t>3713604</t>
  </si>
  <si>
    <t>Defensa semimaleável simples - fornecimento e implantação</t>
  </si>
  <si>
    <t>3716129</t>
  </si>
  <si>
    <t>Fabricação de mourão de concreto esticador - seção quadrada de 15 cm - areia e brita comerciais</t>
  </si>
  <si>
    <t>3716128</t>
  </si>
  <si>
    <t>Fabricação de mourão de concreto esticador - seção quadrada de 15 cm - areia extraída e brita produzida</t>
  </si>
  <si>
    <t>3716133</t>
  </si>
  <si>
    <t>Fabricação de mourão de concreto esticador - seção triangular de 15 cm - areia e brita comercias</t>
  </si>
  <si>
    <t>3716132</t>
  </si>
  <si>
    <t>Fabricação de mourão de concreto esticador - seção triangular de 15 cm - areia extraída e brita produzida</t>
  </si>
  <si>
    <t>3716131</t>
  </si>
  <si>
    <t>Fabricação de mourão de concreto suporte - seção quadrada de 11 cm - areia e brita comerciais</t>
  </si>
  <si>
    <t>3716130</t>
  </si>
  <si>
    <t>Fabricação de mourão de concreto suporte - seção quadrada de 11 cm - areia extraída e brita produzida</t>
  </si>
  <si>
    <t>3716135</t>
  </si>
  <si>
    <t>Fabricação de mourão de concreto suporte - seção triangular de 11 cm - areia e brita comerciais</t>
  </si>
  <si>
    <t>3716134</t>
  </si>
  <si>
    <t>Fabricação de mourão de concreto suporte - seção triangular de 11 cm - areia extraída e brita produzida</t>
  </si>
  <si>
    <t>3713698</t>
  </si>
  <si>
    <t>Fornecimento e implantação de amortecedor retrátil (v &lt;= 100 km/h) tipo TAU II afunilado - fixado em barreira de concreto, com largura de âncora traseira de 1.830 mm</t>
  </si>
  <si>
    <t>3713699</t>
  </si>
  <si>
    <t>Fornecimento e implantação de amortecedor retrátil (v &lt;= 100 km/h) tipo TAU II afunilado - fixado em barreira de concreto, com largura de âncora traseira de 1.980 mm</t>
  </si>
  <si>
    <t>3713700</t>
  </si>
  <si>
    <t>Fornecimento e implantação de amortecedor retrátil (v &lt;= 100 km/h) tipo TAU II afunilado - fixado em barreira de concreto, com largura de âncora traseira de 2.130 mm</t>
  </si>
  <si>
    <t>3713701</t>
  </si>
  <si>
    <t>Fornecimento e implantação de amortecedor retrátil (v &lt;= 100 km/h) tipo TAU II afunilado - fixado em barreira de concreto, com largura de âncora traseira de 2.290 mm</t>
  </si>
  <si>
    <t>3713702</t>
  </si>
  <si>
    <t>Fornecimento e implantação de amortecedor retrátil (v &lt;= 100 km/h) tipo TAU II afunilado - fixado em barreira de concreto, com largura de âncora traseira de 2.440 mm</t>
  </si>
  <si>
    <t>3713693</t>
  </si>
  <si>
    <t>Fornecimento e implantação de amortecedor retrátil (v &lt;= 100 km/h) tipo TAU II combinado - fixado em barreira de concreto, com largura de âncora traseira de 1.060 mm</t>
  </si>
  <si>
    <t>3713694</t>
  </si>
  <si>
    <t>Fornecimento e implantação de amortecedor retrátil (v &lt;= 100 km/h) tipo TAU II combinado - fixado em barreira de concreto, com largura de âncora traseira de 1.220 mm</t>
  </si>
  <si>
    <t>3713695</t>
  </si>
  <si>
    <t>Fornecimento e implantação de amortecedor retrátil (v &lt;= 100 km/h) tipo TAU II combinado - fixado em barreira de concreto, com largura de âncora traseira de 1.370 mm</t>
  </si>
  <si>
    <t>3713696</t>
  </si>
  <si>
    <t>Fornecimento e implantação de amortecedor retrátil (v &lt;= 100 km/h) tipo TAU II combinado - fixado em barreira de concreto, com largura de âncora traseira de 1.520 mm</t>
  </si>
  <si>
    <t>3713697</t>
  </si>
  <si>
    <t>Fornecimento e implantação de amortecedor retrátil (v &lt;= 100 km/h) tipo TAU II combinado - fixado em barreira de concreto, com largura de âncora traseira de 1.680 mm</t>
  </si>
  <si>
    <t>3713692</t>
  </si>
  <si>
    <t>Fornecimento e implantação de amortecedor retrátil (v &lt;= 100 km/h) tipo TAU II combinado - fixado em barreira de concreto, com largura de âncora traseira de 900 mm</t>
  </si>
  <si>
    <t>3713691</t>
  </si>
  <si>
    <t>Fornecimento e implantação de amortecedor retrátil (v &lt;= 100 km/h) tipo TAU II paralelo - fixado em barreira de concreto, com largura de âncora traseira de até 700 mm</t>
  </si>
  <si>
    <t>3713873</t>
  </si>
  <si>
    <t>Módulo de transição de defensa metálica para barreira rígida - fornecimento e implantação</t>
  </si>
  <si>
    <t>3713705</t>
  </si>
  <si>
    <t>Remoção de defensa metálica</t>
  </si>
  <si>
    <t>3713902</t>
  </si>
  <si>
    <t>Terminal absorvedor de energia de abertura com nível de contenção TL3 para defensa metálica - fornecimento e implantação</t>
  </si>
  <si>
    <t>3713903</t>
  </si>
  <si>
    <t>Terminal absorvedor de energia de não abertura com nível de contenção TL3 para defensa metálica - fornecimento e implantação</t>
  </si>
  <si>
    <t>3713689</t>
  </si>
  <si>
    <t>Terminal aéreo de defensa metálica - tipo A - fornecimento e implantação</t>
  </si>
  <si>
    <t>3713690</t>
  </si>
  <si>
    <t>Terminal de ancoragem de defensa metálica em barreira New Jersey - fornecimento e implantação</t>
  </si>
  <si>
    <t>3713897</t>
  </si>
  <si>
    <t>Terminal de ancoragem para barreira dupla de concreto, moldada no local (perfil F) - H = 810 + 250 mm</t>
  </si>
  <si>
    <t>3713893</t>
  </si>
  <si>
    <t>Terminal de ancoragem para barreira dupla de concreto, moldada no local (perfil New Jersey) - H = 810 + 250 mm</t>
  </si>
  <si>
    <t>3713898</t>
  </si>
  <si>
    <t>Terminal de ancoragem para barreira dupla de concreto, moldada no local, com extrusora (perfil F) - H = 810 + 250 mm</t>
  </si>
  <si>
    <t>3713894</t>
  </si>
  <si>
    <t>Terminal de ancoragem para barreira dupla de concreto, moldada no local, com extrusora (perfil New Jersey) - H = 810 + 250 mm</t>
  </si>
  <si>
    <t>3713895</t>
  </si>
  <si>
    <t>Terminal de ancoragem para barreira simples de concreto, moldada no local (perfil F) - H = 810 + 250 mm</t>
  </si>
  <si>
    <t>3713891</t>
  </si>
  <si>
    <t>Terminal de ancoragem para barreira simples de concreto, moldada no local (perfil New Jersey) - H = 810 + 250 mm</t>
  </si>
  <si>
    <t>3713896</t>
  </si>
  <si>
    <t>Terminal de ancoragem para barreira simples de concreto, moldada no local, com extrusora (perfil F) - H = 810 + 250 mm</t>
  </si>
  <si>
    <t>3713892</t>
  </si>
  <si>
    <t>Terminal de ancoragem para barreira simples de concreto, moldada no local, com extrusora (perfil New Jersey) - H = 810 + 250 mm</t>
  </si>
  <si>
    <t>3806412</t>
  </si>
  <si>
    <t>Abertura de janela em estrutura de concreto existente para inspeção com espessura até 0,20 m e seção 0,49 m²</t>
  </si>
  <si>
    <t>3806413</t>
  </si>
  <si>
    <t>Apicoamento mecanizado de concreto</t>
  </si>
  <si>
    <t>3807863</t>
  </si>
  <si>
    <t>Chumbador de expansão controlada por torque para concreto D = 12,5 mm - fornecimento e instalação</t>
  </si>
  <si>
    <t>3807864</t>
  </si>
  <si>
    <t>Chumbador de expansão controlada por torque para concreto D = 16 mm - fornecimento e instalação</t>
  </si>
  <si>
    <t>3807865</t>
  </si>
  <si>
    <t>Chumbador de expansão controlada por torque para concreto D = 20 mm - fornecimento e instalação</t>
  </si>
  <si>
    <t>3807861</t>
  </si>
  <si>
    <t>Chumbador de expansão controlada por torque para concreto D = 6,3 mm - fornecimento e instalação</t>
  </si>
  <si>
    <t>3807862</t>
  </si>
  <si>
    <t>Chumbador de expansão controlada por torque para concreto D = 8 mm - fornecimento e instalação</t>
  </si>
  <si>
    <t>3807752</t>
  </si>
  <si>
    <t>Corte linear em superfície de concreto para fixação de barras de aço de 10 mm - L = 12 mm e H = 12 mm</t>
  </si>
  <si>
    <t>3807753</t>
  </si>
  <si>
    <t>Corte linear em superfície de concreto para fixação de barras de aço de 12,5 mm - L = 15 mm e H = 15 mm</t>
  </si>
  <si>
    <t>3807750</t>
  </si>
  <si>
    <t>Corte linear em superfície de concreto para fixação de barras de aço de 6,3 mm - L = 8 mm e H = 8 mm</t>
  </si>
  <si>
    <t>3807751</t>
  </si>
  <si>
    <t>Corte linear em superfície de concreto para fixação de barras de aço de 8 mm - L = 10 mm e H = 10 mm</t>
  </si>
  <si>
    <t>3806415</t>
  </si>
  <si>
    <t>Demolição controlada de concreto com martelete</t>
  </si>
  <si>
    <t>3806416</t>
  </si>
  <si>
    <t>Elevação de estruturas até 496 kN para substituição de aparelho de apoio com a utilização de macaco hidráulico</t>
  </si>
  <si>
    <t>3806419</t>
  </si>
  <si>
    <t>Elevação de estruturas de 1.390 a 1.859 kN para substituição de aparelho de apoio com a utilização de macaco hidráulico</t>
  </si>
  <si>
    <t>3806417</t>
  </si>
  <si>
    <t>Elevação de estruturas de 496 a 929 kN para substituição de aparelho de apoio com a utilização de macaco hidráulico</t>
  </si>
  <si>
    <t>3806418</t>
  </si>
  <si>
    <t>Elevação de estruturas de 929 a 1.390 kN para substituição de aparelho de apoio com a utilização de macaco hidráulico</t>
  </si>
  <si>
    <t>3808207</t>
  </si>
  <si>
    <t>Escada tubular multidirecional em aço galvanizado - utilização de 100 vezes - fornecimento, instalação e retirada</t>
  </si>
  <si>
    <t>3806400</t>
  </si>
  <si>
    <t>Fabricação de superestrutura metálica para passarela PL-15 - exceto piso de concreto</t>
  </si>
  <si>
    <t>3806399</t>
  </si>
  <si>
    <t>Fabricação de superestrutura metálica para passarela PL-20 - exceto piso de concreto</t>
  </si>
  <si>
    <t>3806387</t>
  </si>
  <si>
    <t>Fabricação de superestrutura metálica para passarela PL-25 - exceto piso de concreto</t>
  </si>
  <si>
    <t>3806397</t>
  </si>
  <si>
    <t>Fabricação de superestrutura metálica para passarela PL-30 - exceto piso de concreto</t>
  </si>
  <si>
    <t>3806396</t>
  </si>
  <si>
    <t>Fabricação de superestrutura metálica para passarela PL-35 - exceto piso de concreto</t>
  </si>
  <si>
    <t>3816118</t>
  </si>
  <si>
    <t>Guarda-corpo de concreto - fabricação - areia e brita comerciais</t>
  </si>
  <si>
    <t>3816117</t>
  </si>
  <si>
    <t>Guarda-corpo de concreto - fabricação - areia extraída e brita produzida</t>
  </si>
  <si>
    <t>3806386</t>
  </si>
  <si>
    <t>Guarda-corpo e corrimão metálico para passarelas para pedestres - fornecimento e instalação</t>
  </si>
  <si>
    <t>3816196</t>
  </si>
  <si>
    <t>3806426</t>
  </si>
  <si>
    <t>Lançamento de pré-laje com utilização de guindauto</t>
  </si>
  <si>
    <t>t</t>
  </si>
  <si>
    <t>3806401</t>
  </si>
  <si>
    <t>Lançamento de superestrutura de passarela metálica de 12 a 24 t com utilização de guindaste</t>
  </si>
  <si>
    <t>3806423</t>
  </si>
  <si>
    <t>Lançamento de viga pré-moldada de 1.000 a 1.250 kN com utilização de guindaste</t>
  </si>
  <si>
    <t>3806421</t>
  </si>
  <si>
    <t>Lançamento de viga pré-moldada de 500 a 750 kN com utilização de guindaste</t>
  </si>
  <si>
    <t>3806422</t>
  </si>
  <si>
    <t>Lançamento de viga pré-moldada de 750 a 1.000 kN com utilização de guindaste</t>
  </si>
  <si>
    <t>3806425</t>
  </si>
  <si>
    <t>Lançamento de viga pré-moldada de 980 a 1.225 kN com utilização de treliça lançadeira</t>
  </si>
  <si>
    <t>3806424</t>
  </si>
  <si>
    <t>Lançamento de viga pré-moldada de 980 a 1.225 kN com utilização de treliça lançadeira e carrelone</t>
  </si>
  <si>
    <t>3806420</t>
  </si>
  <si>
    <t>Lançamento de viga pré-moldada de até 500 kN com utilização de guindaste</t>
  </si>
  <si>
    <t>3806405</t>
  </si>
  <si>
    <t>Limpeza de aparelhos de apoio em obras de arte especiais - exclusa a plataforma</t>
  </si>
  <si>
    <t>3806404</t>
  </si>
  <si>
    <t>Limpeza de material retido em fundações submersas de obras de arte especiais</t>
  </si>
  <si>
    <t>3806406</t>
  </si>
  <si>
    <t>Limpeza em junta de dilatação</t>
  </si>
  <si>
    <t>3806403</t>
  </si>
  <si>
    <t>Limpeza em superfície de concreto com jateamento abrasivo com uso de granalhas de aço</t>
  </si>
  <si>
    <t>3806402</t>
  </si>
  <si>
    <t>Limpeza em superfície de concreto com jateamento d'água sob pressão</t>
  </si>
  <si>
    <t>3806407</t>
  </si>
  <si>
    <t>Pingadeira de elastômero perfil 40 x 40 mm com aba inclinada e fixada com adesivo estrutural e pinos - fornecimento e instalação - exclusa a plataforma</t>
  </si>
  <si>
    <t>3808043</t>
  </si>
  <si>
    <t>Pintura manual com nata de cimento - 3 demãos</t>
  </si>
  <si>
    <t>3806431</t>
  </si>
  <si>
    <t>Placa de aço de apoio para protensão externa em reforço de viga de OAE - confecção e instalação</t>
  </si>
  <si>
    <t>3806432</t>
  </si>
  <si>
    <t>Placa de aço de desvio para protensão externa em reforço de viga de OAE - confecção e instalação</t>
  </si>
  <si>
    <t>3806429</t>
  </si>
  <si>
    <t>Plataforma de trabalho em aço tubular apoiada no solo - altura de 4 a 6 m - utilização de 100 vezes - fornecimento, instalação e retirada</t>
  </si>
  <si>
    <t>3806430</t>
  </si>
  <si>
    <t>Plataforma de trabalho em aço tubular apoiada no solo - altura de 6 a 8 m - utilização de 100 vezes - fornecimento, instalação e retirada</t>
  </si>
  <si>
    <t>3806428</t>
  </si>
  <si>
    <t>Plataforma de trabalho em aço tubular apoiada no solo - altura de até 4 m - utilização de 100 vezes - fornecimento, instalação e retirada</t>
  </si>
  <si>
    <t>3816198</t>
  </si>
  <si>
    <t>Plataforma de trabalho em madeira apoiada no solo - altura de 6 a 12 m - utilização de 5 vezes - confecção, instalação e retirada</t>
  </si>
  <si>
    <t>3816197</t>
  </si>
  <si>
    <t>Plataforma de trabalho em madeira apoiada no solo - altura de até 6 m - utilização de 5 vezes - confecção, instalação e retirada</t>
  </si>
  <si>
    <t>3806410</t>
  </si>
  <si>
    <t>Plataforma de trabalho suspensa sob tabuleiro de pontes com treliças metálicas e tábuas - utilização de 100 vezes - confecção, instalação e retirada</t>
  </si>
  <si>
    <t>3806411</t>
  </si>
  <si>
    <t>Plataforma mecanizada de inspeção sob pontes com capacidade de 500 kg e alcance de 15 m</t>
  </si>
  <si>
    <t>3815644</t>
  </si>
  <si>
    <t>Recomposição de dreno em tubo de aço galvanizado D = 100 mm em OAE - fornecimento e instalação</t>
  </si>
  <si>
    <t>3815643</t>
  </si>
  <si>
    <t>Recomposição de dreno em tubo de aço galvanizado D = 80 mm em OAE - fornecimento e instalação</t>
  </si>
  <si>
    <t>3815706</t>
  </si>
  <si>
    <t>Recomposição de guarda-corpo com agregados comerciais - instalação</t>
  </si>
  <si>
    <t>3815597</t>
  </si>
  <si>
    <t>Recomposição de guarda-corpo com agregados produzidos - instalação</t>
  </si>
  <si>
    <t>3815600</t>
  </si>
  <si>
    <t>Recuperação de guarda-corpo metálico em ambiente agressivo</t>
  </si>
  <si>
    <t>3815601</t>
  </si>
  <si>
    <t>Recuperação de guarda-corpo metálico em ambiente muito agressivo</t>
  </si>
  <si>
    <t>3815599</t>
  </si>
  <si>
    <t>Recuperação de guarda-corpo metálico em ambiente pouco agressivo</t>
  </si>
  <si>
    <t>3806414</t>
  </si>
  <si>
    <t>Remoção de concreto com jateamento d'água sob alta pressão</t>
  </si>
  <si>
    <t>3806409</t>
  </si>
  <si>
    <t>Restauração de berços de apoio para junta de dilatação - fornecimento e instalação</t>
  </si>
  <si>
    <t>3815602</t>
  </si>
  <si>
    <t>Substituição de junta de dilatação e lábios poliméricos - fornecimento e instalação</t>
  </si>
  <si>
    <t>4011444</t>
  </si>
  <si>
    <t>Areia asfalto a quente - faixa A - areia comercial</t>
  </si>
  <si>
    <t>4011443</t>
  </si>
  <si>
    <t>Areia asfalto a quente - faixa A - areia extraída</t>
  </si>
  <si>
    <t>4011446</t>
  </si>
  <si>
    <t>Areia asfalto a quente - faixa B - areia comercial</t>
  </si>
  <si>
    <t>4011445</t>
  </si>
  <si>
    <t>Areia asfalto a quente - faixa B - areia extraída</t>
  </si>
  <si>
    <t>4011448</t>
  </si>
  <si>
    <t>Areia asfalto a quente com asfalto polímero - faixa A - areia comercial</t>
  </si>
  <si>
    <t>4011447</t>
  </si>
  <si>
    <t>Areia asfalto a quente com asfalto polímero - faixa A - areia extraída</t>
  </si>
  <si>
    <t>4011450</t>
  </si>
  <si>
    <t>Areia asfalto a quente com asfalto polímero - faixa B - areia comercial</t>
  </si>
  <si>
    <t>4011449</t>
  </si>
  <si>
    <t>Areia asfalto a quente com asfalto polímero - faixa B - areia extraída</t>
  </si>
  <si>
    <t>4011452</t>
  </si>
  <si>
    <t>Areia asfalto a quente com asfalto polímero - faixa C - areia comercial</t>
  </si>
  <si>
    <t>4011451</t>
  </si>
  <si>
    <t>Areia asfalto a quente com asfalto polímero - faixa C - areia extraída</t>
  </si>
  <si>
    <t>4011219</t>
  </si>
  <si>
    <t>Base de solo estabilizado granulometricamente sem mistura com material de jazida</t>
  </si>
  <si>
    <t>4011291</t>
  </si>
  <si>
    <t>Base de solo melhorado com 3% de cimento e mistura em usina com material de jazida</t>
  </si>
  <si>
    <t>4011287</t>
  </si>
  <si>
    <t>Base de solo melhorado com 3% de cimento e mistura na pista com material de jazida</t>
  </si>
  <si>
    <t>4011305</t>
  </si>
  <si>
    <t>Base de solo-cal com 7% de cal e mistura na pista com material de jazida</t>
  </si>
  <si>
    <t>4011313</t>
  </si>
  <si>
    <t>Base de solo-cimento com 7% de cimento e mistura em usina com material de jazida</t>
  </si>
  <si>
    <t>4011297</t>
  </si>
  <si>
    <t>Base de solo-cimento com 7% de cimento e mistura na pista com material de jazida</t>
  </si>
  <si>
    <t>4011221</t>
  </si>
  <si>
    <t>Base estabilizada granulometricamente com mistura de solos na pista com material de jazida</t>
  </si>
  <si>
    <t>4011226</t>
  </si>
  <si>
    <t>Base estabilizada granulometricamente com mistura solo areia (70% - 30%) em usina com material de jazida e areia extraída</t>
  </si>
  <si>
    <t>4011240</t>
  </si>
  <si>
    <t>Base estabilizada granulometricamente com mistura solo brita (70% - 30%) com 3% de cimento em usina com material de jazida e brita comercial</t>
  </si>
  <si>
    <t>4011239</t>
  </si>
  <si>
    <t>Base estabilizada granulometricamente com mistura solo brita (70% - 30%) com 3% de cimento em usina com material de jazida e brita produzida</t>
  </si>
  <si>
    <t>4011268</t>
  </si>
  <si>
    <t>Base estabilizada granulometricamente com mistura solo brita (70% - 30%) em usina com material de jazida e brita comercial</t>
  </si>
  <si>
    <t>4011267</t>
  </si>
  <si>
    <t>Base estabilizada granulometricamente com mistura solo brita (70% - 30%) em usina com material de jazida e brita produzida</t>
  </si>
  <si>
    <t>4011256</t>
  </si>
  <si>
    <t>Base estabilizada granulometricamente com mistura solo brita (70% - 30%) na pista com material de jazida e brita comercial</t>
  </si>
  <si>
    <t>4011255</t>
  </si>
  <si>
    <t>Base estabilizada granulometricamente com mistura solo brita (70% - 30%) na pista com material de jazida e brita produzida</t>
  </si>
  <si>
    <t>4011276</t>
  </si>
  <si>
    <t>Base ou sub-base de brita graduada com brita comercial</t>
  </si>
  <si>
    <t>4011275</t>
  </si>
  <si>
    <t>Base ou sub-base de brita graduada com brita produzida</t>
  </si>
  <si>
    <t>4011549</t>
  </si>
  <si>
    <t>Base ou sub-base de brita graduada executada com vibroacabadora - brita comercial</t>
  </si>
  <si>
    <t>4011548</t>
  </si>
  <si>
    <t>Base ou sub-base de brita graduada executada com vibroacabadora - brita produzida</t>
  </si>
  <si>
    <t>4011278</t>
  </si>
  <si>
    <t>Base ou sub-base de brita graduada tratada com cimento com brita comercial</t>
  </si>
  <si>
    <t>4011277</t>
  </si>
  <si>
    <t>Base ou sub-base de brita graduada tratada com cimento com brita produzida</t>
  </si>
  <si>
    <t>4011561</t>
  </si>
  <si>
    <t>Base ou sub-base de brita graduada tratada com cimento executada com vibroacabadora - brita comercial</t>
  </si>
  <si>
    <t>4011560</t>
  </si>
  <si>
    <t>Base ou sub-base de brita graduada tratada com cimento executada com vibroacabadora - brita produzida</t>
  </si>
  <si>
    <t>4011282</t>
  </si>
  <si>
    <t>Base ou sub-base de macadame hidráulico com brita comercial</t>
  </si>
  <si>
    <t>4011281</t>
  </si>
  <si>
    <t>Base ou sub-base de macadame hidráulico com brita produzida</t>
  </si>
  <si>
    <t>4011279</t>
  </si>
  <si>
    <t>Base ou sub-base de macadame seco com brita comercial</t>
  </si>
  <si>
    <t>4011280</t>
  </si>
  <si>
    <t>Base ou sub-base de macadame seco com brita produzida</t>
  </si>
  <si>
    <t>4011327</t>
  </si>
  <si>
    <t>Base ou sub-base estabilizada granulometricamente com mistura solo escória de aciaria (50%-50%) em usina com material de jazida</t>
  </si>
  <si>
    <t>4011325</t>
  </si>
  <si>
    <t>Base ou sub-base estabilizada granulometricamente com mistura solo escória de aciaria (50%-50%) na pista com material de jazida</t>
  </si>
  <si>
    <t>4011454</t>
  </si>
  <si>
    <t>Concreto asfáltico - faixa A - areia e brita comerciais</t>
  </si>
  <si>
    <t>4011453</t>
  </si>
  <si>
    <t>Concreto asfáltico - faixa A - areia extraída e brita produzida</t>
  </si>
  <si>
    <t>4011455</t>
  </si>
  <si>
    <t>Concreto asfáltico - faixa A - massa comercial</t>
  </si>
  <si>
    <t>4011459</t>
  </si>
  <si>
    <t>Concreto asfáltico - faixa B - areia e brita comerciais</t>
  </si>
  <si>
    <t>4011458</t>
  </si>
  <si>
    <t>Concreto asfáltico - faixa B - areia extraída e brita produzida</t>
  </si>
  <si>
    <t>4011463</t>
  </si>
  <si>
    <t>Concreto asfáltico - faixa C - areia e brita comerciais</t>
  </si>
  <si>
    <t>4011462</t>
  </si>
  <si>
    <t>Concreto asfáltico - faixa C - areia extraída e brita produzida</t>
  </si>
  <si>
    <t>4011464</t>
  </si>
  <si>
    <t>Concreto asfáltico - faixa C - massa comercial</t>
  </si>
  <si>
    <t>4011457</t>
  </si>
  <si>
    <t>Concreto asfáltico com asfalto polímero - faixa A - areia e brita comerciais</t>
  </si>
  <si>
    <t>4011456</t>
  </si>
  <si>
    <t>Concreto asfáltico com asfalto polímero - faixa A - areia extraída e brita produzida</t>
  </si>
  <si>
    <t>4011461</t>
  </si>
  <si>
    <t>Concreto asfáltico com asfalto polímero - faixa B - areia e brita comerciais</t>
  </si>
  <si>
    <t>4011460</t>
  </si>
  <si>
    <t>Concreto asfáltico com asfalto polímero - faixa B - areia extraída e brita produzida</t>
  </si>
  <si>
    <t>4011466</t>
  </si>
  <si>
    <t>Concreto asfáltico com asfalto polímero - faixa C - areia e brita comerciais</t>
  </si>
  <si>
    <t>4011465</t>
  </si>
  <si>
    <t>Concreto asfáltico com asfalto polímero - faixa C - areia extraída e brita produzida</t>
  </si>
  <si>
    <t>4011469</t>
  </si>
  <si>
    <t>Concreto asfáltico com borracha - faixa A - brita comercial</t>
  </si>
  <si>
    <t>4011473</t>
  </si>
  <si>
    <t>Concreto asfáltico com borracha - faixa A - brita produzida</t>
  </si>
  <si>
    <t>4011470</t>
  </si>
  <si>
    <t>Concreto asfáltico com borracha - faixa B - brita comercial</t>
  </si>
  <si>
    <t>4011474</t>
  </si>
  <si>
    <t>Concreto asfáltico com borracha - faixa B - brita produzida</t>
  </si>
  <si>
    <t>4011471</t>
  </si>
  <si>
    <t>Concreto asfáltico com borracha - faixa C - brita comercial</t>
  </si>
  <si>
    <t>4011475</t>
  </si>
  <si>
    <t>Concreto asfáltico com borracha - faixa C - brita produzida</t>
  </si>
  <si>
    <t>4011472</t>
  </si>
  <si>
    <t>Concreto asfáltico com borracha - faixa GAP GRADED - brita comercial</t>
  </si>
  <si>
    <t>4011476</t>
  </si>
  <si>
    <t>Concreto asfáltico com borracha - faixa GAP GRADED - brita produzida</t>
  </si>
  <si>
    <t>4011478</t>
  </si>
  <si>
    <t>Concreto asfáltico reciclado em usina com adição de asfalto - brita comercial</t>
  </si>
  <si>
    <t>4011477</t>
  </si>
  <si>
    <t>Concreto asfáltico reciclado em usina com adição de asfalto - brita produzida</t>
  </si>
  <si>
    <t>4011539</t>
  </si>
  <si>
    <t>Cura com pintura asfáltica para camadas granulares com adição de cimento</t>
  </si>
  <si>
    <t>4011538</t>
  </si>
  <si>
    <t>Cura com pintura asfáltica para pavimento de concreto compactado com rolo</t>
  </si>
  <si>
    <t>4016096</t>
  </si>
  <si>
    <t>Escavação e carga de material de jazida com escavadeira hidráulica de 1,56 m³</t>
  </si>
  <si>
    <t>4016008</t>
  </si>
  <si>
    <t>Escavação e carga de material de jazida com trator de 127 kW e carregadeira de 3,4 m³</t>
  </si>
  <si>
    <t>4016007</t>
  </si>
  <si>
    <t>Escavação e carga de material de jazida com trator de 97 kW e carregadeira de 1,72 m³</t>
  </si>
  <si>
    <t>4015612</t>
  </si>
  <si>
    <t>Execução de revestimento primário com material de jazida</t>
  </si>
  <si>
    <t>4011562</t>
  </si>
  <si>
    <t>Geogrelha bidirecional com resistência à tração de 30 kN/m - deformação &lt; 5% - malha de 36 x 34 mm - para reforço de base granular</t>
  </si>
  <si>
    <t>4011351</t>
  </si>
  <si>
    <t>Imprimação com asfalto diluído</t>
  </si>
  <si>
    <t>4011352</t>
  </si>
  <si>
    <t>Imprimação com emulsão asfáltica</t>
  </si>
  <si>
    <t>4011402</t>
  </si>
  <si>
    <t>Lama asfáltica - faixa I - areia e brita comerciais</t>
  </si>
  <si>
    <t>4011401</t>
  </si>
  <si>
    <t>Lama asfáltica - faixa I - areia extraída e brita produzida</t>
  </si>
  <si>
    <t>4011404</t>
  </si>
  <si>
    <t>Lama asfáltica - faixa II - areia e brita comerciais</t>
  </si>
  <si>
    <t>4011403</t>
  </si>
  <si>
    <t>Lama asfáltica - faixa II - areia extraída e brita produzida</t>
  </si>
  <si>
    <t>4011406</t>
  </si>
  <si>
    <t>Lama asfáltica - faixa III - areia e brita comerciais</t>
  </si>
  <si>
    <t>4011405</t>
  </si>
  <si>
    <t>Lama asfáltica - faixa III - areia extraída e brita produzida</t>
  </si>
  <si>
    <t>4011392</t>
  </si>
  <si>
    <t>Macadame betuminoso por penetração - faixa A - brita comercial</t>
  </si>
  <si>
    <t>4011391</t>
  </si>
  <si>
    <t>Macadame betuminoso por penetração - faixa A - brita produzida</t>
  </si>
  <si>
    <t>4011394</t>
  </si>
  <si>
    <t>Macadame betuminoso por penetração - faixa B - brita comercial</t>
  </si>
  <si>
    <t>4011393</t>
  </si>
  <si>
    <t>Macadame betuminoso por penetração - faixa B - brita produzida</t>
  </si>
  <si>
    <t>4011396</t>
  </si>
  <si>
    <t>Macadame betuminoso por penetração - faixa C - brita comercial</t>
  </si>
  <si>
    <t>4011395</t>
  </si>
  <si>
    <t>Macadame betuminoso por penetração - faixa C - brita produzida</t>
  </si>
  <si>
    <t>4011398</t>
  </si>
  <si>
    <t>Macadame betuminoso por penetração - faixa D - brita comercial</t>
  </si>
  <si>
    <t>4011397</t>
  </si>
  <si>
    <t>Macadame betuminoso por penetração - faixa D - brita produzida</t>
  </si>
  <si>
    <t>4011400</t>
  </si>
  <si>
    <t>Macadame betuminoso por penetração com asfalto com polímero - faixa A - brita comercial</t>
  </si>
  <si>
    <t>4011399</t>
  </si>
  <si>
    <t>Macadame betuminoso por penetração com asfalto com polímero - faixa A - brita produzida</t>
  </si>
  <si>
    <t>4011490</t>
  </si>
  <si>
    <t>Manta sintética para recapeamento asfáltico com geotêxtil RT - 09 - fornecimento e aplicação</t>
  </si>
  <si>
    <t>4011536</t>
  </si>
  <si>
    <t>Membrana plástica isolante e impermeabilizante com espessura de 0,2 mm - fornecimento e instalação</t>
  </si>
  <si>
    <t>4011415</t>
  </si>
  <si>
    <t>Micro pré-misturado a quente com asfalto polímero - brita comercial</t>
  </si>
  <si>
    <t>4011416</t>
  </si>
  <si>
    <t>Micro pré-misturado a quente com asfalto polímero - brita produzida</t>
  </si>
  <si>
    <t>4011408</t>
  </si>
  <si>
    <t>Microrrevestimento a frio com emulsão modificada com polímero de 0,8 cm - faixa II - brita comercial</t>
  </si>
  <si>
    <t>4011407</t>
  </si>
  <si>
    <t>Microrrevestimento a frio com emulsão modificada com polímero de 0,8 cm - faixa II - brita produzida</t>
  </si>
  <si>
    <t>4011410</t>
  </si>
  <si>
    <t>Microrrevestimento a frio com emulsão modificada com polímero de 1,5 cm - faixa III - brita comercial</t>
  </si>
  <si>
    <t>4011409</t>
  </si>
  <si>
    <t>Microrrevestimento a frio com emulsão modificada com polímero de 1,5 cm - faixa III - brita produzida</t>
  </si>
  <si>
    <t>4011412</t>
  </si>
  <si>
    <t>Microrrevestimento a frio com emulsão modificada com polímero de 2,0 cm - faixa III - brita comercial</t>
  </si>
  <si>
    <t>4011411</t>
  </si>
  <si>
    <t>Microrrevestimento a frio com emulsão modificada com polímero de 2,0 cm - faixa III - brita produzida</t>
  </si>
  <si>
    <t>4011520</t>
  </si>
  <si>
    <t>Pavimento de concreto com equipamento de pequeno porte - areia e brita comerciais</t>
  </si>
  <si>
    <t>4011507</t>
  </si>
  <si>
    <t>Pavimento de concreto com equipamento de pequeno porte - areia extraída e brita produzida</t>
  </si>
  <si>
    <t>4011535</t>
  </si>
  <si>
    <t>Pavimento de concreto com equipamento fôrma-trilho - areia e brita comerciais</t>
  </si>
  <si>
    <t>4011534</t>
  </si>
  <si>
    <t>Pavimento de concreto com equipamento fôrma-trilho - areia extraída e brita produzida</t>
  </si>
  <si>
    <t>4011533</t>
  </si>
  <si>
    <t>Pavimento de concreto com fôrmas deslizantes - areia e brita comerciais</t>
  </si>
  <si>
    <t>4011532</t>
  </si>
  <si>
    <t>Pavimento de concreto com fôrmas deslizantes - areia extraída e brita produzida</t>
  </si>
  <si>
    <t>4011492</t>
  </si>
  <si>
    <t>Pavimento de concreto compactado com rolo - brita comercial</t>
  </si>
  <si>
    <t>4011491</t>
  </si>
  <si>
    <t>Pavimento de concreto compactado com rolo - brita produzida</t>
  </si>
  <si>
    <t>4011353</t>
  </si>
  <si>
    <t>Pintura de ligação</t>
  </si>
  <si>
    <t>4011354</t>
  </si>
  <si>
    <t>Pintura de ligação - emulsão com polímero</t>
  </si>
  <si>
    <t>4011418</t>
  </si>
  <si>
    <t>Pré-misturado a frio - faixa A - areia e brita comerciais</t>
  </si>
  <si>
    <t>4011417</t>
  </si>
  <si>
    <t>Pré-misturado a frio - faixa A - areia extraída e brita produzida</t>
  </si>
  <si>
    <t>4011420</t>
  </si>
  <si>
    <t>Pré-misturado a frio - faixa B - areia e brita comerciais</t>
  </si>
  <si>
    <t>4011419</t>
  </si>
  <si>
    <t>Pré-misturado a frio - faixa B - areia extraída e brita produzida</t>
  </si>
  <si>
    <t>4011422</t>
  </si>
  <si>
    <t>Pré-misturado a frio - faixa C - areia e brita comerciais</t>
  </si>
  <si>
    <t>4011421</t>
  </si>
  <si>
    <t>Pré-misturado a frio - faixa C - areia extraída e brita produzida</t>
  </si>
  <si>
    <t>4011424</t>
  </si>
  <si>
    <t>Pré-misturado a frio - faixa D - areia e brita comerciais</t>
  </si>
  <si>
    <t>4011423</t>
  </si>
  <si>
    <t>Pré-misturado a frio - faixa D - areia extraída e brita produzida</t>
  </si>
  <si>
    <t>4011426</t>
  </si>
  <si>
    <t>Pré-misturado a frio com emulsão asfáltica com polímero - faixa A - areia e brita comerciais</t>
  </si>
  <si>
    <t>4011425</t>
  </si>
  <si>
    <t>Pré-misturado a frio com emulsão asfáltica com polímero - faixa A - areia extraída e brita produzida</t>
  </si>
  <si>
    <t>4011428</t>
  </si>
  <si>
    <t>Pré-misturado a frio com emulsão asfáltica com polímero - faixa B - areia e brita comerciais</t>
  </si>
  <si>
    <t>4011427</t>
  </si>
  <si>
    <t>Pré-misturado a frio com emulsão asfáltica com polímero - faixa B - areia extraída e brita produzida</t>
  </si>
  <si>
    <t>4011430</t>
  </si>
  <si>
    <t>Pré-misturado a frio com emulsão asfáltica com polímero - faixa C - areia e brita comerciais</t>
  </si>
  <si>
    <t>4011429</t>
  </si>
  <si>
    <t>Pré-misturado a frio com emulsão asfáltica com polímero - faixa C - areia extraída e brita produzida</t>
  </si>
  <si>
    <t>4011432</t>
  </si>
  <si>
    <t>Pré-misturado a frio com emulsão asfáltica com polímero - faixa D - areia e brita comerciais</t>
  </si>
  <si>
    <t>4011431</t>
  </si>
  <si>
    <t>Pré-misturado a frio com emulsão asfáltica com polímero - faixa D - areia extraída e brita produzida</t>
  </si>
  <si>
    <t>4011434</t>
  </si>
  <si>
    <t>Pré-misturado a quente com asfalto polímero - faixa I - camada porosa de atrito - areia e brita comerciais</t>
  </si>
  <si>
    <t>4011433</t>
  </si>
  <si>
    <t>Pré-misturado a quente com asfalto polímero - faixa I - camada porosa de atrito - areia extraída e brita produzida</t>
  </si>
  <si>
    <t>4011436</t>
  </si>
  <si>
    <t>Pré-misturado a quente com asfalto polímero - faixa II - camada porosa de atrito - areia e brita comerciais</t>
  </si>
  <si>
    <t>4011435</t>
  </si>
  <si>
    <t>Pré-misturado a quente com asfalto polímero - faixa II - camada porosa de atrito - areia extraída e brita produzida</t>
  </si>
  <si>
    <t>4011438</t>
  </si>
  <si>
    <t>Pré-misturado a quente com asfalto polímero - faixa III - camada porosa de atrito - areia e brita comerciais</t>
  </si>
  <si>
    <t>4011437</t>
  </si>
  <si>
    <t>Pré-misturado a quente com asfalto polímero - faixa III - camada porosa de atrito - areia extraída e brita produzida</t>
  </si>
  <si>
    <t>4011440</t>
  </si>
  <si>
    <t>Pré-misturado a quente com asfalto polímero - faixa IV - camada porosa de atrito - areia e brita comerciais</t>
  </si>
  <si>
    <t>4011439</t>
  </si>
  <si>
    <t>Pré-misturado a quente com asfalto polímero - faixa IV - camada porosa de atrito - areia extraída e brita produzida</t>
  </si>
  <si>
    <t>4011442</t>
  </si>
  <si>
    <t>Pré-misturado a quente com asfalto polímero - faixa V - camada porosa de atrito - areia e brita comerciais</t>
  </si>
  <si>
    <t>4011441</t>
  </si>
  <si>
    <t>Pré-misturado a quente com asfalto polímero - faixa V - camada porosa de atrito - areia extraída e brita produzida</t>
  </si>
  <si>
    <t>4011482</t>
  </si>
  <si>
    <t>Reciclagem com incorporação do revestimento asfáltico à base e adição de 3% de cimento</t>
  </si>
  <si>
    <t>4011486</t>
  </si>
  <si>
    <t>Reciclagem com incorporação do revestimento asfáltico à base e adição de 3% de cimento e de brita comercial</t>
  </si>
  <si>
    <t>4011485</t>
  </si>
  <si>
    <t>Reciclagem com incorporação do revestimento asfáltico à base e adição de 3% de cimento e de brita produzida</t>
  </si>
  <si>
    <t>4011484</t>
  </si>
  <si>
    <t>Reciclagem com incorporação do revestimento asfáltico à base e adição de brita comercial</t>
  </si>
  <si>
    <t>4011483</t>
  </si>
  <si>
    <t>Reciclagem com incorporação do revestimento asfáltico à base e adição de brita produzida</t>
  </si>
  <si>
    <t>4011488</t>
  </si>
  <si>
    <t>Reciclagem com incorporação do revestimento asfáltico à base e adição de espuma asfáltica e cimento</t>
  </si>
  <si>
    <t>4011487</t>
  </si>
  <si>
    <t>Reciclagem com incorporação do revestimento asfáltico à base e adição de espuma asfáltica, cimento e pó de pedra comercial</t>
  </si>
  <si>
    <t>4011489</t>
  </si>
  <si>
    <t>Reciclagem de revestimento asfáltico em usina com adição de espuma asfáltica, pó de pedra comercial e cimento</t>
  </si>
  <si>
    <t>4011493</t>
  </si>
  <si>
    <t>Reciclagem de revestimento asfáltico em usina com adição de espuma asfáltica, pó de pedra produzido e cimento</t>
  </si>
  <si>
    <t>4011481</t>
  </si>
  <si>
    <t>Reciclagem simples com incorporação do revestimento asfáltico à base</t>
  </si>
  <si>
    <t>4011347</t>
  </si>
  <si>
    <t>Reestabilização de camada de base com adição de 3% de cimento</t>
  </si>
  <si>
    <t>4011342</t>
  </si>
  <si>
    <t>Reestabilização de camada de base com adição de 30% de brita comercial</t>
  </si>
  <si>
    <t>4011344</t>
  </si>
  <si>
    <t>Reestabilização de camada de base com adição de 30% de brita produzida</t>
  </si>
  <si>
    <t>4011341</t>
  </si>
  <si>
    <t>Reestabilização de camada de base com adição de 30% de material fresado retirado da pista</t>
  </si>
  <si>
    <t>4011346</t>
  </si>
  <si>
    <t>Reestabilização de camada de base sem adição de material</t>
  </si>
  <si>
    <t>4011211</t>
  </si>
  <si>
    <t>Reforço do subleito com material de jazida</t>
  </si>
  <si>
    <t>4011304</t>
  </si>
  <si>
    <t>Reforço do subleito de solo melhorado com 4% de cal e mistura na pista com material de jazida</t>
  </si>
  <si>
    <t>4011209</t>
  </si>
  <si>
    <t>Regularização do subleito</t>
  </si>
  <si>
    <t>4011210</t>
  </si>
  <si>
    <t>Regularização do subleito com fresagem corte e controle automático de greide</t>
  </si>
  <si>
    <t>4011537</t>
  </si>
  <si>
    <t>Serragem de juntas em pavimento de concreto, limpeza e enchimento com selante a frio</t>
  </si>
  <si>
    <t>4011218</t>
  </si>
  <si>
    <t>Sub-base de concreto adensado por vibração - areia e brita comerciais</t>
  </si>
  <si>
    <t>4011217</t>
  </si>
  <si>
    <t>Sub-base de concreto adensado por vibração - areia extraída e brita produzida</t>
  </si>
  <si>
    <t>4011214</t>
  </si>
  <si>
    <t>Sub-base de concreto compactado com rolo - brita comercial</t>
  </si>
  <si>
    <t>4011213</t>
  </si>
  <si>
    <t>Sub-base de concreto compactado com rolo - brita produzida</t>
  </si>
  <si>
    <t>4011227</t>
  </si>
  <si>
    <t>Sub-base de solo estabilizado granulometricamente sem mistura com material de jazida</t>
  </si>
  <si>
    <t>4011302</t>
  </si>
  <si>
    <t>Sub-base de solo melhorado com 3% de cimento e mistura em usina com material de jazida</t>
  </si>
  <si>
    <t>4011300</t>
  </si>
  <si>
    <t>Sub-base de solo melhorado com 3% de cimento e mistura na pista com material de jazida</t>
  </si>
  <si>
    <t>4011306</t>
  </si>
  <si>
    <t>Sub-base de solo-cal com 7% de cal e mistura na pista com material de jazida</t>
  </si>
  <si>
    <t>4011303</t>
  </si>
  <si>
    <t>Sub-base de solo-cimento com 7% de cimento e mistura em usina com material de jazida</t>
  </si>
  <si>
    <t>4011301</t>
  </si>
  <si>
    <t>Sub-base de solo-cimento com 7% de cimento e mistura na pista com material de jazida</t>
  </si>
  <si>
    <t>4011228</t>
  </si>
  <si>
    <t>Sub-base estabilizada granulometricamente com mistura de solos na pista com material de jazida</t>
  </si>
  <si>
    <t>4011229</t>
  </si>
  <si>
    <t>Sub-base estabilizada granulometricamente com mistura solo areia (70% - 30%) em usina com material de jazida e areia extraída</t>
  </si>
  <si>
    <t>4011231</t>
  </si>
  <si>
    <t>Sub-base estabilizada granulometricamente com mistura solo brita (70% - 30%) com 3% de cimento em usina com material de jazida e brita comercial</t>
  </si>
  <si>
    <t>4011230</t>
  </si>
  <si>
    <t>Sub-base estabilizada granulometricamente com mistura solo brita (70% - 30%) com 3% de cimento em usina com material de jazida e brita produzida</t>
  </si>
  <si>
    <t>4011235</t>
  </si>
  <si>
    <t>Sub-base estabilizada granulometricamente com mistura solo brita (70% - 30%) em usina com material de jazida e brita comercial</t>
  </si>
  <si>
    <t>4011234</t>
  </si>
  <si>
    <t>Sub-base estabilizada granulometricamente com mistura solo brita (70% - 30%) em usina com material de jazida e brita produzida</t>
  </si>
  <si>
    <t>4011233</t>
  </si>
  <si>
    <t>Sub-base estabilizada granulometricamente com mistura solo brita (70% - 30%) na pista com material de jazida e brita comercial</t>
  </si>
  <si>
    <t>4011232</t>
  </si>
  <si>
    <t>Sub-base estabilizada granulometricamente com mistura solo brita (70% - 30%) na pista com material de jazida e brita produzida</t>
  </si>
  <si>
    <t>4011372</t>
  </si>
  <si>
    <t>Tratamento superficial duplo com banho diluído - brita comercial</t>
  </si>
  <si>
    <t>4011371</t>
  </si>
  <si>
    <t>Tratamento superficial duplo com banho diluído - brita produzida</t>
  </si>
  <si>
    <t>4011378</t>
  </si>
  <si>
    <t>Tratamento superficial duplo com banho diluído com emulsão com polímero - brita comercial</t>
  </si>
  <si>
    <t>4011377</t>
  </si>
  <si>
    <t>Tratamento superficial duplo com banho diluído com emulsão com polímero - brita produzida</t>
  </si>
  <si>
    <t>4011368</t>
  </si>
  <si>
    <t>Tratamento superficial duplo com CAP - brita comercial</t>
  </si>
  <si>
    <t>4011367</t>
  </si>
  <si>
    <t>Tratamento superficial duplo com CAP - brita produzida</t>
  </si>
  <si>
    <t>4011374</t>
  </si>
  <si>
    <t>Tratamento superficial duplo com CAP com polímero - brita comercial</t>
  </si>
  <si>
    <t>4011373</t>
  </si>
  <si>
    <t>Tratamento superficial duplo com CAP com polímero - brita produzida</t>
  </si>
  <si>
    <t>4011370</t>
  </si>
  <si>
    <t>Tratamento superficial duplo com emulsão - brita comercial</t>
  </si>
  <si>
    <t>4011369</t>
  </si>
  <si>
    <t>Tratamento superficial duplo com emulsão - brita produzida</t>
  </si>
  <si>
    <t>4011376</t>
  </si>
  <si>
    <t>Tratamento superficial duplo com emulsão com polímero - brita comercial</t>
  </si>
  <si>
    <t>4011375</t>
  </si>
  <si>
    <t>Tratamento superficial duplo com emulsão com polímero - brita produzida</t>
  </si>
  <si>
    <t>4011360</t>
  </si>
  <si>
    <t>Tratamento superficial simples com banho diluído - brita comercial</t>
  </si>
  <si>
    <t>4011359</t>
  </si>
  <si>
    <t>Tratamento superficial simples com banho diluído - brita produzida</t>
  </si>
  <si>
    <t>4011366</t>
  </si>
  <si>
    <t>Tratamento superficial simples com banho diluído com emulsão com polímero - brita comercial</t>
  </si>
  <si>
    <t>4011365</t>
  </si>
  <si>
    <t>Tratamento superficial simples com banho diluído com emulsão com polímero - brita produzida</t>
  </si>
  <si>
    <t>4011356</t>
  </si>
  <si>
    <t>Tratamento superficial simples com CAP - brita comercial</t>
  </si>
  <si>
    <t>4011355</t>
  </si>
  <si>
    <t>Tratamento superficial simples com CAP - brita produzida</t>
  </si>
  <si>
    <t>4011362</t>
  </si>
  <si>
    <t>Tratamento superficial simples com CAP com polímero - brita comercial</t>
  </si>
  <si>
    <t>4011361</t>
  </si>
  <si>
    <t>Tratamento superficial simples com CAP com polímero - brita produzida</t>
  </si>
  <si>
    <t>4011358</t>
  </si>
  <si>
    <t>Tratamento superficial simples com emulsão - brita comercial</t>
  </si>
  <si>
    <t>4011357</t>
  </si>
  <si>
    <t>Tratamento superficial simples com emulsão - brita produzida</t>
  </si>
  <si>
    <t>4011364</t>
  </si>
  <si>
    <t>Tratamento superficial simples com emulsão com polímero - brita comercial</t>
  </si>
  <si>
    <t>4011363</t>
  </si>
  <si>
    <t>Tratamento superficial simples com emulsão com polímero - brita produzida</t>
  </si>
  <si>
    <t>4011384</t>
  </si>
  <si>
    <t>Tratamento superficial triplo com banho diluído - brita comercial</t>
  </si>
  <si>
    <t>4011383</t>
  </si>
  <si>
    <t>Tratamento superficial triplo com banho diluído - brita produzida</t>
  </si>
  <si>
    <t>4011390</t>
  </si>
  <si>
    <t>Tratamento superficial triplo com banho diluído - emulsão com polímero - brita comercial</t>
  </si>
  <si>
    <t>4011389</t>
  </si>
  <si>
    <t>Tratamento superficial triplo com banho diluído - emulsão com polímero - brita produzida</t>
  </si>
  <si>
    <t>4011380</t>
  </si>
  <si>
    <t>Tratamento superficial triplo com CAP - brita comercial</t>
  </si>
  <si>
    <t>4011379</t>
  </si>
  <si>
    <t>Tratamento superficial triplo com CAP - brita produzida</t>
  </si>
  <si>
    <t>4011386</t>
  </si>
  <si>
    <t>Tratamento superficial triplo com CAP com polímero - brita comercial</t>
  </si>
  <si>
    <t>4011385</t>
  </si>
  <si>
    <t>Tratamento superficial triplo com CAP com polímero - brita produzida</t>
  </si>
  <si>
    <t>4011382</t>
  </si>
  <si>
    <t>Tratamento superficial triplo com emulsão - brita comercial</t>
  </si>
  <si>
    <t>4011381</t>
  </si>
  <si>
    <t>Tratamento superficial triplo com emulsão - brita produzida</t>
  </si>
  <si>
    <t>4011388</t>
  </si>
  <si>
    <t>Tratamento superficial triplo com emulsão com polímero - brita comercial</t>
  </si>
  <si>
    <t>4011387</t>
  </si>
  <si>
    <t>Tratamento superficial triplo com emulsão com polímero - brita produzida</t>
  </si>
  <si>
    <t>4011212</t>
  </si>
  <si>
    <t>Varredura da superfície para execução de revestimento asfáltico</t>
  </si>
  <si>
    <t>4208197</t>
  </si>
  <si>
    <t>Ancoragem fixa para estais de 12 cordoalhas D = 15,7 mm - inclusive injeção de cera</t>
  </si>
  <si>
    <t>4208158</t>
  </si>
  <si>
    <t>Ancoragem fixa para estais de 19 cordoalhas D = 15,7 mm - inclusive injeção de cera</t>
  </si>
  <si>
    <t>4208198</t>
  </si>
  <si>
    <t>Ancoragem fixa para estais de 22 cordoalhas D = 15,7 mm - inclusive injeção de cera</t>
  </si>
  <si>
    <t>4208159</t>
  </si>
  <si>
    <t>Ancoragem fixa para estais de 31 cordoalhas D = 15,7 mm - inclusive injeção de cera</t>
  </si>
  <si>
    <t>4208160</t>
  </si>
  <si>
    <t>Ancoragem fixa para estais de 37 cordoalhas D = 15,7 mm - inclusive injeção de cera</t>
  </si>
  <si>
    <t>4208199</t>
  </si>
  <si>
    <t>Ancoragem fixa para estais de 43 cordoalhas D = 15,7 mm - inclusive injeção de cera</t>
  </si>
  <si>
    <t>4208161</t>
  </si>
  <si>
    <t>Ancoragem fixa para estais de 55 cordoalhas D = 15,7 mm - inclusive injeção de cera</t>
  </si>
  <si>
    <t>4208162</t>
  </si>
  <si>
    <t>Ancoragem fixa para estais de 61 cordoalhas D = 15,7 mm - inclusive injeção de cera</t>
  </si>
  <si>
    <t>4208163</t>
  </si>
  <si>
    <t>Ancoragem fixa para estais de 73 cordoalhas D = 15,7 mm - inclusive injeção de cera</t>
  </si>
  <si>
    <t>4208200</t>
  </si>
  <si>
    <t>Ancoragem fixa para estais de 85 cordoalhas D = 15,7 mm - inclusive injeção de cera</t>
  </si>
  <si>
    <t>4208164</t>
  </si>
  <si>
    <t>Ancoragem fixa para estais de 91 cordoalhas D = 15,7 mm - inclusive injeção de cera</t>
  </si>
  <si>
    <t>4208201</t>
  </si>
  <si>
    <t>Ancoragem regulável para estais de 12 cordoalhas D = 15,7 mm - inclusive protensão, injeção de cera e regulagem final</t>
  </si>
  <si>
    <t>4208151</t>
  </si>
  <si>
    <t>Ancoragem regulável para estais de 19 cordoalhas D = 15,7 mm - inclusive protensão, injeção de cera e regulagem final</t>
  </si>
  <si>
    <t>4208202</t>
  </si>
  <si>
    <t>Ancoragem regulável para estais de 22 cordoalhas D = 15,7 mm - inclusive protensão, injeção de cera e regulagem final</t>
  </si>
  <si>
    <t>4208152</t>
  </si>
  <si>
    <t>Ancoragem regulável para estais de 31 cordoalhas D = 15,7 mm - inclusive protensão, injeção de cera e regulagem final</t>
  </si>
  <si>
    <t>4208153</t>
  </si>
  <si>
    <t>Ancoragem regulável para estais de 37 cordoalhas D = 15,7 mm - inclusive protensão, injeção de cera e regulagem final</t>
  </si>
  <si>
    <t>4208203</t>
  </si>
  <si>
    <t>Ancoragem regulável para estais de 43 cordoalhas D = 15,7 mm - inclusive protensão, injeção de cera e regulagem final</t>
  </si>
  <si>
    <t>4208154</t>
  </si>
  <si>
    <t>Ancoragem regulável para estais de 55 cordoalhas D = 15,7 mm - inclusive protensão, injeção de cera e regulagem final</t>
  </si>
  <si>
    <t>4208155</t>
  </si>
  <si>
    <t>Ancoragem regulável para estais de 61 cordoalhas D = 15,7 mm - inclusive protensão, injeção de cera e regulagem final</t>
  </si>
  <si>
    <t>4208156</t>
  </si>
  <si>
    <t>Ancoragem regulável para estais de 73 cordoalhas D = 15,7 mm - inclusive protensão, injeção de cera e regulagem final</t>
  </si>
  <si>
    <t>4208204</t>
  </si>
  <si>
    <t>Ancoragem regulável para estais de 85 cordoalhas D = 15,7 mm - inclusive protensão, injeção de cera e regulagem final</t>
  </si>
  <si>
    <t>4208157</t>
  </si>
  <si>
    <t>Ancoragem regulável para estais de 91 cordoalhas D = 15,7 mm - inclusive protensão, injeção de cera e regulagem final</t>
  </si>
  <si>
    <t>4208127</t>
  </si>
  <si>
    <t>Cordoalha para estais CP 177 RB D = 15,7 mm - fornecimento, preparo e colocação</t>
  </si>
  <si>
    <t>4208196</t>
  </si>
  <si>
    <t>Elevador de cremalheira - ascensão e ancoragem da torre a partir de 16 m com cada elevação de até 9 m - utilização de 50 vezes - inclusive desmontagem</t>
  </si>
  <si>
    <t>4208209</t>
  </si>
  <si>
    <t>Elevador de cremalheira - montagem e desmontagem até a altura de 16 m - exceto fundações</t>
  </si>
  <si>
    <t>4208206</t>
  </si>
  <si>
    <t>Elevador de cremalheira com cabine simples, com capacidade de 1.500 kg e altura de até 100 m - operação</t>
  </si>
  <si>
    <t>4208210</t>
  </si>
  <si>
    <t>Grua fixa - montagem e desmontagem até a altura de 60 m - exceto fundações</t>
  </si>
  <si>
    <t>4208195</t>
  </si>
  <si>
    <t>Grua fixa - telescopagem e ancoragem da torre a partir de 60 m com cada elevação de até 18 m - inclusive desmontagem</t>
  </si>
  <si>
    <t>4208208</t>
  </si>
  <si>
    <t>Grua fixa com altura de 60 a 102 m, com alcance de 60 m e capacidade de 1.500 kg na ponta da lança - operação</t>
  </si>
  <si>
    <t>4208135</t>
  </si>
  <si>
    <t>Tubo antivandalismo em aço galvanizado para estais de 12 cordoalhas D = 15,7 mm - fornecimento e instalação</t>
  </si>
  <si>
    <t>4208136</t>
  </si>
  <si>
    <t>Tubo antivandalismo em aço galvanizado para estais de 19 cordoalhas D = 15,7 mm - fornecimento e instalação</t>
  </si>
  <si>
    <t>4208137</t>
  </si>
  <si>
    <t>Tubo antivandalismo em aço galvanizado para estais de 22 cordoalhas D = 15,7 mm - fornecimento e instalação</t>
  </si>
  <si>
    <t>4208138</t>
  </si>
  <si>
    <t>Tubo antivandalismo em aço galvanizado para estais de 31 cordoalhas D = 15,7 mm - fornecimento e instalação</t>
  </si>
  <si>
    <t>4208139</t>
  </si>
  <si>
    <t>Tubo antivandalismo em aço galvanizado para estais de 37 cordoalhas D = 15,7 mm - fornecimento e instalação</t>
  </si>
  <si>
    <t>4208140</t>
  </si>
  <si>
    <t>Tubo antivandalismo em aço galvanizado para estais de 43 cordoalhas D = 15,7 mm - fornecimento e instalação</t>
  </si>
  <si>
    <t>4208141</t>
  </si>
  <si>
    <t>Tubo antivandalismo em aço galvanizado para estais de 55 cordoalhas D = 15,7 mm - fornecimento e instalação</t>
  </si>
  <si>
    <t>4208212</t>
  </si>
  <si>
    <t>Tubo antivandalismo em aço galvanizado para estais de 61 cordoalhas D = 15,7 mm - fornecimento e instalação</t>
  </si>
  <si>
    <t>4208213</t>
  </si>
  <si>
    <t>Tubo antivandalismo em aço galvanizado para estais de 73 cordoalhas D = 15,7 mm - fornecimento e instalação</t>
  </si>
  <si>
    <t>4208214</t>
  </si>
  <si>
    <t>Tubo antivandalismo em aço galvanizado para estais de 85 cordoalhas D = 15,7 mm - fornecimento e instalação</t>
  </si>
  <si>
    <t>4208215</t>
  </si>
  <si>
    <t>Tubo antivandalismo em aço galvanizado para estais de 91 cordoalhas D = 15,7 mm - fornecimento e instalação</t>
  </si>
  <si>
    <t>4208216</t>
  </si>
  <si>
    <t>Tubo fôrma lado fixo em aço galvanizado para estais de 12 cordoalhas D = 15,7 mm - fornecimento e instalação</t>
  </si>
  <si>
    <t>4208217</t>
  </si>
  <si>
    <t>Tubo fôrma lado fixo em aço galvanizado para estais de 19 cordoalhas D = 15,7 mm - fornecimento e instalação</t>
  </si>
  <si>
    <t>4208218</t>
  </si>
  <si>
    <t>Tubo fôrma lado fixo em aço galvanizado para estais de 22 cordoalhas D = 15,7 mm - fornecimento e instalação</t>
  </si>
  <si>
    <t>4208219</t>
  </si>
  <si>
    <t>Tubo fôrma lado fixo em aço galvanizado para estais de 31 cordoalhas D = 15,7 mm - fornecimento e instalação</t>
  </si>
  <si>
    <t>4208220</t>
  </si>
  <si>
    <t>Tubo fôrma lado fixo em aço galvanizado para estais de 37 cordoalhas D = 15,7 mm - fornecimento e instalação</t>
  </si>
  <si>
    <t>4208221</t>
  </si>
  <si>
    <t>Tubo fôrma lado fixo em aço galvanizado para estais de 43 cordoalhas D = 15,7 mm - fornecimento e instalação</t>
  </si>
  <si>
    <t>4208222</t>
  </si>
  <si>
    <t>Tubo fôrma lado fixo em aço galvanizado para estais de 55 cordoalhas D = 15,7 mm - fornecimento e instalação</t>
  </si>
  <si>
    <t>4208223</t>
  </si>
  <si>
    <t>Tubo fôrma lado fixo em aço galvanizado para estais de 61 cordoalhas D = 15,7 mm - fornecimento e instalação</t>
  </si>
  <si>
    <t>4208224</t>
  </si>
  <si>
    <t>Tubo fôrma lado fixo em aço galvanizado para estais de 73 cordoalhas D = 15,7 mm - fornecimento e instalação</t>
  </si>
  <si>
    <t>4208225</t>
  </si>
  <si>
    <t>Tubo fôrma lado fixo em aço galvanizado para estais de 85 cordoalhas D = 15,7 mm - fornecimento e instalação</t>
  </si>
  <si>
    <t>4208226</t>
  </si>
  <si>
    <t>Tubo fôrma lado fixo em aço galvanizado para estais de 91 cordoalhas D = 15,7 mm - fornecimento e instalação</t>
  </si>
  <si>
    <t>4208227</t>
  </si>
  <si>
    <t>Tubo fôrma lado regulável em aço galvanizado para estais de 12 cordoalhas D = 15,7 mm - fornecimento e instalação</t>
  </si>
  <si>
    <t>4208228</t>
  </si>
  <si>
    <t>Tubo fôrma lado regulável em aço galvanizado para estais de 19 cordoalhas D = 15,7 mm - fornecimento e instalação</t>
  </si>
  <si>
    <t>4208229</t>
  </si>
  <si>
    <t>Tubo fôrma lado regulável em aço galvanizado para estais de 22 cordoalhas D = 15,7 mm - fornecimento e instalação</t>
  </si>
  <si>
    <t>4208230</t>
  </si>
  <si>
    <t>Tubo fôrma lado regulável em aço galvanizado para estais de 31 cordoalhas D = 15,7 mm - fornecimento e instalação</t>
  </si>
  <si>
    <t>4208231</t>
  </si>
  <si>
    <t>Tubo fôrma lado regulável em aço galvanizado para estais de 37 cordoalhas D = 15,7 mm - fornecimento e instalação</t>
  </si>
  <si>
    <t>4208232</t>
  </si>
  <si>
    <t>Tubo fôrma lado regulável em aço galvanizado para estais de 43 cordoalhas D = 15,7 mm - fornecimento e instalação</t>
  </si>
  <si>
    <t>4208233</t>
  </si>
  <si>
    <t>Tubo fôrma lado regulável em aço galvanizado para estais de 55 cordoalhas D = 15,7 mm - fornecimento e instalação</t>
  </si>
  <si>
    <t>4208234</t>
  </si>
  <si>
    <t>Tubo fôrma lado regulável em aço galvanizado para estais de 61 cordoalhas D = 15,7 mm - fornecimento e instalação</t>
  </si>
  <si>
    <t>4208235</t>
  </si>
  <si>
    <t>Tubo fôrma lado regulável em aço galvanizado para estais de 73 cordoalhas D = 15,7 mm - fornecimento e instalação</t>
  </si>
  <si>
    <t>4208236</t>
  </si>
  <si>
    <t>Tubo fôrma lado regulável em aço galvanizado para estais de 85 cordoalhas D = 15,7 mm - fornecimento e instalação</t>
  </si>
  <si>
    <t>4208237</t>
  </si>
  <si>
    <t>Tubo fôrma lado regulável em aço galvanizado para estais de 91 cordoalhas D = 15,7 mm - fornecimento e instalação</t>
  </si>
  <si>
    <t>4208128</t>
  </si>
  <si>
    <t>Tubo PEAD para estais - D = 110 mm - fornecimento e instalação</t>
  </si>
  <si>
    <t>4208129</t>
  </si>
  <si>
    <t>Tubo PEAD para estais - D = 140 mm - fornecimento e instalação</t>
  </si>
  <si>
    <t>4208130</t>
  </si>
  <si>
    <t>Tubo PEAD para estais - D = 160 mm - fornecimento e instalação</t>
  </si>
  <si>
    <t>4208131</t>
  </si>
  <si>
    <t>Tubo PEAD para estais - D = 180 mm - fornecimento e instalação</t>
  </si>
  <si>
    <t>4208132</t>
  </si>
  <si>
    <t>Tubo PEAD para estais - D = 200 mm - fornecimento e instalação</t>
  </si>
  <si>
    <t>4208133</t>
  </si>
  <si>
    <t>Tubo PEAD para estais - D = 225 mm - fornecimento e instalação</t>
  </si>
  <si>
    <t>4208134</t>
  </si>
  <si>
    <t>Tubo PEAD para estais - D = 250 mm - fornecimento e instalação</t>
  </si>
  <si>
    <t>4208238</t>
  </si>
  <si>
    <t>Tubo PEAD para estais - D = 280 mm - fornecimento e instalação</t>
  </si>
  <si>
    <t>4208239</t>
  </si>
  <si>
    <t>Tubo PEAD para estais - D = 315 mm - fornecimento e instalação</t>
  </si>
  <si>
    <t>4413920</t>
  </si>
  <si>
    <t>Adubação de cobertura por equipamento de hidrossemeadura em áreas de semeadura via seca ou de hidrossemeadura</t>
  </si>
  <si>
    <t>4413024</t>
  </si>
  <si>
    <t>Adubação manual de cobertura em áreas de enleivamento ou de plantio de mudas de gramíneas</t>
  </si>
  <si>
    <t>4413022</t>
  </si>
  <si>
    <t>Adubação manual de cobertura em áreas de semeadura via seca ou de hidrossemeadura</t>
  </si>
  <si>
    <t>4413020</t>
  </si>
  <si>
    <t>Barreira arbórea para tratamento acústico das áreas lindeiras da faixa de domínio – densidade de plantio de 1,0 m entre mudas</t>
  </si>
  <si>
    <t>4413013</t>
  </si>
  <si>
    <t>Cerca de passagem de fauna com tela de alambrado sobre mureta de blocos de concreto - H = 20 cm - mourões de madeira a cada 2,5 m e esticador a cada 50 m</t>
  </si>
  <si>
    <t>4413019</t>
  </si>
  <si>
    <t>Cerca viva para tratamento acústico das áreas lindeiras da faixa de domínio – densidade de plantio de 1,0 m entre mudas</t>
  </si>
  <si>
    <t>4413026</t>
  </si>
  <si>
    <t>Dique de bambu para controle de erosão de taludes</t>
  </si>
  <si>
    <t>4413996</t>
  </si>
  <si>
    <t>Enleivamento</t>
  </si>
  <si>
    <t>4413942</t>
  </si>
  <si>
    <t>Espalhamento de material em bota-fora</t>
  </si>
  <si>
    <t>4413018</t>
  </si>
  <si>
    <t>Fixação de tela eletrossoldada em talude para lançamento de argamassa ou concreto projetado</t>
  </si>
  <si>
    <t>4413905</t>
  </si>
  <si>
    <t>Hidrossemeadura</t>
  </si>
  <si>
    <t>4413987</t>
  </si>
  <si>
    <t>Irrigação de área plantada para proteção vegetal do corpo estradal</t>
  </si>
  <si>
    <t>4413995</t>
  </si>
  <si>
    <t>Obtenção de grama para replantio</t>
  </si>
  <si>
    <t>4413994</t>
  </si>
  <si>
    <t>Passagem aérea de animais com rede de cabos de aço e sisal apoiadas em 6 postes de concreto de 15 m - extensão total de 100 m</t>
  </si>
  <si>
    <t>4413200</t>
  </si>
  <si>
    <t>Plantio de grama comercial em placas</t>
  </si>
  <si>
    <t>4413990</t>
  </si>
  <si>
    <t>Plantio de muda de arbusto com altura até 0,50 m em cova de 0,40 x 0,40 x 0,40 m</t>
  </si>
  <si>
    <t>4413989</t>
  </si>
  <si>
    <t>Plantio de muda de árvore com altura de 0,30 a 0,80 m em cova de 0,60 x 0,60 x 0,60 m</t>
  </si>
  <si>
    <t>4413951</t>
  </si>
  <si>
    <t>Plantio de muda de árvore frutífera com altura até 1,00 m em cova de 0,60 x 0,60 x 0,60 m</t>
  </si>
  <si>
    <t>4413950</t>
  </si>
  <si>
    <t>Plantio de muda de árvore frutífera com altura de 1,00 a 2,00 m em cova de 0,60 x 0,60 x 0,60 m</t>
  </si>
  <si>
    <t>4413949</t>
  </si>
  <si>
    <t>Plantio de muda de árvore frutífera com altura de 2,00 a 3,00 m em cova de 0,60 x 0,60 x 0,60 m</t>
  </si>
  <si>
    <t>4413948</t>
  </si>
  <si>
    <t>Plantio de muda de árvore ornamental com altura até 1,00 m em cova de 0,60 x 0,60 x 0,60 m</t>
  </si>
  <si>
    <t>4413947</t>
  </si>
  <si>
    <t>Plantio de muda de árvore ornamental com altura de 1,00 a 2,00 m em cova de 0,60 x 0,60 x 0,60 m</t>
  </si>
  <si>
    <t>4413946</t>
  </si>
  <si>
    <t>Plantio de muda de árvore ornamental com altura de 2,00 a 3,00 m em cova de 0,60 x 0,60 x 0,60 m</t>
  </si>
  <si>
    <t>4413952</t>
  </si>
  <si>
    <t>Plantio de tapete de floríferas com altura até 0,50 m</t>
  </si>
  <si>
    <t>4413012</t>
  </si>
  <si>
    <t>Preenchimento de erosão em talude com terra vegetal e sementes de gramíneas ensacadas</t>
  </si>
  <si>
    <t>4413014</t>
  </si>
  <si>
    <t>Recuperação ambiental de pedreiras ou áreas degradadas com biomanta vegetal de fibras de coco</t>
  </si>
  <si>
    <t>4413016</t>
  </si>
  <si>
    <t>Recuperação ambiental de pedreiras ou áreas degradadas com biomanta vegetal de fibras de palha em áreas com inclinação máxima de 1:1,5</t>
  </si>
  <si>
    <t>4413984</t>
  </si>
  <si>
    <t>Regularização de bota-fora com espalhamento e compactação</t>
  </si>
  <si>
    <t>4413986</t>
  </si>
  <si>
    <t>Regularização de superfície com motoniveladora</t>
  </si>
  <si>
    <t>4413985</t>
  </si>
  <si>
    <t>Regularização manual de taludes de cortes e aterros</t>
  </si>
  <si>
    <t>4413017</t>
  </si>
  <si>
    <t>Retentores de sedimentos em fibras vegetais - D = 20 cm</t>
  </si>
  <si>
    <t>4415673</t>
  </si>
  <si>
    <t>Revestimento vegetal com grama em mudas em superfícies inclinadas</t>
  </si>
  <si>
    <t>4415684</t>
  </si>
  <si>
    <t>Revestimento vegetal com grama em mudas em superfícies planas</t>
  </si>
  <si>
    <t>4413993</t>
  </si>
  <si>
    <t>Revestimento vegetal por semeadura a lanço manual de gramíneas e leguminosas</t>
  </si>
  <si>
    <t>4507754</t>
  </si>
  <si>
    <t>Ancoragem ativa com 10 cordoalhas aderentes D = 12,7 mm - fornecimento e instalação</t>
  </si>
  <si>
    <t>4507738</t>
  </si>
  <si>
    <t>Ancoragem ativa com 10 cordoalhas aderentes D = 15,2 mm - fornecimento e instalação</t>
  </si>
  <si>
    <t>4507755</t>
  </si>
  <si>
    <t>Ancoragem ativa com 12 cordoalhas aderentes D = 12,7 mm - fornecimento e instalação</t>
  </si>
  <si>
    <t>4507756</t>
  </si>
  <si>
    <t>Ancoragem ativa com 12 cordoalhas aderentes D = 15,2 mm - fornecimento e instalação</t>
  </si>
  <si>
    <t>4507757</t>
  </si>
  <si>
    <t>Ancoragem ativa com 15 cordoalhas aderentes D = 12,7 mm - fornecimento e instalação</t>
  </si>
  <si>
    <t>4507758</t>
  </si>
  <si>
    <t>Ancoragem ativa com 15 cordoalhas aderentes D = 15,2 mm - fornecimento e instalação</t>
  </si>
  <si>
    <t>4507759</t>
  </si>
  <si>
    <t>Ancoragem ativa com 19 cordoalhas aderentes D = 12,7 mm - fornecimento e instalação</t>
  </si>
  <si>
    <t>4507760</t>
  </si>
  <si>
    <t>Ancoragem ativa com 19 cordoalhas aderentes D = 15,2 mm - fornecimento e instalação</t>
  </si>
  <si>
    <t>4507761</t>
  </si>
  <si>
    <t>Ancoragem ativa com 22 cordoalhas aderentes D = 12,7 mm - fornecimento e instalação</t>
  </si>
  <si>
    <t>4507762</t>
  </si>
  <si>
    <t>Ancoragem ativa com 22 cordoalhas aderentes D = 15,2 mm - fornecimento e instalação</t>
  </si>
  <si>
    <t>4507763</t>
  </si>
  <si>
    <t>Ancoragem ativa com 27 cordoalhas aderentes D = 12,7 mm - fornecimento e instalação</t>
  </si>
  <si>
    <t>4507764</t>
  </si>
  <si>
    <t>Ancoragem ativa com 27 cordoalhas aderentes D = 15,2 mm - fornecimento e instalação</t>
  </si>
  <si>
    <t>4507765</t>
  </si>
  <si>
    <t>Ancoragem ativa com 31 cordoalhas aderentes D = 12,7 mm - fornecimento e instalação</t>
  </si>
  <si>
    <t>4508192</t>
  </si>
  <si>
    <t>Ancoragem ativa com 31 cordoalhas aderentes D = 15,2 mm - fornecimento e instalação</t>
  </si>
  <si>
    <t>4507766</t>
  </si>
  <si>
    <t>Ancoragem ativa com 4 cordoalhas aderentes D = 12,7 mm - fornecimento e instalação</t>
  </si>
  <si>
    <t>4507767</t>
  </si>
  <si>
    <t>Ancoragem ativa com 4 cordoalhas aderentes D = 15,2 mm - fornecimento e instalação</t>
  </si>
  <si>
    <t>4507768</t>
  </si>
  <si>
    <t>Ancoragem ativa com 6 cordoalhas aderentes D = 12,7 mm - fornecimento e instalação</t>
  </si>
  <si>
    <t>4507769</t>
  </si>
  <si>
    <t>Ancoragem ativa com 6 cordoalhas aderentes D = 15,2 mm - fornecimento e instalação</t>
  </si>
  <si>
    <t>4507770</t>
  </si>
  <si>
    <t>Ancoragem ativa com 7 cordoalhas aderentes D = 12,7 mm - fornecimento e instalação</t>
  </si>
  <si>
    <t>4507771</t>
  </si>
  <si>
    <t>Ancoragem ativa com 7 cordoalhas aderentes D = 15,2 mm - fornecimento e instalação</t>
  </si>
  <si>
    <t>4507772</t>
  </si>
  <si>
    <t>Ancoragem ativa com 8 cordoalhas aderentes D = 12,7 mm - fornecimento e instalação</t>
  </si>
  <si>
    <t>4508193</t>
  </si>
  <si>
    <t>Ancoragem ativa com 8 cordoalhas aderentes D = 15,2 mm - fornecimento e instalação</t>
  </si>
  <si>
    <t>4507773</t>
  </si>
  <si>
    <t>Ancoragem ativa com 9 cordoalhas aderentes D = 12,7 mm - fornecimento e instalação</t>
  </si>
  <si>
    <t>4507774</t>
  </si>
  <si>
    <t>Ancoragem ativa com 9 cordoalhas aderentes D = 15,2 mm - fornecimento e instalação</t>
  </si>
  <si>
    <t>4507775</t>
  </si>
  <si>
    <t>Ancoragem ativa para lajes com 1 cordoalha aderente D = 12,7 mm - fornecimento e instalação</t>
  </si>
  <si>
    <t>4507776</t>
  </si>
  <si>
    <t>Ancoragem ativa para lajes com 1 cordoalha aderente D = 15,2 mm - fornecimento e instalação</t>
  </si>
  <si>
    <t>4507783</t>
  </si>
  <si>
    <t>Ancoragem ativa para lajes com 1 cordoalha engraxada D = 12,7 mm - fornecimento e instalação</t>
  </si>
  <si>
    <t>4507784</t>
  </si>
  <si>
    <t>Ancoragem ativa para lajes com 1 cordoalha engraxada D = 15,2 mm - fornecimento e instalação</t>
  </si>
  <si>
    <t>4507777</t>
  </si>
  <si>
    <t>Ancoragem ativa para lajes com 2 cordoalhas aderentes D = 12,7 mm - fornecimento e instalação</t>
  </si>
  <si>
    <t>4507778</t>
  </si>
  <si>
    <t>Ancoragem ativa para lajes com 2 cordoalhas aderentes D = 15,2 mm - fornecimento e instalação</t>
  </si>
  <si>
    <t>4507779</t>
  </si>
  <si>
    <t>Ancoragem ativa para lajes com 3 cordoalhas aderentes D = 12,7 mm - fornecimento e instalação</t>
  </si>
  <si>
    <t>4507780</t>
  </si>
  <si>
    <t>Ancoragem ativa para lajes com 3 cordoalhas aderentes D = 15,2 mm - fornecimento e instalação</t>
  </si>
  <si>
    <t>4507781</t>
  </si>
  <si>
    <t>Ancoragem ativa para lajes com 4 cordoalhas aderentes D = 12,7 mm - fornecimento e instalação</t>
  </si>
  <si>
    <t>4507782</t>
  </si>
  <si>
    <t>Ancoragem ativa para lajes com 4 cordoalhas aderentes D = 15,2 mm - fornecimento e instalação</t>
  </si>
  <si>
    <t>4507785</t>
  </si>
  <si>
    <t>Ancoragem passiva com 10 cordoalhas aderentes D = 12,7 mm - fornecimento e instalação</t>
  </si>
  <si>
    <t>4508194</t>
  </si>
  <si>
    <t>Ancoragem passiva com 10 cordoalhas aderentes D = 15,2 mm - fornecimento e instalação</t>
  </si>
  <si>
    <t>4507786</t>
  </si>
  <si>
    <t>Ancoragem passiva com 12 cordoalhas aderentes D = 12,7 mm - fornecimento e instalação</t>
  </si>
  <si>
    <t>4507787</t>
  </si>
  <si>
    <t>Ancoragem passiva com 12 cordoalhas aderentes D = 15,2 mm - fornecimento e instalação</t>
  </si>
  <si>
    <t>4507788</t>
  </si>
  <si>
    <t>Ancoragem passiva com 15 cordoalhas aderentes D = 12,7 mm - fornecimento e instalação</t>
  </si>
  <si>
    <t>4507789</t>
  </si>
  <si>
    <t>Ancoragem passiva com 15 cordoalhas aderentes D = 15,2 mm - fornecimento e instalação</t>
  </si>
  <si>
    <t>4507790</t>
  </si>
  <si>
    <t>Ancoragem passiva com 19 cordoalhas aderentes D = 12,7 mm - fornecimento e instalação</t>
  </si>
  <si>
    <t>4507791</t>
  </si>
  <si>
    <t>Ancoragem passiva com 19 cordoalhas aderentes D = 15,2 mm - fornecimento e instalação</t>
  </si>
  <si>
    <t>4507792</t>
  </si>
  <si>
    <t>Ancoragem passiva com 22 cordoalhas aderentes D = 12,7 mm - fornecimento e instalação</t>
  </si>
  <si>
    <t>4507793</t>
  </si>
  <si>
    <t>Ancoragem passiva com 22 cordoalhas aderentes D = 15,2 mm - fornecimento e instalação</t>
  </si>
  <si>
    <t>4507794</t>
  </si>
  <si>
    <t>Ancoragem passiva com 27 cordoalhas aderentes D = 12,7 mm - fornecimento e instalação</t>
  </si>
  <si>
    <t>4507795</t>
  </si>
  <si>
    <t>Ancoragem passiva com 27 cordoalhas aderentes D = 15,2 mm - fornecimento e instalação</t>
  </si>
  <si>
    <t>4507796</t>
  </si>
  <si>
    <t>Ancoragem passiva com 31 cordoalhas aderentes D = 12,7 mm - fornecimento e instalação</t>
  </si>
  <si>
    <t>4508190</t>
  </si>
  <si>
    <t>Ancoragem passiva com 31 cordoalhas aderentes D = 15,2 mm - fornecimento e instalação</t>
  </si>
  <si>
    <t>4507797</t>
  </si>
  <si>
    <t>Ancoragem passiva com 4 cordoalhas aderentes D = 12,7 mm - fornecimento e instalação</t>
  </si>
  <si>
    <t>4507798</t>
  </si>
  <si>
    <t>Ancoragem passiva com 4 cordoalhas aderentes D = 15,2 mm - fornecimento e instalação</t>
  </si>
  <si>
    <t>4507799</t>
  </si>
  <si>
    <t>Ancoragem passiva com 6 cordoalhas aderentes D = 12,7 mm - fornecimento e instalação</t>
  </si>
  <si>
    <t>4507800</t>
  </si>
  <si>
    <t>Ancoragem passiva com 6 cordoalhas aderentes D = 15,2 mm - fornecimento e instalação</t>
  </si>
  <si>
    <t>4507801</t>
  </si>
  <si>
    <t>Ancoragem passiva com 7 cordoalhas aderentes D = 12,7 mm - fornecimento e instalação</t>
  </si>
  <si>
    <t>4507802</t>
  </si>
  <si>
    <t>Ancoragem passiva com 7 cordoalhas aderentes D = 15,2 mm - fornecimento e instalação</t>
  </si>
  <si>
    <t>4507803</t>
  </si>
  <si>
    <t>Ancoragem passiva com 8 cordoalhas aderentes D = 12,7 mm - fornecimento e instalação</t>
  </si>
  <si>
    <t>4508191</t>
  </si>
  <si>
    <t>Ancoragem passiva com 8 cordoalhas aderentes D = 15,2 mm - fornecimento e instalação</t>
  </si>
  <si>
    <t>4507804</t>
  </si>
  <si>
    <t>Ancoragem passiva com 9 cordoalhas aderentes D = 12,7 mm - fornecimento e instalação</t>
  </si>
  <si>
    <t>4507805</t>
  </si>
  <si>
    <t>Ancoragem passiva com 9 cordoalhas aderentes D = 15,2 mm - fornecimento e instalação</t>
  </si>
  <si>
    <t>4507806</t>
  </si>
  <si>
    <t>Ancoragem passiva para lajes com 1 cordoalha aderente D = 12,7 mm - fornecimento e instalação</t>
  </si>
  <si>
    <t>4507807</t>
  </si>
  <si>
    <t>Ancoragem passiva para lajes com 1 cordoalha aderente D = 15,2 mm - fornecimento e instalação</t>
  </si>
  <si>
    <t>4507866</t>
  </si>
  <si>
    <t>Ancoragem passiva para lajes com 1 cordoalha engraxada D = 12,7 mm - fornecimento e instalação</t>
  </si>
  <si>
    <t>4507867</t>
  </si>
  <si>
    <t>Ancoragem passiva para lajes com 1 cordoalha engraxada D = 15,2 mm - fornecimento e instalação</t>
  </si>
  <si>
    <t>4507808</t>
  </si>
  <si>
    <t>Ancoragem passiva para lajes com 2 cordoalhas aderentes D = 12,7 mm - fornecimento e instalação</t>
  </si>
  <si>
    <t>4507809</t>
  </si>
  <si>
    <t>Ancoragem passiva para lajes com 2 cordoalhas aderentes D = 15,2 mm - fornecimento e instalação</t>
  </si>
  <si>
    <t>4507810</t>
  </si>
  <si>
    <t>Ancoragem passiva para lajes com 3 cordoalhas aderentes D = 12,7 mm - fornecimento e instalação</t>
  </si>
  <si>
    <t>4507811</t>
  </si>
  <si>
    <t>Ancoragem passiva para lajes com 3 cordoalhas aderentes D = 15,2 mm - fornecimento e instalação</t>
  </si>
  <si>
    <t>4507812</t>
  </si>
  <si>
    <t>Ancoragem passiva para lajes com 4 cordoalhas aderentes D = 12,7 mm - fornecimento e instalação</t>
  </si>
  <si>
    <t>4507813</t>
  </si>
  <si>
    <t>Ancoragem passiva para lajes com 4 cordoalhas aderentes D = 15,2 mm - fornecimento e instalação</t>
  </si>
  <si>
    <t>4507851</t>
  </si>
  <si>
    <t>Bainha metálica ovalizada seção 19 x 36 mm para 1 cordoalha D = 12,7 mm - fornecimento, instalação e injeção de nata de cimento</t>
  </si>
  <si>
    <t>4507852</t>
  </si>
  <si>
    <t>Bainha metálica ovalizada seção 19 x 36 mm para 2 cordoalhas D = 12,7 mm - fornecimento, instalação e injeção de nata de cimento</t>
  </si>
  <si>
    <t>4507853</t>
  </si>
  <si>
    <t>Bainha metálica ovalizada seção 19 x 48 mm para 3 cordoalhas D = 12,7 mm - fornecimento, instalação e injeção de nata de cimento</t>
  </si>
  <si>
    <t>4507854</t>
  </si>
  <si>
    <t>Bainha metálica ovalizada seção 19 x 62 mm para 4 cordoalhas D = 12,7 mm - fornecimento, instalação e injeção de nata de cimento</t>
  </si>
  <si>
    <t>4507855</t>
  </si>
  <si>
    <t>Bainha metálica ovalizada seção 22 x 32 mm para 1 cordoalha D = 15,2 mm - fornecimento, instalação e injeção de nata de cimento</t>
  </si>
  <si>
    <t>4507856</t>
  </si>
  <si>
    <t>Bainha metálica ovalizada seção 22 x 32 mm para 2 cordoalhas D = 15,2 mm - fornecimento, instalação e injeção de nata de cimento</t>
  </si>
  <si>
    <t>4507857</t>
  </si>
  <si>
    <t>Bainha metálica ovalizada seção 22 x 55 mm para 3 cordoalhas D = 15,2 mm - fornecimento, instalação e injeção de nata de cimento</t>
  </si>
  <si>
    <t>4507858</t>
  </si>
  <si>
    <t>Bainha metálica ovalizada seção 22 x 73 mm para 4 cordoalhas D = 15,2 mm - fornecimento, instalação e injeção de nata de cimento</t>
  </si>
  <si>
    <t>4508177</t>
  </si>
  <si>
    <t>Bainha metálica redonda D = 100 mm para 21 cordoalhas D = 15,2 mm - fornecimento, instalação e injeção de nata de cimento</t>
  </si>
  <si>
    <t>4508178</t>
  </si>
  <si>
    <t>Bainha metálica redonda D = 100 mm para 22 cordoalhas D = 15,2 mm - fornecimento, instalação e injeção de nata de cimento</t>
  </si>
  <si>
    <t>4507821</t>
  </si>
  <si>
    <t>Bainha metálica redonda D = 100 mm para 24 cordoalhas D = 15,2 mm - fornecimento, instalação e injeção de nata de cimento</t>
  </si>
  <si>
    <t>4507822</t>
  </si>
  <si>
    <t>Bainha metálica redonda D = 100 mm para 25 cordoalhas D = 15,2 mm - fornecimento, instalação e injeção de nata de cimento</t>
  </si>
  <si>
    <t>4507823</t>
  </si>
  <si>
    <t>Bainha metálica redonda D = 100 mm para 30 cordoalhas D = 12,7 mm - fornecimento, instalação e injeção de nata de cimento</t>
  </si>
  <si>
    <t>4508188</t>
  </si>
  <si>
    <t>Bainha metálica redonda D = 100 mm para 31 cordoalhas D = 12,7 mm - fornecimento, instalação e injeção de nata de cimento</t>
  </si>
  <si>
    <t>4507824</t>
  </si>
  <si>
    <t>Bainha metálica redonda D = 110 mm para 27 cordoalhas D = 15,2 mm - fornecimento, instalação e injeção de nata de cimento</t>
  </si>
  <si>
    <t>4507825</t>
  </si>
  <si>
    <t>Bainha metálica redonda D = 110 mm para 37 cordoalhas D = 12,7 mm - fornecimento, instalação e injeção de nata de cimento</t>
  </si>
  <si>
    <t>4507826</t>
  </si>
  <si>
    <t>Bainha metálica redonda D = 120 mm para 30 cordoalhas D = 15,2 mm - fornecimento, instalação e injeção de nata de cimento</t>
  </si>
  <si>
    <t>4508179</t>
  </si>
  <si>
    <t>Bainha metálica redonda D = 120 mm para 31 cordoalhas D = 15,2 mm - fornecimento, instalação e injeção de nata de cimento</t>
  </si>
  <si>
    <t>4507827</t>
  </si>
  <si>
    <t>Bainha metálica redonda D = 130 mm para 37 cordoalhas D = 15,2 mm - fornecimento, instalação e injeção de nata de cimento</t>
  </si>
  <si>
    <t>4508180</t>
  </si>
  <si>
    <t>Bainha metálica redonda D = 30 mm para 2 cordoalhas D = 12,7 mm - fornecimento, instalação e injeção de nata de cimento</t>
  </si>
  <si>
    <t>4507739</t>
  </si>
  <si>
    <t>Bainha metálica redonda D = 35 mm para 2 cordoalhas D = 15,2 mm - fornecimento, instalação e injeção de nata de cimento</t>
  </si>
  <si>
    <t>4508181</t>
  </si>
  <si>
    <t>Bainha metálica redonda D = 35 mm para 3 cordoalhas D = 12,7 mm - fornecimento, instalação e injeção de nata de cimento</t>
  </si>
  <si>
    <t>4508125</t>
  </si>
  <si>
    <t>Bainha metálica redonda D = 40 mm para 3 cordoalhas D = 15,2 mm - fornecimento, instalação e injeção de nata de cimento</t>
  </si>
  <si>
    <t>4507828</t>
  </si>
  <si>
    <t>Bainha metálica redonda D = 40 mm para 4 cordoalhas D = 12,7 mm - fornecimento, instalação e injeção de nata de cimento</t>
  </si>
  <si>
    <t>4507829</t>
  </si>
  <si>
    <t>Bainha metálica redonda D = 45 mm para 4 cordoalhas D = 15,2 mm - fornecimento, instalação e injeção de nata de cimento</t>
  </si>
  <si>
    <t>4508182</t>
  </si>
  <si>
    <t>Bainha metálica redonda D = 45 mm para 5 cordoalhas D = 12,7 mm - fornecimento, instalação e injeção de nata de cimento</t>
  </si>
  <si>
    <t>4508092</t>
  </si>
  <si>
    <t>Bainha metálica redonda D = 50 mm para 5 cordoalhas D = 15,2 mm - fornecimento, instalação e injeção de nata de cimento</t>
  </si>
  <si>
    <t>4507830</t>
  </si>
  <si>
    <t>Bainha metálica redonda D = 50 mm para 6 cordoalhas D = 12,7 mm - fornecimento, instalação e injeção de nata de cimento</t>
  </si>
  <si>
    <t>4508183</t>
  </si>
  <si>
    <t>Bainha metálica redonda D = 55 mm para 7 cordoalhas D = 12,7 mm - fornecimento, instalação e injeção de nata de cimento</t>
  </si>
  <si>
    <t>4507831</t>
  </si>
  <si>
    <t>Bainha metálica redonda D = 55 mm para 8 cordoalhas D = 12,7 mm - fornecimento, instalação e injeção de nata de cimento</t>
  </si>
  <si>
    <t>4507832</t>
  </si>
  <si>
    <t>Bainha metálica redonda D = 60 mm para 6 cordoalhas D = 15,2 mm - fornecimento, instalação e injeção de nata de cimento</t>
  </si>
  <si>
    <t>4507833</t>
  </si>
  <si>
    <t>Bainha metálica redonda D = 60 mm para 9 cordoalhas D = 12,7 mm - fornecimento, instalação e injeção de nata de cimento</t>
  </si>
  <si>
    <t>4507834</t>
  </si>
  <si>
    <t>Bainha metálica redonda D = 65 mm para 10 cordoalhas D = 12,7 mm - fornecimento, instalação e injeção de nata de cimento</t>
  </si>
  <si>
    <t>4508184</t>
  </si>
  <si>
    <t>Bainha metálica redonda D = 65 mm para 11 cordoalhas D = 12,7 mm - fornecimento, instalação e injeção de nata de cimento</t>
  </si>
  <si>
    <t>4507835</t>
  </si>
  <si>
    <t>Bainha metálica redonda D = 65 mm para 12 cordoalhas D = 12,7 mm - fornecimento, instalação e injeção de nata de cimento</t>
  </si>
  <si>
    <t>4508174</t>
  </si>
  <si>
    <t>Bainha metálica redonda D = 65 mm para 7 cordoalhas D = 15,2 mm - fornecimento, instalação e injeção de nata de cimento</t>
  </si>
  <si>
    <t>4507836</t>
  </si>
  <si>
    <t>Bainha metálica redonda D = 65 mm para 8 cordoalhas D = 15,2 mm - fornecimento, instalação e injeção de nata de cimento</t>
  </si>
  <si>
    <t>4507837</t>
  </si>
  <si>
    <t>Bainha metálica redonda D = 70 mm para 15 cordoalhas D = 12,7 mm - fornecimento, instalação e injeção de nata de cimento</t>
  </si>
  <si>
    <t>4507838</t>
  </si>
  <si>
    <t>Bainha metálica redonda D = 70 mm para 9 cordoalhas D = 15,2 mm - fornecimento, instalação e injeção de nata de cimento</t>
  </si>
  <si>
    <t>4507839</t>
  </si>
  <si>
    <t>Bainha metálica redonda D = 75 mm para 10 cordoalhas D = 15,2 mm - fornecimento, instalação e injeção de nata de cimento</t>
  </si>
  <si>
    <t>4508175</t>
  </si>
  <si>
    <t>Bainha metálica redonda D = 75 mm para 11 cordoalhas D = 15,2 mm - fornecimento, instalação e injeção de nata de cimento</t>
  </si>
  <si>
    <t>4507840</t>
  </si>
  <si>
    <t>Bainha metálica redonda D = 75 mm para 16 cordoalhas D = 12,7 mm - fornecimento, instalação e injeção de nata de cimento</t>
  </si>
  <si>
    <t>4507841</t>
  </si>
  <si>
    <t>Bainha metálica redonda D = 75 mm para 18 cordoalhas D = 12,7 mm - fornecimento, instalação e injeção de nata de cimento</t>
  </si>
  <si>
    <t>4507842</t>
  </si>
  <si>
    <t>Bainha metálica redonda D = 80 mm para 12 cordoalhas D = 15,2 mm - fornecimento, instalação e injeção de nata de cimento</t>
  </si>
  <si>
    <t>4508185</t>
  </si>
  <si>
    <t>Bainha metálica redonda D = 80 mm para 19 cordoalhas D = 12,7 mm - fornecimento, instalação e injeção de nata de cimento</t>
  </si>
  <si>
    <t>4507843</t>
  </si>
  <si>
    <t>Bainha metálica redonda D = 80 mm para 20 cordoalhas D = 12,7 mm - fornecimento, instalação e injeção de nata de cimento</t>
  </si>
  <si>
    <t>4507844</t>
  </si>
  <si>
    <t>Bainha metálica redonda D = 85 mm para 15 cordoalhas D = 15,2 mm - fornecimento, instalação e injeção de nata de cimento</t>
  </si>
  <si>
    <t>4508186</t>
  </si>
  <si>
    <t>Bainha metálica redonda D = 85 mm para 21 cordoalhas D = 12,7 mm - fornecimento, instalação e injeção de nata de cimento</t>
  </si>
  <si>
    <t>4508187</t>
  </si>
  <si>
    <t>Bainha metálica redonda D = 85 mm para 22 cordoalhas D = 12,7 mm - fornecimento, instalação e injeção de nata de cimento</t>
  </si>
  <si>
    <t>4507845</t>
  </si>
  <si>
    <t>Bainha metálica redonda D = 85 mm para 24 cordoalhas D = 12,7 mm - fornecimento, instalação e injeção de nata de cimento</t>
  </si>
  <si>
    <t>4507846</t>
  </si>
  <si>
    <t>Bainha metálica redonda D = 85 mm para 25 cordoalhas D = 12,7 mm - fornecimento, instalação e injeção de nata de cimento</t>
  </si>
  <si>
    <t>4507847</t>
  </si>
  <si>
    <t>Bainha metálica redonda D = 90 mm para 16 cordoalhas D = 15,2 mm - fornecimento, instalação e injeção de nata de cimento</t>
  </si>
  <si>
    <t>4507848</t>
  </si>
  <si>
    <t>Bainha metálica redonda D = 90 mm para 18 cordoalhas D = 15,2 mm - fornecimento, instalação e injeção de nata de cimento</t>
  </si>
  <si>
    <t>4507849</t>
  </si>
  <si>
    <t>Bainha metálica redonda D = 90 mm para 27 cordoalhas D = 12,7 mm - fornecimento, instalação e injeção de nata de cimento</t>
  </si>
  <si>
    <t>4508176</t>
  </si>
  <si>
    <t>Bainha metálica redonda D = 95 mm para 19 cordoalhas D = 15,2 mm - fornecimento, instalação e injeção de nata de cimento</t>
  </si>
  <si>
    <t>4507850</t>
  </si>
  <si>
    <t>Bainha metálica redonda D = 95 mm para 20 cordoalhas D = 15,2 mm - fornecimento, instalação e injeção de nata de cimento</t>
  </si>
  <si>
    <t>4507956</t>
  </si>
  <si>
    <t>Cordoalha CP 190 RB D = 12,7 mm - fornecimento e instalação</t>
  </si>
  <si>
    <t>4507957</t>
  </si>
  <si>
    <t>Cordoalha CP 190 RB D = 15,2 mm - fornecimento e instalação</t>
  </si>
  <si>
    <t>4507958</t>
  </si>
  <si>
    <t>Cordoalha engraxada CP 190 RB D = 12,7 mm - fornecimento e instalação</t>
  </si>
  <si>
    <t>4507959</t>
  </si>
  <si>
    <t>Cordoalha engraxada CP 190 RB D = 15,2 mm - fornecimento e instalação</t>
  </si>
  <si>
    <t>4516138</t>
  </si>
  <si>
    <t>Gaiola metálica em cantoneira para armazenamento e manipulação de cordoalha - confecção</t>
  </si>
  <si>
    <t>4516137</t>
  </si>
  <si>
    <t>Nicho de madeira para dispositivo de ancoragem de protensão - confecção e instalação</t>
  </si>
  <si>
    <t>4805755</t>
  </si>
  <si>
    <t>Apiloamento manual</t>
  </si>
  <si>
    <t>4805756</t>
  </si>
  <si>
    <t>Apiloamento manual de superfície com espessura de 15 cm</t>
  </si>
  <si>
    <t>4816020</t>
  </si>
  <si>
    <t>Areia extraída com draga de sucção tipo bomba</t>
  </si>
  <si>
    <t>4816019</t>
  </si>
  <si>
    <t>Areia extraída com escavadeira hidráulica de longo alcance</t>
  </si>
  <si>
    <t>4816018</t>
  </si>
  <si>
    <t>Areia extraída com trator e carregadeira</t>
  </si>
  <si>
    <t>4816012</t>
  </si>
  <si>
    <t>Brita produzida em central de britagem de 80 m³/h</t>
  </si>
  <si>
    <t>4815805</t>
  </si>
  <si>
    <t>Calandragem de chapa metálica com espessura de 3 mm</t>
  </si>
  <si>
    <t>4815802</t>
  </si>
  <si>
    <t>Calandragem de chapa metálica com espessura de 5 mm</t>
  </si>
  <si>
    <t>4805754</t>
  </si>
  <si>
    <t>Compactação manual com soquete vibratório</t>
  </si>
  <si>
    <t>4816145</t>
  </si>
  <si>
    <t>Confecção de canaleta meia cana D = 0,30 m - areia e brita comerciais</t>
  </si>
  <si>
    <t>4816144</t>
  </si>
  <si>
    <t>Confecção de canaleta meia cana D = 0,30 m - areia extraída e brita produzida</t>
  </si>
  <si>
    <t>4816147</t>
  </si>
  <si>
    <t>Confecção de canaleta meia cana D = 0,40 m - areia e brita comerciais</t>
  </si>
  <si>
    <t>4816146</t>
  </si>
  <si>
    <t>Confecção de canaleta meia cana D = 0,40 m - areia extraída e brita produzida</t>
  </si>
  <si>
    <t>4816121</t>
  </si>
  <si>
    <t>Confecção de tubos de concreto D = 0,20 m - areia e brita comerciais</t>
  </si>
  <si>
    <t>4816120</t>
  </si>
  <si>
    <t>Confecção de tubos de concreto D = 0,20 m - areia extraída e brita produzida</t>
  </si>
  <si>
    <t>4816123</t>
  </si>
  <si>
    <t>Confecção de tubos de concreto D = 0,30 m - areia e brita comerciais</t>
  </si>
  <si>
    <t>4816122</t>
  </si>
  <si>
    <t>Confecção de tubos de concreto D = 0,30 m - areia extraída e brita produzida</t>
  </si>
  <si>
    <t>4816125</t>
  </si>
  <si>
    <t>Confecção de tubos de concreto D = 0,40 m - areia e brita comerciais</t>
  </si>
  <si>
    <t>4816124</t>
  </si>
  <si>
    <t>Confecção de tubos de concreto D = 0,40 m - areia extraída e brita produzida</t>
  </si>
  <si>
    <t>4816022</t>
  </si>
  <si>
    <t>Confecção de tubos de concreto D = 0,50 m - areia e brita comerciais</t>
  </si>
  <si>
    <t>4816021</t>
  </si>
  <si>
    <t>Confecção de tubos de concreto D = 0,50 m - areia extraída e brita produzida</t>
  </si>
  <si>
    <t>4816106</t>
  </si>
  <si>
    <t>Confecção de tubos de concreto perfurado D = 0,20 m - areia e brita comerciais</t>
  </si>
  <si>
    <t>4816105</t>
  </si>
  <si>
    <t>Confecção de tubos de concreto perfurado D = 0,20 m - areia extraída e brita produzida</t>
  </si>
  <si>
    <t>4816108</t>
  </si>
  <si>
    <t>Confecção de tubos de concreto perfurado D = 0,30 m - areia e brita comerciais</t>
  </si>
  <si>
    <t>4816107</t>
  </si>
  <si>
    <t>Confecção de tubos de concreto perfurado D = 0,30 m - areia extraída e brita produzida</t>
  </si>
  <si>
    <t>4816110</t>
  </si>
  <si>
    <t>Confecção de tubos de concreto perfurado D = 0,40 m - areia e brita comerciais</t>
  </si>
  <si>
    <t>4816109</t>
  </si>
  <si>
    <t>Confecção de tubos de concreto perfurado D = 0,40 m - areia extraída e brita produzida</t>
  </si>
  <si>
    <t>4816100</t>
  </si>
  <si>
    <t>Confecção de tubos de concreto poroso D = 0,20 m - areia e brita comerciais</t>
  </si>
  <si>
    <t>4816099</t>
  </si>
  <si>
    <t>Confecção de tubos de concreto poroso D = 0,20 m - areia extraída e brita produzida</t>
  </si>
  <si>
    <t>4816102</t>
  </si>
  <si>
    <t>Confecção de tubos de concreto poroso D = 0,30 m - areia e brita comerciais</t>
  </si>
  <si>
    <t>4816101</t>
  </si>
  <si>
    <t>Confecção de tubos de concreto poroso D = 0,30 m - areia extraída e brita produzida</t>
  </si>
  <si>
    <t>4816104</t>
  </si>
  <si>
    <t>Confecção de tubos de concreto poroso D = 0,40 m - areia e brita comerciais</t>
  </si>
  <si>
    <t>4816103</t>
  </si>
  <si>
    <t>Confecção de tubos de concreto poroso D = 0,40 m - areia extraída e brita produzida</t>
  </si>
  <si>
    <t>4815804</t>
  </si>
  <si>
    <t>Dobramento de chapas de alumínio com espessura de 1,5 mm e comprimento de dobra de até 500 mm</t>
  </si>
  <si>
    <t>4816002</t>
  </si>
  <si>
    <t>Escavação de tunnel liner em material de 3ª categoria</t>
  </si>
  <si>
    <t>4805765</t>
  </si>
  <si>
    <t>Escavação de vala em material de 3ª categoria</t>
  </si>
  <si>
    <t>4816000</t>
  </si>
  <si>
    <t>Escavação manual de tunnel liner em material de 1ª categoria</t>
  </si>
  <si>
    <t>4816001</t>
  </si>
  <si>
    <t>Escavação manual de tunnel liner em material de 2ª categoria</t>
  </si>
  <si>
    <t>4805749</t>
  </si>
  <si>
    <t>Escavação manual de vala em material de 1ª categoria</t>
  </si>
  <si>
    <t>4805751</t>
  </si>
  <si>
    <t>Escavação manual em material de 1ª categoria na profundidade de 1 a 2 m</t>
  </si>
  <si>
    <t>4805752</t>
  </si>
  <si>
    <t>Escavação manual em material de 1ª categoria na profundidade de 2 a 3 m</t>
  </si>
  <si>
    <t>4805753</t>
  </si>
  <si>
    <t>Escavação manual em material de 1ª categoria na profundidade de 3 a 4 m</t>
  </si>
  <si>
    <t>4805750</t>
  </si>
  <si>
    <t>Escavação manual em material de 1ª categoria na profundidade de até 1 m</t>
  </si>
  <si>
    <t>4805767</t>
  </si>
  <si>
    <t>Escavação manual em material de 2ª categoria na profundidade de 1 a 2 m</t>
  </si>
  <si>
    <t>4805769</t>
  </si>
  <si>
    <t>Escavação manual em material de 2ª categoria na profundidade de 2 a 3 m</t>
  </si>
  <si>
    <t>4805770</t>
  </si>
  <si>
    <t>Escavação manual em material de 2ª categoria na profundidade de 3 a 4 m</t>
  </si>
  <si>
    <t>4805760</t>
  </si>
  <si>
    <t>Escavação manual em material de 2ª categoria na profundidade de até 1 m</t>
  </si>
  <si>
    <t>4805757</t>
  </si>
  <si>
    <t>Escavação mecânica de vala em material de 1ª categoria</t>
  </si>
  <si>
    <t>4805762</t>
  </si>
  <si>
    <t>Escavação mecânica de vala em material de 2ª categoria</t>
  </si>
  <si>
    <t>4806395</t>
  </si>
  <si>
    <t>Fixação de parafuso em estrutura metálica</t>
  </si>
  <si>
    <t>4816003</t>
  </si>
  <si>
    <t>Iluminação provisória para tunnel liner</t>
  </si>
  <si>
    <t>4816017</t>
  </si>
  <si>
    <t>Material pétreo produzido em britador de mandíbulas móvel - camada final de aterro em rocha</t>
  </si>
  <si>
    <t>4816023</t>
  </si>
  <si>
    <t>Operação de mergulho autônomo em profundidade de até 20 m</t>
  </si>
  <si>
    <t>4816025</t>
  </si>
  <si>
    <t>Operação de mergulho dependente em profundidade de 30 a 50 m - inclusive descompressão</t>
  </si>
  <si>
    <t>4816024</t>
  </si>
  <si>
    <t>Operação de mergulho dependente em profundidade de até 30 m - inclusive descompressão</t>
  </si>
  <si>
    <t>4816005</t>
  </si>
  <si>
    <t>Pedra de mão produzida manualmente</t>
  </si>
  <si>
    <t>4800400</t>
  </si>
  <si>
    <t>Preparo e regularização de terreno em desnível</t>
  </si>
  <si>
    <t>4816016</t>
  </si>
  <si>
    <t>Rachão ou pedra de mão produzida</t>
  </si>
  <si>
    <t>4800412</t>
  </si>
  <si>
    <t>Raspagem e limpeza de terreno plano</t>
  </si>
  <si>
    <t>4815671</t>
  </si>
  <si>
    <t>Reaterro e compactação com soquete vibratório</t>
  </si>
  <si>
    <t>4815803</t>
  </si>
  <si>
    <t>Rebordeamento de chapa metálica com espessura de 5 mm</t>
  </si>
  <si>
    <t>4816011</t>
  </si>
  <si>
    <t>Recarga de cilindro com ar respirável para atividades de mergulho</t>
  </si>
  <si>
    <t>4816014</t>
  </si>
  <si>
    <t>Rocha para britagem com perfuratriz manual</t>
  </si>
  <si>
    <t>4816010</t>
  </si>
  <si>
    <t>Rocha para britagem com perfuratriz sobre esteira</t>
  </si>
  <si>
    <t>4816015</t>
  </si>
  <si>
    <t>Rocha para britagem com perfuratriz sobre esteira - camada final de aterro em rocha</t>
  </si>
  <si>
    <t>4816119</t>
  </si>
  <si>
    <t>Selo de argila apiloado (solo local)</t>
  </si>
  <si>
    <t>4816004</t>
  </si>
  <si>
    <t>Ventilação provisória para tunnel liner</t>
  </si>
  <si>
    <t>4915652</t>
  </si>
  <si>
    <t>Bico de adesão para injeção de adesivo estrutural à base de resina epóxi - fornecimento, instalação e retirada</t>
  </si>
  <si>
    <t>4915651</t>
  </si>
  <si>
    <t>Bico de perfuração para injeção de adesivo estrutural à base de resina epóxi - fornecimento, instalação e retirada</t>
  </si>
  <si>
    <t>4915723</t>
  </si>
  <si>
    <t>Caiação manual com fixador de cal</t>
  </si>
  <si>
    <t>4915724</t>
  </si>
  <si>
    <t>Caiação mecanizada com fixador de cal</t>
  </si>
  <si>
    <t>4915637</t>
  </si>
  <si>
    <t>Capa selante - areia comercial</t>
  </si>
  <si>
    <t>4915779</t>
  </si>
  <si>
    <t>Capa selante - areia extraída</t>
  </si>
  <si>
    <t>4915638</t>
  </si>
  <si>
    <t>Capa selante - brita produzida</t>
  </si>
  <si>
    <t>4915636</t>
  </si>
  <si>
    <t>Capa selante - pedrisco comercial</t>
  </si>
  <si>
    <t>4915744</t>
  </si>
  <si>
    <t>Capina manual</t>
  </si>
  <si>
    <t>4915700</t>
  </si>
  <si>
    <t>Combate à exsudação - areia comercial</t>
  </si>
  <si>
    <t>4915590</t>
  </si>
  <si>
    <t>Combate à exsudação - areia extraída</t>
  </si>
  <si>
    <t>4915591</t>
  </si>
  <si>
    <t>Combate à exsudação - brita produzida</t>
  </si>
  <si>
    <t>4915701</t>
  </si>
  <si>
    <t>Combate à exsudação - pedrisco comercial</t>
  </si>
  <si>
    <t>4915703</t>
  </si>
  <si>
    <t>Correção de defeitos com mistura betuminosa</t>
  </si>
  <si>
    <t>4915705</t>
  </si>
  <si>
    <t>Correção de defeitos por fresagem descontínua do revestimento asfáltico - espessura de 5 cm</t>
  </si>
  <si>
    <t>4915743</t>
  </si>
  <si>
    <t>Corte e limpeza de áreas gramadas</t>
  </si>
  <si>
    <t>4915768</t>
  </si>
  <si>
    <t>Corte e remoção de árvores</t>
  </si>
  <si>
    <t>4915713</t>
  </si>
  <si>
    <t>Desobstrução de bueiro</t>
  </si>
  <si>
    <t>4915655</t>
  </si>
  <si>
    <t>Fresagem contínua de revestimento asfáltico - espessura de 3 cm</t>
  </si>
  <si>
    <t>4915656</t>
  </si>
  <si>
    <t>Fresagem contínua de revestimento asfáltico - espessura de 4 cm</t>
  </si>
  <si>
    <t>4915657</t>
  </si>
  <si>
    <t>Fresagem contínua de revestimento asfáltico - espessura de 5 cm</t>
  </si>
  <si>
    <t>4915658</t>
  </si>
  <si>
    <t>Fresagem contínua de revestimento asfáltico - espessura de 6 cm</t>
  </si>
  <si>
    <t>4915659</t>
  </si>
  <si>
    <t>Fresagem contínua de revestimento asfáltico - espessura de 7 cm</t>
  </si>
  <si>
    <t>4915660</t>
  </si>
  <si>
    <t>Fresagem contínua de revestimento asfáltico - espessura de 8 cm</t>
  </si>
  <si>
    <t>4915661</t>
  </si>
  <si>
    <t>Fresagem descontínua de revestimento asfáltico - espessura de 3 cm</t>
  </si>
  <si>
    <t>4915662</t>
  </si>
  <si>
    <t>Fresagem descontínua de revestimento asfáltico - espessura de 4 cm</t>
  </si>
  <si>
    <t>4915663</t>
  </si>
  <si>
    <t>Fresagem descontínua de revestimento asfáltico - espessura de 5 cm</t>
  </si>
  <si>
    <t>4915664</t>
  </si>
  <si>
    <t>Fresagem descontínua de revestimento asfáltico - espessura de 6 cm</t>
  </si>
  <si>
    <t>4915665</t>
  </si>
  <si>
    <t>Fresagem descontínua de revestimento asfáltico - espessura de 7 cm</t>
  </si>
  <si>
    <t>4915666</t>
  </si>
  <si>
    <t>Fresagem descontínua de revestimento asfáltico - espessura de 8 cm</t>
  </si>
  <si>
    <t>4915650</t>
  </si>
  <si>
    <t>Injeção de adesivo estrutural à base de resina epóxi de baixa viscosidade para tratamento de fissuras em estruturas de concreto - fornecimento e aplicação manual</t>
  </si>
  <si>
    <t>4915645</t>
  </si>
  <si>
    <t>Injeção de adesivo estrutural à base de resina epóxi de baixa viscosidade para tratamento de fissuras em estruturas de concreto - fornecimento e aplicação mecanizada</t>
  </si>
  <si>
    <t>4915712</t>
  </si>
  <si>
    <t>Limpeza de bueiro</t>
  </si>
  <si>
    <t>4915711</t>
  </si>
  <si>
    <t>Limpeza de descida d'água</t>
  </si>
  <si>
    <t>4915790</t>
  </si>
  <si>
    <t>Limpeza de emulsão asfáltica ou asfalto diluído derramados na pista - remoção com minicarregadeira com vassoura e descarga livre</t>
  </si>
  <si>
    <t>4915793</t>
  </si>
  <si>
    <t>Limpeza de líquidos combustíveis derramados na pista - remoção com minicarregadeira com vassoura e descarga livre</t>
  </si>
  <si>
    <t>4915792</t>
  </si>
  <si>
    <t>Limpeza de material asfáltico derramado fora da pista - remoção com escavadeira hidráulica e caminhão basculante</t>
  </si>
  <si>
    <t>4915718</t>
  </si>
  <si>
    <t>Limpeza de placa de sinalização</t>
  </si>
  <si>
    <t>4915672</t>
  </si>
  <si>
    <t>Limpeza de ponte</t>
  </si>
  <si>
    <t>4915708</t>
  </si>
  <si>
    <t>Limpeza de sarjeta e meio-fio</t>
  </si>
  <si>
    <t>4915710</t>
  </si>
  <si>
    <t>Limpeza de vala de drenagem</t>
  </si>
  <si>
    <t>4915709</t>
  </si>
  <si>
    <t>Limpeza de valeta de corte</t>
  </si>
  <si>
    <t>4915686</t>
  </si>
  <si>
    <t>Limpeza e desobstrução de dispositivos de drenagem em OAE</t>
  </si>
  <si>
    <t>4915687</t>
  </si>
  <si>
    <t>Limpeza e desobstrução de drenos de obras de contenção</t>
  </si>
  <si>
    <t>4915634</t>
  </si>
  <si>
    <t>Limpeza e desobstrução mecanizada de bueiros com diâmetro acima de 1,00 até 1,50 m</t>
  </si>
  <si>
    <t>4915633</t>
  </si>
  <si>
    <t>Limpeza e desobstrução mecanizada de bueiros com diâmetro de até 1,00 m</t>
  </si>
  <si>
    <t>4915714</t>
  </si>
  <si>
    <t>Limpeza e enchimento com resina epóxi de fissuras niveladas com abertura máxima de 0,4 mm e profundidade de 20 mm em pavimento de concreto que não atravessam toda a espessura da placa</t>
  </si>
  <si>
    <t>4915759</t>
  </si>
  <si>
    <t>Limpeza e remoção de vegetação junto aos aparelhos de apoio de OAE com o uso de herbicida</t>
  </si>
  <si>
    <t>4915758</t>
  </si>
  <si>
    <t>Limpeza e remoção de vegetação nas juntas de dilatação com o uso de herbicida</t>
  </si>
  <si>
    <t>4915640</t>
  </si>
  <si>
    <t>Limpeza e remoção manual de material retido em terra firme em OAE</t>
  </si>
  <si>
    <t>4915639</t>
  </si>
  <si>
    <t>Limpeza em superfície de concreto com escova de aço</t>
  </si>
  <si>
    <t>4915695</t>
  </si>
  <si>
    <t>Limpeza, serragem e enchimento de fissuras niveladas com abertura entre 0,4 mm e 1,0 mm e profundidade de 25 mm em pavimento de concreto com CAP</t>
  </si>
  <si>
    <t>4915696</t>
  </si>
  <si>
    <t>Limpeza, serragem e enchimento de fissuras niveladas com abertura entre 0,4 mm e 1,0 mm e profundidade de 25 mm em pavimento de concreto com CAP com polímero</t>
  </si>
  <si>
    <t>4915694</t>
  </si>
  <si>
    <t>Limpeza, serragem e enchimento de fissuras niveladas com abertura entre 0,4 mm e 1,0 mm e profundidade de 25 mm em pavimento de concreto com selante elástico a frio</t>
  </si>
  <si>
    <t>4915654</t>
  </si>
  <si>
    <t>Lixamento mecanizado em superfície de concreto</t>
  </si>
  <si>
    <t>4900001</t>
  </si>
  <si>
    <t>Material de base</t>
  </si>
  <si>
    <t>4915801</t>
  </si>
  <si>
    <t>Mistura betuminosa</t>
  </si>
  <si>
    <t>4916290</t>
  </si>
  <si>
    <t>Mistura betuminosa a frio executada em betoneira - faixa C - areia e brita comerciais</t>
  </si>
  <si>
    <t>4915765</t>
  </si>
  <si>
    <t>Poda de árvores com 5,0 m a 7,5 m de altura</t>
  </si>
  <si>
    <t>4915766</t>
  </si>
  <si>
    <t>Poda de árvores com 7,5 m a 10 m de altura</t>
  </si>
  <si>
    <t>4915764</t>
  </si>
  <si>
    <t>Poda de árvores com até 5 m de altura</t>
  </si>
  <si>
    <t>4915767</t>
  </si>
  <si>
    <t>Poda de árvores com mais de 10 m de altura</t>
  </si>
  <si>
    <t>4915777</t>
  </si>
  <si>
    <t>Reassentamento manual de meio-fio com material arrancado da pista</t>
  </si>
  <si>
    <t>4915618</t>
  </si>
  <si>
    <t>Recomposição de camada granular do pavimento com material de jazida</t>
  </si>
  <si>
    <t>4915774</t>
  </si>
  <si>
    <t>Recomposição de erosão em corte ou aterro com material de jazida</t>
  </si>
  <si>
    <t>4915719</t>
  </si>
  <si>
    <t>Recomposição de placa de sinalização</t>
  </si>
  <si>
    <t>4915611</t>
  </si>
  <si>
    <t>Recomposição de revestimento primário com material de jazida</t>
  </si>
  <si>
    <t>4915733</t>
  </si>
  <si>
    <t>Recomposição manual de aterro com material de jazida</t>
  </si>
  <si>
    <t>4915734</t>
  </si>
  <si>
    <t>Recomposição mecanizada de aterro com material de jazida</t>
  </si>
  <si>
    <t>4915727</t>
  </si>
  <si>
    <t>Recomposição parcial de cerca com mourão de concreto - arame</t>
  </si>
  <si>
    <t>4915726</t>
  </si>
  <si>
    <t>Recomposição parcial de cerca com mourão de concreto seção quadrada - mourão - areia e brita comerciais</t>
  </si>
  <si>
    <t>4915594</t>
  </si>
  <si>
    <t>Recomposição parcial de cerca com mourão de concreto seção quadrada - mourão - areia extraída e brita produzida</t>
  </si>
  <si>
    <t>4915729</t>
  </si>
  <si>
    <t>Recomposição parcial de cerca com mourão de concreto seção triangular - mourão - areia e brita comerciais</t>
  </si>
  <si>
    <t>4915596</t>
  </si>
  <si>
    <t>Recomposição parcial de cerca com mourão de concreto seção triangular - mourão - areia extraída e brita comercial</t>
  </si>
  <si>
    <t>4915732</t>
  </si>
  <si>
    <t>Recomposição parcial de cerca com mourão de madeira - arame</t>
  </si>
  <si>
    <t>4915731</t>
  </si>
  <si>
    <t>Recomposição parcial de cerca com mourão de madeira - mourão</t>
  </si>
  <si>
    <t>4915725</t>
  </si>
  <si>
    <t>Recomposição total de cerca com mourão de concreto seção quadrada - areia e brita comerciais</t>
  </si>
  <si>
    <t>4915593</t>
  </si>
  <si>
    <t>Recomposição total de cerca com mourão de concreto seção quadrada - areia extraída e brita produzida</t>
  </si>
  <si>
    <t>4915728</t>
  </si>
  <si>
    <t>Recomposição total de cerca com mourão de concreto seção triangular - areia e brita comerciais</t>
  </si>
  <si>
    <t>4915595</t>
  </si>
  <si>
    <t>Recomposição total de cerca com mourão de concreto seção triangular - areia extraída e brita produzida</t>
  </si>
  <si>
    <t>4915730</t>
  </si>
  <si>
    <t>Recomposição total de cerca com mourão de madeira</t>
  </si>
  <si>
    <t>4915598</t>
  </si>
  <si>
    <t>Reconformação da plataforma</t>
  </si>
  <si>
    <t>4915748</t>
  </si>
  <si>
    <t>Recuperação de desgaste superficial em pavimentos de concreto</t>
  </si>
  <si>
    <t>4915608</t>
  </si>
  <si>
    <t>Regularização de taludes e valas com soquete vibratório</t>
  </si>
  <si>
    <t>4915613</t>
  </si>
  <si>
    <t>Regularização mecânica da faixa de domínio</t>
  </si>
  <si>
    <t>4915692</t>
  </si>
  <si>
    <t>Remendo profundo com imprimação com asfalto diluído - demolição manual</t>
  </si>
  <si>
    <t>4915746</t>
  </si>
  <si>
    <t>Remendo profundo com imprimação com asfalto diluído - demolição mecânica e corte com serra</t>
  </si>
  <si>
    <t>4915630</t>
  </si>
  <si>
    <t>Remendo profundo com imprimação com emulsão asfáltica - demolição manual</t>
  </si>
  <si>
    <t>4915631</t>
  </si>
  <si>
    <t>Remendo profundo com imprimação com emulsão asfáltica - demolição mecânica e corte com serra</t>
  </si>
  <si>
    <t>4915785</t>
  </si>
  <si>
    <t>Remoção de animais de grande porte mortos em rodovia - carga e descarga com guindauto</t>
  </si>
  <si>
    <t>4915786</t>
  </si>
  <si>
    <t>Remoção de animais de pequeno porte mortos em rodovia - carga manual</t>
  </si>
  <si>
    <t>4915795</t>
  </si>
  <si>
    <t>Remoção de emborrachados de pneus em rodovia</t>
  </si>
  <si>
    <t>4915800</t>
  </si>
  <si>
    <t>Remoção de espécimes arbóreos de 20 a 40 m tombados na pista</t>
  </si>
  <si>
    <t>4915799</t>
  </si>
  <si>
    <t>Remoção de espécimes arbóreos de até 20 m tombados na pista</t>
  </si>
  <si>
    <t>4915698</t>
  </si>
  <si>
    <t>Remoção de grãos, agregados e solos derramados na pista em rodovias</t>
  </si>
  <si>
    <t>4915794</t>
  </si>
  <si>
    <t>Remoção de sucatas derramadas em rodovia - cinta com utilização de 100 vezes</t>
  </si>
  <si>
    <t>4915789</t>
  </si>
  <si>
    <t>Remoção de veículos de grande porte incendiados em rodovia - carga e descarga com guindaste - cinta com utilização de 100 vezes</t>
  </si>
  <si>
    <t>4915798</t>
  </si>
  <si>
    <t>Remoção de veículos de grande porte tombados em rodovia - cinta com utilização de 100 vezes</t>
  </si>
  <si>
    <t>4915788</t>
  </si>
  <si>
    <t>Remoção de veículos de médio porte incendiados em rodovia - carga e descarga com guindaste - cinta com utilização de 100 vezes</t>
  </si>
  <si>
    <t>4915797</t>
  </si>
  <si>
    <t>Remoção de veículos de médio porte tombados em rodovia - cinta com utilização de 100 vezes</t>
  </si>
  <si>
    <t>4915787</t>
  </si>
  <si>
    <t>Remoção de veículos de pequeno porte incendiados em rodovia - carga e descarga com guindauto - cinta com utilização de 100 vezes</t>
  </si>
  <si>
    <t>4915796</t>
  </si>
  <si>
    <t>Remoção de veículos de pequeno porte tombados em rodovia - cinta com utilização de 100 vezes</t>
  </si>
  <si>
    <t>4915760</t>
  </si>
  <si>
    <t>Remoção de vestígios de óleo ou graxa na superfície do revestimento do pavimento</t>
  </si>
  <si>
    <t>4915699</t>
  </si>
  <si>
    <t>Remoção de vidros, caixas e engradados derramados na pista em rodovia</t>
  </si>
  <si>
    <t>4915736</t>
  </si>
  <si>
    <t>Remoção manual de barreira em rocha</t>
  </si>
  <si>
    <t>4915735</t>
  </si>
  <si>
    <t>Remoção manual de barreira em solo</t>
  </si>
  <si>
    <t>4915670</t>
  </si>
  <si>
    <t>Remoção manual de camada granular do pavimento</t>
  </si>
  <si>
    <t>4915668</t>
  </si>
  <si>
    <t>Remoção manual de revestimento asfáltico</t>
  </si>
  <si>
    <t>4915761</t>
  </si>
  <si>
    <t>Remoção manual de vegetação daninha</t>
  </si>
  <si>
    <t>4915762</t>
  </si>
  <si>
    <t>Remoção manual de vegetação daninha em frestas</t>
  </si>
  <si>
    <t>4915738</t>
  </si>
  <si>
    <t>Remoção mecanizada de barreira em rocha</t>
  </si>
  <si>
    <t>4915737</t>
  </si>
  <si>
    <t>Remoção mecanizada de barreira em solo</t>
  </si>
  <si>
    <t>4915669</t>
  </si>
  <si>
    <t>Remoção mecanizada de camada granular do pavimento</t>
  </si>
  <si>
    <t>4915667</t>
  </si>
  <si>
    <t>Remoção mecanizada de revestimento asfáltico</t>
  </si>
  <si>
    <t>4915632</t>
  </si>
  <si>
    <t>Reparo localizado com pintura de ligação - demolição mecânica e corte com serra</t>
  </si>
  <si>
    <t>4915753</t>
  </si>
  <si>
    <t>Reparo no interior de placa de pavimento de concreto</t>
  </si>
  <si>
    <t>4915776</t>
  </si>
  <si>
    <t>Roçada com roçadeira costal</t>
  </si>
  <si>
    <t>ha</t>
  </si>
  <si>
    <t>4915740</t>
  </si>
  <si>
    <t>Roçada manual</t>
  </si>
  <si>
    <t>4915741</t>
  </si>
  <si>
    <t>Roçada manual de capim colonião</t>
  </si>
  <si>
    <t>4915775</t>
  </si>
  <si>
    <t>Roçada mecanizada com roçadeira articulada</t>
  </si>
  <si>
    <t>4915742</t>
  </si>
  <si>
    <t>Roçada mecanizada com roçadeira de arraste</t>
  </si>
  <si>
    <t>4915626</t>
  </si>
  <si>
    <t>Selagem de trincas mecanizada em pavimento flexível com emulsão - areia comercial</t>
  </si>
  <si>
    <t>4915653</t>
  </si>
  <si>
    <t>Selagem superficial de fissuras com adesivo estrutural à base de resina epóxi de alta viscosidade, inclusive limpeza superficial - fornecimento e aplicação</t>
  </si>
  <si>
    <t>4915623</t>
  </si>
  <si>
    <t>Solo brita para base de remendo profundo - brita comercial</t>
  </si>
  <si>
    <t>4915625</t>
  </si>
  <si>
    <t>Solo melhorado com cimento para base de remendo profundo</t>
  </si>
  <si>
    <t>4915621</t>
  </si>
  <si>
    <t>Solo para base de remendo profundo</t>
  </si>
  <si>
    <t>4915720</t>
  </si>
  <si>
    <t>Substituição de balizador - areia e brita comerciais</t>
  </si>
  <si>
    <t>4915592</t>
  </si>
  <si>
    <t>Substituição de balizador - areia extraída e brita produzida</t>
  </si>
  <si>
    <t>4913703</t>
  </si>
  <si>
    <t>Substituição de cartucho de absorção de energia tipo A - fornecimento e instalação, e reposicionamento do amortecedor retrátil</t>
  </si>
  <si>
    <t>4913704</t>
  </si>
  <si>
    <t>Substituição de cartucho de absorção de energia tipo B - fornecimento, instalação e reposicionamento do amortecedor retrátil</t>
  </si>
  <si>
    <t>4915757</t>
  </si>
  <si>
    <t>Tapa buraco com pintura de ligação - demolição com serra corta piso</t>
  </si>
  <si>
    <t>4915678</t>
  </si>
  <si>
    <t>Tapa buraco com pintura de ligação - demolição manual</t>
  </si>
  <si>
    <t>4919547</t>
  </si>
  <si>
    <t>Tela de proteção para roçada em tubo galvanizado 4,0 X 1,5 m - confecção</t>
  </si>
  <si>
    <t>4915716</t>
  </si>
  <si>
    <t>Tratamento de fissuras do tipo rendilhado em pavimentos de concreto</t>
  </si>
  <si>
    <t>4915750</t>
  </si>
  <si>
    <t>Tratamento de fissuras transversais com abertura maior que 1,0 mm em pavimentos de concreto</t>
  </si>
  <si>
    <t>4915769</t>
  </si>
  <si>
    <t>Trituração de galhos e troncos com diâmetro de até 350 mm</t>
  </si>
  <si>
    <t>5213836</t>
  </si>
  <si>
    <t>Balizador cônico refletivo em polietileno semiflexível de 114 x 11 x 40 cm - utilização de 150 ciclos - fornecimento, 01 implantação e 01 retirada diária</t>
  </si>
  <si>
    <t>un.dia</t>
  </si>
  <si>
    <t>5213368</t>
  </si>
  <si>
    <t>Balizador de concreto - areia e brita comerciais - fornecimento e implantação</t>
  </si>
  <si>
    <t>5213367</t>
  </si>
  <si>
    <t>Balizador de concreto - areia extraída e brita produzida - fornecimento e implantação</t>
  </si>
  <si>
    <t>5213385</t>
  </si>
  <si>
    <t>Barreira de sinalização tipo I de direcionamento ou bloqueio - confecção</t>
  </si>
  <si>
    <t>5213343</t>
  </si>
  <si>
    <t>Barreira de sinalização tipo I de direcionamento ou bloqueio - utilização de 150 ciclos - fornecimento, 01 implantação e 01 retirada diária</t>
  </si>
  <si>
    <t>5213390</t>
  </si>
  <si>
    <t>Barreira de sinalização tipo I de direcionamento ou bloqueio contínua - confecção</t>
  </si>
  <si>
    <t>5213344</t>
  </si>
  <si>
    <t>Barreira de sinalização tipo I de direcionamento ou bloqueio contínua - utilização de 150 ciclos - fornecimento, 01 implantação e 01 retirada diária</t>
  </si>
  <si>
    <t>m.dia</t>
  </si>
  <si>
    <t>5213386</t>
  </si>
  <si>
    <t>Barreira de sinalização tipo II de direcionamento ou bloqueio - confecção</t>
  </si>
  <si>
    <t>5213345</t>
  </si>
  <si>
    <t>Barreira de sinalização tipo II de direcionamento ou bloqueio - utilização de 150 ciclos - fornecimento, 01 implantação e 01 retirada diária</t>
  </si>
  <si>
    <t>5213387</t>
  </si>
  <si>
    <t>Barreira de sinalização tipo III de direcionamento ou bloqueio - confecção</t>
  </si>
  <si>
    <t>5213346</t>
  </si>
  <si>
    <t>Barreira de sinalização tipo III de direcionamento ou bloqueio - utilização de 150 ciclos - fornecimento, 01 implantação e 01 retirada diária</t>
  </si>
  <si>
    <t>5213843</t>
  </si>
  <si>
    <t>Barreira plástica articulável modular 240 x 100 cm na cor amarela - utilização de 600 ciclos - fornecimento, 01 implantação e 01 retirada diária</t>
  </si>
  <si>
    <t>5213833</t>
  </si>
  <si>
    <t>Barreira plástica monobloco para canalização de trânsito - 101 x 50 x 55 cm - utilização de 600 ciclos - fornecimento, 01 implantação e 01 retirada diária</t>
  </si>
  <si>
    <t>5213834</t>
  </si>
  <si>
    <t>Barreira plástica para canalização de trânsito - 60 x 45 x 60 cm - utilização de 600 ciclos - fornecimento, 01 implantação e 01 retirada diária</t>
  </si>
  <si>
    <t>5219544</t>
  </si>
  <si>
    <t>Cavalete em perfil metálico para placa de sinalização - 1,00 m x 1,00 m - confecção</t>
  </si>
  <si>
    <t>5213383</t>
  </si>
  <si>
    <t>Cavalete em polietileno zebrado com faixa refletiva - H = 1,00 m - utilização de 600 ciclos - fornecimento, 01 implantação e 01 retirada diária</t>
  </si>
  <si>
    <t>5213380</t>
  </si>
  <si>
    <t>Cavalete em polietileno zebrado com faixa refletiva e com sinalizador a LED com bateria - H = 1,00 m - utilização de 600 ciclos - fornecimento, 01 implantação e 01 retirada diária</t>
  </si>
  <si>
    <t>5213838</t>
  </si>
  <si>
    <t>Cilindro canalizador de tráfego com base quadrada de 111 x 56 x 56 cm - utilização de 600 ciclos - fornecimento, 01 implantação e 01 retirada diária</t>
  </si>
  <si>
    <t>5213837</t>
  </si>
  <si>
    <t>Cilindro flexível delimitador de tráfego com duas faixas refletivas e chumbador - D = 20 cm e H = 80 cm</t>
  </si>
  <si>
    <t>5213835</t>
  </si>
  <si>
    <t>Cone plástico para canalização de trânsito - utilização de 150 ciclos - fornecimento, 01 implantação e 01 retirada diária</t>
  </si>
  <si>
    <t>5213839</t>
  </si>
  <si>
    <t>Dispositivo de direcionamento ou bloqueio tipo tapume - confecção</t>
  </si>
  <si>
    <t>5213347</t>
  </si>
  <si>
    <t>Dispositivo de direcionamento ou bloqueio tipo tapume - utilização de 150 ciclos - fornecimento, 01 implantação e 01 retirada diária</t>
  </si>
  <si>
    <t>m².dia</t>
  </si>
  <si>
    <t>5213840</t>
  </si>
  <si>
    <t>Dispositivo de direcionamento ou bloqueio tipo tela plástica com suporte fixo - confecção</t>
  </si>
  <si>
    <t>5213349</t>
  </si>
  <si>
    <t>Dispositivo de direcionamento ou bloqueio tipo tela plástica com suporte fixo - utilização de 150 ciclos - fornecimento, 01 implantação e 01 retirada diária</t>
  </si>
  <si>
    <t>5213841</t>
  </si>
  <si>
    <t>Dispositivo de direcionamento ou bloqueio tipo tela plástica com suporte móvel afixado em bloco de concreto - confecção</t>
  </si>
  <si>
    <t>5213348</t>
  </si>
  <si>
    <t>Dispositivo de direcionamento ou bloqueio tipo tela plástica com suporte móvel afixado em bloco de concreto - utilização de 150 ciclos - fornecimento, 01 implantação e 01 retirada diária</t>
  </si>
  <si>
    <t>5216116</t>
  </si>
  <si>
    <t>Fabricação de balizador de concreto - seção circular de 10 cm - areia e brita comerciais</t>
  </si>
  <si>
    <t>5216115</t>
  </si>
  <si>
    <t>Fabricação de balizador de concreto - seção circular de 10 cm - areia extraída e brita produzida</t>
  </si>
  <si>
    <t>5213842</t>
  </si>
  <si>
    <t>Fita zebrada para dispositivos de canalização de trânsito - fornecimento, implantação e retirada</t>
  </si>
  <si>
    <t>5213358</t>
  </si>
  <si>
    <t>Laminado elastoplástico para sinalização horizontal - espessura de 1,5 mm - fornecimento e implantação</t>
  </si>
  <si>
    <t>5213848</t>
  </si>
  <si>
    <t>Luz de advertência e bateria para dispositivos de sinalização - utilização de 200 ciclos - fornecimento, 01 implantação e 01 retirada diária</t>
  </si>
  <si>
    <t>5214012</t>
  </si>
  <si>
    <t>Manutenção/recomposição de sinalização - pintura de faixa com tinta acrílica - espessura de 0,4 mm</t>
  </si>
  <si>
    <t>5213356</t>
  </si>
  <si>
    <t>Manutenção/recomposição de sinalização - pintura de faixa com tinta acrílica - espessura de 0,6 mm</t>
  </si>
  <si>
    <t>5214011</t>
  </si>
  <si>
    <t>Manutenção/recomposição de sinalização - pintura de faixa com tinta acrílica emulsionada em água - espessura de 0,3 mm</t>
  </si>
  <si>
    <t>5213354</t>
  </si>
  <si>
    <t>Manutenção/recomposição de sinalização - pintura de faixa com tinta acrílica emulsionada em água - espessura de 0,4 mm</t>
  </si>
  <si>
    <t>5213355</t>
  </si>
  <si>
    <t>Manutenção/recomposição de sinalização - pintura de faixa com tinta acrílica emulsionada em água - espessura de 0,5 mm</t>
  </si>
  <si>
    <t>5213850</t>
  </si>
  <si>
    <t>Operação de sinalização por bandeirola de tecido ou com placa metálica</t>
  </si>
  <si>
    <t>5213846</t>
  </si>
  <si>
    <t>Painel com seta luminosa montado em chassi de caminhão com prancha</t>
  </si>
  <si>
    <t>5213847</t>
  </si>
  <si>
    <t>Painel com seta luminosa montado em chassi de caminhão com prancha e amortecedor retrátil</t>
  </si>
  <si>
    <t>5213845</t>
  </si>
  <si>
    <t>Painel de mensagens variáveis, portátil móvel, LED, com banco fotovoltaico de energia e montado em chassi com engate</t>
  </si>
  <si>
    <t>5213412</t>
  </si>
  <si>
    <t>Pintura de faixa com plástico a frio bicomponente à base de resinas metacrílicas por dispersão (estrutura)</t>
  </si>
  <si>
    <t>5213411</t>
  </si>
  <si>
    <t>Pintura de faixa com plástico a frio bicomponente à base de resinas metacrílicas por extrusão (alto relevo)</t>
  </si>
  <si>
    <t>5214009</t>
  </si>
  <si>
    <t>Pintura de faixa com plástico a frio bicomponente à base de resinas metacrílicas por extrusão (plano) - espessura de 1,5 mm</t>
  </si>
  <si>
    <t>5214010</t>
  </si>
  <si>
    <t>Pintura de faixa com plástico a frio bicomponente à base de resinas metacrílicas por extrusão (plano) - espessura de 3,0 mm</t>
  </si>
  <si>
    <t>5213413</t>
  </si>
  <si>
    <t>Pintura de faixa com plástico a frio tricomponente à base de resinas metacrílicas por aspersão - espessura de 0,6 mm</t>
  </si>
  <si>
    <t>5213410</t>
  </si>
  <si>
    <t>Pintura de faixa com termoplástico em alto relevo tipo I por extrusão - relevo duplo com base</t>
  </si>
  <si>
    <t>5214004</t>
  </si>
  <si>
    <t>Pintura de faixa com termoplástico em alto relevo tipo II por extrusão - relevo simples ranhurado com base</t>
  </si>
  <si>
    <t>5214005</t>
  </si>
  <si>
    <t>Pintura de faixa com termoplástico em alto relevo tipo III por extrusão - relevo simples com base</t>
  </si>
  <si>
    <t>5214006</t>
  </si>
  <si>
    <t>Pintura de faixa com termoplástico em alto relevo tipo IV por extrusão - relevo simples sem base</t>
  </si>
  <si>
    <t>5214007</t>
  </si>
  <si>
    <t>Pintura de faixa com termoplástico em alto relevo tipo V por extrusão - relevo multipontos sem base (gotas)</t>
  </si>
  <si>
    <t>5214008</t>
  </si>
  <si>
    <t>Pintura de faixa com termoplástico em alto relevo tipo VI por extrusão - relevo multipontos sem base (calotas)</t>
  </si>
  <si>
    <t>5213408</t>
  </si>
  <si>
    <t>Pintura de faixa com termoplástico por aspersão - espessura de 1,5 mm</t>
  </si>
  <si>
    <t>5213400</t>
  </si>
  <si>
    <t>Pintura de faixa com tinta acrílica - espessura de 0,4 mm</t>
  </si>
  <si>
    <t>5213401</t>
  </si>
  <si>
    <t>Pintura de faixa com tinta acrílica - espessura de 0,6 mm</t>
  </si>
  <si>
    <t>5214001</t>
  </si>
  <si>
    <t>Pintura de faixa com tinta acrílica emulsionada em água - espessura de 0,3 mm</t>
  </si>
  <si>
    <t>5213402</t>
  </si>
  <si>
    <t>Pintura de faixa com tinta acrílica emulsionada em água - espessura de 0,4 mm</t>
  </si>
  <si>
    <t>5213403</t>
  </si>
  <si>
    <t>Pintura de faixa com tinta acrílica emulsionada em água - espessura de 0,5 mm</t>
  </si>
  <si>
    <t>5214003</t>
  </si>
  <si>
    <t>Pintura de setas e zebrados com termoplástico por aspersão - espessura de 1,5 mm</t>
  </si>
  <si>
    <t>5213409</t>
  </si>
  <si>
    <t>Pintura de setas e zebrados com termoplástico por extrusão - espessura de 3,0 mm</t>
  </si>
  <si>
    <t>5213404</t>
  </si>
  <si>
    <t>Pintura de setas e zebrados com tinta acrílica - espessura de 0,4 mm</t>
  </si>
  <si>
    <t>5213405</t>
  </si>
  <si>
    <t>Pintura de setas e zebrados com tinta acrílica - espessura de 0,6 mm</t>
  </si>
  <si>
    <t>5214002</t>
  </si>
  <si>
    <t>Pintura de setas e zebrados com tinta acrílica emulsionada em água - espessura de 0,3 mm</t>
  </si>
  <si>
    <t>5213406</t>
  </si>
  <si>
    <t>Pintura de setas e zebrados com tinta acrílica emulsionada em água - espessura de 0,4 mm</t>
  </si>
  <si>
    <t>5213407</t>
  </si>
  <si>
    <t>Pintura de setas e zebrados com tinta acrílica emulsionada em água - espessura de 0,5 mm</t>
  </si>
  <si>
    <t>5212552</t>
  </si>
  <si>
    <t>Pintura eletrostática a pó com tinta poliéster em chapa de aço</t>
  </si>
  <si>
    <t>5213464</t>
  </si>
  <si>
    <t>Placa de advertência em aço, lado de 0,60 m - película retrorrefletiva tipo I + SI - fornecimento e implantação</t>
  </si>
  <si>
    <t>5213465</t>
  </si>
  <si>
    <t>Placa de advertência em aço, lado de 0,80 m - película retrorrefletiva tipo I + SI - fornecimento e implantação</t>
  </si>
  <si>
    <t>5213466</t>
  </si>
  <si>
    <t>Placa de advertência em aço, lado de 1,00 m - película retrorrefletiva tipo I + SI - fornecimento e implantação</t>
  </si>
  <si>
    <t>5213467</t>
  </si>
  <si>
    <t>Placa de advertência em aço, lado de 1,20 m - película retrorrefletiva tipo III + SI - fornecimento e implantação</t>
  </si>
  <si>
    <t>5213468</t>
  </si>
  <si>
    <t>Placa de advertência em fibra, lado de 0,60 m - película retrorrefletiva tipo I + SI - fornecimento e implantação</t>
  </si>
  <si>
    <t>5213469</t>
  </si>
  <si>
    <t>Placa de advertência em fibra, lado de 0,80 m - película retrorrefletiva tipo I + SI - fornecimento e implantação</t>
  </si>
  <si>
    <t>5213470</t>
  </si>
  <si>
    <t>Placa de advertência em fibra, lado de 1,00 m - película retrorrefletiva tipo I + SI - fornecimento e implantação</t>
  </si>
  <si>
    <t>5213471</t>
  </si>
  <si>
    <t>Placa de advertência em fibra, lado de 1,20 m - película retrorrefletiva tipo III + SI - fornecimento e implantação</t>
  </si>
  <si>
    <t>5212560</t>
  </si>
  <si>
    <t>Placa de advertência para sinalização de obras montada em suporte metálico móvel, lado 1,00 m - utilização de 600 ciclos - fornecimento, 01 implantação e 01 retirada diária</t>
  </si>
  <si>
    <t>5213472</t>
  </si>
  <si>
    <t>Placa de marco quilométrico em aço - 0,60 x 0,865 m - película retrorrefletiva tipo I + I - fornecimento e implantação</t>
  </si>
  <si>
    <t>5213473</t>
  </si>
  <si>
    <t>Placa de marco quilométrico em aço - 0,70 x 1,00 m - película retrorrefletiva tipo I + III - fornecimento e implantação</t>
  </si>
  <si>
    <t>5213474</t>
  </si>
  <si>
    <t>Placa de marco quilométrico em fibra - 0,60 x 0,865 m - película retrorrefletiva tipo I + I - fornecimento e implantação</t>
  </si>
  <si>
    <t>5213475</t>
  </si>
  <si>
    <t>Placa de marco quilométrico em fibra - 0,70 x 1,00 m - película retrorrefletiva tipo I + III - fornecimento e implantação</t>
  </si>
  <si>
    <t>5213440</t>
  </si>
  <si>
    <t>Placa de regulamentação em aço D = 0,60 m - película retrorrefletiva tipo I + SI - fornecimento e implantação</t>
  </si>
  <si>
    <t>5213441</t>
  </si>
  <si>
    <t>Placa de regulamentação em aço D = 0,80 m - película retrorrefletiva tipo I + SI - fornecimento e implantação</t>
  </si>
  <si>
    <t>5213442</t>
  </si>
  <si>
    <t>Placa de regulamentação em aço D = 1,00 m - película retrorrefletiva tipo I + SI - fornecimento e implantação</t>
  </si>
  <si>
    <t>5213443</t>
  </si>
  <si>
    <t>Placa de regulamentação em aço D = 1,20 m - película retrorrefletiva tipo III + SI - fornecimento e implantação</t>
  </si>
  <si>
    <t>5213444</t>
  </si>
  <si>
    <t>Placa de regulamentação em aço, R1 lado 0,248 m - película retrorrefletiva tipo I + SI - fornecimento e implantação</t>
  </si>
  <si>
    <t>5213445</t>
  </si>
  <si>
    <t>Placa de regulamentação em aço, R1 lado 0,331 m - película retrorrefletiva tipo I + SI - fornecimento e implantação</t>
  </si>
  <si>
    <t>5213446</t>
  </si>
  <si>
    <t>Placa de regulamentação em aço, R1 lado 0,414 m - película retrorrefletiva tipo I + SI - fornecimento e implantação</t>
  </si>
  <si>
    <t>5213447</t>
  </si>
  <si>
    <t>Placa de regulamentação em aço, R1 lado 0,497 m - película retrorrefletiva tipo III + SI - fornecimento e implantação</t>
  </si>
  <si>
    <t>5213448</t>
  </si>
  <si>
    <t>Placa de regulamentação em aço, R2 lado 0,60 m - película retrorrefletiva tipo I + SI - fornecimento e implantação</t>
  </si>
  <si>
    <t>5213449</t>
  </si>
  <si>
    <t>Placa de regulamentação em aço, R2 lado 0,80 m - película retrorrefletiva tipo I + SI - fornecimento e implantação</t>
  </si>
  <si>
    <t>5213450</t>
  </si>
  <si>
    <t>Placa de regulamentação em aço, R2 lado 1,00 m - película retrorrefletiva tipo I + SI - fornecimento e implantação</t>
  </si>
  <si>
    <t>5213451</t>
  </si>
  <si>
    <t>Placa de regulamentação em aço, R2 lado 1,20 m - película retrorrefletiva tipo III + SI - fornecimento e implantação</t>
  </si>
  <si>
    <t>5213452</t>
  </si>
  <si>
    <t>Placa de regulamentação em fibra, D = 0,60 m - película retrorrefletiva tipo I + SI - fornecimento e implantação</t>
  </si>
  <si>
    <t>5213453</t>
  </si>
  <si>
    <t>Placa de regulamentação em fibra, D = 0,80 m - película retrorrefletiva tipo I + SI - fornecimento e implantação</t>
  </si>
  <si>
    <t>5213454</t>
  </si>
  <si>
    <t>Placa de regulamentação em fibra, D = 1,00 m - película retrorrefletiva tipo I + SI - fornecimento e implantação</t>
  </si>
  <si>
    <t>5213455</t>
  </si>
  <si>
    <t>Placa de regulamentação em fibra, D = 1,20 m - película retrorrefletiva tipo III + SI - fornecimento e implantação</t>
  </si>
  <si>
    <t>5213456</t>
  </si>
  <si>
    <t>Placa de regulamentação em fibra, R1 lado 0,248 m - película retrorrefletiva tipo I + SI - fornecimento e implantação</t>
  </si>
  <si>
    <t>5213457</t>
  </si>
  <si>
    <t>Placa de regulamentação em fibra, R1 lado 0,331 m - película retrorrefletiva tipo I + SI - fornecimento e implantação</t>
  </si>
  <si>
    <t>5213458</t>
  </si>
  <si>
    <t>Placa de regulamentação em fibra, R1 lado 0,414 m - película retrorrefletiva tipo I + SI - fornecimento e implantação</t>
  </si>
  <si>
    <t>5213459</t>
  </si>
  <si>
    <t>Placa de regulamentação em fibra, R1 lado 0,497 m - película retrorrefletiva tipo III + SI - fornecimento e implantação</t>
  </si>
  <si>
    <t>5213460</t>
  </si>
  <si>
    <t>Placa de regulamentação em fibra, R2 lado 0,60 m - película retrorrefletiva tipo I + SI - fornecimento e implantação</t>
  </si>
  <si>
    <t>5213461</t>
  </si>
  <si>
    <t>Placa de regulamentação em fibra, R2 lado 0,80 m - película retrorrefletiva tipo I + SI - fornecimento e implantação</t>
  </si>
  <si>
    <t>5213462</t>
  </si>
  <si>
    <t>Placa de regulamentação em fibra, R2 lado 1,00 m - película retrorrefletiva tipo I + SI - fornecimento e implantação</t>
  </si>
  <si>
    <t>5213463</t>
  </si>
  <si>
    <t>Placa de regulamentação em fibra, R2 lado 1,20 m - película retrorrefletiva tipo I + SI - fornecimento e implantação</t>
  </si>
  <si>
    <t>5212557</t>
  </si>
  <si>
    <t>Placa de regulamentação para sinalização de obras montada em suporte metálico móvel - D = 1,00 m - utilização de 600 ciclos - fornecimento, 01 implantação e 01 retirada diária</t>
  </si>
  <si>
    <t>5212558</t>
  </si>
  <si>
    <t>Placa de regulamentação para sinalização de obras montada em suporte metálico móvel, R1 lado 0,414 m - utilização de 600 ciclos - fornecimento, 01 implantação e 01 retirada diária</t>
  </si>
  <si>
    <t>5212559</t>
  </si>
  <si>
    <t>Placa de regulamentação para sinalização de obras montada em suporte metálico móvel, R2 lado 1,00 m - utilização de 600 ciclos - fornecimento, 01 implantação e 01 retirada diária</t>
  </si>
  <si>
    <t>5213477</t>
  </si>
  <si>
    <t>Placa delineador em aço - 0,30 x 0,90 m - película retrorrefletiva tipo I + IV - fornecimento e implantação</t>
  </si>
  <si>
    <t>5213476</t>
  </si>
  <si>
    <t>Placa delineador em aço - 0,50 x 0,60 m - película retrorrefletiva tipo I + IV - fornecimento e implantação</t>
  </si>
  <si>
    <t>5213479</t>
  </si>
  <si>
    <t>Placa delineador em fibra - 0,30 x 0,90 m - película retrorrefletiva tipo I + IV - fornecimento e implantação</t>
  </si>
  <si>
    <t>5213478</t>
  </si>
  <si>
    <t>Placa delineador em fibra - 0,50 x 0,60 m - película retrorrefletiva tipo I + IV - fornecimento e implantação</t>
  </si>
  <si>
    <t>5213489</t>
  </si>
  <si>
    <t>Placa em aço - 2,00 x 1,00 m - película retrorrefletiva tipo I + I - fornecimento e implantação</t>
  </si>
  <si>
    <t>5213498</t>
  </si>
  <si>
    <t>Placa em aço - 2,00 x 1,00 m - película retrorrefletiva tipo I + III - fornecimento e implantação</t>
  </si>
  <si>
    <t>5213365</t>
  </si>
  <si>
    <t>Placa em aço - 2,00 x 1,00 m - película retrorrefletiva tipo I + X - fornecimento e implantação</t>
  </si>
  <si>
    <t>5213507</t>
  </si>
  <si>
    <t>Placa em aço - 2,00 x 1,00 m - película retrorrefletiva tipo III + III - fornecimento e implantação</t>
  </si>
  <si>
    <t>5213372</t>
  </si>
  <si>
    <t>Placa em aço - 2,00 x 1,00 m - película retrorrefletiva tipo III + X - fornecimento e implantação</t>
  </si>
  <si>
    <t>5213490</t>
  </si>
  <si>
    <t>Placa em aço - 3,00 x 1,50 m - película retrorrefletiva tipo I + I - fornecimento e implantação</t>
  </si>
  <si>
    <t>5213499</t>
  </si>
  <si>
    <t>Placa em aço - 3,00 x 1,50 m - película retrorrefletiva tipo I + III - fornecimento e implantação</t>
  </si>
  <si>
    <t>5213366</t>
  </si>
  <si>
    <t>Placa em aço - 3,00 x 1,50 m - película retrorrefletiva tipo I + X - fornecimento e implantação</t>
  </si>
  <si>
    <t>5213508</t>
  </si>
  <si>
    <t>Placa em aço - 3,00 x 1,50 m - película retrorrefletiva tipo III + III - fornecimento e implantação</t>
  </si>
  <si>
    <t>5213373</t>
  </si>
  <si>
    <t>Placa em aço - 3,00 x 1,50 m - película retrorrefletiva tipo III + X - fornecimento e implantação</t>
  </si>
  <si>
    <t>5213491</t>
  </si>
  <si>
    <t>Placa em aço - 3,00 x 2,00 m - película retrorrefletiva tipo I + I - fornecimento e implantação</t>
  </si>
  <si>
    <t>5213500</t>
  </si>
  <si>
    <t>Placa em aço - 3,00 x 2,00 m - película retrorrefletiva tipo I + III - fornecimento e implantação</t>
  </si>
  <si>
    <t>5213369</t>
  </si>
  <si>
    <t>Placa em aço - 3,00 x 2,00 m - película retrorrefletiva tipo I + X - fornecimento e implantação</t>
  </si>
  <si>
    <t>5213509</t>
  </si>
  <si>
    <t>Placa em aço - 3,00 x 2,00 m - película retrorrefletiva tipo III + III - fornecimento e implantação</t>
  </si>
  <si>
    <t>5213374</t>
  </si>
  <si>
    <t>Placa em aço - 3,00 x 2,00 m - película retrorrefletiva tipo III + X - fornecimento e implantação</t>
  </si>
  <si>
    <t>5213492</t>
  </si>
  <si>
    <t>Placa em aço - 4,00 x 2,00 m - película retrorrefletiva tipo I + I - fornecimento e implantação</t>
  </si>
  <si>
    <t>5213501</t>
  </si>
  <si>
    <t>Placa em aço - 4,00 x 2,00 m - película retrorrefletiva tipo I + III - fornecimento e implantação</t>
  </si>
  <si>
    <t>5213370</t>
  </si>
  <si>
    <t>Placa em aço - 4,00 x 2,00 m - película retrorrefletiva tipo I + X - fornecimento e implantação</t>
  </si>
  <si>
    <t>5213510</t>
  </si>
  <si>
    <t>Placa em aço - 4,00 x 2,00 m - película retrorrefletiva tipo III + III - fornecimento e implantação</t>
  </si>
  <si>
    <t>5213375</t>
  </si>
  <si>
    <t>Placa em aço - 4,00 x 2,00 m - película retrorrefletiva tipo III + X - fornecimento e implantação</t>
  </si>
  <si>
    <t>5213494</t>
  </si>
  <si>
    <t>Placa em aço - 4,00 x 3,00 m - película retrorrefletiva tipo I + I - fornecimento e implantação</t>
  </si>
  <si>
    <t>5213503</t>
  </si>
  <si>
    <t>Placa em aço - 4,00 x 3,00 m - película retrorrefletiva tipo I + III - fornecimento e implantação</t>
  </si>
  <si>
    <t>5213371</t>
  </si>
  <si>
    <t>Placa em aço - 4,00 x 3,00 m - película retrorrefletiva tipo I + X - fornecimento e implantação</t>
  </si>
  <si>
    <t>5213512</t>
  </si>
  <si>
    <t>Placa em aço - 4,00 x 3,00 m - película retrorrefletiva tipo III + III - fornecimento e implantação</t>
  </si>
  <si>
    <t>5213376</t>
  </si>
  <si>
    <t>Placa em aço - 4,00 x 3,00 m - película retrorrefletiva tipo III + X - fornecimento e implantação</t>
  </si>
  <si>
    <t>5213377</t>
  </si>
  <si>
    <t>Placa em aço - película I + I - chapa recuperada - fornecimento e implantação</t>
  </si>
  <si>
    <t>5213570</t>
  </si>
  <si>
    <t>Placa em aço - película I + I - fornecimento e implantação</t>
  </si>
  <si>
    <t>5213378</t>
  </si>
  <si>
    <t>Placa em aço - película I + III - chapa recuperada - fornecimento e implantação</t>
  </si>
  <si>
    <t>5213571</t>
  </si>
  <si>
    <t>Placa em aço - película I + III - fornecimento e implantação</t>
  </si>
  <si>
    <t>5213379</t>
  </si>
  <si>
    <t>Placa em aço - película III + III - chapa recuperada - fornecimento e implantação</t>
  </si>
  <si>
    <t>5213572</t>
  </si>
  <si>
    <t>Placa em aço - película III + III - fornecimento e implantação</t>
  </si>
  <si>
    <t>5212553</t>
  </si>
  <si>
    <t>Placa em aço nº 16 galvanizado com película retrorrefletiva tipo I + I - chapa recuperada - confecção</t>
  </si>
  <si>
    <t>5213416</t>
  </si>
  <si>
    <t>Placa em aço nº 16 galvanizado com película retrorrefletiva tipo I + I - confecção</t>
  </si>
  <si>
    <t>5212554</t>
  </si>
  <si>
    <t>Placa em aço nº 16 galvanizado com película retrorrefletiva tipo I + III - chapa recuperada - confecção</t>
  </si>
  <si>
    <t>5213417</t>
  </si>
  <si>
    <t>Placa em aço nº 16 galvanizado com película retrorrefletiva tipo I + III - confecção</t>
  </si>
  <si>
    <t>5213421</t>
  </si>
  <si>
    <t>Placa em aço nº 16 galvanizado com película retrorrefletiva tipo I + IV - confecção</t>
  </si>
  <si>
    <t>5213414</t>
  </si>
  <si>
    <t>Placa em aço nº 16 galvanizado com película retrorrefletiva tipo I + SI - confecção</t>
  </si>
  <si>
    <t>5213419</t>
  </si>
  <si>
    <t>Placa em aço nº 16 galvanizado com película retrorrefletiva tipo I + X - confecção</t>
  </si>
  <si>
    <t>5212555</t>
  </si>
  <si>
    <t>Placa em aço nº 16 galvanizado com película retrorrefletiva tipo III + III - chapa recuperada - confecção</t>
  </si>
  <si>
    <t>5213418</t>
  </si>
  <si>
    <t>Placa em aço nº 16 galvanizado com película retrorrefletiva tipo III + III - confecção</t>
  </si>
  <si>
    <t>5213415</t>
  </si>
  <si>
    <t>Placa em aço nº 16 galvanizado com película retrorrefletiva tipo III + SI - confecção</t>
  </si>
  <si>
    <t>5213420</t>
  </si>
  <si>
    <t>Placa em aço nº 16 galvanizado com película retrorrefletiva tipo III + X - confecção</t>
  </si>
  <si>
    <t>5213543</t>
  </si>
  <si>
    <t>Placa em aço, modulada - 2,00 x 1,00 m - película retrorrefletiva tipo I + I - fornecimento e implantação</t>
  </si>
  <si>
    <t>5213552</t>
  </si>
  <si>
    <t>Placa em aço, modulada - 2,00 x 1,00 m - película retrorrefletiva tipo I + III - fornecimento e implantação</t>
  </si>
  <si>
    <t>5213561</t>
  </si>
  <si>
    <t>Placa em aço, modulada - 2,00 x 1,00 m - película retrorrefletiva tipo III + III - fornecimento e implantação</t>
  </si>
  <si>
    <t>5213544</t>
  </si>
  <si>
    <t>Placa em aço, modulada - 3,00 x 1,50 m - película retrorrefletiva tipo I + I - fornecimento e implantação</t>
  </si>
  <si>
    <t>5213553</t>
  </si>
  <si>
    <t>Placa em aço, modulada - 3,00 x 1,50 m - película retrorrefletiva tipo I + III - fornecimento e implantação</t>
  </si>
  <si>
    <t>5213562</t>
  </si>
  <si>
    <t>Placa em aço, modulada - 3,00 x 1,50 m - película retrorrefletiva tipo III + III - fornecimento e implantação</t>
  </si>
  <si>
    <t>5213545</t>
  </si>
  <si>
    <t>Placa em aço, modulada - 3,00 x 2,00 m - película retrorrefletiva tipo I + I - fornecimento e implantação</t>
  </si>
  <si>
    <t>5213554</t>
  </si>
  <si>
    <t>Placa em aço, modulada - 3,00 x 2,00 m - película retrorrefletiva tipo I + III - fornecimento e implantação</t>
  </si>
  <si>
    <t>5213563</t>
  </si>
  <si>
    <t>Placa em aço, modulada - 3,00 x 2,00 m - película retrorrefletiva tipo III + III - fornecimento e implantação</t>
  </si>
  <si>
    <t>5213546</t>
  </si>
  <si>
    <t>Placa em aço, modulada - 4,00 x 2,00 m - película retrorrefletiva tipo I + I - fornecimento e implantação</t>
  </si>
  <si>
    <t>5213555</t>
  </si>
  <si>
    <t>Placa em aço, modulada - 4,00 x 2,00 m - película retrorrefletiva tipo I + III - fornecimento e implantação</t>
  </si>
  <si>
    <t>5213564</t>
  </si>
  <si>
    <t>Placa em aço, modulada - 4,00 x 2,00 m - película retrorrefletiva tipo III + III - fornecimento e implantação</t>
  </si>
  <si>
    <t>5213548</t>
  </si>
  <si>
    <t>Placa em aço, modulada - 4,00 x 3,00 m - película retrorrefletiva tipo I + I - fornecimento e implantação</t>
  </si>
  <si>
    <t>5213557</t>
  </si>
  <si>
    <t>Placa em aço, modulada - 4,00 x 3,00 m - película retrorrefletiva tipo I + III - fornecimento e implantação</t>
  </si>
  <si>
    <t>5213566</t>
  </si>
  <si>
    <t>Placa em aço, modulada - 4,00 x 3,00 m - película retrorrefletiva tipo III + III - fornecimento e implantação</t>
  </si>
  <si>
    <t>5213576</t>
  </si>
  <si>
    <t>Placa em aço, modulada - acima de 2 m² - película I + I - fornecimento e implantação</t>
  </si>
  <si>
    <t>5213577</t>
  </si>
  <si>
    <t>Placa em aço, modulada - acima de 2 m² - película I + III - fornecimento e implantação</t>
  </si>
  <si>
    <t>5213578</t>
  </si>
  <si>
    <t>Placa em aço, modulada - acima de 2 m² - película III + III - fornecimento e implantação</t>
  </si>
  <si>
    <t>5213425</t>
  </si>
  <si>
    <t>Placa em alumínio composto de 3 mm, modulada, aérea, com película retrorrefletiva tipo I + III - confecção</t>
  </si>
  <si>
    <t>5213426</t>
  </si>
  <si>
    <t>Placa em alumínio composto de 3 mm, modulada, aérea, com película retrorrefletiva tipo III + III - confecção</t>
  </si>
  <si>
    <t>5213427</t>
  </si>
  <si>
    <t>Placa em alumínio composto de 3 mm, modulada, aérea, com película retrorrefletiva tipo III + X - confecção</t>
  </si>
  <si>
    <t>5213567</t>
  </si>
  <si>
    <t>Placa em alumínio composto de 3 mm, modulada, aérea, com película retrorrefletiva tipo X + SI - confecção</t>
  </si>
  <si>
    <t>5213486</t>
  </si>
  <si>
    <t>Placa em alumínio composto, espessura de 3,0 mm, modulada, aérea - película retrorrefletiva tipo I + III - fornecimento e implantação</t>
  </si>
  <si>
    <t>5213487</t>
  </si>
  <si>
    <t>Placa em alumínio composto, espessura de 3,0 mm, modulada, aérea - película retrorrefletiva tipo III + III - fornecimento e implantação</t>
  </si>
  <si>
    <t>5213488</t>
  </si>
  <si>
    <t>Placa em alumínio composto, espessura de 3,0 mm, modulada, aérea - película retrorrefletiva tipo III + X - fornecimento e implantação</t>
  </si>
  <si>
    <t>5213568</t>
  </si>
  <si>
    <t>Placa em alumínio composto, espessura de 3,0 mm, modulada, aérea - película retrorrefletiva tipo X + SI - fornecimento e implantação</t>
  </si>
  <si>
    <t>5213483</t>
  </si>
  <si>
    <t>Placa em alumínio, espessura de 1,5 mm, modulada, aérea - película retrorrefletiva tipo I + III - fornecimento e implantação</t>
  </si>
  <si>
    <t>5213484</t>
  </si>
  <si>
    <t>Placa em alumínio, espessura de 1,5 mm, modulada, aérea - película retrorrefletiva tipo III + III - fornecimento e implantação</t>
  </si>
  <si>
    <t>5213485</t>
  </si>
  <si>
    <t>Placa em alumínio, espessura de 1,5 mm, modulada, aérea - película retrorrefletiva tipo III + X - fornecimento e implantação</t>
  </si>
  <si>
    <t>5213434</t>
  </si>
  <si>
    <t>Placa em alumínio, espessura de 1,5 mm, modulada, aérea, com película retrorrefletiva tipo I + III - confecção</t>
  </si>
  <si>
    <t>5213435</t>
  </si>
  <si>
    <t>Placa em alumínio, espessura de 1,5 mm, modulada, aérea, com película retrorrefletiva tipo III + III - confecção</t>
  </si>
  <si>
    <t>5213436</t>
  </si>
  <si>
    <t>Placa em alumínio, espessura de 1,5 mm, modulada, aérea, com película retrorrefletiva tipo III + X - confecção</t>
  </si>
  <si>
    <t>5213430</t>
  </si>
  <si>
    <t>Placa em chapa de poliéster reforçada com fibra de vidro com película retrorrefletiva tipo I + I - confecção</t>
  </si>
  <si>
    <t>5213431</t>
  </si>
  <si>
    <t>Placa em chapa de poliéster reforçada com fibra de vidro com película retrorrefletiva tipo I + III - confecção</t>
  </si>
  <si>
    <t>5213433</t>
  </si>
  <si>
    <t>Placa em chapa de poliéster reforçada com fibra de vidro com película retrorrefletiva tipo I + IV - confecção</t>
  </si>
  <si>
    <t>5213428</t>
  </si>
  <si>
    <t>Placa em chapa de poliéster reforçada com fibra de vidro com película retrorrefletiva tipo I + SI - confecção</t>
  </si>
  <si>
    <t>5213432</t>
  </si>
  <si>
    <t>Placa em chapa de poliéster reforçada com fibra de vidro com película retrorrefletiva tipo III + III - confecção</t>
  </si>
  <si>
    <t>5213429</t>
  </si>
  <si>
    <t>Placa em chapa de poliéster reforçada com fibra de vidro com película retrorrefletiva tipo III + SI - confecção</t>
  </si>
  <si>
    <t>5213516</t>
  </si>
  <si>
    <t>Placa em fibra - 2,00 x 1,00 m - película retrorrefletiva tipo I + I - fornecimento e implantação</t>
  </si>
  <si>
    <t>5213525</t>
  </si>
  <si>
    <t>Placa em fibra - 2,00 x 1,00 m - película retrorrefletiva tipo I + III - fornecimento e implantação</t>
  </si>
  <si>
    <t>5213534</t>
  </si>
  <si>
    <t>Placa em fibra - 2,00 x 1,00 m - película retrorrefletiva tipo III + III - fornecimento e implantação</t>
  </si>
  <si>
    <t>5213517</t>
  </si>
  <si>
    <t>Placa em fibra - 3,00 x 1,50 m - película retrorrefletiva tipo I + I - fornecimento e implantação</t>
  </si>
  <si>
    <t>5213526</t>
  </si>
  <si>
    <t>Placa em fibra - 3,00 x 1,50 m - película retrorrefletiva tipo I + III - fornecimento e implantação</t>
  </si>
  <si>
    <t>5213535</t>
  </si>
  <si>
    <t>Placa em fibra - 3,00 x 1,50 m - película retrorrefletiva tipo III + III - fornecimento e implantação</t>
  </si>
  <si>
    <t>5213518</t>
  </si>
  <si>
    <t>Placa em fibra - 3,00 x 2,00 m - película retrorrefletiva tipo I + I - fornecimento e implantação</t>
  </si>
  <si>
    <t>5213527</t>
  </si>
  <si>
    <t>Placa em fibra - 3,00 x 2,00 m - película retrorrefletiva tipo I + III - fornecimento e implantação</t>
  </si>
  <si>
    <t>5213536</t>
  </si>
  <si>
    <t>Placa em fibra - 3,00 x 2,00 m - película retrorrefletiva tipo III + III - fornecimento e implantação</t>
  </si>
  <si>
    <t>5213519</t>
  </si>
  <si>
    <t>Placa em fibra - 4,00 x 2,00 m - película retrorrefletiva tipo I + I - fornecimento e implantação</t>
  </si>
  <si>
    <t>5213528</t>
  </si>
  <si>
    <t>Placa em fibra - 4,00 x 2,00 m - película retrorrefletiva tipo I + III - fornecimento e implantação</t>
  </si>
  <si>
    <t>5213537</t>
  </si>
  <si>
    <t>Placa em fibra - 4,00 x 2,00 m - película retrorrefletiva tipo III + III - fornecimento e implantação</t>
  </si>
  <si>
    <t>5213521</t>
  </si>
  <si>
    <t>Placa em fibra - 4,00 x 3,00 m - película retrorrefletiva tipo I + I - fornecimento e implantação</t>
  </si>
  <si>
    <t>5213530</t>
  </si>
  <si>
    <t>Placa em fibra - 4,00 x 3,00 m - película retrorrefletiva tipo I + III - fornecimento e implantação</t>
  </si>
  <si>
    <t>5213539</t>
  </si>
  <si>
    <t>Placa em fibra - 4,00 x 3,00 m - película retrorrefletiva tipo III + III - fornecimento e implantação</t>
  </si>
  <si>
    <t>5213573</t>
  </si>
  <si>
    <t>Placa em fibra - película I + I - fornecimento e implantação</t>
  </si>
  <si>
    <t>5213574</t>
  </si>
  <si>
    <t>Placa em fibra - película I + III - fornecimento e implantação</t>
  </si>
  <si>
    <t>5213575</t>
  </si>
  <si>
    <t>Placa em fibra - película III + III - fornecimento e implantação</t>
  </si>
  <si>
    <t>5213480</t>
  </si>
  <si>
    <t>Placa em fibra, modulada, aérea - película retrorrefletiva tipo I + III - fornecimento e implantação</t>
  </si>
  <si>
    <t>5213481</t>
  </si>
  <si>
    <t>Placa em fibra, modulada, aérea - película retrorrefletiva tipo III + III - fornecimento e implantação</t>
  </si>
  <si>
    <t>5213482</t>
  </si>
  <si>
    <t>Placa em fibra, modulada, aérea - película retrorrefletiva tipo III + X - fornecimento e implantação</t>
  </si>
  <si>
    <t>5213422</t>
  </si>
  <si>
    <t>Placa modulada em aço nº 18 galvanizado com película retrorrefletiva tipo I + I - confecção</t>
  </si>
  <si>
    <t>5213423</t>
  </si>
  <si>
    <t>Placa modulada em aço nº 18 galvanizado com película retrorrefletiva tipo I + III - confecção</t>
  </si>
  <si>
    <t>5213424</t>
  </si>
  <si>
    <t>Placa modulada em aço nº 18 galvanizado com película retrorrefletiva tipo III + III - confecção</t>
  </si>
  <si>
    <t>5213437</t>
  </si>
  <si>
    <t>Placa modulada em chapa de poliéster reforçada com fibra de vidro, aérea, com película retrorrefletiva tipo I + III - confecção</t>
  </si>
  <si>
    <t>5213438</t>
  </si>
  <si>
    <t>Placa modulada em chapa de poliéster reforçada com fibra de vidro, aérea, com película retrorrefletiva tipo III + III - confecção</t>
  </si>
  <si>
    <t>5213439</t>
  </si>
  <si>
    <t>Placa modulada em chapa de poliéster reforçada com fibra de vidro, aérea, com película retrorrefletiva tipo III + X - confecção</t>
  </si>
  <si>
    <t>5212556</t>
  </si>
  <si>
    <t>Placa para sinalização de obras montada em cavalete metálico - 1,00 x 1,00 m - utilização de 600 ciclos - fornecimento, 01 implantação e 01 retirada diária</t>
  </si>
  <si>
    <t>5213649</t>
  </si>
  <si>
    <t>Pórtico metálico com vão de 15,9 m, vento de 35 m/s e área de exposição de até 23,85 m² - fornecimento e implantação - areia e brita comerciais</t>
  </si>
  <si>
    <t>5213591</t>
  </si>
  <si>
    <t>Pórtico metálico com vão de 15,9 m, vento de 35 m/s e área de exposição de até 23,85 m² - fornecimento e implantação - areia extraída e brita produzida</t>
  </si>
  <si>
    <t>5213718</t>
  </si>
  <si>
    <t>Pórtico metálico com vão de 15,9 m, vento de 40 m/s e área de exposição de até 23,85 m² - fornecimento e implantação - areia e brita comerciais</t>
  </si>
  <si>
    <t>5213741</t>
  </si>
  <si>
    <t>Pórtico metálico com vão de 15,9 m, vento de 40 m/s e área de exposição de até 23,85 m² - fornecimento e implantação - areia extraída e brita produzida</t>
  </si>
  <si>
    <t>5213776</t>
  </si>
  <si>
    <t>Pórtico metálico com vão de 15,9 m, vento de 45 m/s e área de exposição de até 23,85 m² - fornecimento e implantação - areia e brita comerciais</t>
  </si>
  <si>
    <t>5213799</t>
  </si>
  <si>
    <t>Pórtico metálico com vão de 15,9 m, vento de 45 m/s e área de exposição de até 23,85 m² - fornecimento e implantação - areia extraída e brita produzida</t>
  </si>
  <si>
    <t>5213363</t>
  </si>
  <si>
    <t>Recuperação de chapa em aço para placa de sinalização</t>
  </si>
  <si>
    <t>5213667</t>
  </si>
  <si>
    <t>Remoção da estrutura de pórtico metálico</t>
  </si>
  <si>
    <t>5213683</t>
  </si>
  <si>
    <t>Remoção da estrutura de semipórtico duplo metálico</t>
  </si>
  <si>
    <t>5213660</t>
  </si>
  <si>
    <t>Remoção da estrutura de semipórtico metálico</t>
  </si>
  <si>
    <t>5213364</t>
  </si>
  <si>
    <t>Remoção de placa de sinalização</t>
  </si>
  <si>
    <t>5213832</t>
  </si>
  <si>
    <t>Remoção de sinalização horizontal com maçarico</t>
  </si>
  <si>
    <t>5213830</t>
  </si>
  <si>
    <t>Remoção de sinalização horizontal por fresagem</t>
  </si>
  <si>
    <t>5213831</t>
  </si>
  <si>
    <t>Remoção de sinalização horizontal tipo pintura acrílica por jateamento abrasivo úmido com vidro - utilização de 3 vezes</t>
  </si>
  <si>
    <t>5213849</t>
  </si>
  <si>
    <t>Semáforo móvel com 3 lentes D = 200 mm</t>
  </si>
  <si>
    <t>5213636</t>
  </si>
  <si>
    <t>Semipórtico duplo metálico com vão de 2 x 8,3 m, vento de 35 m/s e área de exposição de até 2 x 12,45 m² - fornecimento e implantação - areia e brita comerciais</t>
  </si>
  <si>
    <t>5213642</t>
  </si>
  <si>
    <t>Semipórtico duplo metálico com vão de 2 x 8,3 m, vento de 35 m/s e área de exposição de até 2 x 12,45 m² - fornecimento e implantação - areia extraída e brita produzida</t>
  </si>
  <si>
    <t>5213757</t>
  </si>
  <si>
    <t>Semipórtico duplo metálico com vão de 2 x 8,3 m, vento de 40 m/s e área de exposição de até 2 x 12,45 m² - fornecimento e implantação - areia e brita comerciais</t>
  </si>
  <si>
    <t>5213763</t>
  </si>
  <si>
    <t>Semipórtico duplo metálico com vão de 2 x 8,3 m, vento de 40 m/s e área de exposição de até 2 x 12,45 m² - fornecimento e implantação - areia extraída e brita produzida</t>
  </si>
  <si>
    <t>5213815</t>
  </si>
  <si>
    <t>Semipórtico duplo metálico com vão de 2 x 8,3 m, vento de 45 m/s e área de exposição de até 2 x 12,45 m² - fornecimento e implantação - areia e brita comerciais</t>
  </si>
  <si>
    <t>5213821</t>
  </si>
  <si>
    <t>Semipórtico duplo metálico com vão de 2 x 8,3 m, vento de 45 m/s e área de exposição de até 2 x 12,45 m² - fornecimento e implantação - areia extraída e brita produzida</t>
  </si>
  <si>
    <t>5213630</t>
  </si>
  <si>
    <t>Semipórtico metálico com vão de 8,3 m, vento de 35 m/s e área de exposição de até 12,45 m² - fornecimento e implantação - areia e brita comerciais</t>
  </si>
  <si>
    <t>5213584</t>
  </si>
  <si>
    <t>Semipórtico metálico com vão de 8,3 m, vento de 35 m/s e área de exposição de até 12,45 m² - fornecimento e implantação - areia extraída e brita produzida</t>
  </si>
  <si>
    <t>5213711</t>
  </si>
  <si>
    <t>Semipórtico metálico com vão de 8,3 m, vento de 40 m/s e área de exposição de até 12,45 m² - fornecimento e implantação - areia e brita comerciais</t>
  </si>
  <si>
    <t>5213734</t>
  </si>
  <si>
    <t>Semipórtico metálico com vão de 8,3 m, vento de 40 m/s e área de exposição de até 12,45 m² - fornecimento e implantação - areia extraída e brita produzida</t>
  </si>
  <si>
    <t>5213769</t>
  </si>
  <si>
    <t>Semipórtico metálico com vão de 8,3 m, vento de 45 m/s e área de exposição de até 12,45 m² - fornecimento e implantação - areia e brita comerciais</t>
  </si>
  <si>
    <t>5213792</t>
  </si>
  <si>
    <t>Semipórtico metálico com vão de 8,3 m, vento de 45 m/s e área de exposição de até 12,45 m² - fornecimento e implantação - areia extraída e brita produzida</t>
  </si>
  <si>
    <t>5213844</t>
  </si>
  <si>
    <t>Sinalizador direcional móvel, LED, com banco fotovoltaico de energia e montado em chassi com engate</t>
  </si>
  <si>
    <t>5213869</t>
  </si>
  <si>
    <t>Suporte duplo metálico galvanizado para placas - 3,00 x 1,50 m - fornecimento e implantação</t>
  </si>
  <si>
    <t>5213870</t>
  </si>
  <si>
    <t>Suporte duplo metálico galvanizado para placas - 3,00 x 2,00 m - fornecimento e implantação</t>
  </si>
  <si>
    <t>5213871</t>
  </si>
  <si>
    <t>Suporte duplo metálico galvanizado para placas - 4,00 x 2,00 m - fornecimento e implantação</t>
  </si>
  <si>
    <t>5213872</t>
  </si>
  <si>
    <t>Suporte duplo metálico galvanizado para placas - 4,00 x 3,00 m - fornecimento e implantação</t>
  </si>
  <si>
    <t>5213867</t>
  </si>
  <si>
    <t>Suporte metálico galvanizado para marco quilométrico - fornecimento e implantação</t>
  </si>
  <si>
    <t>5213863</t>
  </si>
  <si>
    <t>Suporte metálico galvanizado para placa de advertência ou regulamentação - lado ou diâmetro de 0,60 m - fornecimento e implantação</t>
  </si>
  <si>
    <t>5213864</t>
  </si>
  <si>
    <t>Suporte metálico galvanizado para placa de advertência ou regulamentação - lado ou diâmetro de 0,80 m - fornecimento e implantação</t>
  </si>
  <si>
    <t>5213865</t>
  </si>
  <si>
    <t>Suporte metálico galvanizado para placa de advertência ou regulamentação - lado ou diâmetro de 1,00 m - fornecimento e implantação</t>
  </si>
  <si>
    <t>5213866</t>
  </si>
  <si>
    <t>Suporte metálico galvanizado para placa de advertência ou regulamentação - lado ou diâmetro de 1,20 m - fornecimento e implantação</t>
  </si>
  <si>
    <t>5213855</t>
  </si>
  <si>
    <t>Suporte metálico galvanizado para placa de regulamentação - R1 - lado de 0,248 m - fornecimento e implantação</t>
  </si>
  <si>
    <t>5213856</t>
  </si>
  <si>
    <t>Suporte metálico galvanizado para placa de regulamentação - R1 - lado de 0,331 m - fornecimento e implantação</t>
  </si>
  <si>
    <t>5213857</t>
  </si>
  <si>
    <t>Suporte metálico galvanizado para placa de regulamentação - R1 - lado de 0,414 m - fornecimento e implantação</t>
  </si>
  <si>
    <t>5213858</t>
  </si>
  <si>
    <t>Suporte metálico galvanizado para placa de regulamentação - R1 - lado de 0,497 m - fornecimento e implantação</t>
  </si>
  <si>
    <t>5213859</t>
  </si>
  <si>
    <t>Suporte metálico galvanizado para placa de regulamentação - R2 - lado de 0,60 m - fornecimento e implantação</t>
  </si>
  <si>
    <t>5213860</t>
  </si>
  <si>
    <t>Suporte metálico galvanizado para placa de regulamentação - R2 - lado de 0,80 m - fornecimento e implantação</t>
  </si>
  <si>
    <t>5213861</t>
  </si>
  <si>
    <t>Suporte metálico galvanizado para placa de regulamentação - R2 - lado de 1,00 m - fornecimento e implantação</t>
  </si>
  <si>
    <t>5213862</t>
  </si>
  <si>
    <t>Suporte metálico galvanizado para placa de regulamentação - R2 - lado de 1,20 m - fornecimento e implantação</t>
  </si>
  <si>
    <t>5213868</t>
  </si>
  <si>
    <t>Suporte metálico galvanizado para placas - 2,00 x 1,00 m - fornecimento e implantação</t>
  </si>
  <si>
    <t>5219546</t>
  </si>
  <si>
    <t>Suporte metálico móvel para placa de sinalização - confecção</t>
  </si>
  <si>
    <t>5216111</t>
  </si>
  <si>
    <t>Suporte para placa de sinalização em madeira de lei tratada 8 x 8 cm - fornecimento e implantação</t>
  </si>
  <si>
    <t>5213351</t>
  </si>
  <si>
    <t>Suporte polimérico ecológico maciço colapsível D = 6,5 cm para placa de sinalização - fornecimento e implantação</t>
  </si>
  <si>
    <t>5213350</t>
  </si>
  <si>
    <t>Suporte polimérico ecológico maciço colapsível quadrado de 10 cm para placa de sinalização - fornecimento e implantação</t>
  </si>
  <si>
    <t>5213352</t>
  </si>
  <si>
    <t>Suporte polimérico ecológico maciço colapsível quadrado de 8 cm para placa de sinalização - fornecimento e implantação</t>
  </si>
  <si>
    <t>5213353</t>
  </si>
  <si>
    <t>Suporte polimérico ecológico maciço colapsível retangular de 7 x 15 cm para placa de sinalização - fornecimento e implantação</t>
  </si>
  <si>
    <t>5213360</t>
  </si>
  <si>
    <t>Tacha refletiva em plástico injetado - bidirecional tipo I - com um pino - fornecimento e colocação</t>
  </si>
  <si>
    <t>5219605</t>
  </si>
  <si>
    <t>Tacha refletiva em plástico injetado - bidirecional tipo I - fornecimento e colocação</t>
  </si>
  <si>
    <t>5219606</t>
  </si>
  <si>
    <t>Tacha refletiva em plástico injetado - bidirecional tipo II - com um pino - fornecimento e colocação</t>
  </si>
  <si>
    <t>5219607</t>
  </si>
  <si>
    <t>Tacha refletiva em plástico injetado - bidirecional tipo II - fornecimento e colocação</t>
  </si>
  <si>
    <t>5219608</t>
  </si>
  <si>
    <t>Tacha refletiva em plástico injetado - bidirecional tipo III - com um pino - fornecimento e colocação</t>
  </si>
  <si>
    <t>5219609</t>
  </si>
  <si>
    <t>Tacha refletiva em plástico injetado - bidirecional tipo III - fornecimento e colocação</t>
  </si>
  <si>
    <t>5219610</t>
  </si>
  <si>
    <t>Tacha refletiva em plástico injetado - bidirecional tipo IV - com um pino - fornecimento e colocação</t>
  </si>
  <si>
    <t>5219611</t>
  </si>
  <si>
    <t>Tacha refletiva em plástico injetado - bidirecional tipo IV - fornecimento e colocação</t>
  </si>
  <si>
    <t>5213359</t>
  </si>
  <si>
    <t>Tacha refletiva em plástico injetado - monodirecional tipo I - com um pino - fornecimento e colocação</t>
  </si>
  <si>
    <t>5219612</t>
  </si>
  <si>
    <t>Tacha refletiva em plástico injetado - monodirecional tipo I - fornecimento e colocação</t>
  </si>
  <si>
    <t>5219613</t>
  </si>
  <si>
    <t>Tacha refletiva em plástico injetado - monodirecional tipo II - com um pino - fornecimento e colocação</t>
  </si>
  <si>
    <t>5219614</t>
  </si>
  <si>
    <t>Tacha refletiva em plástico injetado - monodirecional tipo II - fornecimento e colocação</t>
  </si>
  <si>
    <t>5219615</t>
  </si>
  <si>
    <t>Tacha refletiva em plástico injetado - monodirecional tipo III - com um pino - fornecimento e colocação</t>
  </si>
  <si>
    <t>5219616</t>
  </si>
  <si>
    <t>Tacha refletiva em plástico injetado - monodirecional tipo III - fornecimento e colocação</t>
  </si>
  <si>
    <t>5219617</t>
  </si>
  <si>
    <t>Tacha refletiva em plástico injetado - monodirecional tipo IV - com um pino - fornecimento e colocação</t>
  </si>
  <si>
    <t>5219618</t>
  </si>
  <si>
    <t>Tacha refletiva em plástico injetado - monodirecional tipo IV - fornecimento e colocação</t>
  </si>
  <si>
    <t>5219619</t>
  </si>
  <si>
    <t>Tacha refletiva em resina sintética - bidirecional tipo I - com um pino - fornecimento e colocação</t>
  </si>
  <si>
    <t>5219620</t>
  </si>
  <si>
    <t>Tacha refletiva em resina sintética - bidirecional tipo I - fornecimento e colocação</t>
  </si>
  <si>
    <t>5219621</t>
  </si>
  <si>
    <t>Tacha refletiva em resina sintética - bidirecional tipo II - com um pino - fornecimento e colocação</t>
  </si>
  <si>
    <t>5219622</t>
  </si>
  <si>
    <t>Tacha refletiva em resina sintética - bidirecional tipo II - fornecimento e colocação</t>
  </si>
  <si>
    <t>5219623</t>
  </si>
  <si>
    <t>Tacha refletiva em resina sintética - bidirecional tipo III - com um pino - fornecimento e colocação</t>
  </si>
  <si>
    <t>5219624</t>
  </si>
  <si>
    <t>Tacha refletiva em resina sintética - bidirecional tipo III - fornecimento e colocação</t>
  </si>
  <si>
    <t>5219625</t>
  </si>
  <si>
    <t>Tacha refletiva em resina sintética - bidirecional tipo IV - com um pino - fornecimento e colocação</t>
  </si>
  <si>
    <t>5219626</t>
  </si>
  <si>
    <t>Tacha refletiva em resina sintética - bidirecional tipo IV - fornecimento e colocação</t>
  </si>
  <si>
    <t>5219627</t>
  </si>
  <si>
    <t>Tacha refletiva em resina sintética - monodirecional tipo I - com um pino - fornecimento e colocação</t>
  </si>
  <si>
    <t>5219628</t>
  </si>
  <si>
    <t>Tacha refletiva em resina sintética - monodirecional tipo I - fornecimento e colocação</t>
  </si>
  <si>
    <t>5219629</t>
  </si>
  <si>
    <t>Tacha refletiva em resina sintética - monodirecional tipo II - com um pino - fornecimento e colocação</t>
  </si>
  <si>
    <t>5219630</t>
  </si>
  <si>
    <t>Tacha refletiva em resina sintética - monodirecional tipo II - fornecimento e colocação</t>
  </si>
  <si>
    <t>5219631</t>
  </si>
  <si>
    <t>Tacha refletiva em resina sintética - monodirecional tipo III - com um pino - fornecimento e colocação</t>
  </si>
  <si>
    <t>5219632</t>
  </si>
  <si>
    <t>Tacha refletiva em resina sintética - monodirecional tipo III - fornecimento e colocação</t>
  </si>
  <si>
    <t>5219633</t>
  </si>
  <si>
    <t>Tacha refletiva em resina sintética - monodirecional tipo IV - com um pino - fornecimento e colocação</t>
  </si>
  <si>
    <t>5219634</t>
  </si>
  <si>
    <t>Tacha refletiva em resina sintética - monodirecional tipo IV - fornecimento e colocação</t>
  </si>
  <si>
    <t>5213395</t>
  </si>
  <si>
    <t>Tacha refletiva metálica - bidirecional tipo II - com dois pinos - fornecimento e colocação</t>
  </si>
  <si>
    <t>5213394</t>
  </si>
  <si>
    <t>Tacha refletiva metálica - bidirecional tipo II - com um pino - fornecimento e colocação</t>
  </si>
  <si>
    <t>5219635</t>
  </si>
  <si>
    <t>Tacha refletiva metálica - bidirecional tipo III - com dois pinos - fornecimento e colocação</t>
  </si>
  <si>
    <t>5219636</t>
  </si>
  <si>
    <t>Tacha refletiva metálica - bidirecional tipo III - com um pino - fornecimento e colocação</t>
  </si>
  <si>
    <t>5219637</t>
  </si>
  <si>
    <t>Tacha refletiva metálica - bidirecional tipo IV - com dois pinos - fornecimento e colocação</t>
  </si>
  <si>
    <t>5219638</t>
  </si>
  <si>
    <t>Tacha refletiva metálica - bidirecional tipo IV - com um pino - fornecimento e colocação</t>
  </si>
  <si>
    <t>5213393</t>
  </si>
  <si>
    <t>Tacha refletiva metálica - monodirecional tipo II - com dois pinos - fornecimento e colocação</t>
  </si>
  <si>
    <t>5213392</t>
  </si>
  <si>
    <t>Tacha refletiva metálica - monodirecional tipo II - com um pino - fornecimento e colocação</t>
  </si>
  <si>
    <t>5219639</t>
  </si>
  <si>
    <t>Tacha refletiva metálica - monodirecional tipo III - com dois pinos - fornecimento e colocação</t>
  </si>
  <si>
    <t>5219640</t>
  </si>
  <si>
    <t>Tacha refletiva metálica - monodirecional tipo III - com um pino - fornecimento e colocação</t>
  </si>
  <si>
    <t>5219641</t>
  </si>
  <si>
    <t>Tacha refletiva metálica - monodirecional tipo IV - com dois pinos - fornecimento e colocação</t>
  </si>
  <si>
    <t>5219642</t>
  </si>
  <si>
    <t>Tacha refletiva metálica - monodirecional tipo IV - com um pino - fornecimento e colocação</t>
  </si>
  <si>
    <t>5213362</t>
  </si>
  <si>
    <t>Tachão refletivo em plástico injetado - bidirecional - fornecimento e colocação</t>
  </si>
  <si>
    <t>5213361</t>
  </si>
  <si>
    <t>Tachão refletivo em plástico injetado - monodirecional - fornecimento e colocação</t>
  </si>
  <si>
    <t>5219643</t>
  </si>
  <si>
    <t>Tachão refletivo em resina sintética - bidirecional - fornecimento e colocação</t>
  </si>
  <si>
    <t>5219644</t>
  </si>
  <si>
    <t>Tachão refletivo em resina sintética - monodirecional - fornecimento e colocação</t>
  </si>
  <si>
    <t>5214000</t>
  </si>
  <si>
    <t>Termoplástico pré-formado para sinalização horizontal - espessura de 2 mm - fornecimento e implantação</t>
  </si>
  <si>
    <t>5301014</t>
  </si>
  <si>
    <t>Comboio balizador em deslocamento</t>
  </si>
  <si>
    <t>5300995</t>
  </si>
  <si>
    <t>Confecção de corpo de boia flutuante cilíndrico D = 1,10m</t>
  </si>
  <si>
    <t>5300996</t>
  </si>
  <si>
    <t>Confecção de corpo de boia flutuante cilíndrico D = 1,10m - com lastro</t>
  </si>
  <si>
    <t>5300998</t>
  </si>
  <si>
    <t>Confecção de corpo de boia flutuante cilíndrico D = 1,42m - boia de amarração</t>
  </si>
  <si>
    <t>5300997</t>
  </si>
  <si>
    <t>Confecção de corpo de boia flutuante cilíndrico D = 1,43m - com lastro</t>
  </si>
  <si>
    <t>5300999</t>
  </si>
  <si>
    <t>Confecção de mangrulho H = 0,90m</t>
  </si>
  <si>
    <t>5301000</t>
  </si>
  <si>
    <t>Confecção de mangrulho H = 1,50m</t>
  </si>
  <si>
    <t>5301001</t>
  </si>
  <si>
    <t>Confecção de marca de tope de bombordo</t>
  </si>
  <si>
    <t>5301002</t>
  </si>
  <si>
    <t>Confecção de marca de tope de boreste</t>
  </si>
  <si>
    <t>5301003</t>
  </si>
  <si>
    <t>Confecção de marca de tope especial</t>
  </si>
  <si>
    <t>5301064</t>
  </si>
  <si>
    <t>Fornecimento e implantação de suporte duplo em madeira com travessa para placa de sinalização náutica em margem - altura total de 4,0 m</t>
  </si>
  <si>
    <t>5301046</t>
  </si>
  <si>
    <t>Fornecimento e implantação de suporte duplo em madeira com travessa para placa de sinalização náutica em margem - altura total de 4,0 m - com embarcação</t>
  </si>
  <si>
    <t>5301065</t>
  </si>
  <si>
    <t>Fornecimento e implantação de suporte duplo em madeira com travessa para placa de sinalização náutica em margem - altura total de 5,0 m</t>
  </si>
  <si>
    <t>5301047</t>
  </si>
  <si>
    <t>Fornecimento e implantação de suporte duplo em madeira com travessa para placa de sinalização náutica em margem - altura total de 5,0 m - com embarcação</t>
  </si>
  <si>
    <t>5301066</t>
  </si>
  <si>
    <t>Fornecimento e implantação de suporte duplo em madeira com travessa para placa de sinalização náutica em margem - altura total de 5,5 m</t>
  </si>
  <si>
    <t>5301048</t>
  </si>
  <si>
    <t>Fornecimento e implantação de suporte duplo em madeira com travessa para placa de sinalização náutica em margem - altura total de 5,5 m - com embarcação</t>
  </si>
  <si>
    <t>5301040</t>
  </si>
  <si>
    <t>Fornecimento e implantação de suporte duplo metálico galvanizado para placa de sinalização náutica em margem - altura total de 4 m - com embarcação</t>
  </si>
  <si>
    <t>5301058</t>
  </si>
  <si>
    <t>Fornecimento e implantação de suporte duplo metálico galvanizado para placa de sinalização náutica em margem - altura total de 4,0 m</t>
  </si>
  <si>
    <t>5301041</t>
  </si>
  <si>
    <t>Fornecimento e implantação de suporte duplo metálico galvanizado para placa de sinalização náutica em margem - altura total de 5 m - com embarcação</t>
  </si>
  <si>
    <t>5301059</t>
  </si>
  <si>
    <t>Fornecimento e implantação de suporte duplo metálico galvanizado para placa de sinalização náutica em margem - altura total de 5,0 m</t>
  </si>
  <si>
    <t>5301060</t>
  </si>
  <si>
    <t>Fornecimento e implantação de suporte duplo metálico galvanizado para placa de sinalização náutica em margem - altura total de 5,5 m</t>
  </si>
  <si>
    <t>5301042</t>
  </si>
  <si>
    <t>Fornecimento e implantação de suporte duplo metálico galvanizado para placa de sinalização náutica em margem - altura total de 5,5 m - com embarcação</t>
  </si>
  <si>
    <t>5301072</t>
  </si>
  <si>
    <t>Fornecimento e implantação de suporte duplo polimérico ecológico maciço quadrado de 10 cm para placa de sinalização náutica em margem - altura total de 5,5 m</t>
  </si>
  <si>
    <t>5301054</t>
  </si>
  <si>
    <t>Fornecimento e implantação de suporte duplo polimérico ecológico maciço quadrado de 10 cm para placa de sinalização náutica em margem - altura total de 5,5 m - com embarcação</t>
  </si>
  <si>
    <t>5301070</t>
  </si>
  <si>
    <t>Fornecimento e implantação de suporte duplo polimérico ecológico maciço quadrado de 8 cm para placa de sinalização náutica em margem - altura total de 4,0 m</t>
  </si>
  <si>
    <t>5301052</t>
  </si>
  <si>
    <t>Fornecimento e implantação de suporte duplo polimérico ecológico maciço quadrado de 8 cm para placa de sinalização náutica em margem - altura total de 4,0 m - com embarcação</t>
  </si>
  <si>
    <t>5301071</t>
  </si>
  <si>
    <t>Fornecimento e implantação de suporte duplo polimérico ecológico maciço quadrado de 8 cm para placa de sinalização náutica em margem - altura total de 5,0 m</t>
  </si>
  <si>
    <t>5301053</t>
  </si>
  <si>
    <t>Fornecimento e implantação de suporte duplo polimérico ecológico maciço quadrado de 8 cm para placa de sinalização náutica em margem - altura total de 5,0 m - com embarcação</t>
  </si>
  <si>
    <t>5301061</t>
  </si>
  <si>
    <t>Fornecimento e implantação de suporte simples em madeira com travessa para placa de sinalização náutica em margem - altura total de 4 m</t>
  </si>
  <si>
    <t>5301043</t>
  </si>
  <si>
    <t>Fornecimento e implantação de suporte simples em madeira com travessa para placa de sinalização náutica em margem - altura total de 4 m - com embarcação</t>
  </si>
  <si>
    <t>5301062</t>
  </si>
  <si>
    <t>Fornecimento e implantação de suporte simples em madeira com travessa para placa de sinalização náutica em margem - altura total de 5 m</t>
  </si>
  <si>
    <t>5301044</t>
  </si>
  <si>
    <t>Fornecimento e implantação de suporte simples em madeira com travessa para placa de sinalização náutica em margem - altura total de 5 m - com embarcação</t>
  </si>
  <si>
    <t>5301063</t>
  </si>
  <si>
    <t>Fornecimento e implantação de suporte simples em madeira com travessa para placa de sinalização náutica em margem - altura total de 5,5 m</t>
  </si>
  <si>
    <t>5301045</t>
  </si>
  <si>
    <t>Fornecimento e implantação de suporte simples em madeira com travessa para placa de sinalização náutica em margem - altura total de 5,5 m - com embarcação</t>
  </si>
  <si>
    <t>5301037</t>
  </si>
  <si>
    <t>Fornecimento e implantação de suporte simples metálico galvanizado para placa de sinalização náutica em margem - altura total de 4 m - com embarcação</t>
  </si>
  <si>
    <t>5301055</t>
  </si>
  <si>
    <t>Fornecimento e implantação de suporte simples metálico galvanizado para placa de sinalização náutica em margem - altura total de 4,0 m</t>
  </si>
  <si>
    <t>5301038</t>
  </si>
  <si>
    <t>Fornecimento e implantação de suporte simples metálico galvanizado para placa de sinalização náutica em margem - altura total de 5 m - com embarcação</t>
  </si>
  <si>
    <t>5301056</t>
  </si>
  <si>
    <t>Fornecimento e implantação de suporte simples metálico galvanizado para placa de sinalização náutica em margem - altura total de 5,0 m</t>
  </si>
  <si>
    <t>5301057</t>
  </si>
  <si>
    <t>Fornecimento e implantação de suporte simples metálico galvanizado para placa de sinalização náutica em margem - altura total de 5,5 m</t>
  </si>
  <si>
    <t>5301039</t>
  </si>
  <si>
    <t>Fornecimento e implantação de suporte simples metálico galvanizado para placa de sinalização náutica em margem - altura total de 5,5 m - com embarcação</t>
  </si>
  <si>
    <t>5301069</t>
  </si>
  <si>
    <t>Fornecimento e implantação de suporte simples polimérico ecológico maciço quadrado de 10 cm para placa de sinalização náutica em margem - altura total de 5,5 m</t>
  </si>
  <si>
    <t>5301051</t>
  </si>
  <si>
    <t>Fornecimento e implantação de suporte simples polimérico ecológico maciço quadrado de 10 cm para placa de sinalização náutica em margem - altura total de 5,5 m - com embarcação</t>
  </si>
  <si>
    <t>5301067</t>
  </si>
  <si>
    <t>Fornecimento e implantação de suporte simples polimérico ecológico maciço quadrado de 8 cm para placa de sinalização náutica em margem - altura total de 4 m</t>
  </si>
  <si>
    <t>5301049</t>
  </si>
  <si>
    <t>Fornecimento e implantação de suporte simples polimérico ecológico maciço quadrado de 8 cm para placa de sinalização náutica em margem - altura total de 4 m - com embarcação</t>
  </si>
  <si>
    <t>5301068</t>
  </si>
  <si>
    <t>Fornecimento e implantação de suporte simples polimérico ecológico maciço quadrado de 8 cm para placa de sinalização náutica em margem - altura total de 5 m</t>
  </si>
  <si>
    <t>5301050</t>
  </si>
  <si>
    <t>Fornecimento e implantação de suporte simples polimérico ecológico maciço quadrado de 8 cm para placa de sinalização náutica em margem - altura total de 5 m - com embarcação</t>
  </si>
  <si>
    <t>5301022</t>
  </si>
  <si>
    <t>Fornecimento e instalação de conjunto de acessórios para sistema de fundeio de boia de amarração náutica com 4 manilhas</t>
  </si>
  <si>
    <t>5301021</t>
  </si>
  <si>
    <t>Fornecimento e instalação de conjunto de acessórios para sistema de fundeio de boia de sinalização náutica com 7 manilhas</t>
  </si>
  <si>
    <t>5301020</t>
  </si>
  <si>
    <t>Fornecimento e instalação de corrente 1" para sistema de fundeio de boia de sinalização náutica</t>
  </si>
  <si>
    <t>5301018</t>
  </si>
  <si>
    <t>Fornecimento e instalação de corrente 1/2" para sistema de fundeio de boia de sinalização náutica</t>
  </si>
  <si>
    <t>5301019</t>
  </si>
  <si>
    <t>Fornecimento e instalação de corrente 3/4" para sistema de fundeio de boia de sinalização náutica</t>
  </si>
  <si>
    <t>5301077</t>
  </si>
  <si>
    <t>Fornecimento e instalação de lanterna de sinalização náutica com alcance luminoso de 2 MN em obra de arte especial - com embarcação</t>
  </si>
  <si>
    <t>5301078</t>
  </si>
  <si>
    <t>Fornecimento e instalação de lanterna de sinalização náutica com alcance luminoso de 3 MN em obra de arte especial - com embarcação</t>
  </si>
  <si>
    <t>5301079</t>
  </si>
  <si>
    <t>Fornecimento e instalação de lanterna de sinalização náutica com alcance luminoso de 4 MN em obra de arte especial - com embarcação</t>
  </si>
  <si>
    <t>5301080</t>
  </si>
  <si>
    <t>Fornecimento e instalação de lanterna de sinalização náutica com alcance luminoso de 5 MN em obra de arte especial - com embarcação</t>
  </si>
  <si>
    <t>5301081</t>
  </si>
  <si>
    <t>Fornecimento e instalação de lanterna de sinalização náutica com alcance luminoso de 8 MN em obra de arte especial - com embarcação</t>
  </si>
  <si>
    <t>5301023</t>
  </si>
  <si>
    <t>Fornecimento e instalação de suporte e lanterna de sinalização náutica com alcance luminoso de 2 MN em boia</t>
  </si>
  <si>
    <t>5301024</t>
  </si>
  <si>
    <t>Fornecimento e instalação de suporte e lanterna de sinalização náutica com alcance luminoso de 3 MN em boia</t>
  </si>
  <si>
    <t>5301025</t>
  </si>
  <si>
    <t>Fornecimento e instalação de suporte e lanterna de sinalização náutica com alcance luminoso de 4 MN em boia</t>
  </si>
  <si>
    <t>5301026</t>
  </si>
  <si>
    <t>Fornecimento e instalação de suporte e lanterna de sinalização náutica com alcance luminoso de 5 MN em boia</t>
  </si>
  <si>
    <t>5301027</t>
  </si>
  <si>
    <t>Fornecimento e instalação de suporte e lanterna de sinalização náutica com alcance luminoso de 8 MN em boia</t>
  </si>
  <si>
    <t>5301028</t>
  </si>
  <si>
    <t>Fornecimento e substituição de lanterna de sinalização náutica com alcance luminoso de 2 MN em boia</t>
  </si>
  <si>
    <t>5301082</t>
  </si>
  <si>
    <t>Fornecimento e substituição de lanterna de sinalização náutica com alcance luminoso de 2 MN em obra de arte especial - com embarcação</t>
  </si>
  <si>
    <t>5301029</t>
  </si>
  <si>
    <t>Fornecimento e substituição de lanterna de sinalização náutica com alcance luminoso de 3 MN em boia</t>
  </si>
  <si>
    <t>5301083</t>
  </si>
  <si>
    <t>Fornecimento e substituição de lanterna de sinalização náutica com alcance luminoso de 3 MN em obra de arte especial - com embarcação</t>
  </si>
  <si>
    <t>5301030</t>
  </si>
  <si>
    <t>Fornecimento e substituição de lanterna de sinalização náutica com alcance luminoso de 4 MN em boia</t>
  </si>
  <si>
    <t>5301084</t>
  </si>
  <si>
    <t>Fornecimento e substituição de lanterna de sinalização náutica com alcance luminoso de 4 MN em obra de arte especial - com embarcação</t>
  </si>
  <si>
    <t>5301031</t>
  </si>
  <si>
    <t>Fornecimento e substituição de lanterna de sinalização náutica com alcance luminoso de 5 MN em boia</t>
  </si>
  <si>
    <t>5301085</t>
  </si>
  <si>
    <t>Fornecimento e substituição de lanterna de sinalização náutica com alcance luminoso de 5 MN em obra de arte especial - com embarcação</t>
  </si>
  <si>
    <t>5301032</t>
  </si>
  <si>
    <t>Fornecimento e substituição de lanterna de sinalização náutica com alcance luminoso de 8 MN em boia</t>
  </si>
  <si>
    <t>5301086</t>
  </si>
  <si>
    <t>Fornecimento e substituição de lanterna de sinalização náutica com alcance luminoso de 8 MN em obra de arte especial - com embarcação</t>
  </si>
  <si>
    <t>5301033</t>
  </si>
  <si>
    <t>Implantação de placa de sinalização náutica em margem - equipamentos e mão de obra</t>
  </si>
  <si>
    <t>5301034</t>
  </si>
  <si>
    <t>Implantação de placa de sinalização náutica em margem - equipamentos e mão de obra - com embarcação</t>
  </si>
  <si>
    <t>5301073</t>
  </si>
  <si>
    <t>Implantação de placa de sinalização náutica em obra de arte especial - equipamentos e mão de obra</t>
  </si>
  <si>
    <t>5301074</t>
  </si>
  <si>
    <t>Implantação de placa de sinalização náutica em obra de arte especial - equipamentos e mão de obra - com embarcação</t>
  </si>
  <si>
    <t>5301015</t>
  </si>
  <si>
    <t>Lançamento de boia de sinalização náutica com sistema de fundeio - equipamentos e mão de obra</t>
  </si>
  <si>
    <t>5300992</t>
  </si>
  <si>
    <t>Pintura com epóxi óxido de ferro em chapa metálica com pistola a ar comprimido, uma demão, espessura de 35 µm</t>
  </si>
  <si>
    <t>5300994</t>
  </si>
  <si>
    <t>Pintura com esmalte poliuretano de dois componentes em chapa metálica com pistola a ar comprimido, uma demão, espessura de 35 µm</t>
  </si>
  <si>
    <t>5300993</t>
  </si>
  <si>
    <t>Pintura com fundo fosfatizante, uma demão, em chapa de alumínio com pistola a ar comprimido</t>
  </si>
  <si>
    <t>5301088</t>
  </si>
  <si>
    <t>Poita de concreto com 1.000 kg para boia de sinalização náutica</t>
  </si>
  <si>
    <t>5301004</t>
  </si>
  <si>
    <t>Poita de concreto com 1.500 kg para boia de sinalização náutica</t>
  </si>
  <si>
    <t>5301087</t>
  </si>
  <si>
    <t>Poita de concreto com 500 kg para boia de sinalização náutica</t>
  </si>
  <si>
    <t>5301005</t>
  </si>
  <si>
    <t>Reforma de corpo de boia flutuante cilíndrico D = 1,10m</t>
  </si>
  <si>
    <t>5301006</t>
  </si>
  <si>
    <t>Reforma de corpo de boia flutuante cilíndrico D = 1,10m - com lastro</t>
  </si>
  <si>
    <t>5301008</t>
  </si>
  <si>
    <t>Reforma de corpo de boia flutuante cilíndrico D = 1,42m - boia de amarração</t>
  </si>
  <si>
    <t>5301007</t>
  </si>
  <si>
    <t>Reforma de corpo de boia flutuante cilíndrico D = 1,43m - com lastro</t>
  </si>
  <si>
    <t>5301009</t>
  </si>
  <si>
    <t>Reforma de mangrulho H = 0,90m</t>
  </si>
  <si>
    <t>5301010</t>
  </si>
  <si>
    <t>Reforma de mangrulho H = 1,50m</t>
  </si>
  <si>
    <t>5301011</t>
  </si>
  <si>
    <t>Reforma de marca de tope de bombordo</t>
  </si>
  <si>
    <t>5301012</t>
  </si>
  <si>
    <t>Reforma de marca de tope de boreste</t>
  </si>
  <si>
    <t>5301013</t>
  </si>
  <si>
    <t>Reforma de marca de tope especial</t>
  </si>
  <si>
    <t>5301016</t>
  </si>
  <si>
    <t>Substituição de boia de sinalização náutica com sistema de fundeio - equipamentos e mão de obra</t>
  </si>
  <si>
    <t>5301017</t>
  </si>
  <si>
    <t>Substituição de boia de sinalização náutica sem sistema de fundeio - equipamentos e mão de obra</t>
  </si>
  <si>
    <t>5301035</t>
  </si>
  <si>
    <t>Substituição de placa de sinalização náutica em margem - equipamentos e mão de obra</t>
  </si>
  <si>
    <t>5301036</t>
  </si>
  <si>
    <t>Substituição de placa de sinalização náutica em margem - equipamentos e mão de obra - com embarcação</t>
  </si>
  <si>
    <t>5301075</t>
  </si>
  <si>
    <t>Substituição de placa de sinalização náutica em obra de arte especial - equipamentos e mão de obra</t>
  </si>
  <si>
    <t>5301076</t>
  </si>
  <si>
    <t>Substituição de placa de sinalização náutica em obra de arte especial - equipamentos e mão de obra - com embarcação</t>
  </si>
  <si>
    <t>5405977</t>
  </si>
  <si>
    <t>Aterro compactado em solo reforçado com fita metálica galvanizada - taxa 1,65 kg/m³ - material de jazida</t>
  </si>
  <si>
    <t>5406044</t>
  </si>
  <si>
    <t>Aterro compactado em solo reforçado com fita metálica galvanizada - taxa 12,40 kg/m³ - material de jazida</t>
  </si>
  <si>
    <t>5406045</t>
  </si>
  <si>
    <t>Aterro compactado em solo reforçado com fita metálica galvanizada - taxa 13,23 kg/m³ - material de jazida</t>
  </si>
  <si>
    <t>5406046</t>
  </si>
  <si>
    <t>Aterro compactado em solo reforçado com fita metálica galvanizada - taxa 14,88 kg/m³ - material de jazida</t>
  </si>
  <si>
    <t>5406047</t>
  </si>
  <si>
    <t>Aterro compactado em solo reforçado com fita metálica galvanizada - taxa 19,84 kg/m³ - material de jazida</t>
  </si>
  <si>
    <t>5405978</t>
  </si>
  <si>
    <t>Aterro compactado em solo reforçado com fita metálica galvanizada - taxa 3,31 kg/m³ - material de jazida</t>
  </si>
  <si>
    <t>5405982</t>
  </si>
  <si>
    <t>Aterro compactado em solo reforçado com fita metálica galvanizada - taxa 4,13 kg/m³ - material de jazida</t>
  </si>
  <si>
    <t>5405983</t>
  </si>
  <si>
    <t>Aterro compactado em solo reforçado com fita metálica galvanizada - taxa 4,96 kg/m³ - material de jazida</t>
  </si>
  <si>
    <t>5405984</t>
  </si>
  <si>
    <t>Aterro compactado em solo reforçado com fita metálica galvanizada - taxa 6,61 kg/m³ - material de jazida</t>
  </si>
  <si>
    <t>5405985</t>
  </si>
  <si>
    <t>Aterro compactado em solo reforçado com fita metálica galvanizada - taxa 8,27 kg/m³ - material de jazida</t>
  </si>
  <si>
    <t>5406043</t>
  </si>
  <si>
    <t>Aterro compactado em solo reforçado com fita metálica galvanizada - taxa 9,92 kg/m³ - material de jazida</t>
  </si>
  <si>
    <t>5405975</t>
  </si>
  <si>
    <t>Escoramento da primeira linha de escamas de concreto armado em solo reforçado com fita metálica – utilização de 3 vezes - confecção, instalação e retirada</t>
  </si>
  <si>
    <t>5405970</t>
  </si>
  <si>
    <t>Fabricação de escama de concreto armado para solo reforçado com fita metálica - 2 a 5 ligações - areia e brita comerciais</t>
  </si>
  <si>
    <t>5405972</t>
  </si>
  <si>
    <t>Fabricação de escama de concreto armado para solo reforçado com fita metálica - 2 a 5 ligações - areia extraída e brita produzida</t>
  </si>
  <si>
    <t>5405971</t>
  </si>
  <si>
    <t>Fabricação de escama de concreto armado para solo reforçado com fita metálica - 6 a 8 ligações - areia e brita comerciais</t>
  </si>
  <si>
    <t>5405973</t>
  </si>
  <si>
    <t>Fabricação de escama de concreto armado para solo reforçado com fita metálica - 6 a 8 ligações - areia extraída e brita produzida</t>
  </si>
  <si>
    <t>5405986</t>
  </si>
  <si>
    <t>Moldes metálicos para escama de concreto armado para solo reforçado com fita metálica - formato cruciforme de 1,50 x 1,50 m - utilização de 100 vezes</t>
  </si>
  <si>
    <t>5405976</t>
  </si>
  <si>
    <t>Montagem das escamas de concreto armado em solo reforçado com fita metálica</t>
  </si>
  <si>
    <t>5406023</t>
  </si>
  <si>
    <t>Muro de escama de concreto armado em solo reforçado com fita metálica com altura até 4 m - tipo 1 - areia e brita comerciais</t>
  </si>
  <si>
    <t>5406033</t>
  </si>
  <si>
    <t>Muro de escama de concreto armado em solo reforçado com fita metálica com altura até 4 m - tipo 1 - areia extraída e brita produzida</t>
  </si>
  <si>
    <t>5406024</t>
  </si>
  <si>
    <t>Muro de escama de concreto armado em solo reforçado com fita metálica com altura até 4 m - tipo 2 - areia e brita comerciais</t>
  </si>
  <si>
    <t>5406034</t>
  </si>
  <si>
    <t>Muro de escama de concreto armado em solo reforçado com fita metálica com altura até 4 m - tipo 2 - areia extraída e brita produzida</t>
  </si>
  <si>
    <t>5406031</t>
  </si>
  <si>
    <t>Muro de escama de concreto armado em solo reforçado com fita metálica com altura de 10,0 a 12 m - tipo 1 - areia e brita comerciais</t>
  </si>
  <si>
    <t>5406041</t>
  </si>
  <si>
    <t>Muro de escama de concreto armado em solo reforçado com fita metálica com altura de 10,0 a 12 m - tipo 1 - areia extraída e brita produzida</t>
  </si>
  <si>
    <t>5406032</t>
  </si>
  <si>
    <t>Muro de escama de concreto armado em solo reforçado com fita metálica com altura de 10,0 a 12 m - tipo 2 - areia e brita comerciais</t>
  </si>
  <si>
    <t>5406042</t>
  </si>
  <si>
    <t>Muro de escama de concreto armado em solo reforçado com fita metálica com altura de 10,0 a 12 m - tipo 2 - areia extraída e brita produzida</t>
  </si>
  <si>
    <t>5406025</t>
  </si>
  <si>
    <t>Muro de escama de concreto armado em solo reforçado com fita metálica com altura de 4,0 a 6 m - tipo 1 - areia e brita comerciais</t>
  </si>
  <si>
    <t>5406035</t>
  </si>
  <si>
    <t>Muro de escama de concreto armado em solo reforçado com fita metálica com altura de 4,0 a 6 m - tipo 1 - areia extraída e brita produzida</t>
  </si>
  <si>
    <t>5406026</t>
  </si>
  <si>
    <t>Muro de escama de concreto armado em solo reforçado com fita metálica com altura de 4,0 a 6 m - tipo 2 - areia e brita comerciais</t>
  </si>
  <si>
    <t>5406036</t>
  </si>
  <si>
    <t>Muro de escama de concreto armado em solo reforçado com fita metálica com altura de 4,0 a 6 m - tipo 2 - areia extraída e brita produzida</t>
  </si>
  <si>
    <t>5406027</t>
  </si>
  <si>
    <t>Muro de escama de concreto armado em solo reforçado com fita metálica com altura de 6,0 a 8 m - tipo 1 - areia e brita comerciais</t>
  </si>
  <si>
    <t>5406037</t>
  </si>
  <si>
    <t>Muro de escama de concreto armado em solo reforçado com fita metálica com altura de 6,0 a 8 m - tipo 1 - areia extraída e brita produzida</t>
  </si>
  <si>
    <t>5406028</t>
  </si>
  <si>
    <t>Muro de escama de concreto armado em solo reforçado com fita metálica com altura de 6,0 a 8 m - tipo 2 - areia e brita comerciais</t>
  </si>
  <si>
    <t>5406038</t>
  </si>
  <si>
    <t>Muro de escama de concreto armado em solo reforçado com fita metálica com altura de 6,0 a 8 m - tipo 2 - areia extraída e brita produzida</t>
  </si>
  <si>
    <t>5406029</t>
  </si>
  <si>
    <t>Muro de escama de concreto armado em solo reforçado com fita metálica com altura de 8,0 a 10 m - tipo 1 - areia e brita comerciais</t>
  </si>
  <si>
    <t>5406039</t>
  </si>
  <si>
    <t>Muro de escama de concreto armado em solo reforçado com fita metálica com altura de 8,0 a 10 m - tipo 1 - areia extraída e brita produzida</t>
  </si>
  <si>
    <t>5406030</t>
  </si>
  <si>
    <t>Muro de escama de concreto armado em solo reforçado com fita metálica com altura de 8,0 a 10 m - tipo 2 - areia e brita comerciais</t>
  </si>
  <si>
    <t>5406040</t>
  </si>
  <si>
    <t>Muro de escama de concreto armado em solo reforçado com fita metálica com altura de 8,0 a 10 m - tipo 2 - areia extraída e brita produzida</t>
  </si>
  <si>
    <t>5405987</t>
  </si>
  <si>
    <t>Travador de madeira para escama de concreto armado - utilização de 10 vezes</t>
  </si>
  <si>
    <t>5405979</t>
  </si>
  <si>
    <t>Travamento e nivelamento de escama de concreto armado em solo reforçado com fita metálica</t>
  </si>
  <si>
    <t>5502806</t>
  </si>
  <si>
    <t>Camada drenante com conformação de trator de esteira - areia comercial</t>
  </si>
  <si>
    <t>5502807</t>
  </si>
  <si>
    <t>Camada drenante com conformação de trator de esteira - areia extraída</t>
  </si>
  <si>
    <t>5503041</t>
  </si>
  <si>
    <t>Compactação de aterros a 100% do Proctor intermediário</t>
  </si>
  <si>
    <t>5502978</t>
  </si>
  <si>
    <t>Compactação de aterros a 100% do Proctor normal</t>
  </si>
  <si>
    <t>5502822</t>
  </si>
  <si>
    <t>Compactação de camada final de aterro de rocha</t>
  </si>
  <si>
    <t>5502979</t>
  </si>
  <si>
    <t>Construção de corpo de aterro com material de 3ª categoria oriundo de corte</t>
  </si>
  <si>
    <t>5501700</t>
  </si>
  <si>
    <t>Desmatamento, destocamento e limpeza de área com árvores de diâmetro até 0,15 m</t>
  </si>
  <si>
    <t>5500991</t>
  </si>
  <si>
    <t>Desmonte de blocos de rocha com martelete pneumático</t>
  </si>
  <si>
    <t>5515739</t>
  </si>
  <si>
    <t>Desmonte de matacões ou bloco de rocha por meio de explosivos</t>
  </si>
  <si>
    <t>5505766</t>
  </si>
  <si>
    <t>Desmonte de material de 3ª categoria a frio com argamassa expansiva a céu aberto</t>
  </si>
  <si>
    <t>5501701</t>
  </si>
  <si>
    <t>Destocamento de árvores com diâmetro de 0,15 a 0,30 m</t>
  </si>
  <si>
    <t>5501702</t>
  </si>
  <si>
    <t>Destocamento de árvores com diâmetro maior que 0,30 m</t>
  </si>
  <si>
    <t>5502972</t>
  </si>
  <si>
    <t>Escavação de vala em material de 3ª categoria - resistência à compressão acima de 110 MPa - com escavadeira e rompedor hidráulico 1.700 kg</t>
  </si>
  <si>
    <t>5502968</t>
  </si>
  <si>
    <t>Escavação de vala em material de 3ª categoria - resistência à compressão até 50 MPa - com escavadeira e rompedor hidráulico 1.700 kg</t>
  </si>
  <si>
    <t>5502969</t>
  </si>
  <si>
    <t>Escavação de vala em material de 3ª categoria - resistência à compressão de 50 a 70 MPa - com escavadeira e rompedor hidráulico 1.700 kg</t>
  </si>
  <si>
    <t>5502970</t>
  </si>
  <si>
    <t>Escavação de vala em material de 3ª categoria - resistência à compressão de 70 a 90 MPa - com escavadeira e rompedor hidráulico 1.700 kg</t>
  </si>
  <si>
    <t>5502971</t>
  </si>
  <si>
    <t>Escavação de vala em material de 3ª categoria - resistência à compressão de 90 a 110 MPa - com escavadeira e rompedor hidráulico 1.700 kg</t>
  </si>
  <si>
    <t>5502663</t>
  </si>
  <si>
    <t>Escavação e transporte de material de 3ª categoria - DMT de 0 a 50 m</t>
  </si>
  <si>
    <t>5502993</t>
  </si>
  <si>
    <t>Escavação em material de 3ª categoria</t>
  </si>
  <si>
    <t>5502967</t>
  </si>
  <si>
    <t>Escavação em material de 3ª categoria - resistência à compressão acima de 110 MPa - com escavadeira e rompedor hidráulico 1.700 kg</t>
  </si>
  <si>
    <t>5502963</t>
  </si>
  <si>
    <t>Escavação em material de 3ª categoria - resistência à compressão até 50 MPa - com escavadeira e rompedor hidráulico 1.700 kg</t>
  </si>
  <si>
    <t>5502964</t>
  </si>
  <si>
    <t>Escavação em material de 3ª categoria - resistência à compressão de 50 a 70 MPa - com escavadeira e rompedor hidráulico 1.700 kg</t>
  </si>
  <si>
    <t>5502965</t>
  </si>
  <si>
    <t>Escavação em material de 3ª categoria - resistência à compressão de 70 a 90 MPa - com escavadeira e rompedor hidráulico 1.700 kg</t>
  </si>
  <si>
    <t>5502966</t>
  </si>
  <si>
    <t>Escavação em material de 3ª categoria - resistência à compressão de 90 a 110 MPa - com escavadeira e rompedor hidráulico 1.700 kg</t>
  </si>
  <si>
    <t>5501706</t>
  </si>
  <si>
    <t>Escavação mecânica com retroescavadeira em material de 1ª categoria</t>
  </si>
  <si>
    <t>5501880</t>
  </si>
  <si>
    <t>Escavação, carga e transporte de material de 1ª categoria - DMT de 1.000 a 1.200 m - caminho de serviço em leito natural - com carregadeira e caminhão basculante de 14 m³</t>
  </si>
  <si>
    <t>5502114</t>
  </si>
  <si>
    <t>Escavação, carga e transporte de material de 1ª categoria - DMT de 1.000 a 1.200 m - caminho de serviço em leito natural - com escavadeira e caminhão basculante de 14 m³</t>
  </si>
  <si>
    <t>5501906</t>
  </si>
  <si>
    <t>Escavação, carga e transporte de material de 1ª categoria - DMT de 1.000 a 1.200 m - caminho de serviço em revestimento primário - com carregadeira e caminhão basculante de 14 m³</t>
  </si>
  <si>
    <t>5502140</t>
  </si>
  <si>
    <t>Escavação, carga e transporte de material de 1ª categoria - DMT de 1.000 a 1.200 m - caminho de serviço em revestimento primário - com escavadeira e caminhão basculante de 14 m³</t>
  </si>
  <si>
    <t>5501932</t>
  </si>
  <si>
    <t>Escavação, carga e transporte de material de 1ª categoria - DMT de 1.000 a 1.200 m - caminho de serviço pavimentado - com carregadeira e caminhão basculante de 14 m³</t>
  </si>
  <si>
    <t>5502166</t>
  </si>
  <si>
    <t>Escavação, carga e transporte de material de 1ª categoria - DMT de 1.000 a 1.200 m - caminho de serviço pavimentado - com escavadeira e caminhão basculante de 14 m³</t>
  </si>
  <si>
    <t>5501881</t>
  </si>
  <si>
    <t>Escavação, carga e transporte de material de 1ª categoria - DMT de 1.200 a 1.400 m - caminho de serviço em leito natural - com carregadeira e caminhão basculante de 14 m³</t>
  </si>
  <si>
    <t>5502115</t>
  </si>
  <si>
    <t>Escavação, carga e transporte de material de 1ª categoria - DMT de 1.200 a 1.400 m - caminho de serviço em leito natural - com escavadeira e caminhão basculante de 14 m³</t>
  </si>
  <si>
    <t>5501907</t>
  </si>
  <si>
    <t>Escavação, carga e transporte de material de 1ª categoria - DMT de 1.200 a 1.400 m - caminho de serviço em revestimento primário - com carregadeira e caminhão basculante de 14 m³</t>
  </si>
  <si>
    <t>5502141</t>
  </si>
  <si>
    <t>Escavação, carga e transporte de material de 1ª categoria - DMT de 1.200 a 1.400 m - caminho de serviço em revestimento primário - com escavadeira e caminhão basculante de 14 m³</t>
  </si>
  <si>
    <t>5501933</t>
  </si>
  <si>
    <t>Escavação, carga e transporte de material de 1ª categoria - DMT de 1.200 a 1.400 m - caminho de serviço pavimentado - com carregadeira e caminhão basculante de 14 m³</t>
  </si>
  <si>
    <t>5502167</t>
  </si>
  <si>
    <t>Escavação, carga e transporte de material de 1ª categoria - DMT de 1.200 a 1.400 m - caminho de serviço pavimentado - com escavadeira e caminhão basculante de 14 m³</t>
  </si>
  <si>
    <t>5501882</t>
  </si>
  <si>
    <t>Escavação, carga e transporte de material de 1ª categoria - DMT de 1.400 a 1.600 m - caminho de serviço em leito natural - com carregadeira e caminhão basculante de 14 m³</t>
  </si>
  <si>
    <t>5502116</t>
  </si>
  <si>
    <t>Escavação, carga e transporte de material de 1ª categoria - DMT de 1.400 a 1.600 m - caminho de serviço em leito natural - com escavadeira e caminhão basculante de 14 m³</t>
  </si>
  <si>
    <t>5501908</t>
  </si>
  <si>
    <t>Escavação, carga e transporte de material de 1ª categoria - DMT de 1.400 a 1.600 m - caminho de serviço em revestimento primário - com carregadeira e caminhão basculante de 14 m³</t>
  </si>
  <si>
    <t>5502142</t>
  </si>
  <si>
    <t>Escavação, carga e transporte de material de 1ª categoria - DMT de 1.400 a 1.600 m - caminho de serviço em revestimento primário - com escavadeira e caminhão basculante de 14 m³</t>
  </si>
  <si>
    <t>5501934</t>
  </si>
  <si>
    <t>Escavação, carga e transporte de material de 1ª categoria - DMT de 1.400 a 1.600 m - caminho de serviço pavimentado - com carregadeira e caminhão basculante de 14 m³</t>
  </si>
  <si>
    <t>5502168</t>
  </si>
  <si>
    <t>Escavação, carga e transporte de material de 1ª categoria - DMT de 1.400 a 1.600 m - caminho de serviço pavimentado - com escavadeira e caminhão basculante de 14 m³</t>
  </si>
  <si>
    <t>5501883</t>
  </si>
  <si>
    <t>Escavação, carga e transporte de material de 1ª categoria - DMT de 1.600 a 1.800 m - caminho de serviço em leito natural - com carregadeira e caminhão basculante de 14 m³</t>
  </si>
  <si>
    <t>5502117</t>
  </si>
  <si>
    <t>Escavação, carga e transporte de material de 1ª categoria - DMT de 1.600 a 1.800 m - caminho de serviço em leito natural - com escavadeira e caminhão basculante de 14 m³</t>
  </si>
  <si>
    <t>5501909</t>
  </si>
  <si>
    <t>Escavação, carga e transporte de material de 1ª categoria - DMT de 1.600 a 1.800 m - caminho de serviço em revestimento primário - com carregadeira e caminhão basculante de 14 m³</t>
  </si>
  <si>
    <t>5502143</t>
  </si>
  <si>
    <t>Escavação, carga e transporte de material de 1ª categoria - DMT de 1.600 a 1.800 m - caminho de serviço em revestimento primário - com escavadeira e caminhão basculante de 14 m³</t>
  </si>
  <si>
    <t>5501935</t>
  </si>
  <si>
    <t>Escavação, carga e transporte de material de 1ª categoria - DMT de 1.600 a 1.800 m - caminho de serviço pavimentado - com carregadeira e caminhão basculante de 14 m³</t>
  </si>
  <si>
    <t>5502169</t>
  </si>
  <si>
    <t>Escavação, carga e transporte de material de 1ª categoria - DMT de 1.600 a 1.800 m - caminho de serviço pavimentado - com escavadeira e caminhão basculante de 14 m³</t>
  </si>
  <si>
    <t>5501884</t>
  </si>
  <si>
    <t>Escavação, carga e transporte de material de 1ª categoria - DMT de 1.800 a 2.000 m - caminho de serviço em leito natural - com carregadeira e caminhão basculante de 14 m³</t>
  </si>
  <si>
    <t>5502118</t>
  </si>
  <si>
    <t>Escavação, carga e transporte de material de 1ª categoria - DMT de 1.800 a 2.000 m - caminho de serviço em leito natural - com escavadeira e caminhão basculante de 14 m³</t>
  </si>
  <si>
    <t>5501910</t>
  </si>
  <si>
    <t>Escavação, carga e transporte de material de 1ª categoria - DMT de 1.800 a 2.000 m - caminho de serviço em revestimento primário - com carregadeira e caminhão basculante de 14 m³</t>
  </si>
  <si>
    <t>5502144</t>
  </si>
  <si>
    <t>Escavação, carga e transporte de material de 1ª categoria - DMT de 1.800 a 2.000 m - caminho de serviço em revestimento primário - com escavadeira e caminhão basculante de 14 m³</t>
  </si>
  <si>
    <t>5501936</t>
  </si>
  <si>
    <t>Escavação, carga e transporte de material de 1ª categoria - DMT de 1.800 a 2.000 m - caminho de serviço pavimentado - com carregadeira e caminhão basculante de 14 m³</t>
  </si>
  <si>
    <t>5502170</t>
  </si>
  <si>
    <t>Escavação, carga e transporte de material de 1ª categoria - DMT de 1.800 a 2.000 m - caminho de serviço pavimentado - com escavadeira e caminhão basculante de 14 m³</t>
  </si>
  <si>
    <t>5501885</t>
  </si>
  <si>
    <t>Escavação, carga e transporte de material de 1ª categoria - DMT de 2.000 a 2.500 m - caminho de serviço em leito natural - com carregadeira e caminhão basculante de 14 m³</t>
  </si>
  <si>
    <t>5502119</t>
  </si>
  <si>
    <t>Escavação, carga e transporte de material de 1ª categoria - DMT de 2.000 a 2.500 m - caminho de serviço em leito natural - com escavadeira e caminhão basculante de 14 m³</t>
  </si>
  <si>
    <t>5501911</t>
  </si>
  <si>
    <t>Escavação, carga e transporte de material de 1ª categoria - DMT de 2.000 a 2.500 m - caminho de serviço em revestimento primário - com carregadeira e caminhão basculante de 14 m³</t>
  </si>
  <si>
    <t>5502145</t>
  </si>
  <si>
    <t>Escavação, carga e transporte de material de 1ª categoria - DMT de 2.000 a 2.500 m - caminho de serviço em revestimento primário - com escavadeira e caminhão basculante de 14 m³</t>
  </si>
  <si>
    <t>5501937</t>
  </si>
  <si>
    <t>Escavação, carga e transporte de material de 1ª categoria - DMT de 2.000 a 2.500 m - caminho de serviço pavimentado - com carregadeira e caminhão basculante de 14 m³</t>
  </si>
  <si>
    <t>5502171</t>
  </si>
  <si>
    <t>Escavação, carga e transporte de material de 1ª categoria - DMT de 2.000 a 2.500 m - caminho de serviço pavimentado - com escavadeira e caminhão basculante de 14 m³</t>
  </si>
  <si>
    <t>5501886</t>
  </si>
  <si>
    <t>Escavação, carga e transporte de material de 1ª categoria - DMT de 2.500 a 3.000 m - caminho de serviço em leito natural - com carregadeira e caminhão basculante de 14 m³</t>
  </si>
  <si>
    <t>5502120</t>
  </si>
  <si>
    <t>Escavação, carga e transporte de material de 1ª categoria - DMT de 2.500 a 3.000 m - caminho de serviço em leito natural - com escavadeira e caminhão basculante de 14 m³</t>
  </si>
  <si>
    <t>5501912</t>
  </si>
  <si>
    <t>Escavação, carga e transporte de material de 1ª categoria - DMT de 2.500 a 3.000 m - caminho de serviço em revestimento primário - com carregadeira e caminhão basculante de 14 m³</t>
  </si>
  <si>
    <t>5502146</t>
  </si>
  <si>
    <t>Escavação, carga e transporte de material de 1ª categoria - DMT de 2.500 a 3.000 m - caminho de serviço em revestimento primário - com escavadeira e caminhão basculante de 14 m³</t>
  </si>
  <si>
    <t>5501938</t>
  </si>
  <si>
    <t>Escavação, carga e transporte de material de 1ª categoria - DMT de 2.500 a 3.000 m - caminho de serviço pavimentado - com carregadeira e caminhão basculante de 14 m³</t>
  </si>
  <si>
    <t>5502172</t>
  </si>
  <si>
    <t>Escavação, carga e transporte de material de 1ª categoria - DMT de 2.500 a 3.000 m - caminho de serviço pavimentado - com escavadeira e caminhão basculante de 14 m³</t>
  </si>
  <si>
    <t>5501876</t>
  </si>
  <si>
    <t>Escavação, carga e transporte de material de 1ª categoria - DMT de 200 a 400 m - caminho de serviço em leito natural - com carregadeira e caminhão basculante de 14 m³</t>
  </si>
  <si>
    <t>5502110</t>
  </si>
  <si>
    <t>Escavação, carga e transporte de material de 1ª categoria - DMT de 200 a 400 m - caminho de serviço em leito natural - com escavadeira e caminhão basculante de 14 m³</t>
  </si>
  <si>
    <t>5501902</t>
  </si>
  <si>
    <t>Escavação, carga e transporte de material de 1ª categoria - DMT de 200 a 400 m - caminho de serviço em revestimento primário - com carregadeira e caminhão basculante de 14 m³</t>
  </si>
  <si>
    <t>5502136</t>
  </si>
  <si>
    <t>Escavação, carga e transporte de material de 1ª categoria - DMT de 200 a 400 m - caminho de serviço em revestimento primário - com escavadeira e caminhão basculante de 14 m³</t>
  </si>
  <si>
    <t>5501928</t>
  </si>
  <si>
    <t>Escavação, carga e transporte de material de 1ª categoria - DMT de 200 a 400 m - caminho de serviço pavimentado - com carregadeira e caminhão basculante de 14 m³</t>
  </si>
  <si>
    <t>5502162</t>
  </si>
  <si>
    <t>Escavação, carga e transporte de material de 1ª categoria - DMT de 200 a 400 m - caminho de serviço pavimentado - com escavadeira e caminhão basculante de 14 m³</t>
  </si>
  <si>
    <t>5501877</t>
  </si>
  <si>
    <t>Escavação, carga e transporte de material de 1ª categoria - DMT de 400 a 600 m - caminho de serviço em leito natural - com carregadeira e caminhão basculante de 14 m³</t>
  </si>
  <si>
    <t>5502111</t>
  </si>
  <si>
    <t>Escavação, carga e transporte de material de 1ª categoria - DMT de 400 a 600 m - caminho de serviço em leito natural - com escavadeira e caminhão basculante de 14 m³</t>
  </si>
  <si>
    <t>5501903</t>
  </si>
  <si>
    <t>Escavação, carga e transporte de material de 1ª categoria - DMT de 400 a 600 m - caminho de serviço em revestimento primário - com carregadeira e caminhão basculante de 14 m³</t>
  </si>
  <si>
    <t>5502137</t>
  </si>
  <si>
    <t>Escavação, carga e transporte de material de 1ª categoria - DMT de 400 a 600 m - caminho de serviço em revestimento primário - com escavadeira e caminhão basculante de 14 m³</t>
  </si>
  <si>
    <t>5501929</t>
  </si>
  <si>
    <t>Escavação, carga e transporte de material de 1ª categoria - DMT de 400 a 600 m - caminho de serviço pavimentado - com carregadeira e caminhão basculante de 14 m³</t>
  </si>
  <si>
    <t>5502163</t>
  </si>
  <si>
    <t>Escavação, carga e transporte de material de 1ª categoria - DMT de 400 a 600 m - caminho de serviço pavimentado - com escavadeira e caminhão basculante de 14 m³</t>
  </si>
  <si>
    <t>5501875</t>
  </si>
  <si>
    <t>Escavação, carga e transporte de material de 1ª categoria - DMT de 50 a 200 m - caminho de serviço em leito natural - com carregadeira e caminhão basculante de 14 m³</t>
  </si>
  <si>
    <t>5502109</t>
  </si>
  <si>
    <t>Escavação, carga e transporte de material de 1ª categoria - DMT de 50 a 200 m - caminho de serviço em leito natural - com escavadeira e caminhão basculante de 14 m³</t>
  </si>
  <si>
    <t>5501901</t>
  </si>
  <si>
    <t>Escavação, carga e transporte de material de 1ª categoria - DMT de 50 a 200 m - caminho de serviço em revestimento primário - com carregadeira e caminhão basculante de 14 m³</t>
  </si>
  <si>
    <t>5502135</t>
  </si>
  <si>
    <t>Escavação, carga e transporte de material de 1ª categoria - DMT de 50 a 200 m - caminho de serviço em revestimento primário - com escavadeira e caminhão basculante de 14 m³</t>
  </si>
  <si>
    <t>5501927</t>
  </si>
  <si>
    <t>Escavação, carga e transporte de material de 1ª categoria - DMT de 50 a 200 m - caminho de serviço pavimentado - com carregadeira e caminhão basculante de 14 m³</t>
  </si>
  <si>
    <t>5502161</t>
  </si>
  <si>
    <t>Escavação, carga e transporte de material de 1ª categoria - DMT de 50 a 200 m - caminho de serviço pavimentado - com escavadeira e caminhão basculante de 14 m³</t>
  </si>
  <si>
    <t>5501878</t>
  </si>
  <si>
    <t>Escavação, carga e transporte de material de 1ª categoria - DMT de 600 a 800 m - caminho de serviço em leito natural - com carregadeira e caminhão basculante de 14 m³</t>
  </si>
  <si>
    <t>5502112</t>
  </si>
  <si>
    <t>Escavação, carga e transporte de material de 1ª categoria - DMT de 600 a 800 m - caminho de serviço em leito natural - com escavadeira e caminhão basculante de 14 m³</t>
  </si>
  <si>
    <t>5501904</t>
  </si>
  <si>
    <t>Escavação, carga e transporte de material de 1ª categoria - DMT de 600 a 800 m - caminho de serviço em revestimento primário - com carregadeira e caminhão basculante de 14 m³</t>
  </si>
  <si>
    <t>5502138</t>
  </si>
  <si>
    <t>Escavação, carga e transporte de material de 1ª categoria - DMT de 600 a 800 m - caminho de serviço em revestimento primário - com escavadeira e caminhão basculante de 14 m³</t>
  </si>
  <si>
    <t>5501930</t>
  </si>
  <si>
    <t>Escavação, carga e transporte de material de 1ª categoria - DMT de 600 a 800 m - caminho de serviço pavimentado - com carregadeira e caminhão basculante de 14 m³</t>
  </si>
  <si>
    <t>5502164</t>
  </si>
  <si>
    <t>Escavação, carga e transporte de material de 1ª categoria - DMT de 600 a 800 m - caminho de serviço pavimentado - com escavadeira e caminhão basculante de 14 m³</t>
  </si>
  <si>
    <t>5501879</t>
  </si>
  <si>
    <t>Escavação, carga e transporte de material de 1ª categoria - DMT de 800 a 1.000 m - caminho de serviço em leito natural - com carregadeira e caminhão basculante de 14 m³</t>
  </si>
  <si>
    <t>5502113</t>
  </si>
  <si>
    <t>Escavação, carga e transporte de material de 1ª categoria - DMT de 800 a 1.000 m - caminho de serviço em leito natural - com escavadeira e caminhão basculante de 14 m³</t>
  </si>
  <si>
    <t>5501905</t>
  </si>
  <si>
    <t>Escavação, carga e transporte de material de 1ª categoria - DMT de 800 a 1.000 m - caminho de serviço em revestimento primário - com carregadeira e caminhão basculante de 14 m³</t>
  </si>
  <si>
    <t>5502139</t>
  </si>
  <si>
    <t>Escavação, carga e transporte de material de 1ª categoria - DMT de 800 a 1.000 m - caminho de serviço em revestimento primário - com escavadeira e caminhão basculante de 14 m³</t>
  </si>
  <si>
    <t>5501931</t>
  </si>
  <si>
    <t>Escavação, carga e transporte de material de 1ª categoria - DMT de 800 a 1.000 m - caminho de serviço pavimentado - com carregadeira e caminhão basculante de 14 m³</t>
  </si>
  <si>
    <t>5502165</t>
  </si>
  <si>
    <t>Escavação, carga e transporte de material de 1ª categoria - DMT de 800 a 1.000 m - caminho de serviço pavimentado - com escavadeira e caminhão basculante de 14 m³</t>
  </si>
  <si>
    <t>5502825</t>
  </si>
  <si>
    <t>Escavação, carga e transporte de material de 1ª categoria na distância de 3.000 m - caminho de serviço em leito natural - com carregadeira e caminhão basculante de 14 m³</t>
  </si>
  <si>
    <t>5502834</t>
  </si>
  <si>
    <t>Escavação, carga e transporte de material de 1ª categoria na distância de 3.000 m - caminho de serviço em leito natural - com escavadeira e caminhão basculante de 14 m³</t>
  </si>
  <si>
    <t>5502826</t>
  </si>
  <si>
    <t>Escavação, carga e transporte de material de 1ª categoria na distância de 3.000 m - caminho de serviço em revestimento primário - com carregadeira e caminhão basculante de 14 m³</t>
  </si>
  <si>
    <t>5502835</t>
  </si>
  <si>
    <t>Escavação, carga e transporte de material de 1ª categoria na distância de 3.000 m - caminho de serviço em revestimento primário - com escavadeira e caminhão basculante de 14 m³</t>
  </si>
  <si>
    <t>5502827</t>
  </si>
  <si>
    <t>Escavação, carga e transporte de material de 1ª categoria na distância de 3.000 m - caminho de serviço pavimentado - com carregadeira e caminhão basculante de 14 m³</t>
  </si>
  <si>
    <t>5502836</t>
  </si>
  <si>
    <t>Escavação, carga e transporte de material de 1ª categoria na distância de 3.000 m - caminho de serviço pavimentado - com escavadeira e caminhão basculante de 14 m³</t>
  </si>
  <si>
    <t>5502356</t>
  </si>
  <si>
    <t>Escavação, carga e transporte de material de 2ª categoria - DMT de 1.000 a 1.200 m - caminho de serviço em leito natural - com carregadeira e caminhão basculante de 14 m³</t>
  </si>
  <si>
    <t>5502590</t>
  </si>
  <si>
    <t>Escavação, carga e transporte de material de 2ª categoria - DMT de 1.000 a 1.200 m - caminho de serviço em leito natural - com escavadeira e caminhão basculante de 14 m³</t>
  </si>
  <si>
    <t>5502382</t>
  </si>
  <si>
    <t>Escavação, carga e transporte de material de 2ª categoria - DMT de 1.000 a 1.200 m - caminho de serviço em revestimento primário - com carregadeira e caminhão basculante de 14 m³</t>
  </si>
  <si>
    <t>5502616</t>
  </si>
  <si>
    <t>Escavação, carga e transporte de material de 2ª categoria - DMT de 1.000 a 1.200 m - caminho de serviço em revestimento primário - com escavadeira e caminhão basculante de 14 m³</t>
  </si>
  <si>
    <t>5502408</t>
  </si>
  <si>
    <t>Escavação, carga e transporte de material de 2ª categoria - DMT de 1.000 a 1.200 m - caminho de serviço pavimentado - com carregadeira e caminhão basculante de 14 m³</t>
  </si>
  <si>
    <t>5502642</t>
  </si>
  <si>
    <t>Escavação, carga e transporte de material de 2ª categoria - DMT de 1.000 a 1.200 m - caminho de serviço pavimentado - com escavadeira e caminhão basculante de 14 m³</t>
  </si>
  <si>
    <t>5502357</t>
  </si>
  <si>
    <t>Escavação, carga e transporte de material de 2ª categoria - DMT de 1.200 a 1.400 m - caminho de serviço em leito natural - com carregadeira e caminhão basculante de 14 m³</t>
  </si>
  <si>
    <t>5502591</t>
  </si>
  <si>
    <t>Escavação, carga e transporte de material de 2ª categoria - DMT de 1.200 a 1.400 m - caminho de serviço em leito natural - com escavadeira e caminhão basculante de 14 m³</t>
  </si>
  <si>
    <t>5502383</t>
  </si>
  <si>
    <t>Escavação, carga e transporte de material de 2ª categoria - DMT de 1.200 a 1.400 m - caminho de serviço em revestimento primário - com carregadeira e caminhão basculante de 14 m³</t>
  </si>
  <si>
    <t>5502617</t>
  </si>
  <si>
    <t>Escavação, carga e transporte de material de 2ª categoria - DMT de 1.200 a 1.400 m - caminho de serviço em revestimento primário - com escavadeira e caminhão basculante de 14 m³</t>
  </si>
  <si>
    <t>5502409</t>
  </si>
  <si>
    <t>Escavação, carga e transporte de material de 2ª categoria - DMT de 1.200 a 1.400 m - caminho de serviço pavimentado - com carregadeira e caminhão basculante de 14 m³</t>
  </si>
  <si>
    <t>5502643</t>
  </si>
  <si>
    <t>Escavação, carga e transporte de material de 2ª categoria - DMT de 1.200 a 1.400 m - caminho de serviço pavimentado - com escavadeira e caminhão basculante de 14 m³</t>
  </si>
  <si>
    <t>5502358</t>
  </si>
  <si>
    <t>Escavação, carga e transporte de material de 2ª categoria - DMT de 1.400 a 1.600 m - caminho de serviço em leito natural - com carregadeira e caminhão basculante de 14 m³</t>
  </si>
  <si>
    <t>5502592</t>
  </si>
  <si>
    <t>Escavação, carga e transporte de material de 2ª categoria - DMT de 1.400 a 1.600 m - caminho de serviço em leito natural - com escavadeira e caminhão basculante de 14 m³</t>
  </si>
  <si>
    <t>5502384</t>
  </si>
  <si>
    <t>Escavação, carga e transporte de material de 2ª categoria - DMT de 1.400 a 1.600 m - caminho de serviço em revestimento primário - com carregadeira e caminhão basculante de 14 m³</t>
  </si>
  <si>
    <t>5502618</t>
  </si>
  <si>
    <t>Escavação, carga e transporte de material de 2ª categoria - DMT de 1.400 a 1.600 m - caminho de serviço em revestimento primário - com escavadeira e caminhão basculante de 14 m³</t>
  </si>
  <si>
    <t>5502410</t>
  </si>
  <si>
    <t>Escavação, carga e transporte de material de 2ª categoria - DMT de 1.400 a 1.600 m - caminho de serviço pavimentado - com carregadeira e caminhão basculante de 14 m³</t>
  </si>
  <si>
    <t>5502644</t>
  </si>
  <si>
    <t>Escavação, carga e transporte de material de 2ª categoria - DMT de 1.400 a 1.600 m - caminho de serviço pavimentado - com escavadeira e caminhão basculante de 14 m³</t>
  </si>
  <si>
    <t>5502359</t>
  </si>
  <si>
    <t>Escavação, carga e transporte de material de 2ª categoria - DMT de 1.600 a 1.800 m - caminho de serviço em leito natural - com carregadeira e caminhão basculante de 14 m³</t>
  </si>
  <si>
    <t>5502593</t>
  </si>
  <si>
    <t>Escavação, carga e transporte de material de 2ª categoria - DMT de 1.600 a 1.800 m - caminho de serviço em leito natural - com escavadeira e caminhão basculante de 14 m³</t>
  </si>
  <si>
    <t>5502385</t>
  </si>
  <si>
    <t>Escavação, carga e transporte de material de 2ª categoria - DMT de 1.600 a 1.800 m - caminho de serviço em revestimento primário - com carregadeira e caminhão basculante de 14 m³</t>
  </si>
  <si>
    <t>5502619</t>
  </si>
  <si>
    <t>Escavação, carga e transporte de material de 2ª categoria - DMT de 1.600 a 1.800 m - caminho de serviço em revestimento primário - com escavadeira e caminhão basculante de 14 m³</t>
  </si>
  <si>
    <t>5502411</t>
  </si>
  <si>
    <t>Escavação, carga e transporte de material de 2ª categoria - DMT de 1.600 a 1.800 m - caminho de serviço pavimentado - com carregadeira e caminhão basculante de 14 m³</t>
  </si>
  <si>
    <t>5502645</t>
  </si>
  <si>
    <t>Escavação, carga e transporte de material de 2ª categoria - DMT de 1.600 a 1.800 m - caminho de serviço pavimentado - com escavadeira e caminhão basculante de 14 m³</t>
  </si>
  <si>
    <t>5502360</t>
  </si>
  <si>
    <t>Escavação, carga e transporte de material de 2ª categoria - DMT de 1.800 a 2.000 m - caminho de serviço em leito natural - com carregadeira e caminhão basculante de 14 m³</t>
  </si>
  <si>
    <t>5502594</t>
  </si>
  <si>
    <t>Escavação, carga e transporte de material de 2ª categoria - DMT de 1.800 a 2.000 m - caminho de serviço em leito natural - com escavadeira e caminhão basculante de 14 m³</t>
  </si>
  <si>
    <t>5502386</t>
  </si>
  <si>
    <t>Escavação, carga e transporte de material de 2ª categoria - DMT de 1.800 a 2.000 m - caminho de serviço em revestimento primário - com carregadeira e caminhão basculante de 14 m³</t>
  </si>
  <si>
    <t>5502620</t>
  </si>
  <si>
    <t>Escavação, carga e transporte de material de 2ª categoria - DMT de 1.800 a 2.000 m - caminho de serviço em revestimento primário - com escavadeira e caminhão basculante de 14 m³</t>
  </si>
  <si>
    <t>5502412</t>
  </si>
  <si>
    <t>Escavação, carga e transporte de material de 2ª categoria - DMT de 1.800 a 2.000 m - caminho de serviço pavimentado - com carregadeira e caminhão basculante de 14 m³</t>
  </si>
  <si>
    <t>5502646</t>
  </si>
  <si>
    <t>Escavação, carga e transporte de material de 2ª categoria - DMT de 1.800 a 2.000 m - caminho de serviço pavimentado - com escavadeira e caminhão basculante de 14 m³</t>
  </si>
  <si>
    <t>5502361</t>
  </si>
  <si>
    <t>Escavação, carga e transporte de material de 2ª categoria - DMT de 2.000 a 2.500 m - caminho de serviço em leito natural - com carregadeira e caminhão basculante de 14 m³</t>
  </si>
  <si>
    <t>5502595</t>
  </si>
  <si>
    <t>Escavação, carga e transporte de material de 2ª categoria - DMT de 2.000 a 2.500 m - caminho de serviço em leito natural - com escavadeira e caminhão basculante de 14 m³</t>
  </si>
  <si>
    <t>5502387</t>
  </si>
  <si>
    <t>Escavação, carga e transporte de material de 2ª categoria - DMT de 2.000 a 2.500 m - caminho de serviço em revestimento primário - com carregadeira e caminhão basculante de 14 m³</t>
  </si>
  <si>
    <t>5502621</t>
  </si>
  <si>
    <t>Escavação, carga e transporte de material de 2ª categoria - DMT de 2.000 a 2.500 m - caminho de serviço em revestimento primário - com escavadeira e caminhão basculante de 14 m³</t>
  </si>
  <si>
    <t>5502413</t>
  </si>
  <si>
    <t>Escavação, carga e transporte de material de 2ª categoria - DMT de 2.000 a 2.500 m - caminho de serviço pavimentado - com carregadeira e caminhão basculante de 14 m³</t>
  </si>
  <si>
    <t>5502647</t>
  </si>
  <si>
    <t>Escavação, carga e transporte de material de 2ª categoria - DMT de 2.000 a 2.500 m - caminho de serviço pavimentado - com escavadeira e caminhão basculante de 14 m³</t>
  </si>
  <si>
    <t>5502362</t>
  </si>
  <si>
    <t>Escavação, carga e transporte de material de 2ª categoria - DMT de 2.500 a 3.000 m - caminho de serviço em leito natural - com carregadeira e caminhão basculante de 14 m³</t>
  </si>
  <si>
    <t>5502596</t>
  </si>
  <si>
    <t>Escavação, carga e transporte de material de 2ª categoria - DMT de 2.500 a 3.000 m - caminho de serviço em leito natural - com escavadeira e caminhão basculante de 14 m³</t>
  </si>
  <si>
    <t>5502388</t>
  </si>
  <si>
    <t>Escavação, carga e transporte de material de 2ª categoria - DMT de 2.500 a 3.000 m - caminho de serviço em revestimento primário - com carregadeira e caminhão basculante de 14 m³</t>
  </si>
  <si>
    <t>5502622</t>
  </si>
  <si>
    <t>Escavação, carga e transporte de material de 2ª categoria - DMT de 2.500 a 3.000 m - caminho de serviço em revestimento primário - com escavadeira e caminhão basculante de 14 m³</t>
  </si>
  <si>
    <t>5502414</t>
  </si>
  <si>
    <t>Escavação, carga e transporte de material de 2ª categoria - DMT de 2.500 a 3.000 m - caminho de serviço pavimentado - com carregadeira e caminhão basculante de 14 m³</t>
  </si>
  <si>
    <t>5502648</t>
  </si>
  <si>
    <t>Escavação, carga e transporte de material de 2ª categoria - DMT de 2.500 a 3.000 m - caminho de serviço pavimentado - com escavadeira e caminhão basculante de 14 m³</t>
  </si>
  <si>
    <t>5502352</t>
  </si>
  <si>
    <t>Escavação, carga e transporte de material de 2ª categoria - DMT de 200 a 400 m - caminho de serviço em leito natural - com carregadeira e caminhão basculante de 14 m³</t>
  </si>
  <si>
    <t>5502586</t>
  </si>
  <si>
    <t>Escavação, carga e transporte de material de 2ª categoria - DMT de 200 a 400 m - caminho de serviço em leito natural - com escavadeira e caminhão basculante de 14 m³</t>
  </si>
  <si>
    <t>5502378</t>
  </si>
  <si>
    <t>Escavação, carga e transporte de material de 2ª categoria - DMT de 200 a 400 m - caminho de serviço em revestimento primário - com carregadeira e caminhão basculante de 14 m³</t>
  </si>
  <si>
    <t>5502612</t>
  </si>
  <si>
    <t>Escavação, carga e transporte de material de 2ª categoria - DMT de 200 a 400 m - caminho de serviço em revestimento primário - com escavadeira e caminhão basculante de 14 m³</t>
  </si>
  <si>
    <t>5502404</t>
  </si>
  <si>
    <t>Escavação, carga e transporte de material de 2ª categoria - DMT de 200 a 400 m - caminho de serviço pavimentado - com carregadeira e caminhão basculante de 14 m³</t>
  </si>
  <si>
    <t>5502638</t>
  </si>
  <si>
    <t>Escavação, carga e transporte de material de 2ª categoria - DMT de 200 a 400 m - caminho de serviço pavimentado - com escavadeira e caminhão basculante de 14 m³</t>
  </si>
  <si>
    <t>5502353</t>
  </si>
  <si>
    <t>Escavação, carga e transporte de material de 2ª categoria - DMT de 400 a 600 m - caminho de serviço em leito natural - com carregadeira e caminhão basculante de 14 m³</t>
  </si>
  <si>
    <t>5502587</t>
  </si>
  <si>
    <t>Escavação, carga e transporte de material de 2ª categoria - DMT de 400 a 600 m - caminho de serviço em leito natural - com escavadeira e caminhão basculante de 14 m³</t>
  </si>
  <si>
    <t>5502379</t>
  </si>
  <si>
    <t>Escavação, carga e transporte de material de 2ª categoria - DMT de 400 a 600 m - caminho de serviço em revestimento primário - com carregadeira e caminhão basculante de 14 m³</t>
  </si>
  <si>
    <t>5502613</t>
  </si>
  <si>
    <t>Escavação, carga e transporte de material de 2ª categoria - DMT de 400 a 600 m - caminho de serviço em revestimento primário - com escavadeira e caminhão basculante de 14 m³</t>
  </si>
  <si>
    <t>5502405</t>
  </si>
  <si>
    <t>Escavação, carga e transporte de material de 2ª categoria - DMT de 400 a 600 m - caminho de serviço pavimentado - com carregadeira e caminhão basculante de 14 m³</t>
  </si>
  <si>
    <t>5502639</t>
  </si>
  <si>
    <t>Escavação, carga e transporte de material de 2ª categoria - DMT de 400 a 600 m - caminho de serviço pavimentado - com escavadeira e caminhão basculante de 14 m³</t>
  </si>
  <si>
    <t>5502351</t>
  </si>
  <si>
    <t>Escavação, carga e transporte de material de 2ª categoria - DMT de 50 a 200 m - caminho de serviço em leito natural - com carregadeira e caminhão basculante de 14 m³</t>
  </si>
  <si>
    <t>5502585</t>
  </si>
  <si>
    <t>Escavação, carga e transporte de material de 2ª categoria - DMT de 50 a 200 m - caminho de serviço em leito natural - com escavadeira e caminhão basculante de 14 m³</t>
  </si>
  <si>
    <t>5502377</t>
  </si>
  <si>
    <t>Escavação, carga e transporte de material de 2ª categoria - DMT de 50 a 200 m - caminho de serviço em revestimento primário - com carregadeira e caminhão basculante de 14 m³</t>
  </si>
  <si>
    <t>5502611</t>
  </si>
  <si>
    <t>Escavação, carga e transporte de material de 2ª categoria - DMT de 50 a 200 m - caminho de serviço em revestimento primário - com escavadeira e caminhão basculante de 14 m³</t>
  </si>
  <si>
    <t>5502403</t>
  </si>
  <si>
    <t>Escavação, carga e transporte de material de 2ª categoria - DMT de 50 a 200 m - caminho de serviço pavimentado - com carregadeira e caminhão basculante de 14 m³</t>
  </si>
  <si>
    <t>5502637</t>
  </si>
  <si>
    <t>Escavação, carga e transporte de material de 2ª categoria - DMT de 50 a 200 m - caminho de serviço pavimentado - com escavadeira e caminhão basculante de 14 m³</t>
  </si>
  <si>
    <t>5502187</t>
  </si>
  <si>
    <t>Escavação, carga e transporte de material de 2ª categoria - DMT de 50 m</t>
  </si>
  <si>
    <t>5502354</t>
  </si>
  <si>
    <t>Escavação, carga e transporte de material de 2ª categoria - DMT de 600 a 800 m - caminho de serviço em leito natural - com carregadeira e caminhão basculante de 14 m³</t>
  </si>
  <si>
    <t>5502588</t>
  </si>
  <si>
    <t>Escavação, carga e transporte de material de 2ª categoria - DMT de 600 a 800 m - caminho de serviço em leito natural - com escavadeira e caminhão basculante de 14 m³</t>
  </si>
  <si>
    <t>5502380</t>
  </si>
  <si>
    <t>Escavação, carga e transporte de material de 2ª categoria - DMT de 600 a 800 m - caminho de serviço em revestimento primário - com carregadeira e caminhão basculante de 14 m³</t>
  </si>
  <si>
    <t>5502614</t>
  </si>
  <si>
    <t>Escavação, carga e transporte de material de 2ª categoria - DMT de 600 a 800 m - caminho de serviço em revestimento primário - com escavadeira e caminhão basculante de 14 m³</t>
  </si>
  <si>
    <t>5502406</t>
  </si>
  <si>
    <t>Escavação, carga e transporte de material de 2ª categoria - DMT de 600 a 800 m - caminho de serviço pavimentado - com carregadeira e caminhão basculante de 14 m³</t>
  </si>
  <si>
    <t>5502640</t>
  </si>
  <si>
    <t>Escavação, carga e transporte de material de 2ª categoria - DMT de 600 a 800 m - caminho de serviço pavimentado - com escavadeira e caminhão basculante de 14 m³</t>
  </si>
  <si>
    <t>5502355</t>
  </si>
  <si>
    <t>Escavação, carga e transporte de material de 2ª categoria - DMT de 800 a 1.000 m - caminho de serviço em leito natural - com carregadeira e caminhão basculante de 14 m³</t>
  </si>
  <si>
    <t>5502589</t>
  </si>
  <si>
    <t>Escavação, carga e transporte de material de 2ª categoria - DMT de 800 a 1.000 m - caminho de serviço em leito natural - com escavadeira e caminhão basculante de 14 m³</t>
  </si>
  <si>
    <t>5502381</t>
  </si>
  <si>
    <t>Escavação, carga e transporte de material de 2ª categoria - DMT de 800 a 1.000 m - caminho de serviço em revestimento primário - com carregadeira e caminhão basculante de 14 m³</t>
  </si>
  <si>
    <t>5502615</t>
  </si>
  <si>
    <t>Escavação, carga e transporte de material de 2ª categoria - DMT de 800 a 1.000 m - caminho de serviço em revestimento primário - com escavadeira e caminhão basculante de 14 m³</t>
  </si>
  <si>
    <t>5502407</t>
  </si>
  <si>
    <t>Escavação, carga e transporte de material de 2ª categoria - DMT de 800 a 1.000 m - caminho de serviço pavimentado - com carregadeira e caminhão basculante de 14 m³</t>
  </si>
  <si>
    <t>5502641</t>
  </si>
  <si>
    <t>Escavação, carga e transporte de material de 2ª categoria - DMT de 800 a 1.000 m - caminho de serviço pavimentado - com escavadeira e caminhão basculante de 14 m³</t>
  </si>
  <si>
    <t>5502880</t>
  </si>
  <si>
    <t>Escavação, carga e transporte de material de 2ª categoria na distância de 3.000 m - caminho de serviço em leito natural - com escavadeira e caminhão basculante de 14 m³</t>
  </si>
  <si>
    <t>5502857</t>
  </si>
  <si>
    <t>Escavação, carga e transporte de material de 2ª categoria na distância de 3.000 m - caminho de serviço em leito natural com carregadeira e caminhão basculante de 14 m³</t>
  </si>
  <si>
    <t>5502881</t>
  </si>
  <si>
    <t>Escavação, carga e transporte de material de 2ª categoria na distância de 3.000 m - caminho de serviço em revestimento primário - com escavadeira e caminhão basculante de 14 m³</t>
  </si>
  <si>
    <t>5502859</t>
  </si>
  <si>
    <t>Escavação, carga e transporte de material de 2ª categoria na distância de 3.000 m - caminho de serviço pavimentado - com carregadeira e caminhão basculante de 14 m³</t>
  </si>
  <si>
    <t>5502882</t>
  </si>
  <si>
    <t>Escavação, carga e transporte de material de 2ª categoria na distância de 3.000 m - caminho de serviço pavimentado - com escavadeira e caminhão basculante de 14 m³</t>
  </si>
  <si>
    <t>5502858</t>
  </si>
  <si>
    <t>Escavação, carga e transporte de material de 2ª categoria na distância de 3.000 m -caminho de serviço com revestimento primário com carregadeira e caminhão basculante de 14 m³</t>
  </si>
  <si>
    <t>5502747</t>
  </si>
  <si>
    <t>Escavação, carga e transporte de material de 3ª categoria - DMT de 1.000 a 1.200 m - caminho de serviço em leito natural com caminhão basculante de 12 m³</t>
  </si>
  <si>
    <t>5502773</t>
  </si>
  <si>
    <t>Escavação, carga e transporte de material de 3ª categoria - DMT de 1.000 a 1.200 m - caminho de serviço em revestimento primário - com caminhão basculante de 12 m³</t>
  </si>
  <si>
    <t>5502799</t>
  </si>
  <si>
    <t>Escavação, carga e transporte de material de 3ª categoria - DMT de 1.000 a 1.200 m - caminho de serviço pavimentado - com caminhão basculante de 12 m³</t>
  </si>
  <si>
    <t>5502748</t>
  </si>
  <si>
    <t>Escavação, carga e transporte de material de 3ª categoria - DMT de 1.200 a 1.400 m - caminho de serviço em leito natural com caminhão basculante de 12 m³</t>
  </si>
  <si>
    <t>5502774</t>
  </si>
  <si>
    <t>Escavação, carga e transporte de material de 3ª categoria - DMT de 1.200 a 1.400 m - caminho de serviço em revestimento primário - com caminhão basculante de 12 m³</t>
  </si>
  <si>
    <t>5502800</t>
  </si>
  <si>
    <t>Escavação, carga e transporte de material de 3ª categoria - DMT de 1.200 a 1.400 m - caminho de serviço pavimentado - com caminhão basculante de 12 m³</t>
  </si>
  <si>
    <t>5502749</t>
  </si>
  <si>
    <t>Escavação, carga e transporte de material de 3ª categoria - DMT de 1.400 a 1.600 m - caminho de serviço em leito natural com caminhão basculante de 12 m³</t>
  </si>
  <si>
    <t>5502775</t>
  </si>
  <si>
    <t>Escavação, carga e transporte de material de 3ª categoria - DMT de 1.400 a 1.600 m - caminho de serviço em revestimento primário - com caminhão basculante de 12 m³</t>
  </si>
  <si>
    <t>5502801</t>
  </si>
  <si>
    <t>Escavação, carga e transporte de material de 3ª categoria - DMT de 1.400 a 1.600 m - caminho de serviço pavimentado - com caminhão basculante de 12 m³</t>
  </si>
  <si>
    <t>5502750</t>
  </si>
  <si>
    <t>Escavação, carga e transporte de material de 3ª categoria - DMT de 1.600 a 1.800 m - caminho de serviço em leito natural com caminhão basculante de 12 m³</t>
  </si>
  <si>
    <t>5502776</t>
  </si>
  <si>
    <t>Escavação, carga e transporte de material de 3ª categoria - DMT de 1.600 a 1.800 m - caminho de serviço em revestimento primário - com caminhão basculante de 12 m³</t>
  </si>
  <si>
    <t>5502802</t>
  </si>
  <si>
    <t>Escavação, carga e transporte de material de 3ª categoria - DMT de 1.600 a 1.800 m - caminho de serviço pavimentado - com caminhão basculante de 12 m³</t>
  </si>
  <si>
    <t>5502751</t>
  </si>
  <si>
    <t>Escavação, carga e transporte de material de 3ª categoria - DMT de 1.800 a 2.000 m - caminho de serviço em leito natural com caminhão basculante de 12 m³</t>
  </si>
  <si>
    <t>5502777</t>
  </si>
  <si>
    <t>Escavação, carga e transporte de material de 3ª categoria - DMT de 1.800 a 2.000 m - caminho de serviço em revestimento primário - com caminhão basculante de 12 m³</t>
  </si>
  <si>
    <t>5502803</t>
  </si>
  <si>
    <t>Escavação, carga e transporte de material de 3ª categoria - DMT de 1.800 a 2.000 m - caminho de serviço pavimentado - com caminhão basculante de 12 m³</t>
  </si>
  <si>
    <t>5502752</t>
  </si>
  <si>
    <t>Escavação, carga e transporte de material de 3ª categoria - DMT de 2.000 a 2.500 m - caminho de serviço em leito natural com caminhão basculante de 12 m³</t>
  </si>
  <si>
    <t>5502778</t>
  </si>
  <si>
    <t>Escavação, carga e transporte de material de 3ª categoria - DMT de 2.000 a 2.500 m - caminho de serviço em revestimento primário - com caminhão basculante de 12 m³</t>
  </si>
  <si>
    <t>5502804</t>
  </si>
  <si>
    <t>Escavação, carga e transporte de material de 3ª categoria - DMT de 2.000 a 2.500 m - caminho de serviço pavimentado - com caminhão basculante de 12 m³</t>
  </si>
  <si>
    <t>5502753</t>
  </si>
  <si>
    <t>Escavação, carga e transporte de material de 3ª categoria - DMT de 2.500 a 3.000 m - caminho de serviço em leito natural com caminhão basculante de 12 m³</t>
  </si>
  <si>
    <t>5502779</t>
  </si>
  <si>
    <t>Escavação, carga e transporte de material de 3ª categoria - DMT de 2.500 a 3.000 m - caminho de serviço em revestimento primário - com caminhão basculante de 12 m³</t>
  </si>
  <si>
    <t>5502805</t>
  </si>
  <si>
    <t>Escavação, carga e transporte de material de 3ª categoria - DMT de 2.500 a 3.000 m - caminho de serviço pavimentado - com caminhão basculante de 12 m³</t>
  </si>
  <si>
    <t>5502743</t>
  </si>
  <si>
    <t>Escavação, carga e transporte de material de 3ª categoria - DMT de 200 a 400 m - caminho de serviço em leito natural com caminhão basculante de 12 m³</t>
  </si>
  <si>
    <t>5502769</t>
  </si>
  <si>
    <t>Escavação, carga e transporte de material de 3ª categoria - DMT de 200 a 400 m - caminho de serviço em revestimento primário - com caminhão basculante de 12 m³</t>
  </si>
  <si>
    <t>5502795</t>
  </si>
  <si>
    <t>Escavação, carga e transporte de material de 3ª categoria - DMT de 200 a 400 m - caminho de serviço pavimentado - com caminhão basculante de 12 m³</t>
  </si>
  <si>
    <t>5502744</t>
  </si>
  <si>
    <t>Escavação, carga e transporte de material de 3ª categoria - DMT de 400 a 600 m - caminho de serviço em leito natural com caminhão basculante de 12 m³</t>
  </si>
  <si>
    <t>5502770</t>
  </si>
  <si>
    <t>Escavação, carga e transporte de material de 3ª categoria - DMT de 400 a 600 m - caminho de serviço em revestimento primário - com caminhão basculante de 12 m³</t>
  </si>
  <si>
    <t>5502796</t>
  </si>
  <si>
    <t>Escavação, carga e transporte de material de 3ª categoria - DMT de 400 a 600 m - caminho de serviço pavimentado - com caminhão basculante de 12 m³</t>
  </si>
  <si>
    <t>5502742</t>
  </si>
  <si>
    <t>Escavação, carga e transporte de material de 3ª categoria - DMT de 50 a 200 m - caminho de serviço em leito natural com caminhão basculante de 12 m³</t>
  </si>
  <si>
    <t>5502768</t>
  </si>
  <si>
    <t>Escavação, carga e transporte de material de 3ª categoria - DMT de 50 a 200 m - caminho de serviço em revestimento primário - com caminhão basculante de 12 m³</t>
  </si>
  <si>
    <t>5502794</t>
  </si>
  <si>
    <t>Escavação, carga e transporte de material de 3ª categoria - DMT de 50 a 200 m - caminho de serviço pavimentado - com caminhão basculante de 12 m³</t>
  </si>
  <si>
    <t>5502745</t>
  </si>
  <si>
    <t>Escavação, carga e transporte de material de 3ª categoria - DMT de 600 a 800 m - caminho de serviço em leito natural com caminhão basculante de 12 m³</t>
  </si>
  <si>
    <t>5502771</t>
  </si>
  <si>
    <t>Escavação, carga e transporte de material de 3ª categoria - DMT de 600 a 800 m - caminho de serviço em revestimento primário - com caminhão basculante de 12 m³</t>
  </si>
  <si>
    <t>5502797</t>
  </si>
  <si>
    <t>Escavação, carga e transporte de material de 3ª categoria - DMT de 600 a 800 m - caminho de serviço pavimentado - com caminhão basculante de 12 m³</t>
  </si>
  <si>
    <t>5502746</t>
  </si>
  <si>
    <t>Escavação, carga e transporte de material de 3ª categoria - DMT de 800 a 1.000 m - caminho de serviço em leito natural com caminhão basculante de 12 m³</t>
  </si>
  <si>
    <t>5502772</t>
  </si>
  <si>
    <t>Escavação, carga e transporte de material de 3ª categoria - DMT de 800 a 1.000 m - caminho de serviço em revestimento primário - com caminhão basculante de 12 m³</t>
  </si>
  <si>
    <t>5502798</t>
  </si>
  <si>
    <t>Escavação, carga e transporte de material de 3ª categoria - DMT de 800 a 1.000 m - caminho de serviço pavimentado - com caminhão basculante de 12 m³</t>
  </si>
  <si>
    <t>5502886</t>
  </si>
  <si>
    <t>Escavação, carga e transporte de material de 3ª categoria na distância de 3.000 m - caminho de serviço em leito natural com caminhão basculante de 12 m³</t>
  </si>
  <si>
    <t>5502887</t>
  </si>
  <si>
    <t>Escavação, carga e transporte de material de 3ª categoria na distância de 3.000 m - caminho de serviço em revestimento primário - com caminhão basculante de 12 m³</t>
  </si>
  <si>
    <t>5502888</t>
  </si>
  <si>
    <t>Escavação, carga e transporte de material de 3ª categoria na distância de 3.000 m - caminho de serviço pavimentado - com caminhão basculante de 12 m³</t>
  </si>
  <si>
    <t>5502820</t>
  </si>
  <si>
    <t>Escavação, carga e transporte de solos moles - DMT de 0 a 50 m</t>
  </si>
  <si>
    <t>5502904</t>
  </si>
  <si>
    <t>Escavação, carga e transporte de solos moles - DMT de 1.000 a 1.200 m - caminho de serviço em leito natural - com caminhão basculante de 14 m³</t>
  </si>
  <si>
    <t>5502930</t>
  </si>
  <si>
    <t>Escavação, carga e transporte de solos moles - DMT de 1.000 a 1.200 m - caminho de serviço em revestimento primário - com caminhão basculante de 14 m³</t>
  </si>
  <si>
    <t>5502956</t>
  </si>
  <si>
    <t>Escavação, carga e transporte de solos moles - DMT de 1.000 a 1.200 m - caminho de serviço pavimentado - com caminhão basculante de 14 m³</t>
  </si>
  <si>
    <t>5502905</t>
  </si>
  <si>
    <t>Escavação, carga e transporte de solos moles - DMT de 1.200 a 1.400 m - caminho de serviço em leito natural - com caminhão basculante de 14 m³</t>
  </si>
  <si>
    <t>5502931</t>
  </si>
  <si>
    <t>Escavação, carga e transporte de solos moles - DMT de 1.200 a 1.400 m - caminho de serviço em revestimento primário - com caminhão basculante de 14 m³</t>
  </si>
  <si>
    <t>5502957</t>
  </si>
  <si>
    <t>Escavação, carga e transporte de solos moles - DMT de 1.200 a 1.400 m - caminho de serviço pavimentado - com caminhão basculante de 14 m³</t>
  </si>
  <si>
    <t>5502906</t>
  </si>
  <si>
    <t>Escavação, carga e transporte de solos moles - DMT de 1.400 a 1.600 m - caminho de serviço em leito natural - com caminhão basculante de 14 m³</t>
  </si>
  <si>
    <t>5502932</t>
  </si>
  <si>
    <t>Escavação, carga e transporte de solos moles - DMT de 1.400 a 1.600 m - caminho de serviço em revestimento primário - com caminhão basculante de 14 m³</t>
  </si>
  <si>
    <t>5502958</t>
  </si>
  <si>
    <t>Escavação, carga e transporte de solos moles - DMT de 1.400 a 1.600 m - caminho de serviço pavimentado - com caminhão basculante de 14 m³</t>
  </si>
  <si>
    <t>5502907</t>
  </si>
  <si>
    <t>Escavação, carga e transporte de solos moles - DMT de 1.600 a 1.800 m - caminho de serviço em leito natural - com caminhão basculante de 14 m³</t>
  </si>
  <si>
    <t>5502933</t>
  </si>
  <si>
    <t>Escavação, carga e transporte de solos moles - DMT de 1.600 a 1.800 m - caminho de serviço em revestimento primário - com caminhão basculante de 14 m³</t>
  </si>
  <si>
    <t>5502959</t>
  </si>
  <si>
    <t>Escavação, carga e transporte de solos moles - DMT de 1.600 a 1.800 m - caminho de serviço pavimentado - com caminhão basculante de 14 m³</t>
  </si>
  <si>
    <t>5502908</t>
  </si>
  <si>
    <t>Escavação, carga e transporte de solos moles - DMT de 1.800 a 2.000 m - caminho de serviço em leito natural - com caminhão basculante de 14 m³</t>
  </si>
  <si>
    <t>5502934</t>
  </si>
  <si>
    <t>Escavação, carga e transporte de solos moles - DMT de 1.800 a 2.000 m - caminho de serviço em revestimento primário - com caminhão basculante de 14 m³</t>
  </si>
  <si>
    <t>5502960</t>
  </si>
  <si>
    <t>Escavação, carga e transporte de solos moles - DMT de 1.800 a 2.000 m - caminho de serviço pavimentado - com caminhão basculante de 14 m³</t>
  </si>
  <si>
    <t>5502909</t>
  </si>
  <si>
    <t>Escavação, carga e transporte de solos moles - DMT de 2.000 a 2.500 m - caminho de serviço em leito natural - com caminhão basculante de 14 m³</t>
  </si>
  <si>
    <t>5502935</t>
  </si>
  <si>
    <t>Escavação, carga e transporte de solos moles - DMT de 2.000 a 2.500 m - caminho de serviço em revestimento primário - com caminhão basculante de 14 m³</t>
  </si>
  <si>
    <t>5502961</t>
  </si>
  <si>
    <t>Escavação, carga e transporte de solos moles - DMT de 2.000 a 2.500 m - caminho de serviço pavimentado - com caminhão basculante de 14 m³</t>
  </si>
  <si>
    <t>5502910</t>
  </si>
  <si>
    <t>Escavação, carga e transporte de solos moles - DMT de 2.500 a 3.000 m - caminho de serviço em leito natural - com caminhão basculante de 14 m³</t>
  </si>
  <si>
    <t>5502936</t>
  </si>
  <si>
    <t>Escavação, carga e transporte de solos moles - DMT de 2.500 a 3.000 m - caminho de serviço em revestimento primário - com caminhão basculante de 14 m³</t>
  </si>
  <si>
    <t>5502962</t>
  </si>
  <si>
    <t>Escavação, carga e transporte de solos moles - DMT de 2.500 a 3.000 m - caminho de serviço pavimentado - com caminhão basculante de 14 m³</t>
  </si>
  <si>
    <t>5502900</t>
  </si>
  <si>
    <t>Escavação, carga e transporte de solos moles - DMT de 200 a 400 m - caminho de serviço em leito natural - com caminhão basculante de 14 m³</t>
  </si>
  <si>
    <t>5502926</t>
  </si>
  <si>
    <t>Escavação, carga e transporte de solos moles - DMT de 200 a 400 m - caminho de serviço em revestimento primário - com caminhão basculante de 14 m³</t>
  </si>
  <si>
    <t>5502952</t>
  </si>
  <si>
    <t>Escavação, carga e transporte de solos moles - DMT de 200 a 400 m - caminho de serviço pavimentado - com caminhão basculante de 14 m³</t>
  </si>
  <si>
    <t>5502901</t>
  </si>
  <si>
    <t>Escavação, carga e transporte de solos moles - DMT de 400 a 600 m - caminho de serviço em leito natural - com caminhão basculante de 14 m³</t>
  </si>
  <si>
    <t>5502927</t>
  </si>
  <si>
    <t>Escavação, carga e transporte de solos moles - DMT de 400 a 600 m - caminho de serviço em revestimento primário - com caminhão basculante de 14 m³</t>
  </si>
  <si>
    <t>5502953</t>
  </si>
  <si>
    <t>Escavação, carga e transporte de solos moles - DMT de 400 a 600 m - caminho de serviço pavimentado - com caminhão basculante de 14 m³</t>
  </si>
  <si>
    <t>5502899</t>
  </si>
  <si>
    <t>Escavação, carga e transporte de solos moles - DMT de 50 a 200 m - caminho de serviço em leito natural - com caminhão basculante de 14 m³</t>
  </si>
  <si>
    <t>5502925</t>
  </si>
  <si>
    <t>Escavação, carga e transporte de solos moles - DMT de 50 a 200 m - caminho de serviço em revestimento primário - com caminhão basculante de 14 m³</t>
  </si>
  <si>
    <t>5502951</t>
  </si>
  <si>
    <t>Escavação, carga e transporte de solos moles - DMT de 50 a 200 m - caminho de serviço pavimentado - com caminhão basculante de 14 m³</t>
  </si>
  <si>
    <t>5502902</t>
  </si>
  <si>
    <t>Escavação, carga e transporte de solos moles - DMT de 600 a 800 m - caminho de serviço em leito natural - com caminhão basculante de 14 m³</t>
  </si>
  <si>
    <t>5502928</t>
  </si>
  <si>
    <t>Escavação, carga e transporte de solos moles - DMT de 600 a 800 m - caminho de serviço em revestimento primário - com caminhão basculante de 14 m³</t>
  </si>
  <si>
    <t>5502954</t>
  </si>
  <si>
    <t>Escavação, carga e transporte de solos moles - DMT de 600 a 800 m - caminho de serviço pavimentado - com caminhão basculante de 14 m³</t>
  </si>
  <si>
    <t>5502903</t>
  </si>
  <si>
    <t>Escavação, carga e transporte de solos moles - DMT de 800 a 1.000 m - caminho de serviço em leito natural - com caminhão basculante de 14 m³</t>
  </si>
  <si>
    <t>5502929</t>
  </si>
  <si>
    <t>Escavação, carga e transporte de solos moles - DMT de 800 a 1.000 m - caminho de serviço em revestimento primário - com caminhão basculante de 14 m³</t>
  </si>
  <si>
    <t>5502955</t>
  </si>
  <si>
    <t>Escavação, carga e transporte de solos moles - DMT de 800 a 1.000 m - caminho de serviço pavimentado - com caminhão basculante de 14 m³</t>
  </si>
  <si>
    <t>5502889</t>
  </si>
  <si>
    <t>Escavação, carga e transporte de solos moles na distância de 3.000 m - caminho de serviço em leito natural - com caminhão basculante de 14 m³</t>
  </si>
  <si>
    <t>5502996</t>
  </si>
  <si>
    <t>Escavação, carga e transporte de solos moles na distância de 3.000 m - caminho de serviço em revestimento primário - com caminhão basculante de 14 m³</t>
  </si>
  <si>
    <t>5502997</t>
  </si>
  <si>
    <t>Escavação, carga e transporte de solos moles na distância de 3.000 m - caminho de serviço pavimentado - com caminhão basculante de 14 m³</t>
  </si>
  <si>
    <t>5501716</t>
  </si>
  <si>
    <t>Escavação, carga e transporte em material de 1ª categoria - DMT de 1.000 a 1.200 m com motoscraper</t>
  </si>
  <si>
    <t>5501717</t>
  </si>
  <si>
    <t>Escavação, carga e transporte em material de 1ª categoria - DMT de 1.200 a 1.400 m com motoscraper</t>
  </si>
  <si>
    <t>5501712</t>
  </si>
  <si>
    <t>Escavação, carga e transporte em material de 1ª categoria - DMT de 200 a 400 m com motoscraper</t>
  </si>
  <si>
    <t>5501713</t>
  </si>
  <si>
    <t>Escavação, carga e transporte em material de 1ª categoria - DMT de 400 a 600 m com motoscraper</t>
  </si>
  <si>
    <t>5501711</t>
  </si>
  <si>
    <t>Escavação, carga e transporte em material de 1ª categoria - DMT de 50 a 200 m com motoscraper</t>
  </si>
  <si>
    <t>5501710</t>
  </si>
  <si>
    <t>Escavação, carga e transporte em material de 1ª categoria - DMT de 50 m</t>
  </si>
  <si>
    <t>5501714</t>
  </si>
  <si>
    <t>Escavação, carga e transporte em material de 1ª categoria - DMT de 600 a 800 m com motoscraper</t>
  </si>
  <si>
    <t>5501715</t>
  </si>
  <si>
    <t>Escavação, carga e transporte em material de 1ª categoria - DMT de 800 a 1.000 m com motoscraper</t>
  </si>
  <si>
    <t>5502986</t>
  </si>
  <si>
    <t>Expurgo de jazida</t>
  </si>
  <si>
    <t>5502977</t>
  </si>
  <si>
    <t>Fragmentação de blocos de rocha com escavadeira e rompedor hidráulico 1.700 kg</t>
  </si>
  <si>
    <t>5502985</t>
  </si>
  <si>
    <t>Limpeza mecanizada da camada vegetal</t>
  </si>
  <si>
    <t>5503018</t>
  </si>
  <si>
    <t>Manutenção de caminho de serviço</t>
  </si>
  <si>
    <t>5505768</t>
  </si>
  <si>
    <t>Pré-fissuramento de material de 3ª categoria</t>
  </si>
  <si>
    <t>5503020</t>
  </si>
  <si>
    <t>Umedecimento de caminho de serviço</t>
  </si>
  <si>
    <t>5605798</t>
  </si>
  <si>
    <t>Chumbador de aço CA-50 - D = 20 mm com perfuratriz sobre pneus - ancorado na rocha com cartucho de cimento - fornecimento, perfuração e instalação</t>
  </si>
  <si>
    <t>5605925</t>
  </si>
  <si>
    <t>Chumbador de aço CA-50 - D = 20 mm com perfuratriz sobre pneus - ancorado na rocha com injeção de nata de cimento - fornecimento, perfuração e instalação</t>
  </si>
  <si>
    <t>5605799</t>
  </si>
  <si>
    <t>Chumbador de aço CA-50 - D = 22 mm com perfuratriz sobre pneus - ancorado na rocha com cartucho de cimento - fornecimento, perfuração e instalação</t>
  </si>
  <si>
    <t>5605800</t>
  </si>
  <si>
    <t>Chumbador de aço CA-50 - D = 25 mm com perfuratriz sobre pneus - ancorado na rocha com cartucho de cimento - fornecimento, perfuração e instalação</t>
  </si>
  <si>
    <t>5613944</t>
  </si>
  <si>
    <t>Chumbador de aço CA-50 - D = 32 mm com martelete perfurador manual - ancorado na rocha com cartucho de cimento - fornecimento, perfuração e instalação</t>
  </si>
  <si>
    <t>5605894</t>
  </si>
  <si>
    <t>Grampo de aço CA-50 D = 12,5 mm para solo grampeado com capacidade de 30 kN - fornecimento, perfuração e instalação</t>
  </si>
  <si>
    <t>5605895</t>
  </si>
  <si>
    <t>Grampo de aço CA-50 D = 16 mm para solo grampeado com capacidade de 50 kN - fornecimento, perfuração e instalação</t>
  </si>
  <si>
    <t>5605896</t>
  </si>
  <si>
    <t>Grampo de aço CA-50 D = 20 mm para solo grampeado com capacidade de 80 kN - fornecimento, perfuração e instalação</t>
  </si>
  <si>
    <t>5605911</t>
  </si>
  <si>
    <t>Perfuração para tirante permanente protendido autoinjetável em material de 1ª categoria com diâmetro de até 120 mm</t>
  </si>
  <si>
    <t>5605912</t>
  </si>
  <si>
    <t>Perfuração para tirante permanente protendido autoinjetável em material de 2ª categoria com diâmetro de até 87 mm</t>
  </si>
  <si>
    <t>5605938</t>
  </si>
  <si>
    <t>Perfuração para tirantes em material de 1ª categoria com diâmetro de até 120 mm</t>
  </si>
  <si>
    <t>5605939</t>
  </si>
  <si>
    <t>Perfuração para tirantes em material de 2ª categoria com diâmetro de até 120 mm</t>
  </si>
  <si>
    <t>5605940</t>
  </si>
  <si>
    <t>Perfuração para tirantes em material de 3ª categoria com diâmetro de até 120 mm</t>
  </si>
  <si>
    <t>5605942</t>
  </si>
  <si>
    <t>Pintura eletrostática com tinta em pó à base de resina epóxi - E = 200 µm</t>
  </si>
  <si>
    <t>5605955</t>
  </si>
  <si>
    <t>Protensão de tirante com 10 cordoalhas D = 12,7 mm aço CP 190 RB, com capacidade de 860 kN - inclusive ancoragem e grauteamento da cabeça</t>
  </si>
  <si>
    <t>5605956</t>
  </si>
  <si>
    <t>Protensão de tirante com 12 cordoalhas D = 12,7 mm aço CP 190 RB, com capacidade de 1.040 kN - inclusive ancoragem e grauteamento da cabeça</t>
  </si>
  <si>
    <t>5605953</t>
  </si>
  <si>
    <t>Protensão de tirante com 6 cordoalhas D = 12,7 mm aço CP 190 RB, com capacidade de 520 kN - inclusive ancoragem e grauteamento da cabeça</t>
  </si>
  <si>
    <t>5605954</t>
  </si>
  <si>
    <t>Protensão de tirante com 8 cordoalhas D = 12,7 mm aço CP 190 RB, com capacidade de 690 kN - inclusive ancoragem e grauteamento da cabeça</t>
  </si>
  <si>
    <t>5605909</t>
  </si>
  <si>
    <t>Protensão de tirante permanente autoinjetável de aço D = 40 mm, seção de 684 mm², tensão de escoamento = 440 MPa e tensão de ruptura = 580 MPa - inclusive ancoragem e grauteamento da cabeça</t>
  </si>
  <si>
    <t>5605908</t>
  </si>
  <si>
    <t>Protensão de tirante permanente autoinjetável de aço D = 40 mm, seção de 822 mm², tensão de escoamento = 470 MPa e tensão de ruptura = 600 MPa - inclusive ancoragem e grauteamento da cabeça</t>
  </si>
  <si>
    <t>5605907</t>
  </si>
  <si>
    <t>Protensão de tirante permanente autoinjetável de aço D = 40 mm, seção de 936 mm², tensão de escoamento = 700 MPa e tensão de ruptura = 830 MPa - inclusive ancoragem e grauteamento da cabeça</t>
  </si>
  <si>
    <t>5605906</t>
  </si>
  <si>
    <t>Protensão de tirante permanente autoinjetável de aço D = 50 mm, seção de 1.330 mm², tensão de escoamento = 630 MPa e tensão de ruptura = 740 MPa - inclusive ancoragem e grauteamento da cabeça</t>
  </si>
  <si>
    <t>5605905</t>
  </si>
  <si>
    <t>Protensão de tirante permanente autoinjetável de aço D = 50 mm, seção de 1.569 mm², tensão de escoamento = 630 MPa e tensão de ruptura = 740 MP - inclusive ancoragem e grauteamento da cabeça</t>
  </si>
  <si>
    <t>5605944</t>
  </si>
  <si>
    <t>Protensão de tirante permanente protendido de aço D = 30 mm, tensão de escoamento = 600 MPa e tensão de ruptura = 720 MPa - inclusive ancoragem e grauteamento da cabeça</t>
  </si>
  <si>
    <t>5605910</t>
  </si>
  <si>
    <t>Protensão de tirante permanente protendido de aço D = 32 mm, tensão de escoamento = 520 MPa e tensão de ruptura = 690 MPa - inclusive ancoragem e grauteamento da cabeça</t>
  </si>
  <si>
    <t>5605945</t>
  </si>
  <si>
    <t>Protensão de tirante permanente protendido de aço D = 32 mm, tensão de escoamento = 950 MPa e tensão de ruptura = 1.050 MPa - inclusive ancoragem e grauteamento da cabeça</t>
  </si>
  <si>
    <t>5605946</t>
  </si>
  <si>
    <t>Protensão de tirante permanente protendido de aço D = 40 mm, tensão de escoamento = 600 MPa e tensão de ruptura = 720 MPa - inclusive ancoragem e grauteamento da cabeça</t>
  </si>
  <si>
    <t>5605947</t>
  </si>
  <si>
    <t>Protensão de tirante permanente protendido de aço D = 44 mm, tensão de escoamento = 680 MPa e tensão de ruptura = 870 MPa - inclusive ancoragem e grauteamento da cabeça</t>
  </si>
  <si>
    <t>5605948</t>
  </si>
  <si>
    <t>Protensão de tirante permanente protendido de aço D = 50 mm, tensão de escoamento = 600 MPa e tensão de ruptura = 720 MPa - inclusive ancoragem e grauteamento da cabeça</t>
  </si>
  <si>
    <t>5605949</t>
  </si>
  <si>
    <t>Protensão de tirante permanente protendido de aço D = 53 mm, tensão de escoamento = 600 MPa e tensão de ruptura = 720 MPa - inclusive ancoragem e grauteamento da cabeça</t>
  </si>
  <si>
    <t>5605950</t>
  </si>
  <si>
    <t>Protensão de tirante permanente protendido de aço D = 57 mm, tensão de escoamento = 600 MPa e tensão de ruptura = 720 MPa - inclusive ancoragem e grauteamento da cabeça</t>
  </si>
  <si>
    <t>5605951</t>
  </si>
  <si>
    <t>Protensão de tirante permanente protendido de aço D = 63 mm, tensão de escoamento = 600 MPa e tensão de ruptura = 720 MPa - inclusive ancoragem e grauteamento da cabeça</t>
  </si>
  <si>
    <t>5605952</t>
  </si>
  <si>
    <t>Protensão de tirante permanente protendido de aço D = 69 mm, tensão de escoamento = 600 MPa e tensão de ruptura = 720 MPa - inclusive ancoragem e grauteamento da cabeça</t>
  </si>
  <si>
    <t>5605932</t>
  </si>
  <si>
    <t>Tirante de barra de aço ancorado na rocha com resina de poliéster, D = 19 mm, tensão de escoamento = 700 MPa e tensão de ruptura = 800 MPa - fornecimento, perfuração e instalação</t>
  </si>
  <si>
    <t>5605934</t>
  </si>
  <si>
    <t>Tirante de barra de aço ancorado na rocha com resina de poliéster, D = 22 mm, tensão de escoamento = 700 MPa e tensão de ruptura = 800 MPa - fornecimento, perfuração e instalação</t>
  </si>
  <si>
    <t>5605928</t>
  </si>
  <si>
    <t>Tirante de barra de aço ancorado na rocha com resina de poliéster, D = 25 mm, tensão de escoamento = 520 MPa e tensão de ruptura = 690 MPa - fornecimento, perfuração e instalação</t>
  </si>
  <si>
    <t>5605935</t>
  </si>
  <si>
    <t>Tirante de barra de aço ancorado na rocha com resina de poliéster, D = 25 mm, tensão de escoamento = 700 MPa, tensão de ruptura = 800 MPa - fornecimento, perfuração e instalação</t>
  </si>
  <si>
    <t>5605936</t>
  </si>
  <si>
    <t>Tirante de barra de aço ancorado na rocha com resina de poliéster, D = 32 mm, tensão de escoamento = 700 MPa, tensão de ruptura = 800 MPa - fornecimento, perfuração e instalação</t>
  </si>
  <si>
    <t>5605937</t>
  </si>
  <si>
    <t>Tirante de barra de aço ancorado na rocha com resina de poliéster, D = 36 mm, tensão de escoamento = 700 MPa e tensão de ruptura = 800 MPa - fornecimento, perfuração e instalação</t>
  </si>
  <si>
    <t>5605957</t>
  </si>
  <si>
    <t>Tirante permanente protendido autoinjetável de aço D = 40 mm, seção de 684 mm², tensão de escoamento = 440 MPa e tensão de ruptura = 580 MPa - exceto perfuração</t>
  </si>
  <si>
    <t>5605958</t>
  </si>
  <si>
    <t>Tirante permanente protendido autoinjetável de aço D = 40 mm, seção de 822 mm², tensão de escoamento = 470 MPa e tensão de ruptura = 600 MPa - exceto perfuração</t>
  </si>
  <si>
    <t>5605959</t>
  </si>
  <si>
    <t>Tirante permanente protendido autoinjetável de aço D = 40 mm, seção de 936 mm², tensão de escoamento = 700 MPa e tensão de ruptura = 830 MPa - exceto perfuração</t>
  </si>
  <si>
    <t>5605960</t>
  </si>
  <si>
    <t>Tirante permanente protendido autoinjetável de aço D = 50 mm, seção de 1.330 mm², tensão de escoamento = 630 MPa e tensão de ruptura = 740 MPa - exceto perfuração</t>
  </si>
  <si>
    <t>5605961</t>
  </si>
  <si>
    <t>Tirante permanente protendido autoinjetável de aço D = 50 mm, seção de 1.569 mm², tensão de escoamento = 630 MPa e tensão de ruptura = 740 MPa - exceto perfuração</t>
  </si>
  <si>
    <t>5605885</t>
  </si>
  <si>
    <t>Tirante permanente protendido com 10 cordoalhas D = 12,7 mm, aço CP 190 RB, com capacidade de 860 kN - exceto perfuração</t>
  </si>
  <si>
    <t>5605886</t>
  </si>
  <si>
    <t>Tirante permanente protendido com 12 cordoalhas D = 12,7 mm, aço CP 190 RB, com capacidade de 1.030 kN - exceto perfuração</t>
  </si>
  <si>
    <t>5605883</t>
  </si>
  <si>
    <t>Tirante permanente protendido com 6 cordoalhas D = 12,7 mm, aço CP 190 RB, com capacidade de 510 kN - exceto perfuração</t>
  </si>
  <si>
    <t>5605884</t>
  </si>
  <si>
    <t>Tirante permanente protendido com 8 cordoalhas D = 12,7 mm, aço CP 190 RB, com capacidade de 690 kN - exceto perfuração</t>
  </si>
  <si>
    <t>5605962</t>
  </si>
  <si>
    <t>Tirante permanente protendido de aço D = 30 mm, tensão de escoamento = 600 MPa e tensão de ruptura = 720 MPa - exceto perfuração</t>
  </si>
  <si>
    <t>5605881</t>
  </si>
  <si>
    <t>Tirante permanente protendido de aço D = 32 mm, tensão de escoamento = 520 MPa e tensão de ruptura = 690 MPa - exceto perfuração</t>
  </si>
  <si>
    <t>5605882</t>
  </si>
  <si>
    <t>Tirante permanente protendido de aço D = 32 mm, tensão de escoamento = 950 MPa e tensão de ruptura = 1.050 MPa - exceto perfuração</t>
  </si>
  <si>
    <t>5605963</t>
  </si>
  <si>
    <t>Tirante permanente protendido de aço D = 40 mm, tensão de escoamento = 600 MPa e tensão de ruptura = 720 MPa - exceto perfuração</t>
  </si>
  <si>
    <t>5605964</t>
  </si>
  <si>
    <t>Tirante permanente protendido de aço D = 44 mm, tensão de escoamento = 680 MPa e tensão de ruptura = 870 MPa - exceto perfuração</t>
  </si>
  <si>
    <t>5605965</t>
  </si>
  <si>
    <t>Tirante permanente protendido de aço D = 50 mm, tensão de escoamento = 600 MPa e tensão de ruptura = 720 MPa - exceto perfuração</t>
  </si>
  <si>
    <t>5605966</t>
  </si>
  <si>
    <t>Tirante permanente protendido de aço D = 53mm, tensão de escoamento = 600 MPa e tensão de ruptura = 720 MPa - exceto perfuração</t>
  </si>
  <si>
    <t>5605967</t>
  </si>
  <si>
    <t>Tirante permanente protendido de aço D = 57 mm, tensão de escoamento = 600 MPa e tensão de ruptura = 720 MPa - exceto perfuração</t>
  </si>
  <si>
    <t>5605968</t>
  </si>
  <si>
    <t>Tirante permanente protendido de aço D = 63 mm, tensão de escoamento = 600 MPa e tensão de ruptura = 720 MPa - exceto perfuração</t>
  </si>
  <si>
    <t>5605969</t>
  </si>
  <si>
    <t>Tirante permanente protendido de aço D = 69 mm, tensão de escoamento = 600 MPa e tensão de ruptura = 720 MPa - exceto perfuração</t>
  </si>
  <si>
    <t>5909130</t>
  </si>
  <si>
    <t>Carga e manobra de aduelas de concreto pré-moldadas em cavalo mecânico com semirreboque 22 t - carga com caminhão guindauto de 45 t.m</t>
  </si>
  <si>
    <t>5914703</t>
  </si>
  <si>
    <t>Carga e manobra de brita para lastro com locomotiva diesel-elétrica em vagão hopper aberto com capacidade de 45 m³ - carga com carregadeira e descarga automática - bitola métrica</t>
  </si>
  <si>
    <t>5914704</t>
  </si>
  <si>
    <t>Carga e manobra de brita para lastro com locomotiva diesel-elétrica em vagão hopper aberto com capacidade de 63 m³ - carga com carregadeira e descarga automática - bitola larga</t>
  </si>
  <si>
    <t>5914710</t>
  </si>
  <si>
    <t>Carga e manobra de dormentes de concreto de bitola larga com locomotiva diesel-elétrica e vagão plataforma com capacidade de 98 t - carga com carregadeira - bitola larga</t>
  </si>
  <si>
    <t>5914711</t>
  </si>
  <si>
    <t>Carga e manobra de dormentes de concreto de bitola métrica com locomotiva diesel-elétrica e vagão plataforma com capacidade de 82 t - carga com carregadeira - bitola métrica</t>
  </si>
  <si>
    <t>5914712</t>
  </si>
  <si>
    <t>Carga e manobra de dormentes de concreto de bitola mista com locomotiva diesel-elétrica e vagão plataforma com capacidade de 98 t - carga com carregadeira - bitola larga</t>
  </si>
  <si>
    <t>5915369</t>
  </si>
  <si>
    <t>Carga, descarga e manobra de vigas pré-moldadas de 1.000 a 1.250 kN em cavalo mecânico com reboques de 5 e 4 eixos com capacidade de 130 t</t>
  </si>
  <si>
    <t>5915401</t>
  </si>
  <si>
    <t>Carga, descarga e manobra de vigas pré-moldadas de 500 a 750 kN em cavalo mecânico com dollys de 3 e 4 eixos com capacidade de 77 t</t>
  </si>
  <si>
    <t>5915402</t>
  </si>
  <si>
    <t>Carga, descarga e manobra de vigas pré-moldadas de 750 a 1.000 kN em cavalo mecânico com dollys de 5 e 4 eixos com capacidade de 111 t</t>
  </si>
  <si>
    <t>5915400</t>
  </si>
  <si>
    <t>Carga, descarga e manobra de vigas pré-moldadas de até 500 kN em cavalo mecânico com dolly de 4 eixos com capacidade de 57 t</t>
  </si>
  <si>
    <t>5914651</t>
  </si>
  <si>
    <t>Carga, manobra e descarga de agregados ou solos em caminhão basculante de 10 m³ - carga com carregadeira de 3,40 m³ (exclusa) e descarga em distribuidor autopropelido</t>
  </si>
  <si>
    <t>5914648</t>
  </si>
  <si>
    <t>Carga, manobra e descarga de agregados ou solos em caminhão basculante de 10 m³ - carga com carregadeira de 3,40 m³ (exclusa) e descarga em distribuidor rebocável</t>
  </si>
  <si>
    <t>5914647</t>
  </si>
  <si>
    <t>Carga, manobra e descarga de agregados ou solos em caminhão basculante de 10 m³ - carga com carregadeira de 3,40 m³ (exclusa) e descarga livre</t>
  </si>
  <si>
    <t>5915411</t>
  </si>
  <si>
    <t>Carga, manobra e descarga de agregados ou solos em caminhão basculante de 10 m³ - carga com carregadeira de 3,40 m³ e descarga em distribuidor autopropelido</t>
  </si>
  <si>
    <t>5915409</t>
  </si>
  <si>
    <t>Carga, manobra e descarga de agregados ou solos em caminhão basculante de 10 m³ - carga com carregadeira de 3,40 m³ e descarga em distribuidor rebocável</t>
  </si>
  <si>
    <t>5915407</t>
  </si>
  <si>
    <t>Carga, manobra e descarga de agregados ou solos em caminhão basculante de 10 m³ - carga com carregadeira de 3,40 m³ e descarga livre</t>
  </si>
  <si>
    <t>5914354</t>
  </si>
  <si>
    <t>Carga, manobra e descarga de agregados ou solos em caminhão basculante de 10 m³ - carga com escavadeira de 1,56 m³ (exclusa) e descarga livre</t>
  </si>
  <si>
    <t>5915406</t>
  </si>
  <si>
    <t>Carga, manobra e descarga de agregados ou solos em caminhão basculante de 10 m³ - carga em usina de 60 t/h (PMF) e descarga livre</t>
  </si>
  <si>
    <t>5914652</t>
  </si>
  <si>
    <t>Carga, manobra e descarga de agregados ou solos em caminhão basculante de 10 m³ - carga em usina de solos de 300 t/h e descarga em distribuidor autopropelido</t>
  </si>
  <si>
    <t>5915417</t>
  </si>
  <si>
    <t>Carga, manobra e descarga de agregados ou solos em caminhão basculante de 10 m³ - carga em usina de solos de 300 t/h e descarga em vibroacabadora</t>
  </si>
  <si>
    <t>5915414</t>
  </si>
  <si>
    <t>Carga, manobra e descarga de agregados ou solos em caminhão basculante de 10 m³ - carga em usina de solos de 300 t/h e descarga livre</t>
  </si>
  <si>
    <t>5914351</t>
  </si>
  <si>
    <t>Carga, manobra e descarga de agregados ou solos em caminhão basculante de 14 m³ - carga com carregadeira de 3,40 m³ e descarga livre</t>
  </si>
  <si>
    <t>5914645</t>
  </si>
  <si>
    <t>Carga, manobra e descarga de agregados ou solos em caminhão basculante de 6 m³ - carga com carregadeira de 1,72 m³ (exclusa) e descarga em distribuidor autopropelido</t>
  </si>
  <si>
    <t>5914642</t>
  </si>
  <si>
    <t>Carga, manobra e descarga de agregados ou solos em caminhão basculante de 6 m³ - carga com carregadeira de 1,72 m³ (exclusa) e descarga em distribuidor rebocável</t>
  </si>
  <si>
    <t>5914641</t>
  </si>
  <si>
    <t>Carga, manobra e descarga de agregados ou solos em caminhão basculante de 6 m³ - carga com carregadeira de 1,72 m³ (exclusa) e descarga livre</t>
  </si>
  <si>
    <t>5915456</t>
  </si>
  <si>
    <t>Carga, manobra e descarga de agregados ou solos em caminhão basculante de 6 m³ - carga com carregadeira de 1,72 m³ e descarga em distribuidor autopropelido</t>
  </si>
  <si>
    <t>5915454</t>
  </si>
  <si>
    <t>Carga, manobra e descarga de agregados ou solos em caminhão basculante de 6 m³ - carga com carregadeira de 1,72 m³ e descarga em distribuidor rebocável</t>
  </si>
  <si>
    <t>5915399</t>
  </si>
  <si>
    <t>Carga, manobra e descarga de agregados ou solos em caminhão basculante de 6 m³ - carga com carregadeira de 1,72 m³ e descarga livre</t>
  </si>
  <si>
    <t>5914353</t>
  </si>
  <si>
    <t>Carga, manobra e descarga de agregados ou solos em caminhão basculante de 6 m³ - carga com escavadeira de 1,56 m³ (exclusa) e descarga livre</t>
  </si>
  <si>
    <t>5915470</t>
  </si>
  <si>
    <t>Carga, manobra e descarga de agregados ou solos em caminhão basculante de 6 m³ - carga com escavadeira de 1,56 m³ e descarga livre</t>
  </si>
  <si>
    <t>5915459</t>
  </si>
  <si>
    <t>Carga, manobra e descarga de agregados ou solos em caminhão basculante de 6 m³ - carga com minicarregadeira de 0,45 m³ e descarga livre</t>
  </si>
  <si>
    <t>5915476</t>
  </si>
  <si>
    <t>Carga, manobra e descarga de agregados ou solos em caminhão basculante de 6 m³ - carga manual e descarga livre</t>
  </si>
  <si>
    <t>5914702</t>
  </si>
  <si>
    <t>Carga, manobra e descarga de barras de trilho de 12 m com locomotiva diesel-elétrica em vagão plataforma com capacidade de 82 t - carga e descarga com carregadeira - bitola métrica</t>
  </si>
  <si>
    <t>5914701</t>
  </si>
  <si>
    <t>Carga, manobra e descarga de barras de trilho de 12 m com locomotiva diesel-elétrica em vagão plataforma com capacidade de 98 t - carga e descarga com carregadeira - bitola larga</t>
  </si>
  <si>
    <t>5915018</t>
  </si>
  <si>
    <t>Carga, manobra e descarga de barras de trilho de 12 m em cavalo mecânico com semirreboque com capacidade de 30 t - carga e descarga com carregadeira</t>
  </si>
  <si>
    <t>5906592</t>
  </si>
  <si>
    <t>Carga, manobra e descarga de blocos artificiais de concreto com 10 a 12 t para molhe em cavalo mecânico com semirreboque com capacidade de 30 t - carga e descarga com guindaste com pinça</t>
  </si>
  <si>
    <t>5906591</t>
  </si>
  <si>
    <t>Carga, manobra e descarga de blocos artificiais de concreto com 8 a 9 t para molhe em cavalo mecânico com semirreboque com capacidade de 30 t - carga e descarga com guindaste com pinça</t>
  </si>
  <si>
    <t>5914653</t>
  </si>
  <si>
    <t>Carga, manobra e descarga de blocos de rocha em caminhão basculante de 8 m³ - carga com carregadeira de 1,72 m³ (exclusa) e descarga livre</t>
  </si>
  <si>
    <t>5915405</t>
  </si>
  <si>
    <t>Carga, manobra e descarga de blocos de rocha em caminhão basculante de 8 m³ - carga com carregadeira de 1,72 m³ e descarga livre</t>
  </si>
  <si>
    <t>5914657</t>
  </si>
  <si>
    <t>Carga, manobra e descarga de blocos de rocha em caminhão basculante de 8 m³ - carga com retroescavadeira de 0,29 m³ e descarga livre</t>
  </si>
  <si>
    <t>5914363</t>
  </si>
  <si>
    <t>Carga, manobra e descarga de cimento ou cal hidratada a granel em caminhão silo de 30 m³</t>
  </si>
  <si>
    <t>5914646</t>
  </si>
  <si>
    <t>Carga, manobra e descarga de concreto asfáltico com borracha em caminhão basculante de 10 m³ - carga em usina de asfalto 100/140 t/h e descarga em vibroacabadora</t>
  </si>
  <si>
    <t>5919535</t>
  </si>
  <si>
    <t>Carga, manobra e descarga de concreto com caminhão betoneira - carga em central de concreto de 30 m³/h e descarga em extrusora de barreira de concreto</t>
  </si>
  <si>
    <t>5919533</t>
  </si>
  <si>
    <t>Carga, manobra e descarga de concreto com caminhão betoneira - carga em central de concreto de 30 m³/h e descarga em extrusora de meio-fio</t>
  </si>
  <si>
    <t>5919534</t>
  </si>
  <si>
    <t>Carga, manobra e descarga de concreto com caminhão betoneira - carga em central de concreto de 30 m³/h e descarga em extrusora de sarjeta</t>
  </si>
  <si>
    <t>5909007</t>
  </si>
  <si>
    <t>Carga, manobra e descarga de concreto com caminhão betoneira - carga em central de concreto de 30 m³/h e descarga livre</t>
  </si>
  <si>
    <t>5919538</t>
  </si>
  <si>
    <t>Carga, manobra e descarga de concreto com caminhão betoneira - carga em central de concreto de 40 m³/h e descarga livre</t>
  </si>
  <si>
    <t>5919540</t>
  </si>
  <si>
    <t>Carga, manobra e descarga de concreto de cimento em caminhão basculante de 7 m³ - carga em central de concreto de 150 m³/h e descarga em vibroacabadora</t>
  </si>
  <si>
    <t>5914705</t>
  </si>
  <si>
    <t>Carga, manobra e descarga de dormentes de concreto de bitola larga com locomotiva diesel-elétrica e vagão plataforma com capacidade de 98 t - carga e descarga com carregadeira - bitola larga</t>
  </si>
  <si>
    <t>5914706</t>
  </si>
  <si>
    <t>Carga, manobra e descarga de dormentes de concreto de bitola métrica com locomotiva diesel-elétrica e vagão plataforma com capacidade de 82 t - carga e descarga com carregadeira - bitola métrica</t>
  </si>
  <si>
    <t>5914707</t>
  </si>
  <si>
    <t>Carga, manobra e descarga de dormentes de concreto de bitola mista com locomotiva diesel-elétrica e vagão plataforma com capacidade de 98 t - carga e descarga com carregadeira - bitola larga</t>
  </si>
  <si>
    <t>5914677</t>
  </si>
  <si>
    <t>Carga, manobra e descarga de dormentes de madeira com locomotiva diesel-elétrica em vagão plataforma com capacidade de 82 t - carga e descarga com carregadeira - bitola métrica</t>
  </si>
  <si>
    <t>5914676</t>
  </si>
  <si>
    <t>Carga, manobra e descarga de dormentes de madeira com locomotiva diesel-elétrica em vagão plataforma com capacidade de 98 t - carga e descarga com carregadeira - bitola larga</t>
  </si>
  <si>
    <t>5915016</t>
  </si>
  <si>
    <t>Carga, manobra e descarga de dormentes de madeira de bitola larga ou mista em cavalo mecânico com semirreboque com capacidade de 30 t - carga e descarga com carregadeira</t>
  </si>
  <si>
    <t>5915017</t>
  </si>
  <si>
    <t>Carga, manobra e descarga de dormentes de madeira de bitola métrica em cavalo mecânico com semirreboque com capacidade de 30 t - carga e descarga com carregadeira</t>
  </si>
  <si>
    <t>5914678</t>
  </si>
  <si>
    <t>Carga, manobra e descarga de jogo de dormentes de concreto para AMV de bitola larga ou mista, qualquer abertura, com locomotiva diesel-elétrica em vagão plataforma com capacidade de 98 t - carga e descarga com carregadeira - bitola larga</t>
  </si>
  <si>
    <t>5914679</t>
  </si>
  <si>
    <t>Carga, manobra e descarga de jogo de dormentes de concreto para AMV de bitola métrica, qualquer abertura, com locomotiva diesel-elétrica em vagão plataforma com capacidade de 82 t - carga e descarga com carregadeira - bitola métrica</t>
  </si>
  <si>
    <t>5914681</t>
  </si>
  <si>
    <t>Carga, manobra e descarga de jogo de dormentes de madeira para AMV bitola métrica, qualquer abertura, com locomotiva diesel-elétrica em vagão plataforma com capacidade de 82 t - carga e descarga com carregadeira - bitola métrica</t>
  </si>
  <si>
    <t>5914680</t>
  </si>
  <si>
    <t>Carga, manobra e descarga de jogo de dormentes de madeira para AMV de bitola larga ou mista, qualquer abertura, com locomotiva diesel-elétrica em vagão plataforma com capacidade de 98 t - carga e descarga com carregadeira - bitola larga</t>
  </si>
  <si>
    <t>5915015</t>
  </si>
  <si>
    <t>Carga, manobra e descarga de materiais diversos em caminhão carroceria com capacidade de 11 t e com guindauto de 45 t.m</t>
  </si>
  <si>
    <t>5915373</t>
  </si>
  <si>
    <t>Carga, manobra e descarga de materiais diversos em caminhão carroceria com capacidade de 7 t e com guindauto de 20 t.m</t>
  </si>
  <si>
    <t>5914333</t>
  </si>
  <si>
    <t>Carga, manobra e descarga de materiais diversos em caminhão carroceria de 15 t - carga e descarga com caminhão guindauto de 20 t.m</t>
  </si>
  <si>
    <t>5914655</t>
  </si>
  <si>
    <t>Carga, manobra e descarga de materiais diversos em caminhão carroceria de 15 t - carga e descarga manuais</t>
  </si>
  <si>
    <t>5915474</t>
  </si>
  <si>
    <t>Carga, manobra e descarga de materiais diversos em caminhão carroceria de 5 t - carga e descarga manuais</t>
  </si>
  <si>
    <t>5914654</t>
  </si>
  <si>
    <t>Carga, manobra e descarga de materiais diversos em caminhão carroceria de 9 t - carga e descarga manuais</t>
  </si>
  <si>
    <t>5914686</t>
  </si>
  <si>
    <t>Carga, manobra e descarga de materiais metálicos e acessórios diversos com locomotiva diesel-elétrica em vagão fechado com capacidade de 64 t - carga e descarga com carregadeira - bitola métrica</t>
  </si>
  <si>
    <t>5914685</t>
  </si>
  <si>
    <t>Carga, manobra e descarga de materiais metálicos e acessórios diversos com locomotiva diesel-elétrica em vagão fechado com capacidade de 99 t - carga e descarga com carregadeira - bitola larga</t>
  </si>
  <si>
    <t>5914682</t>
  </si>
  <si>
    <t>Carga, manobra e descarga de materiais metálicos para AMV de bitola larga, qualquer abertura, com locomotiva diesel-elétrica em vagão plataforma com capacidade de 98 t - carga e descarga com carregadeira - bitola larga</t>
  </si>
  <si>
    <t>5915019</t>
  </si>
  <si>
    <t>Carga, manobra e descarga de materiais metálicos para AMV de bitola larga, qualquer abertura, em cavalo mecânico com semirreboque com capacidade de 30 t - carga e descarga com carregadeira</t>
  </si>
  <si>
    <t>5914683</t>
  </si>
  <si>
    <t>Carga, manobra e descarga de materiais metálicos para AMV de bitola métrica, qualquer abertura, com locomotiva diesel-elétrica em vagão plataforma com capacidade de 82 t - carga e descarga com carregadeira - bitola métrica</t>
  </si>
  <si>
    <t>5915020</t>
  </si>
  <si>
    <t>Carga, manobra e descarga de materiais metálicos para AMV de bitola métrica, qualquer abertura, em cavalo mecânico com semirreboque com capacidade de 30 t - carga e descarga com carregadeira</t>
  </si>
  <si>
    <t>5914684</t>
  </si>
  <si>
    <t>Carga, manobra e descarga de materiais metálicos para AMV de bitola mista, qualquer abertura, com locomotiva diesel-elétrica e vagão plataforma com capacidade de 98 t - carga e descarga com carregadeira</t>
  </si>
  <si>
    <t>5915021</t>
  </si>
  <si>
    <t>Carga, manobra e descarga de materiais metálicos para AMV de bitola mista, qualquer abertura, em cavalo mecânico com semirreboque com capacidade de 30 t - carga e descarga com carregadeira</t>
  </si>
  <si>
    <t>5914675</t>
  </si>
  <si>
    <t>Carga, manobra e descarga de material demolido em caminhão basculante de 6 m³ - carga com carregadeira de 1,72 m³ e descarga livre</t>
  </si>
  <si>
    <t>5915433</t>
  </si>
  <si>
    <t>Carga, manobra e descarga de material demolido em caminhão basculante de 6 m³ - carga manual e descarga livre</t>
  </si>
  <si>
    <t>5914304</t>
  </si>
  <si>
    <t>Carga, manobra e descarga de material fresado em caminhão basculante de 10 m³ - fresagem contínua em espessura de 3 cm - carga com fresadora e descarga livre</t>
  </si>
  <si>
    <t>5914305</t>
  </si>
  <si>
    <t>Carga, manobra e descarga de material fresado em caminhão basculante de 10 m³ - fresagem contínua em espessura de 4 cm - carga com fresadora e descarga livre</t>
  </si>
  <si>
    <t>5915440</t>
  </si>
  <si>
    <t>Carga, manobra e descarga de material fresado em caminhão basculante de 10 m³ - fresagem contínua em espessura de 5 cm - carga com fresadora e descarga livre</t>
  </si>
  <si>
    <t>5914306</t>
  </si>
  <si>
    <t>Carga, manobra e descarga de material fresado em caminhão basculante de 10 m³ - fresagem contínua em espessura de 6 cm - carga com fresadora e descarga livre</t>
  </si>
  <si>
    <t>5914307</t>
  </si>
  <si>
    <t>Carga, manobra e descarga de material fresado em caminhão basculante de 10 m³ - fresagem contínua em espessura de 7 cm - carga com fresadora e descarga livre</t>
  </si>
  <si>
    <t>5914308</t>
  </si>
  <si>
    <t>Carga, manobra e descarga de material fresado em caminhão basculante de 10 m³ - fresagem contínua em espessura de 8 cm - carga com fresadora e descarga livre</t>
  </si>
  <si>
    <t>5914309</t>
  </si>
  <si>
    <t>Carga, manobra e descarga de material fresado em caminhão basculante de 10 m³ - fresagem descontínua em espessura de 3 cm - carga com fresadora e descarga livre</t>
  </si>
  <si>
    <t>5914310</t>
  </si>
  <si>
    <t>Carga, manobra e descarga de material fresado em caminhão basculante de 10 m³ - fresagem descontínua em espessura de 4 cm - carga com fresadora e descarga livre</t>
  </si>
  <si>
    <t>5914352</t>
  </si>
  <si>
    <t>Carga, manobra e descarga de material fresado em caminhão basculante de 10 m³ - fresagem descontínua em espessura de 5 cm - carga com fresadora e descarga livre</t>
  </si>
  <si>
    <t>5914311</t>
  </si>
  <si>
    <t>Carga, manobra e descarga de material fresado em caminhão basculante de 10 m³ - fresagem descontínua em espessura de 6 cm - carga com fresadora e descarga livre</t>
  </si>
  <si>
    <t>5914312</t>
  </si>
  <si>
    <t>Carga, manobra e descarga de material fresado em caminhão basculante de 10 m³ - fresagem descontínua em espessura de 7 cm - carga com fresadora e descarga livre</t>
  </si>
  <si>
    <t>5914313</t>
  </si>
  <si>
    <t>Carga, manobra e descarga de material fresado em caminhão basculante de 10 m³ - fresagem descontínua em espessura de 8 cm - carga com fresadora e descarga livre</t>
  </si>
  <si>
    <t>5914339</t>
  </si>
  <si>
    <t>Carga, manobra e descarga de material fresado em caminhão basculante de 6 m³ - fresagem descontínua em espessura de 5 cm - carga com fresadora e descarga livre</t>
  </si>
  <si>
    <t>5914650</t>
  </si>
  <si>
    <t>Carga, manobra e descarga de mistura betuminosa a frio em caminhão basculante de 10 m³ - carga em usina de 60 t/h (PMF) e descarga em vibroacabadora</t>
  </si>
  <si>
    <t>5914358</t>
  </si>
  <si>
    <t>Carga, manobra e descarga de mistura betuminosa a frio em caminhão basculante de 6 m³ - carga em usina de 60 t/h (PMF) e descarga em vibroacabadora</t>
  </si>
  <si>
    <t>5915421</t>
  </si>
  <si>
    <t>Carga, manobra e descarga de mistura betuminosa a frio em caminhão basculante de 6 m³ - carga em usina de 60 t/h (PMF) e descarga manual</t>
  </si>
  <si>
    <t>5914649</t>
  </si>
  <si>
    <t>Carga, manobra e descarga de mistura betuminosa a quente em caminhão basculante de 10 m³ - carga em usina de asfalto 100/140 t/h e descarga em vibroacabadora</t>
  </si>
  <si>
    <t>5914643</t>
  </si>
  <si>
    <t>Carga, manobra e descarga de mistura betuminosa a quente em caminhão basculante de 6 m³ - carga em usina de asfalto 100/140 t/h e descarga em vibroacabadora</t>
  </si>
  <si>
    <t>5914328</t>
  </si>
  <si>
    <t>Carga, manobra e descarga de mistura betuminosa a quente em caminhão basculante de 6 m³ - carga em usina de asfalto 100/140 t/h e descarga manual</t>
  </si>
  <si>
    <t>5914610</t>
  </si>
  <si>
    <t>Carga, manobra e descarga de mistura betuminosa a quente em caminhão com caçamba térmica de 6 m³ - carga em usina de asfalto de 100/140 t/h e descarga manual</t>
  </si>
  <si>
    <t>5915408</t>
  </si>
  <si>
    <t>Carga, manobra e descarga de mistura reciclada com espuma de asfalto em caminhão basculante de 10 m³ - carga em usina de reciclagem a frio e descarga em vibroacabadora</t>
  </si>
  <si>
    <t>5915306</t>
  </si>
  <si>
    <t>Carga, manobra e descarga de tetrápodes em cavalo mecânico com semirreboque com capacidade de 30 t - carga e descarga com guindaste</t>
  </si>
  <si>
    <t>5914708</t>
  </si>
  <si>
    <t>Carga, manobra e descarga de TLS de TR45 de 120 m com locomotiva diesel-elétrica em vagão plataforma com capacidade de 82 t - carga e descarga com manipulador de TLS - bitola métrica</t>
  </si>
  <si>
    <t>5914687</t>
  </si>
  <si>
    <t>Carga, manobra e descarga de TLS de TR45 de 120 m com locomotiva diesel-elétrica em vagão plataforma com capacidade de 98 t - carga e descarga com manipulador de TLS - bitola larga</t>
  </si>
  <si>
    <t>5914709</t>
  </si>
  <si>
    <t>Carga, manobra e descarga de TLS de TR45 de 240 m com locomotiva diesel-elétrica em vagão plataforma com capacidade de 82 t - carga e descarga com manipulador de TLS - bitola métrica</t>
  </si>
  <si>
    <t>5914688</t>
  </si>
  <si>
    <t>Carga, manobra e descarga de TLS de TR45 de 240 m com locomotiva diesel-elétrica em vagão plataforma com capacidade de 98 t - carga e descarga com manipulador de TLS - bitola larga</t>
  </si>
  <si>
    <t>5914695</t>
  </si>
  <si>
    <t>Carga, manobra e descarga de TLS de TR57 de 120 m com locomotiva diesel-elétrica em vagão plataforma com capacidade de 82 t - carga e descarga com manipulador de TLS - bitola métrica</t>
  </si>
  <si>
    <t>5914689</t>
  </si>
  <si>
    <t>Carga, manobra e descarga de TLS de TR57 de 120 m com locomotiva diesel-elétrica em vagão plataforma com capacidade de 98 t - carga e descarga com manipulador de TLS - bitola larga</t>
  </si>
  <si>
    <t>5914696</t>
  </si>
  <si>
    <t>Carga, manobra e descarga de TLS de TR57 de 240 m com locomotiva diesel-elétrica em vagão plataforma com capacidade de 82 t - carga e descarga com manipulador de TLS - bitola métrica</t>
  </si>
  <si>
    <t>5914690</t>
  </si>
  <si>
    <t>Carga, manobra e descarga de TLS de TR57 de 240 m com locomotiva diesel-elétrica em vagão plataforma com capacidade de 98 t - carga e descarga com manipulador de TLS - bitola larga</t>
  </si>
  <si>
    <t>5914697</t>
  </si>
  <si>
    <t>Carga, manobra e descarga de TLS de TR68 de 120 m com locomotiva diesel-elétrica em vagão plataforma com capacidade de 82 t - carga e descarga com manipulador de TLS - bitola métrica</t>
  </si>
  <si>
    <t>5914691</t>
  </si>
  <si>
    <t>Carga, manobra e descarga de TLS de TR68 de 120 m com locomotiva diesel-elétrica em vagão plataforma com capacidade de 98 t - carga e descarga com manipulador de TLS - bitola larga</t>
  </si>
  <si>
    <t>5914698</t>
  </si>
  <si>
    <t>Carga, manobra e descarga de TLS de TR68 de 240 m com locomotiva diesel-elétrica em vagão plataforma com capacidade de 82 t - carga e descarga com manipulador de TLS - bitola métrica</t>
  </si>
  <si>
    <t>5914692</t>
  </si>
  <si>
    <t>Carga, manobra e descarga de TLS de TR68 de 240 m com locomotiva diesel-elétrica em vagão plataforma com capacidade de 98 t - carga e descarga com manipulador de TLS - bitola larga</t>
  </si>
  <si>
    <t>5914699</t>
  </si>
  <si>
    <t>Carga, manobra e descarga de TLS de UIC60 de 120 m com locomotiva diesel-elétrica em vagão plataforma com capacidade de 82 t - carga e descarga com manipulador de TLS - bitola métrica</t>
  </si>
  <si>
    <t>5914693</t>
  </si>
  <si>
    <t>Carga, manobra e descarga de TLS de UIC60 de 120 m com locomotiva diesel-elétrica em vagão plataforma com capacidade de 98 t - carga e descarga com manipulador de TLS - bitola larga</t>
  </si>
  <si>
    <t>5914700</t>
  </si>
  <si>
    <t>Carga, manobra e descarga de TLS de UIC60 de 240 m com locomotiva diesel-elétrica em vagão plataforma com capacidade de 82 t - carga e descarga com manipulador de TLS - bitola métrica</t>
  </si>
  <si>
    <t>5914694</t>
  </si>
  <si>
    <t>Carga, manobra e descarga de TLS de UIC60 de 240 m com locomotiva diesel-elétrica em vagão plataforma com capacidade de 98 t - carga e descarga com manipulador de TLS - bitola larga</t>
  </si>
  <si>
    <t>5915441</t>
  </si>
  <si>
    <t>Carga, manobra e descarga de trituração de galhos e troncos em caminhão basculante de 6 m³ - carga com trituradora e descarga livre</t>
  </si>
  <si>
    <t>5901639</t>
  </si>
  <si>
    <t>Transporte com caminhão basculante com caçamba estanque com capacidade de 14 m³ - rodovia em leito natural</t>
  </si>
  <si>
    <t>tkm</t>
  </si>
  <si>
    <t>5901638</t>
  </si>
  <si>
    <t>Transporte com caminhão basculante com caçamba estanque com capacidade de 14 m³ - rodovia em revestimento primário</t>
  </si>
  <si>
    <t>5901640</t>
  </si>
  <si>
    <t>Transporte com caminhão basculante com caçamba estanque com capacidade de 14 m³ - rodovia pavimentada</t>
  </si>
  <si>
    <t>5914359</t>
  </si>
  <si>
    <t>Transporte com caminhão basculante de 10 m³ - rodovia em leito natural</t>
  </si>
  <si>
    <t>5914374</t>
  </si>
  <si>
    <t>Transporte com caminhão basculante de 10 m³ - rodovia em revestimento primário</t>
  </si>
  <si>
    <t>5914389</t>
  </si>
  <si>
    <t>Transporte com caminhão basculante de 10 m³ - rodovia pavimentada</t>
  </si>
  <si>
    <t>5915319</t>
  </si>
  <si>
    <t>Transporte com caminhão basculante de 14 m³ - rodovia em leito natural</t>
  </si>
  <si>
    <t>5915320</t>
  </si>
  <si>
    <t>Transporte com caminhão basculante de 14 m³ - rodovia em revestimento primário</t>
  </si>
  <si>
    <t>5915321</t>
  </si>
  <si>
    <t>Transporte com caminhão basculante de 14 m³ - rodovia pavimentada</t>
  </si>
  <si>
    <t>5914314</t>
  </si>
  <si>
    <t>Transporte com caminhão basculante de 6 m³ - rodovia em leito natural</t>
  </si>
  <si>
    <t>5914329</t>
  </si>
  <si>
    <t>Transporte com caminhão basculante de 6 m³ - rodovia em revestimento primário</t>
  </si>
  <si>
    <t>5914344</t>
  </si>
  <si>
    <t>Transporte com caminhão basculante de 6 m³ - rodovia pavimentada</t>
  </si>
  <si>
    <t>5914539</t>
  </si>
  <si>
    <t>Transporte com caminhão betoneira - rodovia em leito natural</t>
  </si>
  <si>
    <t>5914554</t>
  </si>
  <si>
    <t>Transporte com caminhão betoneira - rodovia em revestimento primário</t>
  </si>
  <si>
    <t>5914569</t>
  </si>
  <si>
    <t>Transporte com caminhão betoneira - rodovia pavimentada</t>
  </si>
  <si>
    <t>5915012</t>
  </si>
  <si>
    <t>Transporte com caminhão carroceria com capacidade de 11 t e com guindauto de 45 t.m - rodovia em leito natural</t>
  </si>
  <si>
    <t>5915013</t>
  </si>
  <si>
    <t>Transporte com caminhão carroceria com capacidade de 11 t e com guindauto de 45 t.m - rodovia em revestimento primário</t>
  </si>
  <si>
    <t>5915014</t>
  </si>
  <si>
    <t>Transporte com caminhão carroceria com capacidade de 11 t e com guindauto de 45 t.m - rodovia pavimentada</t>
  </si>
  <si>
    <t>5914584</t>
  </si>
  <si>
    <t>Transporte com caminhão carroceria com capacidade de 7 t e com guindauto de 20 t.m - rodovia em leito natural</t>
  </si>
  <si>
    <t>5914599</t>
  </si>
  <si>
    <t>Transporte com caminhão carroceria com capacidade de 7 t e com guindauto de 20 t.m - rodovia em revestimento primário</t>
  </si>
  <si>
    <t>5914614</t>
  </si>
  <si>
    <t>Transporte com caminhão carroceria com capacidade de 7 t e com guindauto de 20 t.m - rodovia pavimentada</t>
  </si>
  <si>
    <t>5914581</t>
  </si>
  <si>
    <t>Transporte com caminhão carroceria com capacidade de 9 t e com guindauto de 10 t.m - rodovia em leito natural</t>
  </si>
  <si>
    <t>5914582</t>
  </si>
  <si>
    <t>Transporte com caminhão carroceria com capacidade de 9 t e com guindauto de 10 t.m - rodovia em revestimento primário</t>
  </si>
  <si>
    <t>5914583</t>
  </si>
  <si>
    <t>Transporte com caminhão carroceria com capacidade de 9 t e com guindauto de 10 t.m - rodovia pavimentada</t>
  </si>
  <si>
    <t>5914449</t>
  </si>
  <si>
    <t>Transporte com caminhão carroceria de 15 t - rodovia em leito natural</t>
  </si>
  <si>
    <t>5914464</t>
  </si>
  <si>
    <t>Transporte com caminhão carroceria de 15 t - rodovia em revestimento primário</t>
  </si>
  <si>
    <t>5914479</t>
  </si>
  <si>
    <t>Transporte com caminhão carroceria de 15 t - rodovia pavimentada</t>
  </si>
  <si>
    <t>5915322</t>
  </si>
  <si>
    <t>Transporte com caminhão carroceria de 5 t - rodovia em leito natural</t>
  </si>
  <si>
    <t>5915323</t>
  </si>
  <si>
    <t>Transporte com caminhão carroceria de 5 t - rodovia em revestimento primário</t>
  </si>
  <si>
    <t>5915324</t>
  </si>
  <si>
    <t>Transporte com caminhão carroceria de 5 t - rodovia pavimentada</t>
  </si>
  <si>
    <t>5914404</t>
  </si>
  <si>
    <t>Transporte com caminhão carroceria de 9 t - rodovia em leito natural</t>
  </si>
  <si>
    <t>5914419</t>
  </si>
  <si>
    <t>Transporte com caminhão carroceria de 9 t - rodovia em revestimento primário</t>
  </si>
  <si>
    <t>5914434</t>
  </si>
  <si>
    <t>Transporte com caminhão carroceria de 9 t - rodovia pavimentada</t>
  </si>
  <si>
    <t>5914635</t>
  </si>
  <si>
    <t>Transporte com cavalo mecânico com semirreboque com capacidade de 22 t - rodovia em leito natural</t>
  </si>
  <si>
    <t>5914636</t>
  </si>
  <si>
    <t>Transporte com cavalo mecânico com semirreboque com capacidade de 22 t - rodovia em revestimento primário</t>
  </si>
  <si>
    <t>5914637</t>
  </si>
  <si>
    <t>Transporte com cavalo mecânico com semirreboque com capacidade de 22 t - rodovia pavimentada</t>
  </si>
  <si>
    <t>5914638</t>
  </si>
  <si>
    <t>Transporte com cavalo mecânico com semirreboque com capacidade de 30 t - rodovia em leito natural</t>
  </si>
  <si>
    <t>5914639</t>
  </si>
  <si>
    <t>Transporte com cavalo mecânico com semirreboque com capacidade de 30 t - rodovia em revestimento primário</t>
  </si>
  <si>
    <t>5914640</t>
  </si>
  <si>
    <t>Transporte com cavalo mecânico com semirreboque com capacidade de 30 t - rodovia pavimentada</t>
  </si>
  <si>
    <t>5915466</t>
  </si>
  <si>
    <t>Transporte de água com caminhão tanque de 10.000 l - rodovia em leito natural</t>
  </si>
  <si>
    <t>5915467</t>
  </si>
  <si>
    <t>Transporte de água com caminhão tanque de 10.000 l - rodovia em revestimento primário</t>
  </si>
  <si>
    <t>5915468</t>
  </si>
  <si>
    <t>Transporte de água com caminhão tanque de 10.000 l - rodovia pavimentada</t>
  </si>
  <si>
    <t>5914617</t>
  </si>
  <si>
    <t>Transporte de água com caminhão tanque de 13.000 l - rodovia em leito natural</t>
  </si>
  <si>
    <t>5914618</t>
  </si>
  <si>
    <t>Transporte de água com caminhão tanque de 13.000 l - rodovia em revestimento primário</t>
  </si>
  <si>
    <t>5914619</t>
  </si>
  <si>
    <t>Transporte de água com caminhão tanque de 13.000 l - rodovia pavimentada</t>
  </si>
  <si>
    <t>5915451</t>
  </si>
  <si>
    <t>Transporte de água com caminhão tanque de 6.000 l - rodovia em leito natural</t>
  </si>
  <si>
    <t>5915452</t>
  </si>
  <si>
    <t>Transporte de água com caminhão tanque de 6.000 l - rodovia em revestimento primário</t>
  </si>
  <si>
    <t>5915453</t>
  </si>
  <si>
    <t>Transporte de água com caminhão tanque de 6.000 l - rodovia pavimentada</t>
  </si>
  <si>
    <t>5915448</t>
  </si>
  <si>
    <t>Transporte de água com caminhão tanque de 8.000 l - rodovia em leito natural</t>
  </si>
  <si>
    <t>5915449</t>
  </si>
  <si>
    <t>Transporte de água com caminhão tanque de 8.000 l - rodovia em revestimento primário</t>
  </si>
  <si>
    <t>5915450</t>
  </si>
  <si>
    <t>Transporte de água com caminhão tanque de 8.000 l - rodovia pavimentada</t>
  </si>
  <si>
    <t>5901641</t>
  </si>
  <si>
    <t>Transporte de areia fina com draga hopper - capacidade da cisterna de 1.000 m³</t>
  </si>
  <si>
    <t>m³km</t>
  </si>
  <si>
    <t>5901642</t>
  </si>
  <si>
    <t>Transporte de areia fina com draga hopper - capacidade da cisterna de 10.000 m³</t>
  </si>
  <si>
    <t>5901643</t>
  </si>
  <si>
    <t>Transporte de areia fina com draga hopper - capacidade da cisterna de 15.000 m³</t>
  </si>
  <si>
    <t>5901644</t>
  </si>
  <si>
    <t>Transporte de areia fina com draga hopper - capacidade da cisterna de 2.000 m³</t>
  </si>
  <si>
    <t>5901645</t>
  </si>
  <si>
    <t>Transporte de areia fina com draga hopper - capacidade da cisterna de 20.000 m³</t>
  </si>
  <si>
    <t>5901646</t>
  </si>
  <si>
    <t>Transporte de areia fina com draga hopper - capacidade da cisterna de 3.000 m³</t>
  </si>
  <si>
    <t>5901647</t>
  </si>
  <si>
    <t>Transporte de areia fina com draga hopper - capacidade da cisterna de 4.000 m³</t>
  </si>
  <si>
    <t>5901648</t>
  </si>
  <si>
    <t>Transporte de areia fina com draga hopper - capacidade da cisterna de 5.000 m³</t>
  </si>
  <si>
    <t>5901649</t>
  </si>
  <si>
    <t>Transporte de areia fina com draga hopper - capacidade da cisterna de 750 m³</t>
  </si>
  <si>
    <t>5901650</t>
  </si>
  <si>
    <t>Transporte de areia grossa com draga hopper - capacidade da cisterna de 1.000 m³</t>
  </si>
  <si>
    <t>5901651</t>
  </si>
  <si>
    <t>Transporte de areia grossa com draga hopper - capacidade da cisterna de 10.000 m³</t>
  </si>
  <si>
    <t>5901652</t>
  </si>
  <si>
    <t>Transporte de areia grossa com draga hopper - capacidade da cisterna de 15.000 m³</t>
  </si>
  <si>
    <t>5901653</t>
  </si>
  <si>
    <t>Transporte de areia grossa com draga hopper - capacidade da cisterna de 2.000 m³</t>
  </si>
  <si>
    <t>5901654</t>
  </si>
  <si>
    <t>Transporte de areia grossa com draga hopper - capacidade da cisterna de 20.000 m³</t>
  </si>
  <si>
    <t>5901655</t>
  </si>
  <si>
    <t>Transporte de areia grossa com draga hopper - capacidade da cisterna de 3.000 m³</t>
  </si>
  <si>
    <t>5901656</t>
  </si>
  <si>
    <t>Transporte de areia grossa com draga hopper - capacidade da cisterna de 4.000 m³</t>
  </si>
  <si>
    <t>5901657</t>
  </si>
  <si>
    <t>Transporte de areia grossa com draga hopper - capacidade da cisterna de 5.000 m³</t>
  </si>
  <si>
    <t>5901658</t>
  </si>
  <si>
    <t>Transporte de areia grossa com draga hopper - capacidade da cisterna de 750 m³</t>
  </si>
  <si>
    <t>5901659</t>
  </si>
  <si>
    <t>Transporte de areia média com draga hopper - capacidade da cisterna de 1.000 m³</t>
  </si>
  <si>
    <t>5901660</t>
  </si>
  <si>
    <t>Transporte de areia média com draga hopper - capacidade da cisterna de 10.000 m³</t>
  </si>
  <si>
    <t>5901661</t>
  </si>
  <si>
    <t>Transporte de areia média com draga hopper - capacidade da cisterna de 15.000 m³</t>
  </si>
  <si>
    <t>5901662</t>
  </si>
  <si>
    <t>Transporte de areia média com draga hopper - capacidade da cisterna de 2.000 m³</t>
  </si>
  <si>
    <t>5901663</t>
  </si>
  <si>
    <t>Transporte de areia média com draga hopper - capacidade da cisterna de 20.000 m³</t>
  </si>
  <si>
    <t>5901664</t>
  </si>
  <si>
    <t>Transporte de areia média com draga hopper - capacidade da cisterna de 3.000 m³</t>
  </si>
  <si>
    <t>5901665</t>
  </si>
  <si>
    <t>Transporte de areia média com draga hopper - capacidade da cisterna de 4.000 m³</t>
  </si>
  <si>
    <t>5901666</t>
  </si>
  <si>
    <t>Transporte de areia média com draga hopper - capacidade da cisterna de 5.000 m³</t>
  </si>
  <si>
    <t>5901667</t>
  </si>
  <si>
    <t>Transporte de areia média com draga hopper - capacidade da cisterna de 750 m³</t>
  </si>
  <si>
    <t>5914511</t>
  </si>
  <si>
    <t>Transporte de barras de trilho de 12 m com locomotiva diesel-elétrica em vagão plataforma com capacidade de 82 t - bitola métrica</t>
  </si>
  <si>
    <t>5914510</t>
  </si>
  <si>
    <t>Transporte de barras de trilho de 12 m com locomotiva diesel-elétrica em vagão plataforma com capacidade de 98 t - bitola larga</t>
  </si>
  <si>
    <t>5906597</t>
  </si>
  <si>
    <t>Transporte de blocos artificiais de concreto com 10 a 12 t para a execução de molhe com cavalo mecânico com semirreboque com capacidade de 30 t - rodovia em leito natural</t>
  </si>
  <si>
    <t>unkm</t>
  </si>
  <si>
    <t>5906598</t>
  </si>
  <si>
    <t>Transporte de blocos artificiais de concreto com 10 a 12 t para a execução de molhe com cavalo mecânico com semirreboque com capacidade de 30 t - rodovia em revestimento primário</t>
  </si>
  <si>
    <t>5906599</t>
  </si>
  <si>
    <t>Transporte de blocos artificiais de concreto com 10 a 12 t para a execução de molhe com cavalo mecânico com semirreboque com capacidade de 30 t - rodovia pavimentada</t>
  </si>
  <si>
    <t>5906594</t>
  </si>
  <si>
    <t>Transporte de blocos artificiais de concreto com 8 a 9 t para a execução de molhe com cavalo mecânico com semirreboque com capacidade de 30 t - rodovia em leito natural</t>
  </si>
  <si>
    <t>5906595</t>
  </si>
  <si>
    <t>Transporte de blocos artificiais de concreto com 8 a 9 t para a execução de molhe com cavalo mecânico com semirreboque com capacidade de 30 t - rodovia em revestimento primário</t>
  </si>
  <si>
    <t>5906596</t>
  </si>
  <si>
    <t>Transporte de blocos artificiais de concreto com 8 a 9 t para a execução de molhe com cavalo mecânico com semirreboque com capacidade de 30 t - rodovia pavimentada</t>
  </si>
  <si>
    <t>5901668</t>
  </si>
  <si>
    <t>Transporte de cascalho com draga hopper - capacidade da cisterna de 1.000 m³</t>
  </si>
  <si>
    <t>5901669</t>
  </si>
  <si>
    <t>Transporte de cascalho com draga hopper - capacidade da cisterna de 10.000 m³</t>
  </si>
  <si>
    <t>5901670</t>
  </si>
  <si>
    <t>Transporte de cascalho com draga hopper - capacidade da cisterna de 15.000 m³</t>
  </si>
  <si>
    <t>5901671</t>
  </si>
  <si>
    <t>Transporte de cascalho com draga hopper - capacidade da cisterna de 2.000 m³</t>
  </si>
  <si>
    <t>5901672</t>
  </si>
  <si>
    <t>Transporte de cascalho com draga hopper - capacidade da cisterna de 20.000 m³</t>
  </si>
  <si>
    <t>5901673</t>
  </si>
  <si>
    <t>Transporte de cascalho com draga hopper - capacidade da cisterna de 3.000 m³</t>
  </si>
  <si>
    <t>5901674</t>
  </si>
  <si>
    <t>Transporte de cascalho com draga hopper - capacidade da cisterna de 4.000 m³</t>
  </si>
  <si>
    <t>5901675</t>
  </si>
  <si>
    <t>Transporte de cascalho com draga hopper - capacidade da cisterna de 5.000 m³</t>
  </si>
  <si>
    <t>5901676</t>
  </si>
  <si>
    <t>Transporte de cascalho com draga hopper - capacidade da cisterna de 750 m³</t>
  </si>
  <si>
    <t>5901677</t>
  </si>
  <si>
    <t>Transporte de cascalho fino com draga hopper - capacidade da cisterna de 1.000 m³</t>
  </si>
  <si>
    <t>5901678</t>
  </si>
  <si>
    <t>Transporte de cascalho fino com draga hopper - capacidade da cisterna de 10.000 m³</t>
  </si>
  <si>
    <t>5901679</t>
  </si>
  <si>
    <t>Transporte de cascalho fino com draga hopper - capacidade da cisterna de 15.000 m³</t>
  </si>
  <si>
    <t>5901680</t>
  </si>
  <si>
    <t>Transporte de cascalho fino com draga hopper - capacidade da cisterna de 2.000 m³</t>
  </si>
  <si>
    <t>5901681</t>
  </si>
  <si>
    <t>Transporte de cascalho fino com draga hopper - capacidade da cisterna de 20.000 m³</t>
  </si>
  <si>
    <t>5901682</t>
  </si>
  <si>
    <t>Transporte de cascalho fino com draga hopper - capacidade da cisterna de 3.000 m³</t>
  </si>
  <si>
    <t>5901683</t>
  </si>
  <si>
    <t>Transporte de cascalho fino com draga hopper - capacidade da cisterna de 4.000 m³</t>
  </si>
  <si>
    <t>5901684</t>
  </si>
  <si>
    <t>Transporte de cascalho fino com draga hopper - capacidade da cisterna de 5.000 m³</t>
  </si>
  <si>
    <t>5901685</t>
  </si>
  <si>
    <t>Transporte de cascalho fino com draga hopper - capacidade da cisterna de 750 m³</t>
  </si>
  <si>
    <t>5914360</t>
  </si>
  <si>
    <t>Transporte de cimento com caminhão distribuidor de 17 m³ - rodovia em leito natural</t>
  </si>
  <si>
    <t>5914361</t>
  </si>
  <si>
    <t>Transporte de cimento com caminhão distribuidor de 17 m³ - rodovia em revestimento primário</t>
  </si>
  <si>
    <t>5914362</t>
  </si>
  <si>
    <t>Transporte de cimento com caminhão distribuidor de 17 m³ - rodovia pavimentada</t>
  </si>
  <si>
    <t>5914364</t>
  </si>
  <si>
    <t>Transporte de cimento ou cal hidratada a granel com caminhão silo de 30 m³ - rodovia em leito natural</t>
  </si>
  <si>
    <t>5914365</t>
  </si>
  <si>
    <t>Transporte de cimento ou cal hidratada a granel com caminhão silo de 30 m³ - rodovia em revestimento primário</t>
  </si>
  <si>
    <t>5914366</t>
  </si>
  <si>
    <t>Transporte de cimento ou cal hidratada a granel com caminhão silo de 30 m³ - rodovia pavimentada</t>
  </si>
  <si>
    <t>5914315</t>
  </si>
  <si>
    <t>Transporte de concreto com caminhão basculante de 7 m³ - rodovia em leito natural</t>
  </si>
  <si>
    <t>5914330</t>
  </si>
  <si>
    <t>Transporte de concreto com caminhão basculante de 7 m³ - rodovia em revestimento primário</t>
  </si>
  <si>
    <t>5914345</t>
  </si>
  <si>
    <t>Transporte de concreto com caminhão basculante de 7 m³ - rodovia pavimentada</t>
  </si>
  <si>
    <t>5914367</t>
  </si>
  <si>
    <t>Transporte de detritos com caminhão de hidrojateamento de alta pressão e vácuo de 9 m³ - rodovia em leito natural</t>
  </si>
  <si>
    <t>5914368</t>
  </si>
  <si>
    <t>Transporte de detritos com caminhão de hidrojateamento de alta pressão e vácuo de 9 m³ - rodovia em revestimento primário</t>
  </si>
  <si>
    <t>5914369</t>
  </si>
  <si>
    <t>Transporte de detritos com caminhão de hidrojateamento de alta pressão e vácuo de 9 m³ - rodovia pavimentada</t>
  </si>
  <si>
    <t>5914489</t>
  </si>
  <si>
    <t>Transporte de dormentes de concreto monobloco protendido de bitola larga com locomotiva diesel-elétrica em vagão plataforma com capacidade de 98 t - bitola larga</t>
  </si>
  <si>
    <t>5914491</t>
  </si>
  <si>
    <t>Transporte de dormentes de concreto monobloco protendido de bitola métrica com locomotiva diesel-elétrica em vagão plataforma com capacidade de 82 t - bitola métrica</t>
  </si>
  <si>
    <t>5914490</t>
  </si>
  <si>
    <t>Transporte de dormentes de concreto monobloco protendido de bitola mista com locomotiva diesel-elétrica em vagão plataforma com capacidade de 98 t - bitola larga</t>
  </si>
  <si>
    <t>5914495</t>
  </si>
  <si>
    <t>Transporte de dormentes de concreto monobloco protendido para AMV de bitola larga ou mista com locomotiva diesel-elétrica em vagão plataforma com capacidade de 98 t - bitola larga</t>
  </si>
  <si>
    <t>5914494</t>
  </si>
  <si>
    <t>Transporte de dormentes de concreto monobloco protendido para AMV de bitola métrica com locomotiva diesel-elétrica em vagão plataforma com capacidade de 82 t - bitola métrica</t>
  </si>
  <si>
    <t>5914487</t>
  </si>
  <si>
    <t>Transporte de dormentes de madeira de bitola larga com locomotiva diesel-elétrica em vagão plataforma com capacidade de 98 t - bitola larga</t>
  </si>
  <si>
    <t>5914488</t>
  </si>
  <si>
    <t>Transporte de dormentes de madeira de bitola métrica com locomotiva diesel-elétrica em vagão plataforma com capacidade de 82 t - bitola métrica</t>
  </si>
  <si>
    <t>5914493</t>
  </si>
  <si>
    <t>Transporte de dormentes de madeira para AMV de bitola larga ou mista com locomotiva diesel-elétrica em vagão plataforma com capacidade de 98 t - bitola larga</t>
  </si>
  <si>
    <t>5914492</t>
  </si>
  <si>
    <t>Transporte de dormentes de madeira para AMV de bitola métrica com locomotiva diesel-elétrica em vagão plataforma com capacidade de 82 t - bitola métrica</t>
  </si>
  <si>
    <t>5914482</t>
  </si>
  <si>
    <t>Transporte de lastro de brita com locomotiva diesel-elétrica em vagão hopper aberto com capacidade de 45 m³ - bitola métrica</t>
  </si>
  <si>
    <t>5914483</t>
  </si>
  <si>
    <t>Transporte de lastro de brita com locomotiva diesel-elétrica em vagão hopper aberto com capacidade de 63 m³ - bitola larga</t>
  </si>
  <si>
    <t>5914480</t>
  </si>
  <si>
    <t>Transporte de materiais metálicos e acessórios diversos com locomotiva diesel-elétrica em vagão fechado com capacidade de 64 t - bitola métrica</t>
  </si>
  <si>
    <t>5914481</t>
  </si>
  <si>
    <t>Transporte de materiais metálicos e acessórios diversos com locomotiva diesel-elétrica em vagão fechado com capacidade de 99 t - bitola larga</t>
  </si>
  <si>
    <t>5914485</t>
  </si>
  <si>
    <t>Transporte de materiais metálicos para AMV de bitola larga com locomotiva diesel-elétrica em vagão plataforma com capacidade de 98 t - bitola larga</t>
  </si>
  <si>
    <t>5914486</t>
  </si>
  <si>
    <t>Transporte de materiais metálicos para AMV de bitola métrica com locomotiva diesel-elétrica em vagão plataforma com capacidade de 82 t - bitola métrica</t>
  </si>
  <si>
    <t>5914484</t>
  </si>
  <si>
    <t>Transporte de materiais metálicos para AMV de bitola mista com locomotiva diesel-elétrica em vagão plataforma com capacidade de 98 t - bitola larga</t>
  </si>
  <si>
    <t>5914620</t>
  </si>
  <si>
    <t>Transporte de material betuminoso com caminhão tanque distribuidor - rodovia em leito natural</t>
  </si>
  <si>
    <t>5914621</t>
  </si>
  <si>
    <t>Transporte de material betuminoso com caminhão tanque distribuidor - rodovia em revestimento primário</t>
  </si>
  <si>
    <t>5914622</t>
  </si>
  <si>
    <t>Transporte de material betuminoso com caminhão tanque distribuidor - rodovia pavimentada</t>
  </si>
  <si>
    <t>5901695</t>
  </si>
  <si>
    <t>Transporte de material de 1ª categoria com batelão autopropelido com capacidade de 300 m³</t>
  </si>
  <si>
    <t>5901696</t>
  </si>
  <si>
    <t>Transporte de material de 1ª categoria com batelão autopropelido com capacidade de 500 m³</t>
  </si>
  <si>
    <t>5901697</t>
  </si>
  <si>
    <t>Transporte de material de 1ª categoria com batelão rebocado com capacidade de 66 m³</t>
  </si>
  <si>
    <t>5901698</t>
  </si>
  <si>
    <t>Transporte de material de 1ª categoria com batelão rebocado montado na obra com capacidade de 66 m³</t>
  </si>
  <si>
    <t>5916654</t>
  </si>
  <si>
    <t>Transporte de material de 3ª categoria com batelão autopropelido com capacidade de 300 m³</t>
  </si>
  <si>
    <t>5916637</t>
  </si>
  <si>
    <t>Transporte de material de 3ª categoria com batelão rebocado com capacidade de 66 m³</t>
  </si>
  <si>
    <t>5916618</t>
  </si>
  <si>
    <t>Transporte de material de 3ª categoria com batelão rebocado montado na obra com capacidade de 66 m³</t>
  </si>
  <si>
    <t>5914334</t>
  </si>
  <si>
    <t>Transporte de material de 3ª categoria com caminhão basculante de 12 m³ para rocha - rodovia em leito natural</t>
  </si>
  <si>
    <t>5914335</t>
  </si>
  <si>
    <t>Transporte de material de 3ª categoria com caminhão basculante de 12 m³ para rocha - rodovia em revestimento primário</t>
  </si>
  <si>
    <t>5914336</t>
  </si>
  <si>
    <t>Transporte de material de 3ª categoria com caminhão basculante de 12 m³ para rocha - rodovia pavimentada</t>
  </si>
  <si>
    <t>5914346</t>
  </si>
  <si>
    <t>Transporte de material de 3ª categoria com caminhão basculante de 8 m³ para rocha - rodovia em leito natural</t>
  </si>
  <si>
    <t>5914347</t>
  </si>
  <si>
    <t>Transporte de material de 3ª categoria com caminhão basculante de 8 m³ para rocha - rodovia em revestimento primário</t>
  </si>
  <si>
    <t>5914348</t>
  </si>
  <si>
    <t>Transporte de material de 3ª categoria com caminhão basculante de 8 m³ para rocha - rodovia pavimentada</t>
  </si>
  <si>
    <t>5914611</t>
  </si>
  <si>
    <t>Transporte de mistura betuminosa a quente com caminhão com caçamba térmica de 6 m³ - rodovia em leito natural</t>
  </si>
  <si>
    <t>5914613</t>
  </si>
  <si>
    <t>Transporte de mistura betuminosa a quente com caminhão com caçamba térmica de 6 m³ - rodovia em revestimento primário</t>
  </si>
  <si>
    <t>5914612</t>
  </si>
  <si>
    <t>Transporte de mistura betuminosa a quente com caminhão com caçamba térmica de 6 m³ - rodovia pavimentada</t>
  </si>
  <si>
    <t>5901686</t>
  </si>
  <si>
    <t>Transporte de silte com draga hopper - capacidade da cisterna de 1.000 m³</t>
  </si>
  <si>
    <t>5901687</t>
  </si>
  <si>
    <t>Transporte de silte com draga hopper - capacidade da cisterna de 10.000 m³</t>
  </si>
  <si>
    <t>5901688</t>
  </si>
  <si>
    <t>Transporte de silte com draga hopper - capacidade da cisterna de 15.000 m³</t>
  </si>
  <si>
    <t>5901689</t>
  </si>
  <si>
    <t>Transporte de silte com draga hopper - capacidade da cisterna de 2.000 m³</t>
  </si>
  <si>
    <t>5901690</t>
  </si>
  <si>
    <t>Transporte de silte com draga hopper - capacidade da cisterna de 20.000 m³</t>
  </si>
  <si>
    <t>5901691</t>
  </si>
  <si>
    <t>Transporte de silte com draga hopper - capacidade da cisterna de 3.000 m³</t>
  </si>
  <si>
    <t>5901692</t>
  </si>
  <si>
    <t>Transporte de silte com draga hopper - capacidade da cisterna de 4.000 m³</t>
  </si>
  <si>
    <t>5901693</t>
  </si>
  <si>
    <t>Transporte de silte com draga hopper - capacidade da cisterna de 5.000 m³</t>
  </si>
  <si>
    <t>5901694</t>
  </si>
  <si>
    <t>Transporte de silte com draga hopper - capacidade da cisterna de 750 m³</t>
  </si>
  <si>
    <t>5914512</t>
  </si>
  <si>
    <t>Transporte de TLS TR45 de 120 m com locomotiva diesel-elétrica em vagão plataforma com capacidade de 82 t - bitola métrica</t>
  </si>
  <si>
    <t>5914496</t>
  </si>
  <si>
    <t>Transporte de TLS TR45 de 120 m com locomotiva diesel-elétrica em vagão plataforma com capacidade de 98 t - bitola larga</t>
  </si>
  <si>
    <t>5914513</t>
  </si>
  <si>
    <t>Transporte de TLS TR45 de 240 m com locomotiva diesel-elétrica em vagão plataforma com capacidade de 82 t - bitola métrica</t>
  </si>
  <si>
    <t>5914497</t>
  </si>
  <si>
    <t>Transporte de TLS TR45 de 240 m com locomotiva diesel-elétrica em vagão plataforma com capacidade de 98 t - bitola larga</t>
  </si>
  <si>
    <t>5914500</t>
  </si>
  <si>
    <t>Transporte de TLS TR57 de 120 m com locomotiva diesel-elétrica em vagão plataforma com capacidade de 82 t - bitola métrica</t>
  </si>
  <si>
    <t>5914498</t>
  </si>
  <si>
    <t>Transporte de TLS TR57 de 120 m com locomotiva diesel-elétrica em vagão plataforma com capacidade de 98 t - bitola larga</t>
  </si>
  <si>
    <t>5914501</t>
  </si>
  <si>
    <t>Transporte de TLS TR57 de 240 m com locomotiva diesel-elétrica em vagão plataforma com capacidade de 82 t - bitola métrica</t>
  </si>
  <si>
    <t>5914499</t>
  </si>
  <si>
    <t>Transporte de TLS TR57 de 240 m com locomotiva diesel-elétrica em vagão plataforma com capacidade de 98 t - bitola larga</t>
  </si>
  <si>
    <t>5914504</t>
  </si>
  <si>
    <t>Transporte de TLS TR68 de 120 m com locomotiva diesel-elétrica em vagão plataforma com capacidade de 82 t - bitola métrica</t>
  </si>
  <si>
    <t>5914502</t>
  </si>
  <si>
    <t>Transporte de TLS TR68 de 120 m com locomotiva diesel-elétrica em vagão plataforma com capacidade de 98 t - bitola larga</t>
  </si>
  <si>
    <t>5914505</t>
  </si>
  <si>
    <t>Transporte de TLS TR68 de 240 m com locomotiva diesel-elétrica em vagão plataforma com capacidade de 82 t - bitola métrica</t>
  </si>
  <si>
    <t>5914503</t>
  </si>
  <si>
    <t>Transporte de TLS TR68 de 240 m com locomotiva diesel-elétrica em vagão plataforma com capacidade de 98 t - bitola larga</t>
  </si>
  <si>
    <t>5914508</t>
  </si>
  <si>
    <t>Transporte de TLS UIC60 de 120 m com locomotiva diesel-elétrica em vagão plataforma com capacidade de 82 t - bitola métrica</t>
  </si>
  <si>
    <t>5914506</t>
  </si>
  <si>
    <t>Transporte de TLS UIC60 de 120 m com locomotiva diesel-elétrica em vagão plataforma com capacidade de 98 t - bitola larga</t>
  </si>
  <si>
    <t>5914509</t>
  </si>
  <si>
    <t>Transporte de TLS UIC60 de 240 m com locomotiva diesel-elétrica em vagão plataforma com capacidade de 82 t - bitola métrica</t>
  </si>
  <si>
    <t>5914507</t>
  </si>
  <si>
    <t>Transporte de TLS UIC60 de 240 m com locomotiva diesel-elétrica em vagão plataforma com capacidade de 98 t - bitola larga</t>
  </si>
  <si>
    <t>5915491</t>
  </si>
  <si>
    <t>Transporte de veículos de médio porte com guincho de resgate de 20 t - rodovia em leito natural</t>
  </si>
  <si>
    <t>5915492</t>
  </si>
  <si>
    <t>Transporte de veículos de médio porte com guincho de resgate de 20 t - rodovia em revestimento primário</t>
  </si>
  <si>
    <t>5915493</t>
  </si>
  <si>
    <t>Transporte de veículos de médio porte com guincho de resgate de 20 t - rodovia pavimentada</t>
  </si>
  <si>
    <t>5915488</t>
  </si>
  <si>
    <t>Transporte de veículos leves com guincho de resgate de 4 t - rodovia em leito natural</t>
  </si>
  <si>
    <t>5915489</t>
  </si>
  <si>
    <t>Transporte de veículos leves com guincho de resgate de 4 t - rodovia em revestimento primário</t>
  </si>
  <si>
    <t>5915490</t>
  </si>
  <si>
    <t>Transporte de veículos leves com guincho de resgate de 4 t - rodovia pavimentada</t>
  </si>
  <si>
    <t>5915494</t>
  </si>
  <si>
    <t>Transporte de veículos pesados com guincho de resgate de 35 t - rodovia em leito natural</t>
  </si>
  <si>
    <t>5915495</t>
  </si>
  <si>
    <t>Transporte de veículos pesados com guincho de resgate de 35 t - rodovia em revestimento primário</t>
  </si>
  <si>
    <t>5915496</t>
  </si>
  <si>
    <t>Transporte de veículos pesados com guincho de resgate de 35 t - rodovia pavimentada</t>
  </si>
  <si>
    <t>5915325</t>
  </si>
  <si>
    <t>Transporte em cavalo mecânico com dolly de 4 eixos com capacidade de 57 t - rodovia em leito natural</t>
  </si>
  <si>
    <t>5915326</t>
  </si>
  <si>
    <t>Transporte em cavalo mecânico com dolly de 4 eixos com capacidade de 57 t - rodovia em revestimento primário</t>
  </si>
  <si>
    <t>5915327</t>
  </si>
  <si>
    <t>Transporte em cavalo mecânico com dolly de 4 eixos com capacidade de 57 t - rodovia pavimentada</t>
  </si>
  <si>
    <t>5915328</t>
  </si>
  <si>
    <t>Transporte em cavalo mecânico com dollys de 3 e 4 eixos com capacidade de 77 t - rodovia em leito natural</t>
  </si>
  <si>
    <t>5915329</t>
  </si>
  <si>
    <t>Transporte em cavalo mecânico com dollys de 3 e 4 eixos com capacidade de 77 t - rodovia em revestimento primário</t>
  </si>
  <si>
    <t>5915330</t>
  </si>
  <si>
    <t>Transporte em cavalo mecânico com dollys de 3 e 4 eixos com capacidade de 77 t - rodovia pavimentada</t>
  </si>
  <si>
    <t>5915331</t>
  </si>
  <si>
    <t>Transporte em cavalo mecânico com dollys de 5 e 4 eixos com capacidade de 111 t - rodovia em leito natural</t>
  </si>
  <si>
    <t>5915332</t>
  </si>
  <si>
    <t>Transporte em cavalo mecânico com dollys de 5 e 4 eixos com capacidade de 111 t - rodovia em revestimento primário</t>
  </si>
  <si>
    <t>5915333</t>
  </si>
  <si>
    <t>Transporte em cavalo mecânico com dollys de 5 e 4 eixos com capacidade de 111 t - rodovia pavimentada</t>
  </si>
  <si>
    <t>5915364</t>
  </si>
  <si>
    <t>Transporte em cavalo mecânico com reboques de 5 e 4 eixos com capacidade de 130 t - rodovia em leito natural</t>
  </si>
  <si>
    <t>5915365</t>
  </si>
  <si>
    <t>Transporte em cavalo mecânico com reboques de 5 e 4 eixos com capacidade de 130 t - rodovia em revestimento primário</t>
  </si>
  <si>
    <t>5915361</t>
  </si>
  <si>
    <t>Transporte em cavalo mecânico com reboques de 5 e 4 eixos com capacidade de 130 t - rodovia pavimentada</t>
  </si>
  <si>
    <t>5919716</t>
  </si>
  <si>
    <t>Transporte fluvial de materiais diversos com pontão flutuante - capacidade de 500 t</t>
  </si>
  <si>
    <t>5919717</t>
  </si>
  <si>
    <t>Transporte fluvial do flutuante</t>
  </si>
  <si>
    <t>6106220</t>
  </si>
  <si>
    <t>Armação de fuste de tubulão em aço CA-50 com apoio de guindaste - fornecimento, preparo e colocação</t>
  </si>
  <si>
    <t>6106183</t>
  </si>
  <si>
    <t>Escavação manual de base alargada de tubulão a céu aberto em material de 1ª categoria na profundidade de 10 a 15 m</t>
  </si>
  <si>
    <t>6106182</t>
  </si>
  <si>
    <t>Escavação manual de base alargada de tubulão a céu aberto em material de 1ª categoria na profundidade de até 10 m</t>
  </si>
  <si>
    <t>6106194</t>
  </si>
  <si>
    <t>Escavação manual de base alargada de tubulão a céu aberto em material de 2ª categoria na profundidade até 10 m</t>
  </si>
  <si>
    <t>6106195</t>
  </si>
  <si>
    <t>Escavação manual de base alargada de tubulão a céu aberto em material de 2ª categoria na profundidade de 10 a 15 m</t>
  </si>
  <si>
    <t>6106331</t>
  </si>
  <si>
    <t>Escavação manual de base alargada de tubulão a céu aberto em material de 3ª categoria a frio na profundidade até 10 m</t>
  </si>
  <si>
    <t>6106332</t>
  </si>
  <si>
    <t>Escavação manual de base alargada de tubulão a céu aberto em material de 3ª categoria a frio na profundidade de 10 a 15 m</t>
  </si>
  <si>
    <t>6106206</t>
  </si>
  <si>
    <t>Escavação manual de base alargada de tubulão a céu aberto em material de 3ª categoria na profundidade até 10 m</t>
  </si>
  <si>
    <t>6106207</t>
  </si>
  <si>
    <t>Escavação manual de base alargada de tubulão a céu aberto em material de 3ª categoria na profundidade de 10 a 15 m</t>
  </si>
  <si>
    <t>6106222</t>
  </si>
  <si>
    <t>Escavação manual de fuste de tubulão a céu aberto em material de 1ª categoria na profundidade de 10 a 15 m</t>
  </si>
  <si>
    <t>6106221</t>
  </si>
  <si>
    <t>Escavação manual de fuste de tubulão a céu aberto em material de 1ª categoria na profundidade de até 10 m</t>
  </si>
  <si>
    <t>6106224</t>
  </si>
  <si>
    <t>Escavação manual de fuste de tubulão a céu aberto em material de 2ª categoria na profundidade até 10 m</t>
  </si>
  <si>
    <t>6106225</t>
  </si>
  <si>
    <t>Escavação manual de fuste de tubulão a céu aberto em material de 2ª categoria na profundidade de 10 a 15 m</t>
  </si>
  <si>
    <t>6106228</t>
  </si>
  <si>
    <t>Escavação manual de fuste de tubulão a céu aberto em material de 3ª categoria na profundidade até 10 m</t>
  </si>
  <si>
    <t>6106229</t>
  </si>
  <si>
    <t>Escavação manual de fuste de tubulão a céu aberto em material de 3ª categoria na profundidade de 10 a 15 m</t>
  </si>
  <si>
    <t>6106328</t>
  </si>
  <si>
    <t>Escavação mecânica de fuste de tubulão com caçamba para rocha em material de 2ª categoria</t>
  </si>
  <si>
    <t>6106330</t>
  </si>
  <si>
    <t>Escavação mecânica de fuste de tubulão com caçamba para rocha em material de 3ª categoria</t>
  </si>
  <si>
    <t>6106326</t>
  </si>
  <si>
    <t>Escavação mecânica de fuste de tubulão com caçamba para solos em material de 1ª categoria</t>
  </si>
  <si>
    <t>6106324</t>
  </si>
  <si>
    <t>Escavação mecânica de fuste de tubulão com Hammer Grab em material de 1ª categoria</t>
  </si>
  <si>
    <t>6106327</t>
  </si>
  <si>
    <t>Escavação mecânica de fuste de tubulão com trado para rocha em material de 2ª categoria</t>
  </si>
  <si>
    <t>6106329</t>
  </si>
  <si>
    <t>Escavação mecânica de fuste de tubulão com trado para rocha em material de 3ª categoria</t>
  </si>
  <si>
    <t>6106325</t>
  </si>
  <si>
    <t>Escavação mecânica de fuste de tubulão com trado para solos em material de 1ª categoria</t>
  </si>
  <si>
    <t>6208126</t>
  </si>
  <si>
    <t>Armação de tela de aço eletrossoldada em túneis com auxílio de plataforma pantográfica - confecção e instalação</t>
  </si>
  <si>
    <t>6205797</t>
  </si>
  <si>
    <t>Cambotas metálicas treliçadas - confecção e instalação</t>
  </si>
  <si>
    <t>6205791</t>
  </si>
  <si>
    <t>Coluna de jet grouting horizontal CCPH em solo - D = 40 cm - perfuração e injeção</t>
  </si>
  <si>
    <t>6205792</t>
  </si>
  <si>
    <t>Coluna de jet grouting horizontal CCPH em solo - D = 50 cm - perfuração e injeção</t>
  </si>
  <si>
    <t>6205793</t>
  </si>
  <si>
    <t>Coluna de jet grouting horizontal CCPH em solo - D = 60 cm - perfuração e injeção</t>
  </si>
  <si>
    <t>6205796</t>
  </si>
  <si>
    <t>Coluna de jet grouting vertical em solo - D = 100 cm - perfuração e injeção</t>
  </si>
  <si>
    <t>6219451</t>
  </si>
  <si>
    <t>Coluna de jet grouting vertical em solo - D = 110 cm - perfuração e injeção</t>
  </si>
  <si>
    <t>6219452</t>
  </si>
  <si>
    <t>Coluna de jet grouting vertical em solo - D = 120 cm - perfuração e injeção</t>
  </si>
  <si>
    <t>6205794</t>
  </si>
  <si>
    <t>Coluna de jet grouting vertical em solo - D = 80 cm - perfuração e injeção</t>
  </si>
  <si>
    <t>6205795</t>
  </si>
  <si>
    <t>Coluna de jet grouting vertical em solo - D = 90 cm - perfuração e injeção</t>
  </si>
  <si>
    <t>6219521</t>
  </si>
  <si>
    <t>Desmonte a frio e carga de rocha em túnel com cunha hidráulica - DMT de 0 a 200 m</t>
  </si>
  <si>
    <t>6219527</t>
  </si>
  <si>
    <t>Drenagem de túnel com manta drenante de malha de polietileno e geotêxtil em face revestida com argamassa polimérica com espessura de 25 mm</t>
  </si>
  <si>
    <t>6219526</t>
  </si>
  <si>
    <t>Dreno filtrante em tubos de PVC D = 40 mm aplicado em paredes e tetos de túnel - fornecimento e instalação</t>
  </si>
  <si>
    <t>6219525</t>
  </si>
  <si>
    <t>Dreno não filtrante em tubos de PVC D = 40 mm aplicado em paredes e tetos de túnel - fornecimento e instalação</t>
  </si>
  <si>
    <t>6219508</t>
  </si>
  <si>
    <t>Enfilagem tubular sistema autoperfurante - D = 76 mm</t>
  </si>
  <si>
    <t>6219511</t>
  </si>
  <si>
    <t>Enfilagem tubular sistema convencional schedule 40 - D = 65 mm</t>
  </si>
  <si>
    <t>6219500</t>
  </si>
  <si>
    <t>Escavação subterrânea e carregamento do material da calota em túnel classe I - DMT de 0 a 200 m - seção acima de 90 m²</t>
  </si>
  <si>
    <t>6219418</t>
  </si>
  <si>
    <t>Escavação subterrânea e carregamento do material da calota em túnel classe I - DMT de 0 a 200 m - seção de 20 a 40 m²</t>
  </si>
  <si>
    <t>6219412</t>
  </si>
  <si>
    <t>Escavação subterrânea e carregamento do material da calota em túnel classe I - DMT de 0 a 200 m - seção de 40 a 60 m²</t>
  </si>
  <si>
    <t>6219406</t>
  </si>
  <si>
    <t>Escavação subterrânea e carregamento do material da calota em túnel classe I - DMT de 0 a 200 m - seção de 60 a 90 m²</t>
  </si>
  <si>
    <t>6219501</t>
  </si>
  <si>
    <t>Escavação subterrânea e carregamento do material da calota em túnel classe II - DMT de 0 a 200 m - seção acima de 90 m²</t>
  </si>
  <si>
    <t>6219419</t>
  </si>
  <si>
    <t>Escavação subterrânea e carregamento do material da calota em túnel classe II - DMT de 0 a 200 m - seção de 20 a 40 m²</t>
  </si>
  <si>
    <t>6219413</t>
  </si>
  <si>
    <t>Escavação subterrânea e carregamento do material da calota em túnel classe II - DMT de 0 a 200 m - seção de 40 a 60 m²</t>
  </si>
  <si>
    <t>6219407</t>
  </si>
  <si>
    <t>Escavação subterrânea e carregamento do material da calota em túnel classe II - DMT de 0 a 200 m - seção de 60 a 90 m²</t>
  </si>
  <si>
    <t>6219502</t>
  </si>
  <si>
    <t>Escavação subterrânea e carregamento do material da calota em túnel classe III - DMT de 0 a 200 m - seção acima de 90 m²</t>
  </si>
  <si>
    <t>6219420</t>
  </si>
  <si>
    <t>Escavação subterrânea e carregamento do material da calota em túnel classe III - DMT de 0 a 200 m - seção de 20 a 40 m²</t>
  </si>
  <si>
    <t>6219414</t>
  </si>
  <si>
    <t>Escavação subterrânea e carregamento do material da calota em túnel classe III - DMT de 0 a 200 m - seção de 40 a 60 m²</t>
  </si>
  <si>
    <t>6219408</t>
  </si>
  <si>
    <t>Escavação subterrânea e carregamento do material da calota em túnel classe III - DMT de 0 a 200 m - seção de 60 a 90 m²</t>
  </si>
  <si>
    <t>6219503</t>
  </si>
  <si>
    <t>Escavação subterrânea e carregamento do material da calota em túnel classe IV - DMT de 0 a 200 m - seção acima de 90 m²</t>
  </si>
  <si>
    <t>6219421</t>
  </si>
  <si>
    <t>Escavação subterrânea e carregamento do material da calota em túnel classe IV - DMT de 0 a 200 m - seção de 20 a 40 m²</t>
  </si>
  <si>
    <t>6219415</t>
  </si>
  <si>
    <t>Escavação subterrânea e carregamento do material da calota em túnel classe IV - DMT de 0 a 200 m - seção de 40 a 60 m²</t>
  </si>
  <si>
    <t>6219409</t>
  </si>
  <si>
    <t>Escavação subterrânea e carregamento do material da calota em túnel classe IV - DMT de 0 a 200 m - seção de 60 a 90 m²</t>
  </si>
  <si>
    <t>6219518</t>
  </si>
  <si>
    <t>Escavação subterrânea e carregamento do material do rebaixo em túnel classe I a IV - DMT de 0 a 200 m</t>
  </si>
  <si>
    <t>6219504</t>
  </si>
  <si>
    <t>Escavação subterrânea e carregamento em túnel classe V - DMT de 0 a 200 m - seção acima de 90 m²</t>
  </si>
  <si>
    <t>6219422</t>
  </si>
  <si>
    <t>Escavação subterrânea e carregamento em túnel classe V - DMT de 0 a 200 m - seção de 20 a 40 m²</t>
  </si>
  <si>
    <t>6219416</t>
  </si>
  <si>
    <t>Escavação subterrânea e carregamento em túnel classe V - DMT de 0 a 200 m - seção de 40 a 60 m²</t>
  </si>
  <si>
    <t>6219410</t>
  </si>
  <si>
    <t>Escavação subterrânea e carregamento em túnel classe V - DMT de 0 a 200 m - seção de 60 a 90 m²</t>
  </si>
  <si>
    <t>6219505</t>
  </si>
  <si>
    <t>Escavação subterrânea e carregamento em túnel classe VI - DMT de 0 a 200 m - seção acima de 90 m²</t>
  </si>
  <si>
    <t>6219423</t>
  </si>
  <si>
    <t>Escavação subterrânea e carregamento em túnel classe VI - DMT de 0 a 200 m - seção de 20 a 40 m²</t>
  </si>
  <si>
    <t>6219417</t>
  </si>
  <si>
    <t>Escavação subterrânea e carregamento em túnel classe VI - DMT de 0 a 200 m - seção de 40 a 60 m²</t>
  </si>
  <si>
    <t>6219411</t>
  </si>
  <si>
    <t>Escavação subterrânea e carregamento em túnel classe VI - DMT de 0 a 200 m - seção de 60 a 90 m²</t>
  </si>
  <si>
    <t>6219520</t>
  </si>
  <si>
    <t>Pré-fissuramento em túnel</t>
  </si>
  <si>
    <t>6219433</t>
  </si>
  <si>
    <t>Pregagem da frente com vergalhão de fibra de vidro D = 25 mm com perfuração em D = 75 mm e injeção de calda de cimento</t>
  </si>
  <si>
    <t>6205801</t>
  </si>
  <si>
    <t>Pregagem da frente em tubo de PVC D = 50 mm com perfuração em D = 100 mm e injeção de argamassa de cimento e areia 1:1</t>
  </si>
  <si>
    <t>6219524</t>
  </si>
  <si>
    <t>Prego guia para controle de espessura de concreto projetado D = 16 mm em túnel - fornecimento e instalação</t>
  </si>
  <si>
    <t>6416036</t>
  </si>
  <si>
    <t>Usinagem de agregados para microrrevestimento a frio - faixa II - brita comercial</t>
  </si>
  <si>
    <t>6416038</t>
  </si>
  <si>
    <t>Usinagem de agregados para microrrevestimento a frio - faixa II - brita produzida</t>
  </si>
  <si>
    <t>6416037</t>
  </si>
  <si>
    <t>Usinagem de agregados para microrrevestimento a frio - faixa III - brita comercial</t>
  </si>
  <si>
    <t>6416035</t>
  </si>
  <si>
    <t>Usinagem de agregados para microrrevestimento a frio - faixa III - brita produzida</t>
  </si>
  <si>
    <t>6416076</t>
  </si>
  <si>
    <t>Usinagem de areia-asfalto a quente - faixa A - areia comercial</t>
  </si>
  <si>
    <t>6416075</t>
  </si>
  <si>
    <t>Usinagem de areia-asfalto a quente - faixa A - areia extraída</t>
  </si>
  <si>
    <t>6416226</t>
  </si>
  <si>
    <t>Usinagem de areia-asfalto a quente - faixa B - areia comercial</t>
  </si>
  <si>
    <t>6416225</t>
  </si>
  <si>
    <t>Usinagem de areia-asfalto a quente - faixa B - areia extraída</t>
  </si>
  <si>
    <t>6416084</t>
  </si>
  <si>
    <t>Usinagem de areia-asfalto a quente com asfalto polímero - faixa A - areia comercial</t>
  </si>
  <si>
    <t>6416083</t>
  </si>
  <si>
    <t>Usinagem de areia-asfalto a quente com asfalto polímero - faixa A - areia extraída</t>
  </si>
  <si>
    <t>6416234</t>
  </si>
  <si>
    <t>Usinagem de areia-asfalto a quente com asfalto polímero - faixa B - areia comercial</t>
  </si>
  <si>
    <t>6416233</t>
  </si>
  <si>
    <t>Usinagem de areia-asfalto a quente com asfalto polímero - faixa B - areia extraída</t>
  </si>
  <si>
    <t>6416236</t>
  </si>
  <si>
    <t>Usinagem de areia-asfalto a quente com asfalto polímero - faixa C - areia comercial</t>
  </si>
  <si>
    <t>6416235</t>
  </si>
  <si>
    <t>Usinagem de areia-asfalto a quente com asfalto polímero - faixa C - areia extraída</t>
  </si>
  <si>
    <t>6416040</t>
  </si>
  <si>
    <t>Usinagem de brita graduada com brita comercial em usina de 300 t/h</t>
  </si>
  <si>
    <t>6416039</t>
  </si>
  <si>
    <t>Usinagem de brita graduada com brita produzida em usina de 300 t/h</t>
  </si>
  <si>
    <t>6416042</t>
  </si>
  <si>
    <t>Usinagem de brita graduada tratada com cimento e brita comercial em usina de 300 t/h</t>
  </si>
  <si>
    <t>6416041</t>
  </si>
  <si>
    <t>Usinagem de brita graduada tratada com cimento e brita produzida em usina de 300 t/h</t>
  </si>
  <si>
    <t>6416080</t>
  </si>
  <si>
    <t>Usinagem de concreto asfáltico - faixa A - areia e brita comerciais</t>
  </si>
  <si>
    <t>6416079</t>
  </si>
  <si>
    <t>Usinagem de concreto asfáltico - faixa A - areia extraída e brita produzida</t>
  </si>
  <si>
    <t>6416143</t>
  </si>
  <si>
    <t>Usinagem de concreto asfáltico - faixa B - areia e brita comerciais</t>
  </si>
  <si>
    <t>6416262</t>
  </si>
  <si>
    <t>Usinagem de concreto asfáltico - faixa B - areia extraída e brita produzida</t>
  </si>
  <si>
    <t>6416078</t>
  </si>
  <si>
    <t>Usinagem de concreto asfáltico - faixa C - areia e brita comerciais</t>
  </si>
  <si>
    <t>6416077</t>
  </si>
  <si>
    <t>Usinagem de concreto asfáltico - faixa C - areia extraída e brita produzida</t>
  </si>
  <si>
    <t>6416088</t>
  </si>
  <si>
    <t>Usinagem de concreto asfáltico com asfalto polímero - faixa A - areia e brita comerciais</t>
  </si>
  <si>
    <t>6416087</t>
  </si>
  <si>
    <t>Usinagem de concreto asfáltico com asfalto polímero - faixa A - areia extraída e brita produzida</t>
  </si>
  <si>
    <t>6416246</t>
  </si>
  <si>
    <t>Usinagem de concreto asfáltico com asfalto polímero - faixa B - areia e brita comerciais</t>
  </si>
  <si>
    <t>6416245</t>
  </si>
  <si>
    <t>Usinagem de concreto asfáltico com asfalto polímero - faixa B - areia extraída e brita produzida</t>
  </si>
  <si>
    <t>6416248</t>
  </si>
  <si>
    <t>Usinagem de concreto asfáltico com asfalto polímero - faixa C - areia e brita comerciais</t>
  </si>
  <si>
    <t>6416247</t>
  </si>
  <si>
    <t>Usinagem de concreto asfáltico com asfalto polímero - faixa C - areia extraída e brita produzida</t>
  </si>
  <si>
    <t>6416214</t>
  </si>
  <si>
    <t>Usinagem de concreto asfáltico com borracha (Gap Graded) - brita comercial</t>
  </si>
  <si>
    <t>6416218</t>
  </si>
  <si>
    <t>Usinagem de concreto asfáltico com borracha (Gap Graded) - brita produzida</t>
  </si>
  <si>
    <t>6416211</t>
  </si>
  <si>
    <t>Usinagem de concreto asfáltico com borracha - faixa A - brita comercial</t>
  </si>
  <si>
    <t>6416215</t>
  </si>
  <si>
    <t>Usinagem de concreto asfáltico com borracha - faixa A - brita produzida</t>
  </si>
  <si>
    <t>6416212</t>
  </si>
  <si>
    <t>Usinagem de concreto asfáltico com borracha - faixa B - brita comercial</t>
  </si>
  <si>
    <t>6416216</t>
  </si>
  <si>
    <t>Usinagem de concreto asfáltico com borracha - faixa B - brita produzida</t>
  </si>
  <si>
    <t>6416213</t>
  </si>
  <si>
    <t>Usinagem de concreto asfáltico com borracha - faixa C - brita comercial</t>
  </si>
  <si>
    <t>6416217</t>
  </si>
  <si>
    <t>Usinagem de concreto asfáltico com borracha - faixa C - brita produzida</t>
  </si>
  <si>
    <t>6416289</t>
  </si>
  <si>
    <t>Usinagem de concreto asfáltico reciclado a frio com espuma de asfalto, agregado comercial e cimento</t>
  </si>
  <si>
    <t>6416288</t>
  </si>
  <si>
    <t>Usinagem de concreto asfáltico reciclado a frio com espuma de asfalto, agregado produzido e cimento</t>
  </si>
  <si>
    <t>6416098</t>
  </si>
  <si>
    <t>Usinagem de concreto asfáltico reciclado em usina fixa com adição de material fresado e brita comercial</t>
  </si>
  <si>
    <t>6416097</t>
  </si>
  <si>
    <t>Usinagem de concreto asfáltico reciclado em usina fixa com adição de material fresado e brita produzida</t>
  </si>
  <si>
    <t>6416258</t>
  </si>
  <si>
    <t>Usinagem de micro pré-misturado a quente com asfalto polímero - brita comercial</t>
  </si>
  <si>
    <t>6416259</t>
  </si>
  <si>
    <t>Usinagem de micro pré-misturado a quente com asfalto polímero - brita produzida</t>
  </si>
  <si>
    <t>6416074</t>
  </si>
  <si>
    <t>Usinagem de pré-misturado a frio - faixa A - areia e brita comerciais</t>
  </si>
  <si>
    <t>6416073</t>
  </si>
  <si>
    <t>Usinagem de pré-misturado a frio - faixa A - areia extraída e brita produzida</t>
  </si>
  <si>
    <t>6416220</t>
  </si>
  <si>
    <t>Usinagem de pré-misturado a frio - faixa B - areia e brita comerciais</t>
  </si>
  <si>
    <t>6416219</t>
  </si>
  <si>
    <t>Usinagem de pré-misturado a frio - faixa B - areia extraída e brita produzida</t>
  </si>
  <si>
    <t>6416222</t>
  </si>
  <si>
    <t>Usinagem de pré-misturado a frio - faixa C - areia e brita comerciais</t>
  </si>
  <si>
    <t>6416221</t>
  </si>
  <si>
    <t>Usinagem de pré-misturado a frio - faixa C - areia extraída e brita produzida</t>
  </si>
  <si>
    <t>6416224</t>
  </si>
  <si>
    <t>Usinagem de pré-misturado a frio - faixa D - areia e brita comerciais</t>
  </si>
  <si>
    <t>6416223</t>
  </si>
  <si>
    <t>Usinagem de pré-misturado a frio - faixa D - areia extraída e brita produzida</t>
  </si>
  <si>
    <t>6416082</t>
  </si>
  <si>
    <t>Usinagem de pré-misturado a frio com asfalto polímero - faixa A - areia e brita comerciais</t>
  </si>
  <si>
    <t>6416081</t>
  </si>
  <si>
    <t>Usinagem de pré-misturado a frio com asfalto polímero - faixa A - areia extraída e brita produzida</t>
  </si>
  <si>
    <t>6416228</t>
  </si>
  <si>
    <t>Usinagem de pré-misturado a frio com asfalto polímero - faixa B - areia e brita comerciais</t>
  </si>
  <si>
    <t>6416227</t>
  </si>
  <si>
    <t>Usinagem de pré-misturado a frio com asfalto polímero - faixa B - areia extraída e brita produzida</t>
  </si>
  <si>
    <t>6416230</t>
  </si>
  <si>
    <t>Usinagem de pré-misturado a frio com asfalto polímero - faixa C - areia e brita comerciais</t>
  </si>
  <si>
    <t>6416229</t>
  </si>
  <si>
    <t>Usinagem de pré-misturado a frio com asfalto polímero - faixa C - areia extraída e brita produzida</t>
  </si>
  <si>
    <t>6416232</t>
  </si>
  <si>
    <t>Usinagem de pré-misturado a frio com asfalto polímero - faixa D - areia e brita comerciais</t>
  </si>
  <si>
    <t>6416231</t>
  </si>
  <si>
    <t>Usinagem de pré-misturado a frio com asfalto polímero - faixa D - areia extraída e brita produzida</t>
  </si>
  <si>
    <t>6416086</t>
  </si>
  <si>
    <t>Usinagem de pré-misturado a quente com asfalto polímero - faixa I - camada porosa de atrito - areia e brita comerciais</t>
  </si>
  <si>
    <t>6416085</t>
  </si>
  <si>
    <t>Usinagem de pré-misturado a quente com asfalto polímero - faixa I - camada porosa de atrito - areia extraída e brita produzida</t>
  </si>
  <si>
    <t>6416238</t>
  </si>
  <si>
    <t>Usinagem de pré-misturado a quente com asfalto polímero - faixa II - camada porosa de atrito - areia e brita comerciais</t>
  </si>
  <si>
    <t>6416237</t>
  </si>
  <si>
    <t>Usinagem de pré-misturado a quente com asfalto polímero - faixa II - camada porosa de atrito - areia extraída e brita produzida</t>
  </si>
  <si>
    <t>6416240</t>
  </si>
  <si>
    <t>Usinagem de pré-misturado a quente com asfalto polímero - faixa III - camada porosa de atrito - areia e brita comerciais</t>
  </si>
  <si>
    <t>6416239</t>
  </si>
  <si>
    <t>Usinagem de pré-misturado a quente com asfalto polímero - faixa III - camada porosa de atrito - areia extraída e brita produzida</t>
  </si>
  <si>
    <t>6416242</t>
  </si>
  <si>
    <t>Usinagem de pré-misturado a quente com asfalto polímero - faixa IV - camada porosa de atrito - areia e brita comerciais</t>
  </si>
  <si>
    <t>6416241</t>
  </si>
  <si>
    <t>Usinagem de pré-misturado a quente com asfalto polímero - faixa IV - camada porosa de atrito - areia extraída e brita produzida</t>
  </si>
  <si>
    <t>6416244</t>
  </si>
  <si>
    <t>Usinagem de pré-misturado a quente com asfalto polímero - faixa V - camada porosa de atrito - areia e brita comerciais</t>
  </si>
  <si>
    <t>6416243</t>
  </si>
  <si>
    <t>Usinagem de pré-misturado a quente com asfalto polímero - faixa V - camada porosa de atrito - areia extraída e brita produzida</t>
  </si>
  <si>
    <t>6416250</t>
  </si>
  <si>
    <t>Usinagem de solo areia (70% - 30%) - material de jazida e areia comercial</t>
  </si>
  <si>
    <t>6416153</t>
  </si>
  <si>
    <t>Usinagem de solo areia (70% - 30%) - material de jazida e areia extraída</t>
  </si>
  <si>
    <t>6416185</t>
  </si>
  <si>
    <t>Usinagem de solo brita (70% - 30%) com 3% cimento - material de jazida e brita comercial</t>
  </si>
  <si>
    <t>6416184</t>
  </si>
  <si>
    <t>Usinagem de solo brita (70% - 30%) com 3% cimento - material de jazida e brita produzida</t>
  </si>
  <si>
    <t>6416030</t>
  </si>
  <si>
    <t>Usinagem de solo brita (70% - 30%) com material de jazida e brita comercial em usina de 300 t/h</t>
  </si>
  <si>
    <t>6416029</t>
  </si>
  <si>
    <t>Usinagem de solo brita (70% - 30%) com material de jazida e brita produzida em usina de 300 t/h</t>
  </si>
  <si>
    <t>6416056</t>
  </si>
  <si>
    <t>Usinagem de solo cimento com 7% de cimento com material de jazida em usina de 300 t/h</t>
  </si>
  <si>
    <t>6416278</t>
  </si>
  <si>
    <t>Usinagem de solo escória de aciaria (50% - 50%) com material de jazida em usina de 300 t/h</t>
  </si>
  <si>
    <t>6416047</t>
  </si>
  <si>
    <t>Usinagem de solo melhorado com 3% de cimento com material de jazida em usina de 300 t/h</t>
  </si>
  <si>
    <t>6416090</t>
  </si>
  <si>
    <t>Usinagem para pavimento de concreto com fôrmas deslizantes - areia e brita comerciais</t>
  </si>
  <si>
    <t>6416089</t>
  </si>
  <si>
    <t>Usinagem para pavimento de concreto com fôrmas deslizantes - areia extraída e brita produzida</t>
  </si>
  <si>
    <t>6416094</t>
  </si>
  <si>
    <t>Usinagem para pavimento de concreto compactado com rolo - brita comercial</t>
  </si>
  <si>
    <t>6416093</t>
  </si>
  <si>
    <t>Usinagem para pavimento de concreto compactado com rolo - brita produzida</t>
  </si>
  <si>
    <t>6416092</t>
  </si>
  <si>
    <t>Usinagem para sub-base de concreto compactado com rolo - brita comercial</t>
  </si>
  <si>
    <t>6416091</t>
  </si>
  <si>
    <t>Usinagem para sub-base de concreto compactado com rolo - brita produzida</t>
  </si>
  <si>
    <t>6817809</t>
  </si>
  <si>
    <t>Confecção de BSCC - seção canal de 1,5 x 1,5 m - areia e brita comerciais</t>
  </si>
  <si>
    <t>6817810</t>
  </si>
  <si>
    <t>Confecção de BSCC - seção canal de 1,5 x 1,5 m - areia extraída e brita produzida</t>
  </si>
  <si>
    <t>6817811</t>
  </si>
  <si>
    <t>Confecção de BSCC - seção canal de 2,0 x 1,5 m - areia e brita comerciais</t>
  </si>
  <si>
    <t>6817812</t>
  </si>
  <si>
    <t>Confecção de BSCC - seção canal de 2,0 x 1,5 m - areia extraída e brita produzida</t>
  </si>
  <si>
    <t>6817813</t>
  </si>
  <si>
    <t>Confecção de BSCC - seção canal de 2,0 x 2,0 m - tipo I - areia e brita comerciais</t>
  </si>
  <si>
    <t>6817814</t>
  </si>
  <si>
    <t>Confecção de BSCC - seção canal de 2,0 x 2,0 m - tipo I - areia extraída e brita produzida</t>
  </si>
  <si>
    <t>6817815</t>
  </si>
  <si>
    <t>Confecção de BSCC - seção canal de 2,0 x 2,0 m - tipo II - areia e brita comerciais</t>
  </si>
  <si>
    <t>6817816</t>
  </si>
  <si>
    <t>Confecção de BSCC - seção canal de 2,0 x 2,0 m - tipo II - areia extraída e brita produzida</t>
  </si>
  <si>
    <t>6817817</t>
  </si>
  <si>
    <t>Confecção de BSCC - seção canal de 2,5 x 1,5 m - areia e brita comerciais</t>
  </si>
  <si>
    <t>6817818</t>
  </si>
  <si>
    <t>Confecção de BSCC - seção canal de 2,5 x 1,5 m - areia extraída e brita produzida</t>
  </si>
  <si>
    <t>6817819</t>
  </si>
  <si>
    <t>Confecção de BSCC - seção canal de 2,5 x 2,0 m - tipo I - areia e brita comerciais</t>
  </si>
  <si>
    <t>6817820</t>
  </si>
  <si>
    <t>Confecção de BSCC - seção canal de 2,5 x 2,0 m - tipo I - areia extraída e brita produzida</t>
  </si>
  <si>
    <t>6817821</t>
  </si>
  <si>
    <t>Confecção de BSCC - seção canal de 2,5 x 2,0 m - tipo II - areia e brita comerciais</t>
  </si>
  <si>
    <t>6817822</t>
  </si>
  <si>
    <t>Confecção de BSCC - seção canal de 2,5 x 2,0 m - tipo II - areia extraída e brita produzida</t>
  </si>
  <si>
    <t>6817823</t>
  </si>
  <si>
    <t>Confecção de BSCC - seção canal de 3,0 x 1,5 m - areia e brita comerciais</t>
  </si>
  <si>
    <t>6817824</t>
  </si>
  <si>
    <t>Confecção de BSCC - seção canal de 3,0 x 1,5 m - areia extraída e brita produzida</t>
  </si>
  <si>
    <t>6817825</t>
  </si>
  <si>
    <t>Confecção de BSCC - seção canal de 3,0 x 2,0 m - tipo I - areia e brita comerciais</t>
  </si>
  <si>
    <t>6817826</t>
  </si>
  <si>
    <t>Confecção de BSCC - seção canal de 3,0 x 2,0 m - tipo I - areia extraída e brita produzida</t>
  </si>
  <si>
    <t>6817827</t>
  </si>
  <si>
    <t>Confecção de BSCC - seção canal de 3,0 x 2,0 m - tipo II - areia e brita comerciais</t>
  </si>
  <si>
    <t>6817828</t>
  </si>
  <si>
    <t>Confecção de BSCC - seção canal de 3,0 x 2,0 m - tipo II - areia extraída e brita produzida</t>
  </si>
  <si>
    <t>6817753</t>
  </si>
  <si>
    <t>Confecção de BSCC - seção fechada de 1,5 x 1,5 m - altura do aterro de 0,25 a 1,00 m - areia e brita comerciais</t>
  </si>
  <si>
    <t>6817754</t>
  </si>
  <si>
    <t>Confecção de BSCC - seção fechada de 1,5 x 1,5 m - altura do aterro de 0,25 a 1,00 m - areia extraída e brita produzida</t>
  </si>
  <si>
    <t>6817755</t>
  </si>
  <si>
    <t>Confecção de BSCC - seção fechada de 1,5 x 1,5 m - altura do aterro de 1,00 a 2,50 m - areia e brita comerciais</t>
  </si>
  <si>
    <t>6817756</t>
  </si>
  <si>
    <t>Confecção de BSCC - seção fechada de 1,5 x 1,5 m - altura do aterro de 1,00 a 2,50 m - areia extraída e brita produzida</t>
  </si>
  <si>
    <t>6817763</t>
  </si>
  <si>
    <t>Confecção de BSCC - seção fechada de 1,5 x 1,5 m - altura do aterro de 10,00 a 12,50 m - areia e brita comerciais</t>
  </si>
  <si>
    <t>6817764</t>
  </si>
  <si>
    <t>Confecção de BSCC - seção fechada de 1,5 x 1,5 m - altura do aterro de 10,00 a 12,50 m - areia extraída e brita produzida</t>
  </si>
  <si>
    <t>6817765</t>
  </si>
  <si>
    <t>Confecção de BSCC - seção fechada de 1,5 x 1,5 m - altura do aterro de 12,50 a 15,00 m - areia e brita comerciais</t>
  </si>
  <si>
    <t>6817766</t>
  </si>
  <si>
    <t>Confecção de BSCC - seção fechada de 1,5 x 1,5 m - altura do aterro de 12,50 a 15,00 m - areia extraída e brita produzida</t>
  </si>
  <si>
    <t>6817757</t>
  </si>
  <si>
    <t>Confecção de BSCC - seção fechada de 1,5 x 1,5 m - altura do aterro de 2,50 a 5,00 m - areia e brita comerciais</t>
  </si>
  <si>
    <t>6817758</t>
  </si>
  <si>
    <t>Confecção de BSCC - seção fechada de 1,5 x 1,5 m - altura do aterro de 2,50 a 5,00 m - areia extraída e brita produzida</t>
  </si>
  <si>
    <t>6817759</t>
  </si>
  <si>
    <t>Confecção de BSCC - seção fechada de 1,5 x 1,5 m - altura do aterro de 5,00 a 7,50 m - areia e brita comerciais</t>
  </si>
  <si>
    <t>6817760</t>
  </si>
  <si>
    <t>Confecção de BSCC - seção fechada de 1,5 x 1,5 m - altura do aterro de 5,00 a 7,50 m - areia extraída e brita produzida</t>
  </si>
  <si>
    <t>6817761</t>
  </si>
  <si>
    <t>Confecção de BSCC - seção fechada de 1,5 x 1,5 m - altura do aterro de 7,50 a 10,00 m - areia e brita comerciais</t>
  </si>
  <si>
    <t>6817762</t>
  </si>
  <si>
    <t>Confecção de BSCC - seção fechada de 1,5 x 1,5 m - altura do aterro de 7,50 a 10,00 m - areia extraída e brita produzida</t>
  </si>
  <si>
    <t>6817767</t>
  </si>
  <si>
    <t>Confecção de BSCC - seção fechada de 2,0 x 2,0 m - altura do aterro de 0,25 a 1,00 m - areia e brita comerciais</t>
  </si>
  <si>
    <t>6817768</t>
  </si>
  <si>
    <t>Confecção de BSCC - seção fechada de 2,0 x 2,0 m - altura do aterro de 0,25 a 1,00 m - areia extraída e brita produzida</t>
  </si>
  <si>
    <t>6817769</t>
  </si>
  <si>
    <t>Confecção de BSCC - seção fechada de 2,0 x 2,0 m - altura do aterro de 1,00 a 2,50 m - areia e brita comerciais</t>
  </si>
  <si>
    <t>6817770</t>
  </si>
  <si>
    <t>Confecção de BSCC - seção fechada de 2,0 x 2,0 m - altura do aterro de 1,00 a 2,50 m - areia extraída e brita produzida</t>
  </si>
  <si>
    <t>6817777</t>
  </si>
  <si>
    <t>Confecção de BSCC - seção fechada de 2,0 x 2,0 m - altura do aterro de 10,00 a 12,50 m - areia e brita comerciais</t>
  </si>
  <si>
    <t>6817778</t>
  </si>
  <si>
    <t>Confecção de BSCC - seção fechada de 2,0 x 2,0 m - altura do aterro de 10,00 a 12,50 m - areia extraída e brita produzida</t>
  </si>
  <si>
    <t>6817779</t>
  </si>
  <si>
    <t>Confecção de BSCC - seção fechada de 2,0 x 2,0 m - altura do aterro de 12,50 a 15,00 m - areia e brita comerciais</t>
  </si>
  <si>
    <t>6817780</t>
  </si>
  <si>
    <t>Confecção de BSCC - seção fechada de 2,0 x 2,0 m - altura do aterro de 12,50 a 15,00 m - areia extraída e brita produzida</t>
  </si>
  <si>
    <t>6817771</t>
  </si>
  <si>
    <t>Confecção de BSCC - seção fechada de 2,0 x 2,0 m - altura do aterro de 2,50 a 5,00 m - areia e brita comerciais</t>
  </si>
  <si>
    <t>6817772</t>
  </si>
  <si>
    <t>Confecção de BSCC - seção fechada de 2,0 x 2,0 m - altura do aterro de 2,50 a 5,00 m - areia extraída e brita produzida</t>
  </si>
  <si>
    <t>6817773</t>
  </si>
  <si>
    <t>Confecção de BSCC - seção fechada de 2,0 x 2,0 m - altura do aterro de 5,00 a 7,50 m - areia e brita comerciais</t>
  </si>
  <si>
    <t>6817774</t>
  </si>
  <si>
    <t>Confecção de BSCC - seção fechada de 2,0 x 2,0 m - altura do aterro de 5,00 a 7,50 m - areia extraída e brita produzida</t>
  </si>
  <si>
    <t>6817775</t>
  </si>
  <si>
    <t>Confecção de BSCC - seção fechada de 2,0 x 2,0 m - altura do aterro de 7,50 a 10,00 m - areia e brita comerciais</t>
  </si>
  <si>
    <t>6817776</t>
  </si>
  <si>
    <t>Confecção de BSCC - seção fechada de 2,0 x 2,0 m - altura do aterro de 7,50 a 10,00 m - areia extraída e brita produzida</t>
  </si>
  <si>
    <t>6817781</t>
  </si>
  <si>
    <t>Confecção de BSCC - seção fechada de 2,5 x 2,5 m - altura do aterro de 0,25 a 1,00 m - areia e brita comerciais</t>
  </si>
  <si>
    <t>6817782</t>
  </si>
  <si>
    <t>Confecção de BSCC - seção fechada de 2,5 x 2,5 m - altura do aterro de 0,25 a 1,00 m - areia extraída e brita produzida</t>
  </si>
  <si>
    <t>6817783</t>
  </si>
  <si>
    <t>Confecção de BSCC - seção fechada de 2,5 x 2,5 m - altura do aterro de 1,00 a 2,50 m - areia e brita comerciais</t>
  </si>
  <si>
    <t>6817784</t>
  </si>
  <si>
    <t>Confecção de BSCC - seção fechada de 2,5 x 2,5 m - altura do aterro de 1,00 a 2,50 m - areia extraída e brita produzida</t>
  </si>
  <si>
    <t>6817791</t>
  </si>
  <si>
    <t>Confecção de BSCC - seção fechada de 2,5 x 2,5 m - altura do aterro de 10,00 a 12,50 m - areia e brita comerciais</t>
  </si>
  <si>
    <t>6817792</t>
  </si>
  <si>
    <t>Confecção de BSCC - seção fechada de 2,5 x 2,5 m - altura do aterro de 10,00 a 12,50 m - areia extraída e brita produzida</t>
  </si>
  <si>
    <t>6817793</t>
  </si>
  <si>
    <t>Confecção de BSCC - seção fechada de 2,5 x 2,5 m - altura do aterro de 12,50 a 15,00 m - areia e brita comerciais</t>
  </si>
  <si>
    <t>6817794</t>
  </si>
  <si>
    <t>Confecção de BSCC - seção fechada de 2,5 x 2,5 m - altura do aterro de 12,50 a 15,00 m - areia extraída e brita produzida</t>
  </si>
  <si>
    <t>6817785</t>
  </si>
  <si>
    <t>Confecção de BSCC - seção fechada de 2,5 x 2,5 m - altura do aterro de 2,50 a 5,00 m - areia e brita comerciais</t>
  </si>
  <si>
    <t>6817786</t>
  </si>
  <si>
    <t>Confecção de BSCC - seção fechada de 2,5 x 2,5 m - altura do aterro de 2,50 a 5,00 m - areia extraída e brita produzida</t>
  </si>
  <si>
    <t>6817787</t>
  </si>
  <si>
    <t>Confecção de BSCC - seção fechada de 2,5 x 2,5 m - altura do aterro de 5,00 a 7,50 m - areia e brita comerciais</t>
  </si>
  <si>
    <t>6817788</t>
  </si>
  <si>
    <t>Confecção de BSCC - seção fechada de 2,5 x 2,5 m - altura do aterro de 5,00 a 7,50 m - areia extraída e brita produzida</t>
  </si>
  <si>
    <t>6817789</t>
  </si>
  <si>
    <t>Confecção de BSCC - seção fechada de 2,5 x 2,5 m - altura do aterro de 7,50 a 10,00 m - areia e brita comerciais</t>
  </si>
  <si>
    <t>6817790</t>
  </si>
  <si>
    <t>Confecção de BSCC - seção fechada de 2,5 x 2,5 m - altura do aterro de 7,50 a 10,00 m - areia extraída e brita produzida</t>
  </si>
  <si>
    <t>6817795</t>
  </si>
  <si>
    <t>Confecção de BSCC - seção fechada de 3,0 x 3,0 m - altura do aterro de 0,25 a 1,00 m - areia e brita comerciais</t>
  </si>
  <si>
    <t>6817796</t>
  </si>
  <si>
    <t>Confecção de BSCC - seção fechada de 3,0 x 3,0 m - altura do aterro de 0,25 a 1,00 m - areia extraída e brita produzida</t>
  </si>
  <si>
    <t>6817797</t>
  </si>
  <si>
    <t>Confecção de BSCC - seção fechada de 3,0 x 3,0 m - altura do aterro de 1,00 a 2,50 m - areia e brita comerciais</t>
  </si>
  <si>
    <t>6817798</t>
  </si>
  <si>
    <t>Confecção de BSCC - seção fechada de 3,0 x 3,0 m - altura do aterro de 1,00 a 2,50 m - areia extraída e brita produzida</t>
  </si>
  <si>
    <t>6817805</t>
  </si>
  <si>
    <t>Confecção de BSCC - seção fechada de 3,0 x 3,0 m - altura do aterro de 10,00 a 12,50 m - areia e brita comerciais</t>
  </si>
  <si>
    <t>6817806</t>
  </si>
  <si>
    <t>Confecção de BSCC - seção fechada de 3,0 x 3,0 m - altura do aterro de 10,00 a 12,50 m - areia extraída e brita produzida</t>
  </si>
  <si>
    <t>6817807</t>
  </si>
  <si>
    <t>Confecção de BSCC - seção fechada de 3,0 x 3,0 m - altura do aterro de 12,50 a 15,00 m - areia e brita comerciais</t>
  </si>
  <si>
    <t>6817808</t>
  </si>
  <si>
    <t>Confecção de BSCC - seção fechada de 3,0 x 3,0 m - altura do aterro de 12,50 a 15,00 m - areia extraída e brita produzida</t>
  </si>
  <si>
    <t>6817799</t>
  </si>
  <si>
    <t>Confecção de BSCC - seção fechada de 3,0 x 3,0 m - altura do aterro de 2,50 a 5,00 m - areia e brita comerciais</t>
  </si>
  <si>
    <t>6817800</t>
  </si>
  <si>
    <t>Confecção de BSCC - seção fechada de 3,0 x 3,0 m - altura do aterro de 2,50 a 5,00 m - areia extraída e brita produzida</t>
  </si>
  <si>
    <t>6817801</t>
  </si>
  <si>
    <t>Confecção de BSCC - seção fechada de 3,0 x 3,0 m - altura do aterro de 5,00 a 7,50 m - areia e brita comerciais</t>
  </si>
  <si>
    <t>6817802</t>
  </si>
  <si>
    <t>Confecção de BSCC - seção fechada de 3,0 x 3,0 m - altura do aterro de 5,00 a 7,50 m - areia extraída e brita produzida</t>
  </si>
  <si>
    <t>6817803</t>
  </si>
  <si>
    <t>Confecção de BSCC - seção fechada de 3,0 x 3,0 m - altura do aterro de 7,50 a 10,00 m - areia e brita comerciais</t>
  </si>
  <si>
    <t>6817804</t>
  </si>
  <si>
    <t>Confecção de BSCC - seção fechada de 3,0 x 3,0 m - altura do aterro de 7,50 a 10,00 m - areia extraída e brita produzida</t>
  </si>
  <si>
    <t>6817885</t>
  </si>
  <si>
    <t>Corpo de BSCC - seção canal de 1,5 x 1,5 m - pré-moldado - areia e brita comerciais</t>
  </si>
  <si>
    <t>6817886</t>
  </si>
  <si>
    <t>Corpo de BSCC - seção canal de 1,5 x 1,5 m - pré-moldado - areia extraída e brita produzida</t>
  </si>
  <si>
    <t>6817887</t>
  </si>
  <si>
    <t>Corpo de BSCC - seção canal de 2,0 x 1,5 m - pré-moldado - areia e brita comerciais</t>
  </si>
  <si>
    <t>6817888</t>
  </si>
  <si>
    <t>Corpo de BSCC - seção canal de 2,0 x 1,5 m - pré-moldado - areia extraída e brita produzida</t>
  </si>
  <si>
    <t>6817889</t>
  </si>
  <si>
    <t>Corpo de BSCC - seção canal de 2,0 x 2,0 m - pré-moldado - tipo I - areia e brita comerciais</t>
  </si>
  <si>
    <t>6817890</t>
  </si>
  <si>
    <t>Corpo de BSCC - seção canal de 2,0 x 2,0 m - pré-moldado - tipo I - areia extraída e brita produzida</t>
  </si>
  <si>
    <t>6817891</t>
  </si>
  <si>
    <t>Corpo de BSCC - seção canal de 2,0 x 2,0 m - pré-moldado - tipo II - areia e brita comerciais</t>
  </si>
  <si>
    <t>6817892</t>
  </si>
  <si>
    <t>Corpo de BSCC - seção canal de 2,0 x 2,0 m - pré-moldado - tipo II - areia extraída e brita produzida</t>
  </si>
  <si>
    <t>6817893</t>
  </si>
  <si>
    <t>Corpo de BSCC - seção canal de 2,5 x 1,5 m - pré-moldado - areia e brita comerciais</t>
  </si>
  <si>
    <t>6817894</t>
  </si>
  <si>
    <t>Corpo de BSCC - seção canal de 2,5 x 1,5 m - pré-moldado - areia extraída e brita produzida</t>
  </si>
  <si>
    <t>6817895</t>
  </si>
  <si>
    <t>Corpo de BSCC - seção canal de 2,5 x 2,0 m - pré-moldado - tipo I - areia e brita comerciais</t>
  </si>
  <si>
    <t>6817896</t>
  </si>
  <si>
    <t>Corpo de BSCC - seção canal de 2,5 x 2,0 m - pré-moldado - tipo I - areia extraída e brita produzida</t>
  </si>
  <si>
    <t>6817897</t>
  </si>
  <si>
    <t>Corpo de BSCC - seção canal de 2,5 x 2,0 m - pré-moldado - tipo II - areia e brita comerciais</t>
  </si>
  <si>
    <t>6817898</t>
  </si>
  <si>
    <t>Corpo de BSCC - seção canal de 2,5 x 2,0 m - pré-moldado - tipo II - areia extraída e brita produzida</t>
  </si>
  <si>
    <t>6817899</t>
  </si>
  <si>
    <t>Corpo de BSCC - seção canal de 3,0 x 1,5 m - pré-moldado - areia e brita comerciais</t>
  </si>
  <si>
    <t>6817900</t>
  </si>
  <si>
    <t>Corpo de BSCC - seção canal de 3,0 x 1,5 m - pré-moldado - areia extraída e brita produzida</t>
  </si>
  <si>
    <t>6817901</t>
  </si>
  <si>
    <t>Corpo de BSCC - seção canal de 3,0 x 2,0 m - pré-moldado - tipo I - areia e brita comerciais</t>
  </si>
  <si>
    <t>6817902</t>
  </si>
  <si>
    <t>Corpo de BSCC - seção canal de 3,0 x 2,0 m - pré-moldado - tipo I - areia extraída e brita produzida</t>
  </si>
  <si>
    <t>6817903</t>
  </si>
  <si>
    <t>Corpo de BSCC - seção canal de 3,0 x 2,0 m - pré-moldado - tipo II - areia e brita comerciais</t>
  </si>
  <si>
    <t>6817904</t>
  </si>
  <si>
    <t>Corpo de BSCC - seção canal de 3,0 x 2,0 m - pré-moldado - tipo II - areia extraída e brita produzida</t>
  </si>
  <si>
    <t>6817829</t>
  </si>
  <si>
    <t>Corpo de BSCC - seção fechada de 1,5 x 1,5 m - pré-moldado - altura do aterro de 0,25 a 1,00 m - areia e brita comerciais</t>
  </si>
  <si>
    <t>6817830</t>
  </si>
  <si>
    <t>Corpo de BSCC - seção fechada de 1,5 x 1,5 m - pré-moldado - altura do aterro de 0,25 a 1,00 m - areia extraída e brita produzida</t>
  </si>
  <si>
    <t>6817831</t>
  </si>
  <si>
    <t>Corpo de BSCC - seção fechada de 1,5 x 1,5 m - pré-moldado - altura do aterro de 1,00 a 2,50 m - areia e brita comerciais</t>
  </si>
  <si>
    <t>6817832</t>
  </si>
  <si>
    <t>Corpo de BSCC - seção fechada de 1,5 x 1,5 m - pré-moldado - altura do aterro de 1,00 a 2,50 m - areia extraída e brita produzida</t>
  </si>
  <si>
    <t>6817839</t>
  </si>
  <si>
    <t>Corpo de BSCC - seção fechada de 1,5 x 1,5 m - pré-moldado - altura do aterro de 10,00 a 12,50 m - areia e brita comerciais</t>
  </si>
  <si>
    <t>6817840</t>
  </si>
  <si>
    <t>Corpo de BSCC - seção fechada de 1,5 x 1,5 m - pré-moldado - altura do aterro de 10,00 a 12,50 m - areia extraída e brita produzida</t>
  </si>
  <si>
    <t>6817841</t>
  </si>
  <si>
    <t>Corpo de BSCC - seção fechada de 1,5 x 1,5 m - pré-moldado - altura do aterro de 12,50 a 15,00 m - areia e brita comerciais</t>
  </si>
  <si>
    <t>6817842</t>
  </si>
  <si>
    <t>Corpo de BSCC - seção fechada de 1,5 x 1,5 m - pré-moldado - altura do aterro de 12,50 a 15,00 m - areia extraída e brita produzida</t>
  </si>
  <si>
    <t>6817833</t>
  </si>
  <si>
    <t>Corpo de BSCC - seção fechada de 1,5 x 1,5 m - pré-moldado - altura do aterro de 2,50 a 5,00 m - areia e brita comerciais</t>
  </si>
  <si>
    <t>6817834</t>
  </si>
  <si>
    <t>Corpo de BSCC - seção fechada de 1,5 x 1,5 m - pré-moldado - altura do aterro de 2,50 a 5,00 m - areia extraída e brita produzida</t>
  </si>
  <si>
    <t>6817835</t>
  </si>
  <si>
    <t>Corpo de BSCC - seção fechada de 1,5 x 1,5 m - pré-moldado - altura do aterro de 5,00 a 7,50 m - areia e brita comerciais</t>
  </si>
  <si>
    <t>6817836</t>
  </si>
  <si>
    <t>Corpo de BSCC - seção fechada de 1,5 x 1,5 m - pré-moldado - altura do aterro de 5,00 a 7,50 m - areia extraída e brita produzida</t>
  </si>
  <si>
    <t>6817837</t>
  </si>
  <si>
    <t>Corpo de BSCC - seção fechada de 1,5 x 1,5 m - pré-moldado - altura do aterro de 7,50 a 10,00 m - areia e brita comerciais</t>
  </si>
  <si>
    <t>6817838</t>
  </si>
  <si>
    <t>Corpo de BSCC - seção fechada de 1,5 x 1,5 m - pré-moldado - altura do aterro de 7,50 a 10,00 m - areia extraída e brita produzida</t>
  </si>
  <si>
    <t>6817843</t>
  </si>
  <si>
    <t>Corpo de BSCC - seção fechada de 2,0 x 2,0 m - pré-moldado - altura do aterro de 0,25 a 1,00 m - areia e brita comerciais</t>
  </si>
  <si>
    <t>6817844</t>
  </si>
  <si>
    <t>Corpo de BSCC - seção fechada de 2,0 x 2,0 m - pré-moldado - altura do aterro de 0,25 a 1,00 m - areia extraída e brita produzida</t>
  </si>
  <si>
    <t>6817845</t>
  </si>
  <si>
    <t>Corpo de BSCC - seção fechada de 2,0 x 2,0 m - pré-moldado - altura do aterro de 1,00 a 2,50 m - areia e brita comerciais</t>
  </si>
  <si>
    <t>6817846</t>
  </si>
  <si>
    <t>Corpo de BSCC - seção fechada de 2,0 x 2,0 m - pré-moldado - altura do aterro de 1,00 a 2,50 m - areia extraída e brita produzida</t>
  </si>
  <si>
    <t>6817853</t>
  </si>
  <si>
    <t>Corpo de BSCC - seção fechada de 2,0 x 2,0 m - pré-moldado - altura do aterro de 10,00 a 12,50 m - areia e brita comerciais</t>
  </si>
  <si>
    <t>6817854</t>
  </si>
  <si>
    <t>Corpo de BSCC - seção fechada de 2,0 x 2,0 m - pré-moldado - altura do aterro de 10,00 a 12,50 m - areia extraída e brita produzida</t>
  </si>
  <si>
    <t>6817855</t>
  </si>
  <si>
    <t>Corpo de BSCC - seção fechada de 2,0 x 2,0 m - pré-moldado - altura do aterro de 12,50 a 15,00 m - areia e brita comerciais</t>
  </si>
  <si>
    <t>6817856</t>
  </si>
  <si>
    <t>Corpo de BSCC - seção fechada de 2,0 x 2,0 m - pré-moldado - altura do aterro de 12,50 a 15,00 m - areia extraída e brita produzida</t>
  </si>
  <si>
    <t>6817847</t>
  </si>
  <si>
    <t>Corpo de BSCC - seção fechada de 2,0 x 2,0 m - pré-moldado - altura do aterro de 2,50 a 5,00 m - areia e brita comerciais</t>
  </si>
  <si>
    <t>6817848</t>
  </si>
  <si>
    <t>Corpo de BSCC - seção fechada de 2,0 x 2,0 m - pré-moldado - altura do aterro de 2,50 a 5,00 m - areia extraída e brita produzida</t>
  </si>
  <si>
    <t>6817849</t>
  </si>
  <si>
    <t>Corpo de BSCC - seção fechada de 2,0 x 2,0 m - pré-moldado - altura do aterro de 5,00 a 7,50 m - areia e brita comerciais</t>
  </si>
  <si>
    <t>6817850</t>
  </si>
  <si>
    <t>Corpo de BSCC - seção fechada de 2,0 x 2,0 m - pré-moldado - altura do aterro de 5,00 a 7,50 m - areia extraída e brita produzida</t>
  </si>
  <si>
    <t>6817851</t>
  </si>
  <si>
    <t>Corpo de BSCC - seção fechada de 2,0 x 2,0 m - pré-moldado - altura do aterro de 7,50 a 10,00 m - areia e brita comerciais</t>
  </si>
  <si>
    <t>6817852</t>
  </si>
  <si>
    <t>Corpo de BSCC - seção fechada de 2,0 x 2,0 m - pré-moldado - altura do aterro de 7,50 a 10,00 m - areia extraída e brita produzida</t>
  </si>
  <si>
    <t>6817857</t>
  </si>
  <si>
    <t>Corpo de BSCC - seção fechada de 2,5 x 2,5 m - pré-moldado - altura do aterro de 0,25 a 1,00 m - areia e brita comerciais</t>
  </si>
  <si>
    <t>6817858</t>
  </si>
  <si>
    <t>Corpo de BSCC - seção fechada de 2,5 x 2,5 m - pré-moldado - altura do aterro de 0,25 a 1,00 m - areia extraída e brita produzida</t>
  </si>
  <si>
    <t>6817859</t>
  </si>
  <si>
    <t>Corpo de BSCC - seção fechada de 2,5 x 2,5 m - pré-moldado - altura do aterro de 1,00 a 2,50 m - areia e brita comerciais</t>
  </si>
  <si>
    <t>6817860</t>
  </si>
  <si>
    <t>Corpo de BSCC - seção fechada de 2,5 x 2,5 m - pré-moldado - altura do aterro de 1,00 a 2,50 m - areia extraída e brita produzida</t>
  </si>
  <si>
    <t>6817867</t>
  </si>
  <si>
    <t>Corpo de BSCC - seção fechada de 2,5 x 2,5 m - pré-moldado - altura do aterro de 10,00 a 12,50 m - areia e brita comerciais</t>
  </si>
  <si>
    <t>6817868</t>
  </si>
  <si>
    <t>Corpo de BSCC - seção fechada de 2,5 x 2,5 m - pré-moldado - altura do aterro de 10,00 a 12,50 m - areia extraída e brita produzida</t>
  </si>
  <si>
    <t>6817869</t>
  </si>
  <si>
    <t>Corpo de BSCC - seção fechada de 2,5 x 2,5 m - pré-moldado - altura do aterro de 12,50 a 15,00 m - areia e brita comerciais</t>
  </si>
  <si>
    <t>6817870</t>
  </si>
  <si>
    <t>Corpo de BSCC - seção fechada de 2,5 x 2,5 m - pré-moldado - altura do aterro de 12,50 a 15,00 m - areia extraída e brita produzida</t>
  </si>
  <si>
    <t>6817861</t>
  </si>
  <si>
    <t>Corpo de BSCC - seção fechada de 2,5 x 2,5 m - pré-moldado - altura do aterro de 2,50 a 5,00 m - areia e brita comerciais</t>
  </si>
  <si>
    <t>6817862</t>
  </si>
  <si>
    <t>Corpo de BSCC - seção fechada de 2,5 x 2,5 m - pré-moldado - altura do aterro de 2,50 a 5,00 m - areia extraída e brita produzida</t>
  </si>
  <si>
    <t>6817863</t>
  </si>
  <si>
    <t>Corpo de BSCC - seção fechada de 2,5 x 2,5 m - pré-moldado - altura do aterro de 5,00 a 7,50 m - areia e brita comerciais</t>
  </si>
  <si>
    <t>6817864</t>
  </si>
  <si>
    <t>Corpo de BSCC - seção fechada de 2,5 x 2,5 m - pré-moldado - altura do aterro de 5,00 a 7,50 m - areia extraída e brita produzida</t>
  </si>
  <si>
    <t>6817865</t>
  </si>
  <si>
    <t>Corpo de BSCC - seção fechada de 2,5 x 2,5 m - pré-moldado - altura do aterro de 7,50 a 10,00 m - areia e brita comerciais</t>
  </si>
  <si>
    <t>6817866</t>
  </si>
  <si>
    <t>Corpo de BSCC - seção fechada de 2,5 x 2,5 m - pré-moldado - altura do aterro de 7,50 a 10,00 m - areia extraída e brita produzida</t>
  </si>
  <si>
    <t>6817871</t>
  </si>
  <si>
    <t>Corpo de BSCC - seção fechada de 3,0 x 3,0 m - pré-moldado - altura do aterro de 0,25 a 1,00 m - areia e brita comerciais</t>
  </si>
  <si>
    <t>6817872</t>
  </si>
  <si>
    <t>Corpo de BSCC - seção fechada de 3,0 x 3,0 m - pré-moldado - altura do aterro de 0,25 a 1,00 m - areia extraída e brita produzida</t>
  </si>
  <si>
    <t>6817873</t>
  </si>
  <si>
    <t>Corpo de BSCC - seção fechada de 3,0 x 3,0 m - pré-moldado - altura do aterro de 1,00 a 2,50 m - areia e brita comerciais</t>
  </si>
  <si>
    <t>6817874</t>
  </si>
  <si>
    <t>Corpo de BSCC - seção fechada de 3,0 x 3,0 m - pré-moldado - altura do aterro de 1,00 a 2,50 m - areia extraída e brita produzida</t>
  </si>
  <si>
    <t>6817881</t>
  </si>
  <si>
    <t>Corpo de BSCC - seção fechada de 3,0 x 3,0 m - pré-moldado - altura do aterro de 10,00 a 12,50 m - areia e brita comerciais</t>
  </si>
  <si>
    <t>6817882</t>
  </si>
  <si>
    <t>Corpo de BSCC - seção fechada de 3,0 x 3,0 m - pré-moldado - altura do aterro de 10,00 a 12,50 m - areia extraída e brita produzida</t>
  </si>
  <si>
    <t>6817883</t>
  </si>
  <si>
    <t>Corpo de BSCC - seção fechada de 3,0 x 3,0 m - pré-moldado - altura do aterro de 12,50 a 15,00 m - areia e brita comerciais</t>
  </si>
  <si>
    <t>6817884</t>
  </si>
  <si>
    <t>Corpo de BSCC - seção fechada de 3,0 x 3,0 m - pré-moldado - altura do aterro de 12,50 a 15,00 m - areia extraída e brita produzida</t>
  </si>
  <si>
    <t>6817875</t>
  </si>
  <si>
    <t>Corpo de BSCC - seção fechada de 3,0 x 3,0 m - pré-moldado - altura do aterro de 2,50 a 5,00 m - areia e brita comerciais</t>
  </si>
  <si>
    <t>6817876</t>
  </si>
  <si>
    <t>Corpo de BSCC - seção fechada de 3,0 x 3,0 m - pré-moldado - altura do aterro de 2,50 a 5,00 m - areia extraída e brita produzida</t>
  </si>
  <si>
    <t>6817877</t>
  </si>
  <si>
    <t>Corpo de BSCC - seção fechada de 3,0 x 3,0 m - pré-moldado - altura do aterro de 5,00 a 7,50 m - areia e brita comerciais</t>
  </si>
  <si>
    <t>6817878</t>
  </si>
  <si>
    <t>Corpo de BSCC - seção fechada de 3,0 x 3,0 m - pré-moldado - altura do aterro de 5,00 a 7,50 m - areia extraída e brita produzida</t>
  </si>
  <si>
    <t>6817879</t>
  </si>
  <si>
    <t>Corpo de BSCC - seção fechada de 3,0 x 3,0 m - pré-moldado - altura do aterro de 7,50 a 10,00 m - areia e brita comerciais</t>
  </si>
  <si>
    <t>6817880</t>
  </si>
  <si>
    <t>Corpo de BSCC - seção fechada de 3,0 x 3,0 m - pré-moldado - altura do aterro de 7,50 a 10,00 m - areia extraída e brita produzida</t>
  </si>
  <si>
    <t>7119788</t>
  </si>
  <si>
    <t>Administração local do Estaleiro Padrão</t>
  </si>
  <si>
    <t>mês</t>
  </si>
  <si>
    <t>7119714</t>
  </si>
  <si>
    <t>Amarração do sistema de fundeio - profundidade de até 50 m</t>
  </si>
  <si>
    <t>7119715</t>
  </si>
  <si>
    <t>Ânodo de sacrifício para proteção do casco - fornecimento e instalação</t>
  </si>
  <si>
    <t>7119678</t>
  </si>
  <si>
    <t>Beneficiamento de aço naval para construção de instalações portuárias de pequeno porte - excluso o aço naval</t>
  </si>
  <si>
    <t>7119712</t>
  </si>
  <si>
    <t>Cabo de segurança para conexão da ponte - fornecimento e instalação</t>
  </si>
  <si>
    <t>7119694</t>
  </si>
  <si>
    <t>Confecção de morto de concreto de 13 t</t>
  </si>
  <si>
    <t>7119695</t>
  </si>
  <si>
    <t>Confecção de morto de concreto de 14 t</t>
  </si>
  <si>
    <t>7119696</t>
  </si>
  <si>
    <t>Confecção de morto de concreto de 22 t</t>
  </si>
  <si>
    <t>7119697</t>
  </si>
  <si>
    <t>Confecção de morto de concreto de 36 t</t>
  </si>
  <si>
    <t>7119698</t>
  </si>
  <si>
    <t>Confecção de morto de concreto de 48 t</t>
  </si>
  <si>
    <t>7119688</t>
  </si>
  <si>
    <t>Confecção de poita de concreto com garras metálicas de 13,3 t (peso submerso = 8 t)</t>
  </si>
  <si>
    <t>7119689</t>
  </si>
  <si>
    <t>Confecção de poita de concreto com garras metálicas de 25 t (peso submerso = 15 t)</t>
  </si>
  <si>
    <t>7119690</t>
  </si>
  <si>
    <t>Confecção de poita de concreto com garras metálicas de 30 t (peso submerso = 18 t)</t>
  </si>
  <si>
    <t>7119691</t>
  </si>
  <si>
    <t>Confecção de poita de concreto com garras metálicas de 41,7 t (peso submerso = 25 t)</t>
  </si>
  <si>
    <t>7119692</t>
  </si>
  <si>
    <t>Confecção de poita de concreto com garras metálicas de 45,8 t (peso submerso = 27,5 t)</t>
  </si>
  <si>
    <t>7119693</t>
  </si>
  <si>
    <t>Confecção de poita de concreto com garras metálicas de 58,3 t (peso submerso = 35 t)</t>
  </si>
  <si>
    <t>7119687</t>
  </si>
  <si>
    <t>Confecção de poita de concreto com garras metálicas de 6,7 t (peso submerso = 4 t)</t>
  </si>
  <si>
    <t>7119681</t>
  </si>
  <si>
    <t>Confecção de poita de concreto de 13,3 t (peso submerso = 8 t)</t>
  </si>
  <si>
    <t>7119682</t>
  </si>
  <si>
    <t>Confecção de poita de concreto de 25 t (peso submerso = 15 t)</t>
  </si>
  <si>
    <t>7119683</t>
  </si>
  <si>
    <t>Confecção de poita de concreto de 30 t (peso submerso = 18 t)</t>
  </si>
  <si>
    <t>7119684</t>
  </si>
  <si>
    <t>Confecção de poita de concreto de 41,7 t (peso submerso = 25 t)</t>
  </si>
  <si>
    <t>7119685</t>
  </si>
  <si>
    <t>Confecção de poita de concreto de 45,8 t (peso submerso = 27,5 t)</t>
  </si>
  <si>
    <t>7119686</t>
  </si>
  <si>
    <t>Confecção de poita de concreto de 58,3 t (peso submerso = 35 t)</t>
  </si>
  <si>
    <t>7119680</t>
  </si>
  <si>
    <t>Confecção de poita de concreto de 6,7 t (peso submerso = 4 t)</t>
  </si>
  <si>
    <t>7119710</t>
  </si>
  <si>
    <t>Defensa de pneus para proteção do flutuante - confecção e instalação</t>
  </si>
  <si>
    <t>7107375</t>
  </si>
  <si>
    <t>Fornecimento e instalação de reservatório metálico tipo taça de 10.000 litros pintura interna e externa com escada de acesso e base de concreto armado - areia e brita comerciais</t>
  </si>
  <si>
    <t>7107376</t>
  </si>
  <si>
    <t>Fornecimento e instalação de reservatório metálico tipo taça de 20.000 litros pintura interna e externa com escada de acesso e base de concreto armado - areia e brita comerciais</t>
  </si>
  <si>
    <t>7107377</t>
  </si>
  <si>
    <t>Fornecimento e instalação de reservatório metálico tipo taça de 30.000 litros pintura interna e externa com escada de acesso e base de concreto armado - areia e brita comerciais</t>
  </si>
  <si>
    <t>7107374</t>
  </si>
  <si>
    <t>Fornecimento e instalação de reservatório metálico tipo taça de 5.000 litros pintura interna e externa com escada de acesso e base de concreto armado - areia e brita comerciais</t>
  </si>
  <si>
    <t>7119708</t>
  </si>
  <si>
    <t>Guincho manual para sistema de fundeio com capacidade de tração de 100 kN - fornecimento e instalação</t>
  </si>
  <si>
    <t>7119709</t>
  </si>
  <si>
    <t>Guincho manual para sistema de fundeio com capacidade de tração de 200 kN - fornecimento e instalação</t>
  </si>
  <si>
    <t>7119706</t>
  </si>
  <si>
    <t>Implantação do sistema naval tipo I - ponte móvel e flutuante principal</t>
  </si>
  <si>
    <t>7119707</t>
  </si>
  <si>
    <t>Implantação do sistema naval tipo II - pontes móveis, flutuante intermediário e flutuante principal</t>
  </si>
  <si>
    <t>7119787</t>
  </si>
  <si>
    <t>Instalações do Estaleiro Padrão para o beneficiamento de estruturas navais, inclusive mobiliário, equipamentos de informática e de segurança</t>
  </si>
  <si>
    <t>7119647</t>
  </si>
  <si>
    <t>Lançamento da embarcação sobre carreira em água</t>
  </si>
  <si>
    <t>7119679</t>
  </si>
  <si>
    <t>Lançamento de poita de concreto - peso submerso</t>
  </si>
  <si>
    <t>7119711</t>
  </si>
  <si>
    <t>Mancal de conexão - confecção e instalação</t>
  </si>
  <si>
    <t>7107379</t>
  </si>
  <si>
    <t>Manutenção de tratamento superficial e pintura da área interna do flutuante (tanques de reserva de flutuabilidade)</t>
  </si>
  <si>
    <t>7107381</t>
  </si>
  <si>
    <t>Manutenção de tratamento superficial e pintura da parte externa do flutuante (costados e espelhos de proa e popa) - exceto fundo</t>
  </si>
  <si>
    <t>7107380</t>
  </si>
  <si>
    <t>Manutenção de tratamento superficial e pintura da ponte, convés, casarias e demais estruturas metálicas navais sobre os flutuantes</t>
  </si>
  <si>
    <t>7107382</t>
  </si>
  <si>
    <t>Manutenção de tratamento superficial e pintura do fundo do flutuante</t>
  </si>
  <si>
    <t>7119713</t>
  </si>
  <si>
    <t>Molinete manual para sistema de fundeio com capacidade de tração de 70 kN - fornecimento e instalação</t>
  </si>
  <si>
    <t>7119646</t>
  </si>
  <si>
    <t>Transporte interno em estaleiro para movimentação de peças</t>
  </si>
  <si>
    <t>7107384</t>
  </si>
  <si>
    <t>Tratamento superficial e pintura da ponte e demais estruturas metálicas navais - exceto fundo do flutuante</t>
  </si>
  <si>
    <t>7107378</t>
  </si>
  <si>
    <t>Tratamento superficial e pintura do fundo do flutuante</t>
  </si>
  <si>
    <t>SICRO</t>
  </si>
  <si>
    <t>ALTURA (M)</t>
  </si>
  <si>
    <t>LADOS</t>
  </si>
  <si>
    <t>QUANTIDADE</t>
  </si>
  <si>
    <t>TAXA DE AÇO</t>
  </si>
  <si>
    <t>DEMOLIÇÕES E REMOÇÕES</t>
  </si>
  <si>
    <t>canal - externo</t>
  </si>
  <si>
    <t>canal - interno</t>
  </si>
  <si>
    <t>aduela - laje</t>
  </si>
  <si>
    <t>aduela - paredes</t>
  </si>
  <si>
    <t>aduela - base e laje</t>
  </si>
  <si>
    <t>SEÇÃO (M2)</t>
  </si>
  <si>
    <t>REFLORESTAMENTO E PAISAGISMO</t>
  </si>
  <si>
    <t>X</t>
  </si>
  <si>
    <t>CUSTO UNIT</t>
  </si>
  <si>
    <t>PREÇO UNIT</t>
  </si>
  <si>
    <t>BDI</t>
  </si>
  <si>
    <t>TOTAL</t>
  </si>
  <si>
    <t>PAVIMENTAÇÃO</t>
  </si>
  <si>
    <t>BASE</t>
  </si>
  <si>
    <t>SERVIÇOS PRELIMINARES</t>
  </si>
  <si>
    <t>TIPO</t>
  </si>
  <si>
    <t>CUSTO UNIT R$</t>
  </si>
  <si>
    <t>LIMPEZA DO TERRENO</t>
  </si>
  <si>
    <t>.</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</si>
  <si>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</si>
  <si>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</si>
  <si>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</si>
  <si>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</si>
  <si>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</si>
  <si>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</si>
  <si>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REMOÇÃO DE ENTULHO COM CAÇAMBA METÁLICA, INCLUSIVE CARGA MANUAL E DESCARGA EM BOTA-FORA</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</si>
  <si>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</si>
  <si>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</si>
  <si>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</si>
  <si>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5 E &lt; 15CM</t>
  </si>
  <si>
    <t>CORTE, RECORTE E REMOÇÃO DE ÁRVORES INCLUSIVE RAIZES DIÂM. &gt; 15 E &lt; 30CM</t>
  </si>
  <si>
    <t>CORTE, RECORTE E REMOÇÃO DE ÁRVORES INCLUSIVE RAIZES DIÂM. &gt; 30 E &lt; 60CM</t>
  </si>
  <si>
    <t>CORTE, RECORTE E REMOÇÃO DE ÁRVORES INCLUSIVE RAIZES DIÂM. &gt; 60 E &lt; 90CM</t>
  </si>
  <si>
    <t>CORTE, RECORTE E REMOÇÃO DE ÁRVORES INCLUSIVE RAIZES DIÂM. &gt; 90CM</t>
  </si>
  <si>
    <t>MOVIMENTO DE TERRA MANUAL</t>
  </si>
  <si>
    <t>CORTE</t>
  </si>
  <si>
    <t>CORTE E ESPALHAMENTO DENTRO DA OBRA</t>
  </si>
  <si>
    <t>ATERRO, INCLUSIVE COMPACTAÇÃO MANUAL</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</si>
  <si>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</si>
  <si>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</si>
  <si>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</si>
  <si>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</si>
  <si>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</si>
  <si>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FORNECIMENTO DE TERRA, INCLUSIVE CORTE, CARGA, DESCARGA E TRANSPORTE ATÉ 1KM</t>
  </si>
  <si>
    <t>ATERRO, INCLUSIVE COMPACTAÇÃO</t>
  </si>
  <si>
    <t>TRANSPORTE DE TERRA POR CAMINHÃO BASCULANTE, A PARTIR DE 1KM</t>
  </si>
  <si>
    <t>DRENAGEM DO TERRENO</t>
  </si>
  <si>
    <t>ESCAVAÇÃO MANUAL, PROFUNDIDADE IGUAL OU INFERIOR A 1,50M</t>
  </si>
  <si>
    <t>ESCAVAÇÃO MANUAL,  PROFUNDIDADE SUPERIOR A 1,50M</t>
  </si>
  <si>
    <t>ESCORAMENTO DE VALAS, CONTINUO</t>
  </si>
  <si>
    <t>ESCORAMENTO DE VALAS, DESCONTINUO</t>
  </si>
  <si>
    <t>APILOAMENTO DO FUNDO DE VALAS, PARA SIMPLES REGULARIZAÇÃO</t>
  </si>
  <si>
    <t>LASTRO DE AGREGADO RECICLADO</t>
  </si>
  <si>
    <t>LASTRO DE BRITA</t>
  </si>
  <si>
    <t>LASTRO DE CONCRETO, 150KG CIM/M3</t>
  </si>
  <si>
    <t>LASTRO DE CONCRETO COM AGREGADO RECICLADO, 150 KG CIM/M3</t>
  </si>
  <si>
    <t>TUBO DE PEAD CORRUGADO E PERFURADOPARA DRENAGEM - DIÂMETRO 2,5" (EM ACORDO COM AS NORMAS DNIT 093/06, NBR 15073 E NBR 14692)</t>
  </si>
  <si>
    <t>TUBO DE PEAD CORRUGADO E PERFURADOPARA DRENAGEM - DIÂMETRO 3,0" (EM ACORDO COM AS NORMAS DNIT 093/06, NBR 15073 E NBR 14692)</t>
  </si>
  <si>
    <t>TUBO DE PEAD CORRUGADO E PERFURADOPARA DRENAGEM - DIÂMETRO 4,0" (EM ACORDO COM AS NORMAS DNIT 093/06, NBR 15073 E NBR 14692)</t>
  </si>
  <si>
    <t>TUBO DE PEAD CORRUGADO E PERFURADOPARA DRENAGEM - DIÂMETRO 6,0" (EM ACORDO COM AS NORMAS DNIT 093/06, NBR 15073 E NBR 14692)</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</si>
  <si>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</si>
  <si>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</si>
  <si>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</si>
  <si>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</si>
  <si>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</si>
  <si>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</si>
  <si>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</si>
  <si>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</si>
  <si>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</si>
  <si>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CAIXA DE LIGAÇÃO OU INSPEÇÃO - ESCAVAÇÃO E APILOAMENTO</t>
  </si>
  <si>
    <t>CAIXA DE LIGAÇÃO OU INSPEÇÃO - LASTRO DE CONCRETO (FUNDO)</t>
  </si>
  <si>
    <t>CAIXA DE LIGAÇÃO OU INSPEÇÃO - ALVENARIA DE 1/2 TIJOLO, REVESTIDA</t>
  </si>
  <si>
    <t>CAIXA DE LIGAÇÃO OU INSPEÇÃO - ALVENARIA DE 1 TIJOLO, REVESTIDA</t>
  </si>
  <si>
    <t>CAIXA DE LIGAÇÃO OU INSPEÇÃO - TAMPA DE CONCRETO</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</si>
  <si>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</si>
  <si>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</si>
  <si>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</si>
  <si>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</si>
  <si>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</si>
  <si>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FORNECIMENTO E APLICAÇÃO DE GEOCOMPOSTO FORMADO POR NÚCLEO TRIDIMENSIONAL, FLEXÍVEL DE FILAMENTO DE POLIPROPILENO, ASSOCIADO ÀS SUAS DUAS SUPERFÍCIES GEOTEXTEIS NÃO TECIDOS</t>
  </si>
  <si>
    <t>REATERRO DE VALAS, INCLUSIVE COMPACTAÇÃO</t>
  </si>
  <si>
    <t>TAPUMES</t>
  </si>
  <si>
    <t>TAPUME CHAPA COMPENSADA 6MM</t>
  </si>
  <si>
    <t>TAPUME CHAPA COMPENSADA RESINADA 10MM</t>
  </si>
  <si>
    <t>TAPUME METÁLICO COM TELHA METÁLICA, SEM PINTURA, TRAPEZOIDAL 40 ESP=0,43MM, COLUNAS, BASES E PARAFUSOS</t>
  </si>
  <si>
    <t>PORTÃO METÁLICO DE OBRA - 5M, PIVOTANTE, 2 FOLHAS, PARA TAPUME</t>
  </si>
  <si>
    <t>PORTÃO DE PEDESTRES - 1,15M, PARA TAPUME</t>
  </si>
  <si>
    <t>TELA PARA PROTEÇÃO DE OBRAS, MALHA 2 MM</t>
  </si>
  <si>
    <t>FUNDACOES</t>
  </si>
  <si>
    <t>FUNDAÇÃO PROFUNDA</t>
  </si>
  <si>
    <t>BROCA DE CONCRETO - DIÂMETRO DE 20CM</t>
  </si>
  <si>
    <t>BROCA DE CONCRETO - DIÂMETRO DE 25CM</t>
  </si>
  <si>
    <t>BROCA DE CONCRETO - DIÂMETRO DE 30CM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</si>
  <si>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</si>
  <si>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</si>
  <si>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</si>
  <si>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</si>
  <si>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</si>
  <si>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</si>
  <si>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</si>
  <si>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</si>
  <si>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</si>
  <si>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</si>
  <si>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</si>
  <si>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ARRASAMENTO DE ESTACA</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</si>
  <si>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</si>
  <si>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</si>
  <si>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</si>
  <si>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</si>
  <si>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</si>
  <si>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</si>
  <si>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</si>
  <si>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</si>
  <si>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</si>
  <si>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METÁLICA - PERFIL DE AÇO LAMINADO W 250X32,7</t>
  </si>
  <si>
    <t>FORNECIMENTO E CRAVAÇÃO DE ESTACA METÁLICA - PERFIL DE AÇO LAMINADO W 310X52</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</si>
  <si>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</si>
  <si>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</si>
  <si>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</si>
  <si>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</si>
  <si>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</si>
  <si>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</si>
  <si>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</si>
  <si>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</si>
  <si>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</si>
  <si>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</si>
  <si>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</si>
  <si>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</si>
  <si>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</si>
  <si>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</si>
  <si>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</si>
  <si>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</si>
  <si>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</si>
  <si>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</si>
  <si>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</si>
  <si>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</si>
  <si>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IGUAL OU INFERIOR A 1,50M</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</si>
  <si>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</si>
  <si>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</si>
  <si>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</si>
  <si>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</si>
  <si>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</si>
  <si>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</si>
  <si>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</si>
  <si>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</si>
  <si>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</si>
  <si>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</si>
  <si>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</si>
  <si>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</si>
  <si>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</si>
  <si>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</si>
  <si>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</si>
  <si>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</si>
  <si>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</si>
  <si>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</si>
  <si>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</si>
  <si>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</si>
  <si>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</si>
  <si>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</si>
  <si>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ALVENARIA DE EMBASAMENTO - BLOCOS VAZADO DE CONCRETO ESTRUTURAL - 14CM - 10MPA</t>
  </si>
  <si>
    <t>IMPERMEABILIZAÇÃO DO RESPALDO DA FUNDAÇÃO - ARGAMASSA IMPERMEÁVEL</t>
  </si>
  <si>
    <t>REATERRO DE VALAS, INCLUSIVE APILOAMENTO</t>
  </si>
  <si>
    <t>DEMOLIÇÕES</t>
  </si>
  <si>
    <t>DEMOLIÇÃO DE ALVENARIA DE EMBASAMENTO - TIJOLOS MACIÇOS COMUNS</t>
  </si>
  <si>
    <t>DEMOLIÇÃO MANUAL DE CONCRETO SIMPLES</t>
  </si>
  <si>
    <t>DEMOLIÇÃO MANUAL DE CONCRETO ARMADO</t>
  </si>
  <si>
    <t>DEMOLIÇÃO MECANIZADA DE CONCRETO SIMPLES</t>
  </si>
  <si>
    <t>DEMOLIÇÃO MECANIZADA DE CONCRETO ARMADO</t>
  </si>
  <si>
    <t>OUTROS SERVIÇOS</t>
  </si>
  <si>
    <t>BUZINOTE PVC - 2", C=0,30 M</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</si>
  <si>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</si>
  <si>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</si>
  <si>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</si>
  <si>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</si>
  <si>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</si>
  <si>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</si>
  <si>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</si>
  <si>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</si>
  <si>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</si>
  <si>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</si>
  <si>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</si>
  <si>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</si>
  <si>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</si>
  <si>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</si>
  <si>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</si>
  <si>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</si>
  <si>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</si>
  <si>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</si>
  <si>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</si>
  <si>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</si>
  <si>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</si>
  <si>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</si>
  <si>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</si>
  <si>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</si>
  <si>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</si>
  <si>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</si>
  <si>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</si>
  <si>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</si>
  <si>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</si>
  <si>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</si>
  <si>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</si>
  <si>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</si>
  <si>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</si>
  <si>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</si>
  <si>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</si>
  <si>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</si>
  <si>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APICOAMENTO MECÂNICO DE SUPERFÍCIE DE CONCRETO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</si>
  <si>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</si>
  <si>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</si>
  <si>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</si>
  <si>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</si>
  <si>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</si>
  <si>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</si>
  <si>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</si>
  <si>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</si>
  <si>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</si>
  <si>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</si>
  <si>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</si>
  <si>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</si>
  <si>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</si>
  <si>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</si>
  <si>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</si>
  <si>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</si>
  <si>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</si>
  <si>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VEDOS</t>
  </si>
  <si>
    <t>ALVENARIA DE TIJOLOS E BLOCOS</t>
  </si>
  <si>
    <t>ALVENARIA EM TIJOLOS MACIÇOS COMUNS - ESPELHO</t>
  </si>
  <si>
    <t>ALVENARIA EM TIJOLOS MACIÇOS COMUNS - 1/2 TIJOLO</t>
  </si>
  <si>
    <t>ALVENARIA EM TIJOLOS MACIÇOS COMUNS - 1 1/2 TIJOLO</t>
  </si>
  <si>
    <t>ALVENARIA EM TIJOLOS MACIÇOS COMUNS - APARENTE, 1/2 TIJOLO</t>
  </si>
  <si>
    <t>ALVENARIA EM TIJOLOS MACIÇOS COMUNS - APARENTE, 1 TIJOLO</t>
  </si>
  <si>
    <t>ALVENARIA EM TIJOLOS CERÂMICOS FURADOS - 1/2 TIJOLO</t>
  </si>
  <si>
    <t>ALVENARIA EM TIJOLOS CERÂMICOS FURADOS - 1 TIJOLO</t>
  </si>
  <si>
    <t>ALVENARIA EM TIJOLOS LAMINADOS - ESPELHO</t>
  </si>
  <si>
    <t>ALVENARIA EM TIJOLOS LAMINADOS - 1/2 TIJOLO</t>
  </si>
  <si>
    <t>ALVENARIA EM TIJOLOS LAMINADOS - 1 TIJOLO</t>
  </si>
  <si>
    <t>ALVENARIA EM TIJOLOS DE VIDRO - CANELADO, 19X19CM</t>
  </si>
  <si>
    <t>ALVENARIA EM TIJOLOS DE VIDRO - TIJOLINHO, 19X19CM</t>
  </si>
  <si>
    <t>ALVENARIA EM TIJOLOS DE VIDRO - VENTILAÇÃO TIPO VENEZIANA</t>
  </si>
  <si>
    <t>ALVENARIA EM BLOCOS DE CONCRETO ESTRUTURAL 14 X 19 X 39CM - 8MPA</t>
  </si>
  <si>
    <t>ALVENARIA EM BLOCOS DE CONCRETO ESTRUTURAL 14 X 19 X 39CM - 10MPA</t>
  </si>
  <si>
    <t>ALVENARIA EM BLOCOS DE CONCRETO ESTRUTURAL 14 X 19 X 39CM - 12MPA</t>
  </si>
  <si>
    <t>ALVENARIA EM BLOCOS DE CONCRETO ESTRUTURAL 14 X 19 X 39CM - 14MPA</t>
  </si>
  <si>
    <t>ALVENARIA EM BLOCOS DE CONCRETO ESTRUTURAL 19 X 19 X 39CM - 8MPA</t>
  </si>
  <si>
    <t>ALVENARIA EM BLOCOS DE CONCRETO ESTRUTURAL 19 X 19 X 39CM - 10MPA</t>
  </si>
  <si>
    <t>ALVENARIA EM BLOCOS DE CONCRETO ESTRUTURAL 19 X 19 X 39CM - 12MPA</t>
  </si>
  <si>
    <t>ALVENARIA EM BLOCOS DE CONCRETO ESTRUTURAL 19 X 19 X 39CM - 14MPA</t>
  </si>
  <si>
    <t>ALVENARIA EM BLOCOS DE CONCRETO 09 X 19 X 39CM</t>
  </si>
  <si>
    <t>ALVENARIA EM BLOCOS DE CONCRETO 14 X 19 X 39CM</t>
  </si>
  <si>
    <t>ALVENARIA EM BLOCOS DE CONCRETO 19 X 19 X 39CM</t>
  </si>
  <si>
    <t>ALVENARIA EM BLOCO DE CONCRETO CELULAR AUTOCLAVADO - 15CM</t>
  </si>
  <si>
    <t>ALVENARIA EM BLOCO DE CONCRETO CELULAR AUTOCLAVADO - 20CM</t>
  </si>
  <si>
    <t>BLOCOS VAZADOS DE CONCRETO APARENTE - 09CM</t>
  </si>
  <si>
    <t>BLOCOS VAZADOS DE CONCRETO APARENTE - 14CM</t>
  </si>
  <si>
    <t>ALVENARIA APARENTE EM BLOCOS DE CONCRETO 19 X 19 X 39CM</t>
  </si>
  <si>
    <t>ALVENARIA EM BLOCOS DE CONCRETO ESTRUTURAL 14 X 19 X 39CM - ATÉ 6MPA</t>
  </si>
  <si>
    <t>ALVENARIA EM BLOCOS DE CONCRETO ESTRUTURAL 19 X 19 X 39CM - ATÉ 6MPA</t>
  </si>
  <si>
    <t>BLOCOS VAZADOS DE CONCRETO ESTRUTURAL APARENTE - 14CM - ATÉ 6MPA</t>
  </si>
  <si>
    <t>BLOCOS VAZADOS DE CONCRETO ESTRUTURAL APARENTE - 19CM - ATÉ 6MPA</t>
  </si>
  <si>
    <t>BLOCO CERÂMICO COMUM - 14CM</t>
  </si>
  <si>
    <t>BLOCO CERÂMICO COMUM - 19CM</t>
  </si>
  <si>
    <t>TELA TIPO DEPLOYEE PARA REFORÇO DE ALVENARIA</t>
  </si>
  <si>
    <t>ARMADURA EM AÇO CA-50 PARA BLOCOS VAZADOS DE CONCRETO ESTRUTURAL</t>
  </si>
  <si>
    <t>ARMADURA EM AÇO CA-60 PARA BLOCOS VAZADOS DE CONCRETO ESTRUTURAL</t>
  </si>
  <si>
    <t>CONCRETO "GROUT"</t>
  </si>
  <si>
    <t>VERGAS, CINTAS E PILARETES DE CONCRETO</t>
  </si>
  <si>
    <t>ENCUNHAMENTO DE ALVENARIA DE VEDAÇÃO COM ARGAMASSA APLICADA COM COLHER</t>
  </si>
  <si>
    <t>ALVENARIA DE ELEMENTOS VAZADOS</t>
  </si>
  <si>
    <t>ELEMENTOS VAZADOS DE TIJOLOS CERÂMICOS</t>
  </si>
  <si>
    <t>ALVENARIA DE VEDAÇÃO COM ELEMENTO VAZADO DE CONCRETO - COBOGÓ DE 19x19x10 CM</t>
  </si>
  <si>
    <t>ALVENARIA DE VEDAÇÃO COM ELEMENTO VAZADO DE CONCRETO - COBOGÓ DE 39x39x10 CM</t>
  </si>
  <si>
    <t>OUTROS ELEMENTOS DIVISÓRIOS</t>
  </si>
  <si>
    <t>PLACAS DE GRANILITE - 30MM DE ESPESSURA</t>
  </si>
  <si>
    <t>PLACAS DE GRANILITE - 40MM DE ESPESSURA</t>
  </si>
  <si>
    <t>PLACAS DE GRANILITE - 50MM DE ESPESSURA</t>
  </si>
  <si>
    <t>DIVISÓRIA EM ARDÓSIA CINZA - POLIDA 2 LADOS - ESPESSURA 30MM</t>
  </si>
  <si>
    <t>DIVISÓRIA DE ACABAMENTO LAMINADO MELAMÍNICO, MIOLO COLMÉIA - PAINEL/PAINEL</t>
  </si>
  <si>
    <t>DIVISÓRIA DE ACABAMENTO LAMINADO MELAMÍNICO, MIOLO COLMÉIA - PAINEL CEGO</t>
  </si>
  <si>
    <t>DIVISÓRIA DE ACABAMENTO LAMINADO MELAMÍNICO, MIOLO COLMÉIA - PORTA/BANDEIRA</t>
  </si>
  <si>
    <t>DIVISÓRIA DE ACABAMENTO LAMINADO MELAMÍNICO, MIOLO COLMÉIA - PAINEL/VIDRO</t>
  </si>
  <si>
    <t>DIVISÓRIA DE ACABAMENTO LAMINADO MELAMÍNICO, MIOLO COLMÉIA - PORTA/VIDRO</t>
  </si>
  <si>
    <t>DIVISÓRIA DE ACABAMENTO LAMINADO MELAMÍNICO, MIOLO COLMÉIA - PAINEL/VIDRO/PAINEL</t>
  </si>
  <si>
    <t>DIVISÓRIA DE ACABAMENTO LAMINADO MELAMÍNICO, MIOLO COLMÉIA - PAINEL/VIDRO/VIDRO</t>
  </si>
  <si>
    <t>DIVISÓRIA DE ACABAMENTO  LAMINADO MELAMÍNICO, MIOLO COLMÉIA - PORTA/BONECA/PAINEL</t>
  </si>
  <si>
    <t>DIVISÓRIA DE ACABAMENTO  LAMINADO MELAMÍNICO, MIOLO COLMÉIA - PORTA/BONECA/VIDRO</t>
  </si>
  <si>
    <t>FORNECIMENTO E APLICAÇÃO DE PLACA CIMENTÍCIA CORTA-FOGO - CHAPA 10 MM</t>
  </si>
  <si>
    <t xml:space="preserve"> FORNECIMENTO E INSTALAÇÃO DE PAREDE TIPO DRYWALL DE FACE DUPLA EM GESSO ACARTONADO ST - 1ST 12,5 + 1ST 12,5</t>
  </si>
  <si>
    <t xml:space="preserve"> FORNECIMENTO E INSTALAÇÃO DE PAREDE TIPO DRYWALL DE FACE DUPLA EM GESSO ACARTONADO RF - 1RF 12,5 + 1RF 12,5</t>
  </si>
  <si>
    <t xml:space="preserve"> ISOLAMENTO ACÚSTICO PARA SISTEMA DE DRYWALL</t>
  </si>
  <si>
    <t xml:space="preserve"> ISOLAMENTO TÉRMICO PARA SISTEMA DE DRYWALL</t>
  </si>
  <si>
    <t>DEMOLIÇÃO DE ALVENARIA ESTRUTURAL DE BLOCOS VAZADOS DE CONCRETO</t>
  </si>
  <si>
    <t>DEMOLIÇÃO DE ALVENARIA EM GERAL (TIJOLOS OU BLOCOS)</t>
  </si>
  <si>
    <t>DEMOLIÇÃO DE ALVENARIA DE ELEMENTOS VAZADOS</t>
  </si>
  <si>
    <t>DEMOLIÇÃO DE VERGAS, CINTAS E PILARETES DE CONCRETO</t>
  </si>
  <si>
    <t>DEMOLIÇÃO DE PLACAS DIVISÓRIAS DE GRANILITE OU SIMILAR</t>
  </si>
  <si>
    <t>DEMOLIÇÃO DE DIVISÓRIAS - CHAPAS OU TÁBUAS, INCLUSIVE ENTARUGAMENTO</t>
  </si>
  <si>
    <t>RETIRADAS</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</si>
  <si>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</si>
  <si>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</si>
  <si>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</si>
  <si>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</si>
  <si>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</si>
  <si>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</si>
  <si>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</si>
  <si>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</si>
  <si>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</si>
  <si>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FIB.MADEIRA, COM MONTANTES METÁLICOS</t>
  </si>
  <si>
    <t>IMPERMEABILIZACOES</t>
  </si>
  <si>
    <t>IMPERMEABILIZANTE CONTRA UMIDADE DO SOLO</t>
  </si>
  <si>
    <t>ARGAMASSA IMPERMEABILIZANTE DE CIMENTO E AREIA (REBOCO IMPERMEÁVEL) - TRAÇO 1:3, ESPESSURA DE 20MM</t>
  </si>
  <si>
    <t>ARGAMASSA IMPERMEABILIZANTE DE CIMENTO E AREIA (SUBSOLOS) - TRAÇO 1:2,5, ESPESSURA DE 20MM</t>
  </si>
  <si>
    <t>CIMENTO IMPERMEABILIZANTE DE CRISTALIZAÇÃO - ESTRUTUTURA ENTERRADA</t>
  </si>
  <si>
    <t>REGULARIZAÇÃO COM ARGAMASSA DE CIMENTO E AREIA - TRAÇO 1:3, ESPESSURA MÉDIA 30MM</t>
  </si>
  <si>
    <t>PINTURA PROTETORA COM TINTA BETUMINOSA (PARA  ARGAMASSA IMPERMEÁVEL) - 2 DEMÃOS</t>
  </si>
  <si>
    <t>PROTEÇÃO MECÂNICA COM ARGAMASSA DE CIMENTO E AREIA - TRAÇO 1:7, ESPESSURA MÉDIA 30MM</t>
  </si>
  <si>
    <t>IMPERMEABILIZANTE CONTRA ÁGUA SOB PRESSÃO</t>
  </si>
  <si>
    <t>ARGAMASSA IMPERMEABILIZANTE DE CIMENTO E AREIA (RESERVATÓRIOS E PISCINAS) - TRAÇO 1:3, ESPESSURA 30MM</t>
  </si>
  <si>
    <t>CIMENTO IMPERMEABILIZANTE DE CRISTALIZAÇÃO - ESTRUTURA ELEVADA</t>
  </si>
  <si>
    <t>PINTURA PROTETORA COM TINTA BETUMINOSA (PARA ARGAMASSA IMPERMEÁVEL) - 2 DEMÃOS</t>
  </si>
  <si>
    <t>PINTURA PROTETORA COM TINTA A BASE DE EPÓXI (PARA ARGAMASSA IMPERMEÁVEL)</t>
  </si>
  <si>
    <t>IMPERMEABILIZANTE CONTRA ÁGUA DE PERCOLAÇÃO</t>
  </si>
  <si>
    <t>ARGAMASSA IMPERMEABILIZANTE DE CIMENTO E AREIA (CALHAS E MARQUISES) - TRAÇO 1:3, ESPESSURA 30MM</t>
  </si>
  <si>
    <t>MANTA ASFÁLTICA ESPESSURA DE 3MM COM VÉU DE POLIÉSTER COLADA A MAÇARICO</t>
  </si>
  <si>
    <t>MANTA ASFÁLTICA ESPESSURA DE 4MM COM VÉU DE POLIÉSTER COLADA A MAÇARICO</t>
  </si>
  <si>
    <t>MANTA ASFÁLTICA ESPESSURA DE 4MM ANTI RAIZ COM VÉU DE POLIÉSTER</t>
  </si>
  <si>
    <t>IMPERMEABILIZAÇÃO A BASE DE EMULSÃO ASFÁLTICA - ESTRUTURADA COM TECIDO POLIÉSTER - 2 CAMADAS DE ESTRUTURANTE</t>
  </si>
  <si>
    <t>IMPERMEABILIZAÇÃO A BASE DE EMULSÃO ASFÁLTICA ESTRUTURADA COM TECIDO DE POLIÉSTER - 3 CAMADAS DE ESTRUTURANTE</t>
  </si>
  <si>
    <t>IMPERMEABILIZAÇÃO A BASE DE EMULSÃO ASFÁLTICA MODIFICADA COM ELASTÔMEROS - ESTRUTURADA COM TECIDO DE POLIÉSTER - 2 CAMADAS DE ESTRUTURANTE</t>
  </si>
  <si>
    <t>ARGILA EXPANDIDA SOLTA</t>
  </si>
  <si>
    <t>ISOLAMENTO TÉRMICO COM ARGILA EXPANDIDA SOLTA - ESPESSURA 70MM</t>
  </si>
  <si>
    <t>ISOLAMENTO TÉRMICO COM POLIESTIRENO EXPANDIDO - ESPESSURA 50MM</t>
  </si>
  <si>
    <t>JUNTAS DE DILATAÇÃO</t>
  </si>
  <si>
    <t>MASTIQUE ELÁSTICO A BASE DE SILICONE</t>
  </si>
  <si>
    <t>DM3</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</si>
  <si>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</si>
  <si>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</si>
  <si>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</si>
  <si>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</si>
  <si>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</si>
  <si>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</si>
  <si>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</si>
  <si>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</si>
  <si>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</si>
  <si>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</si>
  <si>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</si>
  <si>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</si>
  <si>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</si>
  <si>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COBERTURAS</t>
  </si>
  <si>
    <t>ESTRUTURAS DE COBERTURA</t>
  </si>
  <si>
    <t>ESTRUTURA DE MADEIRA, EM TERÇAS, PARA TELHAS ONDULADAS CRFS/AL/PL/AG</t>
  </si>
  <si>
    <t>ESTRUTURA DE MADEIRA, PONTALETADA, PARA TELHAS ONDULADAS CRFS/AL/PL/AG</t>
  </si>
  <si>
    <t>ESTRUTURA COM TESOURAS DE MADEIRA PARA TELHAS ONDULADAS CRFS/AL/PL - VÃOS ATÉ 7,00M</t>
  </si>
  <si>
    <t>ESTRUTURA COM TESOURAS DE MADEIRA PARA TELHAS ONDULADAS CRFS/AL/PL - VÃOS 7,01 À 10,00M</t>
  </si>
  <si>
    <t>ESTRUTURA COM TESOURAS DE MADEIRA PARA TELHAS ONDULADAS CRFS/AL/PL - VÃOS 10,01 À 13,00M</t>
  </si>
  <si>
    <t>ESTRUTURA COM TESOURAS DE MADEIRA PARA TELHAS ONDULADAS CRFS/AL/PL - VÃOS 13,01 À 18,00M</t>
  </si>
  <si>
    <t>FORNECIMENTO DE ESTRUTURA METÁLICA PARA COBERTURA</t>
  </si>
  <si>
    <t>MONTAGEM DE ESTRUTURA METÁLICA PARA COBERTURA</t>
  </si>
  <si>
    <t>TELHADOS</t>
  </si>
  <si>
    <t>TELHAS DE BARRO COZIDO - PAULISTA</t>
  </si>
  <si>
    <t>TELHAS DE BARRO COZIDO - SUPER-PAULISTA (PLAN)</t>
  </si>
  <si>
    <t>TELHAS DE BARRO COZIDO - FRANCESA</t>
  </si>
  <si>
    <t>TELHA ONDULADA CRFS 6MM</t>
  </si>
  <si>
    <t>TELHA ONDULADA CRFS 8MM</t>
  </si>
  <si>
    <t>TELHA ESTRUTURAL TRAPEZOIDAL EM CRFS, LARGURA ÚTIL=44CM - ESPESSURA 8MM</t>
  </si>
  <si>
    <t>TELHA ESTRUTURAL TRAPEZOIDAL EM CRFS, LARGURA ÚTIL=90CM - ESPESSURA 8MM</t>
  </si>
  <si>
    <t>TELHA TRAPEZOIDAL DUPLA EM AÇO GALVANIZADO - E= 0,8MM, REVESTIMENTO B, H=40MM - PINTADA 1 FACE - MIOLO EM POLIURETANO E=30MM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</si>
  <si>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</si>
  <si>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</si>
  <si>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</si>
  <si>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</si>
  <si>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</si>
  <si>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</si>
  <si>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</si>
  <si>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</si>
  <si>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</si>
  <si>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</si>
  <si>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</si>
  <si>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</si>
  <si>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</si>
  <si>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</si>
  <si>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</si>
  <si>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</si>
  <si>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CUMEEIRA ONDULADA EM AÇO GALVANIZADO ESP=0,50MM, REVESTIMENTO B, H=17,5MM, LARG=0,60M</t>
  </si>
  <si>
    <t>CUMEEIRA TRAPEZOIDAL EM AÇO GALVANIZADO E=0,5MM, REVESTIMENTO B, H=40MM, L=0,60M, COM PINTURA BRANCA 2 FACES</t>
  </si>
  <si>
    <t>CUMEEIRA ONDULADA EM AÇO GALVANIZADO E=0,5MM, REVESTIMENTO B, H=17,5MM, L=0,60M, COM PINTURA BRANCA 2 FACES</t>
  </si>
  <si>
    <t>SUBCOBERTURA COM FOLHA DE ALUMÍNIO</t>
  </si>
  <si>
    <t>DOMOS DE VENTILAÇÃO E ILUMINAÇÃO</t>
  </si>
  <si>
    <t>DOMO ACRÍLICO PARA ILUMINAÇÃO E VENTILAÇÃO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</si>
  <si>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</si>
  <si>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</si>
  <si>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</si>
  <si>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</si>
  <si>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</si>
  <si>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</si>
  <si>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</si>
  <si>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</si>
  <si>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</si>
  <si>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</si>
  <si>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</si>
  <si>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</si>
  <si>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</si>
  <si>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</si>
  <si>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</si>
  <si>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</si>
  <si>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</si>
  <si>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</si>
  <si>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</si>
  <si>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</si>
  <si>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</si>
  <si>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</si>
  <si>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</si>
  <si>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</si>
  <si>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</si>
  <si>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</si>
  <si>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</si>
  <si>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</si>
  <si>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</si>
  <si>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</si>
  <si>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</si>
  <si>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</si>
  <si>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</si>
  <si>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</si>
  <si>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</si>
  <si>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</si>
  <si>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</si>
  <si>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</si>
  <si>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</si>
  <si>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</si>
  <si>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ESQUADRIAS DE MADEIRA</t>
  </si>
  <si>
    <t>PORTAS DE PASSAGEM</t>
  </si>
  <si>
    <t>PORTA LISA ESPECIAL/ SÓLIDA PARA BOX, PARA PORTADORES DE DEFICIÊNCIA FÍSICA - 82X170CM</t>
  </si>
  <si>
    <t>PORTA LISA ESPECIAL/ SÓLIDA PARA PORTADORES DE DEFICIÊNCIA FÍSICA - 82X210CM</t>
  </si>
  <si>
    <t>PORTA LISA ESPECIAL/ SÓLIDA - 62X210CM</t>
  </si>
  <si>
    <t>PORTA LISA ESPECIAL/ SÓLIDA - 82X210CM</t>
  </si>
  <si>
    <t>PORTA LISA ESPECIAL/ SÓLIDA - 92X210CM</t>
  </si>
  <si>
    <t>PORTA LISA ESPECIAL/ SÓLIDA - 102X210CM</t>
  </si>
  <si>
    <t>PORTA LISA COMUM/ ENCABEÇADA - 82X210CM</t>
  </si>
  <si>
    <t>PORTA LISA COMUM/ ENCABEÇADA - 92X210CM</t>
  </si>
  <si>
    <t>PORTA LISA COMUM/ ENCABEÇADA - 102X210CM</t>
  </si>
  <si>
    <t>PORTA LISA COMUM/ ENCABEÇADA REVESTIDA COM LAMINADO MELAMÍNICO - 82X210CM</t>
  </si>
  <si>
    <t>PORTA LISA COMUM/ ENCABEÇADA REVESTIDA COM LAMINADO MELAMÍNICO - 92X210CM</t>
  </si>
  <si>
    <t>PORTA LISA COMUM/ ENCABEÇADA REVESTIDA COM LAMINADO MELAMÍNICO - 102X210CM</t>
  </si>
  <si>
    <t>PORTA VENEZIANA - 82X210CM</t>
  </si>
  <si>
    <t>PORTA VENEZIANA - 92X210CM</t>
  </si>
  <si>
    <t>PORTA DE MADEIRA LISA COMUM/ ENCABEÇADA DE CORRER, 2 FOLHAS, TRILHO DE ALUMÍNIO</t>
  </si>
  <si>
    <t>PORTA DE MADEIRA LISA COMUM/ ENCABEÇADA, 2 FOLHAS - 124X210CM</t>
  </si>
  <si>
    <t>PORTA DE MADEIRA LISA COMUM/ ENCABEÇADA - 2 FOLHAS - 144X210CM</t>
  </si>
  <si>
    <t>PORTA DE MADEIRA LISA COMUM/ ENCABEÇADA - 2 FOLHAS - 164X210CM</t>
  </si>
  <si>
    <t>PORTA DE MADEIRA LISA COMUM/ ENCABEÇADA, 2 FOLHAS - 184X210CM</t>
  </si>
  <si>
    <t>PORTA DE MADEIRA LISA COMUM/ ENCABEÇADA, 2 FOLHAS - 204X210CM</t>
  </si>
  <si>
    <t>BATENTE DE MADEIRA (14CM) - PARA PORTA DE 1 FOLHA, SEM BANDEIRA</t>
  </si>
  <si>
    <t>JG</t>
  </si>
  <si>
    <t>BATENTE DE MADEIRA (14CM) - PARA PORTA DE 2 FOLHAS, SEM BANDEIRA</t>
  </si>
  <si>
    <t>PM.45/49 - BATENTE DE MADEIRA (14CM) - PARA PORTA COM BANDEIRA</t>
  </si>
  <si>
    <t>BATENTE DE MADEIRA (14CM) - PARA INSTALAÇÕES SANITÁRIAS</t>
  </si>
  <si>
    <t>BATENTE DE MADEIRA (25CM) - PARA PORTA DE 1 FOLHA, SEM BANDEIRA</t>
  </si>
  <si>
    <t>BATENTE DE MADEIRA (25CM) - PARA PORTA DE 2 FOLHAS, SEM BANDEIRA</t>
  </si>
  <si>
    <t>BATENTE DE MADEIRA (25CM) - PARA PORTA COM BANDEIRA</t>
  </si>
  <si>
    <t>BATENTE DE MADEIRA (9,5CM) - PARA PORTA EM DIVISÓRIA DV.01</t>
  </si>
  <si>
    <t>VISOR FIXO COM VIDRO E REQUADRO DE MADEIRA PARA PORTA</t>
  </si>
  <si>
    <t>FAIXA BATE MACA EM LAMINADO  MELAMÍNICO PARA PORTA DE MADEIRA</t>
  </si>
  <si>
    <t>PORTA LISA COMUM/ ENCABEÇADA - 72X210CM</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</si>
  <si>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</si>
  <si>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</si>
  <si>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</si>
  <si>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</si>
  <si>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</si>
  <si>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GORGE (55MM) - TRÁFEGO INTENSO, MAÇANETA EM ZEMAC, GUARNIÇÕES EM AÇO, ACABAMENTO CROMADO BRILHANTE</t>
  </si>
  <si>
    <t>FECHADURA TIPO TRANQUETA E TRINCO (55MM) - TRÁFEGO INTENSO, MAÇANETA EM ZAMAC, GUARNIÇÕES EM AÇO, ACABAMENTO CROMADO BRILHANTE - PORTA DE SANITÁRIO</t>
  </si>
  <si>
    <t>CONJUNTO DE FECHADURA TIPO TETRA - SOMENTE TRANCA</t>
  </si>
  <si>
    <t>CJ</t>
  </si>
  <si>
    <t>TARGETA DE SOBREPOR,TIPO "LIVRE-OCUPADO"- 60X65MM</t>
  </si>
  <si>
    <t>FECHO DE EMBUTIR, TRAVA ACIONADA POR ALAVANCA, 3/4"X400MM - PORTA 2 FOLHAS</t>
  </si>
  <si>
    <t>FECHO DE EMBUTIR,TRAVA ACIONADA POR ALAVANCA, 3/4"X200MM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</si>
  <si>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</si>
  <si>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</si>
  <si>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</si>
  <si>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</si>
  <si>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</si>
  <si>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</si>
  <si>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</si>
  <si>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</si>
  <si>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</si>
  <si>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PORTA DE MADEIRA LISA COMUM/ ENCABEÇADA, REVESTIDA COM LAMINADO MELAMÍNICO - 2 FOLHAS 124X210CM</t>
  </si>
  <si>
    <t>PORTA DE MADEIRA LISA COMUM/ ENCABEÇADA, REVESTIDA COM LAMINADO MELAMÍNICO - 2 FOLHAS 144X210CM</t>
  </si>
  <si>
    <t>PORTA DE MADEIRA LISA COMUM/ ENCABEÇADA, REVESTIDA COM LAMINADO MELAMÍNICO - 2 FOLHAS 164X210CM</t>
  </si>
  <si>
    <t>PORTA DE MADEIRA LISA COMUM/ ENCABEÇADA, REVESTIDA COM LAMINADO MELAMÍNICO - 2 FOLHAS 184X210CM</t>
  </si>
  <si>
    <t>PORTA DE MADEIRA LISA COMUM/ ENCABEÇADA, REVESTIDA COM LAMINADO MELAMÍNICO - 2 FOLHAS 204X210CM</t>
  </si>
  <si>
    <t>PORTA GUICHÊ EM MADEIRA LISA ESPECIAL/ SÓLIDA - 82X210CM - REVESTIDA COM LAMINADO  MELAMÍNICO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</si>
  <si>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</si>
  <si>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</si>
  <si>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</si>
  <si>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</si>
  <si>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</si>
  <si>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</si>
  <si>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</si>
  <si>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</si>
  <si>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</si>
  <si>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</si>
  <si>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</si>
  <si>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</si>
  <si>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</si>
  <si>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ARMÁRIO PARA CUMBUCAS</t>
  </si>
  <si>
    <t>ARMÁRIO PARA CANECAS</t>
  </si>
  <si>
    <t>ARMÁRIO PARA PRATOS</t>
  </si>
  <si>
    <t>CABIDE DE MADEIRA PARA SACOLAS</t>
  </si>
  <si>
    <t>PEITORIL DE MADEIRA</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</si>
  <si>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</si>
  <si>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</si>
  <si>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</si>
  <si>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</si>
  <si>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</si>
  <si>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</si>
  <si>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</si>
  <si>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PAR</t>
  </si>
  <si>
    <t>RETIRADA DE ESPELHOS</t>
  </si>
  <si>
    <t>RETIRADA DE ROSETAS OU ENTRADAS DE CHAVE GORGE</t>
  </si>
  <si>
    <t>RETIRADA DE BORBOLETAS OU LEVANTADORES TIPO "UNHA"</t>
  </si>
  <si>
    <t>RETIRADA DE DOBRADIÇAS</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</si>
  <si>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</si>
  <si>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</si>
  <si>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</si>
  <si>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</si>
  <si>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</si>
  <si>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</si>
  <si>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</si>
  <si>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</si>
  <si>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</si>
  <si>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</si>
  <si>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</si>
  <si>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</si>
  <si>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</si>
  <si>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</si>
  <si>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</si>
  <si>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</si>
  <si>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</si>
  <si>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</si>
  <si>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</si>
  <si>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</si>
  <si>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TARGETA DE SOBREPOR, TIPO "LIVRE-OCUPADO" - 60X65MM - INCLUSIVE ADAPTAÇÃO E FURAÇÃO</t>
  </si>
  <si>
    <t>MAÇANETA EM ZAMAC</t>
  </si>
  <si>
    <t>ESPELHO RETANGULAR EM AÇO CROMADO BRILHANTE</t>
  </si>
  <si>
    <t>DOBRADIÇA EM AÇO LAMINADO, CROMADA - 3 1/2"X3"</t>
  </si>
  <si>
    <t>ESQUADRIAS METALICAS</t>
  </si>
  <si>
    <t>PORTAS</t>
  </si>
  <si>
    <t>PORTA EM FERRO PERFILADO, DUPLA ALMOFADADA - ABRIR, 1 FOLHA</t>
  </si>
  <si>
    <t>PORTA EM FERRO PERFILADO, DUPLA ALMOFADADA - ABRIR, 2 FOLHA</t>
  </si>
  <si>
    <t>PORTA EM FERRO PERFILADO, MEIO VIDRO COM SUBDIVISÕES - ABRIR, 1 FOLHA</t>
  </si>
  <si>
    <t>PORTA EM FERRO PERFILADO, MEIO VIDRO COM SUBDIVISÕES - ABRIR, 2 FOLHAS</t>
  </si>
  <si>
    <t>PORTA EM FERRO PERFILADO, MEIO VIDRO COM SUBDIVISÕES - CORRER</t>
  </si>
  <si>
    <t>PORTA EM FERRO PERFILADO - INSTALAÇÃO SANITÁRIA PARA PORTADORES DE DEFICIÊNCIA - 90 X 210CM</t>
  </si>
  <si>
    <t>PORTA EM FERRO PERFILADO FIXO COMPLEMENTO PORTA (INCLUSIVE VIDRO E PINTURA)</t>
  </si>
  <si>
    <t>PORTA EM PERFIL DE CHAPA DOBRADA, MEIO VIDRO - ABRIR, 1 FOLHA</t>
  </si>
  <si>
    <t>PORTA EM PERFIL DE CHAPA DOBRADA, VENEZIANA, ABRIR 1 FOLHA</t>
  </si>
  <si>
    <t>PORTA EM PERFIL DE CHAPA DOBRADA, VENEZIANA, ABRIR 2 FOLHAS</t>
  </si>
  <si>
    <t>PORTA EM ALUMÍNIO ANODIZADO, MEIO VIDRO - ABRIR, 1 FOLHA</t>
  </si>
  <si>
    <t>PORTA EM ALUMÍNIO ANODIZADO, MEIO VIDRO, DE ABRIR, 2 FOLHAS</t>
  </si>
  <si>
    <t>PORTA EM ALUMÍNIO ANODIZADO,MEIO VIDRO - CORRER</t>
  </si>
  <si>
    <t>PORTA EM ALUMÍNIO ANODIZADO, VENEZIANA - ABRIR, 1 FOLHA</t>
  </si>
  <si>
    <t>PORTA DE ENROLAR, EM CHAPA ONDULADA N.22</t>
  </si>
  <si>
    <t>PORTA DE ENROLAR, EM TIRAS ARTICULADAS E RAIADAS DE CHAPA N.22</t>
  </si>
  <si>
    <t>COLUNA FIXA OU MÓVEL PARA PORTAS OU GRADES DE ENROLAR</t>
  </si>
  <si>
    <t>CAVALETE CENTRAL - PARA COLUNA MÓVEL DE PORTA DE ENROLAR</t>
  </si>
  <si>
    <t>BATENTE ESPECIAL EM PERFIL DE CHAPA DOBRADA N. 14</t>
  </si>
  <si>
    <t>BATENTE EM PERFIL DE CHAPA DOBRADA Nº20,1 FOLHA, SEM BANDEIRA</t>
  </si>
  <si>
    <t>BATENTE EM PERFIL DE CHAPA DOBRADA NÚMERO 20, 2 FOLHAS, SEM BANDEIRA</t>
  </si>
  <si>
    <t>BATENTE DE ALUMÍNIO PARA DIVISÓRIA DE GRANILITE</t>
  </si>
  <si>
    <t>BANDEIRA FIXA EM FERRO PERFILADO COM SUBDIVISÕES PARA VIDRO</t>
  </si>
  <si>
    <t>CAIXILHOS</t>
  </si>
  <si>
    <t>CAIXILHO EM FERRO PERFILADO - FIXO, SEM VENTILAÇÃO PERMANENTE</t>
  </si>
  <si>
    <t>CAIXILHO EM FERRO PERFILADO - FIXO, COM VENTILAÇÃO PERMANENTE</t>
  </si>
  <si>
    <t>CAIXILHO EM FERRO PERFILADO - PIVOTANTE</t>
  </si>
  <si>
    <t>CAIXILHO EM FERRO PERFILADO - MAXIMAR</t>
  </si>
  <si>
    <t>CAIXILHO EM FERRO PERFILADO - BASCULANTE</t>
  </si>
  <si>
    <t>CAIXILHO EM FERRO PERFILADO - DE CORRER</t>
  </si>
  <si>
    <t>CAIXILHO EM PERFIL DE CHAPA DOBRADA - BASCULANTE</t>
  </si>
  <si>
    <t>CAIXILHO EM PERFIL DE CHAPA DOBRADA, VENEZIANA, FIXO COM VENTILAÇÃO PERMANENTE</t>
  </si>
  <si>
    <t>JANELA EM ALUMÍNIO ANODIZADO, FIXO, SEM VENTILAÇÃO PERMANENTE</t>
  </si>
  <si>
    <t>JANELA EM ALUMÍNIO ANODIZADO, FIXO, COM VENTILAÇÃO PERMANENTE</t>
  </si>
  <si>
    <t>JANELA EM ALUMÍNIO ANODIZADO - PIVOTANTE</t>
  </si>
  <si>
    <t>JANELA EM ALUMÍNIO ANODIZADO - MAXIMAR</t>
  </si>
  <si>
    <t>JANELA EM ALUMÍNIO ANODIZADO - BASCULANTE</t>
  </si>
  <si>
    <t>JANELA EM ALUMÍNIO ANODIZADO - DE CORRER</t>
  </si>
  <si>
    <t>GRADE DE PROTEÇÃO EM FERRO REDONDO</t>
  </si>
  <si>
    <t>GRADE DE PROTEÇÃO EM FERRO CHATO</t>
  </si>
  <si>
    <t>GRADE DE PROTEÇÃO EM FERRO GALVANIZADO ELETROFUNDIDO - BARRA 25X2MM, MALHA 65X132MM</t>
  </si>
  <si>
    <t>TELA DE PROTEÇÃO EM ARAME N.12, MALHA DE 1/2" - INCLUSIVE REQUADRO</t>
  </si>
  <si>
    <t>TELA MOSQUITEIRO EM ARAME GALVANIZADO MALHA 14, FIO 28 INCLUSIVE  REQUADRO</t>
  </si>
  <si>
    <t>PORTAS ESPECIAIS</t>
  </si>
  <si>
    <t>PORTA EM FERRO PERFILADO COM CHAPA PARA ENTRADA DE ÁGUA OU GÁS ENCANADO</t>
  </si>
  <si>
    <t>PORTA EM FERRO PERFILADO COM CHAPA PARA ABRIGO DE LIXO</t>
  </si>
  <si>
    <t>PORTA EM FERRO PERFILADO COM TELA PARA ABRIGO DE GÁS</t>
  </si>
  <si>
    <t>PORTA EM FERRO PERFILADO COM CHAPA PARA PASSA-PRATOS</t>
  </si>
  <si>
    <t>ALÇAPÃO EM FERRO PERFILADO COM CHAPA</t>
  </si>
  <si>
    <t>RETIRADA DE ESQUADRIAS METÁLICAS EM GERAL, PORTAS OU CAIXILHOS</t>
  </si>
  <si>
    <t>RETIRADA DE BATENTES METÁLICOS</t>
  </si>
  <si>
    <t>RETIRADA DE BRAÇO DE ALAVANCA</t>
  </si>
  <si>
    <t>RETIRADA DE ALAVANCA</t>
  </si>
  <si>
    <t>RETIRADA DE PUXADOR DE ENGATE, PARA CAIXILHOS DE CORRER</t>
  </si>
  <si>
    <t>RECOLOCAÇÃO DE ESQUADRIAS METÁLICAS EM GERAL, PORTAS OU CAIXILHOS</t>
  </si>
  <si>
    <t>RECOLOCAÇÃO DE BATENTES METÁLICOS</t>
  </si>
  <si>
    <t>RECOLOCAÇÃO DE BRAÇO DE ALAVANCA</t>
  </si>
  <si>
    <t>RECOLOCAÇÃO DE ALAVANCA</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</si>
  <si>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</si>
  <si>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</si>
  <si>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</si>
  <si>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</si>
  <si>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</si>
  <si>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</si>
  <si>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INSTALACOES ELETRICAS</t>
  </si>
  <si>
    <t>ENTRADA DE ENERGIA E TELEFONE</t>
  </si>
  <si>
    <t>ENTRADA AÉREA DE ENERGIA E TELEFONE - 13 À 16KVA</t>
  </si>
  <si>
    <t>ENTRADA AÉREA DE ENERGIA E TELEFONE - 17 À 20KVA</t>
  </si>
  <si>
    <t>ENTRADA AÉREA DE ENERGIA E TELEFONE - 21 À 23KVA</t>
  </si>
  <si>
    <t>ENTRADA AÉREA DE ENERGIA E TELEFONE - 24 À 30KVA</t>
  </si>
  <si>
    <t>ENTRADA AÉREA DE ENERGIA E TELEFONE - 31 À 39KVA</t>
  </si>
  <si>
    <t>ENTRADA AÉREA DE ENERGIA E TELEFONE - 40 À 47KVA</t>
  </si>
  <si>
    <t>ENTRADA AÉREA DE ENERGIA E TELEFONE - 48 À 54KVA</t>
  </si>
  <si>
    <t>ENTRADA AÉREA DE ENERGIA E TELEFONE - 55 À 62KVA</t>
  </si>
  <si>
    <t>ENTRADA AÉREA DE ENERGIA E TELEFONE - 63 À 70KVA</t>
  </si>
  <si>
    <t>ENTRADA AÉREA DE ENERGIA E TELEFONE - 71 À 75KVA</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</si>
  <si>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</si>
  <si>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</si>
  <si>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</si>
  <si>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</si>
  <si>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</si>
  <si>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</si>
  <si>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</si>
  <si>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</si>
  <si>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</si>
  <si>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</si>
  <si>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</si>
  <si>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</si>
  <si>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</si>
  <si>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</si>
  <si>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</si>
  <si>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</si>
  <si>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</si>
  <si>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</si>
  <si>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</si>
  <si>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</si>
  <si>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</si>
  <si>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</si>
  <si>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</si>
  <si>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</si>
  <si>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</si>
  <si>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</si>
  <si>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</si>
  <si>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</si>
  <si>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</si>
  <si>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</si>
  <si>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</si>
  <si>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</si>
  <si>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ELETRODUTO DE PVC CORRUGADO REFORÇADO, ANTICHAMA - 32MM (1")</t>
  </si>
  <si>
    <t>TUBO METÁLICO FLEXÍVEL REVESTIDO COM PVC-3/4"</t>
  </si>
  <si>
    <t>TUBO METÁLICO FLEXÍVEL REVESTIDO COM PVC-1"</t>
  </si>
  <si>
    <t>TUBO METÁLICO FLEXÍVEL REVESTIDO COM PVC-1 1/2"</t>
  </si>
  <si>
    <t>ELETRODUTO DE PEAD CORRUGADO FLEXÍVEL - 1 1/4"</t>
  </si>
  <si>
    <t>ELETRODUTO DE PEAD CORRUGADO FLEXÍVEL - 1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</si>
  <si>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</si>
  <si>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</si>
  <si>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</si>
  <si>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</si>
  <si>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</si>
  <si>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</si>
  <si>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</si>
  <si>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</si>
  <si>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</si>
  <si>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</si>
  <si>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</si>
  <si>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</si>
  <si>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</si>
  <si>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</si>
  <si>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</si>
  <si>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</si>
  <si>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</si>
  <si>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</si>
  <si>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</si>
  <si>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</si>
  <si>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</si>
  <si>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</si>
  <si>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</si>
  <si>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</si>
  <si>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</si>
  <si>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</si>
  <si>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</si>
  <si>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</si>
  <si>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</si>
  <si>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</si>
  <si>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</si>
  <si>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</si>
  <si>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</si>
  <si>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</si>
  <si>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</si>
  <si>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</si>
  <si>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</si>
  <si>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</si>
  <si>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</si>
  <si>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</si>
  <si>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EXTERNO TIPO FE-100 PAR PARALELO</t>
  </si>
  <si>
    <t>CABO TELEFÔNICO TIPO CI-50 (50 PARES)</t>
  </si>
  <si>
    <t>CABO FLEXÍVEL PVC-750V - 2 CONDUTORES - 1,5MM2</t>
  </si>
  <si>
    <t>CABO FLEXÍVEL PVC - 750V - 2 CONDUTORES - 4,00MM2</t>
  </si>
  <si>
    <t>CABO FLEXÍVEL PVC-750V - 3 CONDUTORES - 1,5MM2</t>
  </si>
  <si>
    <t>CABO FLEXÍVEL PVC - 750V - 3 CONDUTORES - 2,50MM2</t>
  </si>
  <si>
    <t>CABO FLEXÍVEL PVC-750V - 4 CONDUTORES - 1,5MM2</t>
  </si>
  <si>
    <t>CABO DE COBRE 1,50MM2 - ISOLAMENTO PARA 0,6/1KV - CLASSE 5 - FLEXÍVEL - ISOLAÇÃO EM EPR 90 C</t>
  </si>
  <si>
    <t>CABO DE COBRE 2,50MM2 - ISOLAMENTO PARA 0,6/1KV - CLASSE 5 - FLEXÍVEL - ISOLAÇÃO EM EPR 90 C</t>
  </si>
  <si>
    <t>CABO DE COBRE 6MM2 - ISOLAMENTO PARA 0,6/1KV - CLASSE 5 - FLEXÍVEL - ISOLAÇÃO EM EPR 90 C</t>
  </si>
  <si>
    <t>CABO DE COBRE 10MM2 - ISOLAMENTO PARA 0,6/1KV - CLASSE 5 - FLEXÍVEL - ISOLAÇÃO EM EPR 90 C</t>
  </si>
  <si>
    <t>CABO DE COBRE 16MM2 - ISOLAMENTO PARA 0,6/1KV - CLASSE 5 - FLEXÍVEL - ISOLAÇÃO EM EPR 90 C</t>
  </si>
  <si>
    <t>CABO DE COBRE 25MM2 - ISOLAMENTO PARA 0,6/1KV - CLASSE 5 - FLEXÍVEL - ISOLAÇÃO EM EPR 90 C</t>
  </si>
  <si>
    <t>CABO DE COBRE 35MM2 - ISOLAMENTO PARA 0,6/1KV - CLASSE 5 - FLEXÍVEL - ISOLAÇÃO EM EPR 90 C</t>
  </si>
  <si>
    <t>CABO DE COBRE 50MM2 - ISOLAMENTO PARA 0,6/1KV - CLASSE 5 - FLEXÍVEL - ISOLAÇÃO EM EPR 90 C</t>
  </si>
  <si>
    <t>CABO DE COBRE 70MM2 - ISOLAMENTO PARA 0,6/1KV - CLASSE 5 - FLEXÍVEL - ISOLAÇÃO EM EPR 90 C</t>
  </si>
  <si>
    <t>CABO DE COBRE 95MM2 - ISOLAMENTO PARA 0,6/1KV - CLASSE 5 - FLEXÍVEL - ISOLAÇÃO EM EPR 90 C</t>
  </si>
  <si>
    <t>CABO DE COBRE 120MM2 - ISOLAMENTO PARA 0,6/1KV - CLASSE 5 - FLEXÍVEL - ISOLAÇÃO EM EPR 90 C</t>
  </si>
  <si>
    <t>CABO DE COBRE 150MM2 - ISOLAMENTO PARA 0,6/1KV - CLASSE 5 - FLEXÍVEL - ISOLAÇÃO EM EPR 90 C</t>
  </si>
  <si>
    <t>CABO DE COBRE 185MM2 - ISOLAMENTO PARA 0,6/1KV - CLASSE 5 - FLEXÍVEL - ISOLAÇÃO EM EPR 90 C</t>
  </si>
  <si>
    <t>CABO DE COBRE 240MM2 - ISOLAMENTO PARA 0,6/1KV - CLASSE 5 - FLEXÍVEL - ISOLAÇÃO EM EPR 90 C</t>
  </si>
  <si>
    <t>CABO DE COBRE 2X1,5MM2 - ISOLAMENTO PARA 0,6KV - CLASSE 5 - FLEXÍVEL - ISOLAÇÃO EM EPR 90 C - PARA DETECÇÃO DE INCÊNDIO</t>
  </si>
  <si>
    <t>CABO DE COBRE 3X1,5MM2 - ISOLAMENTO PARA 0,6KV - CLASSE 5 - FLEXÍVEL - ISOLAÇÃO EM EPR 90 C - PARA DETECÇÃO DE INCÊNDIO</t>
  </si>
  <si>
    <t>CABO DE COBRE 2X2,5MM2 - ISOLAMENTO PARA 0,6KV - CLASSE 5 - FLEXÍVEL - ISOLAÇÃO EM EPR 90 C - PARA DETECÇÃO DE INCÊNDIO</t>
  </si>
  <si>
    <t>CABO DE COBRE 1,50MM2 - ISOLAMENTO PARA 750V - AFUMEX - CLASSE 5 - FLEXÍVEL - ISOLAÇÃO EM HEPR 90 C</t>
  </si>
  <si>
    <t>CABO DE COBRE 2,50MM2 - ISOLAMENTO PARA 750V - AFUMEX - CLASSE 5 - FLEXÍVEL - ISOLAÇÃO EM HEPR 90 C</t>
  </si>
  <si>
    <t>CABO DE COBRE 4MM2 - ISOLAMENTO PARA 750V - AFUMEX - CLASSE 5 - FLEXÍVEL - ISOLAÇÃO EM HEPR 90 C</t>
  </si>
  <si>
    <t>CABO DE COBRE 6MM2 - ISOLAMENTO PARA 750V - AFUMEX - CLASSE 5 - FLEXÍVEL - ISOLAÇÃO EM HEPR 90 C</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</si>
  <si>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</si>
  <si>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</si>
  <si>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</si>
  <si>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</si>
  <si>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</si>
  <si>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</si>
  <si>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</si>
  <si>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</si>
  <si>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</si>
  <si>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</si>
  <si>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</si>
  <si>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</si>
  <si>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</si>
  <si>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25A - SENSIBILIDADE 30MA - 220V</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</si>
  <si>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</si>
  <si>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</si>
  <si>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</si>
  <si>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</si>
  <si>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</si>
  <si>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</si>
  <si>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</si>
  <si>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</si>
  <si>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</si>
  <si>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</si>
  <si>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</si>
  <si>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</si>
  <si>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</si>
  <si>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</si>
  <si>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</si>
  <si>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</si>
  <si>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</si>
  <si>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</si>
  <si>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</si>
  <si>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</si>
  <si>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DE PVC 10X5X5CM, INCLUSIVE ESPELHO</t>
  </si>
  <si>
    <t>CAIXA E PVC 10X10X5CM, INCLUSIVE ESPELHO</t>
  </si>
  <si>
    <t>CAIXA DE PASSAGEM EM FERRO ESTAMPADO - 3"X3", INCLUSIVE ESPELHO</t>
  </si>
  <si>
    <t>CAIXA DE PASSAGEM EM FERRO ESTAMPADO - 4"X2", INCLUSIVE ESPELHO</t>
  </si>
  <si>
    <t>CAIXA DE PASSAGEM EM FERRO ESTAMPADO - 4"X4", INCLUSIVE ESPELHO</t>
  </si>
  <si>
    <t>CAIXA DE PASSAGEM EM FERRO ESTAMPADO COM FUNDO MÓVEL</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</si>
  <si>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</si>
  <si>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</si>
  <si>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</si>
  <si>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</si>
  <si>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</si>
  <si>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</si>
  <si>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</si>
  <si>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</si>
  <si>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</si>
  <si>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</si>
  <si>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</si>
  <si>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</si>
  <si>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</si>
  <si>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</si>
  <si>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</si>
  <si>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</si>
  <si>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- 40X40X15CM - USO PARA TELEFONIA</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</si>
  <si>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</si>
  <si>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</si>
  <si>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</si>
  <si>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</si>
  <si>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</si>
  <si>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</si>
  <si>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</si>
  <si>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DE PASSAGEM E LIGAÇÃO EM PVC 6,5X10,5X5,0CM - (4X2"), INCLUSIVE ESPELHO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</si>
  <si>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</si>
  <si>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</si>
  <si>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</si>
  <si>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</si>
  <si>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</si>
  <si>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</si>
  <si>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</si>
  <si>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</si>
  <si>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</si>
  <si>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</si>
  <si>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</si>
  <si>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</si>
  <si>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CAIXA DE ALUMÍNIO 10X10CM, ALTA COM TAMPA DE LATÃO PARA TOMADAS</t>
  </si>
  <si>
    <t>QUADRO GERAL OU DE DISTRIBUIÇÃO, EM CHAPA METÁLICA N.14 ESMALTADA</t>
  </si>
  <si>
    <t>QUADRO DE DISTRIBUIÇÃO EM PVC - PARA ATÉ 16 DISJUNTORES</t>
  </si>
  <si>
    <t>QUADRO DE DISTRIBUIÇÃO EM PVC - PARA ATÉ 24 DISJUNTORES</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</si>
  <si>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</si>
  <si>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</si>
  <si>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</si>
  <si>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</si>
  <si>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</si>
  <si>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</si>
  <si>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</si>
  <si>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</si>
  <si>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</si>
  <si>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</si>
  <si>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</si>
  <si>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</si>
  <si>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</si>
  <si>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</si>
  <si>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</si>
  <si>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</si>
  <si>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</si>
  <si>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</si>
  <si>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</si>
  <si>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</si>
  <si>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</si>
  <si>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</si>
  <si>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</si>
  <si>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</si>
  <si>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</si>
  <si>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</si>
  <si>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</si>
  <si>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</si>
  <si>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</si>
  <si>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</si>
  <si>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</si>
  <si>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</si>
  <si>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</si>
  <si>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</si>
  <si>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</si>
  <si>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</si>
  <si>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</si>
  <si>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</si>
  <si>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</si>
  <si>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</si>
  <si>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</si>
  <si>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</si>
  <si>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</si>
  <si>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</si>
  <si>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</si>
  <si>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</si>
  <si>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</si>
  <si>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</si>
  <si>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</si>
  <si>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</si>
  <si>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</si>
  <si>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</si>
  <si>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</si>
  <si>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CAIXA 4"X2"</t>
  </si>
  <si>
    <t>PONTO COM INTERRUPTOR SIMPLES - 2 TECLAS, EM CAIXA 4"X2"</t>
  </si>
  <si>
    <t>PONTO COM INTERRUPTOR SIMPLES - 3 TECLAS, EM CAIXA 4"X2"</t>
  </si>
  <si>
    <t>PONTO COM INTERRUPTOR SIMPLES - 2 TECLAS, EM CAIXA 4"X4"</t>
  </si>
  <si>
    <t>PONTO COM INTERRUPTOR SIMPLES - 3 TECLAS, EM CAIXA 4"X4"</t>
  </si>
  <si>
    <t>PONTO COM INTERRUPTOR SIMPLES - 4 TECLAS, EM CAIXA 4"X4"</t>
  </si>
  <si>
    <t>PONTO COM INTERRUPTOR SIMPLES E TOMADA 110V - EM CAIXA 4"X4"</t>
  </si>
  <si>
    <t>PONTO COM INTERRUPTOR PARALELO - 1 TECLA, EM CAIXA 4"X2"</t>
  </si>
  <si>
    <t>PONTO COM INTERRUPTOR SIMPLES BIPOLAR - EM CAIXA 4"X2"</t>
  </si>
  <si>
    <t>PONTO COM INTERRUPTOR PARALELO BIPOLAR - EM CAIXA 4"X2"</t>
  </si>
  <si>
    <t>PONTO COM DOIS INTERRUPTORES SIMPLES BIPOLAR - EM CAIXA 4"X4"</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</si>
  <si>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</si>
  <si>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</si>
  <si>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</si>
  <si>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</si>
  <si>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</si>
  <si>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</si>
  <si>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</si>
  <si>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</si>
  <si>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</si>
  <si>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</si>
  <si>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DE EMBUTIR - 110/220V CAIXA 4"X2"</t>
  </si>
  <si>
    <t>PONTO COM TOMADA SIMPLES 110/220V - EM CONDULETE 3/4"</t>
  </si>
  <si>
    <t>PONTO COM TOMADA SIMPLES DE EMBUTIR - PARA PISO</t>
  </si>
  <si>
    <t>PONTO SECO PARA TELEFONE - CAIXA 4"X4"</t>
  </si>
  <si>
    <t>PONTO SECO PARA TELEFONE EM CONDULETE</t>
  </si>
  <si>
    <t>PONTO COM BOTÃO PARA CAMPAINHA - USO AO TEMPO - CAIXA 4"X2"</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</si>
  <si>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</si>
  <si>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</si>
  <si>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</si>
  <si>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</si>
  <si>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</si>
  <si>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</si>
  <si>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</si>
  <si>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</si>
  <si>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</si>
  <si>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</si>
  <si>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</si>
  <si>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</si>
  <si>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</si>
  <si>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</si>
  <si>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</si>
  <si>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</si>
  <si>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</si>
  <si>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</si>
  <si>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</si>
  <si>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</si>
  <si>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</si>
  <si>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</si>
  <si>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</si>
  <si>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</si>
  <si>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</si>
  <si>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BIPOLAR 150A COM DISPARADOR TERMOMAGNÉTICO AJUSTÁVEL</t>
  </si>
  <si>
    <t>DISJUNTOR CAIXA MOLDADA BIPOLAR 200A COM DISPARADOR TERMOMAGNÉTICO AJUSTÁVEL</t>
  </si>
  <si>
    <t>DISJUNTOR CX MOLDADA BIPOLAR 250A C/ DISPARADOR TERM/MAGNET. AJUSTÁVEL</t>
  </si>
  <si>
    <t>DISJUNTOR CAIXA MOLDADA TRIPOLAR 100A COM DISPARADOR TERMOMAGNÉTICO AJUSTÁVEL</t>
  </si>
  <si>
    <t>DISJUNTOR CAIXA MOLDADA TRIPOLAR 125A COM DISPARADOR TERMOMAGNÉTICO AJUSTÁVEL</t>
  </si>
  <si>
    <t>DISJUNTOR CAIXA MOLDADA TRIPOLAR 150A COM DISPARADOR TERMOMAGNÉTICO AJUSTÁVEL</t>
  </si>
  <si>
    <t>DISJUNTOR CAIXA MOLDADA TRIPOLAR 200A COM DISPARADOR TERMOMAGNÉTICO AJUSTÁVEL</t>
  </si>
  <si>
    <t>DISJUNTOR CAIXA MOLDADA TRIPOLAR 250A COM DISPARADOR TERMOMAGNÉTICO AJUSTÁVEL</t>
  </si>
  <si>
    <t>DISJUNTOR CAIXA MOLDADA TRIPOLAR 300A COM DISPARADOR TERMOMAGNÉTICO AJUSTÁVEL</t>
  </si>
  <si>
    <t>DISJUNTOR CAIXA MOLDADA TRIPOLAR 400A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</si>
  <si>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</si>
  <si>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</si>
  <si>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</si>
  <si>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</si>
  <si>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</si>
  <si>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</si>
  <si>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</si>
  <si>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</si>
  <si>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</si>
  <si>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</si>
  <si>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PROJETOR DE ALUMÍNIO FUNDIDO COM VIDRO PARA LÂMPADA ATÉ 500W</t>
  </si>
  <si>
    <t>PROJETOR DE ALUMÍNIO FUNDIDO COM VIDRO PARA LÂMPADA ATÉ 1000W</t>
  </si>
  <si>
    <t>PROJETOR DE ALUMÍNIO REPUXADO COM VIDRO PARA LÂMPADA ATÉ 400W</t>
  </si>
  <si>
    <t>PROJETOR PARA USO EXTERNO COM LÂMPADA LED DE 100W - COMPLETA</t>
  </si>
  <si>
    <t>PROJETOR PARA USO EXTERNO COM LÂMPADA LED DE 150W - COMPLETA</t>
  </si>
  <si>
    <t>PROJETOR DE SOBREPOR LED DE 200W IP 65</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</si>
  <si>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</si>
  <si>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</si>
  <si>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</si>
  <si>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</si>
  <si>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</si>
  <si>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</si>
  <si>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COMERCIAL DE EMBUTIR COM CORPO, ALETAS PLANAS, TAMPA PORTA LÂMPADAS EM CHAPA DE AÇO TRATADA E PINTADA NA COR BRANCA, REFLETOR COM ACABAMENTO ESPECULAR DE ALTO BRILHO PARA 2 LÂMPADAS FLUORESCENTES DE 16/20W - COMPLETA</t>
  </si>
  <si>
    <t>LUMINÁRIA HERMÉTICA EM ALUMÍNIO FUNDIDO PARA LÂMPADA ATÉ 250W - COM APROVAÇÃO DE ILUME/ PMSP</t>
  </si>
  <si>
    <t>LUMINÁRIA INDUSTRIAL - 2 LÂMPADAS FLUORESCENTES 16/20W</t>
  </si>
  <si>
    <t>LUMINÁRIA INDUSTRIAL - 2 LÂMPADAS FLUORESCENTE 32/40W</t>
  </si>
  <si>
    <t>LUMINÁRIA TIPO PLAFONIER BRANCA PARA LÂMPADA FLUORESCENTE 2X32W, COM DIFUSOR EM POLIESTIRENO TRANSPARENTE E SOQUETES (REF. COVISA)</t>
  </si>
  <si>
    <t>LUMINÁRIA INDUSTRIAL CORPO EM CHAPA DE AÇO TRATADA, PINTADA E REFLETOR EM ALUMÍNIO ANODIZADO DE ALTO BRILHO - 1XT 28W</t>
  </si>
  <si>
    <t>LUMINÁRIA INDUSTRIAL CORPO EM CHAPA DE AÇO TRATADA, PINTADA E REFLETOR EM ALUMÍNIO ANODIZADO DE ALTO BRILHO - 2XT 28W</t>
  </si>
  <si>
    <t>LUMINÁRIA COMERCIAL DE SOBREPOR, COM CORPO, ALETAS PLANAS E TAMPA PORTA LÂMPADAS EM CHAPA DE AÇO TRATADO E PINTURA NA COR BRANCA, REFLETOR COM ACABAMENTO ESPECULAR DE ALTO BRILHO - 2 LÂMPADAS FLUORESCENTES 16/20W</t>
  </si>
  <si>
    <t>LUMINÁRIA COMERCIAL DE SOBREPOR, COM CORPO, ALETAS PLANAS E TAMPA PORTA LÂMPADAS EM CHAPA DE AÇO TRATADA E PINTURA NA COR BRANCA, REFLETOR COM ACABAMENTO ESPECULAR DE ALTO BRILHO - 2 LÂMPADAS FLUORESCENTES 32/40W</t>
  </si>
  <si>
    <t>LUMINÁRIA COMERCIAL - 1 LÂMPADA FLUORESCENTE 54W</t>
  </si>
  <si>
    <t>LUMINÁRIA COMERCIAL - 2 LÂMPADAS FLUORESCENTES 54W</t>
  </si>
  <si>
    <t>LUMINÁRIA COMERCIAL - 1 LÂMPADA FLUORESCENTE DE 28W</t>
  </si>
  <si>
    <t>LUMINÁRIA COMERCIAL - 2 LÂMPADAS FLUORESCENTES 28W</t>
  </si>
  <si>
    <t>LUMINÁRIA LED DE SOBREPOR SLIM LINEAR 36W</t>
  </si>
  <si>
    <t>LUMINÁRIA PENDENTE COM UMA LÂMPADA DE LED DE 150W</t>
  </si>
  <si>
    <t>LUMINÁRIA RETANGULAR DE SOBREPOR COM ALETAS DE ALUMÍNIO PARA 2 LÂMPADAS TUBULARES DE LED 9/10W</t>
  </si>
  <si>
    <t>EQUIPAMENTOS DE EMERGÊNCIA E SEGURANÇA</t>
  </si>
  <si>
    <t>LUMINÁRIA DE EMERGÊNCIA AUTÔNOMA COM LÂMPADA FLUORESCENTE 15W</t>
  </si>
  <si>
    <t>LUMINÁRIA DE EMERGÊNCIA AUTÔNOMA COM 2 PROJETORES 55W/12VCC</t>
  </si>
  <si>
    <t>LUMINÁRIA DE EMERGÊNCIA AUTÔNOMA COM LÂMPADA FLUORESCENTE 9W</t>
  </si>
  <si>
    <t>LUMINÁRIA DE EMERGÊNCIA AUTÔNOMA COM 30 LEDS - 2W - AUTONOMIA MIN. 3H - COMPLETA</t>
  </si>
  <si>
    <t>BATERIA AUTOMOTIVA SELADA SEM COMPLEMENTAÇÃO DE NÍVEL 40AH-12V</t>
  </si>
  <si>
    <t>PAINEL REPETIDOR DE DETECÇÃO E ALARME DE INCÊNDIO TIPO ENDEREÇÁVEL</t>
  </si>
  <si>
    <t>CENTRAL DE ALARME DE INCÊNDIO ATÉ 12 LAÇOS</t>
  </si>
  <si>
    <t>CENTRAL DE ALARME DE INCÊNDIO ATÉ 24 LAÇOS</t>
  </si>
  <si>
    <t>ACIONADOR LIGA-DESLIGA PARA BOMBA COM MARTELO QUEBRA VIDRO</t>
  </si>
  <si>
    <t>ACIONADOR MANUAL TIPO "QUEBRE O VIDRO"</t>
  </si>
  <si>
    <t>LUMINÁRIA DE EMERGÊNCIA AUTÔNOMA COM 30 LEDS E AUTONOMIA MIN DE 6H</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</si>
  <si>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</si>
  <si>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</si>
  <si>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</si>
  <si>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</si>
  <si>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</si>
  <si>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DETECTOR DE TEMPERATURA PARA SISTEMAS ENDEREÇÁVEIS</t>
  </si>
  <si>
    <t>NO-BREAK TRIFÁSICO - 15 KVA - AUTONOMIA DE 15MIN.</t>
  </si>
  <si>
    <t>NO BREAK BIFÁSICO 10 KVA - AUTONOMIA DE 15 MINUTOS</t>
  </si>
  <si>
    <t>ESTABILIZADOR ELETRÔNICO TRIFÁSICO - 15KVA</t>
  </si>
  <si>
    <t>GRUPO GERADOR 81KVA EXCITAÇÃO BRUSHLESS COM QUADRO TRANSFORMAÇÃO AUTOMÁTICA</t>
  </si>
  <si>
    <t>GRUPO GERADOR 110KVA EXCITAÇÃO BRUSHLESS C/ QUADRO TRANSF. AUTOMÁTICA</t>
  </si>
  <si>
    <t>GRUPO GERADOR 150KVA EXCITAÇÃO BRUSHLESS C/ QUADRO TRANSF. AUTOMÁTICA</t>
  </si>
  <si>
    <t>GRUPO GERADOR 170KVA EXCITAÇÃO BRUSHLESS COM QUADRO TRANSFORMAÇÃO AUTOMÁTICA</t>
  </si>
  <si>
    <t>GRUPO GERADOR 275KVA EXCITAÇÃO BRUSHLESS C/ QUADRO TRANSF. AUTOMÁTICA</t>
  </si>
  <si>
    <t>GRUPO GERADOR 375KVA EXCITAÇÃO BRUSHLESS COM QUADRO TRANSFORMAÇÃO AUTOMÁTICA</t>
  </si>
  <si>
    <t>PÁRA-RAIOS</t>
  </si>
  <si>
    <t>PÁRA-RAIOS TIPO "FRANKLIN", EXCLUSIVE DESCIDA E ATERRAMENTO</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</si>
  <si>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</si>
  <si>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</si>
  <si>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</si>
  <si>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</si>
  <si>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</si>
  <si>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CONDUTOR EM AÇO CA - 25 - 3/8"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</si>
  <si>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</si>
  <si>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</si>
  <si>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</si>
  <si>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</si>
  <si>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</si>
  <si>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</si>
  <si>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</si>
  <si>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</si>
  <si>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</si>
  <si>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</si>
  <si>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</si>
  <si>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</si>
  <si>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</si>
  <si>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</si>
  <si>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</si>
  <si>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</si>
  <si>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</si>
  <si>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</si>
  <si>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</si>
  <si>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</si>
  <si>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</si>
  <si>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</si>
  <si>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</si>
  <si>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</si>
  <si>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</si>
  <si>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</si>
  <si>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</si>
  <si>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</si>
  <si>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</si>
  <si>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</si>
  <si>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</si>
  <si>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</si>
  <si>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</si>
  <si>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</si>
  <si>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</si>
  <si>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</si>
  <si>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</si>
  <si>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</si>
  <si>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</si>
  <si>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</si>
  <si>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</si>
  <si>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</si>
  <si>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</si>
  <si>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</si>
  <si>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</si>
  <si>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</si>
  <si>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</si>
  <si>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</si>
  <si>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</si>
  <si>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</si>
  <si>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</si>
  <si>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</si>
  <si>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</si>
  <si>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</si>
  <si>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CABO DE MÉDIA TENSÃO PARA 12/20KV - 1 X 25MM2 UNIPOLAR</t>
  </si>
  <si>
    <t>CABO DE MÉDIA TENSÃO PARA 12/20KV - 1 X 50MM2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</si>
  <si>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</si>
  <si>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</si>
  <si>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</si>
  <si>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</si>
  <si>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</si>
  <si>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</si>
  <si>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</si>
  <si>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</si>
  <si>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</si>
  <si>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</si>
  <si>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BASE TRIPOLAR PARA FUSIVEL LIMITADOR HH - 15KV/ 400A</t>
  </si>
  <si>
    <t>TRANSFORMADOR POTENCIAL A ÓLEO 500VA - 13.2KV/220V</t>
  </si>
  <si>
    <t>FUSIVEL PARA TRANSFORMADOR DE POTENCIAL</t>
  </si>
  <si>
    <t>DISJUNTOR PVO 15KV/ 350MVA - COMPLETO</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</si>
  <si>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</si>
  <si>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</si>
  <si>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</si>
  <si>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</si>
  <si>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</si>
  <si>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</si>
  <si>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</si>
  <si>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</si>
  <si>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</si>
  <si>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</si>
  <si>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</si>
  <si>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</si>
  <si>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</si>
  <si>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</si>
  <si>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</si>
  <si>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</si>
  <si>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CHAVE REVERSORA TRIFÁSICA 400A - FORNECIMENTO E INSTALAÇÃO</t>
  </si>
  <si>
    <t>CHAVE SECCIONADORA TRIPOLAR COM CARGA INTERNA 15KV/200A</t>
  </si>
  <si>
    <t>CHAVE SECCIONADORA TRIPOLAR, PARA USO INTERNO, MANOBRA SEM CARGA INTERNA, 15KV/400A, COM BASE PARA FUSÍVEL HH</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</si>
  <si>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</si>
  <si>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</si>
  <si>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</si>
  <si>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</si>
  <si>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</si>
  <si>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TRIFÁSICO À ÓLEO 500KVA - 13,8/13,2/12,6KV - 220/127V, CLASSE 15KV</t>
  </si>
  <si>
    <t>TRANSFORMADOR TRIFÁSICO À ÓLEO 750KVA - 13,8/13,2/12,6KV - 220/127V, CLASSE 15KV</t>
  </si>
  <si>
    <t>TRANSFORMADOR TRIFÁSICO À ÓLEO 1000KVA - 13,8/13,2/12,6KV - 220/127V, CLASSE 15KV</t>
  </si>
  <si>
    <t>TRANSFORMADOR DE POTENCIAL A SELO 13,2/ 0,11 - 0,22KV - 1000VA</t>
  </si>
  <si>
    <t>TRANSFORMADOR DE POTENCIAL A SECO 15KV - 220V - 1000VA</t>
  </si>
  <si>
    <t>TRANSFORMADOR TRIFÁSICO À SECO, 1000KVA - 13,8/13,2/12,6 KV - 220/127V, CLASSE 15KV</t>
  </si>
  <si>
    <t>TRANSFORMADOR TRIFÁSICO À SECO, 750KVA - 13,8/13,2/12,6 KV - 220/127V, CLASSE 15KV</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</si>
  <si>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</si>
  <si>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</si>
  <si>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</si>
  <si>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</si>
  <si>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</si>
  <si>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</si>
  <si>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</si>
  <si>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</si>
  <si>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</si>
  <si>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</si>
  <si>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</si>
  <si>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</si>
  <si>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DPS - DISPOSITIVO PROTEÇÃO CONTRA SURTOS 275V - 40KA</t>
  </si>
  <si>
    <t>DISPOSITIVO DE PROTEÇÃO CONTRA SURTOS - DPS - 500 VCC - 45 KA - CLASSE II</t>
  </si>
  <si>
    <t>DISPOSITIVO DE PROTEÇÃO CONTRA SURTOS - DPS - 1000 VCC - 45 KA - CLASSE I</t>
  </si>
  <si>
    <t>FUSIVEL HH PARA 5A/ 15KV</t>
  </si>
  <si>
    <t>FUSIVEL HH PARA 16A/ 15KV</t>
  </si>
  <si>
    <t>BARRAMENTO DE COBRE TIPO DIN BIPOLAR PARA 63A</t>
  </si>
  <si>
    <t>BARRAMENTO DE COBRE TIPO DIN TRIPOLAR PARA 80A</t>
  </si>
  <si>
    <t>FUSIVEL HH PARA 25A/ 15KV</t>
  </si>
  <si>
    <t>FUSIVEL HH PARA 50A/ 15KV</t>
  </si>
  <si>
    <t>EMENDA PARA CABO DE MÉDIA TENSÃO 12/20KV - 1X25/ 1X35MM2 - UNIPOLAR</t>
  </si>
  <si>
    <t>FUSIVEL HH PARA 63A/ 15KV</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</si>
  <si>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</si>
  <si>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</si>
  <si>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</si>
  <si>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</si>
  <si>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</si>
  <si>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</si>
  <si>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</si>
  <si>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</si>
  <si>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</si>
  <si>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</si>
  <si>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</si>
  <si>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</si>
  <si>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</si>
  <si>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</si>
  <si>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</si>
  <si>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</si>
  <si>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</si>
  <si>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</si>
  <si>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</si>
  <si>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</si>
  <si>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</si>
  <si>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</si>
  <si>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</si>
  <si>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CONEXÃO EXOTÉRMICA CABO-HASTE EM T, PARA BITOLA DO CABO ENTRE 50MM2 ATÉ 95MM2 PARA HASTE DE 5/8"; E 3/4"</t>
  </si>
  <si>
    <t>MANOPLA ROTATIVA PARA DISJUNTOR PARA PORTA DE PAINEL</t>
  </si>
  <si>
    <t>CONJUNTOS DE ILUMINAÇÃO</t>
  </si>
  <si>
    <t>ILUMINAÇÃO DE QUADRA COM POSTE DE CONCRETO TUBULAR, ALT. UTIL 10M COM 3 PROJETORES COM LÂMPADA DE LED 100W, INCLUSIVE CAIXA DE INSPEÇÃO DE ALVENARIA 40X40X40CM DE 1 TIJOLO COM TAMPA DE CONCRETO</t>
  </si>
  <si>
    <t>POSTE TUBULAR GALVANIZADO RETO H= 3,00M P/ DUAS LUMINÁRIAS P/ LAMPADAS DE 160 W</t>
  </si>
  <si>
    <t>POSTE GALVANIZADO, RETO, FLANGEADO, H=5M COM LUMINÁRIA HERMÉTICA TIPO LED DE 150W COM APROVAÇÃO DE ILUME/PMSP, INCLUSIVE CAIXA DE INSPEÇÃO DE ALVENARIA 40X40X40CM DE 1 TIJOLO COM TAMPA DE CONCRETO</t>
  </si>
  <si>
    <t>POSTE DE AÇO GALVANIZADO, RETO, FLANGEADO, H=5M COM LUMINÁRIA HERMÉTICA TIPO LED DE 120W COM APROVAÇÃO DE ILUME/PMSP,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</si>
  <si>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</si>
  <si>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</si>
  <si>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</si>
  <si>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</si>
  <si>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</si>
  <si>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</si>
  <si>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</si>
  <si>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</si>
  <si>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</si>
  <si>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</si>
  <si>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</si>
  <si>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</si>
  <si>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</si>
  <si>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</si>
  <si>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</si>
  <si>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</si>
  <si>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</si>
  <si>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</si>
  <si>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</si>
  <si>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</si>
  <si>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</si>
  <si>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</si>
  <si>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</si>
  <si>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</si>
  <si>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</si>
  <si>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</si>
  <si>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</si>
  <si>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</si>
  <si>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</si>
  <si>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</si>
  <si>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</si>
  <si>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</si>
  <si>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</si>
  <si>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</si>
  <si>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</si>
  <si>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</si>
  <si>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</si>
  <si>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</si>
  <si>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INCANDESCENTE OU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</si>
  <si>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</si>
  <si>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</si>
  <si>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</si>
  <si>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</si>
  <si>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</si>
  <si>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</si>
  <si>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</si>
  <si>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</si>
  <si>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</si>
  <si>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</si>
  <si>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</si>
  <si>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</si>
  <si>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</si>
  <si>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</si>
  <si>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REMOÇÃO DE LÂMPADA LED</t>
  </si>
  <si>
    <t>REMOÇÃO DE LÂMPADA LED TUBULAR</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</si>
  <si>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</si>
  <si>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</si>
  <si>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</si>
  <si>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</si>
  <si>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</si>
  <si>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</si>
  <si>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</si>
  <si>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</si>
  <si>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</si>
  <si>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</si>
  <si>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</si>
  <si>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</si>
  <si>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</si>
  <si>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</si>
  <si>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</si>
  <si>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</si>
  <si>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</si>
  <si>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</si>
  <si>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</si>
  <si>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</si>
  <si>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</si>
  <si>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</si>
  <si>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</si>
  <si>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</si>
  <si>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</si>
  <si>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</si>
  <si>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</si>
  <si>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</si>
  <si>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</si>
  <si>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</si>
  <si>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</si>
  <si>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</si>
  <si>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</si>
  <si>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</si>
  <si>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</si>
  <si>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</si>
  <si>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</si>
  <si>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</si>
  <si>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</si>
  <si>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</si>
  <si>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</si>
  <si>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</si>
  <si>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</si>
  <si>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</si>
  <si>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</si>
  <si>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</si>
  <si>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</si>
  <si>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</si>
  <si>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</si>
  <si>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</si>
  <si>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PERFILADOS</t>
  </si>
  <si>
    <t>RETIRADA DE ELETRODUTOS APARENTES - ATÉ 2"</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</si>
  <si>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</si>
  <si>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</si>
  <si>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</si>
  <si>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</si>
  <si>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</si>
  <si>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</si>
  <si>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</si>
  <si>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</si>
  <si>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</si>
  <si>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</si>
  <si>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</si>
  <si>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</si>
  <si>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</si>
  <si>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</si>
  <si>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</si>
  <si>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</si>
  <si>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</si>
  <si>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</si>
  <si>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</si>
  <si>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</si>
  <si>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</si>
  <si>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</si>
  <si>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</si>
  <si>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</si>
  <si>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</si>
  <si>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</si>
  <si>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</si>
  <si>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</si>
  <si>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</si>
  <si>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</si>
  <si>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</si>
  <si>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</si>
  <si>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</si>
  <si>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</si>
  <si>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</si>
  <si>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</si>
  <si>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</si>
  <si>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 DE LÂMPADA LED</t>
  </si>
  <si>
    <t>RETIRADA DE LÂMPADA LED TUBULAR</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</si>
  <si>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</si>
  <si>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</si>
  <si>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</si>
  <si>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</si>
  <si>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</si>
  <si>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</si>
  <si>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</si>
  <si>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</si>
  <si>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</si>
  <si>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</si>
  <si>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</si>
  <si>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</si>
  <si>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</si>
  <si>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</si>
  <si>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</si>
  <si>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</si>
  <si>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</si>
  <si>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</si>
  <si>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</si>
  <si>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</si>
  <si>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</si>
  <si>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</si>
  <si>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</si>
  <si>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</si>
  <si>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</si>
  <si>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</si>
  <si>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</si>
  <si>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</si>
  <si>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</si>
  <si>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</si>
  <si>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</si>
  <si>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</si>
  <si>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</si>
  <si>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</si>
  <si>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</si>
  <si>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PERFILADOS</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</si>
  <si>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</si>
  <si>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</si>
  <si>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</si>
  <si>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</si>
  <si>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</si>
  <si>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</si>
  <si>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</si>
  <si>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</si>
  <si>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</si>
  <si>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</si>
  <si>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</si>
  <si>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</si>
  <si>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</si>
  <si>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</si>
  <si>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</si>
  <si>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</si>
  <si>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</si>
  <si>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</si>
  <si>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</si>
  <si>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</si>
  <si>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</si>
  <si>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</si>
  <si>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</si>
  <si>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</si>
  <si>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</si>
  <si>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</si>
  <si>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</si>
  <si>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</si>
  <si>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</si>
  <si>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</si>
  <si>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</si>
  <si>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</si>
  <si>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</si>
  <si>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</si>
  <si>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</si>
  <si>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</si>
  <si>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</si>
  <si>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RECOLOCAÇÃO DE LÂMPADAS LED</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</si>
  <si>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</si>
  <si>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</si>
  <si>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</si>
  <si>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</si>
  <si>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</si>
  <si>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</si>
  <si>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</si>
  <si>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</si>
  <si>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</si>
  <si>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</si>
  <si>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PINO PARA A.T. INCLUSIVE PINO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</si>
  <si>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</si>
  <si>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</si>
  <si>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</si>
  <si>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</si>
  <si>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</si>
  <si>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</si>
  <si>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</si>
  <si>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</si>
  <si>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</si>
  <si>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</si>
  <si>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</si>
  <si>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</si>
  <si>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</si>
  <si>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</si>
  <si>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</si>
  <si>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</si>
  <si>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</si>
  <si>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</si>
  <si>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</si>
  <si>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</si>
  <si>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</si>
  <si>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</si>
  <si>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</si>
  <si>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</si>
  <si>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</si>
  <si>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</si>
  <si>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</si>
  <si>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</si>
  <si>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</si>
  <si>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</si>
  <si>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</si>
  <si>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</si>
  <si>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</si>
  <si>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</si>
  <si>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</si>
  <si>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INTERRUPTOR SIMPLES - 1 TECLA</t>
  </si>
  <si>
    <t>INTERRUPTOR SIMPLES - 2 TECLAS</t>
  </si>
  <si>
    <t>INTERRUPTOR SIMPLES - 3 TECLAS</t>
  </si>
  <si>
    <t>INTERRUPTOR SIMPLES BIPOLAR - 1 TECLA</t>
  </si>
  <si>
    <t>INTERRUPTOR PARALELO - 1 TECLA</t>
  </si>
  <si>
    <t>ESPELHO PLÁSTICO - 3"X3"</t>
  </si>
  <si>
    <t>ESPELHO PLÁSTICO - 4"X2"</t>
  </si>
  <si>
    <t>ESPELHO PLÁSTICO - 4"X4"</t>
  </si>
  <si>
    <t>TOMADA SIMPLES DE EMBUTIR - 110/220V</t>
  </si>
  <si>
    <t>TOMADA SIMPLES DE EMBUTIR - PARA PISO</t>
  </si>
  <si>
    <t>TOMADA 3P+T 30A - 440V</t>
  </si>
  <si>
    <t>TOMADA 3P+T 32A - 600/690V TIPO INDUSTRIAL</t>
  </si>
  <si>
    <t>TOMADA 3P+T 63A - 600/690V TIPO INDUSTRIAL</t>
  </si>
  <si>
    <t>BOTÃO PARA CAMPAINHA - USO AO TEMPO</t>
  </si>
  <si>
    <t>CIGARRA DE SOBREPOR, TIPO COLEGIAL</t>
  </si>
  <si>
    <t>TOMADA SIMPLES, 2P+T, 20A</t>
  </si>
  <si>
    <t>SOQUETE ANTIVIBRATÓRIO PARA LÂMPADA FLUORESCENTE SEM PORTA-STARTER</t>
  </si>
  <si>
    <t>IGNITOR PARA PARTIDA LÂMPADA VAPOR SÓDIO ALTA PRESSÃO ATÉ 400W</t>
  </si>
  <si>
    <t>REATOR DUPLO PARA LÂMPADA FLUORESCENTE PARTIDA RÁPIDA, ALTO F.POTÊNCIA - 110-220V/2X20W</t>
  </si>
  <si>
    <t>REATOR PARA LÂMPADA VAPOR DE SÓDIO ALTA PRESSÃO - 220V/70W</t>
  </si>
  <si>
    <t>REATOR PARA LÂMPADA VAPOR DE SÓDIO ALTA PRESSÃO - 220V/150W</t>
  </si>
  <si>
    <t>REATOR PARA LÂMPADA VAPOR DE SÓDIO ALTA PRESSÃO - 220V/250W</t>
  </si>
  <si>
    <t>REATOR PARA LÂMPADA VAPOR DE SÓDIO ALTA PRESSÃO - 220V/400W</t>
  </si>
  <si>
    <t>INVERSOR FOTOVOLTÁICO SAÍDA TRIFÁSICA - 15 KW - ENTRADA ATÉ 1000 VCC - EFICIÊNCIA MÍNIMA 95%</t>
  </si>
  <si>
    <t>INVERSOR FOTOVOLTÁICO SAÍDA TRIFÁSICA - 10 KW -  ENTRADA ATÉ 600 VCC - EFICIÊNCIA MÍNIMA 95%</t>
  </si>
  <si>
    <t>LÂMPADA FLUORESCENTE - 20W</t>
  </si>
  <si>
    <t>LÂMPADA FLUORESCENTE - 110W TIPO HO</t>
  </si>
  <si>
    <t>LÂMPADA VAPOR DE SÓDIO ALTA PRESSÃO - 70W</t>
  </si>
  <si>
    <t>LÂMPADA VAPOR DE SÓDIO ALTA PRESSÃO - 150W</t>
  </si>
  <si>
    <t>LÂMPADA VAPOR DE SÓDIO ALTA PRESSÃO - 250W</t>
  </si>
  <si>
    <t>LÂMPADA VAPOR DE SÓDIO ALTA PRESSÃO - 400W</t>
  </si>
  <si>
    <t>LÂMPADA DE HALOGÊNIO - 110V/220V/300W</t>
  </si>
  <si>
    <t>LÂMPADA DE HALOGÊNIO - 220V/1000W</t>
  </si>
  <si>
    <t>LÂMPADA DE LED (BULBO) SOQUETE E-27/ E-40 - 40W</t>
  </si>
  <si>
    <t>LÂMPADA DE LED (BULBO) SOQUETE E-27/ E-40 - 70W</t>
  </si>
  <si>
    <t>LÂMPADA DE LED TUBULAR T8 - 9/10W</t>
  </si>
  <si>
    <t>LÂMPADA DE LED TUBULAR T8 - 18/20W</t>
  </si>
  <si>
    <t>LÂMPADA DE LED BULBO 10W - SOQUETE E-27</t>
  </si>
  <si>
    <t>MÓDULO FOTOVOLTÁICO (PAINEL) POLICRISTALINO - 270 W - TENSÃO MÁX. 1000 VCC - EFICIÊNCIA MÍN. 15%</t>
  </si>
  <si>
    <t>LÂMPADA DE LED (BULBO) SOQUETE E-27/E-40 - 100W</t>
  </si>
  <si>
    <t>LÂMPADA DE LED (BULBO) SOQUETE E-27/E-40 - 150W</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</si>
  <si>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</si>
  <si>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</si>
  <si>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</si>
  <si>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</si>
  <si>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</si>
  <si>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</si>
  <si>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INTERRUPTOR PARALELO BIPOLAR 1 TECLA</t>
  </si>
  <si>
    <t>SERVIÇOS PARCIAIS - PÁRA-RAIOS E OUTROS</t>
  </si>
  <si>
    <t>COLOCAÇÃO DE ARAME GUIA #14 DE AÇO GALVANIZADO EM ELETRODUTO</t>
  </si>
  <si>
    <t>SENSOR DE PRESENÇA COM FOTOCÉLULA, TENSÃO 127/220 V (BIVOLT)</t>
  </si>
  <si>
    <t>FOTOCELULA SOLAR-RELÊ FOTOELÉTRICO CAPACIDADE - 1000W</t>
  </si>
  <si>
    <t>BASE E ESTAIS PARA HASTE DE PÁRA-RAIOS</t>
  </si>
  <si>
    <t>CAPTOR TIPO TERMINAL AÉREO, H=600 MM OU BANDEIRA MÓVEL, GALVANIZADO</t>
  </si>
  <si>
    <t>TERMINAL AÉREO EM AÇO GALVANIZADO COM BASE DE FIXAÇÃO H=30CM</t>
  </si>
  <si>
    <t>SUPORTE PARA FIXAÇÃO DE CABO EM TELHA ONDULADA</t>
  </si>
  <si>
    <t>CRUZETA DE FERRO GALVANIZADO PARA 3 PROJETORES</t>
  </si>
  <si>
    <t>BRAÇO P/ LUMINÁRIA EM TUBO FERRO GALVANIZADO 1"X1M</t>
  </si>
  <si>
    <t>POSTE DE AÇO GALVANIZADO, TIPO RETO FLANGEADO H=5M</t>
  </si>
  <si>
    <t>POSTE DE AÇO GALVANIZADO, TIPO RETO FLANGEADO H=7M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</si>
  <si>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</si>
  <si>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</si>
  <si>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</si>
  <si>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</si>
  <si>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</si>
  <si>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</si>
  <si>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</si>
  <si>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</si>
  <si>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</si>
  <si>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</si>
  <si>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</si>
  <si>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</si>
  <si>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</si>
  <si>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</si>
  <si>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</si>
  <si>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</si>
  <si>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</si>
  <si>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</si>
  <si>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</si>
  <si>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</si>
  <si>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</si>
  <si>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</si>
  <si>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</si>
  <si>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</si>
  <si>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</si>
  <si>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</si>
  <si>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</si>
  <si>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</si>
  <si>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</si>
  <si>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</si>
  <si>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</si>
  <si>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</si>
  <si>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</si>
  <si>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</si>
  <si>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</si>
  <si>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</si>
  <si>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</si>
  <si>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</si>
  <si>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</si>
  <si>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AFP 127V P/ LÂMPADA FLUORESCENTE - 1 X 28W</t>
  </si>
  <si>
    <t>REATOR ELETRÔNICO AFP 127V P/ LÂMPADA FLUORESCENTE - 2 X 28W</t>
  </si>
  <si>
    <t>REATOR ELETRÔNICO FLUORESCENTE DUPLO AFP - 2X16W - 127/220V</t>
  </si>
  <si>
    <t>REATOR ELETRÔNICO FLUORESCENTE DUPLO AFP - 2X32W - 127/220V</t>
  </si>
  <si>
    <t>REATOR ELETRÔNICO FLUORESCENTE SIMPLES AFP 1X54W - 220V</t>
  </si>
  <si>
    <t>REATOR ELETRÔNICO FLUORESCENTE DUPLO AFP 2X54W - 220V</t>
  </si>
  <si>
    <t>LÂMPADA VAPOR METÁLICO - 70W</t>
  </si>
  <si>
    <t>LÂMPADA VAPOR METÁLICO - 150W</t>
  </si>
  <si>
    <t>LÂMPADA VAPOR METÁLICO - 250W</t>
  </si>
  <si>
    <t>LÂMPADA VAPOR METÁLICO - 400W</t>
  </si>
  <si>
    <t>LÂMPADA COMPACTA MINI-FLUORESCENTE COM REATOR E SOQUETE INCORPORADOS - 25W</t>
  </si>
  <si>
    <t>LÂMPADA FLUORESCENTE - 14W</t>
  </si>
  <si>
    <t>LÂMPADA FLUORESCENTE 16W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</si>
  <si>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</si>
  <si>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</si>
  <si>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</si>
  <si>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</si>
  <si>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</si>
  <si>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</si>
  <si>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</si>
  <si>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GL</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</si>
  <si>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</si>
  <si>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</si>
  <si>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</si>
  <si>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</si>
  <si>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</si>
  <si>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</si>
  <si>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</si>
  <si>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</si>
  <si>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</si>
  <si>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CABO UTP - CAT 6</t>
  </si>
  <si>
    <t>CRIMPAGEM DE CABOS</t>
  </si>
  <si>
    <t>INST.HIDRO-SANITARIAS</t>
  </si>
  <si>
    <t>ALIMENTAÇÃO PREDIAL DE ÁGUA E GÁS</t>
  </si>
  <si>
    <t>CAVALETE DE ENTRADA - 3/4"</t>
  </si>
  <si>
    <t>CAVALETE DE ENTRADA - 1"</t>
  </si>
  <si>
    <t>CAVALETE DE ENTRADA - 1 1/2"</t>
  </si>
  <si>
    <t>HIDRÔMETRO UNIJATO, DN 1/2", VAZÃO NOMINAL DE 1,5 M3/H, RELOJOARIA INCLINADA E CLASSE B</t>
  </si>
  <si>
    <t>HIDRÔMETRO MULTIJATO, DN 1 1/2", VAZÃO NOMINAL DE 20 M3/H, RELOJOARIA INCLINADA E CLASSE B</t>
  </si>
  <si>
    <t>HIDRÔMETRO UNIJATO, DN 3/4", VAZÃO NOMINAL DE 5 M3/H, RELOJOARIA INCLINADA E CLASSE B</t>
  </si>
  <si>
    <t>ABRIGO PARA CAVALETE ENTRADA, D=3/4" OU 1" EM ALVENARIA REVESTIDA</t>
  </si>
  <si>
    <t>ABRIGO PARA CAVALETE ENTRADA, D=1 1/4", D=1 1/2"OU 2" EM ALVENARIA REVESTIDA</t>
  </si>
  <si>
    <t>PROTEÇÃO ANTICORROSIVA PARA TUBULAÇÃO ENTERRADA</t>
  </si>
  <si>
    <t>ENVELOPAMENTO DE TUBULAÇÃO ENTERRADA, COM CONCRETO</t>
  </si>
  <si>
    <t>CAVALETE DE ENTRADA QUÁDRUPLO GALVANIZADO - 3/4"</t>
  </si>
  <si>
    <t>CAVALETE DE ENTRADA SEXTUPLO GALVANIZADO - 3/4"</t>
  </si>
  <si>
    <t>RESERVAÇÃO DE ÁGUA</t>
  </si>
  <si>
    <t>RESERVATÓRIO DE FIBRA DE VIDRO - CAPACIDADE 1000L</t>
  </si>
  <si>
    <t>CAIXA D'ÁGUA DE FIBRA DE VIDRO - 1500 LITROS</t>
  </si>
  <si>
    <t>CAIXA D'ÁGUA DE POLIETILENO 5000 LITROS</t>
  </si>
  <si>
    <t>CAIXA D'ÁGUA DE POLIETILENO 10.000 LITROS</t>
  </si>
  <si>
    <t>CAIXA D'ÁGUA DE POLIETILENO 15.000 LITROS</t>
  </si>
  <si>
    <t>RESERVATÓRIO  DE POLIETILENO 310 LITROS</t>
  </si>
  <si>
    <t>RESERVATÓRIO  DE POLIETILENO 500 LITROS</t>
  </si>
  <si>
    <t xml:space="preserve"> RESERVATÓRIO  DE POLIETILENO 1.000 LITROS</t>
  </si>
  <si>
    <t xml:space="preserve"> RESERVATÓRIO  DE POLIETILENO 2.000 LITROS</t>
  </si>
  <si>
    <t>ANÉIS PRÉ-MOLDADOS EM CONCRETO ARMADO P/ RESERVATÓRIO DE ÁGUA D=2,50M</t>
  </si>
  <si>
    <t>RESERVATÓRIO  DE POLIETILENO 2.500 LITROS</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</si>
  <si>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</si>
  <si>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</si>
  <si>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</si>
  <si>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</si>
  <si>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</si>
  <si>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</si>
  <si>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</si>
  <si>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</si>
  <si>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</si>
  <si>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</si>
  <si>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- 3/4"</t>
  </si>
  <si>
    <t>REGISTRO DE GAVETA, METAL AMARELO - 1"</t>
  </si>
  <si>
    <t>REGISTRO DE GAVETA, METAL AMARELO - 1 1/2"</t>
  </si>
  <si>
    <t>REGISTRO DE GAVETA, METAL AMARELO - 2"</t>
  </si>
  <si>
    <t>TORNEIRA DE BÓIA, DE LATÃO - 3/4"</t>
  </si>
  <si>
    <t>TORNEIRA DE BÓIA, DE LATÃO - 1"</t>
  </si>
  <si>
    <t>TORNEIRA DE BÓIA, DE LATÃO - 1 1/2"</t>
  </si>
  <si>
    <t>TORNEIRA DE BÓIA, DE LATÃO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</si>
  <si>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</si>
  <si>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</si>
  <si>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</si>
  <si>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</si>
  <si>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</si>
  <si>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</si>
  <si>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</si>
  <si>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</si>
  <si>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</si>
  <si>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</si>
  <si>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</si>
  <si>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</si>
  <si>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</si>
  <si>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</si>
  <si>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</si>
  <si>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</si>
  <si>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</si>
  <si>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</si>
  <si>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</si>
  <si>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</si>
  <si>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</si>
  <si>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</si>
  <si>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</si>
  <si>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</si>
  <si>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</si>
  <si>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</si>
  <si>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</si>
  <si>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</si>
  <si>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</si>
  <si>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</si>
  <si>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</si>
  <si>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</si>
  <si>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</si>
  <si>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</si>
  <si>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</si>
  <si>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</si>
  <si>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</si>
  <si>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TUBO DE PVC PBA, CLASSE 15, COM ANEL - 50MM</t>
  </si>
  <si>
    <t>TUBO DE PVC PBA, CLASSE 15, COM ANEL - 75MM</t>
  </si>
  <si>
    <t>TUBO DE PVC PBA, CLASSE 15, COM ANEL - 100MM</t>
  </si>
  <si>
    <t>TUBO DE PVC PBA, CLASSE 20, COM ANEL - 50MM</t>
  </si>
  <si>
    <t>TUBO DE PVC PBA, CLASSE 20, COM ANEL - 75MM</t>
  </si>
  <si>
    <t>TUBO DE PVC PBA, CLASSE 20, COM ANEL - 100MM</t>
  </si>
  <si>
    <t>REDE DE ÁGUA FRIA - ACESSÓRIOS</t>
  </si>
  <si>
    <t xml:space="preserve"> REGISTRO DE GAVETA, METAL AMARELO - 1"</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</si>
  <si>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</si>
  <si>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</si>
  <si>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</si>
  <si>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</si>
  <si>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</si>
  <si>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</si>
  <si>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</si>
  <si>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</si>
  <si>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</si>
  <si>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</si>
  <si>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</si>
  <si>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</si>
  <si>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</si>
  <si>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</si>
  <si>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</si>
  <si>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</si>
  <si>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</si>
  <si>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</si>
  <si>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</si>
  <si>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</si>
  <si>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</si>
  <si>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</si>
  <si>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</si>
  <si>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TUBO DE COBRE SEM COSTURA, CLASSE A - 2"</t>
  </si>
  <si>
    <t>TUBO DE COBRE SEM COSTURA, CLASSE A - 2 1/2"</t>
  </si>
  <si>
    <t>TUBO DE COBRE SEM COSTURA, CLASSE A - 3 1/8"</t>
  </si>
  <si>
    <t>TUBO DE COBRE SEM COSTURA, CLASSE E - 2"</t>
  </si>
  <si>
    <t>TUBO DE COBRE SEM COSTURA, CLASSE E - 2 1/2"</t>
  </si>
  <si>
    <t>TUBO DE COBRE SEM COSTURA, CLASSE E - 3 1/8"</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</si>
  <si>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</si>
  <si>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</si>
  <si>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</si>
  <si>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</si>
  <si>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</si>
  <si>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</si>
  <si>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ABRIGO PARA GÁS EM BLOCO DE CONCRETO APARENTE PARA 2 BOTIJÕES</t>
  </si>
  <si>
    <t>ABRIGO PARA GÁS EM ALVENARIA REVESTIDA PARA 2 BOTIJÕES</t>
  </si>
  <si>
    <t>ABRIGO PARA GÁS EM BLOCOS DE CONCRETO APARENTE PARA 2 CILINDROS</t>
  </si>
  <si>
    <t>ABRIGO PARA GÁS EM BLOCO DE CONCRETO APARENTE PARA 4 CILINDROS</t>
  </si>
  <si>
    <t>ABRIGO PARA GÁS EM BLOCO DE CONCRETO APARENTE PARA 6 CILINDROS</t>
  </si>
  <si>
    <t>ABRIGO PARA GÁS EM TIJOLO APARENTE PARA 4 CILINDROS</t>
  </si>
  <si>
    <t>ABRIGO PARA GÁS EM TIJOLO APARENTE PARA 6 CILINDROS</t>
  </si>
  <si>
    <t>ABRIGO PARA GÁS EM ALVENARIA REVESTIDA PARA 2 CILINDROS</t>
  </si>
  <si>
    <t>ABRIGO PARA GÁS EM ALVENARIA REVESTIDA PARA 4 CILINDROS</t>
  </si>
  <si>
    <t>ABRIGO PARA GÁS EM ALVENARIA REVESTIDA PARA 6 CILINDROS</t>
  </si>
  <si>
    <t>INSTALAÇÃO PARA 2 BOTIJÕES GLP 13KG, EXCLUSIVE ABRIGO</t>
  </si>
  <si>
    <t>INSTALAÇÃO PARA 2 CILINDROS GLP 45 KG, EXCLUSIVE ABRIGO</t>
  </si>
  <si>
    <t>INSTALAÇÃO PARA 4 CILINDRO GLP 45KG, EXCLUSIVE ABRIGO</t>
  </si>
  <si>
    <t>INSTALAÇÃO PARA 6 CILINDROS GLP 45KG, EXCLUSIVE ABRIGO</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</si>
  <si>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</si>
  <si>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</si>
  <si>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</si>
  <si>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</si>
  <si>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</si>
  <si>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</si>
  <si>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</si>
  <si>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</si>
  <si>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</si>
  <si>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</si>
  <si>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</si>
  <si>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</si>
  <si>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</si>
  <si>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</si>
  <si>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</si>
  <si>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</si>
  <si>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</si>
  <si>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</si>
  <si>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</si>
  <si>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</si>
  <si>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</si>
  <si>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</si>
  <si>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</si>
  <si>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SETA PARA HIDRANTE/EXTINTOR DE INCÊNDIO</t>
  </si>
  <si>
    <t>FORNECIMENTO E INSTALAÇÃO DE SPRINKLER COM RESPOSTA PADRÃO BULBO VERMELHO</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</si>
  <si>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</si>
  <si>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</si>
  <si>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</si>
  <si>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</si>
  <si>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</si>
  <si>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</si>
  <si>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</si>
  <si>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</si>
  <si>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</si>
  <si>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</si>
  <si>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</si>
  <si>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</si>
  <si>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</si>
  <si>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</si>
  <si>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- 150X150MM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</si>
  <si>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</si>
  <si>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</si>
  <si>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</si>
  <si>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</si>
  <si>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</si>
  <si>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</si>
  <si>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</si>
  <si>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</si>
  <si>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</si>
  <si>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</si>
  <si>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</si>
  <si>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</si>
  <si>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</si>
  <si>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INSTALAÇÃO DE TERMINAL DE VENTILAÇÃO - 100 MM</t>
  </si>
  <si>
    <t>INSTALAÇÃO DE TERMINAL DE VENTILAÇÃO - 75 MM</t>
  </si>
  <si>
    <t>REDE DE ÁGUAS PLUVIAIS - CAPTAÇÃO</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</si>
  <si>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</si>
  <si>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</si>
  <si>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</si>
  <si>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</si>
  <si>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</si>
  <si>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</si>
  <si>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</si>
  <si>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</si>
  <si>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</si>
  <si>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</si>
  <si>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</si>
  <si>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</si>
  <si>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100CM</t>
  </si>
  <si>
    <t>RUFO EM CHAPA DE AÇO GALVANIZADO N.24 - DESENVOLVIMENTO 130CM</t>
  </si>
  <si>
    <t>RUFO EM CHAPA DE AÇO GALVANIZADO N.24 - DESENVOLVIMENTO 140 CM</t>
  </si>
  <si>
    <t>CANALETA DE CONCRETO, TIPO GUIA E SARJETA - SECÇÃO 15X40CM</t>
  </si>
  <si>
    <t>CANALETA DE CONCRETO, TIPO GUIA E SARJETA - SECÇÃO 15X50CM</t>
  </si>
  <si>
    <t>CANALETA DE CONCRETO DE A.P.P/TAMPA/GRELHA DE CONCRETO OU FERRO L=30CM</t>
  </si>
  <si>
    <t>CANALETA DE CONCRETO DE A.P.P/TAMPA/GRELHA DE CONCRETO OU FERRO L=40CM</t>
  </si>
  <si>
    <t>CANALETA MEIA CANA EM CONCRETO D=30CM</t>
  </si>
  <si>
    <t>CANALETA MEIA CANA EM CONCRETO D=40CM</t>
  </si>
  <si>
    <t>CANALETA DE ALVENARIA PARA GRELHA DE FERRO  L=20CM</t>
  </si>
  <si>
    <t>CANALETA DE ALVENARIA PARA GRELHA OU TAMPA DE CONCRETO  L=30CM</t>
  </si>
  <si>
    <t>CANALETA DE ALVENARIA PARA GRELHA OU TAMPA DE CONCRETO  L=40CM</t>
  </si>
  <si>
    <t>CANTONEIRA DE FERRO 1"X1"X1/8" PARA APOIO E CHUMBAMENTO DAS GRELHAS DE FERRO</t>
  </si>
  <si>
    <t>GRELHA DE CONCRETO PARA CANALETA - L=30CM - SEM PASSAGEM DE VEÍCULOS</t>
  </si>
  <si>
    <t>GRELHA DE FERRO PERFILADO PARA CANALETA - L=30CM</t>
  </si>
  <si>
    <t>GRELHA DE FERRO PERFILADO PARA CANALETAS A CÉU ABERTO - 40CM</t>
  </si>
  <si>
    <t>GRELHA DE FERRO PERFILADO PARA CANALETAS A CÉU ABERTO - 50CM</t>
  </si>
  <si>
    <t>TAMPA DE CONCRETO PARA CANALETA DE A.P.L=0,30M</t>
  </si>
  <si>
    <t>TAMPA DE CONCRETO PARA CANALETA DE A.P.L=0,40M</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</si>
  <si>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</si>
  <si>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</si>
  <si>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</si>
  <si>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</si>
  <si>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</si>
  <si>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</si>
  <si>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</si>
  <si>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</si>
  <si>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</si>
  <si>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</si>
  <si>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CONDUTOR EM TUBO DE PVC RÍGIDO, PONTA E BOLSA - 200MM (8")</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</si>
  <si>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</si>
  <si>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</si>
  <si>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</si>
  <si>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</si>
  <si>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</si>
  <si>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</si>
  <si>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</si>
  <si>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</si>
  <si>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</si>
  <si>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</si>
  <si>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</si>
  <si>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</si>
  <si>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</si>
  <si>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</si>
  <si>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</si>
  <si>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</si>
  <si>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LAVATÓRIO E BEBEDOURO DE CHAPA AÇO INOX CHAPA 18 - EXCLUSIVE TORNEIRA</t>
  </si>
  <si>
    <t>MICTÓRIO INDIVIDUAL DE LOUÇA BRANCA, TIPO BACIA - DE CENTRO</t>
  </si>
  <si>
    <t>MICTÓRIO INDIVIDUAL DE LOUÇA, PARA DEFICIENTE</t>
  </si>
  <si>
    <t>MICTÓRIO COLETIVO DE AÇO INOXIDÁVEL - COMPRIMENTO 0/2000MM</t>
  </si>
  <si>
    <t>CONJUNTO ANTIVANDALISMO PARA MICTÓRIO FORMADO  POR VÁLVULA DE FECHAMENTO AUTOMÁTICO E RABICHO DE METAL</t>
  </si>
  <si>
    <t>TANQUE DE LOUÇA BRANCA, SEM COLUNA, CAPACIDADE MÍNIMA 30L, EXCLUSIVE TORNEIRA</t>
  </si>
  <si>
    <t>CUBA SIMPLES DE AÇO INOXIDÁVEL CHAPA 20 - 500X400X200MM</t>
  </si>
  <si>
    <t>CUBA SIMPLES DE AÇO INOXIDÁVEL CHAPA 20 - 560X335X150MM</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</si>
  <si>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</si>
  <si>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</si>
  <si>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</si>
  <si>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</si>
  <si>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</si>
  <si>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TANQUE DE PANELA EM AÇO INOXIDÁVEL CHAPA 18 - 600X800X300MM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</si>
  <si>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</si>
  <si>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</si>
  <si>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</si>
  <si>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</si>
  <si>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</si>
  <si>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</si>
  <si>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METAIS SANITÁRIOS E ACESSÓRIOS</t>
  </si>
  <si>
    <t>TORNEIRA DE PRESSÃO PARA USO GERAL, METAL CROMADO - 1/2"</t>
  </si>
  <si>
    <t>TORNEIRA DE PRESSÃO PARA USO GERAL, METAL CROMADO - 3/4"</t>
  </si>
  <si>
    <t>TORNEIRA DE PRESSÃO PARA PIA, COM CORPO LONGO E AERADOR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</si>
  <si>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</si>
  <si>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</si>
  <si>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</si>
  <si>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</si>
  <si>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</si>
  <si>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</si>
  <si>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</si>
  <si>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</si>
  <si>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</si>
  <si>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</si>
  <si>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- 1.1/2"</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</si>
  <si>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</si>
  <si>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</si>
  <si>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</si>
  <si>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</si>
  <si>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</si>
  <si>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</si>
  <si>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</si>
  <si>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REGISTRO DE ESFERA VS SOLDÁVEL , PVC - 1"</t>
  </si>
  <si>
    <t>CHUVEIRO FIXO DE METAL CROMADO - CRIVO COM DIÂMETRO DE NO MÍNIMO 6CM</t>
  </si>
  <si>
    <t>CHUVEIRO ELÉTRICO AUTOMÁTICO, CORPO EM PVC CROMADO - 220V-2800/4400W</t>
  </si>
  <si>
    <t>CHUVEIRO DUCHA MODELO JET-SET METÁLICA OU SIMILAR</t>
  </si>
  <si>
    <t>DUCHA HIGIÊNICA FLEXÍVEL COM REGISTRO DE PAREDE</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</si>
  <si>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</si>
  <si>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</si>
  <si>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</si>
  <si>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</si>
  <si>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DISPENSER DE SABÃO, DE PAREDE, MANUAL, PARA SANITÁRIOS, ABS, ALTO IMPACTO, COM RESERVATÓRIO DE 800/ 900ML</t>
  </si>
  <si>
    <t>DISPENSER PAPEL TOALHA, DE PAREDE, MANUAL, PARA SANITÁRIOS - ABS - ALTO IMPACTO - AUTO CORTE</t>
  </si>
  <si>
    <t>FRONTÃO OU TESTEIRA DE MÁRMORE BRANCO ESPIRITO SANTO - H. ATÉ 10CM</t>
  </si>
  <si>
    <t>FRONTÃO OU TESTEIRA DE GRANITO CINZA MAUA - H ATÉ 10CM</t>
  </si>
  <si>
    <t>TAMPO PARA BANCADA ÚMIDA - GRANITO CINZA ANDORINHA - ESPESSURA 2CM</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</si>
  <si>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</si>
  <si>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</si>
  <si>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</si>
  <si>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</si>
  <si>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</si>
  <si>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</si>
  <si>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</si>
  <si>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</si>
  <si>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</si>
  <si>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</si>
  <si>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</si>
  <si>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</si>
  <si>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</si>
  <si>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</si>
  <si>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</si>
  <si>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</si>
  <si>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DEMOLIÇÃO DE CONDUTORES APARENTES</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</si>
  <si>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</si>
  <si>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</si>
  <si>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</si>
  <si>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</si>
  <si>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</si>
  <si>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</si>
  <si>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</si>
  <si>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</si>
  <si>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</si>
  <si>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</si>
  <si>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</si>
  <si>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</si>
  <si>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</si>
  <si>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</si>
  <si>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</si>
  <si>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</si>
  <si>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</si>
  <si>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</si>
  <si>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</si>
  <si>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</si>
  <si>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</si>
  <si>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SIFÕES</t>
  </si>
  <si>
    <t>RETIRADA DE TORNEIRAS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</si>
  <si>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</si>
  <si>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</si>
  <si>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</si>
  <si>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</si>
  <si>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</si>
  <si>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</si>
  <si>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</si>
  <si>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</si>
  <si>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</si>
  <si>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</si>
  <si>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SIFÕES</t>
  </si>
  <si>
    <t>RECOLOCAÇÃO DE TORNEIRAS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</si>
  <si>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</si>
  <si>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</si>
  <si>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</si>
  <si>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</si>
  <si>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</si>
  <si>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</si>
  <si>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</si>
  <si>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</si>
  <si>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</si>
  <si>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</si>
  <si>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</si>
  <si>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REVESTIMENTOS</t>
  </si>
  <si>
    <t>REVESTIMENTO DE FORROS</t>
  </si>
  <si>
    <t>CHAPISCO COMUM - ARGAMASSA DE CIMENTO E AREIA 1:3</t>
  </si>
  <si>
    <t>EMBOÇO - ARGAMASSA MISTA DE CIMENTO, CAL E AREIA 1:4/12</t>
  </si>
  <si>
    <t>EMBOÇO DESEMPENADO PARA PINTURA - ARGAMASSA MISTA CIMENTO, CAL E AREIA 1:3/12</t>
  </si>
  <si>
    <t>REBOCO INTERNO - ARGAMASSA PRÉ-FABRICADA</t>
  </si>
  <si>
    <t>REVESTIMENTO DE PAREDES INTERNAS</t>
  </si>
  <si>
    <t>CHAPISCO COLANTE APLICADO EM ESTRUTURA DE CONCRETO COM DESEMPENADEIRA DENTADA</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</si>
  <si>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</si>
  <si>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</si>
  <si>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</si>
  <si>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</si>
  <si>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</si>
  <si>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</si>
  <si>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</si>
  <si>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CHAPISCO COMUM - ARGAMASSA DE CIMENTO E AREIA 1:4</t>
  </si>
  <si>
    <t>REVESTIMENTO DE PAREDES EXTERNAS</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</si>
  <si>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</si>
  <si>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</si>
  <si>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</si>
  <si>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</si>
  <si>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</si>
  <si>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</si>
  <si>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</si>
  <si>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</si>
  <si>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</si>
  <si>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</si>
  <si>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REVESTIMENTO CERÂMICO ESMALTADO, JUNTAS AMARRAÇÃO OU PRUMO - ASSENTADOS COM ARGAMASSA COLANTE</t>
  </si>
  <si>
    <t>ARREMATES DE REVESTIMENTO</t>
  </si>
  <si>
    <t>CANTONEIRA DE PROTEÇÃO - PERFIL "L" DE FERRO, 1 1/4" X 1 1/4" X 1/8"</t>
  </si>
  <si>
    <t>CANTONEIRA DE PROTEÇÃO - PERFIL "L" DE FERRO, 1"X1"X1/8"</t>
  </si>
  <si>
    <t>CANTONEIRA DE PROTEÇÃO - PERFIL "L" DE ALUMÍNIO, 1"X1"X1/8"</t>
  </si>
  <si>
    <t>CANTONEIRA DE PROTEÇÃO PARA REBOCO - PERFIL "Y" DE ALUMÍNIO</t>
  </si>
  <si>
    <t>CANTONEIRA DE PROTEÇÃO PARA AZULEJOS - PERFIL "TRIFACE" DE ALUMÍNIO</t>
  </si>
  <si>
    <t>PEITORIL DE ARGAMASSA DE CIMENTO QUEIMADO -  ESPESSURA 2CM</t>
  </si>
  <si>
    <t>PEITORIL DE GRANILITE - ESPESSURA 2CM, LARGURA 20CM</t>
  </si>
  <si>
    <t>PEITORIL DE GRANITO POLIDO - ESP=2CM</t>
  </si>
  <si>
    <t>PEITORIL DE ARDÓSIA POLIDA</t>
  </si>
  <si>
    <t>PEITORIL DE MÁRMORE - ESP=2CM, L=25CM</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</si>
  <si>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</si>
  <si>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</si>
  <si>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</si>
  <si>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</si>
  <si>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</si>
  <si>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</si>
  <si>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</si>
  <si>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</si>
  <si>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</si>
  <si>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</si>
  <si>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</si>
  <si>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</si>
  <si>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t>
  </si>
  <si>
    <t>FORROS FALSOS</t>
  </si>
  <si>
    <t>FORRO FIBRA MINERAL MODELADO ÚMIDA - ACABAMENTO SUPERFÍCIE PINTURA VINÍLICA A BASE DE LÁTEX BRANCA - ESPESSURA 13MM, NRC=0,50, CAC=MÍNIMO 35</t>
  </si>
  <si>
    <t>FORRO DE GESSO COMUM - PLACA CONVENCIONAL (FORNECIMENTO E INSTALAÇÃO)</t>
  </si>
  <si>
    <t>FORRO DE GESSO ACARTONADO TIPO FGA (FORNECIMENTO E INSTALAÇÃO)</t>
  </si>
  <si>
    <t>FORRO DE GESSO ACARTONADO TIPO FGE (FORNECIMENTO E INSTALAÇÃO)</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</si>
  <si>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</si>
  <si>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</si>
  <si>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</si>
  <si>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</si>
  <si>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</si>
  <si>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</si>
  <si>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</si>
  <si>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</si>
  <si>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</si>
  <si>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APOIADOS OU ENCAIXADOS</t>
  </si>
  <si>
    <t>LASTROS E ENCHIMENTOS</t>
  </si>
  <si>
    <t>ENCHIMENTO COM TIJOLOS CERÂMICOS FURADOS</t>
  </si>
  <si>
    <t>ENCHIMENTO COM ARGILA EXPANDIDA</t>
  </si>
  <si>
    <t>ENCHIMENTO DE CONCRETO COM AGREGADO LEVE</t>
  </si>
  <si>
    <t>ENCHIMENTO DE CONCRETO COM AGREGADO RECICLADO</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</si>
  <si>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</si>
  <si>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</si>
  <si>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</si>
  <si>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</si>
  <si>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</si>
  <si>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</si>
  <si>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</si>
  <si>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</si>
  <si>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</si>
  <si>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ACABAMENTO DE PISO DE CONCRETO TIPO BAMBOLÊ</t>
  </si>
  <si>
    <t>GRANILITE - ESPESSURA 8MM</t>
  </si>
  <si>
    <t>CIMENTADO COMUM COM AGREGADO RECLICLADO, DESEMPENADO ALISADO - ESPESSURA 20MM</t>
  </si>
  <si>
    <t>ARGAMASSA DE ALTA RESISTÊNCIA, TIPO LEVE - ESPESSURA 8MM</t>
  </si>
  <si>
    <t>ARGAMASSA DE ALTA RESISTÊNCIA, TIPO MÉDIO - ESPESSURA 12MM</t>
  </si>
  <si>
    <t>CIMENTADO COM AGREGADO RECICLADO, COM CORANTE DESEMPENADO  ALISADO</t>
  </si>
  <si>
    <t>CIMENTADO COMUM COM AGREGADO RECICLADO, DESEMPENADO - ESPESSURA 20MM</t>
  </si>
  <si>
    <t>PISO ESTRUTURAL EM CONCRETO ARMADO - 7CM</t>
  </si>
  <si>
    <t xml:space="preserve"> CONTRAPISO CONVENCIONAL COM ESPESSURA ATÉ 4 CM</t>
  </si>
  <si>
    <t>MOSAICO PORTUGUÊS UMA OU DUAS CORES SOBRE BASE DE AREIA RECICLADA</t>
  </si>
  <si>
    <t>PISO CERÂMICO NÃO ESMALTADO ANTIDERRAPANTE  - ASSENTADO COM ARGAMASSA COMUM (PARA COZINHAS E REFEITÓRIOS)</t>
  </si>
  <si>
    <t>PISO CERÂMICO NÃO ESMALTADO ANTIDERRAPANTE - ASSENTADO COM ARGAMASSA COLANTE (PARA COZINHAS E REFEITÓRIOS)</t>
  </si>
  <si>
    <t>PISO CERÂMICO ESMALTADO  (PEI-5) - ASSENTADO COM ARGAMASSA COMUM</t>
  </si>
  <si>
    <t>PISO CERÂMICO ESMALTADO (PEI-5) - ASSENTADO COM ARGAMASSA COLANTE</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</si>
  <si>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</si>
  <si>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</si>
  <si>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</si>
  <si>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</si>
  <si>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</si>
  <si>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PISO EM GRANITO CINZA MAUA, PLACAS - ESPESSURA 2CM</t>
  </si>
  <si>
    <t>GRANITO POLIDO, FORRAS DE 20MM - VERDE UBATUBA</t>
  </si>
  <si>
    <t>MÁRMORE POLIDO, FORRAS DE 20MM - BRANCO ESPIRITO SANTO</t>
  </si>
  <si>
    <t>REVESTIMENTO DE PISO EM PEDRA ARDÓSIA SELECIONADA</t>
  </si>
  <si>
    <t>PISO PORTÁTIL DE POLIPROPILENO EM QUADRAS DE TÊNIS - FORNECIMENTO E INSTALAÇÃO</t>
  </si>
  <si>
    <t xml:space="preserve"> PISO PORTÁTIL DE POLIPROPILENO EM QUADRAS POLIESPORTIVAS,
ÁREA EXTERNA - FORNECIMENTO E INSTALAÇÃO</t>
  </si>
  <si>
    <t xml:space="preserve"> PISO PORTÁTIL DE POLIPROPILENO EM QUADRAS POLIESPORTIVAS,
ÁREA INTERNA - FORNECIMENTO E INSTALAÇÃO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</si>
  <si>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</si>
  <si>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</si>
  <si>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</si>
  <si>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</si>
  <si>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CHAPAS DE BORRACHA SINTÉTICA ASSENTES COM ARGAMASSA, E=8 A 10MM - LISAS</t>
  </si>
  <si>
    <t>CHAPAS DE BORRACHA SINTÉTICA ASSENTES COM ARGAMASSA, E=8 A 10MM - COM RELEVO</t>
  </si>
  <si>
    <t>CONTRAPISO CONVENCIONAL COM ESPESSURA ATÉ 4 CM</t>
  </si>
  <si>
    <t>CONTRAPISO EM ARGAMASSA PRONTA</t>
  </si>
  <si>
    <t>ARREMATE DE PISOS E ESCADAS</t>
  </si>
  <si>
    <t>RODAPÉ DE ARGAMASSA DE CIMENTO E AREIA 1:3 - 10CM</t>
  </si>
  <si>
    <t>RODAPÉ DE GRANILITE - 10CM</t>
  </si>
  <si>
    <t>RODAPÉ DE GRANILITE - MEIA CANA, 10CM</t>
  </si>
  <si>
    <t>RODAPÉ DE ARGAMASSA DE ALTA RESISTÊNCIA - MEIA CANA, 10CM</t>
  </si>
  <si>
    <t>RODAPÉ CERÂMICO ESMALTADO PEIV 7CM À 10CM</t>
  </si>
  <si>
    <t>RODAPÉ DE MADEIRA - PADRÃO CUMARU 7CM</t>
  </si>
  <si>
    <t>RODAPÉ DE FIBRO-VINIL - 7,5CM</t>
  </si>
  <si>
    <t>RODAPÉ DE BORRACHA SINTÉTICA - BOLEADO, 7CM</t>
  </si>
  <si>
    <t>RODAPÉ EM GRANITO CINZA MAUA, ESP. 2CM, ALT. 7CM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</si>
  <si>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</si>
  <si>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</si>
  <si>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</si>
  <si>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</si>
  <si>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</si>
  <si>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</si>
  <si>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</si>
  <si>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SOLEIRAS</t>
  </si>
  <si>
    <t>SOLEIRA PARA PORTA EM GRANITO CINZA SEM POLIMENTO (FOSCO)</t>
  </si>
  <si>
    <t>SOLEIRA EM ARDÓSIA, E = 20 MM, L = 18 CM</t>
  </si>
  <si>
    <t>DEMOLIÇÃO DE CONCRETO SIMPLES</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</si>
  <si>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</si>
  <si>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</si>
  <si>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</si>
  <si>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</si>
  <si>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</si>
  <si>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</si>
  <si>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</si>
  <si>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</si>
  <si>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</si>
  <si>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</si>
  <si>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</si>
  <si>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</si>
  <si>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</si>
  <si>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</si>
  <si>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</si>
  <si>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</si>
  <si>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</si>
  <si>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</si>
  <si>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</si>
  <si>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</si>
  <si>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TABUAS DE MADEIRA MACIÇA PARA ASSOALHO - CUMARU</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</si>
  <si>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</si>
  <si>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</si>
  <si>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</si>
  <si>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</si>
  <si>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</si>
  <si>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</si>
  <si>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</si>
  <si>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</si>
  <si>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</si>
  <si>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</si>
  <si>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RECOLOCAÇÃO DE PLACAS DE PISO ELEVADO EM ÁREA INTERNA OU EXTERNA</t>
  </si>
  <si>
    <t>VIDROS</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</si>
  <si>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</si>
  <si>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</si>
  <si>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</si>
  <si>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</si>
  <si>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</si>
  <si>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</si>
  <si>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</si>
  <si>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</si>
  <si>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</si>
  <si>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COMUM - ESPESSURA 3MM</t>
  </si>
  <si>
    <t>ESPELHO E=3MM COM MOLDURA DE ALUMÍNIO</t>
  </si>
  <si>
    <t>DEMOLIÇÃO DE VIDROS ENCAIXILHADOS EM GERAL, INCLUSIVE LIMPEZA DO CAIXILHO</t>
  </si>
  <si>
    <t>RETIRADA DE VIDROS ENCAIXILHADOS EM GERAL, INCLUSIVE LIMPEZA DO JANELA</t>
  </si>
  <si>
    <t>RECOLOCAÇÃO DE VIDROS ENCAIXILHADOS EM GERAL</t>
  </si>
  <si>
    <t>PINTURA</t>
  </si>
  <si>
    <t>PINTURA EM ALVENARIA E CONCRETO</t>
  </si>
  <si>
    <t>AGUADA DE CAL - CONCRETO OU REBOCO SEM MASSA CORRIDA, INTERIOR</t>
  </si>
  <si>
    <t>AGUADA DE CAL - CONCRETO OU REBOCO SEM MASSA CORRIDA, EXTERIOR</t>
  </si>
  <si>
    <t>TINTA HIDROFUGA A BASE DE CIMENTO - CONCRETO OU REBOCO SEM MASSA CORRIDA</t>
  </si>
  <si>
    <t>TINTA PVA (LÁTEX)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</si>
  <si>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</si>
  <si>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</si>
  <si>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</si>
  <si>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</si>
  <si>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</si>
  <si>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</si>
  <si>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</si>
  <si>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APLICAÇÃO DE TINTA ANTI-PICHAÇÃO - BASE SOLVENTE - 2 DEMÃOS (REMOÇÃO DA PICHAÇÃO SOMENTE A SECO OU COM ÁGUA E SABÃO)</t>
  </si>
  <si>
    <t>TINTA EPÓXI - REBOCO COM MASSA BASE EPÓXI</t>
  </si>
  <si>
    <t>HIDRO-REPELENTE A BASE DE SILICONE - CONCRETO OU ALVENARIA APARENTE (2 DEMÃOS)</t>
  </si>
  <si>
    <t>VERNIZ ACRÍLICO - CONCRETO APARENTE/ ALVENARIA</t>
  </si>
  <si>
    <t>APLICAÇÃO DE VERNIZ ANTI-PICHAÇÃO - BASE SOLVENTE - 2 DEMÃOS (REMOÇÃO DA PICHAÇÃO SOMENTE A SECO OU COM ÁGUA E SABÃO)</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</si>
  <si>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</si>
  <si>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</si>
  <si>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</si>
  <si>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</si>
  <si>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</si>
  <si>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</si>
  <si>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</si>
  <si>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TINTA BETUMINOSA - INTERIOR DE CALHAS, RUFOS E RINCÕES METÁLICOS</t>
  </si>
  <si>
    <t>ESMALTE SINTÉTICO - ESQUADRIAS E PEÇAS DE SERRALHERIA</t>
  </si>
  <si>
    <t>ESMALTE SINTÉTICO - ESTRUTURAS METÁLICAS</t>
  </si>
  <si>
    <t>ESMALTE SINTÉTICO - EXTERIOR DE CALHAS, RUFOS E CONDUTORES</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</si>
  <si>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</si>
  <si>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</si>
  <si>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</si>
  <si>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</si>
  <si>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</si>
  <si>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</si>
  <si>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</si>
  <si>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</si>
  <si>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</si>
  <si>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</si>
  <si>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</si>
  <si>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</si>
  <si>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</si>
  <si>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</si>
  <si>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</si>
  <si>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</si>
  <si>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</si>
  <si>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</si>
  <si>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SERV.COMPLEMENTARES</t>
  </si>
  <si>
    <t>FECHAMENTOS</t>
  </si>
  <si>
    <t>ALAMBRADO EM TUBO GALVANIZADO E TELA GALVANIZADA H=2,00M</t>
  </si>
  <si>
    <t>ALAMBRADO EM TUBO GALVANIZADO E TELA GALVANIZADA H=1,00M</t>
  </si>
  <si>
    <t>ALAMBRADO PARA QUADRAS DE ESPORTE - GP.6/EDIF - TG/4,5M</t>
  </si>
  <si>
    <t>GRADIL DE FERRO PERFILADO - GE-1/EDIF</t>
  </si>
  <si>
    <t>GRADIL DE FERRO PERFILADO, TIPO PARQUE SEM MURETA - GP-5/DEPAVE</t>
  </si>
  <si>
    <t>GRADIL DE FERRO PERFILADO, TIPO PARQUE COM MURETA - GPM-1/DEPAVE</t>
  </si>
  <si>
    <t>GRADIL/PEITORIL DE FERRO PERFILADO H=1,00M</t>
  </si>
  <si>
    <t>PORTÃO DE FERRO PERFILADO, TIPO PARQUE (GP.5/GPM1) 2,00M, 1 FOLHA</t>
  </si>
  <si>
    <t>PORTÃO DE FERRO PERFILADO, TIPO PARQUE (GP.5/GPM.1) 1,50M, 1 FOLHA</t>
  </si>
  <si>
    <t>PORTÃO DE FERRO PERFILADO TIPO PARQUE (GP.5/GPM1) 3,0M, 1 OU 2 FOLHAS</t>
  </si>
  <si>
    <t>PORTÃO DE FERRO PERFILADO, TIPO PARQUE (GP-5/GPM-1) 4,00M, 2 FOLHAS</t>
  </si>
  <si>
    <t>PORTÃO DE FERRO PERFILADO, TIPO PARQUE (GP-5/GPM-1) 6,00M, 2 FOLHAS</t>
  </si>
  <si>
    <t>PORTÃO EM FERRO PERFILADO COM CHAPA, 1 FOLHA</t>
  </si>
  <si>
    <t>PORTÃO EM FERRO PERFILADO COM TELA, 1 FOLHA</t>
  </si>
  <si>
    <t>PORTÃO EM FERRO PERFILADO COM CHAPA, 2 FOLHAS</t>
  </si>
  <si>
    <t>PORTÃO EM FERRO PERFILADO COM TELA, 2 FOLHAS</t>
  </si>
  <si>
    <t>PORTÃO EM FERRO PERFILADO COM CHAPA, 1 FOLHA, H=1,00M</t>
  </si>
  <si>
    <t>PORTÃO EM FERRO PERFILADO COM TELA, 1 FOLHA, H=1,00M</t>
  </si>
  <si>
    <t>MURO DE FECHO EM BLOCOS E ESTRUTURA DE CONCRETO, FUNDAÇÃO COM BROCAS</t>
  </si>
  <si>
    <t>MURO DE ARRIMO H=1,40M, COM DRENAGEM</t>
  </si>
  <si>
    <t>MURO DE ARRIMO H=2,50M, COM DRENAGEM</t>
  </si>
  <si>
    <t>MURO DE ARRIMO H=3,50M, COM DRENAGEM</t>
  </si>
  <si>
    <t>MURO DE ARRIMO H=4,50M, COM DRENAGEM</t>
  </si>
  <si>
    <t>MURETA DE BLOCOS DE CONCRETO</t>
  </si>
  <si>
    <t>MURETA DE ARRIMO EM BLOCOS DE CONCRETO, H=1,00 M</t>
  </si>
  <si>
    <t>MURETA DE ARRIMO EM BLOCOS DE CONCRETO H=1,00M - CHAPISCADO</t>
  </si>
  <si>
    <t>MURO FECHO EM BLOCO E ESTRUT. CONCRETO FUND. EM BROCAS (H=2,5M)</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</si>
  <si>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</si>
  <si>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</si>
  <si>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</si>
  <si>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</si>
  <si>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</si>
  <si>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</si>
  <si>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</si>
  <si>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</si>
  <si>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</si>
  <si>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CONCRETO SIMPLES DESEMPENADO E RIPADO, 200KG CIM/M3</t>
  </si>
  <si>
    <t>CONCRETO DESEMPENADO E RIPADO (PMSP-DL.1009/47), 335KG CIM/M3 - 7CM</t>
  </si>
  <si>
    <t>PISO DE CONCRETO INTERTRAVADO, ESPESSURA 6CM</t>
  </si>
  <si>
    <t>PISO DE CONCRETO INTERTRAVADO, ESPESSURA 8CM</t>
  </si>
  <si>
    <t>PISO DE CONCRETO INTERTRAVADO, ESPESSURA 10CM</t>
  </si>
  <si>
    <t>CONCRETO SIMPLES COM AGREGADO RECICLADO, DESEMPENADO E RIPADO -200KG CIM/M3</t>
  </si>
  <si>
    <t>CONCRETO COM AGREGADO RECICLADO DESEMPENADO E RIPADO, TIPO PMSP -DL1009/47,335KGCIM/M3-7CM</t>
  </si>
  <si>
    <t>LAJOTA PRÉ-MOLDADA DE CONCRETO E=7CM - JUNTA DE GRAMA</t>
  </si>
  <si>
    <t>LAJOTA DE CONCRETO MOLDADA "IN LOCO", TIPO PMSP E=7CM JUNTA DE PEDRISCO</t>
  </si>
  <si>
    <t>LAJOTA DE CONCRETO MOLDADA "IN LOCO", TIPO PMSP E=7CM - JUNTA DE ARGAMASSA</t>
  </si>
  <si>
    <t>MOSAICO PORTUGUÊS, UMA OU DUAS CORES, SOBRE BASE DE AREIA</t>
  </si>
  <si>
    <t>MOSAICO PORTUGUÊS, UMA OU DUAS CORES, SOBRE BASE DE CONCRETO</t>
  </si>
  <si>
    <t>PEDRISCO - FORNECIMENTO E ESPALHAMENTO COM COMPACTAÇÃO MECÂNICA</t>
  </si>
  <si>
    <t>PEDRISCO COM COMPACTAÇÃO MANUAL - ESPESSURA 5CM</t>
  </si>
  <si>
    <t>PÓ DE BRITA COM COMPACTAÇÃO MECÂNICA - ESPESSURA 10CM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</si>
  <si>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</si>
  <si>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</si>
  <si>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</si>
  <si>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</si>
  <si>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</si>
  <si>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</si>
  <si>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</si>
  <si>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PASSEIO DE CONCRETO, FCK=25MPA, INCLUINDO PREPARO DA CAIXA E LASTRO DE BRITA</t>
  </si>
  <si>
    <t>PASSEIO DE CONCRETO ARMADO, FCK=25MPA, INCLUINDO PREPARO DA CAIXA E LASTRO DE BRITA</t>
  </si>
  <si>
    <t>PASSEIO DE CONCRETO, FCK=30MPA, INCLUINDO PREPARO DA CAIXA E LASTRO DE BRITA</t>
  </si>
  <si>
    <t>PASSEIO DE CONCRETO ARMADO, FCK=30MPA, INCLUINDO PREPARO DA CAIXA E LASTRO DE BRITA</t>
  </si>
  <si>
    <t>PISO/ PASSEIO DE CONCRETO, INCLUINDO O PREPARO DA CAIXA, LASTRO DE BRITA E A MÃO DE OBRA REFERENTE AOS SERVIÇOS NO CONCRETO: LANÇAMENTO E ACABAMENTO (RIPADO E DESEMPENADO) EXCLUSIVE O FORNECIMENTO DO CONCRETO</t>
  </si>
  <si>
    <t>PISO/ PASSEIO DE CONCRETO ARMADO, INCLUINDO O PREPARO DA CAIXA, LASTRO DE BRITA, TELA METÁLICA E A MÃO DE OBRA REFERENTE AOS SERVIÇOS NO CONCRETO: LANÇAMENTO E ACABAMENTO (RIPADO E DESEMPENADO), EXCLUSIVE O FORNECIMENTO DO CONCRETO</t>
  </si>
  <si>
    <t>GUIA DE CONCRETO RETA OU CURVA, TIPO PMSP</t>
  </si>
  <si>
    <t>GUIA DE CONCRETO COM AGREGADO RECICLADO, RETA OU CURVA TIPO PMSP</t>
  </si>
  <si>
    <t>SARJETA DE CONCRETO, INCLUSIVE PREPARO DE CAIXA</t>
  </si>
  <si>
    <t>REBAIXAMENTO DE GUIA</t>
  </si>
  <si>
    <t>REBAIXAMENTO DE GUIA COM CONCRETO RECICLADO</t>
  </si>
  <si>
    <t>PISO DE CONCRETO INTERTRAVADO DRENANTE, ESPESSURA 6CM</t>
  </si>
  <si>
    <t>PISO DE CONCRETO INTERTRAVADO DRENANTE, ESPESSURA 8CM</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</si>
  <si>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</si>
  <si>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</si>
  <si>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PLATAFORMA COM 3 MASTROS DE BANDEIRA H.LIVRE=7,00M (EXCLUSIVE ENGASTAMENTO)</t>
  </si>
  <si>
    <t>PLATAFORMA COM 3 MASTROS DE BANDEIRA H LIVRE=9,00M (EXCLUSIVE ENGASTAMENTO)</t>
  </si>
  <si>
    <t>QUADRA POLIESPORTIVA - PISO ARMADO</t>
  </si>
  <si>
    <t>QUADRA POLIESPORTIVA PISO ARMADO COM AGREGADO RECICLADO</t>
  </si>
  <si>
    <t>DEMARCAÇÃO DE QUADRA COM TINTA A BASE DE BORRACHA CLORADA - VOLEIBOL</t>
  </si>
  <si>
    <t>DEMARCAÇÃO DE QUADRA COM TINTA A BASE DE BORRACHA. CLORADA - FUTEBOL DE SALÃO</t>
  </si>
  <si>
    <t>DEMARCAÇÃO DE QUADRA COM TINTA A BASE DE BORRACHA CLORADA - BASQUETE</t>
  </si>
  <si>
    <t>DEMARCAÇÃO DE QUADRA COM TINTA A BASE DE BORRACHA CLORADA - HANDBOL</t>
  </si>
  <si>
    <t>DEMARCAÇÃO DE VAGA DE ESTACIONAMENTO PARA PORTADORES DE DEFICIÊNCIA FÍSICA</t>
  </si>
  <si>
    <t>POSTES PARA VOLEIBOL, INCLUSIVE PINTURA E REDE</t>
  </si>
  <si>
    <t>TRAVE PARA FUTEBOL DE SALÃO, INCLUSIVE PINTURA E REDE</t>
  </si>
  <si>
    <t>TABELA PARA BASQUETE, ENGLOBANDO DESDE FUNDAÇÃO ATÉ A CESTA DE NYLON</t>
  </si>
  <si>
    <t>TELA DE NYLON PARA COBERTURA DE QUADRA</t>
  </si>
  <si>
    <t>DEMARCAÇÃO E PINTURA DE SUPERFÍCIES - BORRACHA CLORADA</t>
  </si>
  <si>
    <t>DEMARCAÇÃO E PINTURA DE SUPERFÍCIES - EPÓXI</t>
  </si>
  <si>
    <t>DEMARCAÇÃO E PINTURA DE FAIXAS ATÉ 10CM - BORRACHA CLORADA</t>
  </si>
  <si>
    <t>DEMARCAÇÃO E PINTURA DE FAIXAS ATÉ 10CM - EPÓXI</t>
  </si>
  <si>
    <t>ABRIGO PARA LIXO EM ALVENARIA - REVESTIMENTO EXTERNO COM ARGAMASSA E INTERNO COM AZULEJOS</t>
  </si>
  <si>
    <t>LIXEIRA JUNTO AO ALINHAMENTO COM REVESTIMENTO INTERNO EM AZULEJOS</t>
  </si>
  <si>
    <t>BANCADA DE CONCRETO POLIDO COM BORDAS ARREDONDADAS - ESPESSURA 30MM</t>
  </si>
  <si>
    <t>BANCADA DE CONCRETO POLIDO COM BORDAS ARREDONDADAS - ESPESSURA 40MM</t>
  </si>
  <si>
    <t>BANCADA DE CONCRETO POLIDO COM BORDAS ARREDONDADAS - ESPESSURA 50MM</t>
  </si>
  <si>
    <t>LIMPEZA</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</si>
  <si>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</si>
  <si>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</si>
  <si>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</si>
  <si>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</si>
  <si>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</si>
  <si>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</si>
  <si>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</si>
  <si>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</si>
  <si>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</si>
  <si>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CANALETAS DE ÁGUAS PLUVIAIS</t>
  </si>
  <si>
    <t>LIMPEZA DE CAIXA DE INSPEÇÃO</t>
  </si>
  <si>
    <t>LIMPEZA DE FOSSA SÉPTICA</t>
  </si>
  <si>
    <t>LIMPEZA DE SUMIDOURO, POR VIAGEM DE 7M3</t>
  </si>
  <si>
    <t>VG</t>
  </si>
  <si>
    <t>ENCERAMENTO E LUSTRAÇÃO DE REVESTIMENTOS E PISOS EM GERAL</t>
  </si>
  <si>
    <t>COMPLEMENTOS DO EDIFÍCIO</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</si>
  <si>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</si>
  <si>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</si>
  <si>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</si>
  <si>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</si>
  <si>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PRATELEIRA EM ARDÓSIA CINZA, POLIDA 2 LADOS, ESPESSURA 30MM, EXCLUSIVE APOIO</t>
  </si>
  <si>
    <t>MÃO FRANCESA DE FERRO PERFILADO</t>
  </si>
  <si>
    <t>ESTRADO DE MADEIRA APARELHADA PARA DESPENSA</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</si>
  <si>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</si>
  <si>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</si>
  <si>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</si>
  <si>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</si>
  <si>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CORRIMÃO EM TUBO GALVANIZADO</t>
  </si>
  <si>
    <t>CORRIMÃO EM TUBO GALVANIZADO COM GUARDA CORPO</t>
  </si>
  <si>
    <t>ANEL DE TEXTURA PARA CORRIMÃO</t>
  </si>
  <si>
    <t>BARRA DE APOIO PARA LAVATÓRIO EM "L" - PPDF</t>
  </si>
  <si>
    <t>LOUSA EM LAMINADO MELAMÍNICO BRANCO SOBRE COMPENSADO</t>
  </si>
  <si>
    <t>QUADRO DE AVISOS DE MADEIRA</t>
  </si>
  <si>
    <t>FAIXA BATE-CARTEIRA PARA SALA DE AULA</t>
  </si>
  <si>
    <t>FIXADOR DE CARTAZES PARA SALA DE AULA</t>
  </si>
  <si>
    <t>ESCADA MARINHEIRO DE FERRO GALVANIZADO</t>
  </si>
  <si>
    <t>ESCADA MARINHEIRO DE FERRO GALVANIZADO COM GUARDA CORPO</t>
  </si>
  <si>
    <t>COMPLEMENTOS PARA ESCADA MARINHEIRO DE FERRO PERFILADO</t>
  </si>
  <si>
    <t>BATE PNEU EM TUBO DE AÇO GALVANIZADO D=3" C=2,50M</t>
  </si>
  <si>
    <t>ARMÁRIO DE AÇO COM 4 PORTAS E FECHADURA L 640XP420XH1980</t>
  </si>
  <si>
    <t>MESA DE PREPARO PARA COZINHAS - EM MÁRMORE</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</si>
  <si>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</si>
  <si>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</si>
  <si>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</si>
  <si>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</si>
  <si>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</si>
  <si>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</si>
  <si>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</si>
  <si>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</si>
  <si>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</si>
  <si>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EQUIPAMENTOS DIVERSOS</t>
  </si>
  <si>
    <t>ELEVADOR ELÉTRICO SEM CASA DE MÁQUINAS - 2 PARADAS</t>
  </si>
  <si>
    <t>ELEVADOR ELÉTRICO SEM CASA DE MÁQUINAS - 3 PARADAS</t>
  </si>
  <si>
    <t>ELEVADOR EL[ETRICO SEM CASA DE MÁQUINAS - 4 PARADAS</t>
  </si>
  <si>
    <t>ELEVADOR ELÉTRICO SEM CASA DE MÁQUINAS - 5 PARADAS</t>
  </si>
  <si>
    <t>COIFA EM CHAPA DE AÇO GALVANIZADO PARA FOGÃO DE 3 OU 4 BOCAS</t>
  </si>
  <si>
    <t>COIFA EM CHAPA DE AÇO GALVANIZADO PARA FOGÃO DE 6 BOCAS</t>
  </si>
  <si>
    <t>CHAPÉU CHINÊS PARA DUTO GALVANIZADO 35CM BIT.22 PARA EXAUSTÃO DE AR</t>
  </si>
  <si>
    <t>DUTO EM CHAPA DE AÇO GALVANIZADO N.22 - DIÂMETRO 35CM</t>
  </si>
  <si>
    <t>CURVA PARA DUTO EM CHAPA GALVANIZADA 35CM BIT.22 PARA EXAUSTÃO AR RECRAVADA A CADA 10GRAUS</t>
  </si>
  <si>
    <t>EXAUSTOR 1/2 HP PARA COIFAS</t>
  </si>
  <si>
    <t>FOGÃO INDUSTRIAL 4 BOCAS COM FORNO E 2 QUEIMADORES DUPLOS</t>
  </si>
  <si>
    <t>FOGÃO INDUSTRIAL 6 BOCAS COM FORNO E 2 QUEIMADORES DUPLOS</t>
  </si>
  <si>
    <t>AUTOCLAVE - CAPACIDADE 54 LITROS</t>
  </si>
  <si>
    <t>VENTILADOR DE PAREDE, DIÂM. MÍN.=65CM</t>
  </si>
  <si>
    <t>PORTA DE VIDRO TEMPERADO 10MM OPACO COM FERRAGENS 82X210CM</t>
  </si>
  <si>
    <t>POSTO DE CONSUMO DE O2 OU AR VÁCUO OU N2O</t>
  </si>
  <si>
    <t>ESTAÇÃO DE CHAMADA DE ENFERMEIRA</t>
  </si>
  <si>
    <t>PAINEL DE ALARME PARA O2 OU AR OU VÁCUO OU N2O, INSTALADO</t>
  </si>
  <si>
    <t>FORNECIMENTO DE AR CONDICIONADO A FRIO, TIPO SPLIT CASSETE-INVERTER COM CAPACIDADE DE 18.000 BTUS/h</t>
  </si>
  <si>
    <t>FORNECIMENTO DE AR CONDICIONADO A FRIO, TIPO SPLIT CASSETE-INVERTER COM CAPACIDADE DE 36.000 BTUS/H</t>
  </si>
  <si>
    <t>FORNECIMENTO DE AR CONDICIONADO A FRIO, TIPO SPLIT CASSETE-INVERTER COM CAPACIDADE DE 48.000 BTUS/H</t>
  </si>
  <si>
    <t>FORNECIMENTO DE AR CONDICIONADO A FRIO, TIPO SPLIT PAREDE INVERTER COM CAPACIDADE DE 12.000 BTUS/h</t>
  </si>
  <si>
    <t>FORNECIMENTO DE AR CONDICIONADO A FRIO, TIPO SPLIT PAREDE-INVERTER COM CAPACIDADE DE 18.000 BTUS/H</t>
  </si>
  <si>
    <t>FORNECIMENTO DE AR CONDICIONADO A FRIO, TIPO SPLIT PAREDE-INVERTER COM CAPACIDADE DE 24.000 BTUS/H</t>
  </si>
  <si>
    <t>FORNECIMENTO DE AR CONDICIONADO A FRIO, TIPO SPLIT PISO TETO COM CAPACIDADE DE 24.000 BTUS/H</t>
  </si>
  <si>
    <t>FORNECIMENTO DE AR CONDICIONADO A FRIO, TIPO SPLIT PISO TETO COM CAPACIDADE DE 36.000 BTUS/H</t>
  </si>
  <si>
    <t>FORNECIMENTO DE CORTINA DE AR COM DUAS VELOCIDADES, PARA VÃO DE 1,00 M</t>
  </si>
  <si>
    <t>FORNECIMENTO DE CORTINA DE AR COM DUAS VELOCIDADES, PARA VÃO DE 1,20 M</t>
  </si>
  <si>
    <t>FORNECIMENTO DE CORTINA DE AR COM DUAS VELOCIDADES, PARA VÃO DE 1,50 M</t>
  </si>
  <si>
    <t>PLACAS DE OBRA</t>
  </si>
  <si>
    <t>PLACA INAUGURAL - 600X500X3MM - CHAPA DE  AÇO INOX EM BAIXO RELEVO</t>
  </si>
  <si>
    <t>PLACA DE OBRA EM CHAPA DE AÇO GALVANIZADO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</si>
  <si>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</si>
  <si>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</si>
  <si>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</si>
  <si>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</si>
  <si>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</si>
  <si>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</si>
  <si>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</si>
  <si>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</si>
  <si>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</si>
  <si>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</si>
  <si>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</si>
  <si>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ANDAIMES METÁLICOS - FORNECIMENTO</t>
  </si>
  <si>
    <t>M3xMÊS</t>
  </si>
  <si>
    <t>ANDAIMES METÁLICOS - MONTAGEM E DESMONTAGEM</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</si>
  <si>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</si>
  <si>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</si>
  <si>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</si>
  <si>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</si>
  <si>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</si>
  <si>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</si>
  <si>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</si>
  <si>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</si>
  <si>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</si>
  <si>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</si>
  <si>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</si>
  <si>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</si>
  <si>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</si>
  <si>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</si>
  <si>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</si>
  <si>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</si>
  <si>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</si>
  <si>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</si>
  <si>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</si>
  <si>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</si>
  <si>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</si>
  <si>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</si>
  <si>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</si>
  <si>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</si>
  <si>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RETIRADA DE GRADIL, PORTÕES E GUARDA-CORPO</t>
  </si>
  <si>
    <t>RETIRADA DE MINI GUIAS DE CONCRETO</t>
  </si>
  <si>
    <t>RETIRADA DE TAPUME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</si>
  <si>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</si>
  <si>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</si>
  <si>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</si>
  <si>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</si>
  <si>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</si>
  <si>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</si>
  <si>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</si>
  <si>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</si>
  <si>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</si>
  <si>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</si>
  <si>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</si>
  <si>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</si>
  <si>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</si>
  <si>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</si>
  <si>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</si>
  <si>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</si>
  <si>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RECOLOCAÇÃO DE MINI GUIAS DE CONCRETO</t>
  </si>
  <si>
    <t>TELA GALVANIZADA PARA ALAMBRADO - MALHA 2" FIO 10</t>
  </si>
  <si>
    <t>FERRO TRABALHADO PARA GRADIS</t>
  </si>
  <si>
    <t>TABELA DE BASQUETE, INCLUSIVE ARO E CESTA - MADEIRA PINTADA</t>
  </si>
  <si>
    <t>REPINTURA DE FAIXAS ATÉ 10CM - BORRACHA CLORADA</t>
  </si>
  <si>
    <t>REPINTURA DE FAIXAS ATÉ 10CM - EPÓXI</t>
  </si>
  <si>
    <t>LOCAÇÃO DE CONTAINER 2,30 X 6,00 M, ALT. 2,50 M, PARA ESCRITÓRIO, COM 1 SANITÁRIO, COMPLETO, SEM DIVISÓRIAS INTERNAS</t>
  </si>
  <si>
    <t>UNXMÊS</t>
  </si>
  <si>
    <t>BALANCIM ELÉTRICO TIPO PLATAFORMA PARA TRANSPORTE VERTICAL, COM ALTURA ATÉ 60 METROS</t>
  </si>
  <si>
    <t>MXDIÁRIA</t>
  </si>
  <si>
    <t>BALANCIM MANIVELA TIPO ANDAIME SUSPENSO, COM CAPACIDADE DE CARGA ATÉ 445 KG</t>
  </si>
  <si>
    <t>PAISAGISMO</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</si>
  <si>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</si>
  <si>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</si>
  <si>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</si>
  <si>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</si>
  <si>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</si>
  <si>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</si>
  <si>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</si>
  <si>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</si>
  <si>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</si>
  <si>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</si>
  <si>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</si>
  <si>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</si>
  <si>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</si>
  <si>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</si>
  <si>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</si>
  <si>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</si>
  <si>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</si>
  <si>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</si>
  <si>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</si>
  <si>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</si>
  <si>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</si>
  <si>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</si>
  <si>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</si>
  <si>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</si>
  <si>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</si>
  <si>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</si>
  <si>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</si>
  <si>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</si>
  <si>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</si>
  <si>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</si>
  <si>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</si>
  <si>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</si>
  <si>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</si>
  <si>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</si>
  <si>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</si>
  <si>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</si>
  <si>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</si>
  <si>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</si>
  <si>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</si>
  <si>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</si>
  <si>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</si>
  <si>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</si>
  <si>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</si>
  <si>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</si>
  <si>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</si>
  <si>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</si>
  <si>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</si>
  <si>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</si>
  <si>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</si>
  <si>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</si>
  <si>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</si>
  <si>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</si>
  <si>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</si>
  <si>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</si>
  <si>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SEAFORTIA (ARCHONTO PHOENIX CUNNINGHAMIANA)</t>
  </si>
  <si>
    <t>PALMEIRA IMPERIAL (ROY STONEAOLERACEA)</t>
  </si>
  <si>
    <t>PATA DE VACA (BAUHINIA VARIEGATA)</t>
  </si>
  <si>
    <t>QUARESMEIRA (TIBOUCHINA GRANULOSA)</t>
  </si>
  <si>
    <t>MANACA DA SERRA (TIBOUCHINA MUTABILIS)</t>
  </si>
  <si>
    <t>ARBUSTOS, FORRAÇÕES E TREPADEIRAS - FORNECIMENTO E PLANTIO</t>
  </si>
  <si>
    <t>GRAMA BATATAES EM PLACAS (PASPALUM NOTATUM)</t>
  </si>
  <si>
    <t>GRAMA SÃO CARLOS EM PLACAS (ANOXONOPUS OBTUSIFOLIUS)</t>
  </si>
  <si>
    <t>GRAMA ESMERALDA</t>
  </si>
  <si>
    <t>GRAMA PRETA (OPHIOPOGUM JAPONICUS) - 36 MUDAS POR M2</t>
  </si>
  <si>
    <t>CINERARIA (SENECIO CINERARIA)</t>
  </si>
  <si>
    <t>DÚZIA</t>
  </si>
  <si>
    <t>CLOROFITO (CLOROPHYTUM CROMOSSUM)</t>
  </si>
  <si>
    <t>FILODENDRO (PHILODENDRON BIPINNATIFIDUM)</t>
  </si>
  <si>
    <t>HERA (HEDERA HELIX)</t>
  </si>
  <si>
    <t>LÍRIO (HEMEROCALLIS FLAVA)</t>
  </si>
  <si>
    <t>MARIA SEM VERGONHA (IMPATIENS SPP)</t>
  </si>
  <si>
    <t>MONSTERA (MONSTERA DELICIOSA)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</si>
  <si>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</si>
  <si>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</si>
  <si>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</si>
  <si>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</si>
  <si>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</si>
  <si>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</si>
  <si>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</si>
  <si>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TUMBERGIA (THUNBERGIA GRANDIFLORA)</t>
  </si>
  <si>
    <t>UNHA DE GATO (FICUS PUMILA)</t>
  </si>
  <si>
    <t>ABUTILOM (ABUTILON STRIATUM)</t>
  </si>
  <si>
    <t>ACALIFA (ACALYPHA WILKESIANA)</t>
  </si>
  <si>
    <t>ALAMANDA (ALLAMANDA NERIIFOLIA)</t>
  </si>
  <si>
    <t>AZALÉA (RHODODENDRON INDICUM)</t>
  </si>
  <si>
    <t>BAMBUZINHO (BAMBUZA GRACILIS)</t>
  </si>
  <si>
    <t>BELA EMÍLIA (PLUMBAGO CAPENSIS)</t>
  </si>
  <si>
    <t>CAMARÃO (BELOPERONE GUTATA)</t>
  </si>
  <si>
    <t>COSMOS (COSMOS BIPINNATUS)</t>
  </si>
  <si>
    <t>DRACENA (DRACAENA FRAGRANS)</t>
  </si>
  <si>
    <t>ESPONJINHA (CALLIANDRA TWEEDII)</t>
  </si>
  <si>
    <t>HIBISCO (HIBISCUS ROSA SINENSIS)</t>
  </si>
  <si>
    <t>MALVAVISCO (MALVAVISCUS MOLLIS)</t>
  </si>
  <si>
    <t>PIRACANTA (PYRACANTHA COCCINEA)</t>
  </si>
  <si>
    <t>MULTI EXERCITADOR CONJUGADO COM 6 FUNÇÕES</t>
  </si>
  <si>
    <t>TRATAMENTO PAISAGÍSTICO DE PISOS</t>
  </si>
  <si>
    <t>ORLA PARA ÁRVORE EM PARALELEPÍPEDO - 1,20 X 1,20 M</t>
  </si>
  <si>
    <t>ORLA DE SEPARAÇÃO EM CONCRETO</t>
  </si>
  <si>
    <t>GRELHA DE CONCRETO PARA PISOS GRAMADOS 60X45X9,5CM</t>
  </si>
  <si>
    <t>TORNEIRA PARA JARDIM</t>
  </si>
  <si>
    <t>MOBILIÁRIO EXTERNO</t>
  </si>
  <si>
    <t>BANCO DE CONCRETO POLIDO COM PINTURA EM POLIURETANO</t>
  </si>
  <si>
    <t>CONJUNTO MESA E BANCOS EM CONCRETO</t>
  </si>
  <si>
    <t>BANCO EM CONCRETO APARENTE - L=40CM</t>
  </si>
  <si>
    <t>BANCO EM CONCRETO APARENTE - L=50CM</t>
  </si>
  <si>
    <t>BANCO EM CONCRETO APARENTE COM BALANÇO DE 40CM</t>
  </si>
  <si>
    <t>BANCO EM CONCRETO APARENTE, TIPO PMSP</t>
  </si>
  <si>
    <t>BANCO EM BLOCOS DE CONCRETO APARENTE</t>
  </si>
  <si>
    <t>BANCO EM ALVENARIA APARENTE E CONCRETO</t>
  </si>
  <si>
    <t>BANCO EM ALVENARIA REVESTIDA E CONCRETO</t>
  </si>
  <si>
    <t>BANCO JARDINEIRA EM ALVENARIA DE TIJOLO APARENTE</t>
  </si>
  <si>
    <t>BRINQUEDOS EDIFICADOS</t>
  </si>
  <si>
    <t>MINI ANFITEATRO</t>
  </si>
  <si>
    <t>MURAL EM ALVENARIA</t>
  </si>
  <si>
    <t>TANQUE DE AREIA - GENÉRICO - ESCAVAÇÃO E APILOAMENTO</t>
  </si>
  <si>
    <t>TANQUE DE AREIA - GENÉRICO - DRENAGEM</t>
  </si>
  <si>
    <t>TANQUE DE AREIA - GENÉRICO - LASTRO DE CONCRETO</t>
  </si>
  <si>
    <t>TANQUE DE AREIA - GENÉRICO - BORDA BAIXA</t>
  </si>
  <si>
    <t>TANQUE DE AREIA - GENÉRICO - BORDA ALTA</t>
  </si>
  <si>
    <t>TANQUE DE AREIA - GENÉRICO - FORNECIMENTO E APLICAÇÃO DE AREIA LAVADA</t>
  </si>
  <si>
    <t>BRINQUEDO - TRENZINHO DE TUBOS DE CONCRETO/FABES</t>
  </si>
  <si>
    <t>FORTINHO</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</si>
  <si>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</si>
  <si>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</si>
  <si>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</si>
  <si>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</si>
  <si>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</si>
  <si>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</si>
  <si>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</si>
  <si>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</si>
  <si>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</si>
  <si>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</si>
  <si>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</si>
  <si>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</si>
  <si>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</si>
  <si>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</si>
  <si>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</si>
  <si>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</si>
  <si>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</si>
  <si>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</si>
  <si>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BRINQUEDOS - SERVIÇOS</t>
  </si>
  <si>
    <t>APARELHOS DE GINÁTICA EM MADEIRA - BARRA DUPLA EM DOIS NIVEIS</t>
  </si>
  <si>
    <t>APARELHOS DE GINÁTICA EM MADEIRA - BARREIRA SIMPLES</t>
  </si>
  <si>
    <t>APARELHOS DE GINÁTICA EM MADEIRA - BARRAS PARALELAS</t>
  </si>
  <si>
    <t>CARACOL - DEMARCAÇÃO DE PISO</t>
  </si>
  <si>
    <t>AMARELINHA DEMARCAÇÃO DE PISO</t>
  </si>
  <si>
    <t>XADREZ - DEMARCAÇÃO DE PISO (RD-04)</t>
  </si>
  <si>
    <t>FORNECIMENTO E APLICAÇÃO DE AREIA FINA</t>
  </si>
  <si>
    <t>FORNECIMENTO E APLICAÇÃO  DE PEDRA N.2</t>
  </si>
  <si>
    <t>SURF DUPLO CONJUGADO (EXERCITADOR PARA IDOSOS)</t>
  </si>
  <si>
    <t>ROTAÇÃO DIAGONAL DUPLA - APARELHO DUPLO CONJUGADO</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</si>
  <si>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</si>
  <si>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</si>
  <si>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</si>
  <si>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</si>
  <si>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</si>
  <si>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</si>
  <si>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</si>
  <si>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</si>
  <si>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</si>
  <si>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</si>
  <si>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</si>
  <si>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</si>
  <si>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</si>
  <si>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</si>
  <si>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</si>
  <si>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</si>
  <si>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</si>
  <si>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</si>
  <si>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</si>
  <si>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</si>
  <si>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</si>
  <si>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</si>
  <si>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</si>
  <si>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</si>
  <si>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</si>
  <si>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</si>
  <si>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</si>
  <si>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</si>
  <si>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</si>
  <si>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</si>
  <si>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</si>
  <si>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</si>
  <si>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ACRÉSCIMO FACE AO GRAU DE DIFICULDADE - TERRENO ACIDENTADO</t>
  </si>
  <si>
    <t>%</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</si>
  <si>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</si>
  <si>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</si>
  <si>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</si>
  <si>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</si>
  <si>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</si>
  <si>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</si>
  <si>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</si>
  <si>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</si>
  <si>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</si>
  <si>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</si>
  <si>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</si>
  <si>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</si>
  <si>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</si>
  <si>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</si>
  <si>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</si>
  <si>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</si>
  <si>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</si>
  <si>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COORDENADOR GERAL</t>
  </si>
  <si>
    <t>ENGENHEIRO/ ARQUITETO SÊNIOR</t>
  </si>
  <si>
    <t>ENGENHEIRO/ ARQUITETO JUNIOR</t>
  </si>
  <si>
    <t>ENGENHEIRO/ ARQUITETO PLENO</t>
  </si>
  <si>
    <t>PROJETISTA</t>
  </si>
  <si>
    <t>DESENHISTA PROJETISTA</t>
  </si>
  <si>
    <t>COORDENADOR SETORIAL</t>
  </si>
  <si>
    <t>CONSULTOR</t>
  </si>
  <si>
    <t>PROJETISTA CADISTA</t>
  </si>
  <si>
    <t>DESENVOLVIMENTO DE PRANCHA DE DESENHO TÉCNICO/ DETALHAMENTO FORMATO A1</t>
  </si>
  <si>
    <t>DESENHISTA CADISTA</t>
  </si>
  <si>
    <t>SERVIÇO DE PLOTAGEM EM PAPEL SULFITE, TAMANHO A1, PRETO E BRANCO</t>
  </si>
  <si>
    <t>SERVIÇO DE PLOTAGEM EM PAPEL SULFITE, TAMANHO A0, PRETO E BRANCO</t>
  </si>
  <si>
    <t>SERVIÇO DE PLOTAGEM EM PAPEL SULFITE, TAMANHO A1, COLORIDA</t>
  </si>
  <si>
    <t>SERVIÇO DE PLOTAGEM EM PAPEL SULFITE, TAMANHO A0, COLORIDA</t>
  </si>
  <si>
    <t>CÓPIA XEROX EM TAMANHO OFÍCIO, UMA FACE, PRETO E BRANCO</t>
  </si>
  <si>
    <t>CÓPIA XEROX EM TAMANHO OFÍCIO, UMA FACE, COLORIDA</t>
  </si>
  <si>
    <t>CÓPIA XEROX EM TAMANHO A3, UMA FACE, PRETO E BRANCO</t>
  </si>
  <si>
    <t>CÓPIA XEROX EM TAMANHO A3, UMA FACE, COLORIDA</t>
  </si>
  <si>
    <t>CÓPIA XEROX - PRETO E BRANCO</t>
  </si>
  <si>
    <t>ENGENHEIRO DA OBRA</t>
  </si>
  <si>
    <t>PROJETO BÁSICO (PRANCHA A1)</t>
  </si>
  <si>
    <t>PROJETO EXECUTIVO (PRANCHA A1)</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</si>
  <si>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</si>
  <si>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</si>
  <si>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</si>
  <si>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</si>
  <si>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</si>
  <si>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</si>
  <si>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</si>
  <si>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</si>
  <si>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</si>
  <si>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</si>
  <si>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</si>
  <si>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</si>
  <si>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</si>
  <si>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</si>
  <si>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</si>
  <si>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</si>
  <si>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</si>
  <si>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</si>
  <si>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</si>
  <si>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</si>
  <si>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ATÉ 2000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</si>
  <si>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</si>
  <si>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</si>
  <si>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CONTROLE TECNOLÓGICO</t>
  </si>
  <si>
    <t>CONCRETO - ESTUDOS E ENSAIOS</t>
  </si>
  <si>
    <t>CONCRETO - ENSAIOS DE RUPTURA A COMPRESSÃO (CORPOS DE PROVA)</t>
  </si>
  <si>
    <t>CONTROLE TECNOLÓGICO DE CONCRETO - MOBILIZAÇÃO PARA MOLDAGEM E/OU COLETA DOS CORPOS DE PROVA DE CONCRETO</t>
  </si>
  <si>
    <t>VIAGEM</t>
  </si>
  <si>
    <t>CONTROLE TECNOLÓGICO DE CONCRETO MOLDAGEM DE CORPO DE PROVA</t>
  </si>
  <si>
    <t>PERÍODO</t>
  </si>
  <si>
    <t>CONTROLE TECNOLÓGICO DE CONCRETO - ENSAIO DE ESCLEROMETRIA EM 10 PONTOS COM 16 TIROS POR PONTO</t>
  </si>
  <si>
    <t>ENS.</t>
  </si>
  <si>
    <t>AÇO - ENSAIOS DE TRAÇÃO EM BARRAS</t>
  </si>
  <si>
    <t>AÇO - ENSAIOS DE DOBRAMENTO EM BARRAS</t>
  </si>
  <si>
    <t>AÇO - ENSAIOS DE VERIFICAÇÃO DE BITOLA</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</si>
  <si>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</si>
  <si>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</si>
  <si>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</si>
  <si>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</si>
  <si>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</si>
  <si>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MESES</t>
  </si>
  <si>
    <t>ESCORAMENTOS</t>
  </si>
  <si>
    <t>Trecho do canal fechado</t>
  </si>
  <si>
    <t>Trecho do canal aberto (lado oposto muros de divisa)</t>
  </si>
  <si>
    <t>trecho da Rua Rio Corumbiara</t>
  </si>
  <si>
    <t>EMPOLAMENTO</t>
  </si>
  <si>
    <t>forma do fechamento das paredes do muro de ala de largura = 0,15 e altura = 0,60</t>
  </si>
  <si>
    <t xml:space="preserve">CONEXÃO DE MURO DE ALA COM CANAL DET-01 </t>
  </si>
  <si>
    <t>seção trapezoidal externa (base maior = 1,30; base menor = 0,60; altura = 2,15)</t>
  </si>
  <si>
    <t>MURO DE ALA DET-01</t>
  </si>
  <si>
    <t>seção trapezoidal interna (base maior = 1,15; base menor = 0,45; altura = 2,15)</t>
  </si>
  <si>
    <t>forma do fechamento da base do muro de ala de largura = 3,80 e altura = 0,15</t>
  </si>
  <si>
    <t>seção montante de 2,20 X 1,30 com vazado de 1,50X1,00 conforme DET-01</t>
  </si>
  <si>
    <t>seção jusante de 2,50 X 1,45 com vazado de 1,80X1,30 conforme DET-01</t>
  </si>
  <si>
    <t>laterais (externo) altura = 1,45; largura = 0,25</t>
  </si>
  <si>
    <t>laterais (interno) altura = 1,00; largura = 0,25</t>
  </si>
  <si>
    <t>laje (interno) comprimento = 1,50; largura = 0,25</t>
  </si>
  <si>
    <t>CANAL FECHADO SEÇÃO 1,0X1,5</t>
  </si>
  <si>
    <t>paredes - externo</t>
  </si>
  <si>
    <t>paredes - interno</t>
  </si>
  <si>
    <t>QUANTIDADE/LADOS</t>
  </si>
  <si>
    <t>CAIXA DE TRANSIÇÃO DET-02</t>
  </si>
  <si>
    <t>paredes laterais (externo) altura = 1,85; largura = 3,00</t>
  </si>
  <si>
    <t>paredes laterais (interno) altura = 1,60; largura = 3,00</t>
  </si>
  <si>
    <t>seção montante de 3,00 X 1,85 com vazado 1,3x1,8 e vazado Ø 1,2m</t>
  </si>
  <si>
    <t>seção jusante de 2,50 X 1,60 com vazado 1,0x1,5 e vazado Ø 1,2m</t>
  </si>
  <si>
    <t>CANAL ABERTO SEÇÃO 1,6X1,8</t>
  </si>
  <si>
    <t>CAIXA DE TRANSIÇÃO DET-03</t>
  </si>
  <si>
    <t>paredes laterais (externo) altura = 0,25+1,6+0,6; largura = 0,25+4,63+0,25</t>
  </si>
  <si>
    <t>seções interna e externa da parede montante altura = 0,60; largura = (1,80+0,15+0,15)</t>
  </si>
  <si>
    <t>seções interna e externa da parede jusante altura = 0,70; largura = 4,4</t>
  </si>
  <si>
    <t>MURO DE ALA DET-01 área de projeção</t>
  </si>
  <si>
    <t>RECOMPOSIÇÃO DE PAVIMENTO</t>
  </si>
  <si>
    <t>PROFUNDIDADE MÉDIA (M)</t>
  </si>
  <si>
    <t>2 ESTRONCAS A CADA 2 METROS</t>
  </si>
  <si>
    <t>QUANTIDADE POR METRO</t>
  </si>
  <si>
    <t>COMPRIMENTO DA ESTRONCA (M)</t>
  </si>
  <si>
    <t>MURO DE ALA DET-01 escoramento 50cm além da estrutura</t>
  </si>
  <si>
    <t>CANAL FECHADO SEÇÃO 1,0X1,5 - laje</t>
  </si>
  <si>
    <t>área de projeção</t>
  </si>
  <si>
    <t>parede de seção trapezoidal interna (base maior = 1,15; base menor = 0,45; altura = 2,15)</t>
  </si>
  <si>
    <t>parede montante de seção 2,20 X 1,30 com vazado de 1,50X1,00 conforme DET-01</t>
  </si>
  <si>
    <t>parede de montante de seção 3,00 X 1,6 com vazado 1,3x1,8 e vazado Ø 1,2m</t>
  </si>
  <si>
    <t>aduela - base</t>
  </si>
  <si>
    <t>paredes laterais (interno) altura = 0,25+1,6+0,6; largura = 0,25+4,63</t>
  </si>
  <si>
    <t>parede montante de seção 2,20X0,6</t>
  </si>
  <si>
    <t>parede jusante de seção 4,40X0,7</t>
  </si>
  <si>
    <t>DRENAGEM</t>
  </si>
  <si>
    <t>CANAL FECHADO SEÇÃO 1,0X1,5 - entorno do dreno de brita de seção 1,0X0,25m, sobreposição de 20cm</t>
  </si>
  <si>
    <t>CANAL ABERTO SEÇÃO 1,6X1,8 - entorno do dreno de brita de seção 1,25X0,25m, sobreposição de 20cm</t>
  </si>
  <si>
    <t>LARGURA TOTAL (M)</t>
  </si>
  <si>
    <t>CANAL FECHADO SEÇÃO 1,0X1,5 - dreno de brita de seção 1,0X0,25m</t>
  </si>
  <si>
    <t>CANAL ABERTO SEÇÃO 1,6X1,8 - dreno de brita de seção 1,25X0,25m</t>
  </si>
  <si>
    <t>COEFICIENTE POR METRO</t>
  </si>
  <si>
    <t>CANAL FECHADO SEÇÃO 1,0X1,5 - dreno de fundo a cada 5m</t>
  </si>
  <si>
    <t>CANAL ABERTO SEÇÃO 1,6X1,8 - dreno de fundo a cada 5m</t>
  </si>
  <si>
    <t>COMPRIMENTO DO DRENO (M)</t>
  </si>
  <si>
    <t>CANAL FECHADO SEÇÃO 1,0X1,5 - drenos laterais a cada 5m</t>
  </si>
  <si>
    <t>CANAL ABERTO SEÇÃO 1,6X1,8 - dreno laterais a cada 5m</t>
  </si>
  <si>
    <t>QUANTIDADE POR LADO</t>
  </si>
  <si>
    <t>GUARDA-CORPO</t>
  </si>
  <si>
    <t>DEMÃOS</t>
  </si>
  <si>
    <t>BDI - SEM DESONERAÇÃO</t>
  </si>
  <si>
    <t>PIS</t>
  </si>
  <si>
    <t>ISS</t>
  </si>
  <si>
    <t>Lucro</t>
  </si>
  <si>
    <t>Administração Central</t>
  </si>
  <si>
    <t>Despesas financeiras</t>
  </si>
  <si>
    <t>COFINS</t>
  </si>
  <si>
    <t>Seguros/imprevistos</t>
  </si>
  <si>
    <t xml:space="preserve">BDI = </t>
  </si>
  <si>
    <t>TON</t>
  </si>
  <si>
    <t>OBRAS DE REVITALIZAÇÃO DO CÓRREGO CORUMBIARA</t>
  </si>
  <si>
    <t>PROJETO EXECUTIVO</t>
  </si>
  <si>
    <t>PLANO DE TRABALHO</t>
  </si>
  <si>
    <t>COORDENADOR</t>
  </si>
  <si>
    <t>CONTADOR</t>
  </si>
  <si>
    <t>COORDENADOR DE MODELAGEM BIM - JÚNIOR</t>
  </si>
  <si>
    <t>COORDENADOR DE MODELAGEM BIM - PLENO</t>
  </si>
  <si>
    <t>COORDENADOR DE MODELAGEM BIM - SÊNIOR</t>
  </si>
  <si>
    <t>DESENHISTA TÉCNICO (CADISTA)</t>
  </si>
  <si>
    <t>DIGITADOR</t>
  </si>
  <si>
    <t>ENGENHEIRO - JUNIOR</t>
  </si>
  <si>
    <t>ENGENHEIRO - PLENO</t>
  </si>
  <si>
    <t>ENGENHEIRO - SÊNIOR</t>
  </si>
  <si>
    <t>ENGENHEIRO DE SEGURANÇA DO TRABALHO</t>
  </si>
  <si>
    <t>FISCAL DE OBRAS</t>
  </si>
  <si>
    <t>GEÓGRAFO</t>
  </si>
  <si>
    <t>GEÓLOGO - JUNIOR</t>
  </si>
  <si>
    <t>GEÓLOGO - PLENO</t>
  </si>
  <si>
    <t>GEÓLOGO - SÊNIOR</t>
  </si>
  <si>
    <t>PESQUISADOR CIENTÍFICO</t>
  </si>
  <si>
    <t>PESQUISADOR NÍVEL MÉDIO</t>
  </si>
  <si>
    <t>PROGRAMADOR - JUNIOR</t>
  </si>
  <si>
    <t>PROGRAMADOR - PLENO</t>
  </si>
  <si>
    <t>PROGRAMADOR - SÊNIOR</t>
  </si>
  <si>
    <t>PROJETISTA - JUNIOR</t>
  </si>
  <si>
    <t>PROJETISTA - PLENO</t>
  </si>
  <si>
    <t>PROJETISTA - SÊNIOR</t>
  </si>
  <si>
    <t>PSICÓLOGO DO TRABALHO</t>
  </si>
  <si>
    <t>QUÍMICO</t>
  </si>
  <si>
    <t>SECRETÁRIA PLENA - NÍVEL SUPERIOR</t>
  </si>
  <si>
    <t>SOCIÓLOGO</t>
  </si>
  <si>
    <t>TÉCNICO DE NIVEL MÉDIO</t>
  </si>
  <si>
    <t>TÉCNICO DE SEGURANÇA DO TRABALHO</t>
  </si>
  <si>
    <t>TÉCNICO QUÍMICO - NÍVEL MÉDIO</t>
  </si>
  <si>
    <t>TECNÓLOGO - JUNIOR</t>
  </si>
  <si>
    <t>TECNÓLOGO - PLENO</t>
  </si>
  <si>
    <t>TECNÓLOGO - SÊNIOR</t>
  </si>
  <si>
    <t>TOPÓGRAFO - JÚNIOR</t>
  </si>
  <si>
    <t>TOPÓGRAFO - PLENO</t>
  </si>
  <si>
    <t>TOPÓGRAFO - SÊNIOR</t>
  </si>
  <si>
    <t>WEB DESIGNER</t>
  </si>
  <si>
    <t>RECURSOS HUMANOS - HONORÁRIOS INDIRETOS</t>
  </si>
  <si>
    <t>CONSULTOR EXTERNO</t>
  </si>
  <si>
    <t>RECURSOS MATERIAIS</t>
  </si>
  <si>
    <t>ALUGUEL DE VEÍCULO DO GRUPO S-1 HATCH DE 1.0 A 1.6</t>
  </si>
  <si>
    <t>ALUGUEL DE VEÍCULO DO GRUPO S-2 - CAMINHONETES COM TRAÇÃO 4X2 - CABINE SIMPLES – CAPACIDADE ATÉ 770 KG</t>
  </si>
  <si>
    <t>ALUGUEL DE VEÍCULO DO GRUPO S-2 - CAMINHONETES COM TRAÇÃO 4X2 - CABINE SIMPLES – CAPACIDADE DE 771 ATÉ 2.000 KG</t>
  </si>
  <si>
    <t>RECURSOS HUMANOS - HONORÁRIOS DIRETOS</t>
  </si>
  <si>
    <t>ADMINISTRADOR DE BANCO DE DADOS - JUNIOR</t>
  </si>
  <si>
    <t>ADMINISTRADOR DE BANCO DE DADOS - PLENO</t>
  </si>
  <si>
    <t>ADMINISTRADOR DE BANCO DE DADOS - SÊNIOR</t>
  </si>
  <si>
    <t>ADMINISTRADOR DE EMPRESAS</t>
  </si>
  <si>
    <t>ADMINISTRADOR DE REDES</t>
  </si>
  <si>
    <t>ADVOGADO - JÚNIOR</t>
  </si>
  <si>
    <t>ADVOGADO - PLENO</t>
  </si>
  <si>
    <t>ADVOGADO - SÊNIOR</t>
  </si>
  <si>
    <t>AGRÔNOMO</t>
  </si>
  <si>
    <t>ANALISTA CONTÁBIL - JUNIOR</t>
  </si>
  <si>
    <t>ANALISTA CONTÁBIL - PLENO</t>
  </si>
  <si>
    <t>ANALISTA CONTÁBIL - SÊNIOR</t>
  </si>
  <si>
    <t>ANALISTA DE LABORATÓRIO</t>
  </si>
  <si>
    <t>ANALISTA DE MARKETING</t>
  </si>
  <si>
    <t>ANALISTA DE MERCADO</t>
  </si>
  <si>
    <t>ANALISTA DE RECURSOS HUMANOS - JUNIOR</t>
  </si>
  <si>
    <t>ANALISTA DE RECURSOS HUMANOS - PLENO</t>
  </si>
  <si>
    <t>ANALISTA DE RECURSOS HUMANOS - SÊNIOR</t>
  </si>
  <si>
    <t>ANALISTA DE SISTEMAS - JUNIOR</t>
  </si>
  <si>
    <t>ANALISTA DE SISTEMAS - PLENO</t>
  </si>
  <si>
    <t>ANALISTA DE SISTEMAS - SÊNIOR</t>
  </si>
  <si>
    <t>ANALISTA DE SUPORTE TÉCNICO - JUNIOR</t>
  </si>
  <si>
    <t>ANALISTA DE SUPORTE TÉCNICO - PLENO</t>
  </si>
  <si>
    <t>ANALISTA DE SUPORTE TÉCNICO - SÊNIOR</t>
  </si>
  <si>
    <t>ANALISTA ECONÔMICO FINANCEIRO - JUNIOR</t>
  </si>
  <si>
    <t>ANALISTA ECONÔMICO FINANCEIRO - PLENO</t>
  </si>
  <si>
    <t>ANALISTA ECONÔMICO FINANCEIRO - SÊNIOR</t>
  </si>
  <si>
    <t>ARQUEÓLOGO</t>
  </si>
  <si>
    <t>ARQUITETO - JUNIOR</t>
  </si>
  <si>
    <t>ARQUITETO - PLENO</t>
  </si>
  <si>
    <t>ARQUITETO - SÊNIOR</t>
  </si>
  <si>
    <t>ASSISTENTE ADMINISTRATIVO E FINANCEIRO</t>
  </si>
  <si>
    <t>ASSISTENTE SOCIAL</t>
  </si>
  <si>
    <t>AUDITOR - JUNIOR</t>
  </si>
  <si>
    <t>AUDITOR - PLENO</t>
  </si>
  <si>
    <t>AUDITOR - SÊNIOR</t>
  </si>
  <si>
    <t>AUXILIAR ADMINISTRATIVO</t>
  </si>
  <si>
    <t>AUXILIAR DE LABORATÓRIO</t>
  </si>
  <si>
    <t>AUXILIAR DE TOPOGRAFIA</t>
  </si>
  <si>
    <t>AUXILIAR TÉCNICO</t>
  </si>
  <si>
    <t>BIÓLOGO</t>
  </si>
  <si>
    <t>BIOQUÍMICO</t>
  </si>
  <si>
    <t>BOTÂNICO</t>
  </si>
  <si>
    <t>EQUIPE DE TOPOGRAFIA (SERVIÇOS PLANIALTIMÉTRICOS)</t>
  </si>
  <si>
    <t>EQUIPE DE TOPOGRAFIA (SERVIÇOS PLANIMÉTRICOS</t>
  </si>
  <si>
    <t>FORNECIMENTO DE MARCO DE CONCRETO</t>
  </si>
  <si>
    <t>IDENTIFICAÇÃO DE PROPRIEDADES</t>
  </si>
  <si>
    <t>LAUDO DE AVALIAÇÃO DE IMÓVEIS PARA ÁREAS CONTIGUAS</t>
  </si>
  <si>
    <t>LAUDO DE AVALIAÇÃO DE IMÓVEIS PARA ÁREAS DISPERSAS</t>
  </si>
  <si>
    <t>LEVANTAMENTO BATIMÉTRICO</t>
  </si>
  <si>
    <t>LEVANTAMENTO PLANIALTIMÉTRICO E CADASTRAL DE FAIXAS ATÉ 30 M</t>
  </si>
  <si>
    <t>LEVANTAMENTO PLANIMÉTRICO DE LINHA</t>
  </si>
  <si>
    <t>LEVANTAMENTO PLANIMÉTRICO E CADASTRAL DE FAIXAS ATÉ 30 M</t>
  </si>
  <si>
    <t>LEVANTAMENTO, NIVELAMENTO E LOCAÇÃO DE FUROS DE SONDAGEM</t>
  </si>
  <si>
    <t>LOCAÇÃO DE LINHAS</t>
  </si>
  <si>
    <t>LOCAÇÃO E NIVELAMENTO DE SOLEIRAS BAIXAS</t>
  </si>
  <si>
    <t>EQD</t>
  </si>
  <si>
    <t>HA</t>
  </si>
  <si>
    <t>KM</t>
  </si>
  <si>
    <t>LEVANTAMENTO PLANIALTIMÉTRICO E CADASTRAL DE ÁREAS ESPECIAIS ACIMA DE 100.000 M2 .</t>
  </si>
  <si>
    <t>LEVANTAMENTO PLANIALTIMÉTRICO E CADASTRAL DE ÁREAS ESPECIAIS ATÉ 3.000 M2</t>
  </si>
  <si>
    <t>LEVANTAMENTO PLANIALTIMÉTRICO E CADASTRAL DE ÁREAS ESPECIAIS DE 10.001M2 ATÉ 20.000 M2</t>
  </si>
  <si>
    <t>LEVANTAMENTO PLANIALTIMÉTRICO E CADASTRAL DE ÁREAS ESPECIAIS DE 20.001 M2 ATÉ 50.000 M2</t>
  </si>
  <si>
    <t>LEVANTAMENTO PLANIALTIMÉTRICO E CADASTRAL DE ÁREAS ESPECIAIS DE 3.001 M2 ATÉ 10.000 M2</t>
  </si>
  <si>
    <t>LEVANTAMENTO PLANIALTIMÉTRICO E CADASTRAL DE ÁREAS ESPECIAIS DE 50.001 M2 ATÉ 100.000 M2</t>
  </si>
  <si>
    <t>LEVANTAMENTO PLANIALTIMÉTRICO E CADASTRAL DE FAIXAS ACIMA DE 60 M</t>
  </si>
  <si>
    <t>LEVANTAMENTO PLANIALTIMÉTRICO E CADASTRAL DE FAIXAS DE 31 ATÉ 60 M</t>
  </si>
  <si>
    <t>LEVANTAMENTO PLANIALTIMÉTRICO E SEMI-CADASTRAL DE RUAS NOVAS</t>
  </si>
  <si>
    <t>LEVANTAMENTO PLANIMÉTRICO E CADASTRAL DE ÁREAS ESPECIAIS ACIMA DE 100.000 M2</t>
  </si>
  <si>
    <t>LEVANTAMENTO PLANIMÉTRICO E CADASTRAL DE ÁREAS ESPECIAIS ATÉ 3.000 M2</t>
  </si>
  <si>
    <t>LEVANTAMENTO PLANIMÉTRICO E CADASTRAL DE ÁREAS ESPECIAIS DE 10.001 M2 ATÉ 20.000 M2</t>
  </si>
  <si>
    <t>LEVANTAMENTO PLANIMÉTRICO E CADASTRAL DE ÁREAS ESPECIAIS DE 20.001 M2 ATÉ 50.000 M2</t>
  </si>
  <si>
    <t>LEVANTAMENTO PLANIMÉTRICO E CADASTRAL DE ÁREAS ESPECIAIS DE 3.001 M2 ATÉ 10.000 M2</t>
  </si>
  <si>
    <t>LEVANTAMENTO PLANIMÉTRICO E CADASTRAL DE ÁREAS ESPECIAIS DE 50.001 M2 ATÉ 100.000 M2</t>
  </si>
  <si>
    <t>LEVANTAMENTO PLANIMÉTRICO E CADASTRAL DE FAIXAS DE 31 M ATÉ 60 M</t>
  </si>
  <si>
    <t>LEVANTAMENTO PLANIMÉTRICO E CADASTRAL DE FAIXAS DE ACIMA DE 60 M</t>
  </si>
  <si>
    <t>LOCAÇÃO E LEVANTAMENTO PLANIALTIMÉTRICO DE SEÇÕES TOPOGRÁFICAS TRANSVERSAIS</t>
  </si>
  <si>
    <t>CÓPIA XEROGRÁFICA TAMANHO A4</t>
  </si>
  <si>
    <t>CÓPIA XEROGRÁFICA TAMANHO A4 COLORIDA (90% NITIDEZ)</t>
  </si>
  <si>
    <t>DIÁRIA</t>
  </si>
  <si>
    <t>IMPRESSÃO DE FOTOS EM PAPEL A4 COMUM</t>
  </si>
  <si>
    <t>IMPRESSÃO DE FOTOS EM PAPEL A4 COUCHÊ ESPESSURA 115MM</t>
  </si>
  <si>
    <t>IMPRESSÃO DE FOTOS EM PAPEL A4 COUCHÊ ESPESSURA 170MM</t>
  </si>
  <si>
    <t>IMPRESSÃO DE FOTOS EM PAPEL A4 COUCHÊ ESPESSURA 230MM</t>
  </si>
  <si>
    <t>PERNOITE</t>
  </si>
  <si>
    <t>PLOTAGEM SULFITE COLORIDO A0</t>
  </si>
  <si>
    <t>PLOTAGEM SULFITE COLORIDO A1</t>
  </si>
  <si>
    <t>PLOTAGEM SULFITE COLORIDO A2</t>
  </si>
  <si>
    <t>PLOTAGEM SULFITE COLORIDO A3</t>
  </si>
  <si>
    <t>PLOTAGEM SULFITE COLORIDO A4</t>
  </si>
  <si>
    <t>PLOTAGEM SULFITE PRETO E BRANCO A0</t>
  </si>
  <si>
    <t>PLOTAGEM SULFITE PRETO E BRANCO A1</t>
  </si>
  <si>
    <t>PLOTAGEM SULFITE PRETO E BRANCO A2</t>
  </si>
  <si>
    <t>PLOTAGEM SULFITE PRETO E BRANCO A3</t>
  </si>
  <si>
    <t>PLOTAGEM SULFITE PRETO E BRANCO A4</t>
  </si>
  <si>
    <t>REFEIÇÃO</t>
  </si>
  <si>
    <t>TRANSPORTE EM VEÍCULO DO GRUPO S-1 HATCH DE 1.0 A 1.6</t>
  </si>
  <si>
    <t>SERVIÇOS TOPOGRÁFICOS E CADASTRAIS</t>
  </si>
  <si>
    <t>ABERTURA DE PICADAS</t>
  </si>
  <si>
    <t>CADASTRO DE INSTALAÇÕES EXISTENTES</t>
  </si>
  <si>
    <t>CADASTRO DE INTERFERÊNCIAS SUBTERRÂNEAS</t>
  </si>
  <si>
    <t>CADASTRO DE PROPRIEDADE COM SERVIÇOS TOPOGRÁFICOS</t>
  </si>
  <si>
    <t>CADASTRO DE PROPRIEDADES</t>
  </si>
  <si>
    <t>CADASTRO DE PVE, PVA, BL, PI, TL E OUTROS</t>
  </si>
  <si>
    <t>DETECÇÃO ELETROMAGNÉTICA DE INTERFERÊNCIAS</t>
  </si>
  <si>
    <t>VOL</t>
  </si>
  <si>
    <t>ALUGUEL DE VEÍCULO DO GRUPO S-2 - CAMINHONETES COM TRAÇÃO 4X4 - CABINE DUPLA – CAPACIDADE DE 650 ATÉ 2.000 KG</t>
  </si>
  <si>
    <t>ALUGUEL DE VEÍCULO DO GRUPO S-2 - CAMINHONETES COM TRAÇÃO 4X4 - CABINE SIMPLES – CAPACIDADE DE 771 ATÉ 2.000 KG</t>
  </si>
  <si>
    <t>ENCADERNAÇÃO COM ESPIRAL COM CAPA PLÁSTICA TRANSPARENTE E CONTRA-CAPA PLÁSTICA OPACA ACIMA DE 100 FOLHAS</t>
  </si>
  <si>
    <t>ENCADERNAÇÃO COM ESPIRAL COM CAPA PLÁSTICA TRANSPARENTE E CONTRA-CAPA PLÁSTICA OPACA ATÉ 100 FOLHAS</t>
  </si>
  <si>
    <t>TRANSPORTE EM VEÍCULO DO GRUPO S-2 - CAMINHONETES - TRAÇÃO 4X4 - CABINE DUPLA - CAPACIDADE DE 650 a 2.000 KG</t>
  </si>
  <si>
    <t>TRANSPORTE EM VEÍCULO DO GRUPO S-2 - CAMINHONETES - TRAÇÃO 4X4 - CABINE SIMPLES - CAPACIDADE DE 771 a 2.000 KG</t>
  </si>
  <si>
    <t>TRANSPORTE EM VEÍCULO DO GRUPO S-2 - CAMINHONETES COM TRAÇÃO 4X2 - CABINE SIMPLES – CAPACIDADE ATÉ 770 KG</t>
  </si>
  <si>
    <t>TRANSPORTE EM VEÍCULO DO GRUPO S-2 - CAMINHONETES COM TRAÇÃO 4X2 - CABINE SIMPLES – CAPACIDADE DE 771 ATÉ 2.000 KG</t>
  </si>
  <si>
    <t>EQUIPE DE TOPOGRAFIA (SERVIÇOS DE IMPLANTAÇÃO DE PONTOS DE COORDENADAS COM A UTILIZAÇÃO DE SISTEMAS DE POSICIONAMENTO GLOBAL POR SATÉLITES-GPS).</t>
  </si>
  <si>
    <t>COLETA DE AMOSTRA (20KG) E ACONDICIONAMENTO EM SACO DE
LONA PARA ENSAIOS DE CARACTERIZAÇÃO DE SOLOS - SONDAGEM A
TRADO</t>
  </si>
  <si>
    <t>DESLOCAMENTO DE EQUIPAMENTO ENTRE FUROS ACIMA DE 100
METROS ATÉ 200 METROS, INCLUSIVE REINSTALAÇÃO - SONDAGEM A
TRADO</t>
  </si>
  <si>
    <t>DESLOCAMENTO DE EQUIPAMENTO ENTRE FUROS ACIMA DE 200
METROS - SONDAGEM A TRADO</t>
  </si>
  <si>
    <t>DESLOCAMENTO DE EQUIPAMENTO ENTRE FUROS ACIMA DE 50
METROS ATÉ 100 METROS, INCLUSIVE REINSTALAÇÃO - SONDAGEM A
TRADO</t>
  </si>
  <si>
    <t>DESLOCAMENTO DE EQUIPAMENTO ENTRE FUROS ATÉ 50 METROS,
INCLUSIVE REINSTALAÇÃO - SONDAGEM A TRADO</t>
  </si>
  <si>
    <t>MOBILIZAÇÃO, INSTALAÇÃO E DESMOBILIZAÇÃO, POR EQUIPE /
EQUIPAMENTO, INCLUSIVE TRANSPORTE ATÉ 60 KM - SONDAGEM
ATRADO</t>
  </si>
  <si>
    <t>SONDAGEM PERCUSSÃO C/EQPTO.MANUAL</t>
  </si>
  <si>
    <t>ACRÉSCIMO DO TRANSPORTE PARA DISTÂNCIA ACIMA DE 60KM -
SONDAGEM A PERCUSSÃO COM EQUIPAMENTO MANUAL</t>
  </si>
  <si>
    <t>DESLOCAMENTO DE EQUIPAMENTO ENTRE FUROS ACIMA DE 100
METROS ATÉ 200 METROS, INCLUSIVE REINSTALAÇÃO - SONDAGEM A
PERCUSSÃO COM EQUIPAMENTO MANUAL</t>
  </si>
  <si>
    <t>DESLOCAMENTO DE EQUIPAMENTO ENTRE FUROS ACIMA DE 50
METROS ATÉ 100 METROS, INCLUSIVE REINSTALAÇÃO - SONDAGEM A
PERCUSSÃO COM EQUIPAMENTO MANUAL</t>
  </si>
  <si>
    <t>DESLOCAMENTO DE EQUIPAMENTO ENTRE FUROS ACIMA DOS 200
METROS, INCLUSIVE REINSTALAÇÃO - SONDAGEM A PERCUSSÃO COM
EQUIPAMENTO MANUAL</t>
  </si>
  <si>
    <t>DESLOCAMENTO DE EQUIPAMENTO ENTRE FUROS ATÉ 50 METROS,
INCLUSIVE REINSTALAÇÃO - SONDAGEM A PERCUSSÃO COM
EQUIPAMENTO MANUAL</t>
  </si>
  <si>
    <t>ENSAIO DE PENETRAÇÃO SPT - SONDAGEM A PERCUSSÃO COM
EQUIPAMENTO MANUAL</t>
  </si>
  <si>
    <t>MOBILIZAÇÃO, INSTALAÇÃO E DESMOBILIZAÇÃO POR EQUIPE /
EQUIPAMENTO, INCLUSIVE TRANSPORTE ATÉ 60KM - SONDAGEM A
PERCUSSÃO COM EQUIPAMENTO MANUAL</t>
  </si>
  <si>
    <t>PERFURAÇÃO COM EQUIPAMENTO DE SONDAGEM MANUAL (SEM
ENSAIO SPT) - SONDAGEM A PERCUSSÃO COM EQUIPAMENTO MANUAL</t>
  </si>
  <si>
    <t>PERFURAÇÃO COM EQUIPAMENTO DE SONDAGEM MANUAL, DIÂMETRO
2 ½ POLEGADAS: FURO COM UM ENSAIO DE PENETRAÇÃO SPT A CADA
METRO - SONDAGEM A PERCUSSÃO COM EQUIPAMENTO MANUAL</t>
  </si>
  <si>
    <t>SONDAGEM PERCUSSÃO C/EQPTO.MECANIZ.</t>
  </si>
  <si>
    <t>ACRÉSCIMO DO TRANSPORTE PARA DISTÂNCIA ACIMA DE 60KM -
SONDAGEM A PERCUSSÃO COM EQUIPAMENTO MECANIZADO</t>
  </si>
  <si>
    <t>DESLOCAMENTO DE EQUIPAMENTO ENTRE FUROS ACIMA DE 100
METROS ATÉ 200 METROS, INCLUSIVE REINSTALAÇÃO - SONDAGEM A
PERCUSSÃO COM EQUIPAMENTO MECANIZADO</t>
  </si>
  <si>
    <t>DESLOCAMENTO DE EQUIPAMENTO ENTRE FUROS ACIMA DE 50
METROS ATÉ 100 METROS, INCLUSIVE REINSTALAÇÃO - SONDAGEM A
PERCUSSÃO COM EQUIPAMENTO MECANIZADO</t>
  </si>
  <si>
    <t>DESLOCAMENTO DE EQUIPAMENTO ENTRE FUROS ACIMA DOS 200
METROS, INCLUSIVE REINSTALAÇÃO - SONDAGEM A PERCUSSÃO COM
EQUIPAMENTO MECANIZADO</t>
  </si>
  <si>
    <t>DESLOCAMENTO DE EQUIPAMENTO ENTRE FUROS ATÉ 50 METROS,
INCLUSIVE REINSTALAÇÃO - SONDAGEM A PERCUSSÃO COM
EQUIPAMENTO MECANIZADO</t>
  </si>
  <si>
    <t>ENSAIO DE PENETRAÇÃO SPT - SONDAGEM A PERCUSSÃO COM
EQUIPAMENTO MECANIZADO</t>
  </si>
  <si>
    <t>MOBILIZAÇÃO, INSTALAÇÃO E DESMOBILIZAÇÃO POR EQUIPE /
EQUIPAMENTO, INCLUSIVE TRANSPORTE ATÉ 60KM - SONDAGEM A
PERCUSSÃO COM EQUIPAMENTO MECANIZADO</t>
  </si>
  <si>
    <t>PERFURAÇÃO COM EQUIPAMENTO DE SONDAGEM MECANIZADA,
DIÂMETRO 70MM (INT.) E 156MM (EXT.) SEM ENSAIO SPT - SONDAGEM A
PERCUSSÃO COM EQUIPAMENTO MECANIZADO</t>
  </si>
  <si>
    <t>PERFURAÇÃO COM EQUIPAMENTO DE SONDAGEM MECANIZADA,
DIÂMETRO 95MM (INT.) E 181MM (EXT.) COM ENSAIO SPT A CADA METRO
- SONDAGEM A PERCUSSÃO COM EQUIPAMENTO MECANIZADO</t>
  </si>
  <si>
    <t>PERFURAÇÃO COM EQUIPAMENTO DE SONDAGEM MECANIZADA,
DIÂMETRO 95MM (INT.) E 181MM (EXT.) SEM ENSAIO SPT - SONDAGEM A
PERCUSSÃO COM EQUIPAMENTO MECANIZADO</t>
  </si>
  <si>
    <t>SONDAGEM ROTATIVA</t>
  </si>
  <si>
    <t>ACRÉSCIMO DO TRANSPORTE PARA DISTÂNCIA ACIMA DE 60KM -
SONDAGEM ROTATIVA</t>
  </si>
  <si>
    <t>DESLOCAMENTO DE EQUIPAMENTO ENTRE FUROS ACIMA DE 100
METROS ATÉ 200 METROS, INCLUSIVE DESMONTAGEM E
REINSTALAÇÃO - SONDAGEM ROTATIVA</t>
  </si>
  <si>
    <t>DESLOCAMENTO DE EQUIPAMENTO ENTRE FUROS ACIMA DE 50
METROS ATÉ 100 METROS, INCLUSIVE DESMONTAGEM E
REINSTALAÇÃO - SONDAGEM ROTATIVA</t>
  </si>
  <si>
    <t>DESLOCAMENTO DE EQUIPAMENTO ENTRE FUROS ACIMA DOS 200
METROS, INCLUSIVE DESMONTAGEM E REINSTALAÇÃO - SONDAGEM
ROTATIVA</t>
  </si>
  <si>
    <t>DESLOCAMENTO DE EQUIPAMENTO ENTRE FUROS ATÉ 50 METROS,
INCLUSIVE DESMONTAGEM E REINSTALAÇÃO - SONDAGEM ROTATIVA</t>
  </si>
  <si>
    <t>MOBILIZAÇÃO, INSTALAÇÃO E DESMOBILIZAÇÃO POR EQUIPE /
EQUIPAMENTO, INCLUSIVE TRANSPORTE ATÉ 60KM - SONDAGEM
ROTATIVA</t>
  </si>
  <si>
    <t>PERFURAÇÃO EM ROCHA COM COROA DE DIAMANTE, BARRILETE
DUPLO LIVRE, FURO INCLINADO DE 11 GR A 90 GR COM A VERTICAL,
DIÂMETRO HW OU EQUIVALENTE, INCLUSIVE AMOSTRAGEM -
SONDAGEM ROTATIVA</t>
  </si>
  <si>
    <t>PERFURAÇÃO DE FURO COM PROFUNDIDADE ATÉ 5 METROS - SONDAGEM A TRADO</t>
  </si>
  <si>
    <t>PERFURAÇÃO DE FURO COM PROFUNDIDADE ACIMA DOS 10 METROS INICIAIS - SONDAGEM A TRADO</t>
  </si>
  <si>
    <t>PERFURAÇÃO DE FURO COM PROFUNDIDADE ACIMA DE 5 METROS ATÉ 10 METROS - SONDAGEM A TRADO</t>
  </si>
  <si>
    <t>PERFURAÇÃO COM EQUIPAMENTO DE SONDAGEM MECANIZADA, DIÂMETRO 70MM (INT.) E 156MM (EXT.) COM ENSAIO SPT A CADA METRO - SONDAGEM A PERCUSSÃO COM EQUIPAMENTO MECANIZADO</t>
  </si>
  <si>
    <t>LEVANTAMENTO TOPOGRÁFICO E DE INTERFERÊNCIAS</t>
  </si>
  <si>
    <t>PROJETO HIDRÁULICO E HIDROLÓGICO</t>
  </si>
  <si>
    <t>PROJETO ESTRUTURAL</t>
  </si>
  <si>
    <t>PLANILHA ORÇAMENTÁRIA</t>
  </si>
  <si>
    <t>CRONOGRAMA</t>
  </si>
  <si>
    <t>demolição do muro de ala existente - volume estimado por medidas no local</t>
  </si>
  <si>
    <t>HORAS</t>
  </si>
  <si>
    <t>QUANTIDADE DE FUROS</t>
  </si>
  <si>
    <t>SIURB_EDIF</t>
  </si>
  <si>
    <t>S-00 A S-01</t>
  </si>
  <si>
    <t>S-01 A S-02</t>
  </si>
  <si>
    <t>S-02 A S-03</t>
  </si>
  <si>
    <t>S-03 A S-04</t>
  </si>
  <si>
    <t>S-04 A S-05</t>
  </si>
  <si>
    <t>S-05 A S-06</t>
  </si>
  <si>
    <t>S-06 A S-07</t>
  </si>
  <si>
    <t>S-07 A S-08</t>
  </si>
  <si>
    <t>S-08 A S-09</t>
  </si>
  <si>
    <t>S-09 A S-10</t>
  </si>
  <si>
    <t>S-10 A S-11</t>
  </si>
  <si>
    <t>ADMINISTRAÇÃO LOCAL</t>
  </si>
  <si>
    <t>TEMPO DE OBRA (MÊS)</t>
  </si>
  <si>
    <t>HORAS/MÊS</t>
  </si>
  <si>
    <t>COMPANHIA DE DESENVOLVIMENTO HABITACIONAL E URBANO</t>
  </si>
  <si>
    <t>DO ESTADO DE SÃO PAULO</t>
  </si>
  <si>
    <t>BOLETIM REFERENCIAL DE CUSTOS - TABELA DE SERVIÇOS</t>
  </si>
  <si>
    <t>SEM DESONERAÇÃO</t>
  </si>
  <si>
    <t>Versão 195</t>
  </si>
  <si>
    <t>Data Base:</t>
  </si>
  <si>
    <t>AGO/24</t>
  </si>
  <si>
    <t>BDI :</t>
  </si>
  <si>
    <t>L.S.:</t>
  </si>
  <si>
    <t>Referência</t>
  </si>
  <si>
    <t xml:space="preserve"> Descrição</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</si>
  <si>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</si>
  <si>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</si>
  <si>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</si>
  <si>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</si>
  <si>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</si>
  <si>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</si>
  <si>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</si>
  <si>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</si>
  <si>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</si>
  <si>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</si>
  <si>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</si>
  <si>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</si>
  <si>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</si>
  <si>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</si>
  <si>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</si>
  <si>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</si>
  <si>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</si>
  <si>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</si>
  <si>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</si>
  <si>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</si>
  <si>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</si>
  <si>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</si>
  <si>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</si>
  <si>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</si>
  <si>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</si>
  <si>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</si>
  <si>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</si>
  <si>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</si>
  <si>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</si>
  <si>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</si>
  <si>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</si>
  <si>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</si>
  <si>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</si>
  <si>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</si>
  <si>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</si>
  <si>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</si>
  <si>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</si>
  <si>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</si>
  <si>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</si>
  <si>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</si>
  <si>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</si>
  <si>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</si>
  <si>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</si>
  <si>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</si>
  <si>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</si>
  <si>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</si>
  <si>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</si>
  <si>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</si>
  <si>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</si>
  <si>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</si>
  <si>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</si>
  <si>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</si>
  <si>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</si>
  <si>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</si>
  <si>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</si>
  <si>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</si>
  <si>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</si>
  <si>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</si>
  <si>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</si>
  <si>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</si>
  <si>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</si>
  <si>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</si>
  <si>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</si>
  <si>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</si>
  <si>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</si>
  <si>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</si>
  <si>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</si>
  <si>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</si>
  <si>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</si>
  <si>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</si>
  <si>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</si>
  <si>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</si>
  <si>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</si>
  <si>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</si>
  <si>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</si>
  <si>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</si>
  <si>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</si>
  <si>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</si>
  <si>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</si>
  <si>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</si>
  <si>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</si>
  <si>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</si>
  <si>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</si>
  <si>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</si>
  <si>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</si>
  <si>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</si>
  <si>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</si>
  <si>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</si>
  <si>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</si>
  <si>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</si>
  <si>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</si>
  <si>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</si>
  <si>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</si>
  <si>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</si>
  <si>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</si>
  <si>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</si>
  <si>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</si>
  <si>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</si>
  <si>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</si>
  <si>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</si>
  <si>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</si>
  <si>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</si>
  <si>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</si>
  <si>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</si>
  <si>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</si>
  <si>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</si>
  <si>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</si>
  <si>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</si>
  <si>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</si>
  <si>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</si>
  <si>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</si>
  <si>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</si>
  <si>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</si>
  <si>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</si>
  <si>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</si>
  <si>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</si>
  <si>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</si>
  <si>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</si>
  <si>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</si>
  <si>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</si>
  <si>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</si>
  <si>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</si>
  <si>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</si>
  <si>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</si>
  <si>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</si>
  <si>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</si>
  <si>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</si>
  <si>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</si>
  <si>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</si>
  <si>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</si>
  <si>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</si>
  <si>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</si>
  <si>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</si>
  <si>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</si>
  <si>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</si>
  <si>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</si>
  <si>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</si>
  <si>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</si>
  <si>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</si>
  <si>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</si>
  <si>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</si>
  <si>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</si>
  <si>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</si>
  <si>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</si>
  <si>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</si>
  <si>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</si>
  <si>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</si>
  <si>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</si>
  <si>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</si>
  <si>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</si>
  <si>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</si>
  <si>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</si>
  <si>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</si>
  <si>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</si>
  <si>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</si>
  <si>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</si>
  <si>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</si>
  <si>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</si>
  <si>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</si>
  <si>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</si>
  <si>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</si>
  <si>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</si>
  <si>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</si>
  <si>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</si>
  <si>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</si>
  <si>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</si>
  <si>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</si>
  <si>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</si>
  <si>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</si>
  <si>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</si>
  <si>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</si>
  <si>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</si>
  <si>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</si>
  <si>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</si>
  <si>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</si>
  <si>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</si>
  <si>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</si>
  <si>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</si>
  <si>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</si>
  <si>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</si>
  <si>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</si>
  <si>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</si>
  <si>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</si>
  <si>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</si>
  <si>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</si>
  <si>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</si>
  <si>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</si>
  <si>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</si>
  <si>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</si>
  <si>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</si>
  <si>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</si>
  <si>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</si>
  <si>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</si>
  <si>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</si>
  <si>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</si>
  <si>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</si>
  <si>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</si>
  <si>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</si>
  <si>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</si>
  <si>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</si>
  <si>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</si>
  <si>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</si>
  <si>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</si>
  <si>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</si>
  <si>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</si>
  <si>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</si>
  <si>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</si>
  <si>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</si>
  <si>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</si>
  <si>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</si>
  <si>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</si>
  <si>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</si>
  <si>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</si>
  <si>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</si>
  <si>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</si>
  <si>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</si>
  <si>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</si>
  <si>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</si>
  <si>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</si>
  <si>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</si>
  <si>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</si>
  <si>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</si>
  <si>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</si>
  <si>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</si>
  <si>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</si>
  <si>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</si>
  <si>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</si>
  <si>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</si>
  <si>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</si>
  <si>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</si>
  <si>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</si>
  <si>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</si>
  <si>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</si>
  <si>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</si>
  <si>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</si>
  <si>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</si>
  <si>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</si>
  <si>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</si>
  <si>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</si>
  <si>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</si>
  <si>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</si>
  <si>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</si>
  <si>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</si>
  <si>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</si>
  <si>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</si>
  <si>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</si>
  <si>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</si>
  <si>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</si>
  <si>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</si>
  <si>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</si>
  <si>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</si>
  <si>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</si>
  <si>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</si>
  <si>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</si>
  <si>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</si>
  <si>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</si>
  <si>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</si>
  <si>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</si>
  <si>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</si>
  <si>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</si>
  <si>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</si>
  <si>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</si>
  <si>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</si>
  <si>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</si>
  <si>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</si>
  <si>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</si>
  <si>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</si>
  <si>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</si>
  <si>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</si>
  <si>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</si>
  <si>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</si>
  <si>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</si>
  <si>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</si>
  <si>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</si>
  <si>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</si>
  <si>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</si>
  <si>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</si>
  <si>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</si>
  <si>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</si>
  <si>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</si>
  <si>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</si>
  <si>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</si>
  <si>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</si>
  <si>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</si>
  <si>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</si>
  <si>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</si>
  <si>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</si>
  <si>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</si>
  <si>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</si>
  <si>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</si>
  <si>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</si>
  <si>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</si>
  <si>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</si>
  <si>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</si>
  <si>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</si>
  <si>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</si>
  <si>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</si>
  <si>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</si>
  <si>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</si>
  <si>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</si>
  <si>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</si>
  <si>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</si>
  <si>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</si>
  <si>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</si>
  <si>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</si>
  <si>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</si>
  <si>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</si>
  <si>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</si>
  <si>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</si>
  <si>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</si>
  <si>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</si>
  <si>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</si>
  <si>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</si>
  <si>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</si>
  <si>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</si>
  <si>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</si>
  <si>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</si>
  <si>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</si>
  <si>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</si>
  <si>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</si>
  <si>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</si>
  <si>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</si>
  <si>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</si>
  <si>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</si>
  <si>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</si>
  <si>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</si>
  <si>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</si>
  <si>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</si>
  <si>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</si>
  <si>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</si>
  <si>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</si>
  <si>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</si>
  <si>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</si>
  <si>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</si>
  <si>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</si>
  <si>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</si>
  <si>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</si>
  <si>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</si>
  <si>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</si>
  <si>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</si>
  <si>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</si>
  <si>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</si>
  <si>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</si>
  <si>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</si>
  <si>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</si>
  <si>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</si>
  <si>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</si>
  <si>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</si>
  <si>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</si>
  <si>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</si>
  <si>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</si>
  <si>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</si>
  <si>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</si>
  <si>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</si>
  <si>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</si>
  <si>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</si>
  <si>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</si>
  <si>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</si>
  <si>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</si>
  <si>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</si>
  <si>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</si>
  <si>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</si>
  <si>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</si>
  <si>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</si>
  <si>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</si>
  <si>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</si>
  <si>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</si>
  <si>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</si>
  <si>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</si>
  <si>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</si>
  <si>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</si>
  <si>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</si>
  <si>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</si>
  <si>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</si>
  <si>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</si>
  <si>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</si>
  <si>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</si>
  <si>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</si>
  <si>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</si>
  <si>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</si>
  <si>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</si>
  <si>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</si>
  <si>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</si>
  <si>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</si>
  <si>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</si>
  <si>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</si>
  <si>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</si>
  <si>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</si>
  <si>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</si>
  <si>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</si>
  <si>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</si>
  <si>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</si>
  <si>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</si>
  <si>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</si>
  <si>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</si>
  <si>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</si>
  <si>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</si>
  <si>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</si>
  <si>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</si>
  <si>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</si>
  <si>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</si>
  <si>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</si>
  <si>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</si>
  <si>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</si>
  <si>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</si>
  <si>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</si>
  <si>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</si>
  <si>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</si>
  <si>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</si>
  <si>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</si>
  <si>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</si>
  <si>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</si>
  <si>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</si>
  <si>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</si>
  <si>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</si>
  <si>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</si>
  <si>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</si>
  <si>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</si>
  <si>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</si>
  <si>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</si>
  <si>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</si>
  <si>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</si>
  <si>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</si>
  <si>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</si>
  <si>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</si>
  <si>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</si>
  <si>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</si>
  <si>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</si>
  <si>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</si>
  <si>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</si>
  <si>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</si>
  <si>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</si>
  <si>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</si>
  <si>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</si>
  <si>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</si>
  <si>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</si>
  <si>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03.01.040</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</si>
  <si>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</si>
  <si>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</si>
  <si>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</si>
  <si>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</si>
  <si>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</si>
  <si>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</si>
  <si>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</si>
  <si>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</si>
  <si>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</si>
  <si>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</si>
  <si>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</si>
  <si>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</si>
  <si>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</si>
  <si>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</si>
  <si>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</si>
  <si>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</si>
  <si>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</si>
  <si>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</si>
  <si>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</si>
  <si>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</si>
  <si>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</si>
  <si>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</si>
  <si>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</si>
  <si>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</si>
  <si>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</si>
  <si>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</si>
  <si>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</si>
  <si>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</si>
  <si>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</si>
  <si>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</si>
  <si>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</si>
  <si>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</si>
  <si>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</si>
  <si>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</si>
  <si>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</si>
  <si>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</si>
  <si>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</si>
  <si>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</si>
  <si>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</si>
  <si>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</si>
  <si>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</si>
  <si>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</si>
  <si>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</si>
  <si>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</si>
  <si>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</si>
  <si>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</si>
  <si>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</si>
  <si>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</si>
  <si>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</si>
  <si>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</si>
  <si>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</si>
  <si>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</si>
  <si>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</si>
  <si>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</si>
  <si>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</si>
  <si>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</si>
  <si>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</si>
  <si>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</si>
  <si>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</si>
  <si>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</si>
  <si>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</si>
  <si>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</si>
  <si>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</si>
  <si>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</si>
  <si>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</si>
  <si>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</si>
  <si>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</si>
  <si>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</si>
  <si>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</si>
  <si>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</si>
  <si>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</si>
  <si>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</si>
  <si>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</si>
  <si>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</si>
  <si>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</si>
  <si>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</si>
  <si>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</si>
  <si>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</si>
  <si>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</si>
  <si>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</si>
  <si>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</si>
  <si>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</si>
  <si>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</si>
  <si>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</si>
  <si>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</si>
  <si>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</si>
  <si>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</si>
  <si>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</si>
  <si>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</si>
  <si>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</si>
  <si>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</si>
  <si>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</si>
  <si>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</si>
  <si>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</si>
  <si>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</si>
  <si>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</si>
  <si>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</si>
  <si>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</si>
  <si>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</si>
  <si>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</si>
  <si>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</si>
  <si>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</si>
  <si>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</si>
  <si>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</si>
  <si>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</si>
  <si>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</si>
  <si>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</si>
  <si>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</si>
  <si>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</si>
  <si>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</si>
  <si>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</si>
  <si>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</si>
  <si>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</si>
  <si>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</si>
  <si>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</si>
  <si>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</si>
  <si>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</si>
  <si>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</si>
  <si>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</si>
  <si>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</si>
  <si>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</si>
  <si>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</si>
  <si>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</si>
  <si>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</si>
  <si>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</si>
  <si>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</si>
  <si>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</si>
  <si>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</si>
  <si>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</si>
  <si>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</si>
  <si>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</si>
  <si>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</si>
  <si>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</si>
  <si>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</si>
  <si>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</si>
  <si>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</si>
  <si>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</si>
  <si>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</si>
  <si>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</si>
  <si>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</si>
  <si>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</si>
  <si>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</si>
  <si>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</si>
  <si>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</si>
  <si>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</si>
  <si>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</si>
  <si>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</si>
  <si>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</si>
  <si>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</si>
  <si>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</si>
  <si>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</si>
  <si>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</si>
  <si>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</si>
  <si>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</si>
  <si>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</si>
  <si>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</si>
  <si>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</si>
  <si>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</si>
  <si>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</si>
  <si>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</si>
  <si>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</si>
  <si>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</si>
  <si>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</si>
  <si>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</si>
  <si>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</si>
  <si>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</si>
  <si>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</si>
  <si>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</si>
  <si>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</si>
  <si>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</si>
  <si>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</si>
  <si>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</si>
  <si>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</si>
  <si>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</si>
  <si>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</si>
  <si>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</si>
  <si>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</si>
  <si>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</si>
  <si>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</si>
  <si>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</si>
  <si>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</si>
  <si>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</si>
  <si>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</si>
  <si>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</si>
  <si>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</si>
  <si>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</si>
  <si>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</si>
  <si>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</si>
  <si>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</si>
  <si>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</si>
  <si>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</si>
  <si>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</si>
  <si>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</si>
  <si>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</si>
  <si>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</si>
  <si>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</si>
  <si>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</si>
  <si>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</si>
  <si>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</si>
  <si>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</si>
  <si>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</si>
  <si>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</si>
  <si>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</si>
  <si>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</si>
  <si>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</si>
  <si>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</si>
  <si>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</si>
  <si>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</si>
  <si>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</si>
  <si>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</si>
  <si>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</si>
  <si>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</si>
  <si>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</si>
  <si>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</si>
  <si>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</si>
  <si>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</si>
  <si>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</si>
  <si>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</si>
  <si>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</si>
  <si>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</si>
  <si>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</si>
  <si>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</si>
  <si>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</si>
  <si>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</si>
  <si>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</si>
  <si>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</si>
  <si>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</si>
  <si>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</si>
  <si>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</si>
  <si>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</si>
  <si>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</si>
  <si>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</si>
  <si>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</si>
  <si>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</si>
  <si>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</si>
  <si>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</si>
  <si>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</si>
  <si>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</si>
  <si>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</si>
  <si>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</si>
  <si>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</si>
  <si>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</si>
  <si>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</si>
  <si>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</si>
  <si>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</si>
  <si>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</si>
  <si>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</si>
  <si>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</si>
  <si>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</si>
  <si>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</si>
  <si>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</si>
  <si>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</si>
  <si>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</si>
  <si>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</si>
  <si>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</si>
  <si>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</si>
  <si>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</si>
  <si>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</si>
  <si>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</si>
  <si>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</si>
  <si>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</si>
  <si>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</si>
  <si>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</si>
  <si>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</si>
  <si>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</si>
  <si>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</si>
  <si>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</si>
  <si>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</si>
  <si>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</si>
  <si>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</si>
  <si>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</si>
  <si>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</si>
  <si>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</si>
  <si>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</si>
  <si>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</si>
  <si>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</si>
  <si>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</si>
  <si>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</si>
  <si>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</si>
  <si>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</si>
  <si>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</si>
  <si>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</si>
  <si>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</si>
  <si>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</si>
  <si>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</si>
  <si>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</si>
  <si>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</si>
  <si>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</si>
  <si>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</si>
  <si>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</si>
  <si>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</si>
  <si>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</si>
  <si>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</si>
  <si>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</si>
  <si>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</si>
  <si>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</si>
  <si>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</si>
  <si>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</si>
  <si>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</si>
  <si>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</si>
  <si>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</si>
  <si>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</si>
  <si>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</si>
  <si>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</si>
  <si>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</si>
  <si>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</si>
  <si>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</si>
  <si>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</si>
  <si>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</si>
  <si>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</si>
  <si>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</si>
  <si>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</si>
  <si>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</si>
  <si>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</si>
  <si>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</si>
  <si>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</si>
  <si>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</si>
  <si>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</si>
  <si>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</si>
  <si>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</si>
  <si>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</si>
  <si>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</si>
  <si>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</si>
  <si>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</si>
  <si>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</si>
  <si>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</si>
  <si>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</si>
  <si>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</si>
  <si>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</si>
  <si>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</si>
  <si>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</si>
  <si>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</si>
  <si>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</si>
  <si>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</si>
  <si>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</si>
  <si>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</si>
  <si>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</si>
  <si>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</si>
  <si>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</si>
  <si>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</si>
  <si>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</si>
  <si>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</si>
  <si>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</si>
  <si>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</si>
  <si>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</si>
  <si>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</si>
  <si>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</si>
  <si>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</si>
  <si>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</si>
  <si>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</si>
  <si>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</si>
  <si>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</si>
  <si>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</si>
  <si>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</si>
  <si>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</si>
  <si>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</si>
  <si>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</si>
  <si>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</si>
  <si>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</si>
  <si>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</si>
  <si>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</si>
  <si>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</si>
  <si>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</si>
  <si>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</si>
  <si>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</si>
  <si>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</si>
  <si>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</si>
  <si>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</si>
  <si>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</si>
  <si>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</si>
  <si>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</si>
  <si>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</si>
  <si>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</si>
  <si>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</si>
  <si>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</si>
  <si>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</si>
  <si>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</si>
  <si>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</si>
  <si>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</si>
  <si>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</si>
  <si>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</si>
  <si>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</si>
  <si>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</si>
  <si>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</si>
  <si>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</si>
  <si>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</si>
  <si>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</si>
  <si>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</si>
  <si>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</si>
  <si>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</si>
  <si>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</si>
  <si>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</si>
  <si>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</si>
  <si>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</si>
  <si>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</si>
  <si>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</si>
  <si>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</si>
  <si>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</si>
  <si>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</si>
  <si>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</si>
  <si>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</si>
  <si>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</si>
  <si>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</si>
  <si>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</si>
  <si>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</si>
  <si>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</si>
  <si>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</si>
  <si>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</si>
  <si>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</si>
  <si>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</si>
  <si>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</si>
  <si>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</si>
  <si>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</si>
  <si>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</si>
  <si>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</si>
  <si>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</si>
  <si>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</si>
  <si>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</si>
  <si>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</si>
  <si>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</si>
  <si>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</si>
  <si>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</si>
  <si>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</si>
  <si>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</si>
  <si>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</si>
  <si>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</si>
  <si>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</si>
  <si>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</si>
  <si>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</si>
  <si>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</si>
  <si>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</si>
  <si>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</si>
  <si>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</si>
  <si>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</si>
  <si>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</si>
  <si>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</si>
  <si>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</si>
  <si>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</si>
  <si>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</si>
  <si>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</si>
  <si>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</si>
  <si>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</si>
  <si>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</si>
  <si>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</si>
  <si>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</si>
  <si>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</si>
  <si>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</si>
  <si>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</si>
  <si>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</si>
  <si>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</si>
  <si>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</si>
  <si>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</si>
  <si>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</si>
  <si>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</si>
  <si>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</si>
  <si>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</si>
  <si>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</si>
  <si>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</si>
  <si>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</si>
  <si>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</si>
  <si>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</si>
  <si>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</si>
  <si>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</si>
  <si>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</si>
  <si>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</si>
  <si>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</si>
  <si>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</si>
  <si>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</si>
  <si>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</si>
  <si>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</si>
  <si>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</si>
  <si>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</si>
  <si>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</si>
  <si>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</si>
  <si>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</si>
  <si>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</si>
  <si>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</si>
  <si>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</si>
  <si>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</si>
  <si>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</si>
  <si>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</si>
  <si>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</si>
  <si>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</si>
  <si>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</si>
  <si>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</si>
  <si>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</si>
  <si>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</si>
  <si>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</si>
  <si>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</si>
  <si>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</si>
  <si>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</si>
  <si>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</si>
  <si>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</si>
  <si>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</si>
  <si>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</si>
  <si>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</si>
  <si>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</si>
  <si>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</si>
  <si>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</si>
  <si>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</si>
  <si>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</si>
  <si>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</si>
  <si>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</si>
  <si>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</si>
  <si>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</si>
  <si>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</si>
  <si>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</si>
  <si>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</si>
  <si>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</si>
  <si>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</si>
  <si>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</si>
  <si>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</si>
  <si>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</si>
  <si>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</si>
  <si>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</si>
  <si>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</si>
  <si>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</si>
  <si>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</si>
  <si>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</si>
  <si>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</si>
  <si>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</si>
  <si>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</si>
  <si>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</si>
  <si>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</si>
  <si>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</si>
  <si>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</si>
  <si>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</si>
  <si>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</si>
  <si>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</si>
  <si>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</si>
  <si>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</si>
  <si>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</si>
  <si>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</si>
  <si>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</si>
  <si>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</si>
  <si>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</si>
  <si>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</si>
  <si>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</si>
  <si>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</si>
  <si>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</si>
  <si>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</si>
  <si>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</si>
  <si>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</si>
  <si>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</si>
  <si>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</si>
  <si>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</si>
  <si>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</si>
  <si>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</si>
  <si>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</si>
  <si>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</si>
  <si>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</si>
  <si>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</si>
  <si>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</si>
  <si>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</si>
  <si>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</si>
  <si>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</si>
  <si>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</si>
  <si>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</si>
  <si>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</si>
  <si>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</si>
  <si>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</si>
  <si>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</si>
  <si>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</si>
  <si>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</si>
  <si>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</si>
  <si>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</si>
  <si>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</si>
  <si>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</si>
  <si>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</si>
  <si>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</si>
  <si>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</si>
  <si>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</si>
  <si>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</si>
  <si>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</si>
  <si>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</si>
  <si>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</si>
  <si>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</si>
  <si>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</si>
  <si>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</si>
  <si>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</si>
  <si>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</si>
  <si>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</si>
  <si>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</si>
  <si>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</si>
  <si>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</si>
  <si>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</si>
  <si>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</si>
  <si>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</si>
  <si>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</si>
  <si>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</si>
  <si>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</si>
  <si>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</si>
  <si>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</si>
  <si>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</si>
  <si>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</si>
  <si>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</si>
  <si>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</si>
  <si>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</si>
  <si>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</si>
  <si>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</si>
  <si>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</si>
  <si>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</si>
  <si>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</si>
  <si>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</si>
  <si>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</si>
  <si>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</si>
  <si>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</si>
  <si>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</si>
  <si>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</si>
  <si>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</si>
  <si>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</si>
  <si>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</si>
  <si>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</si>
  <si>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</si>
  <si>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</si>
  <si>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</si>
  <si>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</si>
  <si>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</si>
  <si>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</si>
  <si>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</si>
  <si>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</si>
  <si>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</si>
  <si>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</si>
  <si>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</si>
  <si>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</si>
  <si>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</si>
  <si>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</si>
  <si>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</si>
  <si>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</si>
  <si>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</si>
  <si>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</si>
  <si>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</si>
  <si>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</si>
  <si>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</si>
  <si>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</si>
  <si>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</si>
  <si>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</si>
  <si>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</si>
  <si>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</si>
  <si>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</si>
  <si>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</si>
  <si>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</si>
  <si>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</si>
  <si>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</si>
  <si>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</si>
  <si>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</si>
  <si>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</si>
  <si>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</si>
  <si>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</si>
  <si>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</si>
  <si>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</si>
  <si>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</si>
  <si>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</si>
  <si>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</si>
  <si>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</si>
  <si>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</si>
  <si>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</si>
  <si>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</si>
  <si>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</si>
  <si>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</si>
  <si>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</si>
  <si>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</si>
  <si>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</si>
  <si>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</si>
  <si>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</si>
  <si>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</si>
  <si>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</si>
  <si>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</si>
  <si>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</si>
  <si>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</si>
  <si>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</si>
  <si>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</si>
  <si>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</si>
  <si>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</si>
  <si>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</si>
  <si>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</si>
  <si>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</si>
  <si>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</si>
  <si>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</si>
  <si>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</si>
  <si>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</si>
  <si>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</si>
  <si>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</si>
  <si>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</si>
  <si>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</si>
  <si>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</si>
  <si>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</si>
  <si>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</si>
  <si>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</si>
  <si>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</si>
  <si>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</si>
  <si>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</si>
  <si>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</si>
  <si>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</si>
  <si>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</si>
  <si>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</si>
  <si>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</si>
  <si>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</si>
  <si>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</si>
  <si>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</si>
  <si>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</si>
  <si>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</si>
  <si>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</si>
  <si>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</si>
  <si>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</si>
  <si>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</si>
  <si>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</si>
  <si>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</si>
  <si>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</si>
  <si>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</si>
  <si>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</si>
  <si>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</si>
  <si>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</si>
  <si>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</si>
  <si>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</si>
  <si>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</si>
  <si>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</si>
  <si>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</si>
  <si>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</si>
  <si>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</si>
  <si>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</si>
  <si>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</si>
  <si>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</si>
  <si>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</si>
  <si>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</si>
  <si>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</si>
  <si>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</si>
  <si>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</si>
  <si>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</si>
  <si>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</si>
  <si>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</si>
  <si>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</si>
  <si>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</si>
  <si>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</si>
  <si>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</si>
  <si>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</si>
  <si>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</si>
  <si>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</si>
  <si>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</si>
  <si>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</si>
  <si>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</si>
  <si>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</si>
  <si>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</si>
  <si>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</si>
  <si>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</si>
  <si>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</si>
  <si>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</si>
  <si>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</si>
  <si>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</si>
  <si>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</si>
  <si>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</si>
  <si>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</si>
  <si>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</si>
  <si>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</si>
  <si>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</si>
  <si>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</si>
  <si>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</si>
  <si>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</si>
  <si>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</si>
  <si>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</si>
  <si>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</si>
  <si>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</si>
  <si>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</si>
  <si>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</si>
  <si>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</si>
  <si>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</si>
  <si>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</si>
  <si>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</si>
  <si>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</si>
  <si>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</si>
  <si>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</si>
  <si>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</si>
  <si>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</si>
  <si>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</si>
  <si>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</si>
  <si>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</si>
  <si>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</si>
  <si>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</si>
  <si>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</si>
  <si>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</si>
  <si>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</si>
  <si>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</si>
  <si>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</si>
  <si>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</si>
  <si>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</si>
  <si>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</si>
  <si>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</si>
  <si>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</si>
  <si>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</si>
  <si>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</si>
  <si>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</si>
  <si>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</si>
  <si>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</si>
  <si>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</si>
  <si>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</si>
  <si>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</si>
  <si>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</si>
  <si>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</si>
  <si>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</si>
  <si>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</si>
  <si>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</si>
  <si>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</si>
  <si>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</si>
  <si>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</si>
  <si>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</si>
  <si>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</si>
  <si>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</si>
  <si>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</si>
  <si>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</si>
  <si>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</si>
  <si>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</si>
  <si>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</si>
  <si>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</si>
  <si>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</si>
  <si>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</si>
  <si>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</si>
  <si>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</si>
  <si>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</si>
  <si>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</si>
  <si>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</si>
  <si>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</si>
  <si>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</si>
  <si>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</si>
  <si>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</si>
  <si>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</si>
  <si>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</si>
  <si>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</si>
  <si>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</si>
  <si>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</si>
  <si>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</si>
  <si>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</si>
  <si>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</si>
  <si>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</si>
  <si>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</si>
  <si>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</si>
  <si>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</si>
  <si>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</si>
  <si>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</si>
  <si>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expansiva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</si>
  <si>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</si>
  <si>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</si>
  <si>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</si>
  <si>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</si>
  <si>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</si>
  <si>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</si>
  <si>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</si>
  <si>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</si>
  <si>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</si>
  <si>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</si>
  <si>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</si>
  <si>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</si>
  <si>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</si>
  <si>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</si>
  <si>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</si>
  <si>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</si>
  <si>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</si>
  <si>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</si>
  <si>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</si>
  <si>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</si>
  <si>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</si>
  <si>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</si>
  <si>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</si>
  <si>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</si>
  <si>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</si>
  <si>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</si>
  <si>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</si>
  <si>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</si>
  <si>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</si>
  <si>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</si>
  <si>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</si>
  <si>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</si>
  <si>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</si>
  <si>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</si>
  <si>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</si>
  <si>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</si>
  <si>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</si>
  <si>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</si>
  <si>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</si>
  <si>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</si>
  <si>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</si>
  <si>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</si>
  <si>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</si>
  <si>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</si>
  <si>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</si>
  <si>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</si>
  <si>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</si>
  <si>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</si>
  <si>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</si>
  <si>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</si>
  <si>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</si>
  <si>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</si>
  <si>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</si>
  <si>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</si>
  <si>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</si>
  <si>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</si>
  <si>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</si>
  <si>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</si>
  <si>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</si>
  <si>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</si>
  <si>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</si>
  <si>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</si>
  <si>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</si>
  <si>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</si>
  <si>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</si>
  <si>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</si>
  <si>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</si>
  <si>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</si>
  <si>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</si>
  <si>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</si>
  <si>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</si>
  <si>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</si>
  <si>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</si>
  <si>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</si>
  <si>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</si>
  <si>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</si>
  <si>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</si>
  <si>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</si>
  <si>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</si>
  <si>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</si>
  <si>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</si>
  <si>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</si>
  <si>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</si>
  <si>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</si>
  <si>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</si>
  <si>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</si>
  <si>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</si>
  <si>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</si>
  <si>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</si>
  <si>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</si>
  <si>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</si>
  <si>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</si>
  <si>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</si>
  <si>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</si>
  <si>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</si>
  <si>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</si>
  <si>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</si>
  <si>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</si>
  <si>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</si>
  <si>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</si>
  <si>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</si>
  <si>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</si>
  <si>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</si>
  <si>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</si>
  <si>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</si>
  <si>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</si>
  <si>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</si>
  <si>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</si>
  <si>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</si>
  <si>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</si>
  <si>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</si>
  <si>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</si>
  <si>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</si>
  <si>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</si>
  <si>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</si>
  <si>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</si>
  <si>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</si>
  <si>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</si>
  <si>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</si>
  <si>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</si>
  <si>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</si>
  <si>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</si>
  <si>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</si>
  <si>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</si>
  <si>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</si>
  <si>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</si>
  <si>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</si>
  <si>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</si>
  <si>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</si>
  <si>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</si>
  <si>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</si>
  <si>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</si>
  <si>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</si>
  <si>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</si>
  <si>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</si>
  <si>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</si>
  <si>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</si>
  <si>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</si>
  <si>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</si>
  <si>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</si>
  <si>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</si>
  <si>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</si>
  <si>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</si>
  <si>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</si>
  <si>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</si>
  <si>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</si>
  <si>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</si>
  <si>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</si>
  <si>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</si>
  <si>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</si>
  <si>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</si>
  <si>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</si>
  <si>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</si>
  <si>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</si>
  <si>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</si>
  <si>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</si>
  <si>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</si>
  <si>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</si>
  <si>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</si>
  <si>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</si>
  <si>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</si>
  <si>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</si>
  <si>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</si>
  <si>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</si>
  <si>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</si>
  <si>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</si>
  <si>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</si>
  <si>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</si>
  <si>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</si>
  <si>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</si>
  <si>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</si>
  <si>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</si>
  <si>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</si>
  <si>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</si>
  <si>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</si>
  <si>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</si>
  <si>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</si>
  <si>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</si>
  <si>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</si>
  <si>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</si>
  <si>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</si>
  <si>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</si>
  <si>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</si>
  <si>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</si>
  <si>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</si>
  <si>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</si>
  <si>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</si>
  <si>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</si>
  <si>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</si>
  <si>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</si>
  <si>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</si>
  <si>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</si>
  <si>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</si>
  <si>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</si>
  <si>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</si>
  <si>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</si>
  <si>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</si>
  <si>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</si>
  <si>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</si>
  <si>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</si>
  <si>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</si>
  <si>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</si>
  <si>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</si>
  <si>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</si>
  <si>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</si>
  <si>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</si>
  <si>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</si>
  <si>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</si>
  <si>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</si>
  <si>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</si>
  <si>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</si>
  <si>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</si>
  <si>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</si>
  <si>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</si>
  <si>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</si>
  <si>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</si>
  <si>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</si>
  <si>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</si>
  <si>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</si>
  <si>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</si>
  <si>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</si>
  <si>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</si>
  <si>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</si>
  <si>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</si>
  <si>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</si>
  <si>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</si>
  <si>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</si>
  <si>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</si>
  <si>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</si>
  <si>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</si>
  <si>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</si>
  <si>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</si>
  <si>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</si>
  <si>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</si>
  <si>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</si>
  <si>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</si>
  <si>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</si>
  <si>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</si>
  <si>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</si>
  <si>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</si>
  <si>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</si>
  <si>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</si>
  <si>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</si>
  <si>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</si>
  <si>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</si>
  <si>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</si>
  <si>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</si>
  <si>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</si>
  <si>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</si>
  <si>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</si>
  <si>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</si>
  <si>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</si>
  <si>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</si>
  <si>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</si>
  <si>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</si>
  <si>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</si>
  <si>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</si>
  <si>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</si>
  <si>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</si>
  <si>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</si>
  <si>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</si>
  <si>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</si>
  <si>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</si>
  <si>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</si>
  <si>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</si>
  <si>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</si>
  <si>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</si>
  <si>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</si>
  <si>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</si>
  <si>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</si>
  <si>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</si>
  <si>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</si>
  <si>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</si>
  <si>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</si>
  <si>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</si>
  <si>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</si>
  <si>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</si>
  <si>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</si>
  <si>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</si>
  <si>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</si>
  <si>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</si>
  <si>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</si>
  <si>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</si>
  <si>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</si>
  <si>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</si>
  <si>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</si>
  <si>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</si>
  <si>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</si>
  <si>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</si>
  <si>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</si>
  <si>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</si>
  <si>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</si>
  <si>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</si>
  <si>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</si>
  <si>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</si>
  <si>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</si>
  <si>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</si>
  <si>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</si>
  <si>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</si>
  <si>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</si>
  <si>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</si>
  <si>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</si>
  <si>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</si>
  <si>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</si>
  <si>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</si>
  <si>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</si>
  <si>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</si>
  <si>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</si>
  <si>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</si>
  <si>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</si>
  <si>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</si>
  <si>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</si>
  <si>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</si>
  <si>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</si>
  <si>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</si>
  <si>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</si>
  <si>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</si>
  <si>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</si>
  <si>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</si>
  <si>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</si>
  <si>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</si>
  <si>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</si>
  <si>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</si>
  <si>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</si>
  <si>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</si>
  <si>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</si>
  <si>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</si>
  <si>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</si>
  <si>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</si>
  <si>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</si>
  <si>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</si>
  <si>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</si>
  <si>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</si>
  <si>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</si>
  <si>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</si>
  <si>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</si>
  <si>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</si>
  <si>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</si>
  <si>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</si>
  <si>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</si>
  <si>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</si>
  <si>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</si>
  <si>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</si>
  <si>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</si>
  <si>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</si>
  <si>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</si>
  <si>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</si>
  <si>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</si>
  <si>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</si>
  <si>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</si>
  <si>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</si>
  <si>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</si>
  <si>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</si>
  <si>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</si>
  <si>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</si>
  <si>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</si>
  <si>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</si>
  <si>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</si>
  <si>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</si>
  <si>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</si>
  <si>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</si>
  <si>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</si>
  <si>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</si>
  <si>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</si>
  <si>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</si>
  <si>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</si>
  <si>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</si>
  <si>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</si>
  <si>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</si>
  <si>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</si>
  <si>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</si>
  <si>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</si>
  <si>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</si>
  <si>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</si>
  <si>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</si>
  <si>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</si>
  <si>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</si>
  <si>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</si>
  <si>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</si>
  <si>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</si>
  <si>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</si>
  <si>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</si>
  <si>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</si>
  <si>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</si>
  <si>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</si>
  <si>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</si>
  <si>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</si>
  <si>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</si>
  <si>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</si>
  <si>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</si>
  <si>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</si>
  <si>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</si>
  <si>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</si>
  <si>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</si>
  <si>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</si>
  <si>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</si>
  <si>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</si>
  <si>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</si>
  <si>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</si>
  <si>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</si>
  <si>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</si>
  <si>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</si>
  <si>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</si>
  <si>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</si>
  <si>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</si>
  <si>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</si>
  <si>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</si>
  <si>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</si>
  <si>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</si>
  <si>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</si>
  <si>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</si>
  <si>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</si>
  <si>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</si>
  <si>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</si>
  <si>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</si>
  <si>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</si>
  <si>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</si>
  <si>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</si>
  <si>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</si>
  <si>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</si>
  <si>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</si>
  <si>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</si>
  <si>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</si>
  <si>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</si>
  <si>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</si>
  <si>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</si>
  <si>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</si>
  <si>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</si>
  <si>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</si>
  <si>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</si>
  <si>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</si>
  <si>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</si>
  <si>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</si>
  <si>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</si>
  <si>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</si>
  <si>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</si>
  <si>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</si>
  <si>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</si>
  <si>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</si>
  <si>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</si>
  <si>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</si>
  <si>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</si>
  <si>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</si>
  <si>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</si>
  <si>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</si>
  <si>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</si>
  <si>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</si>
  <si>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</si>
  <si>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</si>
  <si>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</si>
  <si>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</si>
  <si>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</si>
  <si>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</si>
  <si>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</si>
  <si>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</si>
  <si>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</si>
  <si>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</si>
  <si>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</si>
  <si>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</si>
  <si>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</si>
  <si>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</si>
  <si>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</si>
  <si>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</si>
  <si>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</si>
  <si>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</si>
  <si>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</si>
  <si>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</si>
  <si>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</si>
  <si>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</si>
  <si>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</si>
  <si>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</si>
  <si>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</si>
  <si>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</si>
  <si>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</si>
  <si>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</si>
  <si>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</si>
  <si>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</si>
  <si>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</si>
  <si>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</si>
  <si>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</si>
  <si>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</si>
  <si>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</si>
  <si>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</si>
  <si>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</si>
  <si>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</si>
  <si>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</si>
  <si>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</si>
  <si>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</si>
  <si>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</si>
  <si>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</si>
  <si>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</si>
  <si>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</si>
  <si>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</si>
  <si>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</si>
  <si>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</si>
  <si>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</si>
  <si>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</si>
  <si>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</si>
  <si>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</si>
  <si>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</si>
  <si>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</si>
  <si>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</si>
  <si>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</si>
  <si>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</si>
  <si>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</si>
  <si>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</si>
  <si>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</si>
  <si>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</si>
  <si>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</si>
  <si>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 mm</t>
  </si>
  <si>
    <t>16.10.100</t>
  </si>
  <si>
    <t>Cumeeira em fibra vegetal, lisa, com espessura de 3 mm</t>
  </si>
  <si>
    <t>16.12</t>
  </si>
  <si>
    <t>Telhamento metálico comum</t>
  </si>
  <si>
    <t>16.12.020</t>
  </si>
  <si>
    <t>Telhamento em chapa de aço pré-pintada com epóxi e poliéster, perfil ondulado, com espessura de 0,50 mm</t>
  </si>
  <si>
    <t>16.12.040</t>
  </si>
  <si>
    <t>Telhamento em chapa de aço pré-pintada com epóxi e poliéster, perfil ondulado calandrado, com espessura de 0,80 mm</t>
  </si>
  <si>
    <t>16.12.050</t>
  </si>
  <si>
    <t>Telhamento em chapa de aço pré-pintada com epóxi e poliéster, perfil trapezoidal, com espessura de 0,80 mm e altura de 100 mm</t>
  </si>
  <si>
    <t>16.12.060</t>
  </si>
  <si>
    <t>Telhamento em chapa de aço pré-pintada com epóxi e poliéster, perfil trapezoidal, com espessura de 0,50 mm e altura de 40 mm</t>
  </si>
  <si>
    <t>16.12.200</t>
  </si>
  <si>
    <t>Cumeeira em chapa de aço pré-pintada com epóxi e poliéster, perfil trapezoidal, com espessura de 0,50 mm</t>
  </si>
  <si>
    <t>16.12.220</t>
  </si>
  <si>
    <t>Cumeeira em chapa de aço pré-pintada com epóxi e poliéster, perfil ondulado, com espessura de 0,50 mm</t>
  </si>
  <si>
    <t>16.13</t>
  </si>
  <si>
    <t>Telhamento metálico especial</t>
  </si>
  <si>
    <t>16.13.060</t>
  </si>
  <si>
    <t>Telhamento em chapa de aço pré-pintada com epóxi e poliéster, tipo sanduíche, espessura de 0,50 mm, com lã de rocha</t>
  </si>
  <si>
    <t>16.13.070</t>
  </si>
  <si>
    <t>Telhamento em chapa de aço pré-pintada com epóxi e poliéster, tipo sanduíche, espessura de 0,50 mm, com poliuretano</t>
  </si>
  <si>
    <t>16.13.130</t>
  </si>
  <si>
    <t>Telhamento em chapa de aço com pintura poliéster, tipo sanduíche, espessura de 0,50 mm, com poliestireno expandido</t>
  </si>
  <si>
    <t>16.13.140</t>
  </si>
  <si>
    <t>Telhamento em chapa de aço galvanizado autoportante, perfil trapezoidal, com espessura de 0,80 mm e altura de 120 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</si>
  <si>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</si>
  <si>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</si>
  <si>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</si>
  <si>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</si>
  <si>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</si>
  <si>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</si>
  <si>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</si>
  <si>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</si>
  <si>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</si>
  <si>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</si>
  <si>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</si>
  <si>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</si>
  <si>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</si>
  <si>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</si>
  <si>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</si>
  <si>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</si>
  <si>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</si>
  <si>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</si>
  <si>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</si>
  <si>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</si>
  <si>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</si>
  <si>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</si>
  <si>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</si>
  <si>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</si>
  <si>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</si>
  <si>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</si>
  <si>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</si>
  <si>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</si>
  <si>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</si>
  <si>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</si>
  <si>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</si>
  <si>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</si>
  <si>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</si>
  <si>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</si>
  <si>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</si>
  <si>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</si>
  <si>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</si>
  <si>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</si>
  <si>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</si>
  <si>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</si>
  <si>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</si>
  <si>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</si>
  <si>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</si>
  <si>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</si>
  <si>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</si>
  <si>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</si>
  <si>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</si>
  <si>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</si>
  <si>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</si>
  <si>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</si>
  <si>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</si>
  <si>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</si>
  <si>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</si>
  <si>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</si>
  <si>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</si>
  <si>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</si>
  <si>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</si>
  <si>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</si>
  <si>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</si>
  <si>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</si>
  <si>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</si>
  <si>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</si>
  <si>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</si>
  <si>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</si>
  <si>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</si>
  <si>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</si>
  <si>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</si>
  <si>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</si>
  <si>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</si>
  <si>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</si>
  <si>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</si>
  <si>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</si>
  <si>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</si>
  <si>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</si>
  <si>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</si>
  <si>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</si>
  <si>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</si>
  <si>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</si>
  <si>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</si>
  <si>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</si>
  <si>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</si>
  <si>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</si>
  <si>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</si>
  <si>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</si>
  <si>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</si>
  <si>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</si>
  <si>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</si>
  <si>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</si>
  <si>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</si>
  <si>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</si>
  <si>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</si>
  <si>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</si>
  <si>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</si>
  <si>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</si>
  <si>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</si>
  <si>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</si>
  <si>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</si>
  <si>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</si>
  <si>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</si>
  <si>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</si>
  <si>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</si>
  <si>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</si>
  <si>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</si>
  <si>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</si>
  <si>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</si>
  <si>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</si>
  <si>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</si>
  <si>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</si>
  <si>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</si>
  <si>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</si>
  <si>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</si>
  <si>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</si>
  <si>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</si>
  <si>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</si>
  <si>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</si>
  <si>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</si>
  <si>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</si>
  <si>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</si>
  <si>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</si>
  <si>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</si>
  <si>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</si>
  <si>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</si>
  <si>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</si>
  <si>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</si>
  <si>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</si>
  <si>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</si>
  <si>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</si>
  <si>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</si>
  <si>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</si>
  <si>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</si>
  <si>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</si>
  <si>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</si>
  <si>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</si>
  <si>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</si>
  <si>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</si>
  <si>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</si>
  <si>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</si>
  <si>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</si>
  <si>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</si>
  <si>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</si>
  <si>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</si>
  <si>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</si>
  <si>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</si>
  <si>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</si>
  <si>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</si>
  <si>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</si>
  <si>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</si>
  <si>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</si>
  <si>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</si>
  <si>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</si>
  <si>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</si>
  <si>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</si>
  <si>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</si>
  <si>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</si>
  <si>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</si>
  <si>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</si>
  <si>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</si>
  <si>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</si>
  <si>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</si>
  <si>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</si>
  <si>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</si>
  <si>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</si>
  <si>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</si>
  <si>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</si>
  <si>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</si>
  <si>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</si>
  <si>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</si>
  <si>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</si>
  <si>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</si>
  <si>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</si>
  <si>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</si>
  <si>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</si>
  <si>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</si>
  <si>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</si>
  <si>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</si>
  <si>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</si>
  <si>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</si>
  <si>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</si>
  <si>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</si>
  <si>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</si>
  <si>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</si>
  <si>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</si>
  <si>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</si>
  <si>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</si>
  <si>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</si>
  <si>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</si>
  <si>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</si>
  <si>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</si>
  <si>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</si>
  <si>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</si>
  <si>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</si>
  <si>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</si>
  <si>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</si>
  <si>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</si>
  <si>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</si>
  <si>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</si>
  <si>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</si>
  <si>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</si>
  <si>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</si>
  <si>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</si>
  <si>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</si>
  <si>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</si>
  <si>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</si>
  <si>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</si>
  <si>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</si>
  <si>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</si>
  <si>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</si>
  <si>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</si>
  <si>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</si>
  <si>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</si>
  <si>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</si>
  <si>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</si>
  <si>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</si>
  <si>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</si>
  <si>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</si>
  <si>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</si>
  <si>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</si>
  <si>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</si>
  <si>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</si>
  <si>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</si>
  <si>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</si>
  <si>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</si>
  <si>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</si>
  <si>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</si>
  <si>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</si>
  <si>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</si>
  <si>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</si>
  <si>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</si>
  <si>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</si>
  <si>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</si>
  <si>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</si>
  <si>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</si>
  <si>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</si>
  <si>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</si>
  <si>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</si>
  <si>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</si>
  <si>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</si>
  <si>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</si>
  <si>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</si>
  <si>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</si>
  <si>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</si>
  <si>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</si>
  <si>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</si>
  <si>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</si>
  <si>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</si>
  <si>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</si>
  <si>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</si>
  <si>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</si>
  <si>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</si>
  <si>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</si>
  <si>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</si>
  <si>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</si>
  <si>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</si>
  <si>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</si>
  <si>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</si>
  <si>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</si>
  <si>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</si>
  <si>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</si>
  <si>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</si>
  <si>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</si>
  <si>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</si>
  <si>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</si>
  <si>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</si>
  <si>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</si>
  <si>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</si>
  <si>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</si>
  <si>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</si>
  <si>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</si>
  <si>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</si>
  <si>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</si>
  <si>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</si>
  <si>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</si>
  <si>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</si>
  <si>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</si>
  <si>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</si>
  <si>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</si>
  <si>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</si>
  <si>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</si>
  <si>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</si>
  <si>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</si>
  <si>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</si>
  <si>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</si>
  <si>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</si>
  <si>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</si>
  <si>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</si>
  <si>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</si>
  <si>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</si>
  <si>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</si>
  <si>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</si>
  <si>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</si>
  <si>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</si>
  <si>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</si>
  <si>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</si>
  <si>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</si>
  <si>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</si>
  <si>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</si>
  <si>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</si>
  <si>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</si>
  <si>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</si>
  <si>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</si>
  <si>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</si>
  <si>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</si>
  <si>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</si>
  <si>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</si>
  <si>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</si>
  <si>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</si>
  <si>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</si>
  <si>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</si>
  <si>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</si>
  <si>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</si>
  <si>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</si>
  <si>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</si>
  <si>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</si>
  <si>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</si>
  <si>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</si>
  <si>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</si>
  <si>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</si>
  <si>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</si>
  <si>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</si>
  <si>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</si>
  <si>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</si>
  <si>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</si>
  <si>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</si>
  <si>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</si>
  <si>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</si>
  <si>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</si>
  <si>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</si>
  <si>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</si>
  <si>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</si>
  <si>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</si>
  <si>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</si>
  <si>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</si>
  <si>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</si>
  <si>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</si>
  <si>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</si>
  <si>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</si>
  <si>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</si>
  <si>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</si>
  <si>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</si>
  <si>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</si>
  <si>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</si>
  <si>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</si>
  <si>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</si>
  <si>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</si>
  <si>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</si>
  <si>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</si>
  <si>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</si>
  <si>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</si>
  <si>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</si>
  <si>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</si>
  <si>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</si>
  <si>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</si>
  <si>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</si>
  <si>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</si>
  <si>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</si>
  <si>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</si>
  <si>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</si>
  <si>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</si>
  <si>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</si>
  <si>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</si>
  <si>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</si>
  <si>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</si>
  <si>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</si>
  <si>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</si>
  <si>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</si>
  <si>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</si>
  <si>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</si>
  <si>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</si>
  <si>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</si>
  <si>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</si>
  <si>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</si>
  <si>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</si>
  <si>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</si>
  <si>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</si>
  <si>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</si>
  <si>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</si>
  <si>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</si>
  <si>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</si>
  <si>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</si>
  <si>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</si>
  <si>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</si>
  <si>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</si>
  <si>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</si>
  <si>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</si>
  <si>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</si>
  <si>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</si>
  <si>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</si>
  <si>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</si>
  <si>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</si>
  <si>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</si>
  <si>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</si>
  <si>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</si>
  <si>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</si>
  <si>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</si>
  <si>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</si>
  <si>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</si>
  <si>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</si>
  <si>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</si>
  <si>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</si>
  <si>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</si>
  <si>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</si>
  <si>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</si>
  <si>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</si>
  <si>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</si>
  <si>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</si>
  <si>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</si>
  <si>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</si>
  <si>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</si>
  <si>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</si>
  <si>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</si>
  <si>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</si>
  <si>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</si>
  <si>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</si>
  <si>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</si>
  <si>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</si>
  <si>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</si>
  <si>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</si>
  <si>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</si>
  <si>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</si>
  <si>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</si>
  <si>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</si>
  <si>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</si>
  <si>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</si>
  <si>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</si>
  <si>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</si>
  <si>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</si>
  <si>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</si>
  <si>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</si>
  <si>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</si>
  <si>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</si>
  <si>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</si>
  <si>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</si>
  <si>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</si>
  <si>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</si>
  <si>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</si>
  <si>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</si>
  <si>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</si>
  <si>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</si>
  <si>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</si>
  <si>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</si>
  <si>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</si>
  <si>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</si>
  <si>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</si>
  <si>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</si>
  <si>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</si>
  <si>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</si>
  <si>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</si>
  <si>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</si>
  <si>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</si>
  <si>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</si>
  <si>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</si>
  <si>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</si>
  <si>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</si>
  <si>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</si>
  <si>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</si>
  <si>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</si>
  <si>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</si>
  <si>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</si>
  <si>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</si>
  <si>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</si>
  <si>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</si>
  <si>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</si>
  <si>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</si>
  <si>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</si>
  <si>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</si>
  <si>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</si>
  <si>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</si>
  <si>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</si>
  <si>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</si>
  <si>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</si>
  <si>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</si>
  <si>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</si>
  <si>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</si>
  <si>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</si>
  <si>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</si>
  <si>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</si>
  <si>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</si>
  <si>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</si>
  <si>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</si>
  <si>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</si>
  <si>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</si>
  <si>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</si>
  <si>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</si>
  <si>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</si>
  <si>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</si>
  <si>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</si>
  <si>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</si>
  <si>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</si>
  <si>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</si>
  <si>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</si>
  <si>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</si>
  <si>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</si>
  <si>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</si>
  <si>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</si>
  <si>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</si>
  <si>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</si>
  <si>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</si>
  <si>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</si>
  <si>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</si>
  <si>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</si>
  <si>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</si>
  <si>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</si>
  <si>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</si>
  <si>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</si>
  <si>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</si>
  <si>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</si>
  <si>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</si>
  <si>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</si>
  <si>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</si>
  <si>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</si>
  <si>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</si>
  <si>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</si>
  <si>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</si>
  <si>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</si>
  <si>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</si>
  <si>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</si>
  <si>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</si>
  <si>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</si>
  <si>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</si>
  <si>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</si>
  <si>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</si>
  <si>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</si>
  <si>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</si>
  <si>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</si>
  <si>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</si>
  <si>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</si>
  <si>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</si>
  <si>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</si>
  <si>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</si>
  <si>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</si>
  <si>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</si>
  <si>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</si>
  <si>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</si>
  <si>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</si>
  <si>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</si>
  <si>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</si>
  <si>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</si>
  <si>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</si>
  <si>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</si>
  <si>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</si>
  <si>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</si>
  <si>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</si>
  <si>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</si>
  <si>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</si>
  <si>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</si>
  <si>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</si>
  <si>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</si>
  <si>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</si>
  <si>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</si>
  <si>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</si>
  <si>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</si>
  <si>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</si>
  <si>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</si>
  <si>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</si>
  <si>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</si>
  <si>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</si>
  <si>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</si>
  <si>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</si>
  <si>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</si>
  <si>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</si>
  <si>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</si>
  <si>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</si>
  <si>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</si>
  <si>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</si>
  <si>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</si>
  <si>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</si>
  <si>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</si>
  <si>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</si>
  <si>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</si>
  <si>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</si>
  <si>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</si>
  <si>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</si>
  <si>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</si>
  <si>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</si>
  <si>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</si>
  <si>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</si>
  <si>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</si>
  <si>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</si>
  <si>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</si>
  <si>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</si>
  <si>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</si>
  <si>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</si>
  <si>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</si>
  <si>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</si>
  <si>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</si>
  <si>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</si>
  <si>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</si>
  <si>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</si>
  <si>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</si>
  <si>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</si>
  <si>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</si>
  <si>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</si>
  <si>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</si>
  <si>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</si>
  <si>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</si>
  <si>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</si>
  <si>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</si>
  <si>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</si>
  <si>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</si>
  <si>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</si>
  <si>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</si>
  <si>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</si>
  <si>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</si>
  <si>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</si>
  <si>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</si>
  <si>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</si>
  <si>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</si>
  <si>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</si>
  <si>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</si>
  <si>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</si>
  <si>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</si>
  <si>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</si>
  <si>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</si>
  <si>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</si>
  <si>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</si>
  <si>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</si>
  <si>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</si>
  <si>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</si>
  <si>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</si>
  <si>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</si>
  <si>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</si>
  <si>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</si>
  <si>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</si>
  <si>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</si>
  <si>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</si>
  <si>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</si>
  <si>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</si>
  <si>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</si>
  <si>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</si>
  <si>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</si>
  <si>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</si>
  <si>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</si>
  <si>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</si>
  <si>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</si>
  <si>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</si>
  <si>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</si>
  <si>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</si>
  <si>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</si>
  <si>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</si>
  <si>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</si>
  <si>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</si>
  <si>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</si>
  <si>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</si>
  <si>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</si>
  <si>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</si>
  <si>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</si>
  <si>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</si>
  <si>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</si>
  <si>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</si>
  <si>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</si>
  <si>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</si>
  <si>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</si>
  <si>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</si>
  <si>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</si>
  <si>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</si>
  <si>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</si>
  <si>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</si>
  <si>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</si>
  <si>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</si>
  <si>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</si>
  <si>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</si>
  <si>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</si>
  <si>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</si>
  <si>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</si>
  <si>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</si>
  <si>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</si>
  <si>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</si>
  <si>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</si>
  <si>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</si>
  <si>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</si>
  <si>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</si>
  <si>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</si>
  <si>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</si>
  <si>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</si>
  <si>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</si>
  <si>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</si>
  <si>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</si>
  <si>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</si>
  <si>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</si>
  <si>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</si>
  <si>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</si>
  <si>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</si>
  <si>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</si>
  <si>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</si>
  <si>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</si>
  <si>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</si>
  <si>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</si>
  <si>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</si>
  <si>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</si>
  <si>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</si>
  <si>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</si>
  <si>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</si>
  <si>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</si>
  <si>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</si>
  <si>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</si>
  <si>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</si>
  <si>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</si>
  <si>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</si>
  <si>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</si>
  <si>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</si>
  <si>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</si>
  <si>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</si>
  <si>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</si>
  <si>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</si>
  <si>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</si>
  <si>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</si>
  <si>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</si>
  <si>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</si>
  <si>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</si>
  <si>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</si>
  <si>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</si>
  <si>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</si>
  <si>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</si>
  <si>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</si>
  <si>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</si>
  <si>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</si>
  <si>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</si>
  <si>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</si>
  <si>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</si>
  <si>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</si>
  <si>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</si>
  <si>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</si>
  <si>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</si>
  <si>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</si>
  <si>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</si>
  <si>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</si>
  <si>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</si>
  <si>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</si>
  <si>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</si>
  <si>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</si>
  <si>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</si>
  <si>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</si>
  <si>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</si>
  <si>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</si>
  <si>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</si>
  <si>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</si>
  <si>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</si>
  <si>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</si>
  <si>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</si>
  <si>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</si>
  <si>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</si>
  <si>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</si>
  <si>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</si>
  <si>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</si>
  <si>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</si>
  <si>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</si>
  <si>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</si>
  <si>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</si>
  <si>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</si>
  <si>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</si>
  <si>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</si>
  <si>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</si>
  <si>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</si>
  <si>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</si>
  <si>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</si>
  <si>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</si>
  <si>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</si>
  <si>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</si>
  <si>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</si>
  <si>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</si>
  <si>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</si>
  <si>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</si>
  <si>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</si>
  <si>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</si>
  <si>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</si>
  <si>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</si>
  <si>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</si>
  <si>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</si>
  <si>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</si>
  <si>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</si>
  <si>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</si>
  <si>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</si>
  <si>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</si>
  <si>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</si>
  <si>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</si>
  <si>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</si>
  <si>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</si>
  <si>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</si>
  <si>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</si>
  <si>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</si>
  <si>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</si>
  <si>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</si>
  <si>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</si>
  <si>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</si>
  <si>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</si>
  <si>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</si>
  <si>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</si>
  <si>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</si>
  <si>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</si>
  <si>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</si>
  <si>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</si>
  <si>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</si>
  <si>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</si>
  <si>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</si>
  <si>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</si>
  <si>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</si>
  <si>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</si>
  <si>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</si>
  <si>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</si>
  <si>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</si>
  <si>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</si>
  <si>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</si>
  <si>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</si>
  <si>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</si>
  <si>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</si>
  <si>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</si>
  <si>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</si>
  <si>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</si>
  <si>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</si>
  <si>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</si>
  <si>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</si>
  <si>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</si>
  <si>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</si>
  <si>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</si>
  <si>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</si>
  <si>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</si>
  <si>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</si>
  <si>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</si>
  <si>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</si>
  <si>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</si>
  <si>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</si>
  <si>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</si>
  <si>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</si>
  <si>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</si>
  <si>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</si>
  <si>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</si>
  <si>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</si>
  <si>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</si>
  <si>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</si>
  <si>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</si>
  <si>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</si>
  <si>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</si>
  <si>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</si>
  <si>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</si>
  <si>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</si>
  <si>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</si>
  <si>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</si>
  <si>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</si>
  <si>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</si>
  <si>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</si>
  <si>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</si>
  <si>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</si>
  <si>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</si>
  <si>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</si>
  <si>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</si>
  <si>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</si>
  <si>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</si>
  <si>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</si>
  <si>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</si>
  <si>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</si>
  <si>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</si>
  <si>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</si>
  <si>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</si>
  <si>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</si>
  <si>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</si>
  <si>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</si>
  <si>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</si>
  <si>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</si>
  <si>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</si>
  <si>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</si>
  <si>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</si>
  <si>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</si>
  <si>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</si>
  <si>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</si>
  <si>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</si>
  <si>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</si>
  <si>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</si>
  <si>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</si>
  <si>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</si>
  <si>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</si>
  <si>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</si>
  <si>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</si>
  <si>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</si>
  <si>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</si>
  <si>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</si>
  <si>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</si>
  <si>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</si>
  <si>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</si>
  <si>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</si>
  <si>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</si>
  <si>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</si>
  <si>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</si>
  <si>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</si>
  <si>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</si>
  <si>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</si>
  <si>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</si>
  <si>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</si>
  <si>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 x 100 mm, com barra de 40 x 2 mm</t>
  </si>
  <si>
    <t>24.03.690</t>
  </si>
  <si>
    <t>Grade para forro eletrofundida, malha 25 x 100 mm, com barra de 25 x 2 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</si>
  <si>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</si>
  <si>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</si>
  <si>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</si>
  <si>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</si>
  <si>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</si>
  <si>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</si>
  <si>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</si>
  <si>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</si>
  <si>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</si>
  <si>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</si>
  <si>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</si>
  <si>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</si>
  <si>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</si>
  <si>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</si>
  <si>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</si>
  <si>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</si>
  <si>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</si>
  <si>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</si>
  <si>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</si>
  <si>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</si>
  <si>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</si>
  <si>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</si>
  <si>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</si>
  <si>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</si>
  <si>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</si>
  <si>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</si>
  <si>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</si>
  <si>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</si>
  <si>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</si>
  <si>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</si>
  <si>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</si>
  <si>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</si>
  <si>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</si>
  <si>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</si>
  <si>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</si>
  <si>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</si>
  <si>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</si>
  <si>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</si>
  <si>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</si>
  <si>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</si>
  <si>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</si>
  <si>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</si>
  <si>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</si>
  <si>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</si>
  <si>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</si>
  <si>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</si>
  <si>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</si>
  <si>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</si>
  <si>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</si>
  <si>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</si>
  <si>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</si>
  <si>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</si>
  <si>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</si>
  <si>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</si>
  <si>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</si>
  <si>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</si>
  <si>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</si>
  <si>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</si>
  <si>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</si>
  <si>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</si>
  <si>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</si>
  <si>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</si>
  <si>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</si>
  <si>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</si>
  <si>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</si>
  <si>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</si>
  <si>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</si>
  <si>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</si>
  <si>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</si>
  <si>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</si>
  <si>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</si>
  <si>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</si>
  <si>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</si>
  <si>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</si>
  <si>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</si>
  <si>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</si>
  <si>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</si>
  <si>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</si>
  <si>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</si>
  <si>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</si>
  <si>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</si>
  <si>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</si>
  <si>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</si>
  <si>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</si>
  <si>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</si>
  <si>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</si>
  <si>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</si>
  <si>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</si>
  <si>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</si>
  <si>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</si>
  <si>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</si>
  <si>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</si>
  <si>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</si>
  <si>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</si>
  <si>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</si>
  <si>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</si>
  <si>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</si>
  <si>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</si>
  <si>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</si>
  <si>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</si>
  <si>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</si>
  <si>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</si>
  <si>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</si>
  <si>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</si>
  <si>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</si>
  <si>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</si>
  <si>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</si>
  <si>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</si>
  <si>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</si>
  <si>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</si>
  <si>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</si>
  <si>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</si>
  <si>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</si>
  <si>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</si>
  <si>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</si>
  <si>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</si>
  <si>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</si>
  <si>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</si>
  <si>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</si>
  <si>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</si>
  <si>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</si>
  <si>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</si>
  <si>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</si>
  <si>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</si>
  <si>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</si>
  <si>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</si>
  <si>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</si>
  <si>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</si>
  <si>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</si>
  <si>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</si>
  <si>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</si>
  <si>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</si>
  <si>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</si>
  <si>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</si>
  <si>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</si>
  <si>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</si>
  <si>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</si>
  <si>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</si>
  <si>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</si>
  <si>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</si>
  <si>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</si>
  <si>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</si>
  <si>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</si>
  <si>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</si>
  <si>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</si>
  <si>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</si>
  <si>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</si>
  <si>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</si>
  <si>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</si>
  <si>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</si>
  <si>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</si>
  <si>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</si>
  <si>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</si>
  <si>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</si>
  <si>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</si>
  <si>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</si>
  <si>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</si>
  <si>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</si>
  <si>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</si>
  <si>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</si>
  <si>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</si>
  <si>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</si>
  <si>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</si>
  <si>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</si>
  <si>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</si>
  <si>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</si>
  <si>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</si>
  <si>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</si>
  <si>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</si>
  <si>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</si>
  <si>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</si>
  <si>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</si>
  <si>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</si>
  <si>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</si>
  <si>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</si>
  <si>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</si>
  <si>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</si>
  <si>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</si>
  <si>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</si>
  <si>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</si>
  <si>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</si>
  <si>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</si>
  <si>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</si>
  <si>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</si>
  <si>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</si>
  <si>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</si>
  <si>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</si>
  <si>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</si>
  <si>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</si>
  <si>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</si>
  <si>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</si>
  <si>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</si>
  <si>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</si>
  <si>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</si>
  <si>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</si>
  <si>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</si>
  <si>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</si>
  <si>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</si>
  <si>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</si>
  <si>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</si>
  <si>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</si>
  <si>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</si>
  <si>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</si>
  <si>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</si>
  <si>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</si>
  <si>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</si>
  <si>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</si>
  <si>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</si>
  <si>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</si>
  <si>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</si>
  <si>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</si>
  <si>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</si>
  <si>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</si>
  <si>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</si>
  <si>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</si>
  <si>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</si>
  <si>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</si>
  <si>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</si>
  <si>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</si>
  <si>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</si>
  <si>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</si>
  <si>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</si>
  <si>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</si>
  <si>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</si>
  <si>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</si>
  <si>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</si>
  <si>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</si>
  <si>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</si>
  <si>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</si>
  <si>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</si>
  <si>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</si>
  <si>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</si>
  <si>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</si>
  <si>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</si>
  <si>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</si>
  <si>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</si>
  <si>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</si>
  <si>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</si>
  <si>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</si>
  <si>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</si>
  <si>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</si>
  <si>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</si>
  <si>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</si>
  <si>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</si>
  <si>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</si>
  <si>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</si>
  <si>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</si>
  <si>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</si>
  <si>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</si>
  <si>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</si>
  <si>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</si>
  <si>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</si>
  <si>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</si>
  <si>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</si>
  <si>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</si>
  <si>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</si>
  <si>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</si>
  <si>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</si>
  <si>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</si>
  <si>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</si>
  <si>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</si>
  <si>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</si>
  <si>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</si>
  <si>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</si>
  <si>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</si>
  <si>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</si>
  <si>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</si>
  <si>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</si>
  <si>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</si>
  <si>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</si>
  <si>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</si>
  <si>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</si>
  <si>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</si>
  <si>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</si>
  <si>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</si>
  <si>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</si>
  <si>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</si>
  <si>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</si>
  <si>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</si>
  <si>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</si>
  <si>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</si>
  <si>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</si>
  <si>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</si>
  <si>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</si>
  <si>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</si>
  <si>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</si>
  <si>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</si>
  <si>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</si>
  <si>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</si>
  <si>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</si>
  <si>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</si>
  <si>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</si>
  <si>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</si>
  <si>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</si>
  <si>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</si>
  <si>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</si>
  <si>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</si>
  <si>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</si>
  <si>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</si>
  <si>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</si>
  <si>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</si>
  <si>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</si>
  <si>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</si>
  <si>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</si>
  <si>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</si>
  <si>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</si>
  <si>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</si>
  <si>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</si>
  <si>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</si>
  <si>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</si>
  <si>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</si>
  <si>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</si>
  <si>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</si>
  <si>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</si>
  <si>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</si>
  <si>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</si>
  <si>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</si>
  <si>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</si>
  <si>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</si>
  <si>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</si>
  <si>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</si>
  <si>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</si>
  <si>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</si>
  <si>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</si>
  <si>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</si>
  <si>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</si>
  <si>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</si>
  <si>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</si>
  <si>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</si>
  <si>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</si>
  <si>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</si>
  <si>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</si>
  <si>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</si>
  <si>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</si>
  <si>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</si>
  <si>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</si>
  <si>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</si>
  <si>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</si>
  <si>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</si>
  <si>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</si>
  <si>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</si>
  <si>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</si>
  <si>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</si>
  <si>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</si>
  <si>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</si>
  <si>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</si>
  <si>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</si>
  <si>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</si>
  <si>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</si>
  <si>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</si>
  <si>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</si>
  <si>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</si>
  <si>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</si>
  <si>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</si>
  <si>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</si>
  <si>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</si>
  <si>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</si>
  <si>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</si>
  <si>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</si>
  <si>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</si>
  <si>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</si>
  <si>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</si>
  <si>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</si>
  <si>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</si>
  <si>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</si>
  <si>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</si>
  <si>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</si>
  <si>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</si>
  <si>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</si>
  <si>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</si>
  <si>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</si>
  <si>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</si>
  <si>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</si>
  <si>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</si>
  <si>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</si>
  <si>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</si>
  <si>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</si>
  <si>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</si>
  <si>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</si>
  <si>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</si>
  <si>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</si>
  <si>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</si>
  <si>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</si>
  <si>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</si>
  <si>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</si>
  <si>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</si>
  <si>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</si>
  <si>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</si>
  <si>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</si>
  <si>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</si>
  <si>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</si>
  <si>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</si>
  <si>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</si>
  <si>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</si>
  <si>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</si>
  <si>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</si>
  <si>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</si>
  <si>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</si>
  <si>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</si>
  <si>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</si>
  <si>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</si>
  <si>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</si>
  <si>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</si>
  <si>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</si>
  <si>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</si>
  <si>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</si>
  <si>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</si>
  <si>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</si>
  <si>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</si>
  <si>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</si>
  <si>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</si>
  <si>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com escova em alumínio branco</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</si>
  <si>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</si>
  <si>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</si>
  <si>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</si>
  <si>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</si>
  <si>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</si>
  <si>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</si>
  <si>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</si>
  <si>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</si>
  <si>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</si>
  <si>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</si>
  <si>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</si>
  <si>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</si>
  <si>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</si>
  <si>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</si>
  <si>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</si>
  <si>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</si>
  <si>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</si>
  <si>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</si>
  <si>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</si>
  <si>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</si>
  <si>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</si>
  <si>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</si>
  <si>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</si>
  <si>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</si>
  <si>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</si>
  <si>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</si>
  <si>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</si>
  <si>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</si>
  <si>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</si>
  <si>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</si>
  <si>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</si>
  <si>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</si>
  <si>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</si>
  <si>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</si>
  <si>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</si>
  <si>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</si>
  <si>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</si>
  <si>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</si>
  <si>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</si>
  <si>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</si>
  <si>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</si>
  <si>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</si>
  <si>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</si>
  <si>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</si>
  <si>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</si>
  <si>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</si>
  <si>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</si>
  <si>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</si>
  <si>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</si>
  <si>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</si>
  <si>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</si>
  <si>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</si>
  <si>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</si>
  <si>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</si>
  <si>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</si>
  <si>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</si>
  <si>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</si>
  <si>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</si>
  <si>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</si>
  <si>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</si>
  <si>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</si>
  <si>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</si>
  <si>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</si>
  <si>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</si>
  <si>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</si>
  <si>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</si>
  <si>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</si>
  <si>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</si>
  <si>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</si>
  <si>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</si>
  <si>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</si>
  <si>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</si>
  <si>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</si>
  <si>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</si>
  <si>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</si>
  <si>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</si>
  <si>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</si>
  <si>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</si>
  <si>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</si>
  <si>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</si>
  <si>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</si>
  <si>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</si>
  <si>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</si>
  <si>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</si>
  <si>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</si>
  <si>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</si>
  <si>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</si>
  <si>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</si>
  <si>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</si>
  <si>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</si>
  <si>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</si>
  <si>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</si>
  <si>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</si>
  <si>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</si>
  <si>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</si>
  <si>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</si>
  <si>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</si>
  <si>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</si>
  <si>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</si>
  <si>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</si>
  <si>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</si>
  <si>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</si>
  <si>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</si>
  <si>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</si>
  <si>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</si>
  <si>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</si>
  <si>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</si>
  <si>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</si>
  <si>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</si>
  <si>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</si>
  <si>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</si>
  <si>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</si>
  <si>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</si>
  <si>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</si>
  <si>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30.14.010</t>
  </si>
  <si>
    <t>Elevador de uso restrito a pessoas com mobilidade reduzida com 02 paradas, capacidade de 225 kg - uso interno em alvenaria</t>
  </si>
  <si>
    <t>30.14.020</t>
  </si>
  <si>
    <t>Elevador de uso restrito a pessoas com mobilidade reduzida com 03 paradas, capacidade de 225 kg - uso interno em alvenaria</t>
  </si>
  <si>
    <t>30.14.030</t>
  </si>
  <si>
    <t>Plataforma para elevação até 2,00 m, nas dimensões de 900 x 1400 mm, capacidade de 250 kg- percurso até 1,00 m de altura</t>
  </si>
  <si>
    <t>30.14.040</t>
  </si>
  <si>
    <t>Plataforma para elevação até 2,00 m, nas dimensões de 900 x 1400 mm, capacidade de 250 kg - percurso superior a 1,00 m de altura</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</si>
  <si>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</si>
  <si>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</si>
  <si>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</si>
  <si>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</si>
  <si>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</si>
  <si>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</si>
  <si>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</si>
  <si>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</si>
  <si>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</si>
  <si>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</si>
  <si>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</si>
  <si>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</si>
  <si>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</si>
  <si>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</si>
  <si>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</si>
  <si>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</si>
  <si>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</si>
  <si>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</si>
  <si>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</si>
  <si>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</si>
  <si>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</si>
  <si>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</si>
  <si>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</si>
  <si>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</si>
  <si>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</si>
  <si>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</si>
  <si>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</si>
  <si>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</si>
  <si>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</si>
  <si>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</si>
  <si>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</si>
  <si>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</si>
  <si>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</si>
  <si>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</si>
  <si>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</si>
  <si>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</si>
  <si>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</si>
  <si>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</si>
  <si>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</si>
  <si>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</si>
  <si>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</si>
  <si>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</si>
  <si>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</si>
  <si>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</si>
  <si>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</si>
  <si>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</si>
  <si>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</si>
  <si>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</si>
  <si>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</si>
  <si>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</si>
  <si>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</si>
  <si>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</si>
  <si>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</si>
  <si>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</si>
  <si>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</si>
  <si>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</si>
  <si>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</si>
  <si>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</si>
  <si>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</si>
  <si>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</si>
  <si>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</si>
  <si>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</si>
  <si>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</si>
  <si>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</si>
  <si>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</si>
  <si>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</si>
  <si>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</si>
  <si>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</si>
  <si>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</si>
  <si>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</si>
  <si>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</si>
  <si>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</si>
  <si>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</si>
  <si>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</si>
  <si>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</si>
  <si>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</si>
  <si>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</si>
  <si>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</si>
  <si>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</si>
  <si>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</si>
  <si>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</si>
  <si>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</si>
  <si>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</si>
  <si>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</si>
  <si>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</si>
  <si>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</si>
  <si>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</si>
  <si>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</si>
  <si>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</si>
  <si>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</si>
  <si>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</si>
  <si>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</si>
  <si>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</si>
  <si>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</si>
  <si>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</si>
  <si>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</si>
  <si>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</si>
  <si>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</si>
  <si>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</si>
  <si>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</si>
  <si>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</si>
  <si>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</si>
  <si>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</si>
  <si>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</si>
  <si>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</si>
  <si>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</si>
  <si>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</si>
  <si>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</si>
  <si>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</si>
  <si>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</si>
  <si>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</si>
  <si>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</si>
  <si>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</si>
  <si>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</si>
  <si>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</si>
  <si>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</si>
  <si>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</si>
  <si>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</si>
  <si>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</si>
  <si>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</si>
  <si>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</si>
  <si>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</si>
  <si>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</si>
  <si>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</si>
  <si>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</si>
  <si>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</si>
  <si>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</si>
  <si>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</si>
  <si>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</si>
  <si>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</si>
  <si>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</si>
  <si>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</si>
  <si>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</si>
  <si>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</si>
  <si>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</si>
  <si>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</si>
  <si>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</si>
  <si>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</si>
  <si>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</si>
  <si>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</si>
  <si>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</si>
  <si>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</si>
  <si>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</si>
  <si>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</si>
  <si>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</si>
  <si>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</si>
  <si>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</si>
  <si>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</si>
  <si>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</si>
  <si>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</si>
  <si>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</si>
  <si>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</si>
  <si>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</si>
  <si>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</si>
  <si>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</si>
  <si>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</si>
  <si>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</si>
  <si>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</si>
  <si>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</si>
  <si>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</si>
  <si>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</si>
  <si>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</si>
  <si>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</si>
  <si>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</si>
  <si>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</si>
  <si>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</si>
  <si>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</si>
  <si>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</si>
  <si>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</si>
  <si>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</si>
  <si>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</si>
  <si>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</si>
  <si>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</si>
  <si>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</si>
  <si>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</si>
  <si>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</si>
  <si>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</si>
  <si>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</si>
  <si>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</si>
  <si>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</si>
  <si>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</si>
  <si>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</si>
  <si>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</si>
  <si>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</si>
  <si>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</si>
  <si>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</si>
  <si>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</si>
  <si>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</si>
  <si>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</si>
  <si>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</si>
  <si>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</si>
  <si>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</si>
  <si>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</si>
  <si>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</si>
  <si>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</si>
  <si>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</si>
  <si>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</si>
  <si>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</si>
  <si>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</si>
  <si>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</si>
  <si>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</si>
  <si>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</si>
  <si>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</si>
  <si>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</si>
  <si>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</si>
  <si>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</si>
  <si>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</si>
  <si>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</si>
  <si>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</si>
  <si>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</si>
  <si>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</si>
  <si>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</si>
  <si>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</si>
  <si>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</si>
  <si>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</si>
  <si>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</si>
  <si>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</si>
  <si>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</si>
  <si>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</si>
  <si>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</si>
  <si>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</si>
  <si>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</si>
  <si>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</si>
  <si>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</si>
  <si>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</si>
  <si>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</si>
  <si>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</si>
  <si>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para fachada à base de silano-siloxano oligomérico disperso em água</t>
  </si>
  <si>
    <t>33.03.770</t>
  </si>
  <si>
    <t>Hidrorepelente incolor para fachada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</si>
  <si>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</si>
  <si>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</si>
  <si>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</si>
  <si>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</si>
  <si>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</si>
  <si>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</si>
  <si>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</si>
  <si>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</si>
  <si>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</si>
  <si>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</si>
  <si>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</si>
  <si>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</si>
  <si>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</si>
  <si>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</si>
  <si>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</si>
  <si>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</si>
  <si>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</si>
  <si>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</si>
  <si>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</si>
  <si>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</si>
  <si>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</si>
  <si>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</si>
  <si>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</si>
  <si>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</si>
  <si>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</si>
  <si>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</si>
  <si>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</si>
  <si>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</si>
  <si>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</si>
  <si>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</si>
  <si>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</si>
  <si>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</si>
  <si>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</si>
  <si>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</si>
  <si>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33.10.010</t>
  </si>
  <si>
    <t>Tinta látex antimofo em massa,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</si>
  <si>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</si>
  <si>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</si>
  <si>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</si>
  <si>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</si>
  <si>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</si>
  <si>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</si>
  <si>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</si>
  <si>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</si>
  <si>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</si>
  <si>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</si>
  <si>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</si>
  <si>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</si>
  <si>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</si>
  <si>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</si>
  <si>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</si>
  <si>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</si>
  <si>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</si>
  <si>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</si>
  <si>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</si>
  <si>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</si>
  <si>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</si>
  <si>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</si>
  <si>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</si>
  <si>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</si>
  <si>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</si>
  <si>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</si>
  <si>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</si>
  <si>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</si>
  <si>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</si>
  <si>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</si>
  <si>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</si>
  <si>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</si>
  <si>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</si>
  <si>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</si>
  <si>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</si>
  <si>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</si>
  <si>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</si>
  <si>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</si>
  <si>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</si>
  <si>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</si>
  <si>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</si>
  <si>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</si>
  <si>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</si>
  <si>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</si>
  <si>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</si>
  <si>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</si>
  <si>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</si>
  <si>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</si>
  <si>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</si>
  <si>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</si>
  <si>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</si>
  <si>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</si>
  <si>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</si>
  <si>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</si>
  <si>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</si>
  <si>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</si>
  <si>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</si>
  <si>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</si>
  <si>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</si>
  <si>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</si>
  <si>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</si>
  <si>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</si>
  <si>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</si>
  <si>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</si>
  <si>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</si>
  <si>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</si>
  <si>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</si>
  <si>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</si>
  <si>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</si>
  <si>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</si>
  <si>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</si>
  <si>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</si>
  <si>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</si>
  <si>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</si>
  <si>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</si>
  <si>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</si>
  <si>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</si>
  <si>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</si>
  <si>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</si>
  <si>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</si>
  <si>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</si>
  <si>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</si>
  <si>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</si>
  <si>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</si>
  <si>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</si>
  <si>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</si>
  <si>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</si>
  <si>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</si>
  <si>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</si>
  <si>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</si>
  <si>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</si>
  <si>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</si>
  <si>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</si>
  <si>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</si>
  <si>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</si>
  <si>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</si>
  <si>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</si>
  <si>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</si>
  <si>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</si>
  <si>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</si>
  <si>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</si>
  <si>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</si>
  <si>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</si>
  <si>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</si>
  <si>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</si>
  <si>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</si>
  <si>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</si>
  <si>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</si>
  <si>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</si>
  <si>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</si>
  <si>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</si>
  <si>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</si>
  <si>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</si>
  <si>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</si>
  <si>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</si>
  <si>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</si>
  <si>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</si>
  <si>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</si>
  <si>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</si>
  <si>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</si>
  <si>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</si>
  <si>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</si>
  <si>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</si>
  <si>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</si>
  <si>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</si>
  <si>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</si>
  <si>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</si>
  <si>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</si>
  <si>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</si>
  <si>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</si>
  <si>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</si>
  <si>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</si>
  <si>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</si>
  <si>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</si>
  <si>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</si>
  <si>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</si>
  <si>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</si>
  <si>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</si>
  <si>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</si>
  <si>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</si>
  <si>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</si>
  <si>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</si>
  <si>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</si>
  <si>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</si>
  <si>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</si>
  <si>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</si>
  <si>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34.20.380</t>
  </si>
  <si>
    <t>Suporte para apoio de bicicletas em tubo de aço galvanizado, diâmetro de 2 1/2´</t>
  </si>
  <si>
    <t>34.20.382</t>
  </si>
  <si>
    <t>Suporte para apoio de bicicletas em aço carbono 2", modelo U invertido sem emendas, com acabamento em pintura eletrostática para fixação chumbada/parafusada</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</si>
  <si>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</si>
  <si>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</si>
  <si>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</si>
  <si>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</si>
  <si>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</si>
  <si>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</si>
  <si>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</si>
  <si>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</si>
  <si>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</si>
  <si>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</si>
  <si>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</si>
  <si>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</si>
  <si>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</si>
  <si>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</si>
  <si>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</si>
  <si>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</si>
  <si>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</si>
  <si>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</si>
  <si>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</si>
  <si>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</si>
  <si>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</si>
  <si>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</si>
  <si>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</si>
  <si>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</si>
  <si>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</si>
  <si>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</si>
  <si>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</si>
  <si>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</si>
  <si>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</si>
  <si>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</si>
  <si>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</si>
  <si>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</si>
  <si>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</si>
  <si>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</si>
  <si>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</si>
  <si>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</si>
  <si>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</si>
  <si>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</si>
  <si>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</si>
  <si>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</si>
  <si>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</si>
  <si>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</si>
  <si>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</si>
  <si>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</si>
  <si>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</si>
  <si>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</si>
  <si>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</si>
  <si>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</si>
  <si>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</si>
  <si>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</si>
  <si>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</si>
  <si>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</si>
  <si>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</si>
  <si>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</si>
  <si>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</si>
  <si>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</si>
  <si>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</si>
  <si>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</si>
  <si>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</si>
  <si>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</si>
  <si>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</si>
  <si>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</si>
  <si>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</si>
  <si>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</si>
  <si>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</si>
  <si>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</si>
  <si>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</si>
  <si>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</si>
  <si>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</si>
  <si>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</si>
  <si>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</si>
  <si>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</si>
  <si>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</si>
  <si>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</si>
  <si>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</si>
  <si>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</si>
  <si>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</si>
  <si>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</si>
  <si>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</si>
  <si>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</si>
  <si>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</si>
  <si>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</si>
  <si>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</si>
  <si>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</si>
  <si>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</si>
  <si>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</si>
  <si>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</si>
  <si>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</si>
  <si>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</si>
  <si>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</si>
  <si>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</si>
  <si>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</si>
  <si>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</si>
  <si>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</si>
  <si>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</si>
  <si>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</si>
  <si>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</si>
  <si>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</si>
  <si>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</si>
  <si>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</si>
  <si>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</si>
  <si>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</si>
  <si>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</si>
  <si>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</si>
  <si>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</si>
  <si>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</si>
  <si>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</si>
  <si>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</si>
  <si>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</si>
  <si>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</si>
  <si>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</si>
  <si>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</si>
  <si>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</si>
  <si>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</si>
  <si>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</si>
  <si>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</si>
  <si>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</si>
  <si>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</si>
  <si>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</si>
  <si>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</si>
  <si>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</si>
  <si>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</si>
  <si>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</si>
  <si>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</si>
  <si>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</si>
  <si>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</si>
  <si>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</si>
  <si>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</si>
  <si>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</si>
  <si>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</si>
  <si>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</si>
  <si>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</si>
  <si>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</si>
  <si>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</si>
  <si>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</si>
  <si>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</si>
  <si>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</si>
  <si>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</si>
  <si>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</si>
  <si>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</si>
  <si>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</si>
  <si>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</si>
  <si>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</si>
  <si>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</si>
  <si>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</si>
  <si>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</si>
  <si>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</si>
  <si>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</si>
  <si>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</si>
  <si>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</si>
  <si>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</si>
  <si>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</si>
  <si>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</si>
  <si>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</si>
  <si>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</si>
  <si>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</si>
  <si>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</si>
  <si>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</si>
  <si>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</si>
  <si>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</si>
  <si>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</si>
  <si>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</si>
  <si>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</si>
  <si>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</si>
  <si>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</si>
  <si>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</si>
  <si>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</si>
  <si>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</si>
  <si>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</si>
  <si>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</si>
  <si>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</si>
  <si>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</si>
  <si>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</si>
  <si>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</si>
  <si>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</si>
  <si>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</si>
  <si>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</si>
  <si>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</si>
  <si>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</si>
  <si>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</si>
  <si>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</si>
  <si>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</si>
  <si>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</si>
  <si>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</si>
  <si>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</si>
  <si>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</si>
  <si>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</si>
  <si>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</si>
  <si>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</si>
  <si>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</si>
  <si>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</si>
  <si>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</si>
  <si>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</si>
  <si>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</si>
  <si>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</si>
  <si>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</si>
  <si>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36.20.040</t>
  </si>
  <si>
    <t>Bobina mínima para disjuntor (a óleo)</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</si>
  <si>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</si>
  <si>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</si>
  <si>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</si>
  <si>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</si>
  <si>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</si>
  <si>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</si>
  <si>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</si>
  <si>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</si>
  <si>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</si>
  <si>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</si>
  <si>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</si>
  <si>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</si>
  <si>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</si>
  <si>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</si>
  <si>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</si>
  <si>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</si>
  <si>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</si>
  <si>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</si>
  <si>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</si>
  <si>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</si>
  <si>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</si>
  <si>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</si>
  <si>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</si>
  <si>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</si>
  <si>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</si>
  <si>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</si>
  <si>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</si>
  <si>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</si>
  <si>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</si>
  <si>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</si>
  <si>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</si>
  <si>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</si>
  <si>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</si>
  <si>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</si>
  <si>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</si>
  <si>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</si>
  <si>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</si>
  <si>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</si>
  <si>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</si>
  <si>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</si>
  <si>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</si>
  <si>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</si>
  <si>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</si>
  <si>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</si>
  <si>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</si>
  <si>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</si>
  <si>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</si>
  <si>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</si>
  <si>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</si>
  <si>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</si>
  <si>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</si>
  <si>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</si>
  <si>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</si>
  <si>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</si>
  <si>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</si>
  <si>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</si>
  <si>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</si>
  <si>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</si>
  <si>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</si>
  <si>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</si>
  <si>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</si>
  <si>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</si>
  <si>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</si>
  <si>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</si>
  <si>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</si>
  <si>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</si>
  <si>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</si>
  <si>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</si>
  <si>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</si>
  <si>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</si>
  <si>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</si>
  <si>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</si>
  <si>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</si>
  <si>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</si>
  <si>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</si>
  <si>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</si>
  <si>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</si>
  <si>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</si>
  <si>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</si>
  <si>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</si>
  <si>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</si>
  <si>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</si>
  <si>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</si>
  <si>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</si>
  <si>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</si>
  <si>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</si>
  <si>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</si>
  <si>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</si>
  <si>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</si>
  <si>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</si>
  <si>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</si>
  <si>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</si>
  <si>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</si>
  <si>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</si>
  <si>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</si>
  <si>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</si>
  <si>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</si>
  <si>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</si>
  <si>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</si>
  <si>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</si>
  <si>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</si>
  <si>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</si>
  <si>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</si>
  <si>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</si>
  <si>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</si>
  <si>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</si>
  <si>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</si>
  <si>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</si>
  <si>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</si>
  <si>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</si>
  <si>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</si>
  <si>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</si>
  <si>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</si>
  <si>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</si>
  <si>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</si>
  <si>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</si>
  <si>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</si>
  <si>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</si>
  <si>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</si>
  <si>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</si>
  <si>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</si>
  <si>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</si>
  <si>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</si>
  <si>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</si>
  <si>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</si>
  <si>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</si>
  <si>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</si>
  <si>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</si>
  <si>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</si>
  <si>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</si>
  <si>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</si>
  <si>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</si>
  <si>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</si>
  <si>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</si>
  <si>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</si>
  <si>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</si>
  <si>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</si>
  <si>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</si>
  <si>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</si>
  <si>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</si>
  <si>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</si>
  <si>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</si>
  <si>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</si>
  <si>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</si>
  <si>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</si>
  <si>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</si>
  <si>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</si>
  <si>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</si>
  <si>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</si>
  <si>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a seco aberto trifásico, 600 V de 800 A, 50/60 Hz, com acessórios</t>
  </si>
  <si>
    <t>37.13.530</t>
  </si>
  <si>
    <t>Disjuntor fixo PVO trifásico, 15 kV, 630 A x 350 MVA, com relé de proteção de sobrecorrente e transformadores de corrente</t>
  </si>
  <si>
    <t>37.13.550</t>
  </si>
  <si>
    <t>Disjuntor em caixa aberta tripolar extraível, 500V de 3200A, com acessórios</t>
  </si>
  <si>
    <t>37.13.570</t>
  </si>
  <si>
    <t>Disjuntor em caixa aberta tripolar extraível, 500V de 4000A,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</si>
  <si>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</si>
  <si>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</si>
  <si>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</si>
  <si>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</si>
  <si>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</si>
  <si>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</si>
  <si>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</si>
  <si>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</si>
  <si>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</si>
  <si>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</si>
  <si>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</si>
  <si>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</si>
  <si>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</si>
  <si>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480 V, corrente de 60 A até 100 A</t>
  </si>
  <si>
    <t>37.13.700</t>
  </si>
  <si>
    <t>Disjuntor série universal, em caixa moldada, térmico e magnético fixos, bipolar 480/600 V, corrente de 125 A</t>
  </si>
  <si>
    <t>37.13.720</t>
  </si>
  <si>
    <t>Disjuntor série universal, em caixa moldada, térmico fixo e magnético ajustável, tripolar 600 V, corrente de 300 A até 400 A</t>
  </si>
  <si>
    <t>37.13.730</t>
  </si>
  <si>
    <t>Disjuntor série universal, em caixa moldada, térmico fixo e magnético ajustável, tripolar 600 V, corrente de 500 A até 630 A</t>
  </si>
  <si>
    <t>37.13.740</t>
  </si>
  <si>
    <t>Disjuntor série universal, em caixa moldada, térmico fixo e magnético ajustável, tripolar 600 V,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</si>
  <si>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</si>
  <si>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</si>
  <si>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</si>
  <si>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</si>
  <si>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</si>
  <si>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</si>
  <si>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</si>
  <si>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</si>
  <si>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</si>
  <si>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</si>
  <si>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</si>
  <si>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</si>
  <si>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</si>
  <si>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</si>
  <si>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</si>
  <si>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</si>
  <si>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</si>
  <si>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</si>
  <si>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</si>
  <si>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</si>
  <si>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</si>
  <si>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</si>
  <si>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</si>
  <si>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</si>
  <si>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</si>
  <si>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400 V, corrente de 80 A até 125 A</t>
  </si>
  <si>
    <t>37.13.920</t>
  </si>
  <si>
    <t>Disjuntor em caixa moldada, térmico ajustável e magnético fixo, tripolar 2000/1200 V, faixa de ajuste de 1600 até 2000 A</t>
  </si>
  <si>
    <t>37.13.930</t>
  </si>
  <si>
    <t>Disjuntor em caixa moldada,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</si>
  <si>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</si>
  <si>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</si>
  <si>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</si>
  <si>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</si>
  <si>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</si>
  <si>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</si>
  <si>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</si>
  <si>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</si>
  <si>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</si>
  <si>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</si>
  <si>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</si>
  <si>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</si>
  <si>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</si>
  <si>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</si>
  <si>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</si>
  <si>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</si>
  <si>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</si>
  <si>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</si>
  <si>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</si>
  <si>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</si>
  <si>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</si>
  <si>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</si>
  <si>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</si>
  <si>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</si>
  <si>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</si>
  <si>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</si>
  <si>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</si>
  <si>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</si>
  <si>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</si>
  <si>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</si>
  <si>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</si>
  <si>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</si>
  <si>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</si>
  <si>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</si>
  <si>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</si>
  <si>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</si>
  <si>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</si>
  <si>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</si>
  <si>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</si>
  <si>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</si>
  <si>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</si>
  <si>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</si>
  <si>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</si>
  <si>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</si>
  <si>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</si>
  <si>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</si>
  <si>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</si>
  <si>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</si>
  <si>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</si>
  <si>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</si>
  <si>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</si>
  <si>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</si>
  <si>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</si>
  <si>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</si>
  <si>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</si>
  <si>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</si>
  <si>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</si>
  <si>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</si>
  <si>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</si>
  <si>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</si>
  <si>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</si>
  <si>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</si>
  <si>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</si>
  <si>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</si>
  <si>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</si>
  <si>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</si>
  <si>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</si>
  <si>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</si>
  <si>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</si>
  <si>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</si>
  <si>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</si>
  <si>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</si>
  <si>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</si>
  <si>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</si>
  <si>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</si>
  <si>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</si>
  <si>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</si>
  <si>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</si>
  <si>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</si>
  <si>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</si>
  <si>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</si>
  <si>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</si>
  <si>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</si>
  <si>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</si>
  <si>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</si>
  <si>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</si>
  <si>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</si>
  <si>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</si>
  <si>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</si>
  <si>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</si>
  <si>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</si>
  <si>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</si>
  <si>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</si>
  <si>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</si>
  <si>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</si>
  <si>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</si>
  <si>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</si>
  <si>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</si>
  <si>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</si>
  <si>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</si>
  <si>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</si>
  <si>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</si>
  <si>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</si>
  <si>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</si>
  <si>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</si>
  <si>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</si>
  <si>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</si>
  <si>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</si>
  <si>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</si>
  <si>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</si>
  <si>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</si>
  <si>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</si>
  <si>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</si>
  <si>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</si>
  <si>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</si>
  <si>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</si>
  <si>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</si>
  <si>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</si>
  <si>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</si>
  <si>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</si>
  <si>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</si>
  <si>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</si>
  <si>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</si>
  <si>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</si>
  <si>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</si>
  <si>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</si>
  <si>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</si>
  <si>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</si>
  <si>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</si>
  <si>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</si>
  <si>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20 cv</t>
  </si>
  <si>
    <t>37.20.191</t>
  </si>
  <si>
    <t>Inversor de frequência para variação de velocidade em motores, potência de 25 a 30 cv</t>
  </si>
  <si>
    <t>37.20.193</t>
  </si>
  <si>
    <t>Inversor de frequência para variação de velocidade em motores, potência de 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</si>
  <si>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</si>
  <si>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</si>
  <si>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</si>
  <si>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</si>
  <si>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</si>
  <si>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</si>
  <si>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</si>
  <si>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</si>
  <si>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</si>
  <si>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</si>
  <si>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</si>
  <si>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</si>
  <si>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</si>
  <si>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</si>
  <si>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</si>
  <si>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</si>
  <si>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</si>
  <si>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</si>
  <si>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</si>
  <si>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</si>
  <si>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</si>
  <si>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</si>
  <si>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</si>
  <si>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</si>
  <si>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</si>
  <si>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</si>
  <si>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</si>
  <si>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480/690V, de 10A a 60A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</si>
  <si>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</si>
  <si>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</si>
  <si>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</si>
  <si>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</si>
  <si>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</si>
  <si>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</si>
  <si>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</si>
  <si>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</si>
  <si>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</si>
  <si>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</si>
  <si>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</si>
  <si>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</si>
  <si>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</si>
  <si>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</si>
  <si>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</si>
  <si>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</si>
  <si>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</si>
  <si>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</si>
  <si>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</si>
  <si>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</si>
  <si>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</si>
  <si>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</si>
  <si>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</si>
  <si>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</si>
  <si>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</si>
  <si>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</si>
  <si>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</si>
  <si>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</si>
  <si>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</si>
  <si>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</si>
  <si>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</si>
  <si>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</si>
  <si>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</si>
  <si>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</si>
  <si>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</si>
  <si>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</si>
  <si>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</si>
  <si>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</si>
  <si>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</si>
  <si>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</si>
  <si>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</si>
  <si>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</si>
  <si>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</si>
  <si>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</si>
  <si>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</si>
  <si>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</si>
  <si>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</si>
  <si>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</si>
  <si>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</si>
  <si>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</si>
  <si>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</si>
  <si>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</si>
  <si>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</si>
  <si>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</si>
  <si>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</si>
  <si>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</si>
  <si>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</si>
  <si>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</si>
  <si>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</si>
  <si>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</si>
  <si>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</si>
  <si>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</si>
  <si>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</si>
  <si>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</si>
  <si>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</si>
  <si>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</si>
  <si>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</si>
  <si>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</si>
  <si>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</si>
  <si>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</si>
  <si>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</si>
  <si>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</si>
  <si>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</si>
  <si>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</si>
  <si>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</si>
  <si>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</si>
  <si>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</si>
  <si>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</si>
  <si>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</si>
  <si>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</si>
  <si>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</si>
  <si>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</si>
  <si>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</si>
  <si>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</si>
  <si>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</si>
  <si>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</si>
  <si>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</si>
  <si>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</si>
  <si>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</si>
  <si>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</si>
  <si>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</si>
  <si>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</si>
  <si>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</si>
  <si>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</si>
  <si>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</si>
  <si>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</si>
  <si>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</si>
  <si>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</si>
  <si>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</si>
  <si>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</si>
  <si>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</si>
  <si>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</si>
  <si>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</si>
  <si>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</si>
  <si>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</si>
  <si>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</si>
  <si>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</si>
  <si>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</si>
  <si>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</si>
  <si>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</si>
  <si>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</si>
  <si>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</si>
  <si>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</si>
  <si>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</si>
  <si>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</si>
  <si>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</si>
  <si>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</si>
  <si>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</si>
  <si>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</si>
  <si>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</si>
  <si>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</si>
  <si>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</si>
  <si>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</si>
  <si>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</si>
  <si>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</si>
  <si>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</si>
  <si>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</si>
  <si>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</si>
  <si>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</si>
  <si>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</si>
  <si>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</si>
  <si>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</si>
  <si>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</si>
  <si>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</si>
  <si>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</si>
  <si>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</si>
  <si>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</si>
  <si>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</si>
  <si>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</si>
  <si>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</si>
  <si>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</si>
  <si>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</si>
  <si>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</si>
  <si>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</si>
  <si>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</si>
  <si>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</si>
  <si>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</si>
  <si>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</si>
  <si>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</si>
  <si>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</si>
  <si>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</si>
  <si>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</si>
  <si>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</si>
  <si>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</si>
  <si>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</si>
  <si>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</si>
  <si>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</si>
  <si>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</si>
  <si>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</si>
  <si>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</si>
  <si>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</si>
  <si>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</si>
  <si>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</si>
  <si>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</si>
  <si>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</si>
  <si>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</si>
  <si>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</si>
  <si>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</si>
  <si>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</si>
  <si>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</si>
  <si>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</si>
  <si>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</si>
  <si>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</si>
  <si>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</si>
  <si>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</si>
  <si>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</si>
  <si>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</si>
  <si>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</si>
  <si>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</si>
  <si>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</si>
  <si>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</si>
  <si>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</si>
  <si>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</si>
  <si>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</si>
  <si>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</si>
  <si>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</si>
  <si>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</si>
  <si>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</si>
  <si>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</si>
  <si>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</si>
  <si>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</si>
  <si>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</si>
  <si>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</si>
  <si>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</si>
  <si>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</si>
  <si>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</si>
  <si>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</si>
  <si>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</si>
  <si>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</si>
  <si>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</si>
  <si>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</si>
  <si>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</si>
  <si>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</si>
  <si>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</si>
  <si>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</si>
  <si>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</si>
  <si>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</si>
  <si>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</si>
  <si>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</si>
  <si>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</si>
  <si>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</si>
  <si>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</si>
  <si>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</si>
  <si>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</si>
  <si>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</si>
  <si>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</si>
  <si>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</si>
  <si>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</si>
  <si>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</si>
  <si>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</si>
  <si>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</si>
  <si>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</si>
  <si>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</si>
  <si>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</si>
  <si>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</si>
  <si>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</si>
  <si>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</si>
  <si>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</si>
  <si>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</si>
  <si>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</si>
  <si>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</si>
  <si>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</si>
  <si>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</si>
  <si>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</si>
  <si>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</si>
  <si>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</si>
  <si>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</si>
  <si>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</si>
  <si>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</si>
  <si>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</si>
  <si>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</si>
  <si>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</si>
  <si>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</si>
  <si>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</si>
  <si>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</si>
  <si>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</si>
  <si>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</si>
  <si>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</si>
  <si>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</si>
  <si>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</si>
  <si>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</si>
  <si>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</si>
  <si>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</si>
  <si>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</si>
  <si>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</si>
  <si>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</si>
  <si>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</si>
  <si>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</si>
  <si>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</si>
  <si>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</si>
  <si>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</si>
  <si>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</si>
  <si>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</si>
  <si>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</si>
  <si>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</si>
  <si>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</si>
  <si>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</si>
  <si>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</si>
  <si>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</si>
  <si>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</si>
  <si>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</si>
  <si>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</si>
  <si>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</si>
  <si>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</si>
  <si>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</si>
  <si>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</si>
  <si>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</si>
  <si>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</si>
  <si>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</si>
  <si>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</si>
  <si>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</si>
  <si>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</si>
  <si>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</si>
  <si>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</si>
  <si>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</si>
  <si>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</si>
  <si>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</si>
  <si>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</si>
  <si>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</si>
  <si>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</si>
  <si>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</si>
  <si>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</si>
  <si>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</si>
  <si>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</si>
  <si>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</si>
  <si>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</si>
  <si>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</si>
  <si>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</si>
  <si>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</si>
  <si>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</si>
  <si>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</si>
  <si>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</si>
  <si>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</si>
  <si>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</si>
  <si>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</si>
  <si>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</si>
  <si>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</si>
  <si>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</si>
  <si>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</si>
  <si>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</si>
  <si>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</si>
  <si>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</si>
  <si>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</si>
  <si>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</si>
  <si>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</si>
  <si>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</si>
  <si>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</si>
  <si>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</si>
  <si>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</si>
  <si>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</si>
  <si>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</si>
  <si>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</si>
  <si>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</si>
  <si>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</si>
  <si>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</si>
  <si>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</si>
  <si>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</si>
  <si>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</si>
  <si>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</si>
  <si>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</si>
  <si>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</si>
  <si>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</si>
  <si>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</si>
  <si>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</si>
  <si>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</si>
  <si>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</si>
  <si>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</si>
  <si>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</si>
  <si>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</si>
  <si>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</si>
  <si>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</si>
  <si>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</si>
  <si>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</si>
  <si>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</si>
  <si>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</si>
  <si>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</si>
  <si>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</si>
  <si>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</si>
  <si>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</si>
  <si>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</si>
  <si>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</si>
  <si>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</si>
  <si>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</si>
  <si>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</si>
  <si>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</si>
  <si>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</si>
  <si>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</si>
  <si>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</si>
  <si>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</si>
  <si>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</si>
  <si>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</si>
  <si>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</si>
  <si>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</si>
  <si>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</si>
  <si>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</si>
  <si>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</si>
  <si>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</si>
  <si>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</si>
  <si>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</si>
  <si>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</si>
  <si>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</si>
  <si>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</si>
  <si>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</si>
  <si>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</si>
  <si>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</si>
  <si>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</si>
  <si>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</si>
  <si>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</si>
  <si>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</si>
  <si>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</si>
  <si>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</si>
  <si>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</si>
  <si>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</si>
  <si>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</si>
  <si>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</si>
  <si>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</si>
  <si>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</si>
  <si>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</si>
  <si>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</si>
  <si>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</si>
  <si>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</si>
  <si>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</si>
  <si>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</si>
  <si>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</si>
  <si>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</si>
  <si>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</si>
  <si>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</si>
  <si>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</si>
  <si>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</si>
  <si>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</si>
  <si>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</si>
  <si>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</si>
  <si>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</si>
  <si>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</si>
  <si>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</si>
  <si>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</si>
  <si>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</si>
  <si>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</si>
  <si>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</si>
  <si>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</si>
  <si>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</si>
  <si>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</si>
  <si>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</si>
  <si>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</si>
  <si>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</si>
  <si>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</si>
  <si>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</si>
  <si>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</si>
  <si>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</si>
  <si>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</si>
  <si>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</si>
  <si>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</si>
  <si>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</si>
  <si>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</si>
  <si>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</si>
  <si>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</si>
  <si>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</si>
  <si>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</si>
  <si>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</si>
  <si>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</si>
  <si>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</si>
  <si>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</si>
  <si>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</si>
  <si>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</si>
  <si>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</si>
  <si>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</si>
  <si>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</si>
  <si>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</si>
  <si>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</si>
  <si>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</si>
  <si>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</si>
  <si>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</si>
  <si>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</si>
  <si>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</si>
  <si>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</si>
  <si>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</si>
  <si>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</si>
  <si>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</si>
  <si>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</si>
  <si>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</si>
  <si>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</si>
  <si>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</si>
  <si>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</si>
  <si>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</si>
  <si>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</si>
  <si>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</si>
  <si>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</si>
  <si>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</si>
  <si>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</si>
  <si>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</si>
  <si>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</si>
  <si>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</si>
  <si>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</si>
  <si>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</si>
  <si>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</si>
  <si>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</si>
  <si>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</si>
  <si>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</si>
  <si>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</si>
  <si>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</si>
  <si>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</si>
  <si>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</si>
  <si>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</si>
  <si>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</si>
  <si>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</si>
  <si>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</si>
  <si>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</si>
  <si>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</si>
  <si>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</si>
  <si>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</si>
  <si>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</si>
  <si>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</si>
  <si>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</si>
  <si>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</si>
  <si>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</si>
  <si>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</si>
  <si>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</si>
  <si>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</si>
  <si>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</si>
  <si>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</si>
  <si>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</si>
  <si>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</si>
  <si>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</si>
  <si>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</si>
  <si>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</si>
  <si>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</si>
  <si>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</si>
  <si>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</si>
  <si>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</si>
  <si>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</si>
  <si>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</si>
  <si>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</si>
  <si>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</si>
  <si>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</si>
  <si>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</si>
  <si>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</si>
  <si>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</si>
  <si>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</si>
  <si>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</si>
  <si>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</si>
  <si>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</si>
  <si>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</si>
  <si>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</si>
  <si>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</si>
  <si>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</si>
  <si>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</si>
  <si>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</si>
  <si>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</si>
  <si>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</si>
  <si>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</si>
  <si>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</si>
  <si>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</si>
  <si>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</si>
  <si>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</si>
  <si>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</si>
  <si>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</si>
  <si>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</si>
  <si>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</si>
  <si>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</si>
  <si>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</si>
  <si>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</si>
  <si>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</si>
  <si>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</si>
  <si>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</si>
  <si>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</si>
  <si>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</si>
  <si>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</si>
  <si>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</si>
  <si>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</si>
  <si>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</si>
  <si>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</si>
  <si>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</si>
  <si>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</si>
  <si>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</si>
  <si>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</si>
  <si>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</si>
  <si>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</si>
  <si>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</si>
  <si>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</si>
  <si>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</si>
  <si>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</si>
  <si>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</si>
  <si>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</si>
  <si>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</si>
  <si>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</si>
  <si>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</si>
  <si>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</si>
  <si>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</si>
  <si>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</si>
  <si>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</si>
  <si>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</si>
  <si>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</si>
  <si>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</si>
  <si>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</si>
  <si>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</si>
  <si>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</si>
  <si>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</si>
  <si>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</si>
  <si>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</si>
  <si>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</si>
  <si>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</si>
  <si>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</si>
  <si>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</si>
  <si>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</si>
  <si>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</si>
  <si>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</si>
  <si>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</si>
  <si>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</si>
  <si>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</si>
  <si>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</si>
  <si>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</si>
  <si>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</si>
  <si>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</si>
  <si>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</si>
  <si>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</si>
  <si>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</si>
  <si>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</si>
  <si>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</si>
  <si>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</si>
  <si>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</si>
  <si>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</si>
  <si>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</si>
  <si>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</si>
  <si>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</si>
  <si>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</si>
  <si>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</si>
  <si>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</si>
  <si>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</si>
  <si>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</si>
  <si>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</si>
  <si>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</si>
  <si>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</si>
  <si>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</si>
  <si>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</si>
  <si>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</si>
  <si>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</si>
  <si>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</si>
  <si>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</si>
  <si>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</si>
  <si>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</si>
  <si>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</si>
  <si>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</si>
  <si>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</si>
  <si>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</si>
  <si>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</si>
  <si>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</si>
  <si>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</si>
  <si>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</si>
  <si>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</si>
  <si>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</si>
  <si>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</si>
  <si>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</si>
  <si>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</si>
  <si>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</si>
  <si>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</si>
  <si>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</si>
  <si>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</si>
  <si>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</si>
  <si>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</si>
  <si>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</si>
  <si>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</si>
  <si>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</si>
  <si>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</si>
  <si>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</si>
  <si>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</si>
  <si>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</si>
  <si>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</si>
  <si>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</si>
  <si>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</si>
  <si>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</si>
  <si>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</si>
  <si>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</si>
  <si>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</si>
  <si>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</si>
  <si>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</si>
  <si>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</si>
  <si>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</si>
  <si>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</si>
  <si>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</si>
  <si>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</si>
  <si>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</si>
  <si>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</si>
  <si>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</si>
  <si>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</si>
  <si>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</si>
  <si>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</si>
  <si>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</si>
  <si>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</si>
  <si>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</si>
  <si>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</si>
  <si>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</si>
  <si>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</si>
  <si>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</si>
  <si>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</si>
  <si>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</si>
  <si>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</si>
  <si>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</si>
  <si>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</si>
  <si>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</si>
  <si>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</si>
  <si>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</si>
  <si>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</si>
  <si>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</si>
  <si>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</si>
  <si>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</si>
  <si>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</si>
  <si>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</si>
  <si>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</si>
  <si>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</si>
  <si>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</si>
  <si>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</si>
  <si>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</si>
  <si>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</si>
  <si>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</si>
  <si>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</si>
  <si>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</si>
  <si>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</si>
  <si>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</si>
  <si>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</si>
  <si>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</si>
  <si>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</si>
  <si>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</si>
  <si>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</si>
  <si>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</si>
  <si>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</si>
  <si>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</si>
  <si>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</si>
  <si>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</si>
  <si>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</si>
  <si>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</si>
  <si>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</si>
  <si>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</si>
  <si>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</si>
  <si>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</si>
  <si>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</si>
  <si>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</si>
  <si>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</si>
  <si>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</si>
  <si>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</si>
  <si>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</si>
  <si>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</si>
  <si>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</si>
  <si>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</si>
  <si>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</si>
  <si>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</si>
  <si>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</si>
  <si>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</si>
  <si>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</si>
  <si>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</si>
  <si>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</si>
  <si>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</si>
  <si>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</si>
  <si>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</si>
  <si>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</si>
  <si>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</si>
  <si>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</si>
  <si>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</si>
  <si>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</si>
  <si>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</si>
  <si>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</si>
  <si>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</si>
  <si>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</si>
  <si>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</si>
  <si>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1000 W, 127/220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</si>
  <si>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</si>
  <si>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</si>
  <si>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</si>
  <si>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</si>
  <si>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</si>
  <si>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</si>
  <si>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</si>
  <si>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</si>
  <si>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</si>
  <si>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</si>
  <si>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</si>
  <si>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</si>
  <si>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</si>
  <si>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</si>
  <si>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</si>
  <si>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</si>
  <si>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</si>
  <si>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</si>
  <si>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</si>
  <si>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</si>
  <si>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</si>
  <si>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</si>
  <si>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</si>
  <si>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</si>
  <si>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</si>
  <si>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</si>
  <si>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</si>
  <si>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</si>
  <si>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</si>
  <si>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</si>
  <si>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</si>
  <si>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</si>
  <si>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</si>
  <si>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</si>
  <si>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</si>
  <si>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</si>
  <si>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</si>
  <si>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</si>
  <si>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</si>
  <si>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</si>
  <si>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</si>
  <si>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</si>
  <si>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</si>
  <si>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</si>
  <si>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</si>
  <si>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</si>
  <si>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</si>
  <si>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</si>
  <si>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</si>
  <si>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</si>
  <si>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</si>
  <si>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</si>
  <si>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</si>
  <si>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</si>
  <si>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</si>
  <si>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</si>
  <si>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</si>
  <si>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</si>
  <si>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</si>
  <si>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</si>
  <si>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</si>
  <si>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</si>
  <si>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</si>
  <si>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</si>
  <si>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</si>
  <si>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</si>
  <si>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</si>
  <si>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</si>
  <si>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</si>
  <si>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</si>
  <si>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</si>
  <si>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</si>
  <si>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</si>
  <si>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</si>
  <si>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</si>
  <si>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</si>
  <si>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</si>
  <si>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</si>
  <si>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</si>
  <si>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</si>
  <si>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</si>
  <si>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</si>
  <si>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</si>
  <si>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</si>
  <si>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</si>
  <si>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</si>
  <si>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</si>
  <si>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</si>
  <si>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</si>
  <si>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</si>
  <si>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</si>
  <si>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</si>
  <si>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</si>
  <si>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</si>
  <si>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</si>
  <si>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</si>
  <si>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</si>
  <si>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</si>
  <si>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</si>
  <si>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</si>
  <si>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</si>
  <si>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</si>
  <si>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</si>
  <si>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</si>
  <si>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</si>
  <si>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</si>
  <si>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</si>
  <si>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</si>
  <si>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</si>
  <si>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</si>
  <si>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</si>
  <si>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</si>
  <si>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</si>
  <si>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</si>
  <si>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</si>
  <si>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</si>
  <si>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</si>
  <si>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</si>
  <si>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</si>
  <si>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</si>
  <si>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</si>
  <si>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</si>
  <si>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</si>
  <si>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</si>
  <si>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</si>
  <si>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</si>
  <si>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</si>
  <si>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</si>
  <si>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</si>
  <si>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</si>
  <si>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</si>
  <si>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</si>
  <si>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</si>
  <si>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</si>
  <si>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</si>
  <si>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</si>
  <si>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</si>
  <si>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</si>
  <si>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</si>
  <si>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</si>
  <si>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</si>
  <si>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</si>
  <si>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</si>
  <si>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</si>
  <si>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</si>
  <si>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</si>
  <si>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</si>
  <si>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</si>
  <si>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</si>
  <si>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</si>
  <si>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</si>
  <si>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</si>
  <si>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</si>
  <si>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</si>
  <si>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</si>
  <si>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</si>
  <si>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41.05</t>
  </si>
  <si>
    <t>Lampada de descarga de alta potencia</t>
  </si>
  <si>
    <t>41.05.720</t>
  </si>
  <si>
    <t>Lâmpada de vapor metálico tubular, base G12 de 150 W</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</si>
  <si>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</si>
  <si>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</si>
  <si>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</si>
  <si>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</si>
  <si>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</si>
  <si>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</si>
  <si>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</si>
  <si>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</si>
  <si>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</si>
  <si>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</si>
  <si>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41.07.020</t>
  </si>
  <si>
    <t>Lâmpada fluorescente tubular, base bipino bilateral de 15 W</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</si>
  <si>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</si>
  <si>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</si>
  <si>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</si>
  <si>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</si>
  <si>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</si>
  <si>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</si>
  <si>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</si>
  <si>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</si>
  <si>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</si>
  <si>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</si>
  <si>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</si>
  <si>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</si>
  <si>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</si>
  <si>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</si>
  <si>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</si>
  <si>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</si>
  <si>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</si>
  <si>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</si>
  <si>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</si>
  <si>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</si>
  <si>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</si>
  <si>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</si>
  <si>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</si>
  <si>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</si>
  <si>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</si>
  <si>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</si>
  <si>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41.08.230</t>
  </si>
  <si>
    <t>Reator eletromagnético de alto fator de potência, para lâmpada vapor de sódio 150 W / 220 V</t>
  </si>
  <si>
    <t>41.08.250</t>
  </si>
  <si>
    <t>Reator eletromagnético de alto fator de potência, para lâmpada vapor de sódio 250 W / 220 V</t>
  </si>
  <si>
    <t>41.08.270</t>
  </si>
  <si>
    <t>Reator eletromagnético de alto fator de potência, para lâmpada vapor de sódio 400 W / 220 V</t>
  </si>
  <si>
    <t>41.08.280</t>
  </si>
  <si>
    <t>Reator eletromagnético de alto fator de potência, para lâmpada vapor de sódio 1000 W / 220 V</t>
  </si>
  <si>
    <t>41.08.440</t>
  </si>
  <si>
    <t>Reator eletromagnético de alto fator de potência, para lâmpada vapor metálico 150 W / 220 V</t>
  </si>
  <si>
    <t>41.08.450</t>
  </si>
  <si>
    <t>Reator eletromagnético de alto fator de potência, para lâmpada vapor metálico 250 W / 220 V</t>
  </si>
  <si>
    <t>41.08.460</t>
  </si>
  <si>
    <t>Reator eletromagnético de alto fator de potência, para lâmpada vapor metálico 400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</si>
  <si>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</si>
  <si>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</si>
  <si>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</si>
  <si>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</si>
  <si>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</si>
  <si>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</si>
  <si>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</si>
  <si>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</si>
  <si>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</si>
  <si>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</si>
  <si>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</si>
  <si>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</si>
  <si>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</si>
  <si>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</si>
  <si>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</si>
  <si>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</si>
  <si>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</si>
  <si>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</si>
  <si>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</si>
  <si>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</si>
  <si>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</si>
  <si>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</si>
  <si>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</si>
  <si>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</si>
  <si>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</si>
  <si>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</si>
  <si>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</si>
  <si>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</si>
  <si>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</si>
  <si>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</si>
  <si>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</si>
  <si>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</si>
  <si>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</si>
  <si>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</si>
  <si>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</si>
  <si>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</si>
  <si>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</si>
  <si>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</si>
  <si>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</si>
  <si>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</si>
  <si>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</si>
  <si>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</si>
  <si>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</si>
  <si>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</si>
  <si>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</si>
  <si>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</si>
  <si>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</si>
  <si>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</si>
  <si>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</si>
  <si>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</si>
  <si>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</si>
  <si>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</si>
  <si>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</si>
  <si>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</si>
  <si>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</si>
  <si>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</si>
  <si>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</si>
  <si>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</si>
  <si>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</si>
  <si>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</si>
  <si>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</si>
  <si>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</si>
  <si>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</si>
  <si>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14083 lm, eficiência mínima 135 lm/W - potência de 104 W</t>
  </si>
  <si>
    <t>41.11.707</t>
  </si>
  <si>
    <t>Luminária LED retangular para poste, fluxo luminoso de 27624 lm, eficiência mínima 135 lm/W - potência de 204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</si>
  <si>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</si>
  <si>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</si>
  <si>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</si>
  <si>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</si>
  <si>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</si>
  <si>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</si>
  <si>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</si>
  <si>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</si>
  <si>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41.12.050</t>
  </si>
  <si>
    <t>Projetor retangular fechado, com alojamento para reator, para lâmpada vapor metálico ou vapor de sódio de 150 W a 400 W</t>
  </si>
  <si>
    <t>41.12.060</t>
  </si>
  <si>
    <t>Projetor retangular fechado, para lâmpada vapor de sódio de 1.000 W ou vapor metálico de 2.000 W</t>
  </si>
  <si>
    <t>41.12.080</t>
  </si>
  <si>
    <t>Projetor retangular fechado, para lâmpada vapor metálico ou vapor de sódio de 250 W/400 W</t>
  </si>
  <si>
    <t>41.12.090</t>
  </si>
  <si>
    <t>Projetor cônico fechado, para lâmpadas vapor metálico, vapor de sódio de 250 W/400 W ou mista de 250 W/500 W</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</si>
  <si>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</si>
  <si>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</si>
  <si>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</si>
  <si>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</si>
  <si>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</si>
  <si>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</si>
  <si>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</si>
  <si>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</si>
  <si>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</si>
  <si>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</si>
  <si>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</si>
  <si>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</si>
  <si>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</si>
  <si>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</si>
  <si>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</si>
  <si>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</si>
  <si>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</si>
  <si>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</si>
  <si>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</si>
  <si>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</si>
  <si>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41.14.310</t>
  </si>
  <si>
    <t>Luminária redonda de embutir com difusor recuado, para 1 ou 2 lâmpadas fluorescentes compactas de 15 W/18 W/20 W/23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</si>
  <si>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</si>
  <si>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</si>
  <si>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</si>
  <si>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</si>
  <si>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41.14.510</t>
  </si>
  <si>
    <t>Luminária industrial pendente com refletor prismático sem alojamento para reator, para lâmpadas vapor de sódio/metálico ou mista de 150 W/250 W/400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</si>
  <si>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</si>
  <si>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</si>
  <si>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</si>
  <si>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</si>
  <si>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</si>
  <si>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</si>
  <si>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</si>
  <si>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</si>
  <si>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</si>
  <si>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</si>
  <si>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</si>
  <si>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</si>
  <si>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</si>
  <si>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</si>
  <si>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</si>
  <si>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</si>
  <si>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</si>
  <si>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</si>
  <si>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41.14.750</t>
  </si>
  <si>
    <t>Luminária redonda de sobrepor ou pendente com refletor em alumínio anodizado facho concentrado para 1 lâmpada vapor metálico elipsoidal de 250 W ou 400 W</t>
  </si>
  <si>
    <t>41.14.780</t>
  </si>
  <si>
    <t>Luminária quadrada de sobrepor tipo calha fechada, com difusor plano, para 4 lâmpadas tubulares de 14 W/16 W/18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</si>
  <si>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</si>
  <si>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</si>
  <si>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</si>
  <si>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</si>
  <si>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</si>
  <si>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</si>
  <si>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</si>
  <si>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</si>
  <si>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</si>
  <si>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</si>
  <si>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</si>
  <si>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</si>
  <si>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</si>
  <si>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</si>
  <si>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</si>
  <si>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</si>
  <si>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</si>
  <si>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</si>
  <si>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</si>
  <si>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</si>
  <si>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</si>
  <si>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</si>
  <si>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</si>
  <si>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</si>
  <si>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</si>
  <si>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</si>
  <si>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</si>
  <si>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</si>
  <si>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</si>
  <si>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</si>
  <si>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</si>
  <si>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</si>
  <si>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</si>
  <si>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</si>
  <si>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</si>
  <si>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</si>
  <si>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</si>
  <si>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</si>
  <si>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</si>
  <si>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</si>
  <si>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</si>
  <si>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</si>
  <si>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</si>
  <si>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</si>
  <si>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</si>
  <si>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</si>
  <si>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</si>
  <si>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</si>
  <si>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</si>
  <si>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</si>
  <si>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</si>
  <si>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</si>
  <si>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</si>
  <si>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</si>
  <si>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</si>
  <si>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</si>
  <si>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</si>
  <si>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</si>
  <si>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</si>
  <si>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</si>
  <si>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</si>
  <si>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</si>
  <si>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</si>
  <si>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</si>
  <si>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</si>
  <si>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</si>
  <si>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</si>
  <si>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</si>
  <si>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</si>
  <si>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</si>
  <si>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</si>
  <si>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</si>
  <si>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</si>
  <si>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</si>
  <si>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</si>
  <si>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</si>
  <si>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</si>
  <si>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</si>
  <si>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</si>
  <si>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</si>
  <si>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</si>
  <si>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</si>
  <si>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</si>
  <si>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</si>
  <si>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</si>
  <si>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</si>
  <si>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</si>
  <si>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</si>
  <si>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</si>
  <si>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</si>
  <si>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</si>
  <si>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</si>
  <si>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</si>
  <si>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</si>
  <si>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</si>
  <si>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</si>
  <si>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</si>
  <si>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</si>
  <si>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</si>
  <si>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</si>
  <si>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</si>
  <si>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</si>
  <si>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</si>
  <si>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</si>
  <si>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</si>
  <si>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</si>
  <si>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</si>
  <si>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</si>
  <si>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</si>
  <si>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</si>
  <si>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</si>
  <si>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</si>
  <si>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</si>
  <si>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</si>
  <si>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</si>
  <si>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</si>
  <si>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</si>
  <si>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</si>
  <si>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</si>
  <si>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</si>
  <si>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</si>
  <si>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</si>
  <si>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</si>
  <si>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</si>
  <si>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</si>
  <si>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</si>
  <si>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</si>
  <si>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</si>
  <si>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</si>
  <si>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</si>
  <si>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</si>
  <si>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</si>
  <si>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</si>
  <si>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</si>
  <si>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</si>
  <si>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</si>
  <si>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</si>
  <si>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</si>
  <si>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</si>
  <si>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</si>
  <si>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</si>
  <si>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</si>
  <si>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</si>
  <si>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</si>
  <si>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</si>
  <si>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</si>
  <si>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</si>
  <si>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</si>
  <si>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</si>
  <si>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</si>
  <si>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</si>
  <si>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</si>
  <si>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</si>
  <si>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</si>
  <si>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</si>
  <si>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</si>
  <si>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</si>
  <si>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</si>
  <si>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</si>
  <si>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</si>
  <si>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</si>
  <si>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</si>
  <si>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</si>
  <si>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equipotencial em aço inoxidável, largura de 200 mm, espessura de 1,4 mm</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</si>
  <si>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</si>
  <si>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</si>
  <si>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</si>
  <si>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</si>
  <si>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</si>
  <si>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</si>
  <si>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</si>
  <si>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</si>
  <si>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</si>
  <si>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</si>
  <si>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</si>
  <si>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</si>
  <si>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</si>
  <si>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</si>
  <si>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</si>
  <si>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</si>
  <si>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</si>
  <si>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</si>
  <si>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</si>
  <si>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</si>
  <si>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</si>
  <si>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</si>
  <si>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</si>
  <si>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</si>
  <si>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</si>
  <si>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</si>
  <si>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</si>
  <si>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</si>
  <si>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</si>
  <si>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</si>
  <si>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</si>
  <si>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</si>
  <si>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</si>
  <si>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</si>
  <si>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</si>
  <si>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</si>
  <si>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</si>
  <si>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</si>
  <si>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</si>
  <si>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</si>
  <si>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</si>
  <si>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</si>
  <si>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</si>
  <si>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</si>
  <si>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</si>
  <si>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</si>
  <si>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</si>
  <si>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</si>
  <si>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</si>
  <si>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</si>
  <si>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</si>
  <si>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</si>
  <si>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</si>
  <si>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</si>
  <si>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</si>
  <si>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</si>
  <si>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</si>
  <si>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</si>
  <si>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</si>
  <si>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</si>
  <si>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</si>
  <si>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</si>
  <si>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</si>
  <si>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</si>
  <si>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</si>
  <si>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</si>
  <si>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</si>
  <si>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</si>
  <si>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</si>
  <si>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</si>
  <si>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</si>
  <si>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</si>
  <si>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</si>
  <si>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</si>
  <si>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</si>
  <si>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</si>
  <si>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</si>
  <si>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</si>
  <si>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</si>
  <si>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</si>
  <si>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</si>
  <si>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</si>
  <si>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43.02.170</t>
  </si>
  <si>
    <t>Chuveiro elétrico de 7.500W / 220 V, com resistência blindada</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</si>
  <si>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</si>
  <si>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</si>
  <si>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</si>
  <si>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</si>
  <si>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</si>
  <si>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</si>
  <si>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</si>
  <si>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</si>
  <si>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</si>
  <si>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</si>
  <si>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</si>
  <si>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</si>
  <si>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</si>
  <si>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</si>
  <si>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</si>
  <si>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</si>
  <si>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</si>
  <si>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</si>
  <si>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</si>
  <si>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</si>
  <si>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</si>
  <si>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</si>
  <si>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</si>
  <si>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</si>
  <si>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</si>
  <si>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</si>
  <si>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</si>
  <si>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</si>
  <si>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</si>
  <si>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</si>
  <si>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</si>
  <si>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</si>
  <si>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</si>
  <si>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</si>
  <si>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</si>
  <si>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</si>
  <si>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</si>
  <si>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</si>
  <si>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</si>
  <si>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</si>
  <si>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</si>
  <si>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</si>
  <si>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</si>
  <si>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</si>
  <si>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</si>
  <si>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</si>
  <si>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</si>
  <si>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</si>
  <si>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</si>
  <si>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</si>
  <si>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</si>
  <si>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</si>
  <si>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</si>
  <si>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</si>
  <si>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</si>
  <si>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</si>
  <si>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</si>
  <si>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</si>
  <si>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</si>
  <si>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</si>
  <si>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</si>
  <si>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</si>
  <si>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</si>
  <si>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</si>
  <si>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</si>
  <si>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</si>
  <si>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</si>
  <si>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</si>
  <si>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</si>
  <si>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</si>
  <si>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</si>
  <si>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</si>
  <si>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</si>
  <si>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</si>
  <si>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</si>
  <si>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</si>
  <si>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</si>
  <si>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</si>
  <si>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</si>
  <si>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</si>
  <si>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</si>
  <si>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</si>
  <si>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</si>
  <si>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</si>
  <si>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</si>
  <si>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</si>
  <si>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</si>
  <si>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</si>
  <si>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</si>
  <si>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</si>
  <si>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</si>
  <si>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</si>
  <si>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</si>
  <si>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</si>
  <si>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</si>
  <si>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</si>
  <si>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</si>
  <si>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</si>
  <si>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</si>
  <si>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</si>
  <si>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</si>
  <si>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</si>
  <si>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</si>
  <si>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</si>
  <si>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</si>
  <si>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</si>
  <si>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</si>
  <si>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</si>
  <si>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</si>
  <si>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</si>
  <si>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</si>
  <si>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</si>
  <si>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</si>
  <si>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</si>
  <si>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</si>
  <si>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</si>
  <si>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</si>
  <si>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</si>
  <si>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</si>
  <si>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</si>
  <si>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</si>
  <si>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</si>
  <si>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</si>
  <si>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</si>
  <si>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</si>
  <si>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</si>
  <si>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</si>
  <si>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</si>
  <si>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</si>
  <si>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</si>
  <si>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</si>
  <si>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</si>
  <si>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</si>
  <si>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</si>
  <si>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</si>
  <si>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</si>
  <si>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</si>
  <si>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</si>
  <si>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</si>
  <si>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</si>
  <si>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</si>
  <si>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</si>
  <si>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</si>
  <si>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</si>
  <si>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</si>
  <si>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</si>
  <si>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</si>
  <si>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</si>
  <si>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</si>
  <si>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</si>
  <si>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</si>
  <si>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</si>
  <si>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</si>
  <si>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</si>
  <si>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</si>
  <si>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</si>
  <si>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</si>
  <si>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</si>
  <si>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</si>
  <si>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</si>
  <si>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</si>
  <si>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</si>
  <si>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</si>
  <si>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</si>
  <si>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</si>
  <si>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</si>
  <si>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</si>
  <si>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</si>
  <si>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</si>
  <si>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</si>
  <si>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</si>
  <si>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</si>
  <si>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</si>
  <si>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</si>
  <si>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</si>
  <si>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</si>
  <si>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</si>
  <si>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</si>
  <si>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</si>
  <si>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</si>
  <si>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</si>
  <si>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</si>
  <si>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</si>
  <si>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</si>
  <si>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</si>
  <si>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</si>
  <si>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</si>
  <si>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</si>
  <si>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</si>
  <si>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</si>
  <si>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</si>
  <si>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</si>
  <si>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</si>
  <si>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</si>
  <si>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</si>
  <si>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</si>
  <si>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44.01.070</t>
  </si>
  <si>
    <t>Bacia sifonada de louça sem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</si>
  <si>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</si>
  <si>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</si>
  <si>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</si>
  <si>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</si>
  <si>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</si>
  <si>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</si>
  <si>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</si>
  <si>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</si>
  <si>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</si>
  <si>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</si>
  <si>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</si>
  <si>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</si>
  <si>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</si>
  <si>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</si>
  <si>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</si>
  <si>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</si>
  <si>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</si>
  <si>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</si>
  <si>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</si>
  <si>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</si>
  <si>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</si>
  <si>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</si>
  <si>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</si>
  <si>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</si>
  <si>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</si>
  <si>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</si>
  <si>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</si>
  <si>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</si>
  <si>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</si>
  <si>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</si>
  <si>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</si>
  <si>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</si>
  <si>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</si>
  <si>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</si>
  <si>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</si>
  <si>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</si>
  <si>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</si>
  <si>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</si>
  <si>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</si>
  <si>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</si>
  <si>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</si>
  <si>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</si>
  <si>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</si>
  <si>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</si>
  <si>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</si>
  <si>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</si>
  <si>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</si>
  <si>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</si>
  <si>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</si>
  <si>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</si>
  <si>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</si>
  <si>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</si>
  <si>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</si>
  <si>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</si>
  <si>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</si>
  <si>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</si>
  <si>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</si>
  <si>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</si>
  <si>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</si>
  <si>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</si>
  <si>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</si>
  <si>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</si>
  <si>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</si>
  <si>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</si>
  <si>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</si>
  <si>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</si>
  <si>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</si>
  <si>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</si>
  <si>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</si>
  <si>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</si>
  <si>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</si>
  <si>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</si>
  <si>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</si>
  <si>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</si>
  <si>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</si>
  <si>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</si>
  <si>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</si>
  <si>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</si>
  <si>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</si>
  <si>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</si>
  <si>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</si>
  <si>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</si>
  <si>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</si>
  <si>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</si>
  <si>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</si>
  <si>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</si>
  <si>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</si>
  <si>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</si>
  <si>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</si>
  <si>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</si>
  <si>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</si>
  <si>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</si>
  <si>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</si>
  <si>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</si>
  <si>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</si>
  <si>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</si>
  <si>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</si>
  <si>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</si>
  <si>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</si>
  <si>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</si>
  <si>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</si>
  <si>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</si>
  <si>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</si>
  <si>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</si>
  <si>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</si>
  <si>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</si>
  <si>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</si>
  <si>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</si>
  <si>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</si>
  <si>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</si>
  <si>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</si>
  <si>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</si>
  <si>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</si>
  <si>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</si>
  <si>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</si>
  <si>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</si>
  <si>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</si>
  <si>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</si>
  <si>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</si>
  <si>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</si>
  <si>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</si>
  <si>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</si>
  <si>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</si>
  <si>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</si>
  <si>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</si>
  <si>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</si>
  <si>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</si>
  <si>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</si>
  <si>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</si>
  <si>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</si>
  <si>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</si>
  <si>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</si>
  <si>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</si>
  <si>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</si>
  <si>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</si>
  <si>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</si>
  <si>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</si>
  <si>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</si>
  <si>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</si>
  <si>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</si>
  <si>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</si>
  <si>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</si>
  <si>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</si>
  <si>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</si>
  <si>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</si>
  <si>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</si>
  <si>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</si>
  <si>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</si>
  <si>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</si>
  <si>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</si>
  <si>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</si>
  <si>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</si>
  <si>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</si>
  <si>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</si>
  <si>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</si>
  <si>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</si>
  <si>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</si>
  <si>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</si>
  <si>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</si>
  <si>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</si>
  <si>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</si>
  <si>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</si>
  <si>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</si>
  <si>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</si>
  <si>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</si>
  <si>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</si>
  <si>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</si>
  <si>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</si>
  <si>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</si>
  <si>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</si>
  <si>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</si>
  <si>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</si>
  <si>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</si>
  <si>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</si>
  <si>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</si>
  <si>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</si>
  <si>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</si>
  <si>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</si>
  <si>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</si>
  <si>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</si>
  <si>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</si>
  <si>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</si>
  <si>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</si>
  <si>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</si>
  <si>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</si>
  <si>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</si>
  <si>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</si>
  <si>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</si>
  <si>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</si>
  <si>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</si>
  <si>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</si>
  <si>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</si>
  <si>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</si>
  <si>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</si>
  <si>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</si>
  <si>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</si>
  <si>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</si>
  <si>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</si>
  <si>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</si>
  <si>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</si>
  <si>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</si>
  <si>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</si>
  <si>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</si>
  <si>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</si>
  <si>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</si>
  <si>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</si>
  <si>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</si>
  <si>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</si>
  <si>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</si>
  <si>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</si>
  <si>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</si>
  <si>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</si>
  <si>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</si>
  <si>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</si>
  <si>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</si>
  <si>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</si>
  <si>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</si>
  <si>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</si>
  <si>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</si>
  <si>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</si>
  <si>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</si>
  <si>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</si>
  <si>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</si>
  <si>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</si>
  <si>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</si>
  <si>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</si>
  <si>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</si>
  <si>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</si>
  <si>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</si>
  <si>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</si>
  <si>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</si>
  <si>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</si>
  <si>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</si>
  <si>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</si>
  <si>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</si>
  <si>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</si>
  <si>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</si>
  <si>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</si>
  <si>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</si>
  <si>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</si>
  <si>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</si>
  <si>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</si>
  <si>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</si>
  <si>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bujões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</si>
  <si>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</si>
  <si>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</si>
  <si>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</si>
  <si>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</si>
  <si>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</si>
  <si>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</si>
  <si>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</si>
  <si>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</si>
  <si>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</si>
  <si>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</si>
  <si>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</si>
  <si>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</si>
  <si>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</si>
  <si>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</si>
  <si>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</si>
  <si>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</si>
  <si>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</si>
  <si>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</si>
  <si>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</si>
  <si>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</si>
  <si>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</si>
  <si>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</si>
  <si>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</si>
  <si>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</si>
  <si>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</si>
  <si>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</si>
  <si>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</si>
  <si>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</si>
  <si>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</si>
  <si>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</si>
  <si>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</si>
  <si>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</si>
  <si>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</si>
  <si>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</si>
  <si>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</si>
  <si>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</si>
  <si>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</si>
  <si>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</si>
  <si>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</si>
  <si>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</si>
  <si>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</si>
  <si>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</si>
  <si>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</si>
  <si>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</si>
  <si>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</si>
  <si>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</si>
  <si>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</si>
  <si>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</si>
  <si>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</si>
  <si>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</si>
  <si>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</si>
  <si>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</si>
  <si>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</si>
  <si>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</si>
  <si>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</si>
  <si>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</si>
  <si>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</si>
  <si>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</si>
  <si>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</si>
  <si>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</si>
  <si>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</si>
  <si>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</si>
  <si>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</si>
  <si>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</si>
  <si>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</si>
  <si>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</si>
  <si>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</si>
  <si>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</si>
  <si>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</si>
  <si>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</si>
  <si>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</si>
  <si>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</si>
  <si>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</si>
  <si>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</si>
  <si>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</si>
  <si>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</si>
  <si>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</si>
  <si>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</si>
  <si>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</si>
  <si>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</si>
  <si>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</si>
  <si>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</si>
  <si>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</si>
  <si>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</si>
  <si>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</si>
  <si>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</si>
  <si>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</si>
  <si>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</si>
  <si>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</si>
  <si>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</si>
  <si>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</si>
  <si>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</si>
  <si>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</si>
  <si>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</si>
  <si>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</si>
  <si>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</si>
  <si>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</si>
  <si>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</si>
  <si>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</si>
  <si>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</si>
  <si>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</si>
  <si>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</si>
  <si>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</si>
  <si>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</si>
  <si>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</si>
  <si>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</si>
  <si>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</si>
  <si>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</si>
  <si>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</si>
  <si>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</si>
  <si>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</si>
  <si>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</si>
  <si>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</si>
  <si>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</si>
  <si>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</si>
  <si>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</si>
  <si>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</si>
  <si>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</si>
  <si>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</si>
  <si>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</si>
  <si>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</si>
  <si>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</si>
  <si>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</si>
  <si>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</si>
  <si>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</si>
  <si>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</si>
  <si>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</si>
  <si>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</si>
  <si>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</si>
  <si>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</si>
  <si>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</si>
  <si>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</si>
  <si>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</si>
  <si>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</si>
  <si>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</si>
  <si>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</si>
  <si>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</si>
  <si>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</si>
  <si>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</si>
  <si>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</si>
  <si>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</si>
  <si>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</si>
  <si>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</si>
  <si>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</si>
  <si>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</si>
  <si>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</si>
  <si>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</si>
  <si>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</si>
  <si>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</si>
  <si>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</si>
  <si>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</si>
  <si>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</si>
  <si>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</si>
  <si>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</si>
  <si>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</si>
  <si>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</si>
  <si>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</si>
  <si>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</si>
  <si>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</si>
  <si>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</si>
  <si>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</si>
  <si>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</si>
  <si>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</si>
  <si>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</si>
  <si>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</si>
  <si>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</si>
  <si>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</si>
  <si>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</si>
  <si>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</si>
  <si>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</si>
  <si>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</si>
  <si>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</si>
  <si>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</si>
  <si>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</si>
  <si>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</si>
  <si>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</si>
  <si>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</si>
  <si>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</si>
  <si>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</si>
  <si>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</si>
  <si>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</si>
  <si>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</si>
  <si>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</si>
  <si>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</si>
  <si>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</si>
  <si>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</si>
  <si>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</si>
  <si>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</si>
  <si>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</si>
  <si>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</si>
  <si>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</si>
  <si>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</si>
  <si>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</si>
  <si>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</si>
  <si>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</si>
  <si>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</si>
  <si>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</si>
  <si>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</si>
  <si>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</si>
  <si>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</si>
  <si>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</si>
  <si>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</si>
  <si>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</si>
  <si>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</si>
  <si>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</si>
  <si>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</si>
  <si>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</si>
  <si>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</si>
  <si>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</si>
  <si>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</si>
  <si>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</si>
  <si>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</si>
  <si>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</si>
  <si>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</si>
  <si>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</si>
  <si>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</si>
  <si>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</si>
  <si>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</si>
  <si>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</si>
  <si>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</si>
  <si>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</si>
  <si>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</si>
  <si>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</si>
  <si>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</si>
  <si>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</si>
  <si>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</si>
  <si>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</si>
  <si>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</si>
  <si>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</si>
  <si>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</si>
  <si>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</si>
  <si>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</si>
  <si>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</si>
  <si>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</si>
  <si>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</si>
  <si>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</si>
  <si>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</si>
  <si>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</si>
  <si>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</si>
  <si>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</si>
  <si>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</si>
  <si>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</si>
  <si>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</si>
  <si>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</si>
  <si>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</si>
  <si>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</si>
  <si>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</si>
  <si>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</si>
  <si>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</si>
  <si>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</si>
  <si>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</si>
  <si>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</si>
  <si>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</si>
  <si>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</si>
  <si>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</si>
  <si>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</si>
  <si>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</si>
  <si>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</si>
  <si>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</si>
  <si>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</si>
  <si>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</si>
  <si>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</si>
  <si>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</si>
  <si>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</si>
  <si>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</si>
  <si>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</si>
  <si>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</si>
  <si>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</si>
  <si>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</si>
  <si>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</si>
  <si>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</si>
  <si>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</si>
  <si>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</si>
  <si>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</si>
  <si>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</si>
  <si>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</si>
  <si>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</si>
  <si>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</si>
  <si>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</si>
  <si>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</si>
  <si>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</si>
  <si>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</si>
  <si>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</si>
  <si>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</si>
  <si>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</si>
  <si>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</si>
  <si>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</si>
  <si>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</si>
  <si>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</si>
  <si>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</si>
  <si>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</si>
  <si>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</si>
  <si>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</si>
  <si>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</si>
  <si>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</si>
  <si>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</si>
  <si>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</si>
  <si>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</si>
  <si>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</si>
  <si>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</si>
  <si>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</si>
  <si>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</si>
  <si>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</si>
  <si>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</si>
  <si>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</si>
  <si>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</si>
  <si>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</si>
  <si>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</si>
  <si>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</si>
  <si>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</si>
  <si>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</si>
  <si>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</si>
  <si>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</si>
  <si>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</si>
  <si>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</si>
  <si>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</si>
  <si>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</si>
  <si>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</si>
  <si>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</si>
  <si>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</si>
  <si>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</si>
  <si>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</si>
  <si>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</si>
  <si>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</si>
  <si>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</si>
  <si>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</si>
  <si>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</si>
  <si>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</si>
  <si>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</si>
  <si>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</si>
  <si>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</si>
  <si>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</si>
  <si>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</si>
  <si>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</si>
  <si>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</si>
  <si>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</si>
  <si>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</si>
  <si>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</si>
  <si>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</si>
  <si>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</si>
  <si>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</si>
  <si>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</si>
  <si>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</si>
  <si>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</si>
  <si>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</si>
  <si>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</si>
  <si>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</si>
  <si>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</si>
  <si>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</si>
  <si>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</si>
  <si>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</si>
  <si>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</si>
  <si>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</si>
  <si>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</si>
  <si>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</si>
  <si>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</si>
  <si>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</si>
  <si>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</si>
  <si>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</si>
  <si>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</si>
  <si>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</si>
  <si>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</si>
  <si>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</si>
  <si>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</si>
  <si>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</si>
  <si>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</si>
  <si>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</si>
  <si>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</si>
  <si>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</si>
  <si>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</si>
  <si>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</si>
  <si>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</si>
  <si>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</si>
  <si>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</si>
  <si>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</si>
  <si>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</si>
  <si>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</si>
  <si>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</si>
  <si>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</si>
  <si>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</si>
  <si>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</si>
  <si>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</si>
  <si>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</si>
  <si>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</si>
  <si>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</si>
  <si>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</si>
  <si>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</si>
  <si>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</si>
  <si>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</si>
  <si>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</si>
  <si>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</si>
  <si>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</si>
  <si>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</si>
  <si>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</si>
  <si>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</si>
  <si>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</si>
  <si>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</si>
  <si>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</si>
  <si>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</si>
  <si>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</si>
  <si>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</si>
  <si>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</si>
  <si>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</si>
  <si>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</si>
  <si>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</si>
  <si>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</si>
  <si>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</si>
  <si>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</si>
  <si>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</si>
  <si>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</si>
  <si>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</si>
  <si>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</si>
  <si>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</si>
  <si>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</si>
  <si>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</si>
  <si>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</si>
  <si>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</si>
  <si>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</si>
  <si>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</si>
  <si>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</si>
  <si>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</si>
  <si>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</si>
  <si>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</si>
  <si>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</si>
  <si>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</si>
  <si>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</si>
  <si>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</si>
  <si>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</si>
  <si>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</si>
  <si>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</si>
  <si>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</si>
  <si>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</si>
  <si>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</si>
  <si>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</si>
  <si>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</si>
  <si>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</si>
  <si>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</si>
  <si>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</si>
  <si>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</si>
  <si>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</si>
  <si>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</si>
  <si>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</si>
  <si>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</si>
  <si>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</si>
  <si>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</si>
  <si>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</si>
  <si>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</si>
  <si>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</si>
  <si>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</si>
  <si>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</si>
  <si>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</si>
  <si>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</si>
  <si>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</si>
  <si>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</si>
  <si>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</si>
  <si>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</si>
  <si>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</si>
  <si>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</si>
  <si>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</si>
  <si>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</si>
  <si>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</si>
  <si>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</si>
  <si>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</si>
  <si>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</si>
  <si>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</si>
  <si>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</si>
  <si>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</si>
  <si>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</si>
  <si>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</si>
  <si>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</si>
  <si>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</si>
  <si>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</si>
  <si>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</si>
  <si>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</si>
  <si>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</si>
  <si>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</si>
  <si>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</si>
  <si>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</si>
  <si>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</si>
  <si>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</si>
  <si>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</si>
  <si>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</si>
  <si>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</si>
  <si>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</si>
  <si>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</si>
  <si>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</si>
  <si>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</si>
  <si>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</si>
  <si>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</si>
  <si>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</si>
  <si>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</si>
  <si>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</si>
  <si>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</si>
  <si>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</si>
  <si>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</si>
  <si>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</si>
  <si>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</si>
  <si>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</si>
  <si>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</si>
  <si>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</si>
  <si>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</si>
  <si>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</si>
  <si>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</si>
  <si>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</si>
  <si>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</si>
  <si>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</si>
  <si>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</si>
  <si>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</si>
  <si>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</si>
  <si>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</si>
  <si>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</si>
  <si>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</si>
  <si>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</si>
  <si>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</si>
  <si>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</si>
  <si>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</si>
  <si>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</si>
  <si>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</si>
  <si>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</si>
  <si>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</si>
  <si>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</si>
  <si>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</si>
  <si>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</si>
  <si>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</si>
  <si>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</si>
  <si>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</si>
  <si>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</si>
  <si>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</si>
  <si>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</si>
  <si>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</si>
  <si>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</si>
  <si>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</si>
  <si>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</si>
  <si>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</si>
  <si>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</si>
  <si>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</si>
  <si>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</si>
  <si>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</si>
  <si>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</si>
  <si>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</si>
  <si>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</si>
  <si>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</si>
  <si>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</si>
  <si>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</si>
  <si>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</si>
  <si>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</si>
  <si>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</si>
  <si>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</si>
  <si>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</si>
  <si>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</si>
  <si>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</si>
  <si>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</si>
  <si>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</si>
  <si>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</si>
  <si>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</si>
  <si>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</si>
  <si>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</si>
  <si>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</si>
  <si>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</si>
  <si>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</si>
  <si>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</si>
  <si>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</si>
  <si>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</si>
  <si>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</si>
  <si>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</si>
  <si>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</si>
  <si>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</si>
  <si>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</si>
  <si>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</si>
  <si>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</si>
  <si>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</si>
  <si>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</si>
  <si>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</si>
  <si>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</si>
  <si>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</si>
  <si>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</si>
  <si>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</si>
  <si>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</si>
  <si>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</si>
  <si>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</si>
  <si>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</si>
  <si>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</si>
  <si>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</si>
  <si>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</si>
  <si>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</si>
  <si>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</si>
  <si>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</si>
  <si>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</si>
  <si>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</si>
  <si>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</si>
  <si>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</si>
  <si>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</si>
  <si>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</si>
  <si>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</si>
  <si>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</si>
  <si>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</si>
  <si>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</si>
  <si>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</si>
  <si>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</si>
  <si>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</si>
  <si>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</si>
  <si>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</si>
  <si>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</si>
  <si>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</si>
  <si>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</si>
  <si>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</si>
  <si>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</si>
  <si>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</si>
  <si>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</si>
  <si>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</si>
  <si>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</si>
  <si>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</si>
  <si>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</si>
  <si>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</si>
  <si>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</si>
  <si>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</si>
  <si>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</si>
  <si>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</si>
  <si>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</si>
  <si>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</si>
  <si>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</si>
  <si>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</si>
  <si>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</si>
  <si>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</si>
  <si>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</si>
  <si>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</si>
  <si>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</si>
  <si>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</si>
  <si>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</si>
  <si>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</si>
  <si>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</si>
  <si>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</si>
  <si>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</si>
  <si>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</si>
  <si>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</si>
  <si>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</si>
  <si>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</si>
  <si>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</si>
  <si>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</si>
  <si>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</si>
  <si>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</si>
  <si>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</si>
  <si>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</si>
  <si>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</si>
  <si>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</si>
  <si>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</si>
  <si>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</si>
  <si>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</si>
  <si>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</si>
  <si>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</si>
  <si>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</si>
  <si>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</si>
  <si>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</si>
  <si>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</si>
  <si>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</si>
  <si>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</si>
  <si>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</si>
  <si>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</si>
  <si>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</si>
  <si>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</si>
  <si>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</si>
  <si>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</si>
  <si>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</si>
  <si>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</si>
  <si>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</si>
  <si>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</si>
  <si>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</si>
  <si>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</si>
  <si>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</si>
  <si>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</si>
  <si>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</si>
  <si>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</si>
  <si>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</si>
  <si>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</si>
  <si>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</si>
  <si>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</si>
  <si>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</si>
  <si>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</si>
  <si>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</si>
  <si>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</si>
  <si>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</si>
  <si>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</si>
  <si>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</si>
  <si>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</si>
  <si>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</si>
  <si>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</si>
  <si>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</si>
  <si>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</si>
  <si>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</si>
  <si>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</si>
  <si>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</si>
  <si>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</si>
  <si>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</si>
  <si>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</si>
  <si>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</si>
  <si>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</si>
  <si>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</si>
  <si>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</si>
  <si>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</si>
  <si>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</si>
  <si>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</si>
  <si>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</si>
  <si>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</si>
  <si>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</si>
  <si>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</si>
  <si>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</si>
  <si>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</si>
  <si>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</si>
  <si>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</si>
  <si>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</si>
  <si>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</si>
  <si>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</si>
  <si>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</si>
  <si>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</si>
  <si>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</si>
  <si>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</si>
  <si>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</si>
  <si>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</si>
  <si>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</si>
  <si>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</si>
  <si>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</si>
  <si>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</si>
  <si>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</si>
  <si>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</si>
  <si>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</si>
  <si>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</si>
  <si>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</si>
  <si>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</si>
  <si>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</si>
  <si>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</si>
  <si>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</si>
  <si>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</si>
  <si>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</si>
  <si>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</si>
  <si>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</si>
  <si>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</si>
  <si>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</si>
  <si>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</si>
  <si>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</si>
  <si>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</si>
  <si>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</si>
  <si>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</si>
  <si>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</si>
  <si>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</si>
  <si>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</si>
  <si>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</si>
  <si>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</si>
  <si>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</si>
  <si>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</si>
  <si>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</si>
  <si>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</si>
  <si>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</si>
  <si>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</si>
  <si>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</si>
  <si>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</si>
  <si>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</si>
  <si>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</si>
  <si>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</si>
  <si>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</si>
  <si>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</si>
  <si>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</si>
  <si>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</si>
  <si>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</si>
  <si>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</si>
  <si>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</si>
  <si>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</si>
  <si>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</si>
  <si>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</si>
  <si>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</si>
  <si>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</si>
  <si>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</si>
  <si>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</si>
  <si>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</si>
  <si>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</si>
  <si>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</si>
  <si>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</si>
  <si>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</si>
  <si>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</si>
  <si>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</si>
  <si>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</si>
  <si>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</si>
  <si>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</si>
  <si>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</si>
  <si>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</si>
  <si>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</si>
  <si>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</si>
  <si>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</si>
  <si>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</si>
  <si>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</si>
  <si>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</si>
  <si>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</si>
  <si>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</si>
  <si>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</si>
  <si>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</si>
  <si>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</si>
  <si>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</si>
  <si>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</si>
  <si>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</si>
  <si>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</si>
  <si>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</si>
  <si>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</si>
  <si>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</si>
  <si>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</si>
  <si>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</si>
  <si>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</si>
  <si>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</si>
  <si>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</si>
  <si>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</si>
  <si>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</si>
  <si>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</si>
  <si>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</si>
  <si>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</si>
  <si>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</si>
  <si>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</si>
  <si>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</si>
  <si>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</si>
  <si>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</si>
  <si>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</si>
  <si>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</si>
  <si>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</si>
  <si>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</si>
  <si>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</si>
  <si>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</si>
  <si>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</si>
  <si>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</si>
  <si>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</si>
  <si>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</si>
  <si>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</si>
  <si>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</si>
  <si>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</si>
  <si>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</si>
  <si>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</si>
  <si>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</si>
  <si>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</si>
  <si>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</si>
  <si>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</si>
  <si>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</si>
  <si>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</si>
  <si>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</si>
  <si>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</si>
  <si>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</si>
  <si>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</si>
  <si>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</si>
  <si>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</si>
  <si>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</si>
  <si>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</si>
  <si>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</si>
  <si>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</si>
  <si>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</si>
  <si>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</si>
  <si>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</si>
  <si>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</si>
  <si>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</si>
  <si>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</si>
  <si>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</si>
  <si>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</si>
  <si>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</si>
  <si>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</si>
  <si>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</si>
  <si>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</si>
  <si>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</si>
  <si>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</si>
  <si>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</si>
  <si>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</si>
  <si>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</si>
  <si>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</si>
  <si>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</si>
  <si>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</si>
  <si>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</si>
  <si>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</si>
  <si>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</si>
  <si>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</si>
  <si>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</si>
  <si>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</si>
  <si>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</si>
  <si>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</si>
  <si>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</si>
  <si>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</si>
  <si>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</si>
  <si>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</si>
  <si>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</si>
  <si>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</si>
  <si>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</si>
  <si>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</si>
  <si>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</si>
  <si>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</si>
  <si>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</si>
  <si>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</si>
  <si>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</si>
  <si>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</si>
  <si>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</si>
  <si>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</si>
  <si>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</si>
  <si>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</si>
  <si>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</si>
  <si>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</si>
  <si>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</si>
  <si>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</si>
  <si>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</si>
  <si>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</si>
  <si>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</si>
  <si>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</si>
  <si>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</si>
  <si>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</si>
  <si>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</si>
  <si>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</si>
  <si>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</si>
  <si>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</si>
  <si>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</si>
  <si>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</si>
  <si>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</si>
  <si>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</si>
  <si>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</si>
  <si>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</si>
  <si>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</si>
  <si>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</si>
  <si>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</si>
  <si>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</si>
  <si>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</si>
  <si>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</si>
  <si>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</si>
  <si>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</si>
  <si>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</si>
  <si>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</si>
  <si>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</si>
  <si>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</si>
  <si>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</si>
  <si>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</si>
  <si>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</si>
  <si>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</si>
  <si>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</si>
  <si>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</si>
  <si>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</si>
  <si>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</si>
  <si>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</si>
  <si>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</si>
  <si>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</si>
  <si>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</si>
  <si>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</si>
  <si>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</si>
  <si>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</si>
  <si>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</si>
  <si>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</si>
  <si>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</si>
  <si>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</si>
  <si>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</si>
  <si>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</si>
  <si>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</si>
  <si>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</si>
  <si>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</si>
  <si>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</si>
  <si>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</si>
  <si>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</si>
  <si>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</si>
  <si>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</si>
  <si>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</si>
  <si>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</si>
  <si>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</si>
  <si>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</si>
  <si>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</si>
  <si>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</si>
  <si>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</si>
  <si>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</si>
  <si>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</si>
  <si>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</si>
  <si>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</si>
  <si>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</si>
  <si>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</si>
  <si>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</si>
  <si>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</si>
  <si>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</si>
  <si>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</si>
  <si>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</si>
  <si>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</si>
  <si>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</si>
  <si>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</si>
  <si>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</si>
  <si>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</si>
  <si>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</si>
  <si>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</si>
  <si>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</si>
  <si>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</si>
  <si>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</si>
  <si>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</si>
  <si>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</si>
  <si>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</si>
  <si>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</si>
  <si>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</si>
  <si>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</si>
  <si>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</si>
  <si>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</si>
  <si>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</si>
  <si>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</si>
  <si>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</si>
  <si>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</si>
  <si>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</si>
  <si>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</si>
  <si>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</si>
  <si>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</si>
  <si>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</si>
  <si>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</si>
  <si>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</si>
  <si>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</si>
  <si>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</si>
  <si>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</si>
  <si>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</si>
  <si>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</si>
  <si>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</si>
  <si>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</si>
  <si>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</si>
  <si>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</si>
  <si>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</si>
  <si>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</si>
  <si>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</si>
  <si>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</si>
  <si>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</si>
  <si>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</si>
  <si>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</si>
  <si>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</si>
  <si>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</si>
  <si>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</si>
  <si>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</si>
  <si>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</si>
  <si>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</si>
  <si>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</si>
  <si>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</si>
  <si>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</si>
  <si>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</si>
  <si>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</si>
  <si>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</si>
  <si>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</si>
  <si>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</si>
  <si>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</si>
  <si>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</si>
  <si>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</si>
  <si>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</si>
  <si>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</si>
  <si>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</si>
  <si>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</si>
  <si>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</si>
  <si>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</si>
  <si>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</si>
  <si>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</si>
  <si>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</si>
  <si>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</si>
  <si>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</si>
  <si>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</si>
  <si>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</si>
  <si>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</si>
  <si>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</si>
  <si>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</si>
  <si>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</si>
  <si>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</si>
  <si>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</si>
  <si>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</si>
  <si>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</si>
  <si>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</si>
  <si>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</si>
  <si>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</si>
  <si>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</si>
  <si>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</si>
  <si>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</si>
  <si>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</si>
  <si>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</si>
  <si>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</si>
  <si>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</si>
  <si>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</si>
  <si>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</si>
  <si>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</si>
  <si>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</si>
  <si>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</si>
  <si>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</si>
  <si>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</si>
  <si>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</si>
  <si>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</si>
  <si>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</si>
  <si>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</si>
  <si>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</si>
  <si>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</si>
  <si>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</si>
  <si>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</si>
  <si>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</si>
  <si>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</si>
  <si>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</si>
  <si>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</si>
  <si>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</si>
  <si>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</si>
  <si>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</si>
  <si>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</si>
  <si>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</si>
  <si>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</si>
  <si>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</si>
  <si>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</si>
  <si>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</si>
  <si>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</si>
  <si>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</si>
  <si>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</si>
  <si>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</si>
  <si>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</si>
  <si>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</si>
  <si>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</si>
  <si>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</si>
  <si>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</si>
  <si>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</si>
  <si>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</si>
  <si>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</si>
  <si>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</si>
  <si>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</si>
  <si>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</si>
  <si>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</si>
  <si>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</si>
  <si>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</si>
  <si>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</si>
  <si>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</si>
  <si>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</si>
  <si>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</si>
  <si>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</si>
  <si>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</si>
  <si>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</si>
  <si>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</si>
  <si>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</si>
  <si>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</si>
  <si>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</si>
  <si>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</si>
  <si>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</si>
  <si>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</si>
  <si>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</si>
  <si>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</si>
  <si>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</si>
  <si>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</si>
  <si>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</si>
  <si>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</si>
  <si>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</si>
  <si>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</si>
  <si>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</si>
  <si>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</si>
  <si>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</si>
  <si>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</si>
  <si>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</si>
  <si>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</si>
  <si>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</si>
  <si>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</si>
  <si>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</si>
  <si>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</si>
  <si>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</si>
  <si>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</si>
  <si>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</si>
  <si>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</si>
  <si>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</si>
  <si>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</si>
  <si>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</si>
  <si>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</si>
  <si>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</si>
  <si>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</si>
  <si>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</si>
  <si>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</si>
  <si>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</si>
  <si>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</si>
  <si>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</si>
  <si>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</si>
  <si>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</si>
  <si>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</si>
  <si>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</si>
  <si>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</si>
  <si>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</si>
  <si>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</si>
  <si>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</si>
  <si>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</si>
  <si>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</si>
  <si>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</si>
  <si>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</si>
  <si>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</si>
  <si>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</si>
  <si>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</si>
  <si>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</si>
  <si>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</si>
  <si>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</si>
  <si>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</si>
  <si>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</si>
  <si>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</si>
  <si>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</si>
  <si>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</si>
  <si>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</si>
  <si>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</si>
  <si>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</si>
  <si>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</si>
  <si>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</si>
  <si>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</si>
  <si>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</si>
  <si>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</si>
  <si>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</si>
  <si>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</si>
  <si>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</si>
  <si>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</si>
  <si>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</si>
  <si>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</si>
  <si>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</si>
  <si>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</si>
  <si>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</si>
  <si>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</si>
  <si>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</si>
  <si>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</si>
  <si>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</si>
  <si>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</si>
  <si>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</si>
  <si>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</si>
  <si>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</si>
  <si>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</si>
  <si>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</si>
  <si>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</si>
  <si>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</si>
  <si>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</si>
  <si>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</si>
  <si>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</si>
  <si>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</si>
  <si>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</si>
  <si>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</si>
  <si>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</si>
  <si>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</si>
  <si>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</si>
  <si>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</si>
  <si>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</si>
  <si>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</si>
  <si>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</si>
  <si>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</si>
  <si>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</si>
  <si>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</si>
  <si>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</si>
  <si>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</si>
  <si>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</si>
  <si>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</si>
  <si>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</si>
  <si>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</si>
  <si>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</si>
  <si>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</si>
  <si>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</si>
  <si>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</si>
  <si>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</si>
  <si>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</si>
  <si>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</si>
  <si>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</si>
  <si>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</si>
  <si>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</si>
  <si>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</si>
  <si>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</si>
  <si>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</si>
  <si>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</si>
  <si>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</si>
  <si>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</si>
  <si>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</si>
  <si>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</si>
  <si>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</si>
  <si>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</si>
  <si>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</si>
  <si>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</si>
  <si>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</si>
  <si>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</si>
  <si>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</si>
  <si>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</si>
  <si>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</si>
  <si>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</si>
  <si>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</si>
  <si>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</si>
  <si>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</si>
  <si>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</si>
  <si>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</si>
  <si>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</si>
  <si>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</si>
  <si>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</si>
  <si>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</si>
  <si>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</si>
  <si>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</si>
  <si>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</si>
  <si>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</si>
  <si>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</si>
  <si>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</si>
  <si>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</si>
  <si>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</si>
  <si>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</si>
  <si>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tipo pendente com rompimento da ampola a 68°C</t>
  </si>
  <si>
    <t>50.02.050</t>
  </si>
  <si>
    <t>Alarme hidráulico tipo gongo</t>
  </si>
  <si>
    <t>50.02.060</t>
  </si>
  <si>
    <t>Bico de sprinkler tipo upright com rompimento da ampola a 68ºC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</si>
  <si>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</si>
  <si>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</si>
  <si>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</si>
  <si>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</si>
  <si>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</si>
  <si>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</si>
  <si>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</si>
  <si>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</si>
  <si>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</si>
  <si>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</si>
  <si>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50.05.080</t>
  </si>
  <si>
    <t>Luminária para unidade centralizada de sobrepor completa com lâmpada fluorescente compacta de 15 W</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</si>
  <si>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</si>
  <si>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</si>
  <si>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</si>
  <si>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</si>
  <si>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</si>
  <si>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</si>
  <si>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</si>
  <si>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</si>
  <si>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</si>
  <si>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</si>
  <si>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</si>
  <si>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</si>
  <si>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</si>
  <si>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</si>
  <si>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</si>
  <si>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</si>
  <si>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</si>
  <si>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</si>
  <si>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</si>
  <si>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</si>
  <si>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</si>
  <si>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</si>
  <si>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</si>
  <si>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</si>
  <si>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</si>
  <si>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</si>
  <si>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</si>
  <si>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</si>
  <si>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</si>
  <si>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</si>
  <si>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</si>
  <si>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</si>
  <si>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</si>
  <si>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</si>
  <si>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</si>
  <si>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</si>
  <si>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</si>
  <si>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</si>
  <si>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</si>
  <si>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</si>
  <si>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</si>
  <si>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</si>
  <si>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</si>
  <si>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</si>
  <si>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</si>
  <si>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</si>
  <si>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</si>
  <si>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</si>
  <si>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</si>
  <si>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</si>
  <si>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</si>
  <si>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</si>
  <si>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</si>
  <si>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</si>
  <si>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</si>
  <si>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</si>
  <si>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</si>
  <si>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</si>
  <si>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</si>
  <si>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</si>
  <si>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</si>
  <si>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</si>
  <si>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</si>
  <si>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</si>
  <si>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</si>
  <si>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</si>
  <si>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</si>
  <si>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</si>
  <si>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</si>
  <si>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</si>
  <si>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</si>
  <si>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</si>
  <si>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</si>
  <si>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</si>
  <si>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</si>
  <si>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</si>
  <si>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</si>
  <si>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</si>
  <si>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</si>
  <si>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</si>
  <si>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</si>
  <si>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</si>
  <si>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</si>
  <si>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</si>
  <si>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</si>
  <si>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</si>
  <si>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</si>
  <si>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</si>
  <si>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</si>
  <si>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</si>
  <si>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</si>
  <si>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</si>
  <si>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54.01.300</t>
  </si>
  <si>
    <t>Pavimento de concreto rolado (concreto pobre) para base de pavimento rígido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</si>
  <si>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</si>
  <si>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</si>
  <si>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</si>
  <si>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</si>
  <si>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</si>
  <si>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</si>
  <si>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</si>
  <si>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</si>
  <si>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</si>
  <si>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</si>
  <si>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</si>
  <si>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</si>
  <si>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</si>
  <si>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</si>
  <si>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</si>
  <si>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</si>
  <si>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</si>
  <si>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</si>
  <si>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</si>
  <si>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</si>
  <si>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</si>
  <si>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</si>
  <si>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</si>
  <si>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</si>
  <si>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</si>
  <si>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</si>
  <si>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</si>
  <si>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</si>
  <si>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</si>
  <si>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</si>
  <si>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</si>
  <si>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</si>
  <si>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</si>
  <si>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</si>
  <si>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</si>
  <si>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</si>
  <si>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</si>
  <si>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</si>
  <si>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</si>
  <si>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</si>
  <si>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</si>
  <si>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</si>
  <si>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</si>
  <si>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</si>
  <si>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</si>
  <si>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</si>
  <si>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</si>
  <si>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</si>
  <si>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</si>
  <si>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</si>
  <si>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</si>
  <si>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</si>
  <si>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</si>
  <si>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</si>
  <si>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</si>
  <si>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</si>
  <si>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</si>
  <si>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</si>
  <si>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</si>
  <si>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</si>
  <si>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</si>
  <si>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</si>
  <si>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</si>
  <si>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</si>
  <si>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</si>
  <si>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</si>
  <si>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</si>
  <si>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</si>
  <si>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</si>
  <si>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</si>
  <si>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</si>
  <si>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</si>
  <si>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</si>
  <si>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</si>
  <si>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</si>
  <si>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</si>
  <si>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</si>
  <si>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</si>
  <si>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</si>
  <si>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</si>
  <si>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</si>
  <si>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</si>
  <si>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</si>
  <si>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</si>
  <si>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</si>
  <si>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</si>
  <si>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</si>
  <si>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</si>
  <si>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</si>
  <si>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</si>
  <si>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</si>
  <si>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</si>
  <si>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</si>
  <si>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</si>
  <si>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</si>
  <si>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</si>
  <si>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</si>
  <si>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</si>
  <si>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</si>
  <si>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</si>
  <si>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</si>
  <si>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</si>
  <si>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</si>
  <si>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</si>
  <si>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</si>
  <si>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</si>
  <si>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</si>
  <si>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</si>
  <si>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</si>
  <si>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</si>
  <si>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</si>
  <si>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</si>
  <si>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</si>
  <si>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</si>
  <si>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</si>
  <si>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</si>
  <si>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</si>
  <si>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</si>
  <si>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</si>
  <si>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</si>
  <si>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</si>
  <si>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</si>
  <si>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</si>
  <si>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</si>
  <si>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</si>
  <si>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</si>
  <si>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</si>
  <si>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</si>
  <si>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</si>
  <si>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</si>
  <si>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</si>
  <si>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</si>
  <si>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</si>
  <si>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</si>
  <si>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</si>
  <si>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</si>
  <si>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</si>
  <si>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</si>
  <si>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</si>
  <si>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</si>
  <si>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</si>
  <si>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</si>
  <si>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</si>
  <si>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</si>
  <si>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</si>
  <si>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</si>
  <si>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</si>
  <si>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</si>
  <si>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</si>
  <si>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</si>
  <si>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</si>
  <si>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</si>
  <si>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</si>
  <si>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</si>
  <si>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</si>
  <si>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</si>
  <si>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</si>
  <si>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</si>
  <si>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</si>
  <si>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</si>
  <si>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</si>
  <si>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</si>
  <si>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</si>
  <si>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</si>
  <si>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</si>
  <si>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</si>
  <si>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</si>
  <si>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</si>
  <si>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</si>
  <si>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</si>
  <si>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</si>
  <si>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</si>
  <si>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</si>
  <si>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</si>
  <si>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</si>
  <si>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</si>
  <si>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</si>
  <si>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</si>
  <si>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</si>
  <si>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</si>
  <si>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</si>
  <si>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</si>
  <si>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</si>
  <si>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</si>
  <si>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</si>
  <si>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</si>
  <si>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</si>
  <si>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</si>
  <si>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</si>
  <si>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</si>
  <si>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</si>
  <si>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</si>
  <si>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</si>
  <si>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</si>
  <si>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</si>
  <si>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</si>
  <si>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</si>
  <si>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</si>
  <si>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</si>
  <si>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</si>
  <si>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</si>
  <si>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</si>
  <si>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</si>
  <si>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</si>
  <si>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</si>
  <si>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</si>
  <si>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</si>
  <si>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</si>
  <si>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</si>
  <si>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</si>
  <si>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</si>
  <si>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</si>
  <si>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</si>
  <si>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</si>
  <si>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</si>
  <si>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</si>
  <si>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</si>
  <si>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</si>
  <si>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</si>
  <si>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</si>
  <si>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</si>
  <si>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</si>
  <si>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</si>
  <si>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</si>
  <si>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</si>
  <si>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</si>
  <si>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</si>
  <si>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</si>
  <si>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</si>
  <si>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</si>
  <si>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</si>
  <si>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</si>
  <si>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</si>
  <si>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</si>
  <si>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</si>
  <si>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</si>
  <si>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</si>
  <si>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</si>
  <si>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</si>
  <si>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</si>
  <si>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</si>
  <si>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</si>
  <si>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</si>
  <si>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</si>
  <si>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</si>
  <si>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</si>
  <si>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</si>
  <si>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</si>
  <si>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</si>
  <si>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</si>
  <si>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</si>
  <si>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</si>
  <si>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</si>
  <si>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</si>
  <si>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</si>
  <si>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</si>
  <si>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</si>
  <si>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</si>
  <si>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</si>
  <si>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</si>
  <si>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</si>
  <si>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</si>
  <si>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</si>
  <si>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</si>
  <si>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</si>
  <si>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</si>
  <si>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</si>
  <si>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</si>
  <si>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</si>
  <si>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</si>
  <si>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</si>
  <si>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</si>
  <si>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</si>
  <si>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</si>
  <si>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</si>
  <si>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</si>
  <si>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</si>
  <si>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</si>
  <si>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</si>
  <si>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</si>
  <si>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</si>
  <si>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</si>
  <si>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</si>
  <si>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</si>
  <si>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</si>
  <si>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</si>
  <si>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</si>
  <si>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</si>
  <si>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</si>
  <si>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</si>
  <si>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</si>
  <si>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</si>
  <si>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</si>
  <si>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</si>
  <si>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</si>
  <si>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</si>
  <si>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</si>
  <si>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</si>
  <si>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</si>
  <si>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</si>
  <si>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</si>
  <si>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</si>
  <si>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</si>
  <si>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</si>
  <si>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</si>
  <si>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</si>
  <si>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</si>
  <si>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PT100 - 2 fios</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</si>
  <si>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</si>
  <si>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</si>
  <si>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</si>
  <si>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</si>
  <si>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</si>
  <si>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</si>
  <si>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</si>
  <si>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</si>
  <si>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</si>
  <si>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</si>
  <si>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</si>
  <si>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</si>
  <si>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</si>
  <si>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</si>
  <si>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</si>
  <si>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</si>
  <si>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</si>
  <si>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</si>
  <si>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</si>
  <si>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</si>
  <si>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</si>
  <si>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</si>
  <si>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</si>
  <si>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</si>
  <si>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</si>
  <si>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</si>
  <si>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</si>
  <si>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</si>
  <si>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</si>
  <si>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</si>
  <si>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</si>
  <si>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</si>
  <si>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</si>
  <si>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</si>
  <si>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</si>
  <si>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</si>
  <si>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</si>
  <si>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</si>
  <si>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</si>
  <si>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</si>
  <si>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</si>
  <si>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</si>
  <si>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</si>
  <si>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</si>
  <si>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</si>
  <si>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</si>
  <si>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</si>
  <si>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</si>
  <si>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</si>
  <si>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</si>
  <si>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</si>
  <si>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</si>
  <si>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</si>
  <si>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</si>
  <si>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</si>
  <si>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</si>
  <si>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</si>
  <si>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</si>
  <si>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</si>
  <si>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</si>
  <si>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</si>
  <si>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</si>
  <si>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</si>
  <si>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</si>
  <si>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</si>
  <si>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</si>
  <si>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</si>
  <si>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</si>
  <si>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</si>
  <si>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</si>
  <si>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</si>
  <si>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</si>
  <si>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</si>
  <si>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</si>
  <si>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</si>
  <si>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</si>
  <si>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</si>
  <si>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</si>
  <si>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</si>
  <si>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</si>
  <si>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</si>
  <si>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</si>
  <si>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</si>
  <si>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</si>
  <si>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</si>
  <si>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</si>
  <si>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</si>
  <si>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</si>
  <si>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</si>
  <si>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</si>
  <si>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</si>
  <si>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</si>
  <si>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</si>
  <si>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</si>
  <si>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</si>
  <si>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</si>
  <si>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66.08.240</t>
  </si>
  <si>
    <t>Filtro passivo e misturador de sinais VHF / UHF / CATV</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</si>
  <si>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</si>
  <si>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</si>
  <si>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</si>
  <si>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</si>
  <si>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</si>
  <si>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</si>
  <si>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</si>
  <si>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</si>
  <si>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</si>
  <si>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</si>
  <si>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</si>
  <si>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</si>
  <si>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</si>
  <si>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</si>
  <si>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</si>
  <si>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</si>
  <si>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</si>
  <si>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</si>
  <si>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</si>
  <si>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</si>
  <si>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</si>
  <si>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</si>
  <si>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</si>
  <si>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</si>
  <si>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</si>
  <si>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</si>
  <si>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</si>
  <si>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</si>
  <si>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</si>
  <si>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</si>
  <si>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</si>
  <si>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</si>
  <si>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</si>
  <si>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</si>
  <si>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</si>
  <si>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2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</si>
  <si>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</si>
  <si>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</si>
  <si>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</si>
  <si>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</si>
  <si>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</si>
  <si>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</si>
  <si>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</si>
  <si>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</si>
  <si>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</si>
  <si>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</si>
  <si>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</si>
  <si>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</si>
  <si>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</si>
  <si>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</si>
  <si>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</si>
  <si>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</si>
  <si>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</si>
  <si>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</si>
  <si>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</si>
  <si>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</si>
  <si>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</si>
  <si>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</si>
  <si>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</si>
  <si>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</si>
  <si>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</si>
  <si>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</si>
  <si>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</si>
  <si>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</si>
  <si>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</si>
  <si>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</si>
  <si>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</si>
  <si>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</si>
  <si>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</si>
  <si>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</si>
  <si>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</si>
  <si>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</si>
  <si>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</si>
  <si>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</si>
  <si>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</si>
  <si>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</si>
  <si>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</si>
  <si>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</si>
  <si>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</si>
  <si>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</si>
  <si>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</si>
  <si>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</si>
  <si>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</si>
  <si>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</si>
  <si>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</si>
  <si>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</si>
  <si>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</si>
  <si>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</si>
  <si>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</si>
  <si>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</si>
  <si>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</si>
  <si>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</si>
  <si>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</si>
  <si>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</si>
  <si>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</si>
  <si>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</si>
  <si>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</si>
  <si>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</si>
  <si>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</si>
  <si>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</si>
  <si>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</si>
  <si>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</si>
  <si>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</si>
  <si>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</si>
  <si>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</si>
  <si>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</si>
  <si>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</si>
  <si>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</si>
  <si>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</si>
  <si>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</si>
  <si>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</si>
  <si>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</si>
  <si>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</si>
  <si>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</si>
  <si>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</si>
  <si>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</si>
  <si>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</si>
  <si>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</si>
  <si>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</si>
  <si>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</si>
  <si>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</si>
  <si>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</si>
  <si>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</si>
  <si>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</si>
  <si>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</si>
  <si>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</si>
  <si>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</si>
  <si>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</si>
  <si>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</si>
  <si>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</si>
  <si>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</si>
  <si>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</si>
  <si>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</si>
  <si>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</si>
  <si>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</si>
  <si>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</si>
  <si>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</si>
  <si>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</si>
  <si>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</si>
  <si>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</si>
  <si>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</si>
  <si>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</si>
  <si>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</si>
  <si>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</si>
  <si>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</si>
  <si>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</si>
  <si>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</si>
  <si>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</si>
  <si>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</si>
  <si>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</si>
  <si>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</si>
  <si>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</si>
  <si>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69.03.420</t>
  </si>
  <si>
    <t>Central PABX híbrida de telefonia para 8 linhas tronco e 128 ramais digital e analógico, com recursos PBX Networking</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</si>
  <si>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</si>
  <si>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</si>
  <si>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</si>
  <si>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</si>
  <si>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</si>
  <si>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</si>
  <si>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</si>
  <si>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</si>
  <si>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</si>
  <si>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</si>
  <si>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</si>
  <si>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</si>
  <si>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</si>
  <si>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</si>
  <si>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</si>
  <si>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</si>
  <si>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</si>
  <si>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</si>
  <si>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</si>
  <si>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</si>
  <si>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</si>
  <si>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</si>
  <si>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</si>
  <si>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</si>
  <si>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</si>
  <si>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</si>
  <si>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</si>
  <si>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</si>
  <si>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</si>
  <si>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</si>
  <si>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</si>
  <si>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</si>
  <si>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</si>
  <si>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</si>
  <si>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</si>
  <si>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</si>
  <si>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</si>
  <si>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</si>
  <si>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</si>
  <si>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</si>
  <si>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</si>
  <si>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</si>
  <si>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</si>
  <si>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</si>
  <si>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</si>
  <si>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</si>
  <si>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69.08.010</t>
  </si>
  <si>
    <t>Distribuidor interno óptico - 1 U para até 24 fibras</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</si>
  <si>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</si>
  <si>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</si>
  <si>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</si>
  <si>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</si>
  <si>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</si>
  <si>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</si>
  <si>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</si>
  <si>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</si>
  <si>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</si>
  <si>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</si>
  <si>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</si>
  <si>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</si>
  <si>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</si>
  <si>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</si>
  <si>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</si>
  <si>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</si>
  <si>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</si>
  <si>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</si>
  <si>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</si>
  <si>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</si>
  <si>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</si>
  <si>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</si>
  <si>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</si>
  <si>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</si>
  <si>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</si>
  <si>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</si>
  <si>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</si>
  <si>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</si>
  <si>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</si>
  <si>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</si>
  <si>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</si>
  <si>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</si>
  <si>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</si>
  <si>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</si>
  <si>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</si>
  <si>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</si>
  <si>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</si>
  <si>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</si>
  <si>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</si>
  <si>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</si>
  <si>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</si>
  <si>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</si>
  <si>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</si>
  <si>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</si>
  <si>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</si>
  <si>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</si>
  <si>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</si>
  <si>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</si>
  <si>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</si>
  <si>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</si>
  <si>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</si>
  <si>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</si>
  <si>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</si>
  <si>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</si>
  <si>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</si>
  <si>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</si>
  <si>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</si>
  <si>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</si>
  <si>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</si>
  <si>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</si>
  <si>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</si>
  <si>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</si>
  <si>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</si>
  <si>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com protetor de surtos, para 10 pares, BTDG-10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</si>
  <si>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</si>
  <si>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</si>
  <si>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</si>
  <si>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</si>
  <si>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</si>
  <si>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</si>
  <si>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</si>
  <si>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</si>
  <si>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</si>
  <si>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</si>
  <si>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</si>
  <si>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</si>
  <si>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</si>
  <si>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</si>
  <si>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</si>
  <si>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</si>
  <si>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</si>
  <si>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</si>
  <si>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</si>
  <si>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</si>
  <si>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</si>
  <si>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</si>
  <si>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</si>
  <si>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</si>
  <si>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</si>
  <si>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</si>
  <si>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</si>
  <si>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</si>
  <si>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</si>
  <si>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</si>
  <si>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</si>
  <si>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</si>
  <si>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</si>
  <si>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</si>
  <si>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</si>
  <si>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</si>
  <si>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</si>
  <si>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</si>
  <si>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</si>
  <si>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</si>
  <si>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</si>
  <si>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</si>
  <si>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</si>
  <si>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</si>
  <si>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</si>
  <si>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</si>
  <si>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</si>
  <si>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</si>
  <si>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</si>
  <si>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</si>
  <si>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</si>
  <si>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</si>
  <si>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</si>
  <si>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</si>
  <si>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</si>
  <si>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</si>
  <si>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</si>
  <si>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</si>
  <si>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</si>
  <si>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</si>
  <si>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</si>
  <si>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</si>
  <si>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</si>
  <si>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</si>
  <si>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</si>
  <si>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</si>
  <si>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</si>
  <si>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</si>
  <si>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</si>
  <si>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</si>
  <si>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</si>
  <si>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</si>
  <si>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</si>
  <si>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</si>
  <si>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</si>
  <si>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</si>
  <si>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</si>
  <si>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</si>
  <si>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</si>
  <si>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</si>
  <si>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</si>
  <si>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</si>
  <si>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</si>
  <si>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</si>
  <si>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</si>
  <si>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</si>
  <si>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</si>
  <si>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</si>
  <si>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70.06.010</t>
  </si>
  <si>
    <t>Tacha refletiva monodirecional tipo III ou IV, prismática/vítrea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</si>
  <si>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</si>
  <si>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</si>
  <si>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</si>
  <si>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</si>
  <si>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</si>
  <si>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</si>
  <si>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</si>
  <si>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</si>
  <si>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</si>
  <si>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</si>
  <si>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</si>
  <si>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</si>
  <si>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</si>
  <si>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</si>
  <si>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</si>
  <si>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</si>
  <si>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</si>
  <si>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</si>
  <si>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</si>
  <si>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</si>
  <si>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</si>
  <si>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</si>
  <si>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</si>
  <si>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</si>
  <si>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</si>
  <si>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</si>
  <si>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</si>
  <si>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</si>
  <si>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</si>
  <si>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</si>
  <si>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</si>
  <si>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</si>
  <si>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</si>
  <si>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</si>
  <si>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</si>
  <si>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</si>
  <si>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EQDIA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</si>
  <si>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</si>
  <si>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</si>
  <si>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</si>
  <si>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</si>
  <si>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</si>
  <si>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</si>
  <si>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</si>
  <si>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</si>
  <si>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</si>
  <si>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</si>
  <si>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</si>
  <si>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</si>
  <si>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</si>
  <si>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</si>
  <si>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</si>
  <si>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</si>
  <si>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</si>
  <si>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</si>
  <si>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</si>
  <si>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</si>
  <si>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</si>
  <si>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</si>
  <si>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</si>
  <si>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</si>
  <si>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</si>
  <si>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</si>
  <si>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</si>
  <si>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</si>
  <si>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</si>
  <si>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</si>
  <si>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</si>
  <si>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</si>
  <si>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</si>
  <si>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</si>
  <si>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</si>
  <si>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</si>
  <si>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</si>
  <si>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</si>
  <si>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</si>
  <si>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</si>
  <si>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</si>
  <si>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</si>
  <si>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</si>
  <si>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</si>
  <si>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CDHU</t>
  </si>
  <si>
    <t>HORAS POR MÊS</t>
  </si>
  <si>
    <t>S-01</t>
  </si>
  <si>
    <t>S-00</t>
  </si>
  <si>
    <t>RELATÓRIO SEMESTRAL DE ATENDIMENTO À LAI</t>
  </si>
  <si>
    <t>RELATÓRIO SEMESTRAL DO PROGRAMA DE EDUCACAO AMBIENTAL E TREINAMENTO AMBIENTAL DOS TRABALHADORES</t>
  </si>
  <si>
    <t>RELATÓRIO SEMESTRAL DO  PROGRAMA DE GESTÃO DO PATRIMONIO ARQUEOLOGICO E DOS BENS CULTURAIS  TOMBADOS, VALORADOS E REGISTRADOS  </t>
  </si>
  <si>
    <t>UM</t>
  </si>
  <si>
    <t>RELATÓRIO SEMESTRAL PROGRAMA DE ARTICULAÇÃO INSTITUCIONAL  </t>
  </si>
  <si>
    <t>RELATÓRIO DO PROGRAMA DE REMOÇÃO E REASSENTAMENTO  </t>
  </si>
  <si>
    <t>RELATÓRIO SEMESTRAL DO PROGRAMA DE DESAPROPRIAÇÃO</t>
  </si>
  <si>
    <t>RELATÓRIO  SEMESTRAL DO PROGRAMA DE REALOCAÇÃO DE EQUIPAMENTOS SOCIAIS</t>
  </si>
  <si>
    <t>IMPLEMENTAÇÃO DO PROGRAMA DE REALOCAÇÃO DE EQUIPAMENTOS SOCIAIS</t>
  </si>
  <si>
    <t>RELATÓRIO SEMESTRAL DO PROGRAMA DE COMUNICAÇÃO SOCIAL</t>
  </si>
  <si>
    <t>RELATÓRIO DO   PROGRAMA DE COMPENSAÇÃO AMBIENTAL  DOS IMPACTOS NÃO MITIGÁVEIS - ART.36 DA LEI DO SNUC LEI 9.985/2000.</t>
  </si>
  <si>
    <t>RELATÓRIO DO PROGRAMA DE IMPLANTAÇÃO DO PAISAGISMO, RECOMPOSIÇÃO DAS ÁREAS VERDES E BALANÇO DE ÁREAS PERMEÁVEIS</t>
  </si>
  <si>
    <t>RELATÓRIO SEMESTRAL DO PROGRAMA DE MONITORAMENTO E MANEJO DA FAUNA SILVESTRE (AVIFAUNA, MASTOFAUNA, HERPETOFAUNA E ICTIOFAUNA) MAIS QUE 100 EXEMPLARES</t>
  </si>
  <si>
    <t>RELATÓRIO SEMESTRAL DO PROGRAMA DE MONITORAMENTO E MANEJO DA FAUNA SILVESTRE (AVIFAUNA, MASTOFAUNA, HERPETOFAUNA E ICTIOFAUNA) DE 51 A 100 EXEMPLARES</t>
  </si>
  <si>
    <t>RELATÓRIO SEMESTRAL DO PROGRAMA DE MONITORAMENTO E MANEJO DA FAUNA SILVESTRE (AVIFAUNA, MASTOFAUNA, HERPETOFAUNA E ICTIOFAUNA) ATÉ 50  EXEMPLARES</t>
  </si>
  <si>
    <t>RELATÓRIO SEMESTRAL DO PROGRAMA DE CONTROLE DA DISPERSÃO E PROLIFERAÇÃO DA FAUNA SINANTRÓPICA </t>
  </si>
  <si>
    <t>RELATÓRIO DO PROGRAMA DE MANEJO DE VEGETAÇÃO E INTERVENÇÃO EM APP MAIS DE 1000 EXEMPLARES</t>
  </si>
  <si>
    <t>RELATÓRIO DO PROGRAMA DE MANEJO DE VEGETAÇÃO E INTERVENÇÃO EM APP DE 101 A 1000 EXEMPLARES</t>
  </si>
  <si>
    <t>RELATÓRIO DO PROGRAMA DE MANEJO DE VEGETAÇÃO E INTERVENÇÃO EM APP ATÉ 100 EXEMPLARES</t>
  </si>
  <si>
    <t>MANUAL DE LIMPEZA DOS RESERVATÓRIOS</t>
  </si>
  <si>
    <t>RELATÓRIO SEMESTRAL DO PROGRAMA DE INTERRUPÇÃO TEMPORÁRIA DAS OBRAS</t>
  </si>
  <si>
    <t>RELATÓRIO SEMESTRAL DO PROGRAMA DE CONTROLE DE EROSÃO E ASSOREAMENTO PARA ÁREAS ACIMA 60.000 M2</t>
  </si>
  <si>
    <t>RELATÓRIO SEMESTRAL DO  PROGRAMA DE CONTROLE DE EROSÃO E ASSOREAMENTO PARA ÁREAS ATÉ 60.000 M2</t>
  </si>
  <si>
    <t>RELATÓRIO SEMESTRAL DO PROGRAMA DE GERENCIAMENTO DE RESÍDUOS SÓLIDOS</t>
  </si>
  <si>
    <t>RELATÓRIO SEMESTRAL DO PROGRAMA DE GERENCIAMENTO DE EFLUENTES LÍQUIDOS PARA ÁREAS ACIMA DE  60.000 M2</t>
  </si>
  <si>
    <t>RELATÓRIO SEMESTRAL DO PROGRAMA DE GERENCIAMENTO DE EFLUENTES LÍQUIDOS PARA ÁREAS ATÉ 60.000 M2</t>
  </si>
  <si>
    <t>RELATÓRIO SEMESTRAL DO PROGRAMA DE MONITORAMENTO GEOTÉCNICO PARA ÁREAS ACIMA DE  60.000 M2</t>
  </si>
  <si>
    <t>RELATÓRIO SEMESTRAL DO PROGRAMA DE MONITORAMENTO GEOTÉCNICO PARA ÁREAS ATÉ 60.000 M2</t>
  </si>
  <si>
    <t>RELATÓRIO SEMESTRAL DO PROGRAMA DE MONITORAMENTO E CONTROLE DE EMISSÕES ATMOSFÉRICAS PARA ÁREAS ACIMA DE  60.000 M2</t>
  </si>
  <si>
    <t>RELATÓRIO SEMESTRAL DO PROGRAMA DE MONITORAMENTO E CONTROLE DE EMISSÕES ATMOSFÉRICAS PARA ÁREAS ATÉ 60.000 M2</t>
  </si>
  <si>
    <t>RELATÓRIO SEMESTRAL DO PROGRAMA DE MONITORAMENTO DE RUÍDO E VIBRAÇÕES PARA ÁREAS ACIMA DE 60.000 M2</t>
  </si>
  <si>
    <t>RELATÓRIO SEMESTRAL DO PROGRAMA DE MONITORAMENTO DE RUÍDO E VIBRAÇÕES PARA ÁREAS ATÉ 60.000 M2</t>
  </si>
  <si>
    <t>IMPLEMENTAÇÃO DO PROGRAMA DE COMUNICAÇÃO SOCIAL</t>
  </si>
  <si>
    <t>IMPLEMENTAÇÃO DO PROGRAMA DE MONITORAMENTO E MANEJO DA FAUNA SILVESTRE (AVIFAUNA, MASTOFAUNA, HERPETOFAUNA E ICTIOFAUNA) MAIS QUE 100 EXEMPLARES</t>
  </si>
  <si>
    <t>IMPLEMENTAÇÃO DO PROGRAMA DE MONITORAMENTO E MANEJO DA FAUNA SILVESTRE (AVIFAUNA, MASTOFAUNA, HERPETOFAUNA E ICTIOFAUNA) DE 51 A 100 EXEMPLARES</t>
  </si>
  <si>
    <t>IMPLEMENTAÇÃO DO PROGRAMA DE MONITORAMENTO E MANEJO DA FAUNA SILVESTRE (AVIFAUNA, MASTOFAUNA, HERPETOFAUNA E ICTIOFAUNA) ATÉ 50 EXEMPLARES</t>
  </si>
  <si>
    <t>IMPLEMENTAÇÃO DO PROGRAMA DE CONTROLE DA DISPERSÃO E PROLIFERAÇÃO DA FAUNA SINANTRÓPICA </t>
  </si>
  <si>
    <t>IMPLEMENTAÇÃO DO PROGRAMA DE INTERRUPÇÃO TEMPORÁRIA DAS OBRAS</t>
  </si>
  <si>
    <t>IMPLEMENTAÇÃO DO PROGRAMA DE CONTROLE DE EROSÃO E ASSOREAMENTO PARA ÁREAS ACIMA DE 60.000 M2</t>
  </si>
  <si>
    <t>IMPLEMENTAÇÃO DO PROGRAMA DE CONTROLE DE EROSÃO E ASSOREAMENTO PARA ÁREAS ATÉ 60.000 M2</t>
  </si>
  <si>
    <t>IMPLEMENTAÇÃO DO PROGRAMA DE GERENCIAMENTO DE RESÍDUOS SÓLIDOS</t>
  </si>
  <si>
    <t>IMPLEMENTAÇÃO DO PROGRAMA DE GERENCIAMENTO DE EFLUENTES LÍQUIDOS PARA ÁREAS ACIMA DE  60.000 M2</t>
  </si>
  <si>
    <t>IMPLEMENTAÇÃO DO PROGRAMA DE GERENCIAMENTO DE EFLUENTES LÍQUIDOS PARA ÁREAS ATÉ 60.000 M2</t>
  </si>
  <si>
    <t>IMPLEMENTAÇÃO DO PROGRAMA DE MONITORAMENTO GEOTÉCNICO PARA ÁREAS ACIMA DE  60.000 M2</t>
  </si>
  <si>
    <t>IMPLEMENTAÇÃO DO PROGRAMA DE MONITORAMENTO GEOTÉCNICO PARA ÁREAS ATÉ 60.000 M2</t>
  </si>
  <si>
    <t>IMPLEMENTAÇÃO DO PROGRAMA DE MONITORAMENTO E CONTROLE DE EMISSÕES ATMOSFÉRICAS PARA ÁREAS ACIMA DE 60.000 M2</t>
  </si>
  <si>
    <t>IMPLEMENTAÇÃO DO PROGRAMA DE MONITORAMENTO E CONTROLE DE EMISSÕES ATMOSFÉRICAS PARA ÁREAS ATÉ 60.000 M2</t>
  </si>
  <si>
    <t>IMPLEMENTAÇÃO DO PROGRAMA DE MONITORAMENTO DE RUÍDO E VIBRAÇÕES PARA ÁREAS ACIMA DE  60.000 M2</t>
  </si>
  <si>
    <t>IMPLEMENTAÇÃO DO PROGRAMA DE MONITORAMENTO DE RUÍDO E VIBRAÇÕES PARA ÁREAS ATÉ 60.000 M2</t>
  </si>
  <si>
    <t>PROJETO E RELATÓRIO INTEGRADO DE EDUCAÇÃO PATRIMONIAL</t>
  </si>
  <si>
    <t>PROJETO E RELATÓRIO DE SALVAMENTO ARQUEOLÓGICO</t>
  </si>
  <si>
    <t>RELATÓRIO SEMESTRAL DO PROGRAMA DE EDUCAÇÃO AMBIENTAL E TREINAMENTO AMBIENTAL DOS TRABALHADORES</t>
  </si>
  <si>
    <t>RELATÓRIO PROGRAMA DE ARTICULAÇÃO INSTITUCIONAL (ENTREGA ÚNICA)</t>
  </si>
  <si>
    <t>RELATÓRIO DO PROGRAMA DE REMOÇÃO E REASSENTAMENTO</t>
  </si>
  <si>
    <t>RELATÓRIO DO PROGRAMA DE DESAPROPRIAÇÃO</t>
  </si>
  <si>
    <t>RELATÓRIO DO PROGRAMA DE COMPENSAÇÃO AMBIENTAL DOS IMPACTOS NÃO MITIGÁVEIS - Art.36 da Lei do SNUC LEI 9.985/2000.</t>
  </si>
  <si>
    <t>MANUAL DE LIMPEZA DOS RESERVATÓRIOS</t>
  </si>
  <si>
    <t>RELATÓRIO DE AVALIAÇÃO PRELIMINAR CONFORME CETESB DD N°38/2017/C</t>
  </si>
  <si>
    <t>REQUERIMENTO, ESTUDOS, DOCUMENTOS, MAPAS E PLANTAS PARA OBTENÇÃO DA OUTORGA DO DAEE</t>
  </si>
  <si>
    <t>ELABORAÇÃO DE ADITIVO AO TERMO DE COMPROMISSO AMBIENTAL - TCA</t>
  </si>
  <si>
    <t>ELABORAÇÃO DE DOCUMENTOS TÉCNICOS PARA O TERMO DE COMPROMISSO AMBIENTAL - TCA E PLANTAS DE SITUAÇÃO ATUAL, SITUAÇÃO PRETENDIDA E PROJETO DE COMPENSAÇÃO AMBIENTAL PARA MAIS DE 1000 EXEMPLARES ARBÓREOS</t>
  </si>
  <si>
    <t>ELABORAÇÃO DE DOCUMENTOS TÉCNICOS PARA O TERMO DE COMPROMISSO AMBIENTAL - TCA E PLANTAS DE SITUAÇÃO ATUAL, SITUAÇÃO PRETENDIDA E PROJETO DE COMPENSAÇÃO AMBIENTAL DE 101 ATÉ 1000 EXEMPLARES ARBÓREOS</t>
  </si>
  <si>
    <t>ELABORAÇÃO DE DOCUMENTOS TÉCNICOS PARA O TERMO DE COMPROMISSO AMBIENTAL - TCA E PLANTAS DE SITUAÇÃO ATUAL, SITUAÇÃO PRETENDIDA E PROJETO DE COMPENSAÇÃO AMBIENTAL PARA ATÉ 100 EXEMPLARES ARBÓREOS</t>
  </si>
  <si>
    <t>RELATÓRIO DE AVALIAÇÃO DE IMPACTO AO PATRIMÔNIO ARQUEOLÓGICO</t>
  </si>
  <si>
    <t>PROJETO DE AVALIAÇÃO DE IMPACTO AO PATRIMÔNIO ARQUEOLÓGICO</t>
  </si>
  <si>
    <t>RELATÓRIO DE AVALIAÇÃO DE IMPACTO AOS BENS CULTURAIS TOMBADOS, VALORADOS E REGISTRADOS</t>
  </si>
  <si>
    <t>FICHA DE CARACTERIZAÇÃO DO EMPREENDIMENTO - FCA, CONFORME INSTRUÇÃO NORMATIVA IPHAN N°01/2015</t>
  </si>
  <si>
    <t>RELATÓRIO DE SOLICITAÇÃO DE LICENÇA AMBIENTAL DE INSTALAÇÃO - LAI</t>
  </si>
  <si>
    <t>AUDIÊNCIA PÚBLICA</t>
  </si>
  <si>
    <t>RELATÓRIO DE COMPLEMENTAÇÃO AO EVA 2</t>
  </si>
  <si>
    <t>RELATÓRIO DE COMPLEMENTAÇÃO AO EVA 1</t>
  </si>
  <si>
    <t>ESTUDO DE VIABILIDADE AMBIENTAL - EVA 2 - ACIMA DE 30.000 M2</t>
  </si>
  <si>
    <t>ESTUDO DE VIABILIDADE AMBIENTAL - EVA 1 - ATÉ 30.000 M2</t>
  </si>
  <si>
    <t>RELATÓRIO DE CONSULTA PRÉVIA</t>
  </si>
  <si>
    <t>IMPLEMENTAÇÃO E RELATÓRIO DO PROGRAMA DE GERENCIAMENTO DE RESÍDUOS SÓLIDOS</t>
  </si>
  <si>
    <t>IMPLEMENTAÇÃO E RELATÓRIO DO PROGRAMA DE INTERRUPÇÃO TEMPORÁRIA DAS OBRAS</t>
  </si>
  <si>
    <t>MONITORAMENTO E ACOMPANHAMENTO AMBIENTAL DAS OBRAS</t>
  </si>
  <si>
    <t>IMPLEMENTAÇÃO E RELATÓRIO DO PROGRAMA DE MONITORAMENTO ARQUEOLÓGICO PARA ÁREAS ATÉ 30.000M2</t>
  </si>
  <si>
    <t>IMPLEMENTAÇÃO E RELATÓRIO DO PROGRAMA DE REALOCAÇÃO DE EQUIPAMENTOS SOCIAIS</t>
  </si>
  <si>
    <t>IMPLEMENTAÇÃO E RELATÓRIO DO PROGRAMA DE COMUNICAÇÃO SOCIAL</t>
  </si>
  <si>
    <t>IMPLEMENTAÇÃO E RELATÓRIO DO PROGRAMA DE MONITORAMENTO E MANEJO DA FAUNA SILVESTRE (AVIFAUNA, MASTOFAUNA, HERPETOFAUNA E ICTIOFAUNA)</t>
  </si>
  <si>
    <t>IMPLEMENTAÇÃO E RELATÓRIO DO PROGRAMA DE CONTROLE DA DISPERSÃO E PROLIFERAÇÃO DA FAUNA SINANTRÓPICA</t>
  </si>
  <si>
    <t>IMPLEMENTAÇÃO E RELATÓRIO DO PROGRAMA DE CONTROLE DE EROSÃO E ASSOREAMENTO</t>
  </si>
  <si>
    <t>IMPLEMENTAÇÃO E RELATÓRIO DO PROGRAMA DE GERENCIAMENTO DE EFLUENTES LÍQUIDOS PARA ÁREAS ATÉ 30.000 M2</t>
  </si>
  <si>
    <t>IMPLEMENTAÇÃO E RELATÓRIO DO PROGRAMA DE MONITORAMENTO GEOTÉCNICO</t>
  </si>
  <si>
    <t>IMPLEMENTAÇÃO E RELATÓRIO DO PROGRAMA DE MONITORAMENTO E CONTROLE DE EMISSÕES ATMOSFÉRICAS</t>
  </si>
  <si>
    <t>IMPLEMENTAÇÃO E RELATÓRIO DO PROGRAMA DE MONITORAMENTO DE RUÍDO E VIBRAÇÕES</t>
  </si>
  <si>
    <t>GRANULOMETRIA DO SOLO</t>
  </si>
  <si>
    <t>ANÁLISE FÍSICA DO SOLO (POROSIDADE TOTAL E EFETIVA, UMIDADE NATURAL, DENSIDADE TOTAL E APARENTE)</t>
  </si>
  <si>
    <t>AMOSTRAGEM DE BRANCO DE VIAGEM</t>
  </si>
  <si>
    <t>AMOSTRAGEM DE BRANCO DE EQUIPAMENTO</t>
  </si>
  <si>
    <t>AMOSTRAGEM DE BRANCO DE CAMPO</t>
  </si>
  <si>
    <t>MOBILIZAÇÃO DE EQUIPE E EQUIPAMENTOS - AMOSTRAGEM</t>
  </si>
  <si>
    <t>RELATÓRIO DE INVESTIGAÇÃO CONFIRMATÓRIA OU DETALHADA CONFORME CETESB DD nº 38/2017/C</t>
  </si>
  <si>
    <t>RELATÓRIO DE ATENDIMENTO DA LICENÇA AMBIENTAL DE OPERAÇÃO - LAO</t>
  </si>
  <si>
    <t>RELATÓRIO DE SOLICITAÇÃO DA LICENÇA AMBIENTAL DE OPERAÇÃO - LAO</t>
  </si>
  <si>
    <t>RELATÓRIO DE COMPLEMENTAÇÃO AOS ESTUDOS AMBIENTAIS DE ALTA COMPLEXIDADE (EIA/RIMA)</t>
  </si>
  <si>
    <t>ELABORAÇÃO DE 1 PROGRAMA AMBIENTAL PARA COMPOSIÇÃO DO PLANO BÁSICO AMBIENTAL (PBA)</t>
  </si>
  <si>
    <t>EIA/RIMA 3: OBRAS DE DRENAGEM URBANA COM CANALIZAÇÃO SUPERIOR À 1.000M, ASSOCIADAS À IMPLANTAÇÃO VIÁRIA SUPERIOR À 3.000M</t>
  </si>
  <si>
    <t>EIA/RIMA 2b: OBRAS DE INFRAESTRUTURA VIÁRIA COM EXTENSÃO SUPERIOR À 5.000M</t>
  </si>
  <si>
    <t>EIA/RIMA 2a: OBRAS DE INFRAESTRUTURA VIÁRIA COM EXTENSÃO ENTRE 3.000M a 5.000M</t>
  </si>
  <si>
    <t>EIA/RIMA 1b: OBRAS DE DRENAGEM URBANA COM CANALIZAÇÃO DE CORPOS HÍDRICOS SUPERIOR À 5.000M</t>
  </si>
  <si>
    <t>EIA/RIMA 1a: OBRAS DE DRENAGEM URBANA COM CANALIZAÇÃO DE CORPOS HÍDRICOS ENTRE 1.000M a 5.000M</t>
  </si>
  <si>
    <t>ESTUDO AMBIENTAL SIMPLIFICADO (EAS)</t>
  </si>
  <si>
    <t>RELATÓRIO DE INVESTIGAÇÃO CONFIRMATÓRIA CONFORME CETESB DD N°38/2017/C</t>
  </si>
  <si>
    <t>CADASTRAMENTO ARBÓREO MAIOR QUE 1000 EXEMPLARES</t>
  </si>
  <si>
    <t>CADASTRAMENTO ARBÓREO DE ATÉ 1000 EXEMPLARES</t>
  </si>
  <si>
    <t>CADASTRAMENTO ARBÓREO DE ATÉ 100 EXEMPLARES ARBÓREOS</t>
  </si>
  <si>
    <t>CARATERIZAÇÃO DA APP E FRAGMENTO DE MATA ACIMA DE 25.000M2</t>
  </si>
  <si>
    <t>CARACTERIZAÇÃO DA APP E FRAGMENTO DE MATA PARA ÁREA DE ATÉ 25.000M2</t>
  </si>
  <si>
    <t>RELATÓRIO DE SALVAMENTO ARQUEOLÓGICO</t>
  </si>
  <si>
    <t>PROJETO DE SALVAMENTO ARQUEOLÓGICO</t>
  </si>
  <si>
    <t>RELATÓRIO DE GESTÃO DOS BENS CULTURAIS TOMBADOS, VALORADOS E REGISTRADOS</t>
  </si>
  <si>
    <t>PROGRAMA DE GESTÃO DOS BENS CULTURAIS TOMBADOS, VALORADOS E REGISTRADOS</t>
  </si>
  <si>
    <t>ACOMPANHAMENTO ARQUEOLÓGICO</t>
  </si>
  <si>
    <t>RELATÓRIO DE COMPLEMENTAÇÕES AO ATENDIMENTO DA LAP - LICENÇA AMBIENTAL PRÉVIA</t>
  </si>
  <si>
    <t>RELATÓRIO DE ATENDIMENTO ÀS EXIGÊNCIAS DA LICENÇA AMBIENTAL PRÉVIA - LAP</t>
  </si>
  <si>
    <t>PLANO BÁSICO AMBIENTAL - PBA CONTENDO ACIMA DE 20 PLANOS E PROGRAMAS DO MEIO FÍSICO, BIÓTICO E SOCIOECONÔMICO</t>
  </si>
  <si>
    <t>PLANO BÁSICO AMBIENTAL - PBA CONTENDO ATÉ 20 PLANOS E PROGRAMAS DO MEIO FÍSICO, BIÓTICO E SOCIOECONÔMICO</t>
  </si>
  <si>
    <t>RELATÓRIO DE COMPLEMENTAÇÃO AO EIA/RIMA 1-3</t>
  </si>
  <si>
    <t>RELATÓRIO DE COMPLEMENTAÇÃO AO EIA/RIMA 4-8</t>
  </si>
  <si>
    <t>EIA 8 : PROJETOS VIÁRIOS IGUAL OU SUPERIOR À 3000M ACOMPANHADOS DE OBRAS DE ARTE (PONTES, VIADUTOS OU PASSARELAS). PROJETOS MISTOS COMPOSTOS DE DRENAGEM, VIÁRIO E OBRAS DE ARTE.</t>
  </si>
  <si>
    <t>EIA 7 : PROJETOS VIÁRIOS IGUAL OU SUPERIOR À 3000M ACOMPANHADOS DE OBRAS DE ARTE (PONTES, VIADUTOS OU PASSARELAS). VIÁRIO E OBRA DE ARTE.</t>
  </si>
  <si>
    <t>EIA 6 : PROJETOS VIÁRIOS ACIMA DE 5000M</t>
  </si>
  <si>
    <t>EIA 5 : PROJETOS VIÁRIOS DE 3000 À 5000M</t>
  </si>
  <si>
    <t>EIA 4 : PROJETOS E CANALIZAÇÕES ACIMA DE 1000M E VIÁRIO ACIMA DE 3000M</t>
  </si>
  <si>
    <t>EIA 3 : PROJETOS DE DRENAGEM COM CANALIZAÇÃO E RESERVATÓRIO, BARRAGENS, BARRAMENTOS, POLDERS, ETC...</t>
  </si>
  <si>
    <t>EIA 2 : PROJETOS DE DRENAGEM COM CANALIZAÇÃO DE 3001 À 5000M</t>
  </si>
  <si>
    <t>EIA 1: PROJETOS DE DRENAGEM COM EXTENSÃO DE 1000 À 3000M</t>
  </si>
  <si>
    <t>FORMAS METÁLICAS PARA CONCRETAGEM DO REVESTIMENTO INTERNO DE "TUNNEL LINER", FORNECIMENTO, MONTAGEM E POSTERIOR DESMONTAGEM</t>
  </si>
  <si>
    <t>FORNECIMENTO E APLICAÇÃO DE ENFILAGEM, COM TUBO DE AÇO, DIÂMETRO 2 1/2" E PAREDE DE 5,16MM DE ESPESSURA, EXCETO INJEÇÃO, PARA IMPLATAÇÃO DE TÚNEL NATM</t>
  </si>
  <si>
    <t>CAMBOTAS METÁLICAS PARA TÚNEL NATM</t>
  </si>
  <si>
    <t>FORNECIMENTO DE CHAPA PRETA DE AÇO CORRUGADA, TIPO "TUNNEL LINER" - DIÂMETRO 3,20M E ESPESSURA 3,40MM</t>
  </si>
  <si>
    <t>FORNECIMENTO DE CHAPA PRETA DE AÇO CORRUGADA, TIPO "TUNNEL LINER" - DIÂMETRO 3,00M E ESPESSURA 3,40MM</t>
  </si>
  <si>
    <t>FORNECIMENTO DE CHAPA PRETA DE AÇO CORRUGADA, TIPO "TUNNEL LINER" - DIÂMETRO 2,80M E ESPESSURA 3,40MM</t>
  </si>
  <si>
    <t>FORNECIMENTO DE CHAPA PRETA DE AÇO CORRUGADA, TIPO "TUNNEL LINER" - DIÂMETRO 2,60M E ESPESSURA 3,40MM</t>
  </si>
  <si>
    <t>FORNECIMENTO DE CHAPA PRETA DE AÇO CORRUGADA, TIPO "TUNNEL LINER" - DIÂMETRO 2,40M E ESPESSURA 3,40MM</t>
  </si>
  <si>
    <t>FORNECIMENTO DE CHAPA PRETA DE AÇO CORRUGADA, TIPO "TUNNEL LINER" - DIÂMETRO 2,20M E ESPESSURA 3,40MM</t>
  </si>
  <si>
    <t>FORNECIMENTO DE CHAPA PRETA DE AÇO CORRUGADA, TIPO "TUNNEL LINER" - DIÂMETRO 2,00M E ESPESSURA 3,40MM</t>
  </si>
  <si>
    <t>FORNECIMENTO DE CHAPA PRETA DE AÇO CORRUGADA, TIPO "TUNNEL LINER" - DIÂMETRO 3,20M E ESPESSURA 2,50MM</t>
  </si>
  <si>
    <t>FORNECIMENTO DE CHAPA PRETA DE AÇO CORRUGADA, TIPO "TUNNEL LINER" - DIÂMETRO 3,00M E ESPESSURA 2,50MM</t>
  </si>
  <si>
    <t>FORNECIMENTO DE CHAPA PRETA DE AÇO CORRUGADA, TIPO "TUNNEL LINER" - DIÂMETRO 2,80M E ESPESSURA 2,50MM</t>
  </si>
  <si>
    <t>FORNECIMENTO DE CHAPA PRETA DE AÇO CORRUGADA, TIPO "TUNNEL LINER" - DIÂMETRO 2,60M E ESPESSURA 2,50MM</t>
  </si>
  <si>
    <t>FORNECIMENTO DE CHAPA PRETA DE AÇO CORRUGADA, TIPO "TUNNEL LINER" - DIÂMETRO 2,40M E ESPESSURA 2,50MM</t>
  </si>
  <si>
    <t>FORNECIMENTO DE CHAPA PRETA DE AÇO CORRUGADA, TIPO "TUNNEL LINER" - DIÂMETRO 2,20M E ESPESSURA 2,50MM</t>
  </si>
  <si>
    <t>FORNECIMENTO DE CHAPA PRETA DE AÇO CORRUGADA, TIPO "TUNNEL LINER" - DIÂMETRO 2,00M E ESPESSURA 2,50MM</t>
  </si>
  <si>
    <t>FORNECIMENTO DE CHAPA PRETA DE AÇO CORRUGADA, TIPO "TUNNEL LINER" - DIÂMETRO 1,80M E ESPESSURA 2,50MM</t>
  </si>
  <si>
    <t>FORNECIMENTO DE CHAPA PRETA DE AÇO CORRUGADA, TIPO "TUNNEL LINER" - DIÂMETRO 1,60M E ESPESSURA 2,50MM</t>
  </si>
  <si>
    <t>FORNECIMENTO DE CHAPA PRETA DE AÇO CORRUGADA, TIPO "TUNNEL LINER"</t>
  </si>
  <si>
    <t>FORNECIMENTO DE CHAPA DE AÇO CORRUGADA, TIPO "TUNNEL LINER", GALVANIZADA - DIÂMETRO 3,20M E ESPESSURA 3,40MM</t>
  </si>
  <si>
    <t>FORNECIMENTO DE CHAPA DE AÇO CORRUGADA, TIPO "TUNNEL LINER", GALVANIZADA - DIÂMETRO 3,00M E ESPESSURA 3,40MM</t>
  </si>
  <si>
    <t>FORNECIMENTO DE CHAPA DE AÇO CORRUGADA, TIPO "TUNNEL LINER", GALVANIZADA - DIÂMETRO 2,80M E ESPESSURA 3,40MM</t>
  </si>
  <si>
    <t>FORNECIMENTO DE CHAPA DE AÇO CORRUGADA, TIPO "TUNNEL LINER", GALVANIZADA - DIÂMETRO 2,60M E ESPESSURA 3,40MM</t>
  </si>
  <si>
    <t>FORNECIMENTO DE CHAPA DE AÇO CORRUGADA, TIPO "TUNNEL LINER", GALVANIZADA - DIÂMETRO 2,40M E ESPESSURA 3,40MM</t>
  </si>
  <si>
    <t>FORNECIMENTO DE CHAPA DE AÇO CORRUGADA, TIPO "TUNNEL LINER", GALVANIZADA - DIÂMETRO 2,20M E ESPESSURA 3,40MM</t>
  </si>
  <si>
    <t>FORNECIMENTO DE CHAPA DE AÇO CORRUGADA, TIPO "TUNNEL LINER", GALVANIZADA - DIÂMETRO 2,00M E ESPESSURA 3,40MM</t>
  </si>
  <si>
    <t>FORNECIMENTO DE CHAPA DE AÇO CORRUGADA, TIPO "TUNNEL LINER", GALVANIZADA - DIÂMETRO 3,20M E ESPESSURA 2,70MM</t>
  </si>
  <si>
    <t>FORNECIMENTO DE CHAPA DE AÇO CORRUGADA, TIPO "TUNNEL LINER", GALVANIZADA - DIÂMETRO 3,00M E ESPESSURA 2,70MM</t>
  </si>
  <si>
    <t>FORNECIMENTO DE CHAPA DE AÇO CORRUGADA, TIPO "TUNNEL LINER", GALVANIZADA - DIÂMETRO 2,80M E ESPESSURA 2,70MM</t>
  </si>
  <si>
    <t>FORNECIMENTO DE CHAPA DE AÇO CORRUGADA, TIPO "TUNNEL LINER", GALVANIZADA - DIÂMETRO 2,60M E ESPESSURA 2,70MM</t>
  </si>
  <si>
    <t>FORNECIMENTO DE CHAPA DE AÇO CORRUGADA, TIPO "TUNNEL LINER", GALVANIZADA - DIÂMETRO 2,40M E ESPESSURA 2,70MM</t>
  </si>
  <si>
    <t>FORNECIMENTO DE CHAPA DE AÇO CORRUGADA, TIPO "TUNNEL LINER", GALVANIZADA - DIÂMETRO 2,20M E ESPESSURA 2,70MM</t>
  </si>
  <si>
    <t>FORNECIMENTO DE CHAPA DE AÇO CORRUGADA, TIPO "TUNNEL LINER", GALVANIZADA - DIÂMETRO 2,00M E ESPESSURA 2,70MM</t>
  </si>
  <si>
    <t>FORNECIMENTO DE CHAPA DE AÇO CORRUGADA, TIPO "TUNNEL LINER", GALVANIZADA - DIÂMETRO 1,80M E ESPESSURA 2,70MM</t>
  </si>
  <si>
    <t>FORNECIMENTO DE CHAPA DE AÇO CORRUGADA, TIPO "TUNNEL LINER", GALVANIZADA - DIÂMETRO 1,60M E ESPESSURA 2,70MM</t>
  </si>
  <si>
    <t>FORNECIMENTO DE CHAPA DE AÇO CORRUGADA, TIPO "TUNNEL LINER", GALVANIZADA</t>
  </si>
  <si>
    <t>EXECUÇÃO DE "TUNNEL LINER" INCLUSA MONTAGEM DAS CHAPAS E CONSOLIDAÇÃO EXTERNA COM INJEÇÃO DE SOLO-CIMENTO, SEM FORNECIMENTO DAS CHAPAS DE AÇO, SOLO E CIMENTO - DIÂMETRO 2,20M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</si>
  <si>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</si>
  <si>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</si>
  <si>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</si>
  <si>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t>
  </si>
  <si>
    <t>EXECUÇÃO DE POÇO DE ACESSO EM CHAPA DE AÇO CORRUGADA, INCLUSA MONTAGEM DAS CHAPAS E CONSOLIDAÇÃO EXTERNA COM INJEÇÃO DE SOLO-CIMENTO, SEM FORNECIMENTO DE SOLO, CIMENTO E CHAPAS DE AÇO - DIÂMETRO 3,20M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</si>
  <si>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</si>
  <si>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</si>
  <si>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</si>
  <si>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</si>
  <si>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t>
  </si>
  <si>
    <t>ILUMINAÇÃO E VENTILAÇÃO PARA EXECUÇÃO DE TÚNEL POR SISTEMA NÃO DESTRUTIVO</t>
  </si>
  <si>
    <t>ESCAVAÇÃO MANUAL EM SOLO PARA EXECUÇÃO DE POÇO DE ACESSO</t>
  </si>
  <si>
    <t>ESCAVAÇÃO MANUAL EM SOLO PARA EXECUÇÃO DE TÚNEL POR SISTEMA NÃO DESTRUTIVO, INCLUSIVE REMOÇÃO DO MATERIAL ESCAVADO ATÉ FORA DO POÇO</t>
  </si>
  <si>
    <t>TÚNEIS</t>
  </si>
  <si>
    <t>DRENO DE AGREGADO RECICLADO, COM FORNECIMENTO DE AGREGADO</t>
  </si>
  <si>
    <t>LASTRO DE AGREGADO RECICLADO, COM FORNECIMENTO DE AGREGADO</t>
  </si>
  <si>
    <t>REFORÇO DO SUB-LEITO/SUB-BASE DE SOLO MELHORADO COM AGREGADO RECICLADO 60% EM VOLUME, COM FORNECIMENTO DE AGREGADO</t>
  </si>
  <si>
    <t>REFORÇO DO SUB-LEITO/SUB-BASE DE SOLO MELHORADO COM AGREGADO RECICLADO 50% EM VOLUME, COM FORNECIMENTO DE AGREGADO</t>
  </si>
  <si>
    <t>REFORÇO DO SUB-LEITO/SUB-BASE DE SOLO MELHORADO COM AGREGADO RECICLADO 40% EM VOLUME, COM FORNECIMENTO DE AGREGADO</t>
  </si>
  <si>
    <t>REFORÇO DO SUB-LEITO/SUB-BASE DE SOLO MELHORADO COM AGREGADO RECICLADO 30% EM VOLUME, COM FORNECIMENTO DE AGREGADO</t>
  </si>
  <si>
    <t>REFORÇO DO SUB-LEITO/SUB-BASE DE SOLO MELHORADO COM AGREGADO RECICLADO 20% EM VOLUME, COM FORNECIMENTO DE AGREGADO</t>
  </si>
  <si>
    <t>REFORÇO DO SUB-LEITO/SUB-BASE DE SOLO MELHORADO COM AGREGADO RECICLADO 10% EM VOLUME, COM FORNECIMENTO DE AGREGADO</t>
  </si>
  <si>
    <t>BASE DE AGREGADO RECICLADO, COM FORNECIMENTO DE AGREGADO</t>
  </si>
  <si>
    <t>REVESTIMENTO PRIMÁRIO COM AGREGADO RECICLADO MISTURADO AO SOLO LOCAL, COM FORNECIMENTO DE AGREGADO</t>
  </si>
  <si>
    <t>FUNDAÇÃO DE AGREGADO RECICLADO, COM FORNECIMENTO DE AGREGADO</t>
  </si>
  <si>
    <t>SERVIÇOS INCLUINDO O FORNECIMENTO DOS AGREGADOS RECICLADOS</t>
  </si>
  <si>
    <t>DRENO DE AGREGADO RECICLADO, SEM FORNECIMENTO DE AGREGADO</t>
  </si>
  <si>
    <t>LASTRO DE AGREGADO RECICLADO, SEM FORNECIMENTO DE AGREGADO</t>
  </si>
  <si>
    <t>REFORÇO DO SUB-LEITO/SUB-BASE DE SOLO MELHORADO COM AGREGADO RECICLADO 60% EM VOLUME, SEM FORNECIMENTO DE AGREGADO</t>
  </si>
  <si>
    <t>REFORÇO DO SUB-LEITO/SUB-BASE DE SOLO MELHORADO COM AGREGADO RECICLADO 50% EM VOLUME, SEM FORNECIMENTO DE AGREGADO</t>
  </si>
  <si>
    <t>REFORÇO DO SUB-LEITO/SUB-BASE DE SOLO MELHORADO COM AGREGADO RECICLADO 40% EM VOLUME, SEM FORNECIMENTO DE AGREGADO</t>
  </si>
  <si>
    <t>REFORÇO DO SUB-LEITO/SUB-BASE DE SOLO MELHORADO COM AGREGADO RECICLADO 30% EM VOLUME, SEM FORNECIMENTO DE AGREGADO</t>
  </si>
  <si>
    <t>REFORÇO DO SUB-LEITO/SUB-BASE DE SOLO MELHORADO COM AGREGADO RECICLADO 20% EM VOLUME, SEM FORNECIMENTO DE AGREGADO</t>
  </si>
  <si>
    <t>REFORÇO SO SUB-LEITO/SUB-BASE DE SOLO MELHORADO COM AGREGADO RECICLADO 10% EM VOLUME, SEM FORNECIMENTO DE AGREGADO</t>
  </si>
  <si>
    <t>BASE DE AGREGADO RECICLADO, SEM FORNECIMENTO DE AGREGADO</t>
  </si>
  <si>
    <t>REVESTIMENTO PRIMÁRIO COM AGREGADO RECICLADO MISTURADO AO SOLO LOCAL, INCLUSIVE ESCARIFICAÇÃO, VERIFICAÇÃO, UMEDECIMENTO, COMPACTAÇÃO E ENSAIOS, CAMADA ACABADA, SEM FORNECIMENTO DE AGREGADO</t>
  </si>
  <si>
    <t>FUNDAÇÃO DE RACHÃO</t>
  </si>
  <si>
    <t>SERVIÇOS NÃO INCLUINDO O FORNECIMENTO DOS  AGREGADOS RECICLADOS</t>
  </si>
  <si>
    <t>SERVIÇOS COM AGREGADOS RECICLADOS DE RESÍDUOS DA CONSTRUÇÃO</t>
  </si>
  <si>
    <t>MATERIAIS PARA A ESTACA TIPO RAIZ (AS QUANTIDADES SERÃO LEVANTADAS NO PROJETO) - FORNECIMENTO DE ARAME RECOZIDO N.18</t>
  </si>
  <si>
    <t>MATERIAIS PARA A ESTACA TIPO RAIZ (AS QUANTIDADES SERÃO LEVANTADAS NO PROJETO) - FORNECIMENTO DE ÁGUA</t>
  </si>
  <si>
    <t>MATERIAIS PARA A ESTACA TIPO RAIZ (AS QUANTIDADES SERÃO LEVANTADAS NO PROJETO) - FORNECIMENTO DE AÇO CA-50, COM BITOLA = &lt; 12,5MM</t>
  </si>
  <si>
    <t>MATERIAIS PARA A ESTACA TIPO RAIZ (AS QUANTIDADES SERÃO LEVANTADAS NO PROJETO) - FORNECIMENTO DE AÇO CA-50, COM BITOLA &gt; = 12,5MM</t>
  </si>
  <si>
    <t>MATERIAIS PARA A ESTACA TIPO RAIZ (AS QUANTIDADES SERÃO LEVANTADAS NO PROJETO) - FORNECIMENTO DE AREIA</t>
  </si>
  <si>
    <t>MATERIAIS PARA A ESTACA TIPO RAIZ (AS QUANTIDADES SERÃO LEVANTADAS NO PROJETO) - FORNECIMENTO DE CIMENTO COMUM</t>
  </si>
  <si>
    <t>MATERIAIS PARA A ESTACA TIPO RAIZ (AS QUANTIDADES SERÃO LEVANTADAS NO PROJETO)</t>
  </si>
  <si>
    <t>ESTACA TIPO RAIZ, 400MM, COM PERFURAÇÃO EM ROCHA - 130T</t>
  </si>
  <si>
    <t>ESTACA TIPO RAIZ, 400MM, COM PERFURAÇÃO EM SOLO - 130T</t>
  </si>
  <si>
    <t>ESTACA TIPO RAIZ, 310MM, COM PERFURAÇÃO EM ROCHA - 100T</t>
  </si>
  <si>
    <t>ESTACA TIPO RAIZ, 310MM, COM PERFURAÇÃO EM SOLO - 100T</t>
  </si>
  <si>
    <t>ESTACA TIPO RAIZ, 250MM, COM PERFURAÇÃO EM ROCHA - 80T</t>
  </si>
  <si>
    <t>ESTACA TIPO RAIZ, 250MM, COM PERFURAÇÃO EM SOLO - 80T</t>
  </si>
  <si>
    <t>ESTACA TIPO RAIZ, 200MM, COM PERFURAÇÃO EM ROCHA - 50T</t>
  </si>
  <si>
    <t>ESTACA TIPO RAIZ, 200MM, COM PERFURAÇÃO EM SOLO - 50T</t>
  </si>
  <si>
    <t>ESTACA TIPO RAIZ, 160MM, COM PERFURAÇÃO EM ROCHA - 35T</t>
  </si>
  <si>
    <t>ESTACA TIPO RAIZ, 160MM, COM PERFURAÇÃO EM SOLO - 35T</t>
  </si>
  <si>
    <t>ESTACA TIPO RAIZ, 150MM, COM PERFURAÇÃO EM ROCHA - 25T</t>
  </si>
  <si>
    <t>ESTACA TIPO RAIZ, 150MM, COM PERFURAÇÃO EM SOLO - 25T</t>
  </si>
  <si>
    <t>ESTACA TIPO RAIZ, 120MM, COM PERFURAÇÃO EM ROCHA - 15T</t>
  </si>
  <si>
    <t>ESTACA TIPO RAIZ, 120MM, COM PERFURAÇÃO EM SOLO - 15T</t>
  </si>
  <si>
    <t>ESTACA TIPO RAIZ, 100MM, COM PERFURAÇÃO EM ROCHA - 10T</t>
  </si>
  <si>
    <t>ESTACA TIPO RAIZ, 100MM, COM PERFURAÇÃO EM SOLO - 10T</t>
  </si>
  <si>
    <t>EXECUÇÃO DE ESTACA RAIZ, SEM O FORNECIMENTO DOS MATERIAIS</t>
  </si>
  <si>
    <t>FUNDAÇÕES</t>
  </si>
  <si>
    <t>ENCARREGADO</t>
  </si>
  <si>
    <t>SERVENTE</t>
  </si>
  <si>
    <t>PEDREIRO</t>
  </si>
  <si>
    <t>OPERADOR DE MÁQUINA PESADA</t>
  </si>
  <si>
    <t>MOTORISTA DE CAMINHÃO</t>
  </si>
  <si>
    <t>FERREIRO</t>
  </si>
  <si>
    <t>ESGOTEIRO</t>
  </si>
  <si>
    <t>ENCANADOR</t>
  </si>
  <si>
    <t>ELETRICISTA</t>
  </si>
  <si>
    <t>CARPINTEIRO</t>
  </si>
  <si>
    <t>CALCETEIRO</t>
  </si>
  <si>
    <t>MÃO DE OBRA PARA SERVIÇOS NAS SUBPREFEITURAS  (INCLUI ENCARGOS SOCIAIS)</t>
  </si>
  <si>
    <t>GUINDASTE HIDRÁULICO SOBRE PNEUS - 20/25 T</t>
  </si>
  <si>
    <t>GUINDASTE DE LANÇA FIXA SOBRE ESTEIRAS - 12T</t>
  </si>
  <si>
    <t>VIBROACABADORA  DE ASFALTO SOBRE ESTEIRA CAP. 300 TON/H</t>
  </si>
  <si>
    <t>CAMINHÃO ESPARGIDOR - 6000L</t>
  </si>
  <si>
    <t>ROMPEDOR</t>
  </si>
  <si>
    <t>CAMINHÃO BASCULANTE 10M3</t>
  </si>
  <si>
    <t>FURGÃO LONGO, TETO ALTO  50% EM OPERAÇÃO</t>
  </si>
  <si>
    <t>TRATOR DE ESTEIRA - 16TON</t>
  </si>
  <si>
    <t>TRATOR DE ESTEIRA - 9TON</t>
  </si>
  <si>
    <t>TRATOR DE TRAÇÃO AGRÍCOLA</t>
  </si>
  <si>
    <t>ROLO COMPACTADOR  PÉ DE CARNEIRO DE UM CIL. 12,2 TON</t>
  </si>
  <si>
    <t>ROLO COMPACTADOR VIBRATÓRIO LISO 4T</t>
  </si>
  <si>
    <t>RETROESCAVADEIRA CAP CAÇAMBA FRONTAL 0,76M3</t>
  </si>
  <si>
    <t>PÁ CARREGADEIRA DE PNEUS - 1,80M3</t>
  </si>
  <si>
    <t>MOTONIVELADORA</t>
  </si>
  <si>
    <t>MOTONIVELADORA - 125HP</t>
  </si>
  <si>
    <t>CARRO POPULAR 50% EM OPERAÇÃO</t>
  </si>
  <si>
    <t>COMPRESSOR PORTÁTIL - 295 PCM</t>
  </si>
  <si>
    <t>CAMINHÃO TRATOR COM SEMI REBOQUE PLANO CARREGA TUDO</t>
  </si>
  <si>
    <t>CAMINHÃO COM TANQUE IRRIGADOR DE 6000 LITROS</t>
  </si>
  <si>
    <t>CAMINHÃO CARGA SECA CAPACIDADE 8TON COM GUINDASTE</t>
  </si>
  <si>
    <t>CAMINHÃO CARGA SECA CAPACIDADE  8TON.</t>
  </si>
  <si>
    <t>CAMINHÃO BASCULANTE 4,0M3</t>
  </si>
  <si>
    <t>CUSTO HORÁRIO EM OPERAÇÃO DE MÁQUINAS E VIATURAS (INCLUI COMBUSTÍVEL E OPERADOR)</t>
  </si>
  <si>
    <t>ESTUCAMENTO E LIXAMENTO DE ELEMENTO CONCRETO DETERIORADO</t>
  </si>
  <si>
    <t>ESTUCAMENTO COM ARGAMASSA POLIMÉRICA RESISTENTE A SULFATOS</t>
  </si>
  <si>
    <t>FORNECIMENTO E INSTALAÇÃO DE FIBRA DE CARBONO PARA REFORÇO ESTRUTURAL DE ALTA RESISTÊNCIA</t>
  </si>
  <si>
    <t>PINTURA COM SELADOR PARA TINTA ACRILICA</t>
  </si>
  <si>
    <t>LIXAMENTO MANUAL DE SUPERFÍCIE DE CONCRETO</t>
  </si>
  <si>
    <t xml:space="preserve"> REPARO SUPERFICIAL DO CONCRETO COM ARGAMASSA INDUSTRIALIZADA POLIMÉRICA BICOMPONENTE</t>
  </si>
  <si>
    <t>ARGAMASSA CIMENTÍCIA COM POLÍMERO INCORPORADO</t>
  </si>
  <si>
    <t>APLICAÇÃO DE TINTA ANTI-PICHAÇÃO - BASE SOLVENTE - 2 DEMÃOS</t>
  </si>
  <si>
    <t>CM</t>
  </si>
  <si>
    <t>FURAÇÃO EM CONCRETO ARMADO - DIÂMETRO 2 1/2"</t>
  </si>
  <si>
    <t>FURAÇÃO DE CONCRETO ARMADO - DIÂMETRO 1 1/2"</t>
  </si>
  <si>
    <t>FURAÇÃO EM CONCRETO ARMADO - DIÂMETRO 4"</t>
  </si>
  <si>
    <t>FURAÇÃO EM CONCRETO ARMADO - DIÂMETRO 3"</t>
  </si>
  <si>
    <t>FURAÇÃO EM CONCRETO ARMADO - DIÂMETRO 2"</t>
  </si>
  <si>
    <t>FURAÇÃO EM CONCRETO - DIÂMETRO 1 1/4"</t>
  </si>
  <si>
    <t>FURAÇÃO EM CONCRETO - DIÂMETRO 1"</t>
  </si>
  <si>
    <t>FURAÇÃO EM CONCRETO - DIÂMETRO 3/4"</t>
  </si>
  <si>
    <t>FURAÇÃO EM CONCRETO - DIÂMETRO 5/8"</t>
  </si>
  <si>
    <t>FURAÇÃO EM CONCRETO ARMADO</t>
  </si>
  <si>
    <t>REMOÇÃO DE PINTURA EXISTENTE COM REMOVEDOR "PINTOFF" OU SIMILAR</t>
  </si>
  <si>
    <t>CORTE DE CONCRETO COM DISCO DIAMANTADO ATÉ PROFUNDIDADE DE 13CM</t>
  </si>
  <si>
    <t>FORNECIMENTO E APLICAÇÃO DE RESINA EPOXÍDICA PARA CHUMBAMENTO DE ARMADURAS EM FUROS DE CONCRETO</t>
  </si>
  <si>
    <t>LIXAMENTO MECÂNICO DE SUPERFÍCIES DE CONCRETO</t>
  </si>
  <si>
    <t>PROTEÇÃO PARA TERCEIROS COM TELA DE NYLON</t>
  </si>
  <si>
    <t>HIDROJATEAMENTO DE ALTA PRESSÃO PARA LIMPEZA DE SUPERFÍCIES</t>
  </si>
  <si>
    <t>SINALIZAÇÃO - ILUMINAÇÃO</t>
  </si>
  <si>
    <t>SINALIZAÇÃO - TAPUME MÓVEL</t>
  </si>
  <si>
    <t>SINALIZAÇÃO</t>
  </si>
  <si>
    <t>CURA QUÍMICA</t>
  </si>
  <si>
    <t>TRATAMENTO DE TRINCAS INATIVAS COM INJEÇÃO DE RESINA EPÓXI DE BAIXA VISCOSIDADE, BICOMPONENTE, ISENTA DE SOLVENTES</t>
  </si>
  <si>
    <t>CALDA DE CIMENTO PARA INJEÇÃO - FORNECIMENTO, PREPARO E APLICAÇÃO</t>
  </si>
  <si>
    <t>TRATAMENTO DE TRINCAS INATIVAS COM INJEÇÃO DE RESINA EPÓXI</t>
  </si>
  <si>
    <t>BICOS DE INJEÇÃO PARA RESINAS - FORNECIMENTO, INSTALAÇÃO E POSTERIOR CORTE</t>
  </si>
  <si>
    <t>COLMATAÇÃO DE FISSURAS COM FORNECIMENTO E APLICAÇÃO DE ARGAMASSA EPOXÍDICA</t>
  </si>
  <si>
    <t>GRAUTE - FORNECIMENTO, PREPARO E APLICAÇÃO</t>
  </si>
  <si>
    <t>GRAUTE COM PEDRISCO - FORNECIMENTO, PREPARO E APLICAÇÃO</t>
  </si>
  <si>
    <t>GRAUTE</t>
  </si>
  <si>
    <t>FORNECIMENTO, PREPARO E APLICAÇÃO DE CONCRETO PROJETADO, MEDIDO NO PROJETO - FCK = 30MPA - EM OBRAS DE CONTENÇÃO</t>
  </si>
  <si>
    <t>FORNECIMENTO, PREPARO E APLICAÇÃO DE CONCRETO PROJETADO, MEDIDO NO PROJETO - FCK = 25MPA - EM OBRAS DE CONTENÇÃO</t>
  </si>
  <si>
    <t>FORNECIMENTO, PREPARO E APLICAÇÃO DE CONCRETO PROJETADO, MEDIDO NO PROJETO - FCK = 20MPA - EM OBRAS DE CONTENÇÃO</t>
  </si>
  <si>
    <t>FORNECIMENTO, PREPARO E APLICAÇÃO DE CONCRETO PROJETADO, MEDIDO NO PROJETO</t>
  </si>
  <si>
    <t>FORNECIMENTO, PREPARO E APLICAÇÃO DE ADESIVO EPOXÍDICO PARA COLAGEM</t>
  </si>
  <si>
    <t>JATEAMENTO PARA LIMPEZA DE FERRAGENS E SUPERFÍCIES DE CONCRETO</t>
  </si>
  <si>
    <t>CORTE E REMOÇÃO SUPERFICIAL DE CONCRETO ATÉ 3 CM DE PROFUNDIDADE</t>
  </si>
  <si>
    <t>APICOAMENTO DE SUPERFÍCIES DE CONCRETO (COM EQUIPAMENTO PNEUMÁTICO)</t>
  </si>
  <si>
    <t>PLATAFORMA DE MADEIRA A SEREM ARMADAS SOBRE ANDAIMES METÁLICOS</t>
  </si>
  <si>
    <t>M3XMES</t>
  </si>
  <si>
    <t>ANDAIMES METÁLICOS</t>
  </si>
  <si>
    <t>RECUPERAÇÃO ESTRUTURAL DE OBRAS DE ARTE (PONTES E VIADUTOS)</t>
  </si>
  <si>
    <t>FRESAGEM DE PAVIMENTO ASFÁLTICO COM ESPESSURA ATÉ 5CM,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</si>
  <si>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</si>
  <si>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</si>
  <si>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3CM, EM VIAS EXPRESSAS, INCLUSIVE REMOÇÃO DO MATERIAL FRESADO ATÉ 10KM E VARRIÇÃO</t>
  </si>
  <si>
    <t>FRESAGEM</t>
  </si>
  <si>
    <t xml:space="preserve"> ANCORAGEM PASSIVA TIPO LAÇO SÉRIE V-19 - Ø= 12,7 MM</t>
  </si>
  <si>
    <t xml:space="preserve"> ANCORAGEM ATIVA SÉRIE V-19 - Ø= 15,2 MM</t>
  </si>
  <si>
    <t>ANCORAGEM ATIVA SÉRIE V-19 - Ø= 12,7 MM</t>
  </si>
  <si>
    <t>ANCORAGEM ATIVA SÉRIE V-10 - Ø= 12,7 MM</t>
  </si>
  <si>
    <t>BRITAGEM DOS MATERIAIS PROVENIENTES DOS RESÍDUOS DA CONSTRUÇÃO CIVIL</t>
  </si>
  <si>
    <t>REMOÇÃO DE ENTULHO ALÉM DO PRIMEIRO KM</t>
  </si>
  <si>
    <t>CARGA E REMOÇÃO DE ENTULHO ATÉ A DISTÂNCIA MÉDIA DE IDA E VOLTA DE 1KM</t>
  </si>
  <si>
    <t>ANCORAGEM ATIVA SÉRIE V 12 Ø = 5/8 "</t>
  </si>
  <si>
    <t>FORNECIMENTO E COLOCAÇÃO DE JUNTA DE DILATAÇÃO DE ELASTÔMERO DE NEOPRENE, TIPO JEENE JJ5070 OU SIMILAR</t>
  </si>
  <si>
    <t>FORNECIMENTO E COLOCAÇÃO DE JUNTA DILATAÇÃO ELASTÔMERO NEOPRENE, JEENE JJ2027M OU SIMILAR</t>
  </si>
  <si>
    <t>FORNECIMENTO E COLOCAÇÃO DE JUNTA DE DILATAÇÃO DE ELASTÔMERO DE NEOPRENE, TIPO JEENE JJ 0411 M OU SIMILAR</t>
  </si>
  <si>
    <t>FORNECIMENTO E COLOCAÇÃO DE AÇO DE PROTENSÃO CP-190 RB 12 DIÂMETRO 5/8", INCLUIDO BAINHA, PROTENSÃO E INJEÇÃO</t>
  </si>
  <si>
    <t>FORNECIMENTO E COLOCAÇÃO DE JUNTA DE DILATAÇÃO DE ELASTÔMERO DE NEOPRENE, TIPO JEENE JJ 99120 VV OU SIMILAR</t>
  </si>
  <si>
    <t>FORNECIMENTO E COLOCAÇÃO DE JUNTA DE DILATAÇÃO DE ELASTÔMERO DE NEOPRENE, TIPO JEENE JJ6080VV OU SIMILAR</t>
  </si>
  <si>
    <t>ALVENARIA DE BLOCOS DE CONCRETO 14 X 19 X 39CM</t>
  </si>
  <si>
    <t>BROCA, DIÂMETRO 25CM, PROFUNDIDADE ATÉ 4M</t>
  </si>
  <si>
    <t>ANCORAGEM ATIVA SÉRIE V-12 - Ø = 1/2"</t>
  </si>
  <si>
    <t>ANCORAGEM ATIVA SÉRIE V-6 - Ø = 1/2"</t>
  </si>
  <si>
    <t>ANCORAGEM ATIVA SÉRIE V- 4 Ø = 1/2"</t>
  </si>
  <si>
    <t>FORNECIMENTO E COLOCAÇÃO DE AÇO DE PROTENSÃO CP-190-RB - 12 Ø = 1/2" INCLUINDO BAINHA, PROTENSÃO E INJEÇÃO</t>
  </si>
  <si>
    <t>FORNECIMENTO E COLOCAÇÃO DE AÇO DE PROTENSÃO CP-190-RB 6 Ø = 1/2"   INCLUINDO BAINHA, PROTENSÃO E INJEÇÃO</t>
  </si>
  <si>
    <t>FORNECIMENTO E COLOCAÇÃO DE AÇO DE PROTENSÃO CP-190-RB - 4 Ø=1/2" INCLUINDO BAINHA, PROTENSÃO E INJEÇÃO</t>
  </si>
  <si>
    <t>FORNECIMENTO E COLOCAÇÃO DE JUNTA DE DILATAÇÃO DE ELASTÔMERO DE NEOPRENE, TIPO JEENE JJ 3550 VV OU SIMILAR</t>
  </si>
  <si>
    <t>FORNECIMENTO E COLOCAÇÃO DE JUNTA DE DILATAÇÃO DE ELASTÔMERO DE NEOPRENE, TIPO JEENE JJ 2540 VV OU SIMILAR</t>
  </si>
  <si>
    <t>EMENDA DE TOPO DE PERFIL DE AÇO 12"</t>
  </si>
  <si>
    <t>EMENDA DE TOPO DE PERFIL DE AÇO 10"</t>
  </si>
  <si>
    <t>CORTE DE PERFIL DE AÇO 12"</t>
  </si>
  <si>
    <t>CORTE DE PERFIL DE AÇO 10"</t>
  </si>
  <si>
    <t>DEMOLIÇÃO DE CONCRETO ARMADO</t>
  </si>
  <si>
    <t>DEMOLIÇÃO DE ALVENARIA</t>
  </si>
  <si>
    <t>PINTURA DE GRADIL DE FERRO, MODELO PMSP</t>
  </si>
  <si>
    <t>GRADIL DE FERRO MODELO PMSP, INCLUI PINTURA</t>
  </si>
  <si>
    <t>GRADIL DE FERRO MODELO PMSP</t>
  </si>
  <si>
    <t>APOIO DE NEOPRENE FRETADO</t>
  </si>
  <si>
    <t>APOIO DE NEOPRENE SIMPLES</t>
  </si>
  <si>
    <t>JUNTA TIPO FUNGENBAND O-22 OU SIMILAR</t>
  </si>
  <si>
    <t>JUNTA TIPO FUNGENBAND O-12 OU SIMILAR</t>
  </si>
  <si>
    <t>IMPERMEABILIZAÇÃO DE TABULEIROS</t>
  </si>
  <si>
    <t>IMPERMEABILIZAÇÃO DE CONCRETO EM CONTATO COM A TERRA</t>
  </si>
  <si>
    <t>REBOCO</t>
  </si>
  <si>
    <t>EMBOÇO COM ARGAMASSA DE CIMENTO, CAL E AREIA NO TRAÇO 1:2:8</t>
  </si>
  <si>
    <t>REVESTIMENTO COM 2CM DE ARGAMASSA, CIMENTO E AREIA 1:3</t>
  </si>
  <si>
    <t>CHAPISCO COM ARGAMASSA DE CIMENTO E AREIA 1:6</t>
  </si>
  <si>
    <t>ALVENARIA DE PEDRA ARGAMASSADA</t>
  </si>
  <si>
    <t>ALVENARIA DE PEDRA SECA</t>
  </si>
  <si>
    <t>ALVENARIA DE MEIO TIJOLO COMUM</t>
  </si>
  <si>
    <t>ALVENARIA DE UM TIJOLO COMUM</t>
  </si>
  <si>
    <t>ALVENARIA DE TIJOLO COMUM PARA FUNDAÇÃO</t>
  </si>
  <si>
    <t>FORNECIMENTO E APLICAÇÃO DE CONCRETO CICLÓPICO, CONTENDO 70% DE CONCRETO FCK=15,0MPA E 30% DE PEDRA AMARROADA</t>
  </si>
  <si>
    <t>FORNECIMENTO E APLICAÇÃO DE CONCRETO USINADO FCK=30,0MPA - BOMBEADO</t>
  </si>
  <si>
    <t>FORNECIMENTO E APLICAÇÃO DE CONCRETO USINADO FCK=25MPA -BOMBEADO</t>
  </si>
  <si>
    <t>FORNECIMENTO E APLICAÇÃO DE CONCRETO USINADO FCK=20,0MPA - BOMBEADO</t>
  </si>
  <si>
    <t>FORNECIMENTO E APLICAÇÃO DE CONCRETO USINADO FCK=15,0MPA - BOMBEADO</t>
  </si>
  <si>
    <t>FORNECIMENTO E APLICAÇÃO DE CONCRETO USINADO FCK=10MPA - BOMBEADO</t>
  </si>
  <si>
    <t>FORNECIMENTO E APLICAÇÃO DE TELA DE AÇO</t>
  </si>
  <si>
    <t>FORNECIMENTO E APLICAÇÃO DE AÇO CA-60</t>
  </si>
  <si>
    <t>FORNECIMENTO E APLICAÇÃO DE AÇO CA-50 - DIÂMETRO MAIOR OU IGUAL À 1/2"</t>
  </si>
  <si>
    <t>FORNECIMENTO E APLICAÇÃO DE AÇO CA-50 - DIÂMETRO MENOR QUE 1/2"</t>
  </si>
  <si>
    <t>FORNECIMENTO E APLICAÇÃO DE AÇO CA-25</t>
  </si>
  <si>
    <t>CIMBRAMENTO METÁLICO DE ALTURA MAIOR QUE 3,00M, MONTAGEM E POSTERIOR DESMONTAGEM, INCLUSIVE O TRANSPORTE DOS MATERIAIS</t>
  </si>
  <si>
    <t>M3XMÊS</t>
  </si>
  <si>
    <t>CIMBRAMENTO METÁLICO DE ALTURA MAIOR QUE 3,00M - FORNECIMENTO DOS MATERIAIS</t>
  </si>
  <si>
    <t>FORMA INTERNA NÃO RECUPERÁVEL, INCLUSIVE CIMBRAMENTO ATÉ 3,00M</t>
  </si>
  <si>
    <t>FORMA PARA CONCRETO APARENTE, EXCLUSIVE CIMBRAMENTO</t>
  </si>
  <si>
    <t>FORMA PARA CONCRETO APARENTE, INCLUSIVE CIMBRAMENTO DE ALTURA ATÉ 3M</t>
  </si>
  <si>
    <t>FORMA PARA CONCRETO APARENTE</t>
  </si>
  <si>
    <t>FORMA COMUM, EXCLUSIVE  CIMBRAMENTO</t>
  </si>
  <si>
    <t>FORMA COMUM, INCLUSIVE CIMBRAMENTO</t>
  </si>
  <si>
    <t>FORMA COMUM</t>
  </si>
  <si>
    <t>FORMA PARA SAPATAS E BALDRAMES</t>
  </si>
  <si>
    <t>FORNECIMENTO E CRAVAÇÃO DE ESTACAS DE EUCALIPTO - DIÂMETRO 20 À 30CM</t>
  </si>
  <si>
    <t>PONTES E VIADUTOS</t>
  </si>
  <si>
    <t>FORNECIMENTO E COLOCAÇÃO DE GABIÃO TIPO COLCHÃO RENO, H = 0,30M, DE MALHA 6 X 2CM, GALVANIZADO, REVESTIDO EM PVC, DE FIO Ø = 2,20MM</t>
  </si>
  <si>
    <t>EXECUÇÃO DE VALETA DE PROTEÇÃO DE CORTE COM REVESTIMENTO EM CONCRETO (0,75 M3/M)</t>
  </si>
  <si>
    <t>EXECUÇÃO DE VALETA DE PROTEÇÃO DE CORTE (0,75 M3/M)</t>
  </si>
  <si>
    <t>EXECUÇÃO DE VALETA DE PROTEÇÃO DE ATERRO COM REVESTIMENTO EM CONCRETO (0,75 M3/M)</t>
  </si>
  <si>
    <t>FORNECIMENTO E COLOCAÇÃO DE MANTA GEOTÊXTIL COM RESISTÊNCIA À TRAÇÃO LONGITUDINAL DE 31KN/M E TRAÇÃO TRANSVERSAL DE 27KN/M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</si>
  <si>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</si>
  <si>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</si>
  <si>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</si>
  <si>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</si>
  <si>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</si>
  <si>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</si>
  <si>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</si>
  <si>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7KN/M E TRAÇÃO TRANSVERSAL DE 6KN/M EM JUNTA DE DILATAÇÃO</t>
  </si>
  <si>
    <t>HPXH</t>
  </si>
  <si>
    <t>ESGOTAMENTO D'ÁGUA COM BOMBA SUBMERSA - POTÊNCIA ATÉ 5HP</t>
  </si>
  <si>
    <t>FORNECIMENTO E COLOCAÇÃO DE GABIÃO TIPO SACO, D = 0,65M, DE MALHA 8 X 10CM, GALVANIZADO, REVESTIDO EM PVC, DE FIO Ø = 2,4MM</t>
  </si>
  <si>
    <t>FORNECIMENTO E COLOCAÇÃO DE GABIÃO TIPO COLCHÃO RENO, H = 0,30M, DE MALHA 6 X 8CM, GALVANIZADO, REVESTIDO EM PVC, DE FIO Ø = 2,0MM</t>
  </si>
  <si>
    <t>FORNECIMENTO  E COLOCAÇÃO DE GABIÃO TIPO COLCHÃO RENO, H = 0,23M, DE MALHA 6 X 8CM, GALVANIZADO, REVESTIDO EM PVC, DE FIO Ø = 2,0MM</t>
  </si>
  <si>
    <t>FORNECIMENTO  E COLOCAÇÃO DE GABIÃO TIPO COLCHÃO RENO, H = 0,17M, DE MALHA 6 X 8CM, GALVANIZADO, REVESTIDO EM PVC, DE FIO Ø = 2,0MM</t>
  </si>
  <si>
    <t>FORNECIMENTO E COLOCAÇÃO DE GABIÃO TIPO CAIXA, H = 1,00M, DE MALHA 8 X 10CM, GALVANIZADO E REVESTIDO EM PVC, DE FIO Ø = 2,4MM</t>
  </si>
  <si>
    <t>FORNECIMENTO E COLOCAÇÃO DE GABIÃO TIPO CAIXA, H = 0,50M, DE MALHA 8 X 10CM, GALVANIZADO E REVESTIDO EM PVC, DE FIO Ø = 2,4MM</t>
  </si>
  <si>
    <t>FORNECIMENTO E COLOCAÇÃO DE GABIÃO TIPO CAIXA, H = 1,00M, DE MALHA 8 X 10CM, GALVANIZADO, DE FIO Ø = 2,7MM</t>
  </si>
  <si>
    <t>FORNECIMENTO E COLOCAÇÃO DE GABIÃO TIPO CAIXA, H = 0,50 M, DE MALHA 8 X 10CM, GALVANIZADO, DE FIO Ø = 2,7MM</t>
  </si>
  <si>
    <t>DESASSOREAMENTO, LIMPEZA E REMOÇÃO DE MATERIAL DE GALERIA MOLDADA</t>
  </si>
  <si>
    <t>MURO DE ARRIMO DE RACHÃO COM ARGAMASSA DE CIMENTO E AREIA 1:3</t>
  </si>
  <si>
    <t>BARBACANS DE TUBOS DE PVC - DIÂMETRO 4"</t>
  </si>
  <si>
    <t>ENROCAMENTO DE PEDRA EM TALUDES</t>
  </si>
  <si>
    <t>FORNECIMENTO E APLICAÇÃO DE CONCRETO USINADO FCK=30,0MPA</t>
  </si>
  <si>
    <t>FORNECIMENTO E APLICAÇÃO DE CONCRETO USINADO FCK=25MPA</t>
  </si>
  <si>
    <t>FORNECIMENTO E APLICAÇÃO DE CONCRETO USINADO FCK=20,0MPA</t>
  </si>
  <si>
    <t>FORNECIMENTO E APLICAÇÃO DE CONCRETO USINADO FCK=15,0MPA</t>
  </si>
  <si>
    <t>FORNECIMENTO E APLICAÇÃO DE CONCRETO USINADO FCK=10MPA</t>
  </si>
  <si>
    <t>FORNECIMENTO E APLICAÇÃO DE AÇO CA-50 - DIÂMETRO &gt; OU = 1/2"</t>
  </si>
  <si>
    <t>FORNECIMENTO E APLICAÇÃO DE AÇO CA-50 - DIÂMETRO &lt; 1/2"</t>
  </si>
  <si>
    <t>FORMA PARA GALERIA MOLDADA</t>
  </si>
  <si>
    <t>CIMBRAMENTO EM GALERIA MOLDADA</t>
  </si>
  <si>
    <t>PERFIS METÁLICOS PERDIDOS EM ESCORAMENTOS, NO CASO DE IMPOSSIBILIDADE DO REAPROVEITAMENTO PREVISTO NOS ITENS 7.3.</t>
  </si>
  <si>
    <t>ESCORAMENTO PARA GALERIAS MOLDADAS, UTILIZANDO PERFIS METÁLICOS, COM REAPROVEITAMENTO - PROFUNDIDADE &gt; 6M, &lt; OU = 8M, COM BOCA DE 5 À 8M</t>
  </si>
  <si>
    <t>ESCORAMENTO PARA GALERIAS MOLDADAS, UTILIZANDO PERFIS METÁLICOS, COM REAPROVEITAMENTO - PROFUNDIDADE &gt; 6M, &lt; OU = 8M, COM BOCA DE 3 À 5M</t>
  </si>
  <si>
    <t>ESCORAMENTO PARA GALERIAS MOLDADAS, UTILIZANDO PERFIS METÁLICOS, COM REAPROVEITAMENTO - PROFUNDIDADE &gt; 4M, &lt; OU = 6M, COM BOCA DE 5 À 8M</t>
  </si>
  <si>
    <t>ESCORAMENTO PARA GALERIAS MOLDADAS, UTILIZANDO PERFIS METÁLICOS, COM REAPROVEITAMENTO - PROFUNDIDADE &gt; 4M, &lt; OU = 6M, COM BOCA DE 3 À 5M</t>
  </si>
  <si>
    <t>ESCORAMENTO PARA GALERIAS MOLDADAS, UTILIZANDO PERFIS METÁLICOS, COM REAPROVEITAMENTO - PROFUNDIDADE &lt; OU = 4M, COM BOCA DE 5 À 8M</t>
  </si>
  <si>
    <t>ESCORAMENTO PARA GALERIAS MOLDADAS, UTILIZANDO PERFIS METÁLICOS, COM REAPROVEITAMENTO - PROFUNDIDADE &lt; OU = 4M, COM BOCA DE 3 À 5M</t>
  </si>
  <si>
    <t>ESCORAMENTO PARA GALERIAS MOLDADAS UTILIZANDO PERFIS METÁLICOS, COM REAPROVEITAMENTO</t>
  </si>
  <si>
    <t>ESCORAMENTO CONTÍNUO DE MADEIRA PARA GALERIAS MOLDADAS, COM REAPROVEITAMENTO</t>
  </si>
  <si>
    <t>GALERIAS MOLDADAS, CÓRREGOS E DRENAGEM</t>
  </si>
  <si>
    <t>SERVIÇOS DE LIMPEZA MECÂNICA DOS SISTEMAS DE DRENAGEM (GALERIAS, BOCA DE LOBO, PV, ETC), COM UTILIZAÇÃO DE EQUIPAMENTO COMBINADO HIDROJATO/ SUGADOR/ RECICLADOR</t>
  </si>
  <si>
    <t>SERVIÇOS DE LIMPEZA MECÂNICA DOS SISTEMAS DE DRENAGEM (GALERIAS, BOCA DE LOBO, PV, ETC), COM UTILIZAÇÃO DE EQUIPAMENTO COMBINADO HIDROJATO/ SUGADOR</t>
  </si>
  <si>
    <t>FORNECIMENTO E APLICAÇÃO DE MANTA FORMADA PELA ASSOCIAÇÃO DE UM TECIDO TÉCNICO DE POLIESTER COM FILME DE POLIETILENO DE BAIXA DENSIDADE EM ACORDO COM A NBR12824</t>
  </si>
  <si>
    <t>FORNECIMENTO E COLOCAÇÃO DE MANTA GEOTÊXTIL COM RESISTÊNCIA À TRAÇÃO LONGITUDINAL DE 31KN/M E TRAÇÃO TRANSVERSAL DE 27KN/M</t>
  </si>
  <si>
    <t>FORNECIMENTO E COLOCAÇÃO DE MANTA GEOTÊXTIL COM RESISTÊNCIA À TRAÇÃO LONGITUDINAL DE 26KN/M E TRAÇÃO TRANSVERSAL DE 23KN/M</t>
  </si>
  <si>
    <t>FORNECIMENTO E COLOCAÇÃO DE MANTA GEOTÊXTIL COM RESISTÊNCIA À TRAÇÃO LONGITUDINAL DE 21KN/M E TRAÇÃO TRANSVERSAL DE 19KN/M</t>
  </si>
  <si>
    <t>FORNECIMENTO E COLOCAÇÃO DE MANTA GEOTÊXTIL COM RESISTÊNCIA À TRAÇÃO LONGITUDINAL DE 16KN/M E TRAÇÃO TRANSVERSAL DE 14KN/M</t>
  </si>
  <si>
    <t>FORNECIMENTO E COLOCAÇÃO DE MANTA GEOTÊXTIL COM RESISTÊNCIA À TRAÇÃO LONGITUDINAL DE 14KN/M E TRAÇÃO TRANSVERSAL DE 12KN/M</t>
  </si>
  <si>
    <t>FORNECIMENTO E COLOCAÇÃO DE MANTA GEOTÊXTIL COM RESISTÊNCIA À TRAÇÃO LONGITUDINAL DE 10KN/M E TRAÇÃO TRANSVERSAL DE 9KN/M</t>
  </si>
  <si>
    <t>FORNECIMENTO E COLOCAÇÃO DE MANTA GEOTÊXTIL COM RESISTÊNCIA À TRAÇÃO LONGITUDINAL DE 9KN/M E TRAÇÃO TRANSVERSAL DE 8KN/M</t>
  </si>
  <si>
    <t>FORNECIMENTO E COLOCAÇÃO DE MANTA GEOTÊXTIL COM RESISTÊNCIA À TRAÇÃO LONGITUDINAL DE 8KN/M E TRAÇÃO TRANSVERSAL DE 7KN/M</t>
  </si>
  <si>
    <t>FORNECIMENTO E COLOCAÇÃO DE MANTA GEOTÊXTIL COM RESISTÊNCIA À TRAÇÃO LONGITUDINAL DE 7KN/M E TRAÇÃO TRANSVERSAL DE 6KN/M</t>
  </si>
  <si>
    <t>FORNECIMENTO E ASSENTAMENTO DE TUBO DE PVC RÍGIDO, COR BRANCA, PARA ESGOTO, PONTA E BOLSA - DIÂMETRO 100MM (4")</t>
  </si>
  <si>
    <t>FORNECIMENTO E ASSENTAMENTO DE TUBO DE PVC RÍGIDO, COR BRANCA, PARA ESGOTO, PONTA E BOLSA - DIÂMETRO 75MM (3")</t>
  </si>
  <si>
    <t>FORNECIMENTO E ASSENTAMENTO DE TUBO DE PVC RÍGIDO, COR BRANCA, PARA ESGOTO, PONTA E BOLSA - DIÂMETRO 50MM (2")</t>
  </si>
  <si>
    <t>FORNECIMENTO E ASSENTAMENTO DE TUBO DE PVC RÍGIDO, COR BRANCA, PARA ESGOTO, JUNTAS SOLDADAS</t>
  </si>
  <si>
    <t>SUBSTITUIÇÃO DE GRELHA TIPO "BOCA DE LEÃO" - TIPO NÃO-ARTICULADA, EXCETO O FORNECIMENTO DA GRELHA</t>
  </si>
  <si>
    <t>SUBSTITUIÇÃO DA GRELHA TIPO "BOCA DE LEÃO" - TIPO ARTICULADA, EXCETO O FORNECIMENTO DA GRELHA</t>
  </si>
  <si>
    <t>REFORMA DE BOCA DE LEÃO DUPLA</t>
  </si>
  <si>
    <t>REFORMA DE BOCA DE LEÃO SIMPLES</t>
  </si>
  <si>
    <t>REFORMA DE BOCA DE LEÃO</t>
  </si>
  <si>
    <t>FORNECIMENTO DE GRELHA TIPO "BOCA DE LEÃO" DE PLÁSTICO CL. MÍNIMA 250 - 25T - DIM.APR=810X270MM - ABNT - T. ARTICU. P/ GAL. ÁGUAS PLUV.</t>
  </si>
  <si>
    <t>FORNECIMENTO DE GRELHA TIPO "BOCA DE LEÃO" DE FERRO FUND. DÚCTIL CL. MÍN.D400 - 40T - DIM. APR=500X500MM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</si>
  <si>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</si>
  <si>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</si>
  <si>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</si>
  <si>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MÍN.250 - 25T - DIM. APR=810X270MM - NBR 10160 - T. ARTICU. - P/ GAL. ÁGUAS PLUV.</t>
  </si>
  <si>
    <t>INSTALAÇÃO DE BOCA DE LEÃO DUPLA COM GRELHA NÃO-ARTICULADA, EXCETO O FORNECIMENTO DA GRELHA</t>
  </si>
  <si>
    <t>INSTALAÇÃO DE BOCA DE LEÃO DUPLA COM GRELHA ARTICULADA, EXCETO O FORNECIMENTO DA GRELHA</t>
  </si>
  <si>
    <t>INSTALAÇÃO DE BOCA DE LEÃO SIMPLES COM GRELHA NÃO-ARTICULADA, EXCETO FORNECIMENTO DA GRELHA</t>
  </si>
  <si>
    <t>INSTALAÇÃO DE BOCA DE LEÃO SIMPLES COM GRELHA ARTICULADA, EXCETO FORNECIMENTO DA GRELHA</t>
  </si>
  <si>
    <t>BOCA DE LEÃO</t>
  </si>
  <si>
    <t>ASSENTAMENTO DE TUBOS DE CONCRETO EXISTENTE - DIÂMETRO 150CM</t>
  </si>
  <si>
    <t>ASSENTAMENTO DE TUBOS DE CONCRETO EXISTENTE - DIÂMETRO 120CM</t>
  </si>
  <si>
    <t>ASSENTAMENTO DE TUBOS DE CONCRETO EXISTENTE - DIÂMETRO 110CM</t>
  </si>
  <si>
    <t>ASSENTAMENTO DE TUBOS DE CONCRETO EXISTENTE - DIÂMETRO 100CM</t>
  </si>
  <si>
    <t>ASSENTAMENTO DE TUBOS DE CONCRETO EXISTENTE - DIÂMETRO 90CM</t>
  </si>
  <si>
    <t>ASSENTAMENTO DE TUBOS DE CONCRETO EXISTENTE - DIÂMETRO 80CM</t>
  </si>
  <si>
    <t>ASSENTAMENTO DE TUBOS DE CONCRETO EXISTENTE -  DIÂMETRO 70CM</t>
  </si>
  <si>
    <t>ASSENTAMENTO DE TUBOS DE CONCRETO EXISTENTE - DIÂMETRO 60CM</t>
  </si>
  <si>
    <t>ASSENTAMENTO DE TUBOS DE CONCRETO EXISTENTE - DIÂMETRO 50CM</t>
  </si>
  <si>
    <t>ASSENTAMENTO DE TUBOS DE CONCRETO EXISTENTE - DIÂMETRO 40CM</t>
  </si>
  <si>
    <t>ASSENTAMENTO DE TUBOS DE CONCRETO EXISTENTE - DIÂMETRO 30CM</t>
  </si>
  <si>
    <t>FORNECIMENTO E ASSENTAMENTO DE CANALETA (MEIO TUBO) DE CONCRETO - DIÂMETRO 50CM</t>
  </si>
  <si>
    <t>FORNECIMENTO E ASSENTAMENTO DE CANALETA (MEIO TUBO) DE CONCRETO - DIÂMETRO 40CM</t>
  </si>
  <si>
    <t>FORNECIMENTO E ASSENTAMENTO DE CANALETA (MEIO TUBO) DE CONCRETO - DIÂMETRO 30CM</t>
  </si>
  <si>
    <t>ENSECADEIRA DE MADEIRA EM PAREDES DUPLAS, COM POSTERIOR RETIRADA DO MATERIAL</t>
  </si>
  <si>
    <t>ENSECADEIRA DE MADEIRA EM PAREDES SIMPLES, COM POSTERIOR RETIRADA DO MATERIAL</t>
  </si>
  <si>
    <t>ASSENTAMENTO DE TUBULAÇÃO DE FERRO FUNDIDO TIPO SABESP - DIÂMETRO 100MM</t>
  </si>
  <si>
    <t>ASSENTAMENTO DE TUBULAÇÃO DE FERRO FUNDIDO TIPO SABESP - DIÂMETRO 75MM</t>
  </si>
  <si>
    <t>ASSENTAMENTO DE MANILHA DE CERÂMICA - DIÂMETRO 12"</t>
  </si>
  <si>
    <t>ASSENTAMENTO DE MANILHA DE CERÂMICA - DIÂMETRO 8"</t>
  </si>
  <si>
    <t>ASSENTAMENTO DE MANILHA DE CERÂMICA - DIÂMETRO 6"</t>
  </si>
  <si>
    <t>ASSENTAMENTO DE MANILHA DE CERÂMICA - DIÂMETRO 4"</t>
  </si>
  <si>
    <t>LIGAÇÃO DOMICILIAR DE ESGOTO COM MANILHA DE CERÂMICA TIPO SABESP - DIÂMETRO 4"</t>
  </si>
  <si>
    <t>FORNECIMENTO E ASSENTAMENTO DE MANILHA DE CERÂMICA - DIÂMETRO 12" X 1M</t>
  </si>
  <si>
    <t>FORNECIMENTO E ASSENTAMENTO DE MANILHA DE CERÂMICA - DIÂMETRO 8" X 1M</t>
  </si>
  <si>
    <t>FORNECIMENTO E ASSENTAMENTO DE MANILHA DE CERÂMICA - DIÂMETRO 6" X 1M</t>
  </si>
  <si>
    <t>FORNECIMENTO E ASSENTAMENTO DE MANILHA DE CERÂMICA - DIÂMETRO 4" X 60CM</t>
  </si>
  <si>
    <t>FORNECIMENTO E ASSENTAMENTO DE TUBO DE PEAD CORRUGADO E PERFURADOPARA DRENAGEM - DIÂMETRO 6,0" (EM ACORDO COM AS NORMAS DNIT 093/06, NBR 15073 E NBR 14692)</t>
  </si>
  <si>
    <t>FORNECIMENTO E ASSENTAMENTO DE TUBO DE PEAD CORRUGADO E PERFURADOPARA DRENAGEM - DIÂMETRO 4,0" (EM ACORDO COM AS NORMAS DNIT 093/06, NBR 15073 E NBR 14692)</t>
  </si>
  <si>
    <t>FORNECIMENTO E ASSENTAMENTO DE TUBO DE PEAD CORRUGADO E PERFURADOPARA DRENAGEM - DIÂMETRO 3,0" (EM ACORDO COM AS NORMAS DNIT 093/06, NBR 15073 E NBR 14692)</t>
  </si>
  <si>
    <t>FORNECIMENTO E ASSENTAMENTO DE TUBO DE PEAD CORRUGADO E PERFURADOPARA DRENAGEM - DIÂMETRO 2,5" (EM ACORDO COM AS NORMAS DNIT 093/06, NBR 15073 E NBR 14692)</t>
  </si>
  <si>
    <t>FORNECIMENTO E ASSENTAMENTO DE TUBO DRENO DE CONCRETO FURADO - DIÂMETRO 20,0CM</t>
  </si>
  <si>
    <t>DRENO DE AREIA</t>
  </si>
  <si>
    <t>DRENO DE BRITA</t>
  </si>
  <si>
    <t>SUBSTITUIÇÃO DE TAMPA DE CONCRETO PARA BOCA DE LOBO</t>
  </si>
  <si>
    <t>SUBSTITUIÇÃO DE GUIA CHAPÉU PARA BOCA DE LOBO</t>
  </si>
  <si>
    <t>REFORMA DE BOCA DE LOBO TRIPLA</t>
  </si>
  <si>
    <t>REFORMA DE BOCA DE LOBO DUPLA</t>
  </si>
  <si>
    <t>REFORMA DE BOCA DE LOBO SIMPLES</t>
  </si>
  <si>
    <t>REFORMA DE BOCA DE LOBO</t>
  </si>
  <si>
    <t>BOCA DE LOBO QUÁDRUPLA</t>
  </si>
  <si>
    <t>BOCA DE LOBO TRIPLA</t>
  </si>
  <si>
    <t>BOCA DE LOBO DUPLA</t>
  </si>
  <si>
    <t>BOCA DE LOBO SIMPLES</t>
  </si>
  <si>
    <t>BOCA DE LOBO</t>
  </si>
  <si>
    <t>LEVANTAMENTO OU REBAIXAMENTO DE TAMPÃO DE POÇO DE VISITA</t>
  </si>
  <si>
    <t>FORNECIMENTO DE TAMPÃO MAIS ARO, AMBOS EM PLÁSTICO CLASSE MÍNIMA 400 (40T) D=600MM - ABNT - P/ GAL. ÁGUAS PLUV.</t>
  </si>
  <si>
    <t>FORNECIMENTO DE TAMPÃO - GRELHA DE FERRO FUNDIDO DÚCTIL CLASSE MÍNIMA 400 (40T) D=600MM - NBR 10160 NÃO ARTICULADO - P/ GAL. ÁGUAS PLUV.</t>
  </si>
  <si>
    <t>FORNECIMENTO DE TAMPÃO - GRELHA DE FERRO FUNDIDO DÚCTIL CLASSE MÍNIMA 400 (40T) D=600MM - NBR 10160 ARTICULADO - P/ GAL. ÁGUAS PLUV.</t>
  </si>
  <si>
    <t>FORNECIMENTO DE TAMPÃO DE FERRO FUNDIDO DÚCTIL CLASSE MÍNIMA 400 (40T) D=600MM - NBR 10160 NÃO ARTICULADO - P/ GAL. ÁGUAS PLUV.</t>
  </si>
  <si>
    <t>FORNECIMENTO DE TAMPÃO DE FERRO FUNDIDO DÚCTIL CLASSE MÍNIMA 400 (40T) D=600MM - NBR 10160 ARTICULADO - P/ GAL. ÁGUAS PLUV.</t>
  </si>
  <si>
    <t>INSTALAÇÃO DE TAMPÃO PARA GALERIA DE ÁGUAS PLUVIAIS - NÃO ARTICULADO, EXCETO FORNECIMENTO DE TAMPÃO</t>
  </si>
  <si>
    <t>INSTALAÇÃO DE TAMPÃO PARA GALERIA DE ÁGUAS PLUVIAIS - ARTICULADO, EXCETO FORNECIMENTO DE TAMPÃO</t>
  </si>
  <si>
    <t>TAMPÃO PARA GALERIAS DE ÁGUAS PLUVIAIS</t>
  </si>
  <si>
    <t>CHAMINÉ DE POÇO DE VISITA COM ALVENARIA DE UM TIJOLO COMUM</t>
  </si>
  <si>
    <t>POÇO DE VISITA TIPO 3 - 2,20 X 2,20 X 2,20M</t>
  </si>
  <si>
    <t>POÇO DE VISITA TIPO 2 - 1,60 X 1,60 X 1,60M</t>
  </si>
  <si>
    <t>POÇO DE VISITA TIPO 1 - 1,40 X 1,40 X 1,40M</t>
  </si>
  <si>
    <t>POÇO DE VISITA</t>
  </si>
  <si>
    <t>FORNECIMENTO E ASSENTAMENTO DE TUBO EM POLIETILENO DE ALTA RESISTÊNCIA PEAD, COR PRETA, COM DN 1200MM</t>
  </si>
  <si>
    <t>FORNECIMENTO E ASSENTAMENTO DE TUBO EM POLIETILENO DE ALTA RESISTÊNCIA PEAD, COR PRETA, COM DN 1000MM</t>
  </si>
  <si>
    <t>FORNECIMENTO E ASSENTAMENTO DE TUBO EM POLIETILENO DE ALTA RESISTÊNCIA PEAD, COR PRETA, COM DN 800MM</t>
  </si>
  <si>
    <t>FORNECIMENTO E ASSENTAMENTO DE TUBO EM POLIETILENO DE ALTA RESISTÊNCIA PEAD, COR PRETA, COM DN 600MM</t>
  </si>
  <si>
    <t>FORNECIMENTO E ASSENTAMENTO DE TUBO EM POLIETILENO DE ALTA RESISTÊNCIA PEAD, COR PRETA, COM DN 500MM</t>
  </si>
  <si>
    <t>FORNECIMENTO E ASSENTAMENTO DE TUBO EM POLIETILENO DE ALTA RESISTÊNCIA PEAD, COR PRETA, COM DN 400MM</t>
  </si>
  <si>
    <t>FORNECIMENTO E ASSENTAMENTO DE TUBO EM POLIETILENO DE ALTA RESISTÊNCIA PEAD, COR PRETA, COM DN 300MM</t>
  </si>
  <si>
    <t>FORNECIMENTO E ASSENTAMENTO DE TUBOS DE CONCRETO ARMADO, DIÂMETRO 150CM - TIPO PA-3</t>
  </si>
  <si>
    <t>FORNECIMENTO E ASSENTAMENTO DE TUBOS DE CONCRETO ARMADO, DIÂMETRO 150CM - TIPO PA-2</t>
  </si>
  <si>
    <t>FORNECIMENTO E ASSENTAMENTO DE TUBOS DE CONCRETO ARMADO, DIÂMETRO 150CM</t>
  </si>
  <si>
    <t>FORNECIMENTO E ASSENTAMENTO DE TUBOS DE CONCRETO ARMADO, DIÂMETRO 120CM - TIPO PA-3</t>
  </si>
  <si>
    <t>FORNECIMENTO E ASSENTAMENTO DE TUBOS DE CONCRETO ARMADO, DIÂMETRO 120CM - TIPO PA-2</t>
  </si>
  <si>
    <t>FORNECIMENTO E ASSENTAMENTO DE TUBOS DE CONCRETO ARMADO, DIÂMETRO 120CM</t>
  </si>
  <si>
    <t>FORNECIMENTO E ASSENTAMENTO DE TUBOS DE CONCRETO ARMADO, DIÂMETRO 100CM - TIPO PA-3</t>
  </si>
  <si>
    <t>FORNECIMENTO E ASSENTAMENTO DE TUBOS DE CONCRETO ARMADO, DIÂMETRO 100CM - TIPO PA-2</t>
  </si>
  <si>
    <t>FORNECIMENTO E ASSENTAMENTO DE TUBOS DE CONCRETO ARMADO, DIÂMETRO 100CM</t>
  </si>
  <si>
    <t>FORNECIMENTO E ASSENTAMENTO DE TUBOS DE CONCRETO ARMADO, DIÂMETRO 90CM - TIPO PA-3</t>
  </si>
  <si>
    <t>FORNECIMENTO E ASSENTAMENTO DE TUBOS DE CONCRETO ARMADO, DIÂMETRO 90CM - TIPO PA-2</t>
  </si>
  <si>
    <t>FORNECIMENTO E ASSENTAMENTO DE TUBOS DE CONCRETO ARMADO, DIÂMETRO 90CM</t>
  </si>
  <si>
    <t>FORNECIMENTO E ASSENTAMENTO DE TUBOS DE CONCRETO ARMADO, DIÂMETRO 80CM - TIPO PA-3</t>
  </si>
  <si>
    <t>FORNECIMENTO E ASSENTAMENTO DE TUBOS DE CONCRETO ARMADO, DIÂMETRO 80CM - TIPO PA-2</t>
  </si>
  <si>
    <t>FORNECIMENTO E ASSENTAMENTO DE TUBOS DE CONCRETO ARMADO, DIÂMETRO 80CM</t>
  </si>
  <si>
    <t>FORNECIMENTO E ASSENTAMENTO DE TUBO DE CONCRETO ARMADO, DIÂMETRO 70CM - TIPO PA-3</t>
  </si>
  <si>
    <t>FORNECIMENTO E ASSENTAMENTO DE TUBO DE CONCRETO ARMADO, DIÂMETRO 70CM - TIPO PA-2</t>
  </si>
  <si>
    <t>FORNECIMENTO E ASSENTAMENTO DE TUBO DE CONCRETO ARMADO, DIÂMETRO 70CM</t>
  </si>
  <si>
    <t>FORNECIMENTO E ASSENTAMENTO DE TUBOS DE CONCRETO ARMADO, DIÂMETRO 60CM - TIPO PA-3</t>
  </si>
  <si>
    <t>FORNECIMENTO E ASSENTAMENTO DE TUBOS DE CONCRETO ARMADO, DIÂMETRO 60CM - TIPO PA-2</t>
  </si>
  <si>
    <t>FORNECIMENTO E ASSENTAMENTO DE TUBOS DE CONCRETO ARMADO, DIÂMETRO 60CM</t>
  </si>
  <si>
    <t>FORNECIMENTO E ASSENTAMENTO DE TUBOS DE CONCRETO SIMPLES - DIÂMETRO 50CM</t>
  </si>
  <si>
    <t>FORNECIMENTO E ASSENTAMENTO DE TUBOS DE CONCRETO SIMPLES - DIÂMETRO 40CM</t>
  </si>
  <si>
    <t>FORNECIMENTO E ASSENTAMENTO DE TUBOS DE CONCRETO SIMPLES - DIÂMETRO 30CM</t>
  </si>
  <si>
    <t>LASTRO DE CONCRETO FCK=10MPA</t>
  </si>
  <si>
    <t>LASTRO DE BRITA E PÓ DE PEDRA</t>
  </si>
  <si>
    <t>ESCORAMENTO CONTÍNUO DE MADEIRA PARA CANALIZAÇÃO DE TUBOS</t>
  </si>
  <si>
    <t>ESCORAMENTO DESCONTÍNUO DE MADEIRA PARA CANALIZAÇÃO DE TUBOS</t>
  </si>
  <si>
    <t>ARRANCAMENTO E REMOÇÃO DE CANALIZAÇÃO 0 &gt; 60CM</t>
  </si>
  <si>
    <t>ARRANCAMENTO E REMOÇÃO DE CANALIZAÇÃO, 30,0CM &lt; 0 &lt; OU = A 60CM</t>
  </si>
  <si>
    <t>CANALIZAÇÃO DE TUBOS</t>
  </si>
  <si>
    <t>CARGA DE PNEUS EM CAMINHÃO</t>
  </si>
  <si>
    <t>MÊS</t>
  </si>
  <si>
    <t>CANTEIRO AVANÇADO PARA ABRIGO TIPO BRT COM VIGILÂNCIA E TAPUME METÁLICO COM REAPROVEITAMENTO DE 3 USOS DO MATERIAL</t>
  </si>
  <si>
    <t>DEMOLIÇÃO DE PAVIMENTO RÍGIDO DE CONCRETO ARMADO</t>
  </si>
  <si>
    <t>RETIRADA DE PLACAS DE SINALIZAÇÃO VERTICAL VIÁRIA</t>
  </si>
  <si>
    <t>REMANEJAMENTO DE PLACAS DE SINALIZAÇÃO VERTICAL VIÁRIA</t>
  </si>
  <si>
    <t>PAINEL DE MENSAGEM VARIÁVEL MÓVEL 900 x 1800 MM</t>
  </si>
  <si>
    <t>PAINEL DE MENSAGEM VARIÁVEL MÓVEL 1800 x 2800 MM</t>
  </si>
  <si>
    <t>SELAGEM DE TRINCAS À QUENTE COM EQUIPAMENTO SELA TRINCA ACOPLADO AO CAMINHÃO CARROCERIA DE MADEIRA</t>
  </si>
  <si>
    <t>MICRO REVESTIMENTO ASFÁLTICO À FRIO COM EMULSÃO MODIFICADA COM POLÍMERO, COM TAXA MÉDIA DE APLICAÇÃO DE 12 KG/M2 CONFORME NORMA DNIT 035/2018 - ES</t>
  </si>
  <si>
    <t>REVESTIMENTO DE CONCRETO ASFÁLTICO USINADO MORNO ( SEM TRANSPORTE)</t>
  </si>
  <si>
    <t>REVESTIMENTO DE MISTURA ASFÁLTICA COM POLÍMERO - FAIXA III (SEM TRANSPORTE)</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</si>
  <si>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</si>
  <si>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BASE BETUMINOSA DE MATERIAIS PROVENIENTES DA FRESAGEM DE PAVIMENTOS ASFÁLTICOS (RAP) RECICLADO EM USINA MÓVEL COM ATÉ 3% DE EMULSÃO MODIFICADA COM POLÍMERO, FORNECIMENTO E APLICAÇÃO, NÃO INCLUI TRANSPORTE ATÉ O LOCAL DOS SERVIÇOS, CAMADA ACABADA</t>
  </si>
  <si>
    <t>REVESTIMENTO DE MISTURA ASFÁLTICA TIPO "GAP GRADED" COM BORRACHA (SEM TRANSPORTE)</t>
  </si>
  <si>
    <t>REVESTIMENTO DE MISTURA ASFÁLTICA TIPO "GAP GRADED" COM POLÍMERO (SEM TRANSPORTE)</t>
  </si>
  <si>
    <t>REVESTIMENTO DE MISTURA ASFÁLTICA TIPO CPA COM BORRACHA (SEM TRANSPORTE)</t>
  </si>
  <si>
    <t>REVESTIMENTO DE MISTURA ASFÁLTICA TIPO CPA COM POLÍMERO E FIBRA (SEM TRANSPORTE)</t>
  </si>
  <si>
    <t>MICROREVESTIMENTO A QUENTE DE MISTURA ASFÁLTICA  TIPO SMA COM POLÍMERO E FIBRA (SEM TRANSPORTE), ESPESSURA INDICADA 1,5 À 2,5CM</t>
  </si>
  <si>
    <t>REVESTIMENTO DE MISTURA ASFÁLTICA TIPO SMA COM POLÍMERO E FIBRA (SEM TRANSPORTE)</t>
  </si>
  <si>
    <t>BASE DE BRITA GRADUADA TRATADA COM CIMENTO - BGTC</t>
  </si>
  <si>
    <t>REMANEJAMENTO DE DEFENSA METÁLICA TIPO SEMI-MALEÁVEL SIMPLES</t>
  </si>
  <si>
    <t>RETIRADA DE DEFENSA METÁLICA TIPO SEMI-MALEÁVEL SIMPLES</t>
  </si>
  <si>
    <t>FORNECIMENTO E INSTALAÇÃO DE DEFENSA METÁLICA GALVANIZADA, TIPO SEMI-MALEÁVEL SIMPLES</t>
  </si>
  <si>
    <t>FORNECIMENTO E ASSENTAMENTO DE BLOCOS DE CONCRETO SOBRE AREIA - VIAS ARTERIAIS</t>
  </si>
  <si>
    <t>FORNECIMENTO E ASSENTAMENTO DE BLOCOS DE CONCRETO SOBRE AREIA - VIAS TRÁFEGO MÉDIO</t>
  </si>
  <si>
    <t>FORNECIMENTO E ASSENTAMENTO DE BLOCOS DE CONCRETO SOBRE AREIA - VIAS TRÁFEGO LEVE</t>
  </si>
  <si>
    <t>FORNECIMENTO E ASSENTAMENTO DE BLOCOS DE CONCRETO SOBRE AREIA</t>
  </si>
  <si>
    <t>REFORÇO DE SUB-LEITO/SUB-BASE DE SOLO MELHORADO COM BRITA 20% EM VOLUME</t>
  </si>
  <si>
    <t>REFORÇO DE SUB-LEITO/SUB-BASE DE SOLO MELHORADO COM BRITA 10% EM VOLUME</t>
  </si>
  <si>
    <t>TRANSPORTE DE GUIAS</t>
  </si>
  <si>
    <t>TRANSPORTE DE PAVIMENTO DE CONCRETO, SARJETA E SARJETÃO</t>
  </si>
  <si>
    <t>TRANSPORTE DE PMF ALÉM DO PRIMEIRO KM</t>
  </si>
  <si>
    <t>CARGA, DESCARGA E TRANSPORTE DE PMF ATÉ A DISTÂNCIA MÉDIA DE IDA E VOLTA DE 1KM</t>
  </si>
  <si>
    <t>TRANSPORTE DE PRÉ-MISTURADO À FRIO</t>
  </si>
  <si>
    <t>TRANSPORTE DE BINDER ALÉM DO PRIMEIRO KM</t>
  </si>
  <si>
    <t>CARGA, DESCARGA E TRANSPORTE DE BINDER ATÉ A DISTÂNCIA MÉDIA DE IDA E VOLTA DE 1KM</t>
  </si>
  <si>
    <t>TRANSPORTE DE BINDER</t>
  </si>
  <si>
    <t>TRANSPORTE DE CONCRETO ASFÁLTICO ALÉM DO PRIMEIRO KM</t>
  </si>
  <si>
    <t>CARGA, DESCARGA E TRANSPORTE DE CONCRETO ASFÁLTICO ATÉ A DISTÂNCIA MÉDIA DE IDA E VOLTA DE 1KM</t>
  </si>
  <si>
    <t>TRANSPORTE DE CONCRETO ASFÁLTICO</t>
  </si>
  <si>
    <t>TRANSPORTE DE PMQ ALÉM DO PRIMEIRO KM</t>
  </si>
  <si>
    <t>CARGA, DESCARGA E TRANSPORTE DE PMQ ATÉ A DISTÂNCIA MÉDIA DE IDA E VOLTA DE 1KM</t>
  </si>
  <si>
    <t>TRANSPORTE DE PRÉ-MISTURADO À QUENTE</t>
  </si>
  <si>
    <t>TRANSPORTE DE ROCHA</t>
  </si>
  <si>
    <t>REBAIXAMENTO DE GUIAS</t>
  </si>
  <si>
    <t>ASSENTAMENTO DE GUIAS PARA JARDIM 7 X 11 X 100CM (IE-3)</t>
  </si>
  <si>
    <t>ASSENTAMENTO DE GUIAS TIPO PMSP 100, INCLUSIVE ENCOSTAMENTO DE TERRA</t>
  </si>
  <si>
    <t>PASSEIOS DE LADRILHO HIDRÁULICO FORNECIDO PELA PREFEITURA</t>
  </si>
  <si>
    <t>ASSENTAMENTO DE PARALELEPÍPEDOS SOBRE AREIA (IE-23)</t>
  </si>
  <si>
    <t>ASSENTAMENTO DE PARALELEPÍPEDOS SOBRE BASE DE CONCRETO FCK=15,0MPA (IE-23)</t>
  </si>
  <si>
    <t>IRRIGAÇÃO DE RUAS</t>
  </si>
  <si>
    <t>TRANSPORTE DE CAPA ASFÁLTICA</t>
  </si>
  <si>
    <t>TRANSPORTE DE PAVIMENTO ASFÁLTICO</t>
  </si>
  <si>
    <t>REFORÇO DE SUB-LEITO/SUB-BASE DE SOLO MELHORADO COM BRITA 60% EM VOLUME</t>
  </si>
  <si>
    <t>REFORÇO DE SUB-LEITO/SUB-BASE DE SOLO MELHORADO COM BRITA 50,0% EM VOLUME</t>
  </si>
  <si>
    <t>REFORÇO DE SUB-LEITO/SUB-BASE DE SOLO MELHORADO COM BRITA 40% EM VOLUME</t>
  </si>
  <si>
    <t>REFORÇO DE SUB-LEITO/SUB-BASE DE SOLO MELHORADO COM BRITA 30% EM VOLUME</t>
  </si>
  <si>
    <t>REFORÇO DE SUB-LEITO/SUB-BASE DE SOLO MELHORADO COM CAL 6,0% EM PESO</t>
  </si>
  <si>
    <t>REFORÇO DE SUB-LEITO/SUB-BASE DE SOLO MELHORADO COM CAL 5,0% EM PESO</t>
  </si>
  <si>
    <t>REFORÇO DE SUB-LEITO/SUB-BASE DE SOLO MELHORADO COM CAL 4,0% EM PESO</t>
  </si>
  <si>
    <t>REFORÇO DE SUB-LEITO/SUB-BASE DE SOLO MELHORADO COM CAL 3,0% EM PESO</t>
  </si>
  <si>
    <t>REFORÇO DE SUB-LEITO/SUB-BASE DE SOLO  MELHORADO COM CIMENTO 6,0% EM PESO</t>
  </si>
  <si>
    <t>REFORÇO DE SUB-LEITO/SUB-BASE DE SOLO MELHORADO COM CIMENTO 5,0% EM PESO</t>
  </si>
  <si>
    <t>REFORÇO DE SUB-LEITO/SUB-BASE DE SOLO MELHORADO COM CIMENTO 4,0% EM PESO</t>
  </si>
  <si>
    <t>REFORÇO DE SUB-LEITO/SUB-BASE DE SOLO MELHORADO COM CIMENTO 3,0% EM PESO</t>
  </si>
  <si>
    <t>REFORÇO DE SUB-LEITO/SUB-BASE DE SOLO MELHORADO COM ADITIVO QUÍMICO - 3,0%</t>
  </si>
  <si>
    <t>REFORÇO DE SUB-LEITO/SUB-BASE DE SOLO MELHORADO COM ADITIVO QUÍMICO - 2,5%</t>
  </si>
  <si>
    <t>REFORÇO DE SUB-LEITO/SUB-BASE DE SOLO MELHORADO COM ADITIVO QUÍMICO - 2,0%</t>
  </si>
  <si>
    <t>BASE DE BRITA GRADUADA</t>
  </si>
  <si>
    <t>BASE DE BICA CORRIDA</t>
  </si>
  <si>
    <t>REVESTIMENTO PRIMÁRIO COM PEDRA BRITADA N.2 MISTURADA AO SOLO LOCAL, INCLUSIVE ESCARIFICAÇÃO, VERIFICAÇÃO, UMEDECIMENTO, COMPACTAÇÃO E ENSAIOS, CAMADA ACABADA (IE-7)</t>
  </si>
  <si>
    <t>PLANTIO DE GRAMA EM PLACAS</t>
  </si>
  <si>
    <t>PASSEIO DE LADRILHO HIDRÁULICO, INCLUSIVE PREPARO DE CAIXA E BASE DE CONCRETO COM 5CM DE ESPESSURA</t>
  </si>
  <si>
    <t>PASSEIO DE MOSAICO, INCLUSIVE PREPARO DE CAIXA E BASE CONCRETO COM 7CM DE ESPESSURA</t>
  </si>
  <si>
    <t>PASSEIO DE CONCRETO FCK=15,0MPA, INCLUSIVE PREPARO DE CAIXA E LASTRO DE BRITA</t>
  </si>
  <si>
    <t>TRANSPORTE DE PARALELEPÍPEDOS</t>
  </si>
  <si>
    <t>REJUNTAMENTO DE PARALELEPÍPEDOS COM ASFALTO E PEDRISCO (IE-23)</t>
  </si>
  <si>
    <t>REJUNTAMENTO DE PARALELEPÍPEDOS COM ARGAMASSA DE CIMENTO E AREIA 1:3 (IE-23)</t>
  </si>
  <si>
    <t>REJUNTAMENTO DE PARALELEPÍPEDOS COM AREIA (IE-23)</t>
  </si>
  <si>
    <t>ARRANCAMENTO, LIMPEZA E EMPILHAMENTO DE PARALELEPÍPEDOS</t>
  </si>
  <si>
    <t>ARRANCAMENTO E REASSENTAMENTO DE PARALELEPÍPEDOS SOBRE AREIA (IE-23)</t>
  </si>
  <si>
    <t>ARRANCAMENTO E REASSENTAMENTO DE PARALELEPÍPEDOS SOBRE CONCRETO FCK=15,0MPA (IE-23)</t>
  </si>
  <si>
    <t>FORNECIMENTO E ASSENTAMENTO DE PARALELEPÍPEDOS SOBRE BASE DE CONCRETO, FCK=15,0MPA (IE-23)</t>
  </si>
  <si>
    <t>FORNECIMENTO E ASSENTAMENTO DE PARALELEPÍPEDOS SOBRE AREIA (IE-23)</t>
  </si>
  <si>
    <t>REVESTIMENTO DE MASTIQUE ASFÁLTICO, COM ESPESSURA DE 3,0CM</t>
  </si>
  <si>
    <t>REVESTIMENTO DE PRÉ-MISTURADO À FRIO (SEM TRANSPORTE)</t>
  </si>
  <si>
    <t>REVESTIMENTO DE PRÉ-MISTURADO À QUENTE (SEM TRANSPORTE)</t>
  </si>
  <si>
    <t>REVESTIMENTO DE CONCRETO ASFÁLTICO, SEM O FORNECIMENTO DOS MATERIAIS</t>
  </si>
  <si>
    <t>REVESTIMENTO DE CONCRETO ASFÁLTICO (SEM TRANSPORTE)</t>
  </si>
  <si>
    <t>IMPRIMAÇÃO BETUMINOSA IMPERMEABILIZANTE</t>
  </si>
  <si>
    <t>IMPRIMAÇÃO BETUMINOSA LIGANTE</t>
  </si>
  <si>
    <t>BASE DE BINDER DENSO (SEM TRANSPORTE)</t>
  </si>
  <si>
    <t>BASE DE BINDER ABERTO (SEM TRANSPORTE)</t>
  </si>
  <si>
    <t>BASE DE BINDER</t>
  </si>
  <si>
    <t>BASE DE MACADAME BETUMINOSO COM EMULSÃO ASFÁLTICA CATIÔNICA</t>
  </si>
  <si>
    <t>BASE DE MACADAME BETUMINOSO</t>
  </si>
  <si>
    <t>BASE DE CONCRETO FCK=15,0MPA, PARA PAVIMENTO</t>
  </si>
  <si>
    <t>BASE DE COXIM DE AREIA</t>
  </si>
  <si>
    <t>CAMADA DE ISOLAMENTO SOB O MACADAME HIDRÁULICO CONFORME IE-8</t>
  </si>
  <si>
    <t>BASE DE MACADAME HIDRÁULICO</t>
  </si>
  <si>
    <t>CONSTRUÇÃO DE SARJETA OU SARJETÃO DE CONCRETO - FCK= 20,0MPA</t>
  </si>
  <si>
    <t>CONSTRUÇÃO DE SARJETA OU SARJETÃO DE CONCRETO - FCK=25,0MPA</t>
  </si>
  <si>
    <t>CONSTRUÇÃO DE SARJETA OU SARJETÃO DE CONCRETO</t>
  </si>
  <si>
    <t>ABERTURA DE GARGULA COM RECONSTRUÇÃO DE TRECHO DA CANALIZAÇÃO</t>
  </si>
  <si>
    <t>ARRANCAMENTO E REASSENTAMENTO DE GUIAS SOBRE CONCRETO</t>
  </si>
  <si>
    <t>FORNECIMENTO E ASSENTAMENTO DE GUIAS PARA JARDIM 7 X 11 X 100CM (IE-3)</t>
  </si>
  <si>
    <t>FORNECIMENTO E ASSENTAMENTO DE MINI GUIAS</t>
  </si>
  <si>
    <t>FORNECIMENTO E ASSENTAMENTO DE BLOCOS DE CONCRETO SOBRE AREIA, PARA REVITALIZAÇÃO DE CALÇADÕES, DIMENSÃO 200 X 400 X 160MM (COR CINZA)</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</si>
  <si>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</si>
  <si>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NATURAL)</t>
  </si>
  <si>
    <t>FORNECIMENTO E ASSENTAMENTO DE GUIAS TIPO PMSP 100, INCLUSIVE ENCOSTAMENTO DE TERRA - FCK=30,0MPA</t>
  </si>
  <si>
    <t>FORNECIMENTO E ASSENTAMENTO DE GUIAS TIPO PMSP 100, INCLUSIVE ENCOSTAMENTO DE TERRA - FCK=25,0MPA</t>
  </si>
  <si>
    <t>FORNECIMENTO E ASSENTAMENTO DE GUIAS TIPO PMSP 100, INCLUSIVE ENCOSTAMENTO DE TERRA - FCK=20,0MPA</t>
  </si>
  <si>
    <t>FORNECIMENTO E ASSENTAMENTO DE GUIAS TIPO PMSP 100, INCLUSIVE ENCOSTAMENTO DE TERRA</t>
  </si>
  <si>
    <t>BASE DE CONCRETO FCK=15,00MPA PARA GUIAS, SARJETAS OU SARJETÕES</t>
  </si>
  <si>
    <t>ABERTURA DE CAIXA ATÉ 25CM, INCLUI ESCAVAÇÃO, COMPACTAÇÃO, TRANSPORTE E PREPARO DO SUB-LEITO</t>
  </si>
  <si>
    <t>ABERTURA DE CAIXA ATÉ 40CM, INCLUI ESCAVAÇÃO, COMPACTAÇÃO, TRANSPORTE E PREPARO DO SUB-LEITO</t>
  </si>
  <si>
    <t>REMANEJAMENTO GERAL DE ÁGUA ATÉ 4", INCLUSIVE ABERTURA E FECHAMENTO DE VALA</t>
  </si>
  <si>
    <t>REMANEJAMENTO DE RAMAL DOMICILIAR DE ÁGUA, INCLUSIVE ABERTURA E FECHAMENTO DE VALA</t>
  </si>
  <si>
    <t>REGULARIZAÇÃO E COMPACTAÇÃO DE RUAS DE TERRA (IE-5)</t>
  </si>
  <si>
    <t>DEMOLIÇÃO DE ROCHA E CARGA NO CAMINHÃO (COM EMPREGO DE EXPLOSIVO)</t>
  </si>
  <si>
    <t>DEMOLIÇÃO DE CAPA ASFÁLTICA, INCLUI CARGA NO CAMINHÃO</t>
  </si>
  <si>
    <t>DEMOLIÇÃO DE PAVIMENTO ASFÁLTICO, INCLUSIVE CAPA, INCLUI CARGA NO CAMINHÃO</t>
  </si>
  <si>
    <t>DEMOLIÇÃO DE PAVIMENTO DE CONCRETO, SARJETA OU SARJETÃO, INCLUI CARGA EM CAMINHÃO</t>
  </si>
  <si>
    <t>ARRANCAMENTO DE PARALELEPÍPEDOS, INCLUI CARGA EM CAMINHÃO</t>
  </si>
  <si>
    <t>ARRANCAMENTO DE GUIAS, INCLUI CARGA EM CAMINHÃO</t>
  </si>
  <si>
    <t>Ton</t>
  </si>
  <si>
    <t>FORNECIMENTO DE MATERIAL PARA ATERRO, ATÉ 1 KM</t>
  </si>
  <si>
    <t>DISPOSIÇÃO FINAL DE SOLOS E RESÍDUOS, CLASSE I - PERIGOSOS, EM ATERRO SANITÁRIO LICENCIADO</t>
  </si>
  <si>
    <t>DISPOSIÇÃO FINAL DE SOLOS E RESÍDUOS, CLASSE II B - INERTES, EM ATERRO SANITÁRIO LICENCIADO</t>
  </si>
  <si>
    <t>DISPOSIÇÃO FINAL DE SOLOS E RESÍDUOS, CLASSE II A - NÃO INERTES, EM ATERRO SANITÁRIO LICENCIADO</t>
  </si>
  <si>
    <t>M3xKM</t>
  </si>
  <si>
    <t>REMOÇÃO DE TERRA ALÉM DO PRIMEIRO KM, COM CAMINHÃO DE 10M3</t>
  </si>
  <si>
    <t>REMOÇÃO DE TERRA ALÉM DO PRIMEIRO KM, COM CAMINHÃO DE 17M3</t>
  </si>
  <si>
    <t>REMOÇÃO DE TERRA ALÉM DO PRIMEIRO KM COM CAMINHÃO DE 14 M3</t>
  </si>
  <si>
    <t>APILOAMENTO MANUAL DE CAVA DE FUNDAÇÃO</t>
  </si>
  <si>
    <t>CORTE, RECORTE E REMOÇÃO DE ÁRVORES INCLUSIVE RAIZES DIÂM. &gt; 60 E &lt; 90 CM</t>
  </si>
  <si>
    <t>LIMPEZA MECANIZADA DE TERRENO, INCLUSIVE DE CAMADA VEGETAL ATÉ 30CM DE PROFUNDIDADE, SEM TRANSPORTE</t>
  </si>
  <si>
    <t>COMPACTAÇÃO DE TERRA, MEDIDA NO ATERRO</t>
  </si>
  <si>
    <t>FORNECIMENTO DE TERRA, INCLUINDO ESCAVAÇÃO, CARGA E TRANSPORTE ATÉ A DISTÂNCIA MÉDIA DE 1,0KM, MEDIDO NO ATERRO COMPACTADO</t>
  </si>
  <si>
    <t>CARGA E REMOÇÃO DE TERRA ATÉ A DISTÂNCIA MÉDIA DE 1,0KM, COM CAMINHÃO BASCULANTE DE 17M3</t>
  </si>
  <si>
    <t>CARGA E REMOÇÃO DE TERRA ATÉ A DISTÂNCIA MÉDIA DE 1,0KM COM CAMINHÃO BASCULANTE DE 14 M3</t>
  </si>
  <si>
    <t>CARGA E REMOÇÃO DE TERRA ATÉ A DISTÂNCIA MÉDIA DE 1,0KM, COM CAMINHÃO BASCULANTE DE 10M3</t>
  </si>
  <si>
    <t>ESCAVAÇÃO MECÂNICA, CARGA E REMOÇÃO DE TERRA ATÉ A DISTÂNCIA MÉDIA DE 1,0KM, COM CAMINHÃO BASCULANTE DE 17M3</t>
  </si>
  <si>
    <t>ESCAVAÇÃO MECÂNICA, CARGA E REMOÇÃO DE TERRA ATÉ A DISTÂNCIA MÉDIA DE 1,0KM COM CAMINHÃO BASCULANTE DE 14 M3</t>
  </si>
  <si>
    <t>ESCAVAÇÃO MECÂNICA, CARGA E REMOÇÃO DE TERRA ATÉ A DISTÂNCIA MÉDIA DE 1,0KM, COM CAMINHÃO BASCULANTE DE 10M3</t>
  </si>
  <si>
    <t>REENCHIMENTO DE VALA COM COMPACTAÇÃO, SEM FORNECIMENTO DE TERRA</t>
  </si>
  <si>
    <t>REATERRO COMPACTADO DE FUNDAÇÃO</t>
  </si>
  <si>
    <t>ESCAVAÇÃO MECÂNICA DE CÓRREGO</t>
  </si>
  <si>
    <t>ESCAVAÇÃO MANUAL DE CÓRREGO</t>
  </si>
  <si>
    <t>ESCAVAÇÃO MECÂNICA PARA FUNDAÇÕES E VALAS COM PROFUNDIDADE MAIOR QUE 4,0M</t>
  </si>
  <si>
    <t>ESCAVAÇÃO MECÂNICA PARA FUNDAÇÕES E VALAS COM PROFUNDIDADE MENOR OU IGUAL À 4,0M</t>
  </si>
  <si>
    <t>ESCAVAÇÃO MANUAL PARA FUNDAÇÕES E VALAS COM PROFUNDIDADE MÉDIA MAIOR QUE 3,00M</t>
  </si>
  <si>
    <t>ESCAVAÇÃO MANUAL PARA FUNDAÇÕES E VALAS COM PROFUNDIDADE MÉDIA MAIOR QUE 1,5M E MENOR OU IGUAL À 3,0M</t>
  </si>
  <si>
    <t>ESCAVAÇÃO MANUAL PARA FUNDAÇÕES E VALAS COM PROFUNDIDADE MÉDIA MENOR OU IGUAL À 1,50M</t>
  </si>
  <si>
    <t>ASSISTENTE SOCIAL SÊNIOR</t>
  </si>
  <si>
    <t>ASSISTENTE SOCIAL PLENO</t>
  </si>
  <si>
    <t>ASSISTENTE SOCIAL JÚNIOR</t>
  </si>
  <si>
    <t>GEÓGRAFO SÊNIOR</t>
  </si>
  <si>
    <t>GEÓGRAFO PLENO</t>
  </si>
  <si>
    <t>GEÓGRAFO JÚNIOR</t>
  </si>
  <si>
    <t>GEÓLOGO SÊNIOR</t>
  </si>
  <si>
    <t>GEÓLOGO PLENO</t>
  </si>
  <si>
    <t>GEÓLOGO JÚNIOR</t>
  </si>
  <si>
    <t>ADVOGADO SÊNIOR</t>
  </si>
  <si>
    <t>ADVOGADO PLENO</t>
  </si>
  <si>
    <t>ADVOGADO JÚNIOR</t>
  </si>
  <si>
    <t>PLOTAGEM EM PAPEL SULFITE,TAMANHO A0, COLORIDA (ARQUIVO ORIGINAL COM EXTENSÃO "PLT")</t>
  </si>
  <si>
    <t>PLOTAGEM EM PAPEL SULFITE, TAMANHO A0, PRETO E BRANCO (ARQUIVO ORIGINAL COM EXTENSÃO "PLT")</t>
  </si>
  <si>
    <t>PLOTAGEM EM PAPEL SULFITE, TAMANHO A1, COLORIDA (ARQUIVO ORIGINAL COM EXTENSÃO "PLT")</t>
  </si>
  <si>
    <t>TÉCNICO - NÍVEL MÉDIO</t>
  </si>
  <si>
    <t>DESENHISTA DE TOPOGRAFIA</t>
  </si>
  <si>
    <t>SECRETÁRIA EXECUTIVA</t>
  </si>
  <si>
    <t>SECRETÁRIA</t>
  </si>
  <si>
    <t>MENSAGEIRO</t>
  </si>
  <si>
    <t>AJUDANTE GERAL</t>
  </si>
  <si>
    <t>TOPÓGRAFO</t>
  </si>
  <si>
    <t>LABORATORISTA DE SOLO/PAVIMENTAÇÃO</t>
  </si>
  <si>
    <t>DESENHISTA - CADISTA</t>
  </si>
  <si>
    <t>TECNÓLOGO  EM CONSTRUÇÃO CIVIL NÍVEL SUPERIOR, COM 5 À 10 ANOS DE EXPERIÊNCIA</t>
  </si>
  <si>
    <t>ENGENHEIRO/ ARQUITETO  PLENO</t>
  </si>
  <si>
    <t>FOTO COLORIDA 10 X 15CM ( REVELAÇÃO)</t>
  </si>
  <si>
    <t>LOCAÇÃO DE VEÍCULO DE PASSAGEIRO TIPO VW GOL OU SIMILAR, COM MOTORISTA, INCLUINDO MANUTENÇÃO E COMBUSTÍVEL (MÍNIMO 200 H/MÊS)</t>
  </si>
  <si>
    <t>CÓPIA XEROX PRETO E BRANCO</t>
  </si>
  <si>
    <t>CÓPIA XEROX TAMANHO A3 UMA FACE COLORIDA</t>
  </si>
  <si>
    <t>CÓPIA XEROX TAMANHO A3 UMA FACE-PRETO E BRANCO</t>
  </si>
  <si>
    <t>CÓPIA XEROX TAMANHO OFÍCIO UMA FACE COLORIDA</t>
  </si>
  <si>
    <t>M/VIA</t>
  </si>
  <si>
    <t>PLANILHA DE QUANTIDADE DE SERVIÇOS DE VIAS DO PROGRAMA DE PAVIMENTAÇÃO</t>
  </si>
  <si>
    <t>VISTORIA TÉCNICA DE VIAS DE PROGRAMA DE PAVIMENTAÇÃO</t>
  </si>
  <si>
    <t>375+5N</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</si>
  <si>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</si>
  <si>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175+10N</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</si>
  <si>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</si>
  <si>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75+15N</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</si>
  <si>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</si>
  <si>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25+20N</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</si>
  <si>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</si>
  <si>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25N</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</si>
  <si>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</si>
  <si>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PROJETO ESTRUTURAL DE CONCRETO ARMADO PARA GALERIA MOLDADA, EM MÓDULOS DE 10M DE EXTENSÃO, PODENDO AS FUNDAÇÕES SEREM DIRETAS, SOBRE ESTACAS OU AMBAS AS SOLUÇÕES, APLICA-SE OS PERCENTUAIS DO ITEM 3.15 PARA MÓDULO; PARA REPETIÇÃO DE MÓDULOS ADOTA-SE:</t>
  </si>
  <si>
    <t>CÁLCULO ESTRUTURAL DE CONCRETO ARMADO PARA PONTES, VIADUTOS, MUROS DE ARRIMO E OBRAS CONGÊNERES - PERCENTAGEM A SER APLICADA AO ORÇAMENTO DA PARTE ESTRUTURAL DA OBRA, USANDO OS PREÇOS UNITÁRIOS DA TABELA DE SMSO - ACIMA DE 10.000M3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</si>
  <si>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</si>
  <si>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</si>
  <si>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</si>
  <si>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</si>
  <si>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</si>
  <si>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</si>
  <si>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</si>
  <si>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</si>
  <si>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SIURB</t>
  </si>
  <si>
    <t>TRANSCRIÇÃO E ADAPTAÇÃO DE SISTEMAS DE DRENAGEM PROJETADOS EM VIAS PÚBLICAS</t>
  </si>
  <si>
    <t>VERIFICAÇÃO NO PROJETO DE SISTEMA DE DRENAGEM, DE VIAS QUE DISPENSAM GALERIA DE ÁGUAS PLUVIAIS</t>
  </si>
  <si>
    <t>ESTUDO HIDROLÓGICO E VERIFICAÇÃO DA SUFICIÊNCIA DE GALERIA EXISTENTE, EM TUBOS</t>
  </si>
  <si>
    <t>ESTUDO HIDRÁULICO DE VIA SITUADA EM ÁREA, OBJETO DE ESTUDO HIDROLÓGICO</t>
  </si>
  <si>
    <t>KM2</t>
  </si>
  <si>
    <t>ESTUDO HIDROLÓGICO DE ÁREA NÃO ARRUADA</t>
  </si>
  <si>
    <t>ESTUDO HIDROLÓGICO DE ÁREA ARRUADA</t>
  </si>
  <si>
    <t>ESTUDO HIDROLÓGICO DE VIA PÚBLICA INTEGRANTE DE PROGRAMA DE PAVIMENTAÇÃO E PROJETO HIDRÁULICO, SE NECESSÁRIA GALERIA EM TUBOS</t>
  </si>
  <si>
    <t>ESTUDO HIDROLÓGICO DE VIA PÚBLICA INTEGRANTE DE PROGRAMA DE PAVIMENTAÇÃO, QUE VIER A DISPENSAR GALERIA OU EXIGÍ-LA MOLDADA</t>
  </si>
  <si>
    <t>PROJETO HIDRÁULICO DE REFORÇO DE GALERIA EXISTENTE, EM TUBOS</t>
  </si>
  <si>
    <t>PROJETO HIDRÁULICO DE GALERIA PLUVIAL MOLDADA EXCLUINDO O PROJETO ESTRUTURAL</t>
  </si>
  <si>
    <t>PROJETO HIDRÁULICO DE GALERIA PLUVIAL EM TUBOS</t>
  </si>
  <si>
    <t>PROJETO EM PERFIL DE PAVIMENTAÇÃO DE VIA PÚBLICA COM UMA PISTA</t>
  </si>
  <si>
    <t>PROJETO EM PLANTA PARA PAVIMENTAÇÃO DE VIA PÚBLICA COM UMA PISTA</t>
  </si>
  <si>
    <t>FURO</t>
  </si>
  <si>
    <t>DIMENSIONAMENTO DE PAVIMENTO</t>
  </si>
  <si>
    <t>PROJETOS, ESTUDOS E SERVIÇOS</t>
  </si>
  <si>
    <t>ENSAIOS DE LABORATÓRIO - GRANULOMETRIA COM SEDIMENTAÇÃO</t>
  </si>
  <si>
    <t>ENSAIO DE CARACTERIZAÇÃO DE RESÍDUOS SÓLIDOS CONFORME NBR 10.004</t>
  </si>
  <si>
    <t>ENSAIOS DE LABORATÓRIO - DOSAGEM MARSHALL, GRANULOMETRIA, TEOR DE ASFALTO, ESTABILIDADE E FLUÊNCIA</t>
  </si>
  <si>
    <t>ENSAIOS DE LABORATÓRIO - PONTO DE AMOLECIMENTO</t>
  </si>
  <si>
    <t>ENSAIOS DE LABORATÓRIO - PENETRAÇÃO</t>
  </si>
  <si>
    <t>ENSAIOS DE LABORATÓRIO - PONTO DE FULGOR</t>
  </si>
  <si>
    <t>ENSAIOS DE LABORATÓRIO - VISCOSIDADE</t>
  </si>
  <si>
    <t>ENSAIOS DE LABORATÓRIO - ADESIVIDADE</t>
  </si>
  <si>
    <t>ENSAIOS DE LABORATÓRIO - DURABILIDADE</t>
  </si>
  <si>
    <t>ENSAIOS DE LABORATÓRIO - LOS ANGELES</t>
  </si>
  <si>
    <t>ENSAIOS DE LABORATÓRIO - CBR-5 PONTOS (INDEFORMADO)</t>
  </si>
  <si>
    <t>ENSAIOS DE LABORATÓRIO - CBR-5 PONTOS (MOLDADO)</t>
  </si>
  <si>
    <t>ENSAIOS DE LABORATÓRIO - ENSAIO DE CBR INDEFORMADO</t>
  </si>
  <si>
    <t>ENSAIOS DE LABORATÓRIO - CBR MOLDADO</t>
  </si>
  <si>
    <t>ENSAIOS DE LABORATÓRIO - PROCTOR SIMPLES</t>
  </si>
  <si>
    <t>ENSAIOS DE LABORATÓRIO - GRANULOMETRIA</t>
  </si>
  <si>
    <t>ENSAIOS DE LABORATÓRIO - COMPACTAÇÃO</t>
  </si>
  <si>
    <t>ENSAIOS DE LABORATÓRIO - PLASTICIDADE</t>
  </si>
  <si>
    <t>ENSAIOS DE LABORATÓRIO - LIMITE DE LIQUIDEZ</t>
  </si>
  <si>
    <t>ENSAIOS DE LABORATÓRIO - UMIDADE NATURAL</t>
  </si>
  <si>
    <t>ENSAIOS DE LABORATÓRIO</t>
  </si>
  <si>
    <t>INSTALAÇÃO DE PIEZOMETRO</t>
  </si>
  <si>
    <t>INSTALAÇÃO DE MEDIDOR DE NÍVEL D'ÁGUA</t>
  </si>
  <si>
    <t>ENSAIOS "IN SITU"</t>
  </si>
  <si>
    <t>REATERRO DO POÇO</t>
  </si>
  <si>
    <t>EXECUÇÃO E MATERIAL PARA ESCORAMENTO</t>
  </si>
  <si>
    <t>EXECUÇÃO DE POÇO COM 1M2 DE ÁREA</t>
  </si>
  <si>
    <t>POÇOS DE INSPEÇÃO</t>
  </si>
  <si>
    <t>PERFURAÇÃO EM ROCHA DURA OU EXTRA-DURA (GRANITOS, GNAISSES, QUARTZITOS E ROCHAS AFINS), ACRÉSCIMO DE... (EM RELAÇÃO AO PREÇO DA PERFURAÇÃO EM SOLOS OU ROCHAS DECOMPOSTAS)</t>
  </si>
  <si>
    <t>PERFURAÇÃO EM ROCHA MOLE (FILITOS, SILTITOS, ARENITOS, E ROCHAS AFINS), ACRÉSCIMO DE ... (EM RELAÇÃO AO PREÇO DA PERFURAÇÃO EM SOLOS E ROCHAS DECOMPOSTAS)</t>
  </si>
  <si>
    <t>PERFURAÇÃO EM SOLOS OU ROCHAS DECOMPOSTAS AX</t>
  </si>
  <si>
    <t>PERFURAÇÃO EM SOLOS OU ROCHAS DECOMPOSTAS BX</t>
  </si>
  <si>
    <t>PERFURAÇÃO EM SOLOS OU ROCHAS DECOMPOSTAS NX</t>
  </si>
  <si>
    <t>PERFURAÇÃO EM SOLOS OU ROCHAS DECOMPOSTAS HX</t>
  </si>
  <si>
    <t>EXECUÇÃO DE PLATAFORMA EM TERRENO ALAGADIÇO OU ACIDENTADO</t>
  </si>
  <si>
    <t>DESLOCAMENTO DE EQUIPAMENTO ENTRE FUROS EM TERRENO ACIDENTADO, CONSIDERANDO A DISTÂNCIA ACIMA DE 50M</t>
  </si>
  <si>
    <t>DESLOCAMENTO DE EQUIPAMENTO ENTRE FUROS EM TERRENO ACIDENTADO, CONSIDERANDO A DISTÂNCIA ATÉ 50M</t>
  </si>
  <si>
    <t>DESLOCAMENTO DE EQUIPAMENTO ENTRE FUROS EM TERRENO PLANO, CONSIDERANDO A DISTÂNCIA ACIMA DE 200M</t>
  </si>
  <si>
    <t>DESLOCAMENTO DE EQUIPAMENTO ENTRE FUROS EM TERRENO PLANO, CONSIDERANDO A DISTÂNCIA DE 100 À 200M</t>
  </si>
  <si>
    <t>DESLOCAMENTO DE EQUIPAMENTO ENTRE FUROS EM TERRENO PLANO, CONSIDERANDO A DISTÂNCIA ATÉ 100M</t>
  </si>
  <si>
    <t>MOBILIZAÇÃO E INSTALAÇÃO DE 1 EQUIPAMENTO, CONSIDERANDO A DISTÂNCIA ACIMA DE 20KM</t>
  </si>
  <si>
    <t>MOBILIZAÇÃO E INSTALAÇÃO DE 1 EQUIPAMENTO, CONSIDERANDO A DISTÂNCIA DE 10 À 20KM</t>
  </si>
  <si>
    <t>MOBILIZAÇÃO E INSTALAÇÃO DE 1 EQUIPAMENTO, CONSIDERANDO A DISTÂNCIA ATÉ 10KM</t>
  </si>
  <si>
    <t>PERFURAÇÃO E EXECUÇÃO  DE  ENSAIO PENETOMÉTRICO OU DE LAVAGEM POR TEMPO</t>
  </si>
  <si>
    <t>DESLOCAMENTO DE EQUIPAMENTO EM TERRENO ACIDENTADO, CONSIDERANDO A DISTÂNCIA ACIMA DE 50M</t>
  </si>
  <si>
    <t>DESLOCAMENTO DE EQUIPAMENTO EM TERRENO ACIDENTADO, CONSIDERANDO A DISTÂNCIA ATÉ 50M</t>
  </si>
  <si>
    <t>MOBILIZAÇÃO E INSTALAÇÃO DE 1 EQUIPAMENTO</t>
  </si>
  <si>
    <t>SONDAGEM A PERCUSSÃO</t>
  </si>
  <si>
    <t>SONDAGEM COM EXTRAÇÃO DE AMOSTRAS NAS CONDIÇÕES NATURAIS</t>
  </si>
  <si>
    <t>SONDAGEM A TRADO MANUAL</t>
  </si>
  <si>
    <t>SONDAGEM MANUAL</t>
  </si>
  <si>
    <t>SONDAGENS E ENSAIOS</t>
  </si>
  <si>
    <t>NÍVEL PRECISÃO 0,3 MM/KM, TIPO "LEICA" NA2, ACOPLADO COM GPM3 OU SIMILAR, INCLUSIVE ACESSÓRIOS</t>
  </si>
  <si>
    <t>NÍVEL PRECISÃO 0,7 MM/KM, TIPO "LEICA" NA2 OU SIMILAR, INCLUSIVE ACESSÓRIOS</t>
  </si>
  <si>
    <t>NÍVEL PRECISÃO 1,5 MM/KM, TIPO "LEICA" NA2 OU SIMILAR</t>
  </si>
  <si>
    <t>TEODOLITO DE PRECISÃO 10", TIPO "LEICA" TC 110 OU SIMILAR, INCLUSIVE ACESSÓRIOS</t>
  </si>
  <si>
    <t>ESTAÇÃO TOTAL PRECISÃO 1,5", TIPO "LEICA" TC 1101 OU SIMILAR, INCLUSIVE ACESSÓRIOS</t>
  </si>
  <si>
    <t>ESTAÇÃO TOTAL PRECISÃO 3", TIPO "LEICA" TC-1103 OU SIMILAR, INCLUSIVE ACESSÓRIOS</t>
  </si>
  <si>
    <t>ESTAÇÃO TOTAL PRECISÃO 5", TIPO "LEICA" TC-705 OU SIMILAR, INCLUSIVE ACESSÓRIOS</t>
  </si>
  <si>
    <t>TRANSPORTE DE COORDENADAS</t>
  </si>
  <si>
    <t>CADASTRO E AMARRAÇÃO DE PV RECOBERTO</t>
  </si>
  <si>
    <t>CADASTRO E AMARRAÇÃO DE PV</t>
  </si>
  <si>
    <t>CADASTRO E AMARRAÇÂO DE BOCA DE LOBO OU LEÃO</t>
  </si>
  <si>
    <t>CADASTRO E AMARRAÇÃO DE CAIXA DE INSPEÇÃO, OU CAIXA DE CONCORDÂNCIA, OU CAIXA MORTA</t>
  </si>
  <si>
    <t>CADASTRO DE CANALIZAÇÕES CIRCULARES</t>
  </si>
  <si>
    <t>RELATÓRIO TÉCNICO</t>
  </si>
  <si>
    <t>NIVELAMENTO GEOMÉTRICO DE FUNDO DO CANAL OU CÓRREGO</t>
  </si>
  <si>
    <t>CADASTRO ESPECIAL DE GALERIA MOLDADA (1:500)</t>
  </si>
  <si>
    <t>NIVELAMENTO GEOMÉTRICO NO INTERIOR DA GALERIA</t>
  </si>
  <si>
    <t>TRANSPORTE DE COTA DE REFERÊNCIA DE NÍVEL</t>
  </si>
  <si>
    <t>M/ EIXO</t>
  </si>
  <si>
    <t>ELEMENTOS PARA LOCAÇÃO DE OBRA DE ARTE</t>
  </si>
  <si>
    <t>PV</t>
  </si>
  <si>
    <t>CADASTRO DE GALERIA EXISTENTE</t>
  </si>
  <si>
    <t>NIVELAMENTO DO EIXO DE VIA PÚBLICA INCLUSIVE SOLEIRAS, GUIAS E TAMPÕES</t>
  </si>
  <si>
    <t>LEVANTAMENTO PLANIMÉTRICO DE VIA PÚBLICA E SEMI-CADASTRO DE IMÓVEIS</t>
  </si>
  <si>
    <t>M/SEC</t>
  </si>
  <si>
    <t>NIVELAMENTO DE SEÇÕES TRANSVERSAIS</t>
  </si>
  <si>
    <t>LOCAÇÃO DE EIXO DE REFERÊNCIA PARA PROJETO DE VIA PÚBLICA</t>
  </si>
  <si>
    <t>LEVANTAMENTO PLANIALTIMÉTRICO CADASTRAL</t>
  </si>
  <si>
    <t>LEVANTAMENTO PLANIMÉTRICO CADASTRAL</t>
  </si>
  <si>
    <t>TOPOGRAFIA - EQUIPAMENTOS E SERVIÇOS</t>
  </si>
  <si>
    <t>1º mês</t>
  </si>
  <si>
    <t>2º mês</t>
  </si>
  <si>
    <t>3º mês</t>
  </si>
  <si>
    <t>4º mês</t>
  </si>
  <si>
    <t>5º mês</t>
  </si>
  <si>
    <t>6º mês</t>
  </si>
  <si>
    <t>1.1</t>
  </si>
  <si>
    <t>1.1.1</t>
  </si>
  <si>
    <t>1.1.2</t>
  </si>
  <si>
    <t>1.2</t>
  </si>
  <si>
    <t>1.2.1</t>
  </si>
  <si>
    <t>1.2.2</t>
  </si>
  <si>
    <t>1.2.3</t>
  </si>
  <si>
    <t>1.2.4</t>
  </si>
  <si>
    <t>1.2.5</t>
  </si>
  <si>
    <t>1.3</t>
  </si>
  <si>
    <t>1.3.1</t>
  </si>
  <si>
    <t>1.3.2</t>
  </si>
  <si>
    <t>1.3.3</t>
  </si>
  <si>
    <t>1.4</t>
  </si>
  <si>
    <t>1.4.1</t>
  </si>
  <si>
    <t>1.4.2</t>
  </si>
  <si>
    <t>1.4.3</t>
  </si>
  <si>
    <t>1.5</t>
  </si>
  <si>
    <t>1.5.1</t>
  </si>
  <si>
    <t>1.5.2</t>
  </si>
  <si>
    <t>1.5.3</t>
  </si>
  <si>
    <t>1.6</t>
  </si>
  <si>
    <t>1.6.1</t>
  </si>
  <si>
    <t>1.6.2</t>
  </si>
  <si>
    <t>1.6.3</t>
  </si>
  <si>
    <t>2.1</t>
  </si>
  <si>
    <t>2.1.1</t>
  </si>
  <si>
    <t>2.1.2</t>
  </si>
  <si>
    <t>2.1.3</t>
  </si>
  <si>
    <t>2.2</t>
  </si>
  <si>
    <t>2.2.1</t>
  </si>
  <si>
    <t>2.2.2</t>
  </si>
  <si>
    <t>2.2.3</t>
  </si>
  <si>
    <t>2.2.4</t>
  </si>
  <si>
    <t>2.3</t>
  </si>
  <si>
    <t>2.3.1</t>
  </si>
  <si>
    <t>2.3.2</t>
  </si>
  <si>
    <t>2.4</t>
  </si>
  <si>
    <t>2.4.1</t>
  </si>
  <si>
    <t>2.4.2</t>
  </si>
  <si>
    <t>2.4.3</t>
  </si>
  <si>
    <t>2.4.4</t>
  </si>
  <si>
    <t>2.5</t>
  </si>
  <si>
    <t>2.5.1</t>
  </si>
  <si>
    <t>2.5.2</t>
  </si>
  <si>
    <t>2.5.3</t>
  </si>
  <si>
    <t>2.5.4</t>
  </si>
  <si>
    <t>2.6</t>
  </si>
  <si>
    <t>2.6.1</t>
  </si>
  <si>
    <t>2.6.2</t>
  </si>
  <si>
    <t>2.6.3</t>
  </si>
  <si>
    <t>2.6.4</t>
  </si>
  <si>
    <t>2.6.5</t>
  </si>
  <si>
    <t>2.6.6</t>
  </si>
  <si>
    <t>2.7</t>
  </si>
  <si>
    <t>2.7.1</t>
  </si>
  <si>
    <t>2.7.2</t>
  </si>
  <si>
    <t>2.7.3</t>
  </si>
  <si>
    <t>2.8</t>
  </si>
  <si>
    <t>2.8.1</t>
  </si>
  <si>
    <t>2.8.2</t>
  </si>
  <si>
    <t>2.8.3</t>
  </si>
  <si>
    <t>2.9</t>
  </si>
  <si>
    <t>2.9.1</t>
  </si>
  <si>
    <t>2.9.2</t>
  </si>
  <si>
    <t>2.9.3</t>
  </si>
  <si>
    <t>2.9.4</t>
  </si>
  <si>
    <t>2.10</t>
  </si>
  <si>
    <t>2.10.1</t>
  </si>
  <si>
    <t>2.10.2</t>
  </si>
  <si>
    <t>2.10.3</t>
  </si>
  <si>
    <t>2.10.4</t>
  </si>
  <si>
    <t>2.11</t>
  </si>
  <si>
    <t>2.11.1</t>
  </si>
  <si>
    <t>2.11.2</t>
  </si>
  <si>
    <t>2.11.3</t>
  </si>
  <si>
    <t>2.12</t>
  </si>
  <si>
    <t>2.12.1</t>
  </si>
  <si>
    <t>2.12.2</t>
  </si>
  <si>
    <t>2.12.3</t>
  </si>
  <si>
    <t>2.0</t>
  </si>
  <si>
    <t>1.0</t>
  </si>
  <si>
    <t>0.0</t>
  </si>
  <si>
    <t>CUSTO HORÁRIO R$</t>
  </si>
  <si>
    <t>SEM ENCARGOS</t>
  </si>
  <si>
    <t>COM ENCARGOS</t>
  </si>
  <si>
    <t xml:space="preserve">AJUDANTE </t>
  </si>
  <si>
    <t>ELETROTÉCNICO MONTADOR (SGSP)</t>
  </si>
  <si>
    <t>ENGENHEIRO CIVIL/ ARQUITETO CONSULTOR - 20 ANOS DE EXPERIÊNCIA (SGSP)</t>
  </si>
  <si>
    <t>FISCAL DE OBRAS (SGSP)</t>
  </si>
  <si>
    <t>PROJETISTA - SEM CURSO SUPERIOR, COM MAIS DE 5 ANOS DE EXPERIÊNCIA (SGSP)</t>
  </si>
  <si>
    <t>ENGENHEIRO CIVIL/ ARQUITETO COORDENADOR SETORIAL - 20 ANOS EXPERIÊNCIA (SGSP)</t>
  </si>
  <si>
    <t>ENGENHEIRO CIVIL/ ARQUITETO COORDENADOR GERAL - MAIS DE 20 ANOS EXPERIÊNCIA (SGSP)</t>
  </si>
  <si>
    <t>ENGENHEIRO/ ARQUITETO SÊNIOR - MAIS DE 15 ANOS DE EXPERIÊNCIA (SGSP)</t>
  </si>
  <si>
    <t>ENGENHEIRO/ ARQUITETO PLENO - DE 5 A 15 ANOS DE EXPERIÊNCIA (SGSP)</t>
  </si>
  <si>
    <t>ENGENHEIRO/ ARQUITETO JÚNIOR - ATÉ 5 ANOS DE EXPERIÊNCIA (SGSP)</t>
  </si>
  <si>
    <t>TÉCNICO - NÍVEL MÉDIO (FORMAÇÃO EM EDIFICAÇÕES OU CONSTRUÇÃO CIVIL) (SGSP)</t>
  </si>
  <si>
    <t>AJUDANTE OU AUXILIAR DE TOPOGRAFIA (SGSP)</t>
  </si>
  <si>
    <t>DIGITADOR (SGSP)</t>
  </si>
  <si>
    <t>DESENHISTA CADISTA  (SGSP)</t>
  </si>
  <si>
    <t>DESENHISTA (SGSP)</t>
  </si>
  <si>
    <t>DESENHISTA DE TOPOGRAFIA - NÍVEL TÉCNICO (SGSP)</t>
  </si>
  <si>
    <t>DESENHISTA PROJETISTA (SGSP)</t>
  </si>
  <si>
    <t>SECRETÁRIA EXECUTIVA / DIRETORIA (SÓ PORTUGUÊS) (SGSP)</t>
  </si>
  <si>
    <t>SECRETÁRIA JÚNIOR (SGSP)</t>
  </si>
  <si>
    <t>MENSAGEIRO - OFFICE-BOY (SGSP)</t>
  </si>
  <si>
    <t>AUXILIAR DE LABORATÓRIO (SGSP)</t>
  </si>
  <si>
    <t>TÉCNICO EM AGRIMENSURA (SGSP)</t>
  </si>
  <si>
    <t>LABORATORISTA (SGSP)</t>
  </si>
  <si>
    <t>TOPÓGRAFO (SGSP)</t>
  </si>
  <si>
    <t>SONDADOR (SGSP)</t>
  </si>
  <si>
    <t>SONDADOR DE ROTATIVA (SGSP)</t>
  </si>
  <si>
    <t>ANALISTA DE SISTEMA JÚNIOR - EXPERIÊNCIA DE ATÉ 3 ANOS (SGSP)</t>
  </si>
  <si>
    <t>CARPINTEIRO (SGSP)</t>
  </si>
  <si>
    <t>NIVELADOR (SGSP)</t>
  </si>
  <si>
    <t>ASSISTENTE SOCIAL  JÚNIOR</t>
  </si>
  <si>
    <t>BIÓLOGO JÚNIOR</t>
  </si>
  <si>
    <t>BIÓLOGO PLENO</t>
  </si>
  <si>
    <t>BIÓLOGO SÊNIOR</t>
  </si>
  <si>
    <t>SOCIÓLOGO JÚNIOR</t>
  </si>
  <si>
    <t>SOCIÓLOGO PLENO</t>
  </si>
  <si>
    <t>SOCIÓLOGO SÊNIOR</t>
  </si>
  <si>
    <t>ARQUEÓLOGO JÚNIOR</t>
  </si>
  <si>
    <t>ARQUEÓLOGO PLENO</t>
  </si>
  <si>
    <t>ARQUEÓLOGO SÊNIOR</t>
  </si>
  <si>
    <t>SIURB</t>
  </si>
  <si>
    <t>SIURB_INFRA</t>
  </si>
  <si>
    <t>COMPRIMENTO</t>
  </si>
  <si>
    <t>Trecho Det-02</t>
  </si>
  <si>
    <t>Trecho Det-03</t>
  </si>
  <si>
    <t>S-11 A S-11+7,25</t>
  </si>
  <si>
    <t>2.10.5</t>
  </si>
  <si>
    <t>Det-02</t>
  </si>
  <si>
    <t>Det-03</t>
  </si>
  <si>
    <t>PCI.817.01 - CUSTO DE COMPOSIÇÕES - SINTÉTICO                                               DATA DE EMISSÃO: 13/12/2024 00:07:06            DATA DE RT: 12/12/2024</t>
  </si>
  <si>
    <t>ABRANGÊNCIA : NACIONAL                                              LOCALIDADE  : SAO PAULO                                                                                                           DATA DE PREÇO   : 11/2024 REFERÊNCIA COLETA : MEDIANO</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</si>
  <si>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</si>
  <si>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</si>
  <si>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</si>
  <si>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</si>
  <si>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</si>
  <si>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</si>
  <si>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</si>
  <si>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</si>
  <si>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</si>
  <si>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</si>
  <si>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ESCAVADEIRA HIDRÁULICA DE BRAÇO LONGO (LONGO ALCANCE) SOBRE ESTEIRAS, CAÇAMBA 0,52 M3, PESO OPERACIONAL 24 T, POTÊNCIA LÍQUIDA 155 HP  - CHP DIURNO. AF_06/2023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</si>
  <si>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</si>
  <si>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</si>
  <si>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</si>
  <si>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</si>
  <si>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</si>
  <si>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</si>
  <si>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</si>
  <si>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</si>
  <si>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</si>
  <si>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</si>
  <si>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</si>
  <si>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</si>
  <si>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</si>
  <si>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</si>
  <si>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</si>
  <si>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</si>
  <si>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</si>
  <si>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</si>
  <si>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</si>
  <si>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</si>
  <si>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</si>
  <si>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</si>
  <si>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</si>
  <si>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</si>
  <si>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</si>
  <si>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</si>
  <si>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</si>
  <si>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</si>
  <si>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</si>
  <si>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</si>
  <si>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</si>
  <si>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</si>
  <si>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</si>
  <si>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</si>
  <si>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</si>
  <si>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</si>
  <si>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</si>
  <si>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</si>
  <si>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</si>
  <si>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</si>
  <si>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</si>
  <si>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</si>
  <si>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</si>
  <si>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</si>
  <si>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</si>
  <si>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</si>
  <si>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</si>
  <si>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</si>
  <si>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</si>
  <si>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</si>
  <si>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</si>
  <si>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</si>
  <si>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</si>
  <si>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</si>
  <si>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</si>
  <si>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</si>
  <si>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</si>
  <si>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</si>
  <si>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</si>
  <si>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JANELA DE MADEIRA (CEDRINHO/ANGELIM OU EQUIV.) DE ABRIR COM 4 FOLHAS (2 VENEZIANAS E 2 GUILHOTINAS), COM BATENTE, ALIZAR E FERRAGENS, EXCLUSIVE VIDROS, ACABAMENTO E CONTRAMARCO, FIXAÇÃO C/ PARAFUSO E ESPUMA - FORNECIMENTO E INSTALAÇÃO. AF_11/2024</t>
  </si>
  <si>
    <t>JANELA DE MADEIRA (PINUS/EUCALIPTO OU EQUIV.) DE ABRIR COM 4 FOLHAS (2 VENEZIANAS E 2 GUILHOTINAS), COM BATENTE, ALIZAR E FERRAGENS, EXCLUSIVE VIDROS, ACABAMENTO E CONTRAMARCO, FIXAÇÃO C/ PARAFUSO E ESPUMA - FORNECIMENTO E INSTALAÇÃO. AF_11/2024</t>
  </si>
  <si>
    <t>JANELA DE MADEIRA (IMBUIA/CEDRO OU EQUIV.) DE ABRIR COM 4 FOLHAS (2 VENEZIANAS E 2 GUILHOTINAS), COM BATENTE, ALIZAR E FERRAGENS, EXCLUSIVE VIDROS, ACABAMENTO E CONTRAMARCO, FIXAÇÃO C/ PARAFUSO E ESPUMA - FORNECIMENTO E INSTALAÇÃO. AF_11/2024</t>
  </si>
  <si>
    <t>JANELA DE MADEIRA (CEDRINHO/ANGELIM OU EQUIV.) TIPO MAXIM-AR, PARA VIDRO, COM BATENTE, ALIZAR E FERRAGENS, EXCLUSIVE VIDRO, ACABAMENTO E CONTRAMARCO, FIXAÇÃO C/ PARAFUSO E ESPUMA - FORNECIMENTO E INSTALAÇÃO. AF_11/2024</t>
  </si>
  <si>
    <t>JANELA DE MADEIRA (PINUS/EUCALIPTO OU EQUIV.) TIPO BASCULANTE COM 2 FOLHAS PARA VIDRO, COM BATENTE, ALIZAR E FERRAGENS, EXCLUSIVE VIDROS, ACABAMENTO E CONTRAMARCO, FIXAÇÃO C/ PARAFUSO E ESPUMA - FORNECIMENTO E INSTALAÇÃO. AF_11/2024</t>
  </si>
  <si>
    <t>JANELA DE MADEIRA (CEDRINHO/ANGELIM OU EQUIV.) DE CORRER COM 6 FOLHAS (4 VENEZ. FIXAS E 2 DE CORRER), COM BATENTE, ALIZAR E FERRAGENS, EXCLUSIVE VIDROS, ACABAMENTO E CONTRAMARCO, FIXAÇÃO C/ PARAFUSO E ESPUMA - FORNECIMENTO E INSTALAÇÃO. AF_11/2024</t>
  </si>
  <si>
    <t>JANELA DE MADEIRA (IMBUIA/CEDRO OU EQUIV) DE CORRER COM 6 FOLHAS (4 VENEZ. FIXAS E 2 DE CORRER), COM BATENTE, ALIZAR E FERRAGENS, EXCLUSIVE VIDROS, ACABAMENTO E CONTRAMARCO, FIXAÇÃO C/ PARAFUSO E ESPUMA - FORNECIMENTO E INSTALAÇÃO. AF_11/2024</t>
  </si>
  <si>
    <t>JANELA DE MADEIRA (PINUS/EUCALIPTO OU EQUIV.) DE CORRER COM 6 FOLHAS (4 VENEZ. FIXAS E 2 DE CORRER), COM BATENTE, ALIZAR E FERRAGENS, EXCLUSIVE VIDROS, ACABAMENTO E CONTRAMARCO, FIXAÇÃO C/ PARAFUSO E ESPUMA - FORNECIMENTO E INSTALAÇÃO. AF_11/2024</t>
  </si>
  <si>
    <t>JANELA DE AÇO TIPO BASCULANTE PARA VIDROS, COM BATENTE, FERRAGENS E PINTURA ANTICORROSIVA, EXCLUSIVE VIDROS, ACABAMENTO, ALIZAR E CONTRAMARCO, FIXAÇÃO COM ARGAMASSA. FORNECIMENTO E INSTALAÇÃO. AF_11/2024</t>
  </si>
  <si>
    <t>JANELA DE AÇO DE CORRER COM 4 FOLHAS PARA VIDRO, COM BATENTE, FERRAGENS E PINTURA ANTICORROSIVA, EXCLUSIVE VIDROS, ALIZAR E CONTRAMARCO, FIXAÇÃO COM ARGAMASSA. FORNECIMENTO E INSTALAÇÃO. AF_11/2024</t>
  </si>
  <si>
    <t>CONTRAMARCO DE AÇO, FIXAÇÃO COM ARGAMASSA - FORNECIMENTO E INSTALAÇÃO. AF_11/2024</t>
  </si>
  <si>
    <t>CONTRAMARCO DE AÇO, FIXAÇÃO COM PARAFUSO - FORNECIMENTO E INSTALAÇÃO. AF_11/2024</t>
  </si>
  <si>
    <t>JANELA DE AÇO GALVANIZADO TIPO MAXIM-AR, COM BATENTE, FERRAGENS, PINTURA ANTICORROSIVA E GRADE, 1 FOLHA, EXCLUSIVE ALIZAR E CONTRAMARCO, FIXAÇÃO COM ARGAMASSA - FORNECIMENTO E INSTALAÇÃO. AF_11/2024</t>
  </si>
  <si>
    <t>JANELA DE ALUMÍNIO TIPO MAXIM-AR, COM VIDROS, BATENTE E FERRAGENS, EXCLUSIVE ALIZAR, ACABAMENTO E CONTRAMARCO, FIXAÇÃO COM PARAFUSO. FORNECIMENTO E INSTALAÇÃO. AF_11/2024</t>
  </si>
  <si>
    <t>JANELA DE ALUMÍNIO DE CORRER COM 2 FOLHAS PARA VIDROS, COM VIDROS, BATENTE, ACABAMENTO COM ACETATO OU BRILHANTE E FERRAGENS, EXCLUSIVE ALIZAR E CONTRAMARCO, FIXAÇÃO COM PARAFUSO. FORNECIMENTO E INSTALAÇÃO. AF_11/2024</t>
  </si>
  <si>
    <t>JANELA DE ALUMÍNIO DE CORRER COM 3 FOLHAS (2 VENEZIANAS E 1 PARA VIDRO), COM VIDROS, BATENTE E FERRAGENS, EXCLUSIVE ACABAMENTO, ALIZAR E CONTRAMARCO, FIXAÇÃO COM PARAFUSO. FORNECIMENTO E INSTALAÇÃO. AF_11/2024</t>
  </si>
  <si>
    <t>JANELA DE ALUMÍNIO DE CORRER COM 4 FOLHAS PARA VIDROS, COM VIDROS, BATENTE E FERRAGENS, EXCLUSIVE ACABAMENTO, ALIZAR E CONTRAMARCO, FIXAÇÃO COM PARAFUSO. FORNECIMENTO E INSTALAÇÃO. AF_11/2024</t>
  </si>
  <si>
    <t>CONTRAMARCO DE ALUMÍNIO, FIXAÇÃO COM ARGAMASSA - FORNECIMENTO E INSTALAÇÃO. AF_11/2024</t>
  </si>
  <si>
    <t>CONTRAMARCO DE ALUMÍNIO, FIXAÇÃO COM PARAFUSO - FORNECIMENTO E INSTALAÇÃO. AF_11/2024</t>
  </si>
  <si>
    <t>JANELA FIXA DE ALUMÍNIO PARA VIDRO, COM VIDRO, BATENTE E FERRAGENS, EXCLUSIVE ACABAMENTO, ALIZAR E CONTRAMARCO, FIXAÇÃO COM PARAFUSO - FORNECIMENTO E INSTALAÇÃO. AF_11/2024</t>
  </si>
  <si>
    <t>GUARNIÇÃO DE ALUMÍNIO - FORNECIMENTO E INSTALAÇÃO. AF_11/2024</t>
  </si>
  <si>
    <t>ARRASAMENTO MECÂNICO DE ESTACA METÁLICA, PERFIL LAMINADO TIPO  I  FAMÍLIA 250. AF_05/2021</t>
  </si>
  <si>
    <t>CORTE E DOBRA DE AÇO CA-50, DIÂMETRO DE 32 MM. AF_06/2022</t>
  </si>
  <si>
    <t>CONTENÇÃO EM CORTINA COM ESTACAS SECANTES COM 40 CM DE DIÂMETRO E PROFUNDIDADE MENOR OU IGUAL A 10 M. AF_06/2018</t>
  </si>
  <si>
    <t>CONTENÇÃO EM CORTINA COM ESTACAS SECANTES COM 40 CM DE DIÂMETRO E PROFUNDIDADE MAIOR QUE 10 M E MENOR OU IGUAL A 15 M. AF_06/2018</t>
  </si>
  <si>
    <t>CONTENÇÃO EM CORTINA COM ESTACAS SECANTES COM 40 CM DE DIÂMETRO E PROFUNDIDADE MAIOR QUE 15 M. AF_06/2018</t>
  </si>
  <si>
    <t>CONTENÇÃO EM CORTINA COM ESTACAS SECANTES COM 50 CM DE DIÂMETRO E PROFUNDIDADE MENOR OU IGUAL A 10 M. AF_06/2018</t>
  </si>
  <si>
    <t>CONTENÇÃO EM CORTINA COM ESTACAS SECANTES COM 50 CM DE DIÂMETRO E PROFUNDIDADE MAIOR QUE 15 M. AF_06/2018</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</si>
  <si>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</si>
  <si>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</si>
  <si>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</si>
  <si>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</si>
  <si>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</si>
  <si>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</si>
  <si>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</si>
  <si>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</si>
  <si>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</si>
  <si>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</si>
  <si>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</si>
  <si>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</si>
  <si>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</si>
  <si>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</si>
  <si>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</si>
  <si>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</si>
  <si>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</si>
  <si>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</si>
  <si>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</si>
  <si>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</si>
  <si>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</si>
  <si>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</si>
  <si>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</si>
  <si>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</si>
  <si>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</si>
  <si>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</si>
  <si>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</si>
  <si>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AF_02/2023</t>
  </si>
  <si>
    <t>REVESTIMENTO CERÂMICO PARA PAREDES EXTERNAS, COM PLACAS TIPO GRÊS OU SEMIGRÊS, FORMATO MENOR OU IGUAL A 200 CM2, DISPOSTAS EM AMARRAÇÃO, APLICADO  EM SUPERFÍCIES INTERNAS DE SACADA. AF_02/2023</t>
  </si>
  <si>
    <t>PONTEIRAS DE PROTEÇÃO DE PONTAS E VERGALHÕES EXPOSTOS EM FUNDAÇÕES. AF_03/2024</t>
  </si>
  <si>
    <t>AS BUILT</t>
  </si>
  <si>
    <t>3.0</t>
  </si>
  <si>
    <t>3.1</t>
  </si>
  <si>
    <t>3.2</t>
  </si>
  <si>
    <t>3.3</t>
  </si>
  <si>
    <t>3.4</t>
  </si>
  <si>
    <t>QUANTIDADE (UN)</t>
  </si>
  <si>
    <t>2.9.5</t>
  </si>
  <si>
    <t>x</t>
  </si>
  <si>
    <t>trecho da Rua Rio Corumbiara (42 metros de comprimento e 7 metros de largura)</t>
  </si>
  <si>
    <t>2.4.5</t>
  </si>
  <si>
    <t>2.4.6</t>
  </si>
  <si>
    <t>trecho de guias em 42 metros da Rua Rio Corumbiara</t>
  </si>
  <si>
    <t>trecho de sarjetas em 42 metros da Rua Rio Corumbiara</t>
  </si>
  <si>
    <t>trecho de passeios em 42 metros da Rua Rio Corumbiara</t>
  </si>
  <si>
    <t>guias</t>
  </si>
  <si>
    <t>sarjetas</t>
  </si>
  <si>
    <t>passeios</t>
  </si>
  <si>
    <t>muro de ala existente</t>
  </si>
  <si>
    <t>2.6.7</t>
  </si>
  <si>
    <t>Det-01</t>
  </si>
  <si>
    <t>ORDEM_FEHIDRO</t>
  </si>
  <si>
    <t>4.2</t>
  </si>
  <si>
    <t>4.3</t>
  </si>
  <si>
    <t>5.2</t>
  </si>
  <si>
    <t>6.2</t>
  </si>
  <si>
    <t>4.1</t>
  </si>
  <si>
    <t>5.1</t>
  </si>
  <si>
    <t>5.3</t>
  </si>
  <si>
    <t>6.1</t>
  </si>
  <si>
    <t>6.3</t>
  </si>
  <si>
    <t>7.1</t>
  </si>
  <si>
    <t>7.2</t>
  </si>
  <si>
    <t>7.3</t>
  </si>
  <si>
    <t>8.1</t>
  </si>
  <si>
    <t>8.2</t>
  </si>
  <si>
    <t>8.3</t>
  </si>
  <si>
    <t>8.4</t>
  </si>
  <si>
    <t>9.1</t>
  </si>
  <si>
    <t>9.2</t>
  </si>
  <si>
    <t>10.1</t>
  </si>
  <si>
    <t>10.2</t>
  </si>
  <si>
    <t>10.3</t>
  </si>
  <si>
    <t>10.4</t>
  </si>
  <si>
    <t>10.5</t>
  </si>
  <si>
    <t>10.6</t>
  </si>
  <si>
    <t>11.1</t>
  </si>
  <si>
    <t>11.2</t>
  </si>
  <si>
    <t>11.3</t>
  </si>
  <si>
    <t>11.4</t>
  </si>
  <si>
    <t>12.1</t>
  </si>
  <si>
    <t>12.2</t>
  </si>
  <si>
    <t>12.3</t>
  </si>
  <si>
    <t>12.4</t>
  </si>
  <si>
    <t>12.5</t>
  </si>
  <si>
    <t>12.6</t>
  </si>
  <si>
    <t>12.7</t>
  </si>
  <si>
    <t>13.1</t>
  </si>
  <si>
    <t>13.2</t>
  </si>
  <si>
    <t>13.3</t>
  </si>
  <si>
    <t>14.1</t>
  </si>
  <si>
    <t>14.2</t>
  </si>
  <si>
    <t>14.3</t>
  </si>
  <si>
    <t>15.1</t>
  </si>
  <si>
    <t>15.2</t>
  </si>
  <si>
    <t>15.3</t>
  </si>
  <si>
    <t>15.4</t>
  </si>
  <si>
    <t>15.5</t>
  </si>
  <si>
    <t>16.1</t>
  </si>
  <si>
    <t>16.2</t>
  </si>
  <si>
    <t>16.3</t>
  </si>
  <si>
    <t>16.4</t>
  </si>
  <si>
    <t>16.5</t>
  </si>
  <si>
    <t>17.1</t>
  </si>
  <si>
    <t>17.2</t>
  </si>
  <si>
    <t>17.3</t>
  </si>
  <si>
    <t>18.1</t>
  </si>
  <si>
    <t>18.2</t>
  </si>
  <si>
    <t>18.3</t>
  </si>
  <si>
    <t>19.1</t>
  </si>
  <si>
    <t>19.2</t>
  </si>
  <si>
    <t>19.3</t>
  </si>
  <si>
    <t>19.4</t>
  </si>
  <si>
    <t>Revitalização do Córrego Corumbiara, Pq. Miami, Município de Santo André/SP - APRM-B</t>
  </si>
  <si>
    <t>data:</t>
  </si>
  <si>
    <t>LARA CENTRAL DE TRATAMENTO DE RESÍDUOS Endereço: AVENIDA GUARACIABA, 430 - sertaozinho - Mauá/SP</t>
  </si>
  <si>
    <t>ITAQUAREIA AMBIENTAL LTDA
Endereço: ESTRADA GOVERNADOR MARIO COVAS JUNIOR, 1000 - Itaquaquecetuba</t>
  </si>
  <si>
    <t>PORTO DE AREIA SETE PRAIAS LTDA
Endereço: RUA JOSEPHINA GIANNINI ELIAS, 499 - Sete Praias - São Paulo/SP</t>
  </si>
  <si>
    <t>% CONSIDERADO</t>
  </si>
  <si>
    <t>LARA CENTRAL DE TRATAMENTO DE RESÍDUOS Endereço: AVENIDA GUARACIABA, 430 - sertaozinho - Mauá/SP - 16,7km+1km dentro do aterro</t>
  </si>
  <si>
    <t>ITAQUAREIA AMBIENTAL LTDA
Endereço: ESTRADA GOVERNADOR MARIO COVAS JUNIOR, 1000 - Itaquaquecetuba  - 63,4km+1km dentro do aterro</t>
  </si>
  <si>
    <t>PORTO DE AREIA SETE PRAIAS LTDA
Endereço: RUA JOSEPHINA GIANNINI ELIAS, 499 - Sete Praias - São Paulo/SP - 22,6km+1km dentro do aterro</t>
  </si>
  <si>
    <t>DMT (KM)</t>
  </si>
  <si>
    <t>2.5.5</t>
  </si>
  <si>
    <t>2.5.6</t>
  </si>
  <si>
    <t>Destinação de resíduos classe IIB - não perigoso - inerte</t>
  </si>
  <si>
    <t>PESO ESPECÍFICO (T/M3)</t>
  </si>
  <si>
    <t>QUANTIDADE (T)</t>
  </si>
  <si>
    <t>REFERÊNCIA: SIURB 07/2024, SINAPI 11/2024, SICRO 07/2024, CDHU 08/2024, CPTM 10/2024.</t>
  </si>
  <si>
    <t>PREÇO FEHIDRO</t>
  </si>
  <si>
    <t>PREÇO CONTRAPARTIDA</t>
  </si>
  <si>
    <t>CRONOGRAMA FÍSICO-FINANCEIRO - INVESTIMENTO FEHIDRO</t>
  </si>
  <si>
    <t>CRONOGRAMA FÍSICO-FINANCEIRO - INVESTIMENTO CONTRAPARTIDA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</si>
</sst>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43" formatCode="_-* #,##0.00_-;\-* #,##0.00_-;_-* &quot;-&quot;??_-;_-@_-"/>
    <numFmt numFmtId="164" formatCode="_(* #,##0.00_);_(* \(#,##0.00\);_(* &quot;-&quot;??_);_(@_)"/>
    <numFmt numFmtId="165" formatCode="_(&quot;R$ &quot;* #,##0.00_);_(&quot;R$ &quot;* \(#,##0.00\);_(&quot;R$ &quot;* &quot;-&quot;??_);_(@_)"/>
    <numFmt numFmtId="166" formatCode="00\-000\-000"/>
    <numFmt numFmtId="167" formatCode="General_)"/>
    <numFmt numFmtId="168" formatCode="00000"/>
    <numFmt numFmtId="169" formatCode="_-* #,##0.0000_-;\-* #,##0.0000_-;_-* &quot;-&quot;??_-;_-@_-"/>
    <numFmt numFmtId="170" formatCode="0.0000"/>
  </numFmts>
  <fonts count="4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color indexed="8"/>
      <name val="Arial"/>
      <family val="2"/>
    </font>
    <font>
      <sz val="8"/>
      <name val="Arial"/>
      <family val="2"/>
    </font>
    <font>
      <sz val="10"/>
      <color indexed="8"/>
      <name val="Arial"/>
      <family val="2"/>
    </font>
    <font>
      <b/>
      <sz val="11"/>
      <color theme="1"/>
      <name val="Calibri"/>
      <family val="2"/>
      <scheme val="minor"/>
    </font>
    <font>
      <sz val="10"/>
      <color indexed="8"/>
      <name val="Arial"/>
      <family val="2"/>
    </font>
    <font>
      <sz val="10"/>
      <name val="Courier New"/>
      <family val="3"/>
    </font>
    <font>
      <sz val="9"/>
      <name val="Arial Narrow"/>
      <family val="2"/>
    </font>
    <font>
      <b/>
      <sz val="9"/>
      <name val="Arial Narrow"/>
      <family val="2"/>
    </font>
    <font>
      <b/>
      <i/>
      <sz val="10"/>
      <color rgb="FF003770"/>
      <name val="Arial Black"/>
      <family val="2"/>
    </font>
    <font>
      <b/>
      <sz val="10"/>
      <color rgb="FF003770"/>
      <name val="Arial"/>
      <family val="2"/>
    </font>
    <font>
      <b/>
      <sz val="9"/>
      <color rgb="FF000000"/>
      <name val="Arial"/>
      <family val="2"/>
    </font>
    <font>
      <b/>
      <sz val="8"/>
      <color rgb="FF000000"/>
      <name val="Arial"/>
      <family val="2"/>
    </font>
    <font>
      <sz val="7"/>
      <color rgb="FF000000"/>
      <name val="Arial"/>
      <family val="2"/>
    </font>
    <font>
      <sz val="8"/>
      <color theme="1"/>
      <name val="Calibri"/>
      <family val="2"/>
      <scheme val="minor"/>
    </font>
    <font>
      <sz val="9"/>
      <color rgb="FFFF0000"/>
      <name val="Arial Narrow"/>
      <family val="2"/>
    </font>
    <font>
      <b/>
      <sz val="8"/>
      <color indexed="8"/>
      <name val="Times New Roman"/>
      <family val="1"/>
    </font>
    <font>
      <sz val="8"/>
      <name val="Times New Roman"/>
      <family val="1"/>
    </font>
    <font>
      <sz val="10"/>
      <color indexed="8"/>
      <name val="Times New Roman"/>
      <family val="1"/>
    </font>
    <font>
      <sz val="8"/>
      <color indexed="8"/>
      <name val="Times New Roman"/>
      <family val="1"/>
    </font>
    <font>
      <sz val="10"/>
      <name val="Arial Narrow"/>
      <family val="2"/>
    </font>
    <font>
      <b/>
      <sz val="10"/>
      <color theme="0"/>
      <name val="Arial Narrow"/>
      <family val="2"/>
    </font>
    <font>
      <b/>
      <sz val="10"/>
      <name val="Arial Narrow"/>
      <family val="2"/>
    </font>
    <font>
      <sz val="10"/>
      <name val="Courier"/>
    </font>
    <font>
      <sz val="10"/>
      <name val="Times New Roman"/>
      <family val="1"/>
    </font>
    <font>
      <sz val="11"/>
      <color indexed="8"/>
      <name val="Calibri"/>
      <family val="2"/>
      <scheme val="minor"/>
    </font>
    <font>
      <b/>
      <sz val="13"/>
      <color theme="4"/>
      <name val="Arial"/>
      <family val="2"/>
    </font>
    <font>
      <b/>
      <u/>
      <sz val="12"/>
      <color indexed="8"/>
      <name val="Arial"/>
      <family val="2"/>
    </font>
    <font>
      <sz val="11"/>
      <color theme="1"/>
      <name val="Arial"/>
      <family val="2"/>
    </font>
    <font>
      <b/>
      <sz val="11"/>
      <color theme="1"/>
      <name val="Arial"/>
      <family val="2"/>
    </font>
    <font>
      <sz val="11"/>
      <color indexed="8"/>
      <name val="Arial"/>
      <family val="2"/>
    </font>
    <font>
      <b/>
      <i/>
      <sz val="11"/>
      <color indexed="8"/>
      <name val="Arial"/>
      <family val="2"/>
    </font>
    <font>
      <b/>
      <i/>
      <sz val="10"/>
      <name val="Arial"/>
      <family val="2"/>
    </font>
    <font>
      <sz val="10"/>
      <color indexed="8"/>
      <name val="Arial"/>
      <family val="2"/>
    </font>
    <font>
      <sz val="8"/>
      <name val="Arial"/>
      <family val="2"/>
    </font>
    <font>
      <b/>
      <sz val="14"/>
      <name val="Arial Narrow"/>
      <family val="2"/>
    </font>
  </fonts>
  <fills count="15">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indexed="22"/>
        <bgColor indexed="0"/>
      </patternFill>
    </fill>
    <fill>
      <patternFill patternType="solid">
        <fgColor indexed="22"/>
        <bgColor indexed="8"/>
      </patternFill>
    </fill>
    <fill>
      <patternFill patternType="solid">
        <fgColor indexed="22"/>
        <bgColor indexed="64"/>
      </patternFill>
    </fill>
    <fill>
      <patternFill patternType="solid">
        <fgColor rgb="FF00206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rgb="FFFFFFFF"/>
        <bgColor indexed="64"/>
      </patternFill>
    </fill>
    <fill>
      <patternFill patternType="solid">
        <fgColor theme="0"/>
        <bgColor indexed="64"/>
      </patternFill>
    </fill>
    <fill>
      <patternFill patternType="solid">
        <fgColor rgb="FFFFFFFF"/>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bottom style="medium">
        <color indexed="64"/>
      </bottom>
      <diagonal/>
    </border>
    <border>
      <left style="thin">
        <color indexed="64"/>
      </left>
      <right/>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right/>
      <top/>
      <bottom style="thin">
        <color indexed="64"/>
      </bottom>
      <diagonal/>
    </border>
    <border>
      <left style="thin">
        <color indexed="64"/>
      </left>
      <right style="thin">
        <color indexed="64"/>
      </right>
      <top style="hair">
        <color indexed="64"/>
      </top>
      <bottom/>
      <diagonal/>
    </border>
  </borders>
  <cellStyleXfs count="24">
    <xf numFmtId="0" fontId="0" fillId="0" borderId="0"/>
    <xf numFmtId="0" fontId="10" fillId="0" borderId="0"/>
    <xf numFmtId="9" fontId="7" fillId="0" borderId="0" applyFont="0" applyFill="0" applyBorder="0" applyAlignment="0" applyProtection="0"/>
    <xf numFmtId="164"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7" fillId="0" borderId="0"/>
    <xf numFmtId="164" fontId="7" fillId="0" borderId="0" applyFont="0" applyFill="0" applyBorder="0" applyAlignment="0" applyProtection="0"/>
    <xf numFmtId="0" fontId="12" fillId="0" borderId="0"/>
    <xf numFmtId="0" fontId="6" fillId="0" borderId="0"/>
    <xf numFmtId="0" fontId="10" fillId="0" borderId="0"/>
    <xf numFmtId="0" fontId="5" fillId="0" borderId="0"/>
    <xf numFmtId="0" fontId="7" fillId="0" borderId="0"/>
    <xf numFmtId="0" fontId="7" fillId="0" borderId="0"/>
    <xf numFmtId="43" fontId="7" fillId="0" borderId="0" applyFont="0" applyFill="0" applyBorder="0" applyAlignment="0" applyProtection="0"/>
    <xf numFmtId="44" fontId="7" fillId="0" borderId="0" applyFont="0" applyFill="0" applyBorder="0" applyAlignment="0" applyProtection="0"/>
    <xf numFmtId="167" fontId="30" fillId="0" borderId="0"/>
    <xf numFmtId="0" fontId="4" fillId="0" borderId="0"/>
    <xf numFmtId="0" fontId="32" fillId="0" borderId="0"/>
    <xf numFmtId="164" fontId="32" fillId="0" borderId="0" applyFont="0" applyFill="0" applyBorder="0" applyAlignment="0" applyProtection="0"/>
    <xf numFmtId="0" fontId="3" fillId="0" borderId="0"/>
    <xf numFmtId="0" fontId="10" fillId="0" borderId="0"/>
    <xf numFmtId="0" fontId="2" fillId="0" borderId="0"/>
    <xf numFmtId="0" fontId="40" fillId="0" borderId="0"/>
  </cellStyleXfs>
  <cellXfs count="242">
    <xf numFmtId="0" fontId="0" fillId="0" borderId="0" xfId="0"/>
    <xf numFmtId="0" fontId="0" fillId="0" borderId="0" xfId="0" applyAlignment="1">
      <alignment horizontal="center"/>
    </xf>
    <xf numFmtId="0" fontId="7" fillId="0" borderId="0" xfId="0" applyFont="1"/>
    <xf numFmtId="0" fontId="0" fillId="0" borderId="4"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2" xfId="0" applyBorder="1" applyAlignment="1">
      <alignment horizontal="center"/>
    </xf>
    <xf numFmtId="0" fontId="0" fillId="0" borderId="5" xfId="0" applyBorder="1" applyAlignment="1">
      <alignment horizontal="center"/>
    </xf>
    <xf numFmtId="4" fontId="0" fillId="0" borderId="0" xfId="0" applyNumberFormat="1" applyAlignment="1">
      <alignment horizontal="center"/>
    </xf>
    <xf numFmtId="4" fontId="0" fillId="0" borderId="15" xfId="0" applyNumberFormat="1" applyBorder="1" applyAlignment="1">
      <alignment horizontal="center"/>
    </xf>
    <xf numFmtId="4" fontId="0" fillId="0" borderId="5" xfId="0" applyNumberFormat="1" applyBorder="1" applyAlignment="1">
      <alignment horizontal="center"/>
    </xf>
    <xf numFmtId="4" fontId="0" fillId="0" borderId="16" xfId="0" applyNumberFormat="1" applyBorder="1" applyAlignment="1">
      <alignment horizontal="center"/>
    </xf>
    <xf numFmtId="0" fontId="0" fillId="0" borderId="6" xfId="0" applyBorder="1" applyAlignment="1">
      <alignment horizontal="center"/>
    </xf>
    <xf numFmtId="4" fontId="0" fillId="0" borderId="11" xfId="0" applyNumberFormat="1" applyBorder="1" applyAlignment="1">
      <alignment horizontal="center"/>
    </xf>
    <xf numFmtId="4" fontId="0" fillId="0" borderId="6" xfId="0" applyNumberFormat="1" applyBorder="1" applyAlignment="1">
      <alignment horizontal="center"/>
    </xf>
    <xf numFmtId="4" fontId="0" fillId="0" borderId="17" xfId="0" applyNumberFormat="1" applyBorder="1" applyAlignment="1">
      <alignment horizontal="center"/>
    </xf>
    <xf numFmtId="4" fontId="11" fillId="0" borderId="1" xfId="0" applyNumberFormat="1" applyFont="1" applyBorder="1" applyAlignment="1">
      <alignment horizontal="center" vertical="center"/>
    </xf>
    <xf numFmtId="0" fontId="0" fillId="0" borderId="1" xfId="0" applyBorder="1" applyAlignment="1">
      <alignment horizontal="right" vertical="center"/>
    </xf>
    <xf numFmtId="4" fontId="11" fillId="0" borderId="9" xfId="0" applyNumberFormat="1" applyFont="1" applyBorder="1" applyAlignment="1">
      <alignment vertical="center"/>
    </xf>
    <xf numFmtId="4" fontId="11" fillId="0" borderId="2" xfId="0" applyNumberFormat="1" applyFont="1" applyBorder="1" applyAlignment="1">
      <alignment horizontal="center" vertical="center"/>
    </xf>
    <xf numFmtId="4" fontId="0" fillId="0" borderId="0" xfId="0" applyNumberFormat="1"/>
    <xf numFmtId="0" fontId="7" fillId="0" borderId="0" xfId="6"/>
    <xf numFmtId="164" fontId="14" fillId="0" borderId="0" xfId="3" applyFont="1" applyAlignment="1">
      <alignment vertical="center"/>
    </xf>
    <xf numFmtId="164" fontId="14" fillId="0" borderId="0" xfId="3" applyFont="1" applyAlignment="1">
      <alignment horizontal="center" vertical="center"/>
    </xf>
    <xf numFmtId="164" fontId="15" fillId="0" borderId="0" xfId="3" applyFont="1" applyAlignment="1">
      <alignment vertical="center"/>
    </xf>
    <xf numFmtId="0" fontId="16" fillId="0" borderId="0" xfId="9" applyFont="1" applyAlignment="1">
      <alignment horizontal="center" vertical="center"/>
    </xf>
    <xf numFmtId="0" fontId="6" fillId="0" borderId="0" xfId="9"/>
    <xf numFmtId="0" fontId="18" fillId="0" borderId="0" xfId="9" applyFont="1" applyAlignment="1">
      <alignment horizontal="center" vertical="center"/>
    </xf>
    <xf numFmtId="0" fontId="19" fillId="0" borderId="0" xfId="9" applyFont="1" applyAlignment="1">
      <alignment horizontal="center" vertical="center"/>
    </xf>
    <xf numFmtId="0" fontId="19" fillId="0" borderId="0" xfId="9" applyFont="1" applyAlignment="1">
      <alignment horizontal="center" vertical="center" wrapText="1"/>
    </xf>
    <xf numFmtId="0" fontId="20" fillId="0" borderId="0" xfId="9" applyFont="1" applyAlignment="1">
      <alignment horizontal="center" vertical="center"/>
    </xf>
    <xf numFmtId="0" fontId="20" fillId="0" borderId="0" xfId="9" applyFont="1" applyAlignment="1">
      <alignment horizontal="left" vertical="center" wrapText="1"/>
    </xf>
    <xf numFmtId="4" fontId="20" fillId="0" borderId="0" xfId="9" applyNumberFormat="1" applyFont="1" applyAlignment="1">
      <alignment horizontal="right" vertical="center"/>
    </xf>
    <xf numFmtId="49" fontId="21" fillId="0" borderId="0" xfId="9" applyNumberFormat="1" applyFont="1"/>
    <xf numFmtId="0" fontId="21" fillId="0" borderId="0" xfId="9" applyFont="1"/>
    <xf numFmtId="0" fontId="20" fillId="3" borderId="0" xfId="9" applyFont="1" applyFill="1" applyAlignment="1">
      <alignment horizontal="left" vertical="center" wrapText="1"/>
    </xf>
    <xf numFmtId="0" fontId="20" fillId="3" borderId="0" xfId="9" applyFont="1" applyFill="1" applyAlignment="1">
      <alignment horizontal="center" vertical="center"/>
    </xf>
    <xf numFmtId="164" fontId="14" fillId="0" borderId="18" xfId="3" applyFont="1" applyBorder="1" applyAlignment="1">
      <alignment vertical="center"/>
    </xf>
    <xf numFmtId="164" fontId="15" fillId="0" borderId="18" xfId="3" applyFont="1" applyBorder="1" applyAlignment="1">
      <alignment vertical="center"/>
    </xf>
    <xf numFmtId="164" fontId="15" fillId="0" borderId="18" xfId="3" applyFont="1" applyBorder="1" applyAlignment="1">
      <alignment horizontal="center" vertical="center"/>
    </xf>
    <xf numFmtId="164" fontId="14" fillId="0" borderId="19" xfId="3" applyFont="1" applyBorder="1" applyAlignment="1">
      <alignment horizontal="center" vertical="center"/>
    </xf>
    <xf numFmtId="164" fontId="14" fillId="0" borderId="19" xfId="3" applyFont="1" applyBorder="1" applyAlignment="1">
      <alignment vertical="center"/>
    </xf>
    <xf numFmtId="164" fontId="14" fillId="0" borderId="20" xfId="3" applyFont="1" applyBorder="1" applyAlignment="1">
      <alignment vertical="center"/>
    </xf>
    <xf numFmtId="164" fontId="14" fillId="0" borderId="20" xfId="3" applyFont="1" applyBorder="1" applyAlignment="1">
      <alignment horizontal="center" vertical="center"/>
    </xf>
    <xf numFmtId="9" fontId="14" fillId="0" borderId="19" xfId="2" applyFont="1" applyBorder="1" applyAlignment="1">
      <alignment vertical="center"/>
    </xf>
    <xf numFmtId="166" fontId="10" fillId="0" borderId="3" xfId="1" applyNumberFormat="1" applyBorder="1" applyAlignment="1">
      <alignment horizontal="center" wrapText="1"/>
    </xf>
    <xf numFmtId="0" fontId="8" fillId="4" borderId="3" xfId="10" applyFont="1" applyFill="1" applyBorder="1" applyAlignment="1">
      <alignment horizontal="center"/>
    </xf>
    <xf numFmtId="0" fontId="8" fillId="4" borderId="3" xfId="10" applyFont="1" applyFill="1" applyBorder="1" applyAlignment="1">
      <alignment horizontal="center" wrapText="1"/>
    </xf>
    <xf numFmtId="0" fontId="8" fillId="5" borderId="3" xfId="10" applyFont="1" applyFill="1" applyBorder="1" applyAlignment="1">
      <alignment horizontal="center" wrapText="1"/>
    </xf>
    <xf numFmtId="4" fontId="8" fillId="5" borderId="3" xfId="10" applyNumberFormat="1" applyFont="1" applyFill="1" applyBorder="1" applyAlignment="1">
      <alignment horizontal="right" wrapText="1"/>
    </xf>
    <xf numFmtId="0" fontId="5" fillId="0" borderId="0" xfId="11"/>
    <xf numFmtId="166" fontId="8" fillId="6" borderId="0" xfId="10" applyNumberFormat="1" applyFont="1" applyFill="1" applyAlignment="1">
      <alignment horizontal="center" wrapText="1"/>
    </xf>
    <xf numFmtId="0" fontId="23" fillId="6" borderId="0" xfId="10" applyFont="1" applyFill="1" applyAlignment="1">
      <alignment wrapText="1"/>
    </xf>
    <xf numFmtId="0" fontId="24" fillId="6" borderId="0" xfId="10" applyFont="1" applyFill="1" applyAlignment="1">
      <alignment horizontal="center"/>
    </xf>
    <xf numFmtId="4" fontId="25" fillId="6" borderId="0" xfId="10" applyNumberFormat="1" applyFont="1" applyFill="1" applyAlignment="1">
      <alignment horizontal="right"/>
    </xf>
    <xf numFmtId="0" fontId="26" fillId="0" borderId="3" xfId="1" applyFont="1" applyBorder="1" applyAlignment="1">
      <alignment wrapText="1"/>
    </xf>
    <xf numFmtId="0" fontId="26" fillId="0" borderId="3" xfId="1" applyFont="1" applyBorder="1" applyAlignment="1">
      <alignment horizontal="center" wrapText="1"/>
    </xf>
    <xf numFmtId="4" fontId="25" fillId="0" borderId="3" xfId="1" applyNumberFormat="1" applyFont="1" applyBorder="1" applyAlignment="1">
      <alignment wrapText="1"/>
    </xf>
    <xf numFmtId="166" fontId="8" fillId="6" borderId="3" xfId="10" applyNumberFormat="1" applyFont="1" applyFill="1" applyBorder="1" applyAlignment="1">
      <alignment horizontal="center" wrapText="1"/>
    </xf>
    <xf numFmtId="0" fontId="23" fillId="6" borderId="3" xfId="10" applyFont="1" applyFill="1" applyBorder="1" applyAlignment="1">
      <alignment wrapText="1"/>
    </xf>
    <xf numFmtId="0" fontId="24" fillId="6" borderId="3" xfId="10" applyFont="1" applyFill="1" applyBorder="1" applyAlignment="1">
      <alignment horizontal="center"/>
    </xf>
    <xf numFmtId="4" fontId="25" fillId="6" borderId="3" xfId="10" applyNumberFormat="1" applyFont="1" applyFill="1" applyBorder="1" applyAlignment="1">
      <alignment horizontal="right"/>
    </xf>
    <xf numFmtId="0" fontId="27" fillId="0" borderId="0" xfId="0" applyFont="1" applyAlignment="1">
      <alignment vertical="center"/>
    </xf>
    <xf numFmtId="0" fontId="28" fillId="7" borderId="18" xfId="0" applyFont="1" applyFill="1" applyBorder="1" applyAlignment="1">
      <alignment horizontal="center" vertical="center"/>
    </xf>
    <xf numFmtId="0" fontId="28" fillId="7" borderId="0" xfId="0" applyFont="1" applyFill="1" applyAlignment="1">
      <alignment vertical="center"/>
    </xf>
    <xf numFmtId="0" fontId="29" fillId="3" borderId="19" xfId="0" applyFont="1" applyFill="1" applyBorder="1" applyAlignment="1">
      <alignment vertical="center"/>
    </xf>
    <xf numFmtId="164" fontId="29" fillId="3" borderId="19" xfId="3" applyFont="1" applyFill="1" applyBorder="1" applyAlignment="1">
      <alignment vertical="center"/>
    </xf>
    <xf numFmtId="0" fontId="29" fillId="3" borderId="0" xfId="0" applyFont="1" applyFill="1" applyAlignment="1">
      <alignment vertical="center"/>
    </xf>
    <xf numFmtId="0" fontId="29" fillId="8" borderId="19" xfId="0" applyFont="1" applyFill="1" applyBorder="1" applyAlignment="1">
      <alignment vertical="center"/>
    </xf>
    <xf numFmtId="164" fontId="29" fillId="8" borderId="19" xfId="3" applyFont="1" applyFill="1" applyBorder="1" applyAlignment="1">
      <alignment vertical="center"/>
    </xf>
    <xf numFmtId="0" fontId="29" fillId="8" borderId="0" xfId="0" applyFont="1" applyFill="1" applyAlignment="1">
      <alignment vertical="center"/>
    </xf>
    <xf numFmtId="0" fontId="27" fillId="0" borderId="19" xfId="0" applyFont="1" applyBorder="1" applyAlignment="1">
      <alignment vertical="center"/>
    </xf>
    <xf numFmtId="164" fontId="27" fillId="0" borderId="19" xfId="3" applyFont="1" applyBorder="1" applyAlignment="1">
      <alignment vertical="center"/>
    </xf>
    <xf numFmtId="0" fontId="27" fillId="0" borderId="20" xfId="0" applyFont="1" applyBorder="1" applyAlignment="1">
      <alignment vertical="center"/>
    </xf>
    <xf numFmtId="164" fontId="27" fillId="0" borderId="20" xfId="3" applyFont="1" applyBorder="1" applyAlignment="1">
      <alignment vertical="center"/>
    </xf>
    <xf numFmtId="164" fontId="15" fillId="0" borderId="0" xfId="3" applyFont="1" applyFill="1" applyAlignment="1">
      <alignment vertical="center"/>
    </xf>
    <xf numFmtId="164" fontId="15" fillId="9" borderId="0" xfId="3" applyFont="1" applyFill="1" applyAlignment="1">
      <alignment vertical="center"/>
    </xf>
    <xf numFmtId="164" fontId="15" fillId="9" borderId="0" xfId="3" applyFont="1" applyFill="1" applyAlignment="1">
      <alignment horizontal="center" vertical="center"/>
    </xf>
    <xf numFmtId="164" fontId="14" fillId="3" borderId="19" xfId="3" applyFont="1" applyFill="1" applyBorder="1" applyAlignment="1">
      <alignment vertical="center"/>
    </xf>
    <xf numFmtId="164" fontId="14" fillId="0" borderId="21" xfId="3" applyFont="1" applyBorder="1" applyAlignment="1">
      <alignment vertical="center"/>
    </xf>
    <xf numFmtId="164" fontId="14" fillId="0" borderId="21" xfId="3" applyFont="1" applyBorder="1" applyAlignment="1">
      <alignment horizontal="center" vertical="center"/>
    </xf>
    <xf numFmtId="9" fontId="14" fillId="0" borderId="21" xfId="2" applyFont="1" applyBorder="1" applyAlignment="1">
      <alignment vertical="center"/>
    </xf>
    <xf numFmtId="164" fontId="14" fillId="10" borderId="19" xfId="3" applyFont="1" applyFill="1" applyBorder="1" applyAlignment="1">
      <alignment vertical="center"/>
    </xf>
    <xf numFmtId="164" fontId="15" fillId="0" borderId="19" xfId="3" applyFont="1" applyBorder="1" applyAlignment="1">
      <alignment vertical="center"/>
    </xf>
    <xf numFmtId="164" fontId="14" fillId="11" borderId="19" xfId="3" applyFont="1" applyFill="1" applyBorder="1" applyAlignment="1">
      <alignment vertical="center"/>
    </xf>
    <xf numFmtId="164" fontId="14" fillId="11" borderId="21" xfId="3" applyFont="1" applyFill="1" applyBorder="1" applyAlignment="1">
      <alignment vertical="center"/>
    </xf>
    <xf numFmtId="164" fontId="14" fillId="3" borderId="19" xfId="3" applyFont="1" applyFill="1" applyBorder="1" applyAlignment="1">
      <alignment horizontal="center" vertical="center"/>
    </xf>
    <xf numFmtId="164" fontId="14" fillId="3" borderId="21" xfId="3" applyFont="1" applyFill="1" applyBorder="1" applyAlignment="1">
      <alignment vertical="center"/>
    </xf>
    <xf numFmtId="164" fontId="15" fillId="0" borderId="19" xfId="3" applyFont="1" applyBorder="1" applyAlignment="1">
      <alignment horizontal="center" vertical="center"/>
    </xf>
    <xf numFmtId="164" fontId="14" fillId="0" borderId="18" xfId="3" applyFont="1" applyFill="1" applyBorder="1" applyAlignment="1">
      <alignment vertical="center"/>
    </xf>
    <xf numFmtId="164" fontId="15" fillId="0" borderId="18" xfId="3" applyFont="1" applyFill="1" applyBorder="1" applyAlignment="1">
      <alignment vertical="center"/>
    </xf>
    <xf numFmtId="164" fontId="15" fillId="0" borderId="18" xfId="3" applyFont="1" applyFill="1" applyBorder="1" applyAlignment="1">
      <alignment horizontal="center" vertical="center"/>
    </xf>
    <xf numFmtId="164" fontId="14" fillId="0" borderId="0" xfId="3" applyFont="1" applyFill="1" applyAlignment="1">
      <alignment vertical="center"/>
    </xf>
    <xf numFmtId="164" fontId="14" fillId="0" borderId="19" xfId="2" applyNumberFormat="1" applyFont="1" applyBorder="1" applyAlignment="1">
      <alignment vertical="center"/>
    </xf>
    <xf numFmtId="10" fontId="0" fillId="0" borderId="0" xfId="0" applyNumberFormat="1"/>
    <xf numFmtId="10" fontId="7" fillId="0" borderId="0" xfId="0" applyNumberFormat="1" applyFont="1"/>
    <xf numFmtId="10" fontId="27" fillId="0" borderId="0" xfId="0" applyNumberFormat="1" applyFont="1" applyAlignment="1">
      <alignment vertical="center"/>
    </xf>
    <xf numFmtId="0" fontId="27" fillId="0" borderId="0" xfId="0" applyFont="1" applyAlignment="1">
      <alignment horizontal="right" vertical="center"/>
    </xf>
    <xf numFmtId="0" fontId="14" fillId="0" borderId="18" xfId="0" applyFont="1" applyBorder="1" applyAlignment="1">
      <alignment horizontal="center" vertical="center"/>
    </xf>
    <xf numFmtId="0" fontId="22" fillId="0" borderId="18" xfId="0" applyFont="1" applyBorder="1" applyAlignment="1">
      <alignment horizontal="center" vertical="center"/>
    </xf>
    <xf numFmtId="0" fontId="29" fillId="9" borderId="19" xfId="0" applyFont="1" applyFill="1" applyBorder="1" applyAlignment="1">
      <alignment vertical="center"/>
    </xf>
    <xf numFmtId="164" fontId="29" fillId="9" borderId="19" xfId="3" applyFont="1" applyFill="1" applyBorder="1" applyAlignment="1">
      <alignment vertical="center"/>
    </xf>
    <xf numFmtId="0" fontId="29" fillId="9" borderId="0" xfId="0" applyFont="1" applyFill="1" applyAlignment="1">
      <alignment vertical="center"/>
    </xf>
    <xf numFmtId="0" fontId="0" fillId="0" borderId="0" xfId="0" applyAlignment="1">
      <alignment vertical="center"/>
    </xf>
    <xf numFmtId="0" fontId="0" fillId="0" borderId="0" xfId="0" applyAlignment="1">
      <alignment vertical="center" wrapText="1"/>
    </xf>
    <xf numFmtId="4" fontId="0" fillId="0" borderId="0" xfId="0" applyNumberFormat="1" applyAlignment="1">
      <alignment vertical="center"/>
    </xf>
    <xf numFmtId="0" fontId="7" fillId="0" borderId="0" xfId="0" applyFont="1" applyAlignment="1">
      <alignment vertical="center" wrapText="1"/>
    </xf>
    <xf numFmtId="0" fontId="27" fillId="0" borderId="0" xfId="0" applyFont="1" applyAlignment="1">
      <alignment vertical="center" wrapText="1"/>
    </xf>
    <xf numFmtId="0" fontId="28" fillId="7" borderId="18" xfId="0" applyFont="1" applyFill="1" applyBorder="1" applyAlignment="1">
      <alignment vertical="center" wrapText="1"/>
    </xf>
    <xf numFmtId="0" fontId="29" fillId="3" borderId="19" xfId="0" applyFont="1" applyFill="1" applyBorder="1" applyAlignment="1">
      <alignment vertical="center" wrapText="1"/>
    </xf>
    <xf numFmtId="0" fontId="29" fillId="9" borderId="19" xfId="0" applyFont="1" applyFill="1" applyBorder="1" applyAlignment="1">
      <alignment vertical="center" wrapText="1"/>
    </xf>
    <xf numFmtId="0" fontId="29" fillId="8" borderId="19" xfId="0" applyFont="1" applyFill="1" applyBorder="1" applyAlignment="1">
      <alignment vertical="center" wrapText="1"/>
    </xf>
    <xf numFmtId="0" fontId="27" fillId="0" borderId="19" xfId="0" applyFont="1" applyBorder="1" applyAlignment="1">
      <alignment vertical="center" wrapText="1"/>
    </xf>
    <xf numFmtId="164" fontId="15" fillId="2" borderId="9" xfId="3" applyFont="1" applyFill="1" applyBorder="1" applyAlignment="1">
      <alignment vertical="center"/>
    </xf>
    <xf numFmtId="164" fontId="15" fillId="2" borderId="3" xfId="3" applyFont="1" applyFill="1" applyBorder="1" applyAlignment="1">
      <alignment vertical="center"/>
    </xf>
    <xf numFmtId="164" fontId="15" fillId="2" borderId="3" xfId="3" applyFont="1" applyFill="1" applyBorder="1" applyAlignment="1">
      <alignment horizontal="center" vertical="center"/>
    </xf>
    <xf numFmtId="0" fontId="14" fillId="0" borderId="21" xfId="0" applyFont="1" applyBorder="1" applyAlignment="1">
      <alignment horizontal="center" vertical="center"/>
    </xf>
    <xf numFmtId="164" fontId="15" fillId="0" borderId="21" xfId="3" applyFont="1" applyBorder="1" applyAlignment="1">
      <alignment vertical="center"/>
    </xf>
    <xf numFmtId="164" fontId="15" fillId="0" borderId="21" xfId="3" applyFont="1" applyBorder="1" applyAlignment="1">
      <alignment horizontal="center" vertical="center"/>
    </xf>
    <xf numFmtId="164" fontId="14" fillId="0" borderId="23" xfId="3" applyFont="1" applyBorder="1" applyAlignment="1">
      <alignment vertical="center"/>
    </xf>
    <xf numFmtId="164" fontId="14" fillId="0" borderId="23" xfId="3" applyFont="1" applyBorder="1" applyAlignment="1">
      <alignment horizontal="center" vertical="center"/>
    </xf>
    <xf numFmtId="9" fontId="14" fillId="0" borderId="23" xfId="2" applyFont="1" applyBorder="1" applyAlignment="1">
      <alignment vertical="center"/>
    </xf>
    <xf numFmtId="164" fontId="15" fillId="0" borderId="23" xfId="3" applyFont="1" applyBorder="1" applyAlignment="1">
      <alignment vertical="center"/>
    </xf>
    <xf numFmtId="49" fontId="4" fillId="0" borderId="0" xfId="17" applyNumberFormat="1" applyAlignment="1">
      <alignment horizontal="left" vertical="center"/>
    </xf>
    <xf numFmtId="0" fontId="4" fillId="0" borderId="0" xfId="17" applyAlignment="1">
      <alignment vertical="center"/>
    </xf>
    <xf numFmtId="49" fontId="32" fillId="0" borderId="0" xfId="18" applyNumberFormat="1" applyAlignment="1">
      <alignment horizontal="left" vertical="center"/>
    </xf>
    <xf numFmtId="0" fontId="4" fillId="0" borderId="0" xfId="17"/>
    <xf numFmtId="0" fontId="35" fillId="13" borderId="0" xfId="17" applyFont="1" applyFill="1" applyAlignment="1">
      <alignment vertical="center"/>
    </xf>
    <xf numFmtId="0" fontId="4" fillId="13" borderId="0" xfId="17" applyFill="1" applyAlignment="1">
      <alignment vertical="center"/>
    </xf>
    <xf numFmtId="0" fontId="36" fillId="12" borderId="0" xfId="17" applyFont="1" applyFill="1" applyAlignment="1">
      <alignment horizontal="center" vertical="center"/>
    </xf>
    <xf numFmtId="0" fontId="32" fillId="0" borderId="0" xfId="18" applyAlignment="1">
      <alignment vertical="center" wrapText="1"/>
    </xf>
    <xf numFmtId="0" fontId="37" fillId="0" borderId="0" xfId="18" applyFont="1" applyAlignment="1">
      <alignment horizontal="center" vertical="center"/>
    </xf>
    <xf numFmtId="0" fontId="36" fillId="13" borderId="0" xfId="17" applyFont="1" applyFill="1" applyAlignment="1">
      <alignment horizontal="right" vertical="center"/>
    </xf>
    <xf numFmtId="49" fontId="36" fillId="12" borderId="0" xfId="17" applyNumberFormat="1" applyFont="1" applyFill="1" applyAlignment="1">
      <alignment horizontal="center" vertical="center"/>
    </xf>
    <xf numFmtId="0" fontId="38" fillId="0" borderId="0" xfId="18" applyFont="1" applyAlignment="1">
      <alignment horizontal="right" vertical="center"/>
    </xf>
    <xf numFmtId="10" fontId="38" fillId="12" borderId="0" xfId="18" applyNumberFormat="1" applyFont="1" applyFill="1" applyAlignment="1">
      <alignment horizontal="center" vertical="center"/>
    </xf>
    <xf numFmtId="4" fontId="38" fillId="13" borderId="0" xfId="19" applyNumberFormat="1" applyFont="1" applyFill="1" applyAlignment="1">
      <alignment horizontal="right" vertical="center"/>
    </xf>
    <xf numFmtId="49" fontId="39" fillId="14" borderId="1" xfId="18" applyNumberFormat="1" applyFont="1" applyFill="1" applyBorder="1" applyAlignment="1">
      <alignment horizontal="center" vertical="center"/>
    </xf>
    <xf numFmtId="0" fontId="39" fillId="14" borderId="2" xfId="18" applyFont="1" applyFill="1" applyBorder="1" applyAlignment="1">
      <alignment horizontal="center" vertical="center" wrapText="1"/>
    </xf>
    <xf numFmtId="0" fontId="39" fillId="14" borderId="1" xfId="18" applyFont="1" applyFill="1" applyBorder="1" applyAlignment="1">
      <alignment horizontal="center" vertical="center"/>
    </xf>
    <xf numFmtId="4" fontId="39" fillId="14" borderId="1" xfId="18" applyNumberFormat="1" applyFont="1" applyFill="1" applyBorder="1" applyAlignment="1">
      <alignment horizontal="center" vertical="center"/>
    </xf>
    <xf numFmtId="0" fontId="4" fillId="0" borderId="0" xfId="17" applyAlignment="1">
      <alignment horizontal="center" vertical="center"/>
    </xf>
    <xf numFmtId="49" fontId="4" fillId="12" borderId="18" xfId="17" applyNumberFormat="1" applyFill="1" applyBorder="1" applyAlignment="1">
      <alignment horizontal="left" vertical="center"/>
    </xf>
    <xf numFmtId="0" fontId="4" fillId="0" borderId="18" xfId="17" applyBorder="1" applyAlignment="1">
      <alignment vertical="center" wrapText="1"/>
    </xf>
    <xf numFmtId="0" fontId="4" fillId="0" borderId="18" xfId="17" applyBorder="1" applyAlignment="1">
      <alignment horizontal="center" vertical="center"/>
    </xf>
    <xf numFmtId="4" fontId="4" fillId="0" borderId="18" xfId="17" applyNumberFormat="1" applyBorder="1" applyAlignment="1">
      <alignment vertical="center"/>
    </xf>
    <xf numFmtId="49" fontId="4" fillId="0" borderId="19" xfId="17" applyNumberFormat="1" applyBorder="1" applyAlignment="1">
      <alignment horizontal="left" vertical="center"/>
    </xf>
    <xf numFmtId="0" fontId="4" fillId="0" borderId="19" xfId="17" applyBorder="1" applyAlignment="1">
      <alignment vertical="center" wrapText="1"/>
    </xf>
    <xf numFmtId="0" fontId="4" fillId="0" borderId="19" xfId="17" applyBorder="1" applyAlignment="1">
      <alignment horizontal="center" vertical="center"/>
    </xf>
    <xf numFmtId="4" fontId="4" fillId="0" borderId="19" xfId="17" applyNumberFormat="1" applyBorder="1" applyAlignment="1">
      <alignment vertical="center"/>
    </xf>
    <xf numFmtId="0" fontId="4" fillId="0" borderId="0" xfId="17" applyAlignment="1">
      <alignment vertical="center" wrapText="1"/>
    </xf>
    <xf numFmtId="4" fontId="4" fillId="0" borderId="0" xfId="17" applyNumberFormat="1" applyAlignment="1">
      <alignment vertical="center"/>
    </xf>
    <xf numFmtId="0" fontId="3" fillId="0" borderId="0" xfId="20"/>
    <xf numFmtId="4" fontId="25" fillId="0" borderId="3" xfId="1" applyNumberFormat="1" applyFont="1" applyBorder="1" applyAlignment="1">
      <alignment horizontal="right" wrapText="1"/>
    </xf>
    <xf numFmtId="166" fontId="0" fillId="0" borderId="3" xfId="1" applyNumberFormat="1" applyFont="1" applyBorder="1" applyAlignment="1">
      <alignment horizontal="center" wrapText="1"/>
    </xf>
    <xf numFmtId="4" fontId="31" fillId="6" borderId="3" xfId="20" applyNumberFormat="1" applyFont="1" applyFill="1" applyBorder="1" applyAlignment="1">
      <alignment horizontal="right" wrapText="1"/>
    </xf>
    <xf numFmtId="0" fontId="23" fillId="5" borderId="3" xfId="20" applyFont="1" applyFill="1" applyBorder="1" applyAlignment="1">
      <alignment horizontal="center" wrapText="1"/>
    </xf>
    <xf numFmtId="0" fontId="23" fillId="5" borderId="3" xfId="20" applyFont="1" applyFill="1" applyBorder="1" applyAlignment="1">
      <alignment wrapText="1"/>
    </xf>
    <xf numFmtId="166" fontId="8" fillId="4" borderId="3" xfId="20" applyNumberFormat="1" applyFont="1" applyFill="1" applyBorder="1" applyAlignment="1">
      <alignment horizontal="center" wrapText="1"/>
    </xf>
    <xf numFmtId="0" fontId="23" fillId="6" borderId="3" xfId="20" applyFont="1" applyFill="1" applyBorder="1" applyAlignment="1">
      <alignment horizontal="center" wrapText="1"/>
    </xf>
    <xf numFmtId="0" fontId="23" fillId="6" borderId="3" xfId="20" applyFont="1" applyFill="1" applyBorder="1" applyAlignment="1">
      <alignment wrapText="1"/>
    </xf>
    <xf numFmtId="166" fontId="8" fillId="6" borderId="3" xfId="20" applyNumberFormat="1" applyFont="1" applyFill="1" applyBorder="1" applyAlignment="1">
      <alignment horizontal="center" wrapText="1"/>
    </xf>
    <xf numFmtId="4" fontId="25" fillId="0" borderId="22" xfId="1" applyNumberFormat="1" applyFont="1" applyBorder="1" applyAlignment="1">
      <alignment horizontal="right" wrapText="1"/>
    </xf>
    <xf numFmtId="0" fontId="26" fillId="0" borderId="22" xfId="1" applyFont="1" applyBorder="1" applyAlignment="1">
      <alignment horizontal="center" wrapText="1"/>
    </xf>
    <xf numFmtId="0" fontId="26" fillId="0" borderId="22" xfId="1" applyFont="1" applyBorder="1" applyAlignment="1">
      <alignment wrapText="1"/>
    </xf>
    <xf numFmtId="166" fontId="0" fillId="0" borderId="22" xfId="1" applyNumberFormat="1" applyFont="1" applyBorder="1" applyAlignment="1">
      <alignment horizontal="center" wrapText="1"/>
    </xf>
    <xf numFmtId="4" fontId="25" fillId="0" borderId="0" xfId="1" applyNumberFormat="1" applyFont="1" applyAlignment="1">
      <alignment horizontal="right" wrapText="1"/>
    </xf>
    <xf numFmtId="0" fontId="26" fillId="0" borderId="0" xfId="1" applyFont="1" applyAlignment="1">
      <alignment horizontal="center" wrapText="1"/>
    </xf>
    <xf numFmtId="0" fontId="26" fillId="0" borderId="0" xfId="1" applyFont="1" applyAlignment="1">
      <alignment wrapText="1"/>
    </xf>
    <xf numFmtId="166" fontId="0" fillId="0" borderId="0" xfId="1" applyNumberFormat="1" applyFont="1" applyAlignment="1">
      <alignment horizontal="center" wrapText="1"/>
    </xf>
    <xf numFmtId="4" fontId="8" fillId="5" borderId="3" xfId="20" applyNumberFormat="1" applyFont="1" applyFill="1" applyBorder="1" applyAlignment="1">
      <alignment horizontal="right" wrapText="1"/>
    </xf>
    <xf numFmtId="0" fontId="8" fillId="5" borderId="3" xfId="20" applyFont="1" applyFill="1" applyBorder="1" applyAlignment="1">
      <alignment horizontal="center" wrapText="1"/>
    </xf>
    <xf numFmtId="0" fontId="8" fillId="4" borderId="3" xfId="20" applyFont="1" applyFill="1" applyBorder="1" applyAlignment="1">
      <alignment horizontal="center" wrapText="1"/>
    </xf>
    <xf numFmtId="0" fontId="27" fillId="0" borderId="0" xfId="0" applyFont="1" applyAlignment="1">
      <alignment horizontal="center" vertical="center"/>
    </xf>
    <xf numFmtId="0" fontId="29" fillId="3" borderId="19" xfId="0" applyFont="1" applyFill="1" applyBorder="1" applyAlignment="1">
      <alignment horizontal="center" vertical="center"/>
    </xf>
    <xf numFmtId="0" fontId="29" fillId="9" borderId="19" xfId="0" applyFont="1" applyFill="1" applyBorder="1" applyAlignment="1">
      <alignment horizontal="center" vertical="center"/>
    </xf>
    <xf numFmtId="0" fontId="29" fillId="8" borderId="19" xfId="0" applyFont="1" applyFill="1" applyBorder="1" applyAlignment="1">
      <alignment horizontal="center" vertical="center"/>
    </xf>
    <xf numFmtId="0" fontId="27" fillId="0" borderId="19" xfId="0" applyFont="1" applyBorder="1" applyAlignment="1">
      <alignment horizontal="center" vertical="center"/>
    </xf>
    <xf numFmtId="0" fontId="27" fillId="0" borderId="20" xfId="0" applyFont="1" applyBorder="1" applyAlignment="1">
      <alignment horizontal="center" vertical="center"/>
    </xf>
    <xf numFmtId="164" fontId="27" fillId="0" borderId="0" xfId="3" applyFont="1" applyAlignment="1">
      <alignment vertical="center"/>
    </xf>
    <xf numFmtId="164" fontId="29" fillId="8" borderId="0" xfId="0" applyNumberFormat="1" applyFont="1" applyFill="1" applyAlignment="1">
      <alignment vertical="center"/>
    </xf>
    <xf numFmtId="168" fontId="8" fillId="4" borderId="0" xfId="21" applyNumberFormat="1" applyFont="1" applyFill="1" applyAlignment="1">
      <alignment horizontal="center" vertical="top"/>
    </xf>
    <xf numFmtId="0" fontId="8" fillId="4" borderId="0" xfId="21" applyFont="1" applyFill="1" applyAlignment="1">
      <alignment horizontal="center"/>
    </xf>
    <xf numFmtId="0" fontId="2" fillId="0" borderId="0" xfId="22"/>
    <xf numFmtId="168" fontId="8" fillId="4" borderId="0" xfId="21" applyNumberFormat="1" applyFont="1" applyFill="1" applyAlignment="1">
      <alignment horizontal="center"/>
    </xf>
    <xf numFmtId="0" fontId="8" fillId="4" borderId="0" xfId="21" applyFont="1" applyFill="1" applyAlignment="1">
      <alignment horizontal="left"/>
    </xf>
    <xf numFmtId="4" fontId="8" fillId="4" borderId="0" xfId="21" applyNumberFormat="1" applyFont="1" applyFill="1" applyAlignment="1">
      <alignment horizontal="center" wrapText="1"/>
    </xf>
    <xf numFmtId="168" fontId="2" fillId="0" borderId="3" xfId="22" applyNumberFormat="1" applyBorder="1" applyAlignment="1">
      <alignment horizontal="center"/>
    </xf>
    <xf numFmtId="0" fontId="26" fillId="0" borderId="3" xfId="23" applyFont="1" applyBorder="1" applyAlignment="1">
      <alignment wrapText="1"/>
    </xf>
    <xf numFmtId="4" fontId="31" fillId="0" borderId="3" xfId="22" applyNumberFormat="1" applyFont="1" applyBorder="1"/>
    <xf numFmtId="164" fontId="29" fillId="9" borderId="0" xfId="0" applyNumberFormat="1" applyFont="1" applyFill="1" applyAlignment="1">
      <alignment vertical="center"/>
    </xf>
    <xf numFmtId="164" fontId="29" fillId="3" borderId="0" xfId="0" applyNumberFormat="1" applyFont="1" applyFill="1" applyAlignment="1">
      <alignment vertical="center"/>
    </xf>
    <xf numFmtId="169" fontId="27" fillId="0" borderId="0" xfId="0" applyNumberFormat="1" applyFont="1" applyAlignment="1">
      <alignment vertical="center"/>
    </xf>
    <xf numFmtId="10" fontId="27" fillId="0" borderId="0" xfId="2" applyNumberFormat="1" applyFont="1" applyAlignment="1">
      <alignment horizontal="right" vertical="center"/>
    </xf>
    <xf numFmtId="164" fontId="14" fillId="3" borderId="23" xfId="3" applyFont="1" applyFill="1" applyBorder="1" applyAlignment="1">
      <alignment vertical="center"/>
    </xf>
    <xf numFmtId="164" fontId="14" fillId="11" borderId="23" xfId="3" applyFont="1" applyFill="1" applyBorder="1" applyAlignment="1">
      <alignment vertical="center"/>
    </xf>
    <xf numFmtId="0" fontId="13" fillId="0" borderId="0" xfId="0" applyFont="1" applyAlignment="1">
      <alignment horizontal="left"/>
    </xf>
    <xf numFmtId="0" fontId="13" fillId="0" borderId="0" xfId="0" applyFont="1" applyAlignment="1">
      <alignment horizontal="right"/>
    </xf>
    <xf numFmtId="164" fontId="28" fillId="7" borderId="18" xfId="3" applyFont="1" applyFill="1" applyBorder="1" applyAlignment="1">
      <alignment horizontal="center" vertical="center"/>
    </xf>
    <xf numFmtId="4" fontId="13" fillId="0" borderId="0" xfId="0" applyNumberFormat="1" applyFont="1" applyAlignment="1">
      <alignment horizontal="right"/>
    </xf>
    <xf numFmtId="0" fontId="27" fillId="0" borderId="20" xfId="0" applyFont="1" applyBorder="1" applyAlignment="1">
      <alignment vertical="center" wrapText="1"/>
    </xf>
    <xf numFmtId="0" fontId="1" fillId="0" borderId="0" xfId="11" applyFont="1"/>
    <xf numFmtId="164" fontId="14" fillId="10" borderId="21" xfId="3" applyFont="1" applyFill="1" applyBorder="1" applyAlignment="1">
      <alignment vertical="center"/>
    </xf>
    <xf numFmtId="164" fontId="14" fillId="0" borderId="19" xfId="3" applyFont="1" applyFill="1" applyBorder="1" applyAlignment="1">
      <alignment vertical="center"/>
    </xf>
    <xf numFmtId="170" fontId="27" fillId="0" borderId="0" xfId="0" applyNumberFormat="1" applyFont="1" applyAlignment="1">
      <alignment vertical="center"/>
    </xf>
    <xf numFmtId="0" fontId="27" fillId="0" borderId="9" xfId="0" applyFont="1" applyBorder="1" applyAlignment="1">
      <alignment vertical="center"/>
    </xf>
    <xf numFmtId="0" fontId="27" fillId="0" borderId="3" xfId="0" applyFont="1" applyBorder="1" applyAlignment="1">
      <alignment horizontal="center" vertical="center"/>
    </xf>
    <xf numFmtId="0" fontId="27" fillId="0" borderId="3" xfId="0" applyFont="1" applyBorder="1" applyAlignment="1">
      <alignment vertical="center"/>
    </xf>
    <xf numFmtId="0" fontId="27" fillId="0" borderId="3" xfId="0" applyFont="1" applyBorder="1" applyAlignment="1">
      <alignment vertical="center" wrapText="1"/>
    </xf>
    <xf numFmtId="164" fontId="27" fillId="0" borderId="3" xfId="3" applyFont="1" applyBorder="1" applyAlignment="1">
      <alignment vertical="center"/>
    </xf>
    <xf numFmtId="0" fontId="27" fillId="0" borderId="2" xfId="0" applyFont="1" applyBorder="1" applyAlignment="1">
      <alignment vertical="center"/>
    </xf>
    <xf numFmtId="0" fontId="27" fillId="8" borderId="9" xfId="0" applyFont="1" applyFill="1" applyBorder="1" applyAlignment="1">
      <alignment vertical="center"/>
    </xf>
    <xf numFmtId="0" fontId="27" fillId="8" borderId="3" xfId="0" applyFont="1" applyFill="1" applyBorder="1" applyAlignment="1">
      <alignment horizontal="center" vertical="center"/>
    </xf>
    <xf numFmtId="0" fontId="27" fillId="8" borderId="3" xfId="0" applyFont="1" applyFill="1" applyBorder="1" applyAlignment="1">
      <alignment vertical="center"/>
    </xf>
    <xf numFmtId="0" fontId="42" fillId="8" borderId="3" xfId="0" applyFont="1" applyFill="1" applyBorder="1" applyAlignment="1">
      <alignment vertical="center" wrapText="1"/>
    </xf>
    <xf numFmtId="164" fontId="27" fillId="8" borderId="3" xfId="3" applyFont="1" applyFill="1" applyBorder="1" applyAlignment="1">
      <alignment vertical="center"/>
    </xf>
    <xf numFmtId="17" fontId="27" fillId="8" borderId="2" xfId="0" applyNumberFormat="1" applyFont="1" applyFill="1" applyBorder="1" applyAlignment="1">
      <alignment vertical="center"/>
    </xf>
    <xf numFmtId="0" fontId="27" fillId="8" borderId="3" xfId="0" applyFont="1" applyFill="1" applyBorder="1" applyAlignment="1">
      <alignment horizontal="right" vertical="center"/>
    </xf>
    <xf numFmtId="0" fontId="42" fillId="8" borderId="9" xfId="0" applyFont="1" applyFill="1" applyBorder="1" applyAlignment="1">
      <alignment horizontal="centerContinuous" vertical="center" wrapText="1"/>
    </xf>
    <xf numFmtId="0" fontId="27" fillId="8" borderId="3" xfId="0" applyFont="1" applyFill="1" applyBorder="1" applyAlignment="1">
      <alignment horizontal="centerContinuous" vertical="center"/>
    </xf>
    <xf numFmtId="17" fontId="27" fillId="8" borderId="2" xfId="0" applyNumberFormat="1" applyFont="1" applyFill="1" applyBorder="1" applyAlignment="1">
      <alignment horizontal="centerContinuous" vertical="center"/>
    </xf>
    <xf numFmtId="164" fontId="29" fillId="3" borderId="19" xfId="0" applyNumberFormat="1" applyFont="1" applyFill="1" applyBorder="1" applyAlignment="1">
      <alignment vertical="center"/>
    </xf>
    <xf numFmtId="164" fontId="29" fillId="9" borderId="19" xfId="0" applyNumberFormat="1" applyFont="1" applyFill="1" applyBorder="1" applyAlignment="1">
      <alignment vertical="center"/>
    </xf>
    <xf numFmtId="164" fontId="29" fillId="8" borderId="19" xfId="0" applyNumberFormat="1" applyFont="1" applyFill="1" applyBorder="1" applyAlignment="1">
      <alignment vertical="center"/>
    </xf>
    <xf numFmtId="9" fontId="27" fillId="0" borderId="19" xfId="0" applyNumberFormat="1" applyFont="1" applyBorder="1" applyAlignment="1">
      <alignment vertical="center"/>
    </xf>
    <xf numFmtId="164" fontId="14" fillId="0" borderId="23" xfId="3" applyFont="1" applyBorder="1" applyAlignment="1">
      <alignment horizontal="center" vertical="center" wrapText="1"/>
    </xf>
    <xf numFmtId="10" fontId="14" fillId="0" borderId="23" xfId="2" applyNumberFormat="1" applyFont="1" applyBorder="1" applyAlignment="1">
      <alignment horizontal="center" vertical="center"/>
    </xf>
    <xf numFmtId="0" fontId="28" fillId="7" borderId="18" xfId="0" applyFont="1" applyFill="1" applyBorder="1" applyAlignment="1">
      <alignment horizontal="center" vertical="center" wrapText="1"/>
    </xf>
    <xf numFmtId="10" fontId="27" fillId="0" borderId="0" xfId="0" applyNumberFormat="1" applyFont="1" applyAlignment="1">
      <alignment horizontal="right"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8" xfId="0" applyBorder="1" applyAlignment="1">
      <alignment horizontal="center"/>
    </xf>
    <xf numFmtId="0" fontId="0" fillId="0" borderId="7" xfId="0" applyBorder="1" applyAlignment="1">
      <alignment horizontal="center"/>
    </xf>
    <xf numFmtId="0" fontId="0" fillId="0" borderId="9" xfId="0" applyBorder="1" applyAlignment="1">
      <alignment horizontal="right" vertical="center"/>
    </xf>
    <xf numFmtId="0" fontId="0" fillId="0" borderId="2" xfId="0" applyBorder="1" applyAlignment="1">
      <alignment horizontal="right" vertical="center"/>
    </xf>
    <xf numFmtId="0" fontId="13" fillId="0" borderId="0" xfId="0" applyFont="1" applyAlignment="1">
      <alignment horizontal="left" wrapText="1"/>
    </xf>
    <xf numFmtId="0" fontId="0" fillId="0" borderId="0" xfId="0"/>
    <xf numFmtId="4" fontId="8" fillId="4" borderId="10" xfId="21" applyNumberFormat="1" applyFont="1" applyFill="1" applyBorder="1" applyAlignment="1">
      <alignment horizontal="center"/>
    </xf>
    <xf numFmtId="0" fontId="33" fillId="0" borderId="0" xfId="18" applyFont="1" applyAlignment="1">
      <alignment horizontal="center" vertical="center"/>
    </xf>
    <xf numFmtId="0" fontId="8" fillId="0" borderId="0" xfId="18" applyFont="1" applyAlignment="1">
      <alignment horizontal="center" vertical="center"/>
    </xf>
    <xf numFmtId="0" fontId="34" fillId="12" borderId="0" xfId="18" applyFont="1" applyFill="1" applyAlignment="1">
      <alignment horizontal="center" vertical="center"/>
    </xf>
    <xf numFmtId="0" fontId="17" fillId="0" borderId="0" xfId="9" applyFont="1" applyAlignment="1">
      <alignment horizontal="center" vertical="center"/>
    </xf>
  </cellXfs>
  <cellStyles count="24">
    <cellStyle name="Moeda 2" xfId="5" xr:uid="{00000000-0005-0000-0000-000001000000}"/>
    <cellStyle name="Moeda 2 2" xfId="15" xr:uid="{0E0BA4BF-4EB9-470C-B1AD-E53DF863D3B3}"/>
    <cellStyle name="Moeda 3" xfId="4" xr:uid="{00000000-0005-0000-0000-000002000000}"/>
    <cellStyle name="Normal" xfId="0" builtinId="0"/>
    <cellStyle name="Normal 2" xfId="6" xr:uid="{00000000-0005-0000-0000-000004000000}"/>
    <cellStyle name="Normal 2 2" xfId="10" xr:uid="{E349139D-33DA-4C5B-B876-A2A32E1CF834}"/>
    <cellStyle name="Normal 2 3" xfId="18" xr:uid="{BAF3B51A-4849-4F31-9A0E-96F04C431BAB}"/>
    <cellStyle name="Normal 3" xfId="8" xr:uid="{00000000-0005-0000-0000-000005000000}"/>
    <cellStyle name="Normal 3 2" xfId="12" xr:uid="{18D65D77-C990-4AC4-A19E-D9B88F96CD44}"/>
    <cellStyle name="Normal 4" xfId="9" xr:uid="{3A18E1B1-BE41-4DF9-902A-A39DF81653F6}"/>
    <cellStyle name="Normal 4 2" xfId="13" xr:uid="{028A705A-BC6F-4567-8A99-A39E77C3662A}"/>
    <cellStyle name="Normal 5" xfId="11" xr:uid="{3DD0DC6A-C397-47CC-B80E-2473CAC7E5EF}"/>
    <cellStyle name="Normal 6" xfId="16" xr:uid="{F6002772-4CBE-42DE-B1E1-E98ECE13E686}"/>
    <cellStyle name="Normal 7" xfId="17" xr:uid="{C88B0542-8411-47FD-A292-77B221BC0AFB}"/>
    <cellStyle name="Normal 8" xfId="20" xr:uid="{29B58091-084E-4C71-AB83-775DAB5E2B66}"/>
    <cellStyle name="Normal 9" xfId="22" xr:uid="{35E12E1B-BFE1-4753-9022-4BA1F22E982D}"/>
    <cellStyle name="Normal_Mobra Mensalista" xfId="21" xr:uid="{82F0A837-1C96-4C16-84C0-25EF9312E7A5}"/>
    <cellStyle name="Normal_Plan1" xfId="1" xr:uid="{00000000-0005-0000-0000-000007000000}"/>
    <cellStyle name="Normal_Plan1 2" xfId="23" xr:uid="{1EC05CF7-AE0A-47BF-973A-6C95D485BDC0}"/>
    <cellStyle name="Porcentagem" xfId="2" builtinId="5"/>
    <cellStyle name="Vírgula" xfId="3" builtinId="3"/>
    <cellStyle name="Vírgula 2" xfId="7" xr:uid="{00000000-0005-0000-0000-00000A000000}"/>
    <cellStyle name="Vírgula 2 2" xfId="19" xr:uid="{8122C799-5A8C-4CD2-A972-F1691172532F}"/>
    <cellStyle name="Vírgula 3" xfId="14" xr:uid="{8D261A4A-D9FF-40E6-AA1C-B77FDACFDBE4}"/>
  </cellStyles>
  <dxfs count="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15</xdr:col>
      <xdr:colOff>267025</xdr:colOff>
      <xdr:row>201</xdr:row>
      <xdr:rowOff>11206</xdr:rowOff>
    </xdr:from>
    <xdr:to>
      <xdr:col>24</xdr:col>
      <xdr:colOff>599987</xdr:colOff>
      <xdr:row>213</xdr:row>
      <xdr:rowOff>12328</xdr:rowOff>
    </xdr:to>
    <xdr:pic>
      <xdr:nvPicPr>
        <xdr:cNvPr id="2" name="Imagem 1">
          <a:extLst>
            <a:ext uri="{FF2B5EF4-FFF2-40B4-BE49-F238E27FC236}">
              <a16:creationId xmlns:a16="http://schemas.microsoft.com/office/drawing/2014/main" id="{763F4BD8-1267-620F-55D2-D61AE36C125D}"/>
            </a:ext>
          </a:extLst>
        </xdr:cNvPr>
        <xdr:cNvPicPr>
          <a:picLocks noChangeAspect="1"/>
        </xdr:cNvPicPr>
      </xdr:nvPicPr>
      <xdr:blipFill>
        <a:blip xmlns:r="http://schemas.openxmlformats.org/officeDocument/2006/relationships" r:embed="rId1"/>
        <a:stretch>
          <a:fillRect/>
        </a:stretch>
      </xdr:blipFill>
      <xdr:spPr>
        <a:xfrm>
          <a:off x="15294113" y="34727030"/>
          <a:ext cx="5782831" cy="4771017"/>
        </a:xfrm>
        <a:prstGeom prst="rect">
          <a:avLst/>
        </a:prstGeom>
      </xdr:spPr>
    </xdr:pic>
    <xdr:clientData/>
  </xdr:twoCellAnchor>
  <xdr:twoCellAnchor editAs="oneCell">
    <xdr:from>
      <xdr:col>25</xdr:col>
      <xdr:colOff>63642</xdr:colOff>
      <xdr:row>201</xdr:row>
      <xdr:rowOff>2562</xdr:rowOff>
    </xdr:from>
    <xdr:to>
      <xdr:col>34</xdr:col>
      <xdr:colOff>441098</xdr:colOff>
      <xdr:row>213</xdr:row>
      <xdr:rowOff>2463</xdr:rowOff>
    </xdr:to>
    <xdr:pic>
      <xdr:nvPicPr>
        <xdr:cNvPr id="3" name="Imagem 2">
          <a:extLst>
            <a:ext uri="{FF2B5EF4-FFF2-40B4-BE49-F238E27FC236}">
              <a16:creationId xmlns:a16="http://schemas.microsoft.com/office/drawing/2014/main" id="{21A661A2-4579-FEC1-DFCA-8AA2C30A0103}"/>
            </a:ext>
          </a:extLst>
        </xdr:cNvPr>
        <xdr:cNvPicPr>
          <a:picLocks noChangeAspect="1"/>
        </xdr:cNvPicPr>
      </xdr:nvPicPr>
      <xdr:blipFill>
        <a:blip xmlns:r="http://schemas.openxmlformats.org/officeDocument/2006/relationships" r:embed="rId2"/>
        <a:stretch>
          <a:fillRect/>
        </a:stretch>
      </xdr:blipFill>
      <xdr:spPr>
        <a:xfrm>
          <a:off x="21141907" y="34718386"/>
          <a:ext cx="5815895" cy="4760608"/>
        </a:xfrm>
        <a:prstGeom prst="rect">
          <a:avLst/>
        </a:prstGeom>
      </xdr:spPr>
    </xdr:pic>
    <xdr:clientData/>
  </xdr:twoCellAnchor>
  <xdr:twoCellAnchor editAs="oneCell">
    <xdr:from>
      <xdr:col>34</xdr:col>
      <xdr:colOff>564764</xdr:colOff>
      <xdr:row>201</xdr:row>
      <xdr:rowOff>58518</xdr:rowOff>
    </xdr:from>
    <xdr:to>
      <xdr:col>46</xdr:col>
      <xdr:colOff>131409</xdr:colOff>
      <xdr:row>213</xdr:row>
      <xdr:rowOff>18820</xdr:rowOff>
    </xdr:to>
    <xdr:pic>
      <xdr:nvPicPr>
        <xdr:cNvPr id="4" name="Imagem 3">
          <a:extLst>
            <a:ext uri="{FF2B5EF4-FFF2-40B4-BE49-F238E27FC236}">
              <a16:creationId xmlns:a16="http://schemas.microsoft.com/office/drawing/2014/main" id="{56FC9813-9768-B124-1F62-E3F3E816C914}"/>
            </a:ext>
          </a:extLst>
        </xdr:cNvPr>
        <xdr:cNvPicPr>
          <a:picLocks noChangeAspect="1"/>
        </xdr:cNvPicPr>
      </xdr:nvPicPr>
      <xdr:blipFill>
        <a:blip xmlns:r="http://schemas.openxmlformats.org/officeDocument/2006/relationships" r:embed="rId3"/>
        <a:stretch>
          <a:fillRect/>
        </a:stretch>
      </xdr:blipFill>
      <xdr:spPr>
        <a:xfrm>
          <a:off x="27089088" y="34774342"/>
          <a:ext cx="6835676" cy="474162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15</xdr:row>
      <xdr:rowOff>0</xdr:rowOff>
    </xdr:from>
    <xdr:to>
      <xdr:col>9</xdr:col>
      <xdr:colOff>124855</xdr:colOff>
      <xdr:row>25</xdr:row>
      <xdr:rowOff>114542</xdr:rowOff>
    </xdr:to>
    <xdr:pic>
      <xdr:nvPicPr>
        <xdr:cNvPr id="2" name="Imagem 1">
          <a:extLst>
            <a:ext uri="{FF2B5EF4-FFF2-40B4-BE49-F238E27FC236}">
              <a16:creationId xmlns:a16="http://schemas.microsoft.com/office/drawing/2014/main" id="{E3B4B2AB-F01F-808A-A223-F8701B14D337}"/>
            </a:ext>
          </a:extLst>
        </xdr:cNvPr>
        <xdr:cNvPicPr>
          <a:picLocks noChangeAspect="1"/>
        </xdr:cNvPicPr>
      </xdr:nvPicPr>
      <xdr:blipFill>
        <a:blip xmlns:r="http://schemas.openxmlformats.org/officeDocument/2006/relationships" r:embed="rId1"/>
        <a:stretch>
          <a:fillRect/>
        </a:stretch>
      </xdr:blipFill>
      <xdr:spPr>
        <a:xfrm>
          <a:off x="0" y="2428875"/>
          <a:ext cx="7382905" cy="173379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476250</xdr:colOff>
      <xdr:row>2</xdr:row>
      <xdr:rowOff>9525</xdr:rowOff>
    </xdr:to>
    <xdr:pic>
      <xdr:nvPicPr>
        <xdr:cNvPr id="2" name="Imagem 1">
          <a:extLst>
            <a:ext uri="{FF2B5EF4-FFF2-40B4-BE49-F238E27FC236}">
              <a16:creationId xmlns:a16="http://schemas.microsoft.com/office/drawing/2014/main" id="{841CAE06-3AA5-4F93-9DBA-4CD40B39521D}"/>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47625</xdr:colOff>
      <xdr:row>9</xdr:row>
      <xdr:rowOff>10442</xdr:rowOff>
    </xdr:to>
    <xdr:pic>
      <xdr:nvPicPr>
        <xdr:cNvPr id="2" name="Imagem 1">
          <a:extLst>
            <a:ext uri="{FF2B5EF4-FFF2-40B4-BE49-F238E27FC236}">
              <a16:creationId xmlns:a16="http://schemas.microsoft.com/office/drawing/2014/main" id="{0E757504-8690-BEE4-D735-314DFE1D2756}"/>
            </a:ext>
          </a:extLst>
        </xdr:cNvPr>
        <xdr:cNvPicPr>
          <a:picLocks noChangeAspect="1"/>
        </xdr:cNvPicPr>
      </xdr:nvPicPr>
      <xdr:blipFill>
        <a:blip xmlns:r="http://schemas.openxmlformats.org/officeDocument/2006/relationships" r:embed="rId1"/>
        <a:stretch>
          <a:fillRect/>
        </a:stretch>
      </xdr:blipFill>
      <xdr:spPr>
        <a:xfrm>
          <a:off x="0" y="0"/>
          <a:ext cx="6581775" cy="1467767"/>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2721E-11E0-466E-882C-C6CB9760CF0B}">
  <sheetPr>
    <tabColor rgb="FFFFFF00"/>
  </sheetPr>
  <dimension ref="A2:Q100"/>
  <sheetViews>
    <sheetView topLeftCell="B1" workbookViewId="0">
      <pane ySplit="5" topLeftCell="A75" activePane="bottomLeft" state="frozen"/>
      <selection pane="bottomLeft" activeCell="I105" sqref="I105"/>
    </sheetView>
  </sheetViews>
  <sheetFormatPr defaultColWidth="9.140625" defaultRowHeight="12.75" x14ac:dyDescent="0.2"/>
  <cols>
    <col min="1" max="1" width="10.7109375" style="173" hidden="1" customWidth="1"/>
    <col min="2" max="2" width="12.85546875" style="62" bestFit="1" customWidth="1"/>
    <col min="3" max="3" width="10.7109375" style="173" bestFit="1" customWidth="1"/>
    <col min="4" max="6" width="10.7109375" style="173" hidden="1" customWidth="1"/>
    <col min="7" max="7" width="10.7109375" style="173" customWidth="1"/>
    <col min="8" max="8" width="34.85546875" style="62" hidden="1" customWidth="1"/>
    <col min="9" max="9" width="59.7109375" style="107" customWidth="1"/>
    <col min="10" max="10" width="9.140625" style="173"/>
    <col min="11" max="11" width="12" style="179" bestFit="1" customWidth="1"/>
    <col min="12" max="12" width="11.85546875" style="62" customWidth="1"/>
    <col min="13" max="13" width="13" style="62" bestFit="1" customWidth="1"/>
    <col min="14" max="16" width="15.7109375" style="62" customWidth="1"/>
    <col min="17" max="17" width="10" style="62" bestFit="1" customWidth="1"/>
    <col min="18" max="16384" width="9.140625" style="62"/>
  </cols>
  <sheetData>
    <row r="2" spans="1:16" ht="36" x14ac:dyDescent="0.2">
      <c r="B2" s="211"/>
      <c r="C2" s="212"/>
      <c r="D2" s="212"/>
      <c r="E2" s="212"/>
      <c r="F2" s="212"/>
      <c r="G2" s="212"/>
      <c r="H2" s="213"/>
      <c r="I2" s="214" t="s">
        <v>33516</v>
      </c>
      <c r="J2" s="212"/>
      <c r="K2" s="215"/>
      <c r="L2" s="213"/>
      <c r="M2" s="217" t="s">
        <v>33517</v>
      </c>
      <c r="N2" s="217"/>
      <c r="O2" s="217"/>
      <c r="P2" s="216">
        <v>45658</v>
      </c>
    </row>
    <row r="3" spans="1:16" x14ac:dyDescent="0.2">
      <c r="M3" s="97" t="s">
        <v>21097</v>
      </c>
      <c r="N3" s="193"/>
      <c r="O3" s="228"/>
      <c r="P3" s="96">
        <f>BDI!B13</f>
        <v>0.24110000000000001</v>
      </c>
    </row>
    <row r="4" spans="1:16" s="64" customFormat="1" ht="25.5" x14ac:dyDescent="0.2">
      <c r="A4" s="63" t="s">
        <v>33454</v>
      </c>
      <c r="B4" s="63" t="s">
        <v>41</v>
      </c>
      <c r="C4" s="63" t="s">
        <v>42</v>
      </c>
      <c r="D4" s="63"/>
      <c r="E4" s="63"/>
      <c r="F4" s="63"/>
      <c r="G4" s="63" t="s">
        <v>5</v>
      </c>
      <c r="H4" s="63" t="s">
        <v>21102</v>
      </c>
      <c r="I4" s="108" t="s">
        <v>6</v>
      </c>
      <c r="J4" s="63" t="s">
        <v>53</v>
      </c>
      <c r="K4" s="198" t="s">
        <v>21095</v>
      </c>
      <c r="L4" s="63" t="s">
        <v>21096</v>
      </c>
      <c r="M4" s="63" t="s">
        <v>21084</v>
      </c>
      <c r="N4" s="227" t="s">
        <v>33532</v>
      </c>
      <c r="O4" s="227" t="s">
        <v>33533</v>
      </c>
      <c r="P4" s="63" t="s">
        <v>7</v>
      </c>
    </row>
    <row r="5" spans="1:16" s="67" customFormat="1" x14ac:dyDescent="0.2">
      <c r="A5" s="174"/>
      <c r="B5" s="65"/>
      <c r="C5" s="174"/>
      <c r="D5" s="174"/>
      <c r="E5" s="174"/>
      <c r="F5" s="174"/>
      <c r="G5" s="174" t="s">
        <v>33251</v>
      </c>
      <c r="H5" s="65"/>
      <c r="I5" s="109" t="s">
        <v>21098</v>
      </c>
      <c r="J5" s="174"/>
      <c r="K5" s="66"/>
      <c r="L5" s="65"/>
      <c r="M5" s="65"/>
      <c r="N5" s="66">
        <f>SUBTOTAL(9,N6:N99)</f>
        <v>2297836.5899999994</v>
      </c>
      <c r="O5" s="66">
        <f>SUBTOTAL(9,O6:O99)</f>
        <v>289380.55000000005</v>
      </c>
      <c r="P5" s="66">
        <f>SUBTOTAL(9,P6:P99)</f>
        <v>2587217.1399999992</v>
      </c>
    </row>
    <row r="6" spans="1:16" s="102" customFormat="1" x14ac:dyDescent="0.2">
      <c r="A6" s="175"/>
      <c r="B6" s="100"/>
      <c r="C6" s="175"/>
      <c r="D6" s="175">
        <v>1</v>
      </c>
      <c r="E6" s="175"/>
      <c r="F6" s="175"/>
      <c r="G6" s="175" t="s">
        <v>33250</v>
      </c>
      <c r="H6" s="100"/>
      <c r="I6" s="110" t="s">
        <v>23823</v>
      </c>
      <c r="J6" s="175"/>
      <c r="K6" s="101"/>
      <c r="L6" s="101"/>
      <c r="M6" s="101"/>
      <c r="N6" s="101">
        <f>SUBTOTAL(9,N7:N31)</f>
        <v>73855.31</v>
      </c>
      <c r="O6" s="101">
        <f>SUBTOTAL(9,O7:O31)</f>
        <v>0</v>
      </c>
      <c r="P6" s="101">
        <f>SUBTOTAL(9,P7:P31)</f>
        <v>73855.31</v>
      </c>
    </row>
    <row r="7" spans="1:16" s="70" customFormat="1" x14ac:dyDescent="0.2">
      <c r="A7" s="176">
        <v>1</v>
      </c>
      <c r="B7" s="68"/>
      <c r="C7" s="176"/>
      <c r="D7" s="176">
        <v>1</v>
      </c>
      <c r="E7" s="176">
        <v>1</v>
      </c>
      <c r="F7" s="176"/>
      <c r="G7" s="176" t="s">
        <v>33169</v>
      </c>
      <c r="H7" s="68" t="s">
        <v>23824</v>
      </c>
      <c r="I7" s="111" t="s">
        <v>23824</v>
      </c>
      <c r="J7" s="176"/>
      <c r="K7" s="69"/>
      <c r="L7" s="69"/>
      <c r="M7" s="69"/>
      <c r="N7" s="69">
        <f>SUBTOTAL(9,N8:N9)</f>
        <v>7670.28</v>
      </c>
      <c r="O7" s="69">
        <f>SUBTOTAL(9,O8:O9)</f>
        <v>0</v>
      </c>
      <c r="P7" s="69">
        <f>SUBTOTAL(9,P8:P9)</f>
        <v>7670.28</v>
      </c>
    </row>
    <row r="8" spans="1:16" ht="25.5" x14ac:dyDescent="0.2">
      <c r="A8" s="177" t="s">
        <v>33169</v>
      </c>
      <c r="B8" s="71" t="s">
        <v>33294</v>
      </c>
      <c r="C8" s="177">
        <v>1115</v>
      </c>
      <c r="D8" s="177">
        <v>1</v>
      </c>
      <c r="E8" s="177">
        <v>1</v>
      </c>
      <c r="F8" s="177">
        <v>1</v>
      </c>
      <c r="G8" s="177" t="s">
        <v>33170</v>
      </c>
      <c r="H8" s="71" t="s">
        <v>23824</v>
      </c>
      <c r="I8" s="112" t="str">
        <f>VLOOKUP(C8,'Mobra Mensalista Sem Des Jul24'!$A:$D,2,0)</f>
        <v>ENGENHEIRO CIVIL/ ARQUITETO COORDENADOR SETORIAL - 20 ANOS EXPERIÊNCIA (SGSP)</v>
      </c>
      <c r="J8" s="177" t="s">
        <v>8</v>
      </c>
      <c r="K8" s="72">
        <f>VLOOKUP(C8,'Mobra Mensalista Sem Des Jul24'!$A:$D,4,0)</f>
        <v>472.73</v>
      </c>
      <c r="L8" s="72">
        <f t="shared" ref="L8:L9" si="0">ROUND(K8*(1+$P$3),2)</f>
        <v>586.71</v>
      </c>
      <c r="M8" s="72">
        <f>VLOOKUP(G8,MEMO!$B:$N,13,0)</f>
        <v>4</v>
      </c>
      <c r="N8" s="72">
        <f>P8</f>
        <v>2346.84</v>
      </c>
      <c r="O8" s="72"/>
      <c r="P8" s="72">
        <f t="shared" ref="P8:P9" si="1">ROUND(M8*L8,2)</f>
        <v>2346.84</v>
      </c>
    </row>
    <row r="9" spans="1:16" ht="25.5" x14ac:dyDescent="0.2">
      <c r="A9" s="177" t="s">
        <v>33172</v>
      </c>
      <c r="B9" s="71" t="s">
        <v>33294</v>
      </c>
      <c r="C9" s="177">
        <v>1125</v>
      </c>
      <c r="D9" s="177">
        <v>1</v>
      </c>
      <c r="E9" s="177">
        <v>1</v>
      </c>
      <c r="F9" s="177">
        <v>2</v>
      </c>
      <c r="G9" s="177" t="s">
        <v>33171</v>
      </c>
      <c r="H9" s="71" t="s">
        <v>23824</v>
      </c>
      <c r="I9" s="112" t="str">
        <f>VLOOKUP(C9,'Mobra Mensalista Sem Des Jul24'!$A:$D,2,0)</f>
        <v>ENGENHEIRO/ ARQUITETO PLENO - DE 5 A 15 ANOS DE EXPERIÊNCIA (SGSP)</v>
      </c>
      <c r="J9" s="177" t="s">
        <v>8</v>
      </c>
      <c r="K9" s="72">
        <f>VLOOKUP(C9,'Mobra Mensalista Sem Des Jul24'!$A:$D,4,0)</f>
        <v>178.72</v>
      </c>
      <c r="L9" s="72">
        <f t="shared" si="0"/>
        <v>221.81</v>
      </c>
      <c r="M9" s="72">
        <f>VLOOKUP(G9,MEMO!$B:$N,13,0)</f>
        <v>24</v>
      </c>
      <c r="N9" s="72">
        <f>P9</f>
        <v>5323.44</v>
      </c>
      <c r="O9" s="72"/>
      <c r="P9" s="72">
        <f t="shared" si="1"/>
        <v>5323.44</v>
      </c>
    </row>
    <row r="10" spans="1:16" s="70" customFormat="1" ht="25.5" x14ac:dyDescent="0.2">
      <c r="A10" s="176">
        <v>2</v>
      </c>
      <c r="B10" s="68"/>
      <c r="C10" s="176"/>
      <c r="D10" s="176">
        <v>1</v>
      </c>
      <c r="E10" s="176">
        <v>2</v>
      </c>
      <c r="F10" s="176"/>
      <c r="G10" s="176" t="s">
        <v>33172</v>
      </c>
      <c r="H10" s="111" t="s">
        <v>24024</v>
      </c>
      <c r="I10" s="111" t="s">
        <v>24024</v>
      </c>
      <c r="J10" s="176"/>
      <c r="K10" s="69"/>
      <c r="L10" s="69"/>
      <c r="M10" s="69"/>
      <c r="N10" s="69">
        <f>SUBTOTAL(9,N11:N15)</f>
        <v>15666.23</v>
      </c>
      <c r="O10" s="69">
        <f>SUBTOTAL(9,O11:O15)</f>
        <v>0</v>
      </c>
      <c r="P10" s="69">
        <f>SUBTOTAL(9,P11:P15)</f>
        <v>15666.23</v>
      </c>
    </row>
    <row r="11" spans="1:16" ht="25.5" x14ac:dyDescent="0.2">
      <c r="A11" s="177" t="s">
        <v>33194</v>
      </c>
      <c r="B11" s="71" t="s">
        <v>33294</v>
      </c>
      <c r="C11" s="177">
        <v>1115</v>
      </c>
      <c r="D11" s="177">
        <v>1</v>
      </c>
      <c r="E11" s="177">
        <v>2</v>
      </c>
      <c r="F11" s="177">
        <v>1</v>
      </c>
      <c r="G11" s="177" t="s">
        <v>33173</v>
      </c>
      <c r="H11" s="71" t="s">
        <v>24024</v>
      </c>
      <c r="I11" s="112" t="str">
        <f>VLOOKUP(C11,'Mobra Mensalista Sem Des Jul24'!$A:$D,2,0)</f>
        <v>ENGENHEIRO CIVIL/ ARQUITETO COORDENADOR SETORIAL - 20 ANOS EXPERIÊNCIA (SGSP)</v>
      </c>
      <c r="J11" s="177" t="s">
        <v>8</v>
      </c>
      <c r="K11" s="72">
        <f>VLOOKUP(C11,'Mobra Mensalista Sem Des Jul24'!$A:$D,4,0)</f>
        <v>472.73</v>
      </c>
      <c r="L11" s="72">
        <f t="shared" ref="L11:L15" si="2">ROUND(K11*(1+$P$3),2)</f>
        <v>586.71</v>
      </c>
      <c r="M11" s="72">
        <f>VLOOKUP(G11,MEMO!$B:$N,13,0)</f>
        <v>4</v>
      </c>
      <c r="N11" s="72">
        <f t="shared" ref="N11:N15" si="3">P11</f>
        <v>2346.84</v>
      </c>
      <c r="O11" s="72"/>
      <c r="P11" s="72">
        <f t="shared" ref="P11:P15" si="4">ROUND(M11*L11,2)</f>
        <v>2346.84</v>
      </c>
    </row>
    <row r="12" spans="1:16" ht="25.5" x14ac:dyDescent="0.2">
      <c r="A12" s="177" t="s">
        <v>33198</v>
      </c>
      <c r="B12" s="71" t="s">
        <v>33294</v>
      </c>
      <c r="C12" s="177">
        <v>1125</v>
      </c>
      <c r="D12" s="177">
        <v>1</v>
      </c>
      <c r="E12" s="177">
        <v>2</v>
      </c>
      <c r="F12" s="177">
        <v>2</v>
      </c>
      <c r="G12" s="177" t="s">
        <v>33174</v>
      </c>
      <c r="H12" s="71" t="s">
        <v>24024</v>
      </c>
      <c r="I12" s="112" t="str">
        <f>VLOOKUP(C12,'Mobra Mensalista Sem Des Jul24'!$A:$D,2,0)</f>
        <v>ENGENHEIRO/ ARQUITETO PLENO - DE 5 A 15 ANOS DE EXPERIÊNCIA (SGSP)</v>
      </c>
      <c r="J12" s="177" t="s">
        <v>8</v>
      </c>
      <c r="K12" s="72">
        <f>VLOOKUP(C12,'Mobra Mensalista Sem Des Jul24'!$A:$D,4,0)</f>
        <v>178.72</v>
      </c>
      <c r="L12" s="72">
        <f t="shared" si="2"/>
        <v>221.81</v>
      </c>
      <c r="M12" s="72">
        <f>VLOOKUP(G12,MEMO!$B:$N,13,0)</f>
        <v>16</v>
      </c>
      <c r="N12" s="72">
        <f t="shared" si="3"/>
        <v>3548.96</v>
      </c>
      <c r="O12" s="72"/>
      <c r="P12" s="72">
        <f t="shared" si="4"/>
        <v>3548.96</v>
      </c>
    </row>
    <row r="13" spans="1:16" x14ac:dyDescent="0.2">
      <c r="A13" s="177" t="s">
        <v>33203</v>
      </c>
      <c r="B13" s="71" t="s">
        <v>33294</v>
      </c>
      <c r="C13" s="177">
        <v>1181</v>
      </c>
      <c r="D13" s="177">
        <v>1</v>
      </c>
      <c r="E13" s="177">
        <v>2</v>
      </c>
      <c r="F13" s="177">
        <v>3</v>
      </c>
      <c r="G13" s="177" t="s">
        <v>33175</v>
      </c>
      <c r="H13" s="71" t="s">
        <v>24024</v>
      </c>
      <c r="I13" s="112" t="str">
        <f>VLOOKUP(C13,'Mobra Mensalista Sem Des Jul24'!$A:$D,2,0)</f>
        <v>TOPÓGRAFO (SGSP)</v>
      </c>
      <c r="J13" s="177" t="s">
        <v>8</v>
      </c>
      <c r="K13" s="72">
        <f>VLOOKUP(C13,'Mobra Mensalista Sem Des Jul24'!$A:$D,4,0)</f>
        <v>66.13</v>
      </c>
      <c r="L13" s="72">
        <f t="shared" si="2"/>
        <v>82.07</v>
      </c>
      <c r="M13" s="72">
        <f>VLOOKUP(G13,MEMO!$B:$N,13,0)</f>
        <v>24</v>
      </c>
      <c r="N13" s="72">
        <f t="shared" si="3"/>
        <v>1969.68</v>
      </c>
      <c r="O13" s="72"/>
      <c r="P13" s="72">
        <f t="shared" si="4"/>
        <v>1969.68</v>
      </c>
    </row>
    <row r="14" spans="1:16" x14ac:dyDescent="0.2">
      <c r="A14" s="177" t="s">
        <v>33206</v>
      </c>
      <c r="B14" s="71" t="s">
        <v>33295</v>
      </c>
      <c r="C14" s="177">
        <v>1010000</v>
      </c>
      <c r="D14" s="177">
        <v>1</v>
      </c>
      <c r="E14" s="177">
        <v>2</v>
      </c>
      <c r="F14" s="177">
        <v>4</v>
      </c>
      <c r="G14" s="177" t="s">
        <v>33176</v>
      </c>
      <c r="H14" s="71" t="s">
        <v>24024</v>
      </c>
      <c r="I14" s="112" t="str">
        <f>IF(B14="SINAPI",VLOOKUP(C14,SINAPI!$G$5:$K$10218,2,0),IF(B14="SICRO",VLOOKUP(C14,SICRO!$A:$D,2,0),IF(B14="SIURB_EDIF",VLOOKUP(C14,SIURB_EDIF_SemDes_Julho24!$A:$D,2,0),IF(B14="CDHU",VLOOKUP(C14,CDHU!$A:$F,2,0),IF(B14="SIURB_INFRA",VLOOKUP(C14,'SIURB_INFRA SemDes Jul24'!$A:$D,2,0),"")))))</f>
        <v>LEVANTAMENTO PLANIALTIMÉTRICO CADASTRAL</v>
      </c>
      <c r="J14" s="177" t="str">
        <f>IF(B14="SINAPI",VLOOKUP(C14,SINAPI!$G$5:$K$10218,3,0),IF(B14="SICRO",VLOOKUP(C14,SICRO!$A:$D,3,0),IF(B14="SIURB_EDIF",VLOOKUP(C14,SIURB_EDIF_SemDes_Julho24!$A:$D,3,0),IF(B14="CDHU",VLOOKUP(C14,CDHU!$A:$F,3,0),IF(B14="SIURB_INFRA",VLOOKUP(C14,'SIURB_INFRA SemDes Jul24'!$A:$D,3,0),"")))))</f>
        <v>M2</v>
      </c>
      <c r="K14" s="72">
        <f>IF(B14="SINAPI",VLOOKUP(C14,SINAPI!$G$5:$K$10218,5,0),IF(B14="SICRO",VLOOKUP(C14,SICRO!$A:$D,4,0),IF(B14="SIURB_EDIF",VLOOKUP(C14,SIURB_EDIF_SemDes_Julho24!$A:$D,4,0),IF(B14="CDHU",VLOOKUP(C14,CDHU!$A:$F,6,0),IF(B14="SIURB_INFRA",VLOOKUP(C14,'SIURB_INFRA SemDes Jul24'!$A:$D,4,0),"")))))</f>
        <v>0.8</v>
      </c>
      <c r="L14" s="72">
        <f t="shared" si="2"/>
        <v>0.99</v>
      </c>
      <c r="M14" s="72">
        <f>VLOOKUP(G14,MEMO!$B:$N,13,0)</f>
        <v>2600</v>
      </c>
      <c r="N14" s="72">
        <f t="shared" si="3"/>
        <v>2574</v>
      </c>
      <c r="O14" s="72"/>
      <c r="P14" s="72">
        <f t="shared" si="4"/>
        <v>2574</v>
      </c>
    </row>
    <row r="15" spans="1:16" x14ac:dyDescent="0.2">
      <c r="A15" s="177" t="s">
        <v>33211</v>
      </c>
      <c r="B15" s="71" t="s">
        <v>33295</v>
      </c>
      <c r="C15" s="177">
        <v>2001001</v>
      </c>
      <c r="D15" s="177">
        <v>1</v>
      </c>
      <c r="E15" s="177">
        <v>2</v>
      </c>
      <c r="F15" s="177">
        <v>5</v>
      </c>
      <c r="G15" s="177" t="s">
        <v>33177</v>
      </c>
      <c r="H15" s="71" t="s">
        <v>24024</v>
      </c>
      <c r="I15" s="112" t="str">
        <f>IF(B15="SINAPI",VLOOKUP(C15,SINAPI!$G$5:$K$10218,2,0),IF(B15="SICRO",VLOOKUP(C15,SICRO!$A:$D,2,0),IF(B15="SIURB_EDIF",VLOOKUP(C15,SIURB_EDIF_SemDes_Julho24!$A:$D,2,0),IF(B15="CDHU",VLOOKUP(C15,CDHU!$A:$F,2,0),IF(B15="SIURB_INFRA",VLOOKUP(C15,'SIURB_INFRA SemDes Jul24'!$A:$D,2,0),"")))))</f>
        <v>SONDAGEM A TRADO MANUAL</v>
      </c>
      <c r="J15" s="177" t="str">
        <f>IF(B15="SINAPI",VLOOKUP(C15,SINAPI!$G$5:$K$10218,3,0),IF(B15="SICRO",VLOOKUP(C15,SICRO!$A:$D,3,0),IF(B15="SIURB_EDIF",VLOOKUP(C15,SIURB_EDIF_SemDes_Julho24!$A:$D,3,0),IF(B15="CDHU",VLOOKUP(C15,CDHU!$A:$F,3,0),IF(B15="SIURB_INFRA",VLOOKUP(C15,'SIURB_INFRA SemDes Jul24'!$A:$D,3,0),"")))))</f>
        <v>M</v>
      </c>
      <c r="K15" s="72">
        <f>IF(B15="SINAPI",VLOOKUP(C15,SINAPI!$G$5:$K$10218,5,0),IF(B15="SICRO",VLOOKUP(C15,SICRO!$A:$D,4,0),IF(B15="SIURB_EDIF",VLOOKUP(C15,SIURB_EDIF_SemDes_Julho24!$A:$D,4,0),IF(B15="CDHU",VLOOKUP(C15,CDHU!$A:$F,6,0),IF(B15="SIURB_INFRA",VLOOKUP(C15,'SIURB_INFRA SemDes Jul24'!$A:$D,4,0),"")))))</f>
        <v>93.59</v>
      </c>
      <c r="L15" s="72">
        <f t="shared" si="2"/>
        <v>116.15</v>
      </c>
      <c r="M15" s="72">
        <f>VLOOKUP(G15,MEMO!$B:$N,13,0)</f>
        <v>45</v>
      </c>
      <c r="N15" s="72">
        <f t="shared" si="3"/>
        <v>5226.75</v>
      </c>
      <c r="O15" s="72"/>
      <c r="P15" s="72">
        <f t="shared" si="4"/>
        <v>5226.75</v>
      </c>
    </row>
    <row r="16" spans="1:16" s="70" customFormat="1" x14ac:dyDescent="0.2">
      <c r="A16" s="176">
        <v>3</v>
      </c>
      <c r="B16" s="68"/>
      <c r="C16" s="176"/>
      <c r="D16" s="176">
        <v>1</v>
      </c>
      <c r="E16" s="176">
        <v>3</v>
      </c>
      <c r="F16" s="176"/>
      <c r="G16" s="176" t="s">
        <v>33178</v>
      </c>
      <c r="H16" s="111" t="s">
        <v>24025</v>
      </c>
      <c r="I16" s="111" t="s">
        <v>24025</v>
      </c>
      <c r="J16" s="176"/>
      <c r="K16" s="69"/>
      <c r="L16" s="69"/>
      <c r="M16" s="69"/>
      <c r="N16" s="69">
        <f>SUBTOTAL(9,N17:N19)</f>
        <v>16730.48</v>
      </c>
      <c r="O16" s="69">
        <f>SUBTOTAL(9,O17:O19)</f>
        <v>0</v>
      </c>
      <c r="P16" s="69">
        <f>SUBTOTAL(9,P17:P19)</f>
        <v>16730.48</v>
      </c>
    </row>
    <row r="17" spans="1:16" ht="25.5" x14ac:dyDescent="0.2">
      <c r="A17" s="177" t="s">
        <v>33435</v>
      </c>
      <c r="B17" s="71" t="s">
        <v>33294</v>
      </c>
      <c r="C17" s="177">
        <v>1115</v>
      </c>
      <c r="D17" s="177">
        <v>1</v>
      </c>
      <c r="E17" s="177">
        <v>3</v>
      </c>
      <c r="F17" s="177">
        <v>1</v>
      </c>
      <c r="G17" s="177" t="s">
        <v>33179</v>
      </c>
      <c r="H17" s="71" t="s">
        <v>24025</v>
      </c>
      <c r="I17" s="112" t="str">
        <f>VLOOKUP(C17,'Mobra Mensalista Sem Des Jul24'!$A:$D,2,0)</f>
        <v>ENGENHEIRO CIVIL/ ARQUITETO COORDENADOR SETORIAL - 20 ANOS EXPERIÊNCIA (SGSP)</v>
      </c>
      <c r="J17" s="177" t="s">
        <v>8</v>
      </c>
      <c r="K17" s="72">
        <f>VLOOKUP(C17,'Mobra Mensalista Sem Des Jul24'!$A:$D,4,0)</f>
        <v>472.73</v>
      </c>
      <c r="L17" s="72">
        <f t="shared" ref="L17:L19" si="5">ROUND(K17*(1+$P$3),2)</f>
        <v>586.71</v>
      </c>
      <c r="M17" s="72">
        <f>VLOOKUP(G17,MEMO!$B:$N,13,0)</f>
        <v>8</v>
      </c>
      <c r="N17" s="72">
        <f t="shared" ref="N17:N19" si="6">P17</f>
        <v>4693.68</v>
      </c>
      <c r="O17" s="72"/>
      <c r="P17" s="72">
        <f t="shared" ref="P17:P19" si="7">ROUND(M17*L17,2)</f>
        <v>4693.68</v>
      </c>
    </row>
    <row r="18" spans="1:16" ht="25.5" x14ac:dyDescent="0.2">
      <c r="A18" s="177" t="s">
        <v>33436</v>
      </c>
      <c r="B18" s="71" t="s">
        <v>33294</v>
      </c>
      <c r="C18" s="177">
        <v>1125</v>
      </c>
      <c r="D18" s="177">
        <v>1</v>
      </c>
      <c r="E18" s="177">
        <v>3</v>
      </c>
      <c r="F18" s="177">
        <v>2</v>
      </c>
      <c r="G18" s="177" t="s">
        <v>33180</v>
      </c>
      <c r="H18" s="71" t="s">
        <v>24025</v>
      </c>
      <c r="I18" s="112" t="str">
        <f>VLOOKUP(C18,'Mobra Mensalista Sem Des Jul24'!$A:$D,2,0)</f>
        <v>ENGENHEIRO/ ARQUITETO PLENO - DE 5 A 15 ANOS DE EXPERIÊNCIA (SGSP)</v>
      </c>
      <c r="J18" s="177" t="s">
        <v>8</v>
      </c>
      <c r="K18" s="72">
        <f>VLOOKUP(C18,'Mobra Mensalista Sem Des Jul24'!$A:$D,4,0)</f>
        <v>178.72</v>
      </c>
      <c r="L18" s="72">
        <f t="shared" si="5"/>
        <v>221.81</v>
      </c>
      <c r="M18" s="72">
        <f>VLOOKUP(G18,MEMO!$B:$N,13,0)</f>
        <v>40</v>
      </c>
      <c r="N18" s="72">
        <f t="shared" si="6"/>
        <v>8872.4</v>
      </c>
      <c r="O18" s="72"/>
      <c r="P18" s="72">
        <f t="shared" si="7"/>
        <v>8872.4</v>
      </c>
    </row>
    <row r="19" spans="1:16" x14ac:dyDescent="0.2">
      <c r="A19" s="177" t="s">
        <v>33437</v>
      </c>
      <c r="B19" s="71" t="s">
        <v>33294</v>
      </c>
      <c r="C19" s="177">
        <v>1164</v>
      </c>
      <c r="D19" s="177">
        <v>1</v>
      </c>
      <c r="E19" s="177">
        <v>3</v>
      </c>
      <c r="F19" s="177">
        <v>3</v>
      </c>
      <c r="G19" s="177" t="s">
        <v>33181</v>
      </c>
      <c r="H19" s="71" t="s">
        <v>24025</v>
      </c>
      <c r="I19" s="112" t="str">
        <f>VLOOKUP(C19,'Mobra Mensalista Sem Des Jul24'!$A:$D,2,0)</f>
        <v>DESENHISTA PROJETISTA (SGSP)</v>
      </c>
      <c r="J19" s="177" t="s">
        <v>8</v>
      </c>
      <c r="K19" s="72">
        <f>VLOOKUP(C19,'Mobra Mensalista Sem Des Jul24'!$A:$D,4,0)</f>
        <v>63.74</v>
      </c>
      <c r="L19" s="72">
        <f t="shared" si="5"/>
        <v>79.11</v>
      </c>
      <c r="M19" s="72">
        <f>VLOOKUP(G19,MEMO!$B:$N,13,0)</f>
        <v>40</v>
      </c>
      <c r="N19" s="72">
        <f t="shared" si="6"/>
        <v>3164.4</v>
      </c>
      <c r="O19" s="72"/>
      <c r="P19" s="72">
        <f t="shared" si="7"/>
        <v>3164.4</v>
      </c>
    </row>
    <row r="20" spans="1:16" s="70" customFormat="1" x14ac:dyDescent="0.2">
      <c r="A20" s="176">
        <v>4</v>
      </c>
      <c r="B20" s="68"/>
      <c r="C20" s="176"/>
      <c r="D20" s="176">
        <v>1</v>
      </c>
      <c r="E20" s="176">
        <v>4</v>
      </c>
      <c r="F20" s="176"/>
      <c r="G20" s="176" t="s">
        <v>33182</v>
      </c>
      <c r="H20" s="111" t="s">
        <v>24026</v>
      </c>
      <c r="I20" s="111" t="s">
        <v>24026</v>
      </c>
      <c r="J20" s="176"/>
      <c r="K20" s="69"/>
      <c r="L20" s="69"/>
      <c r="M20" s="69"/>
      <c r="N20" s="69">
        <f>SUBTOTAL(9,N21:N23)</f>
        <v>16730.48</v>
      </c>
      <c r="O20" s="69">
        <f>SUBTOTAL(9,O21:O23)</f>
        <v>0</v>
      </c>
      <c r="P20" s="69">
        <f>SUBTOTAL(9,P21:P23)</f>
        <v>16730.48</v>
      </c>
    </row>
    <row r="21" spans="1:16" ht="25.5" x14ac:dyDescent="0.2">
      <c r="A21" s="177" t="s">
        <v>33459</v>
      </c>
      <c r="B21" s="71" t="s">
        <v>33294</v>
      </c>
      <c r="C21" s="177">
        <v>1115</v>
      </c>
      <c r="D21" s="177">
        <v>1</v>
      </c>
      <c r="E21" s="177">
        <v>4</v>
      </c>
      <c r="F21" s="177">
        <v>1</v>
      </c>
      <c r="G21" s="177" t="s">
        <v>33183</v>
      </c>
      <c r="H21" s="71" t="s">
        <v>24026</v>
      </c>
      <c r="I21" s="112" t="str">
        <f>VLOOKUP(C21,'Mobra Mensalista Sem Des Jul24'!$A:$D,2,0)</f>
        <v>ENGENHEIRO CIVIL/ ARQUITETO COORDENADOR SETORIAL - 20 ANOS EXPERIÊNCIA (SGSP)</v>
      </c>
      <c r="J21" s="177" t="s">
        <v>8</v>
      </c>
      <c r="K21" s="72">
        <f>VLOOKUP(C21,'Mobra Mensalista Sem Des Jul24'!$A:$D,4,0)</f>
        <v>472.73</v>
      </c>
      <c r="L21" s="72">
        <f t="shared" ref="L21:L23" si="8">ROUND(K21*(1+$P$3),2)</f>
        <v>586.71</v>
      </c>
      <c r="M21" s="72">
        <f>VLOOKUP(G21,MEMO!$B:$N,13,0)</f>
        <v>8</v>
      </c>
      <c r="N21" s="72">
        <f t="shared" ref="N21:N23" si="9">P21</f>
        <v>4693.68</v>
      </c>
      <c r="O21" s="72"/>
      <c r="P21" s="72">
        <f t="shared" ref="P21:P23" si="10">ROUND(M21*L21,2)</f>
        <v>4693.68</v>
      </c>
    </row>
    <row r="22" spans="1:16" ht="25.5" x14ac:dyDescent="0.2">
      <c r="A22" s="177" t="s">
        <v>33455</v>
      </c>
      <c r="B22" s="71" t="s">
        <v>33294</v>
      </c>
      <c r="C22" s="177">
        <v>1125</v>
      </c>
      <c r="D22" s="177">
        <v>1</v>
      </c>
      <c r="E22" s="177">
        <v>4</v>
      </c>
      <c r="F22" s="177">
        <v>2</v>
      </c>
      <c r="G22" s="177" t="s">
        <v>33184</v>
      </c>
      <c r="H22" s="71" t="s">
        <v>24026</v>
      </c>
      <c r="I22" s="112" t="str">
        <f>VLOOKUP(C22,'Mobra Mensalista Sem Des Jul24'!$A:$D,2,0)</f>
        <v>ENGENHEIRO/ ARQUITETO PLENO - DE 5 A 15 ANOS DE EXPERIÊNCIA (SGSP)</v>
      </c>
      <c r="J22" s="177" t="s">
        <v>8</v>
      </c>
      <c r="K22" s="72">
        <f>VLOOKUP(C22,'Mobra Mensalista Sem Des Jul24'!$A:$D,4,0)</f>
        <v>178.72</v>
      </c>
      <c r="L22" s="72">
        <f t="shared" si="8"/>
        <v>221.81</v>
      </c>
      <c r="M22" s="72">
        <f>VLOOKUP(G22,MEMO!$B:$N,13,0)</f>
        <v>40</v>
      </c>
      <c r="N22" s="72">
        <f t="shared" si="9"/>
        <v>8872.4</v>
      </c>
      <c r="O22" s="72"/>
      <c r="P22" s="72">
        <f t="shared" si="10"/>
        <v>8872.4</v>
      </c>
    </row>
    <row r="23" spans="1:16" x14ac:dyDescent="0.2">
      <c r="A23" s="177" t="s">
        <v>33456</v>
      </c>
      <c r="B23" s="71" t="s">
        <v>33294</v>
      </c>
      <c r="C23" s="177">
        <v>1164</v>
      </c>
      <c r="D23" s="177">
        <v>1</v>
      </c>
      <c r="E23" s="177">
        <v>4</v>
      </c>
      <c r="F23" s="177">
        <v>3</v>
      </c>
      <c r="G23" s="177" t="s">
        <v>33185</v>
      </c>
      <c r="H23" s="71" t="s">
        <v>24026</v>
      </c>
      <c r="I23" s="112" t="str">
        <f>VLOOKUP(C23,'Mobra Mensalista Sem Des Jul24'!$A:$D,2,0)</f>
        <v>DESENHISTA PROJETISTA (SGSP)</v>
      </c>
      <c r="J23" s="177" t="s">
        <v>8</v>
      </c>
      <c r="K23" s="72">
        <f>VLOOKUP(C23,'Mobra Mensalista Sem Des Jul24'!$A:$D,4,0)</f>
        <v>63.74</v>
      </c>
      <c r="L23" s="72">
        <f t="shared" si="8"/>
        <v>79.11</v>
      </c>
      <c r="M23" s="72">
        <f>VLOOKUP(G23,MEMO!$B:$N,13,0)</f>
        <v>40</v>
      </c>
      <c r="N23" s="72">
        <f t="shared" si="9"/>
        <v>3164.4</v>
      </c>
      <c r="O23" s="72"/>
      <c r="P23" s="72">
        <f t="shared" si="10"/>
        <v>3164.4</v>
      </c>
    </row>
    <row r="24" spans="1:16" s="70" customFormat="1" x14ac:dyDescent="0.2">
      <c r="A24" s="176">
        <v>5</v>
      </c>
      <c r="B24" s="68"/>
      <c r="C24" s="176"/>
      <c r="D24" s="176">
        <v>1</v>
      </c>
      <c r="E24" s="176">
        <v>5</v>
      </c>
      <c r="F24" s="176"/>
      <c r="G24" s="176" t="s">
        <v>33186</v>
      </c>
      <c r="H24" s="111" t="s">
        <v>24027</v>
      </c>
      <c r="I24" s="111" t="s">
        <v>24027</v>
      </c>
      <c r="J24" s="176"/>
      <c r="K24" s="69"/>
      <c r="L24" s="69"/>
      <c r="M24" s="69"/>
      <c r="N24" s="69">
        <f>SUBTOTAL(9,N25:N27)</f>
        <v>8528.92</v>
      </c>
      <c r="O24" s="69">
        <f>SUBTOTAL(9,O25:O27)</f>
        <v>0</v>
      </c>
      <c r="P24" s="69">
        <f>SUBTOTAL(9,P25:P27)</f>
        <v>8528.92</v>
      </c>
    </row>
    <row r="25" spans="1:16" ht="25.5" x14ac:dyDescent="0.2">
      <c r="A25" s="177" t="s">
        <v>33460</v>
      </c>
      <c r="B25" s="71" t="s">
        <v>33294</v>
      </c>
      <c r="C25" s="177">
        <v>1115</v>
      </c>
      <c r="D25" s="177">
        <v>1</v>
      </c>
      <c r="E25" s="177">
        <v>5</v>
      </c>
      <c r="F25" s="177">
        <v>1</v>
      </c>
      <c r="G25" s="177" t="s">
        <v>33187</v>
      </c>
      <c r="H25" s="71" t="s">
        <v>24027</v>
      </c>
      <c r="I25" s="112" t="str">
        <f>VLOOKUP(C25,'Mobra Mensalista Sem Des Jul24'!$A:$D,2,0)</f>
        <v>ENGENHEIRO CIVIL/ ARQUITETO COORDENADOR SETORIAL - 20 ANOS EXPERIÊNCIA (SGSP)</v>
      </c>
      <c r="J25" s="177" t="s">
        <v>8</v>
      </c>
      <c r="K25" s="72">
        <f>VLOOKUP(C25,'Mobra Mensalista Sem Des Jul24'!$A:$D,4,0)</f>
        <v>472.73</v>
      </c>
      <c r="L25" s="72">
        <f t="shared" ref="L25:L27" si="11">ROUND(K25*(1+$P$3),2)</f>
        <v>586.71</v>
      </c>
      <c r="M25" s="72">
        <f>VLOOKUP(G25,MEMO!$B:$N,13,0)</f>
        <v>4</v>
      </c>
      <c r="N25" s="72">
        <f t="shared" ref="N25:N27" si="12">P25</f>
        <v>2346.84</v>
      </c>
      <c r="O25" s="72"/>
      <c r="P25" s="72">
        <f t="shared" ref="P25:P27" si="13">ROUND(M25*L25,2)</f>
        <v>2346.84</v>
      </c>
    </row>
    <row r="26" spans="1:16" ht="25.5" x14ac:dyDescent="0.2">
      <c r="A26" s="177" t="s">
        <v>33457</v>
      </c>
      <c r="B26" s="71" t="s">
        <v>33294</v>
      </c>
      <c r="C26" s="177">
        <v>1125</v>
      </c>
      <c r="D26" s="177">
        <v>1</v>
      </c>
      <c r="E26" s="177">
        <v>5</v>
      </c>
      <c r="F26" s="177">
        <v>2</v>
      </c>
      <c r="G26" s="177" t="s">
        <v>33188</v>
      </c>
      <c r="H26" s="71" t="s">
        <v>24027</v>
      </c>
      <c r="I26" s="112" t="str">
        <f>VLOOKUP(C26,'Mobra Mensalista Sem Des Jul24'!$A:$D,2,0)</f>
        <v>ENGENHEIRO/ ARQUITETO PLENO - DE 5 A 15 ANOS DE EXPERIÊNCIA (SGSP)</v>
      </c>
      <c r="J26" s="177" t="s">
        <v>8</v>
      </c>
      <c r="K26" s="72">
        <f>VLOOKUP(C26,'Mobra Mensalista Sem Des Jul24'!$A:$D,4,0)</f>
        <v>178.72</v>
      </c>
      <c r="L26" s="72">
        <f t="shared" si="11"/>
        <v>221.81</v>
      </c>
      <c r="M26" s="72">
        <f>VLOOKUP(G26,MEMO!$B:$N,13,0)</f>
        <v>16</v>
      </c>
      <c r="N26" s="72">
        <f t="shared" si="12"/>
        <v>3548.96</v>
      </c>
      <c r="O26" s="72"/>
      <c r="P26" s="72">
        <f t="shared" si="13"/>
        <v>3548.96</v>
      </c>
    </row>
    <row r="27" spans="1:16" x14ac:dyDescent="0.2">
      <c r="A27" s="177" t="s">
        <v>33461</v>
      </c>
      <c r="B27" s="71" t="s">
        <v>33294</v>
      </c>
      <c r="C27" s="177">
        <v>1128</v>
      </c>
      <c r="D27" s="177">
        <v>1</v>
      </c>
      <c r="E27" s="177">
        <v>5</v>
      </c>
      <c r="F27" s="177">
        <v>3</v>
      </c>
      <c r="G27" s="177" t="s">
        <v>33189</v>
      </c>
      <c r="H27" s="71" t="s">
        <v>24027</v>
      </c>
      <c r="I27" s="112" t="str">
        <f>VLOOKUP(C27,'Mobra Mensalista Sem Des Jul24'!$A:$D,2,0)</f>
        <v>ENGENHEIRO/ ARQUITETO JÚNIOR - ATÉ 5 ANOS DE EXPERIÊNCIA (SGSP)</v>
      </c>
      <c r="J27" s="177" t="s">
        <v>8</v>
      </c>
      <c r="K27" s="72">
        <f>VLOOKUP(C27,'Mobra Mensalista Sem Des Jul24'!$A:$D,4,0)</f>
        <v>132.6</v>
      </c>
      <c r="L27" s="72">
        <f t="shared" si="11"/>
        <v>164.57</v>
      </c>
      <c r="M27" s="72">
        <f>VLOOKUP(G27,MEMO!$B:$N,13,0)</f>
        <v>16</v>
      </c>
      <c r="N27" s="72">
        <f t="shared" si="12"/>
        <v>2633.12</v>
      </c>
      <c r="O27" s="72"/>
      <c r="P27" s="72">
        <f t="shared" si="13"/>
        <v>2633.12</v>
      </c>
    </row>
    <row r="28" spans="1:16" s="70" customFormat="1" x14ac:dyDescent="0.2">
      <c r="A28" s="176">
        <v>6</v>
      </c>
      <c r="B28" s="68"/>
      <c r="C28" s="176"/>
      <c r="D28" s="176">
        <v>1</v>
      </c>
      <c r="E28" s="176">
        <v>6</v>
      </c>
      <c r="F28" s="176"/>
      <c r="G28" s="176" t="s">
        <v>33190</v>
      </c>
      <c r="H28" s="111" t="s">
        <v>24028</v>
      </c>
      <c r="I28" s="111" t="s">
        <v>24028</v>
      </c>
      <c r="J28" s="176"/>
      <c r="K28" s="69"/>
      <c r="L28" s="69"/>
      <c r="M28" s="69"/>
      <c r="N28" s="69">
        <f>SUBTOTAL(9,N29:N31)</f>
        <v>8528.92</v>
      </c>
      <c r="O28" s="69">
        <f>SUBTOTAL(9,O29:O31)</f>
        <v>0</v>
      </c>
      <c r="P28" s="69">
        <f>SUBTOTAL(9,P29:P31)</f>
        <v>8528.92</v>
      </c>
    </row>
    <row r="29" spans="1:16" ht="25.5" x14ac:dyDescent="0.2">
      <c r="A29" s="177" t="s">
        <v>33462</v>
      </c>
      <c r="B29" s="71" t="s">
        <v>33294</v>
      </c>
      <c r="C29" s="177">
        <v>1115</v>
      </c>
      <c r="D29" s="177">
        <v>1</v>
      </c>
      <c r="E29" s="177">
        <v>6</v>
      </c>
      <c r="F29" s="177">
        <v>1</v>
      </c>
      <c r="G29" s="177" t="s">
        <v>33191</v>
      </c>
      <c r="H29" s="71" t="s">
        <v>24028</v>
      </c>
      <c r="I29" s="112" t="str">
        <f>VLOOKUP(C29,'Mobra Mensalista Sem Des Jul24'!$A:$D,2,0)</f>
        <v>ENGENHEIRO CIVIL/ ARQUITETO COORDENADOR SETORIAL - 20 ANOS EXPERIÊNCIA (SGSP)</v>
      </c>
      <c r="J29" s="177" t="s">
        <v>8</v>
      </c>
      <c r="K29" s="72">
        <f>VLOOKUP(C29,'Mobra Mensalista Sem Des Jul24'!$A:$D,4,0)</f>
        <v>472.73</v>
      </c>
      <c r="L29" s="72">
        <f t="shared" ref="L29:L31" si="14">ROUND(K29*(1+$P$3),2)</f>
        <v>586.71</v>
      </c>
      <c r="M29" s="72">
        <f>VLOOKUP(G29,MEMO!$B:$N,13,0)</f>
        <v>4</v>
      </c>
      <c r="N29" s="72">
        <f t="shared" ref="N29:N31" si="15">P29</f>
        <v>2346.84</v>
      </c>
      <c r="O29" s="72"/>
      <c r="P29" s="72">
        <f t="shared" ref="P29:P31" si="16">ROUND(M29*L29,2)</f>
        <v>2346.84</v>
      </c>
    </row>
    <row r="30" spans="1:16" ht="25.5" x14ac:dyDescent="0.2">
      <c r="A30" s="177" t="s">
        <v>33458</v>
      </c>
      <c r="B30" s="71" t="s">
        <v>33294</v>
      </c>
      <c r="C30" s="177">
        <v>1125</v>
      </c>
      <c r="D30" s="177">
        <v>1</v>
      </c>
      <c r="E30" s="177">
        <v>6</v>
      </c>
      <c r="F30" s="177">
        <v>2</v>
      </c>
      <c r="G30" s="177" t="s">
        <v>33192</v>
      </c>
      <c r="H30" s="71" t="s">
        <v>24028</v>
      </c>
      <c r="I30" s="112" t="str">
        <f>VLOOKUP(C30,'Mobra Mensalista Sem Des Jul24'!$A:$D,2,0)</f>
        <v>ENGENHEIRO/ ARQUITETO PLENO - DE 5 A 15 ANOS DE EXPERIÊNCIA (SGSP)</v>
      </c>
      <c r="J30" s="177" t="s">
        <v>8</v>
      </c>
      <c r="K30" s="72">
        <f>VLOOKUP(C30,'Mobra Mensalista Sem Des Jul24'!$A:$D,4,0)</f>
        <v>178.72</v>
      </c>
      <c r="L30" s="72">
        <f t="shared" si="14"/>
        <v>221.81</v>
      </c>
      <c r="M30" s="72">
        <f>VLOOKUP(G30,MEMO!$B:$N,13,0)</f>
        <v>16</v>
      </c>
      <c r="N30" s="72">
        <f t="shared" si="15"/>
        <v>3548.96</v>
      </c>
      <c r="O30" s="72"/>
      <c r="P30" s="72">
        <f t="shared" si="16"/>
        <v>3548.96</v>
      </c>
    </row>
    <row r="31" spans="1:16" x14ac:dyDescent="0.2">
      <c r="A31" s="177" t="s">
        <v>33463</v>
      </c>
      <c r="B31" s="71" t="s">
        <v>33294</v>
      </c>
      <c r="C31" s="177">
        <v>1128</v>
      </c>
      <c r="D31" s="177">
        <v>1</v>
      </c>
      <c r="E31" s="177">
        <v>6</v>
      </c>
      <c r="F31" s="177">
        <v>3</v>
      </c>
      <c r="G31" s="177" t="s">
        <v>33193</v>
      </c>
      <c r="H31" s="71" t="s">
        <v>24028</v>
      </c>
      <c r="I31" s="112" t="str">
        <f>VLOOKUP(C31,'Mobra Mensalista Sem Des Jul24'!$A:$D,2,0)</f>
        <v>ENGENHEIRO/ ARQUITETO JÚNIOR - ATÉ 5 ANOS DE EXPERIÊNCIA (SGSP)</v>
      </c>
      <c r="J31" s="177" t="s">
        <v>8</v>
      </c>
      <c r="K31" s="72">
        <f>VLOOKUP(C31,'Mobra Mensalista Sem Des Jul24'!$A:$D,4,0)</f>
        <v>132.6</v>
      </c>
      <c r="L31" s="72">
        <f t="shared" si="14"/>
        <v>164.57</v>
      </c>
      <c r="M31" s="72">
        <f>VLOOKUP(G31,MEMO!$B:$N,13,0)</f>
        <v>16</v>
      </c>
      <c r="N31" s="72">
        <f t="shared" si="15"/>
        <v>2633.12</v>
      </c>
      <c r="O31" s="72"/>
      <c r="P31" s="72">
        <f t="shared" si="16"/>
        <v>2633.12</v>
      </c>
    </row>
    <row r="32" spans="1:16" s="102" customFormat="1" x14ac:dyDescent="0.2">
      <c r="A32" s="175"/>
      <c r="B32" s="100"/>
      <c r="C32" s="175"/>
      <c r="D32" s="175">
        <v>2</v>
      </c>
      <c r="E32" s="175"/>
      <c r="F32" s="175"/>
      <c r="G32" s="175" t="s">
        <v>33249</v>
      </c>
      <c r="H32" s="100"/>
      <c r="I32" s="110" t="s">
        <v>23822</v>
      </c>
      <c r="J32" s="175"/>
      <c r="K32" s="101"/>
      <c r="L32" s="101"/>
      <c r="M32" s="101"/>
      <c r="N32" s="101">
        <f>SUBTOTAL(9,N33:N94)</f>
        <v>2223981.2799999998</v>
      </c>
      <c r="O32" s="101"/>
      <c r="P32" s="101">
        <f>SUBTOTAL(9,P33:P94)</f>
        <v>2505136.8299999996</v>
      </c>
    </row>
    <row r="33" spans="1:16" s="70" customFormat="1" x14ac:dyDescent="0.2">
      <c r="A33" s="176">
        <v>7</v>
      </c>
      <c r="B33" s="68"/>
      <c r="C33" s="176"/>
      <c r="D33" s="176">
        <v>2</v>
      </c>
      <c r="E33" s="176">
        <v>1</v>
      </c>
      <c r="F33" s="176"/>
      <c r="G33" s="176" t="s">
        <v>33194</v>
      </c>
      <c r="H33" s="111" t="s">
        <v>24044</v>
      </c>
      <c r="I33" s="111" t="s">
        <v>24044</v>
      </c>
      <c r="J33" s="176"/>
      <c r="K33" s="69"/>
      <c r="L33" s="68"/>
      <c r="M33" s="68"/>
      <c r="N33" s="69">
        <f>SUBTOTAL(9,N34:N36)</f>
        <v>133002.64000000001</v>
      </c>
      <c r="O33" s="68"/>
      <c r="P33" s="69">
        <f>SUBTOTAL(9,P34:P36)</f>
        <v>133002.64000000001</v>
      </c>
    </row>
    <row r="34" spans="1:16" x14ac:dyDescent="0.2">
      <c r="A34" s="177" t="s">
        <v>33464</v>
      </c>
      <c r="B34" s="71" t="s">
        <v>43</v>
      </c>
      <c r="C34" s="177">
        <v>90778</v>
      </c>
      <c r="D34" s="177">
        <v>2</v>
      </c>
      <c r="E34" s="177">
        <v>1</v>
      </c>
      <c r="F34" s="177">
        <v>1</v>
      </c>
      <c r="G34" s="177" t="s">
        <v>33195</v>
      </c>
      <c r="H34" s="71" t="s">
        <v>24044</v>
      </c>
      <c r="I34" s="112" t="str">
        <f>IF(B34="SINAPI",VLOOKUP(C34,SINAPI!$G$5:$K$10218,2,0),IF(B34="SICRO",VLOOKUP(C34,SICRO!$A:$D,2,0),IF(B34="SIURB_EDIF",VLOOKUP(C34,SIURB_EDIF_SemDes_Julho24!$A:$D,2,0),IF(B34="CDHU",VLOOKUP(C34,CDHU!$A:$F,2,0),IF(B34="SIURB_INFRA",VLOOKUP(C34,'SIURB_INFRA SemDes Jul24'!$A:$D,2,0),"")))))</f>
        <v>ENGENHEIRO CIVIL DE OBRA PLENO COM ENCARGOS COMPLEMENTARES</v>
      </c>
      <c r="J34" s="177" t="str">
        <f>IF(B34="SINAPI",VLOOKUP(C34,SINAPI!$G$5:$K$10218,3,0),IF(B34="SICRO",VLOOKUP(C34,SICRO!$A:$D,3,0),IF(B34="SIURB_EDIF",VLOOKUP(C34,SIURB_EDIF_SemDes_Julho24!$A:$D,3,0),IF(B34="CDHU",VLOOKUP(C34,CDHU!$A:$F,3,0),IF(B34="SIURB_INFRA",VLOOKUP(C34,'SIURB_INFRA SemDes Jul24'!$A:$D,3,0),"")))))</f>
        <v>H</v>
      </c>
      <c r="K34" s="72">
        <f>IF(B34="SINAPI",VLOOKUP(C34,SINAPI!$G$5:$K$10218,5,0),IF(B34="SICRO",VLOOKUP(C34,SICRO!$A:$D,4,0),IF(B34="SIURB_EDIF",VLOOKUP(C34,SIURB_EDIF_SemDes_Julho24!$A:$D,4,0),IF(B34="CDHU",VLOOKUP(C34,CDHU!$A:$F,6,0),IF(B34="SIURB_INFRA",VLOOKUP(C34,'SIURB_INFRA SemDes Jul24'!$A:$D,4,0),"")))))</f>
        <v>123.76</v>
      </c>
      <c r="L34" s="72">
        <f>ROUND(K34*(1+$P$3),2)</f>
        <v>153.6</v>
      </c>
      <c r="M34" s="72">
        <f>SUMIF(MEMO!$B:$B,PLANILHA_ORC!C34,MEMO!$N:$N)</f>
        <v>200</v>
      </c>
      <c r="N34" s="72">
        <f t="shared" ref="N34:N36" si="17">P34</f>
        <v>30720</v>
      </c>
      <c r="O34" s="72"/>
      <c r="P34" s="72">
        <f>ROUND(M34*L34,2)</f>
        <v>30720</v>
      </c>
    </row>
    <row r="35" spans="1:16" x14ac:dyDescent="0.2">
      <c r="A35" s="177" t="s">
        <v>33465</v>
      </c>
      <c r="B35" s="71" t="s">
        <v>43</v>
      </c>
      <c r="C35" s="177">
        <v>94295</v>
      </c>
      <c r="D35" s="177">
        <v>2</v>
      </c>
      <c r="E35" s="177">
        <v>1</v>
      </c>
      <c r="F35" s="177">
        <v>2</v>
      </c>
      <c r="G35" s="177" t="s">
        <v>33196</v>
      </c>
      <c r="H35" s="71" t="s">
        <v>24044</v>
      </c>
      <c r="I35" s="112" t="str">
        <f>IF(B35="SINAPI",VLOOKUP(C35,SINAPI!$G$5:$K$10218,2,0),IF(B35="SICRO",VLOOKUP(C35,SICRO!$A:$D,2,0),IF(B35="SIURB_EDIF",VLOOKUP(C35,SIURB_EDIF_SemDes_Julho24!$A:$D,2,0),IF(B35="CDHU",VLOOKUP(C35,CDHU!$A:$F,2,0),IF(B35="SIURB_INFRA",VLOOKUP(C35,'SIURB_INFRA SemDes Jul24'!$A:$D,2,0),"")))))</f>
        <v>MESTRE DE OBRAS COM ENCARGOS COMPLEMENTARES</v>
      </c>
      <c r="J35" s="177" t="str">
        <f>IF(B35="SINAPI",VLOOKUP(C35,SINAPI!$G$5:$K$10218,3,0),IF(B35="SICRO",VLOOKUP(C35,SICRO!$A:$D,3,0),IF(B35="SIURB_EDIF",VLOOKUP(C35,SIURB_EDIF_SemDes_Julho24!$A:$D,3,0),IF(B35="CDHU",VLOOKUP(C35,CDHU!$A:$F,3,0),IF(B35="SIURB_INFRA",VLOOKUP(C35,'SIURB_INFRA SemDes Jul24'!$A:$D,3,0),"")))))</f>
        <v>MES</v>
      </c>
      <c r="K35" s="72">
        <f>IF(B35="SINAPI",VLOOKUP(C35,SINAPI!$G$5:$K$10218,5,0),IF(B35="SICRO",VLOOKUP(C35,SICRO!$A:$D,4,0),IF(B35="SIURB_EDIF",VLOOKUP(C35,SIURB_EDIF_SemDes_Julho24!$A:$D,4,0),IF(B35="CDHU",VLOOKUP(C35,CDHU!$A:$F,6,0),IF(B35="SIURB_INFRA",VLOOKUP(C35,'SIURB_INFRA SemDes Jul24'!$A:$D,4,0),"")))))</f>
        <v>13697.09</v>
      </c>
      <c r="L35" s="72">
        <f>ROUND(K35*(1+$P$3),2)</f>
        <v>16999.46</v>
      </c>
      <c r="M35" s="72">
        <f>SUMIF(MEMO!$B:$B,PLANILHA_ORC!C35,MEMO!$N:$N)</f>
        <v>4</v>
      </c>
      <c r="N35" s="72">
        <f t="shared" si="17"/>
        <v>67997.84</v>
      </c>
      <c r="O35" s="72"/>
      <c r="P35" s="72">
        <f>ROUND(M35*L35,2)</f>
        <v>67997.84</v>
      </c>
    </row>
    <row r="36" spans="1:16" x14ac:dyDescent="0.2">
      <c r="A36" s="177" t="s">
        <v>33466</v>
      </c>
      <c r="B36" s="71" t="s">
        <v>43</v>
      </c>
      <c r="C36" s="177">
        <v>100289</v>
      </c>
      <c r="D36" s="177">
        <v>2</v>
      </c>
      <c r="E36" s="177">
        <v>1</v>
      </c>
      <c r="F36" s="177">
        <v>3</v>
      </c>
      <c r="G36" s="177" t="s">
        <v>33197</v>
      </c>
      <c r="H36" s="71" t="s">
        <v>24044</v>
      </c>
      <c r="I36" s="112" t="str">
        <f>IF(B36="SINAPI",VLOOKUP(C36,SINAPI!$G$5:$K$10218,2,0),IF(B36="SICRO",VLOOKUP(C36,SICRO!$A:$D,2,0),IF(B36="SIURB_EDIF",VLOOKUP(C36,SIURB_EDIF_SemDes_Julho24!$A:$D,2,0),IF(B36="CDHU",VLOOKUP(C36,CDHU!$A:$F,2,0),IF(B36="SIURB_INFRA",VLOOKUP(C36,'SIURB_INFRA SemDes Jul24'!$A:$D,2,0),"")))))</f>
        <v>VIGIA DIURNO COM ENCARGOS COMPLEMENTARES</v>
      </c>
      <c r="J36" s="177" t="str">
        <f>IF(B36="SINAPI",VLOOKUP(C36,SINAPI!$G$5:$K$10218,3,0),IF(B36="SICRO",VLOOKUP(C36,SICRO!$A:$D,3,0),IF(B36="SIURB_EDIF",VLOOKUP(C36,SIURB_EDIF_SemDes_Julho24!$A:$D,3,0),IF(B36="CDHU",VLOOKUP(C36,CDHU!$A:$F,3,0),IF(B36="SIURB_INFRA",VLOOKUP(C36,'SIURB_INFRA SemDes Jul24'!$A:$D,3,0),"")))))</f>
        <v>H</v>
      </c>
      <c r="K36" s="72">
        <f>IF(B36="SINAPI",VLOOKUP(C36,SINAPI!$G$5:$K$10218,5,0),IF(B36="SICRO",VLOOKUP(C36,SICRO!$A:$D,4,0),IF(B36="SIURB_EDIF",VLOOKUP(C36,SIURB_EDIF_SemDes_Julho24!$A:$D,4,0),IF(B36="CDHU",VLOOKUP(C36,CDHU!$A:$F,6,0),IF(B36="SIURB_INFRA",VLOOKUP(C36,'SIURB_INFRA SemDes Jul24'!$A:$D,4,0),"")))))</f>
        <v>31.39</v>
      </c>
      <c r="L36" s="72">
        <f>ROUND(K36*(1+$P$3),2)</f>
        <v>38.96</v>
      </c>
      <c r="M36" s="72">
        <f>SUMIF(MEMO!$B:$B,PLANILHA_ORC!C36,MEMO!$N:$N)</f>
        <v>880</v>
      </c>
      <c r="N36" s="72">
        <f t="shared" si="17"/>
        <v>34284.800000000003</v>
      </c>
      <c r="O36" s="72"/>
      <c r="P36" s="72">
        <f>ROUND(M36*L36,2)</f>
        <v>34284.800000000003</v>
      </c>
    </row>
    <row r="37" spans="1:16" s="70" customFormat="1" x14ac:dyDescent="0.2">
      <c r="A37" s="176">
        <v>8</v>
      </c>
      <c r="B37" s="68"/>
      <c r="C37" s="176"/>
      <c r="D37" s="176">
        <v>2</v>
      </c>
      <c r="E37" s="176">
        <v>2</v>
      </c>
      <c r="F37" s="176"/>
      <c r="G37" s="176" t="s">
        <v>33198</v>
      </c>
      <c r="H37" s="68" t="s">
        <v>560</v>
      </c>
      <c r="I37" s="111" t="s">
        <v>560</v>
      </c>
      <c r="J37" s="176"/>
      <c r="K37" s="69"/>
      <c r="L37" s="68"/>
      <c r="M37" s="68"/>
      <c r="N37" s="69">
        <f>SUBTOTAL(9,N38:N41)</f>
        <v>21726.719999999998</v>
      </c>
      <c r="O37" s="68"/>
      <c r="P37" s="69">
        <f>SUBTOTAL(9,P38:P41)</f>
        <v>21726.719999999998</v>
      </c>
    </row>
    <row r="38" spans="1:16" ht="25.5" x14ac:dyDescent="0.2">
      <c r="A38" s="177" t="s">
        <v>33467</v>
      </c>
      <c r="B38" s="71" t="s">
        <v>43</v>
      </c>
      <c r="C38" s="177">
        <v>103689</v>
      </c>
      <c r="D38" s="177">
        <v>2</v>
      </c>
      <c r="E38" s="177">
        <v>2</v>
      </c>
      <c r="F38" s="177">
        <v>1</v>
      </c>
      <c r="G38" s="177" t="s">
        <v>33199</v>
      </c>
      <c r="H38" s="71" t="s">
        <v>560</v>
      </c>
      <c r="I38" s="112" t="str">
        <f>IF(B38="SINAPI",VLOOKUP(C38,SINAPI!$G$5:$K$10218,2,0),IF(B38="SICRO",VLOOKUP(C38,SICRO!$A:$D,2,0),IF(B38="SIURB_EDIF",VLOOKUP(C38,SIURB_EDIF_SemDes_Julho24!$A:$D,2,0),IF(B38="CDHU",VLOOKUP(C38,CDHU!$A:$F,2,0),IF(B38="SIURB_INFRA",VLOOKUP(C38,'SIURB_INFRA SemDes Jul24'!$A:$D,2,0),"")))))</f>
        <v>FORNECIMENTO E INSTALAÇÃO DE PLACA DE OBRA COM CHAPA GALVANIZADA E ESTRUTURA DE MADEIRA. AF_03/2022_PS</v>
      </c>
      <c r="J38" s="177" t="str">
        <f>IF(B38="SINAPI",VLOOKUP(C38,SINAPI!$G$5:$K$10218,3,0),IF(B38="SICRO",VLOOKUP(C38,SICRO!$A:$D,3,0),IF(B38="SIURB_EDIF",VLOOKUP(C38,SIURB_EDIF_SemDes_Julho24!$A:$D,3,0),IF(B38="CDHU",VLOOKUP(C38,CDHU!$A:$F,3,0),IF(B38="SIURB_INFRA",VLOOKUP(C38,'SIURB_INFRA SemDes Jul24'!$A:$D,3,0),"")))))</f>
        <v>M2</v>
      </c>
      <c r="K38" s="72">
        <f>IF(B38="SINAPI",VLOOKUP(C38,SINAPI!$G$5:$K$10218,5,0),IF(B38="SICRO",VLOOKUP(C38,SICRO!$A:$D,4,0),IF(B38="SIURB_EDIF",VLOOKUP(C38,SIURB_EDIF_SemDes_Julho24!$A:$D,4,0),IF(B38="CDHU",VLOOKUP(C38,CDHU!$A:$F,6,0),IF(B38="SIURB_INFRA",VLOOKUP(C38,'SIURB_INFRA SemDes Jul24'!$A:$D,4,0),"")))))</f>
        <v>470.5</v>
      </c>
      <c r="L38" s="72">
        <f>ROUND(K38*(1+$P$3),2)</f>
        <v>583.94000000000005</v>
      </c>
      <c r="M38" s="72">
        <f>SUMIF(MEMO!$B:$B,PLANILHA_ORC!C38,MEMO!$N:$N)</f>
        <v>12</v>
      </c>
      <c r="N38" s="72">
        <f t="shared" ref="N38:N41" si="18">P38</f>
        <v>7007.28</v>
      </c>
      <c r="O38" s="72"/>
      <c r="P38" s="72">
        <f>ROUND(M38*L38,2)</f>
        <v>7007.28</v>
      </c>
    </row>
    <row r="39" spans="1:16" x14ac:dyDescent="0.2">
      <c r="A39" s="177" t="s">
        <v>33468</v>
      </c>
      <c r="B39" s="71" t="s">
        <v>32280</v>
      </c>
      <c r="C39" s="177" t="s">
        <v>24409</v>
      </c>
      <c r="D39" s="177">
        <v>2</v>
      </c>
      <c r="E39" s="177">
        <v>2</v>
      </c>
      <c r="F39" s="177">
        <v>2</v>
      </c>
      <c r="G39" s="177" t="s">
        <v>33200</v>
      </c>
      <c r="H39" s="71" t="s">
        <v>560</v>
      </c>
      <c r="I39" s="112" t="str">
        <f>IF(B39="SINAPI",VLOOKUP(C39,SINAPI!$G$5:$K$10218,2,0),IF(B39="SICRO",VLOOKUP(C39,SICRO!$A:$D,2,0),IF(B39="SIURB_EDIF",VLOOKUP(C39,SIURB_EDIF_SemDes_Julho24!$A:$D,2,0),IF(B39="CDHU",VLOOKUP(C39,CDHU!$A:$F,2,0),IF(B39="SIURB_INFRA",VLOOKUP(C39,'SIURB_INFRA SemDes Jul24'!$A:$D,2,0),"")))))</f>
        <v>Locação de container tipo depósito - área mínima de 13,80 m²</v>
      </c>
      <c r="J39" s="177" t="str">
        <f>IF(B39="SINAPI",VLOOKUP(C39,SINAPI!$G$5:$K$10218,3,0),IF(B39="SICRO",VLOOKUP(C39,SICRO!$A:$D,3,0),IF(B39="SIURB_EDIF",VLOOKUP(C39,SIURB_EDIF_SemDes_Julho24!$A:$D,3,0),IF(B39="CDHU",VLOOKUP(C39,CDHU!$A:$F,3,0),IF(B39="SIURB_INFRA",VLOOKUP(C39,'SIURB_INFRA SemDes Jul24'!$A:$D,3,0),"")))))</f>
        <v>UNMES</v>
      </c>
      <c r="K39" s="72">
        <f>IF(B39="SINAPI",VLOOKUP(C39,SINAPI!$G$5:$K$10218,5,0),IF(B39="SICRO",VLOOKUP(C39,SICRO!$A:$D,4,0),IF(B39="SIURB_EDIF",VLOOKUP(C39,SIURB_EDIF_SemDes_Julho24!$A:$D,4,0),IF(B39="CDHU",VLOOKUP(C39,CDHU!$A:$F,6,0),IF(B39="SIURB_INFRA",VLOOKUP(C39,'SIURB_INFRA SemDes Jul24'!$A:$D,4,0),"")))))</f>
        <v>907.29</v>
      </c>
      <c r="L39" s="72">
        <f t="shared" ref="L39:L41" si="19">ROUND(K39*(1+$P$3),2)</f>
        <v>1126.04</v>
      </c>
      <c r="M39" s="72">
        <f>SUMIF(MEMO!$B:$B,PLANILHA_ORC!C39,MEMO!$N:$N)</f>
        <v>4</v>
      </c>
      <c r="N39" s="72">
        <f t="shared" si="18"/>
        <v>4504.16</v>
      </c>
      <c r="O39" s="72"/>
      <c r="P39" s="72">
        <f t="shared" ref="P39:P41" si="20">ROUND(M39*L39,2)</f>
        <v>4504.16</v>
      </c>
    </row>
    <row r="40" spans="1:16" x14ac:dyDescent="0.2">
      <c r="A40" s="177" t="s">
        <v>33469</v>
      </c>
      <c r="B40" s="71" t="s">
        <v>32280</v>
      </c>
      <c r="C40" s="177" t="s">
        <v>24411</v>
      </c>
      <c r="D40" s="177">
        <v>2</v>
      </c>
      <c r="E40" s="177">
        <v>2</v>
      </c>
      <c r="F40" s="177">
        <v>3</v>
      </c>
      <c r="G40" s="177" t="s">
        <v>33201</v>
      </c>
      <c r="H40" s="71" t="s">
        <v>560</v>
      </c>
      <c r="I40" s="112" t="str">
        <f>IF(B40="SINAPI",VLOOKUP(C40,SINAPI!$G$5:$K$10218,2,0),IF(B40="SICRO",VLOOKUP(C40,SICRO!$A:$D,2,0),IF(B40="SIURB_EDIF",VLOOKUP(C40,SIURB_EDIF_SemDes_Julho24!$A:$D,2,0),IF(B40="CDHU",VLOOKUP(C40,CDHU!$A:$F,2,0),IF(B40="SIURB_INFRA",VLOOKUP(C40,'SIURB_INFRA SemDes Jul24'!$A:$D,2,0),"")))))</f>
        <v>Locação de container tipo guarita - área mínima de 4,60 m²</v>
      </c>
      <c r="J40" s="177" t="str">
        <f>IF(B40="SINAPI",VLOOKUP(C40,SINAPI!$G$5:$K$10218,3,0),IF(B40="SICRO",VLOOKUP(C40,SICRO!$A:$D,3,0),IF(B40="SIURB_EDIF",VLOOKUP(C40,SIURB_EDIF_SemDes_Julho24!$A:$D,3,0),IF(B40="CDHU",VLOOKUP(C40,CDHU!$A:$F,3,0),IF(B40="SIURB_INFRA",VLOOKUP(C40,'SIURB_INFRA SemDes Jul24'!$A:$D,3,0),"")))))</f>
        <v>UNMES</v>
      </c>
      <c r="K40" s="72">
        <f>IF(B40="SINAPI",VLOOKUP(C40,SINAPI!$G$5:$K$10218,5,0),IF(B40="SICRO",VLOOKUP(C40,SICRO!$A:$D,4,0),IF(B40="SIURB_EDIF",VLOOKUP(C40,SIURB_EDIF_SemDes_Julho24!$A:$D,4,0),IF(B40="CDHU",VLOOKUP(C40,CDHU!$A:$F,6,0),IF(B40="SIURB_INFRA",VLOOKUP(C40,'SIURB_INFRA SemDes Jul24'!$A:$D,4,0),"")))))</f>
        <v>906.55</v>
      </c>
      <c r="L40" s="72">
        <f t="shared" si="19"/>
        <v>1125.1199999999999</v>
      </c>
      <c r="M40" s="72">
        <f>SUMIF(MEMO!$B:$B,PLANILHA_ORC!C40,MEMO!$N:$N)</f>
        <v>4</v>
      </c>
      <c r="N40" s="72">
        <f t="shared" si="18"/>
        <v>4500.4799999999996</v>
      </c>
      <c r="O40" s="72"/>
      <c r="P40" s="72">
        <f t="shared" si="20"/>
        <v>4500.4799999999996</v>
      </c>
    </row>
    <row r="41" spans="1:16" ht="25.5" x14ac:dyDescent="0.2">
      <c r="A41" s="177" t="s">
        <v>33470</v>
      </c>
      <c r="B41" s="71" t="s">
        <v>32280</v>
      </c>
      <c r="C41" s="177" t="s">
        <v>24396</v>
      </c>
      <c r="D41" s="177">
        <v>2</v>
      </c>
      <c r="E41" s="177">
        <v>2</v>
      </c>
      <c r="F41" s="177">
        <v>4</v>
      </c>
      <c r="G41" s="177" t="s">
        <v>33202</v>
      </c>
      <c r="H41" s="71" t="s">
        <v>560</v>
      </c>
      <c r="I41" s="112" t="str">
        <f>IF(B41="SINAPI",VLOOKUP(C41,SINAPI!$G$5:$K$10218,2,0),IF(B41="SICRO",VLOOKUP(C41,SICRO!$A:$D,2,0),IF(B41="SIURB_EDIF",VLOOKUP(C41,SIURB_EDIF_SemDes_Julho24!$A:$D,2,0),IF(B41="CDHU",VLOOKUP(C41,CDHU!$A:$F,2,0),IF(B41="SIURB_INFRA",VLOOKUP(C41,'SIURB_INFRA SemDes Jul24'!$A:$D,2,0),"")))))</f>
        <v>Banheiro químico modelo Standard, com manutenção conforme exigências da CETESB</v>
      </c>
      <c r="J41" s="177" t="str">
        <f>IF(B41="SINAPI",VLOOKUP(C41,SINAPI!$G$5:$K$10218,3,0),IF(B41="SICRO",VLOOKUP(C41,SICRO!$A:$D,3,0),IF(B41="SIURB_EDIF",VLOOKUP(C41,SIURB_EDIF_SemDes_Julho24!$A:$D,3,0),IF(B41="CDHU",VLOOKUP(C41,CDHU!$A:$F,3,0),IF(B41="SIURB_INFRA",VLOOKUP(C41,'SIURB_INFRA SemDes Jul24'!$A:$D,3,0),"")))))</f>
        <v>UNMES</v>
      </c>
      <c r="K41" s="72">
        <f>IF(B41="SINAPI",VLOOKUP(C41,SINAPI!$G$5:$K$10218,5,0),IF(B41="SICRO",VLOOKUP(C41,SICRO!$A:$D,4,0),IF(B41="SIURB_EDIF",VLOOKUP(C41,SIURB_EDIF_SemDes_Julho24!$A:$D,4,0),IF(B41="CDHU",VLOOKUP(C41,CDHU!$A:$F,6,0),IF(B41="SIURB_INFRA",VLOOKUP(C41,'SIURB_INFRA SemDes Jul24'!$A:$D,4,0),"")))))</f>
        <v>1151.1600000000001</v>
      </c>
      <c r="L41" s="72">
        <f t="shared" si="19"/>
        <v>1428.7</v>
      </c>
      <c r="M41" s="72">
        <f>SUMIF(MEMO!$B:$B,PLANILHA_ORC!C41,MEMO!$N:$N)</f>
        <v>4</v>
      </c>
      <c r="N41" s="72">
        <f t="shared" si="18"/>
        <v>5714.8</v>
      </c>
      <c r="O41" s="72"/>
      <c r="P41" s="72">
        <f t="shared" si="20"/>
        <v>5714.8</v>
      </c>
    </row>
    <row r="42" spans="1:16" s="70" customFormat="1" x14ac:dyDescent="0.2">
      <c r="A42" s="176">
        <v>9</v>
      </c>
      <c r="B42" s="68"/>
      <c r="C42" s="176"/>
      <c r="D42" s="176">
        <v>2</v>
      </c>
      <c r="E42" s="176">
        <v>3</v>
      </c>
      <c r="F42" s="176"/>
      <c r="G42" s="176" t="s">
        <v>33203</v>
      </c>
      <c r="H42" s="68" t="s">
        <v>21101</v>
      </c>
      <c r="I42" s="111" t="s">
        <v>21101</v>
      </c>
      <c r="J42" s="176"/>
      <c r="K42" s="69"/>
      <c r="L42" s="68"/>
      <c r="M42" s="68"/>
      <c r="N42" s="69">
        <f>SUBTOTAL(9,N43:N44)</f>
        <v>57747.700000000004</v>
      </c>
      <c r="O42" s="68"/>
      <c r="P42" s="69">
        <f>SUBTOTAL(9,P43:P44)</f>
        <v>57747.700000000004</v>
      </c>
    </row>
    <row r="43" spans="1:16" ht="38.25" x14ac:dyDescent="0.2">
      <c r="A43" s="177" t="s">
        <v>33471</v>
      </c>
      <c r="B43" s="71" t="s">
        <v>43</v>
      </c>
      <c r="C43" s="177">
        <v>98525</v>
      </c>
      <c r="D43" s="177">
        <v>2</v>
      </c>
      <c r="E43" s="177">
        <v>3</v>
      </c>
      <c r="F43" s="177">
        <v>1</v>
      </c>
      <c r="G43" s="177" t="s">
        <v>33204</v>
      </c>
      <c r="H43" s="71" t="s">
        <v>21101</v>
      </c>
      <c r="I43" s="112" t="str">
        <f>IF(B43="SINAPI",VLOOKUP(C43,SINAPI!$G$5:$K$10218,2,0),IF(B43="SICRO",VLOOKUP(C43,SICRO!$A:$D,2,0),IF(B43="SIURB_EDIF",VLOOKUP(C43,SIURB_EDIF_SemDes_Julho24!$A:$D,2,0),IF(B43="CDHU",VLOOKUP(C43,CDHU!$A:$F,2,0),IF(B43="SIURB_INFRA",VLOOKUP(C43,'SIURB_INFRA SemDes Jul24'!$A:$D,2,0),"")))))</f>
        <v>LIMPEZA MECANIZADA DE CAMADA VEGETAL, VEGETAÇÃO E PEQUENAS ÁRVORES (DIÂMETRO DE TRONCO MENOR QUE 0,20 M), COM TRATOR DE ESTEIRAS. AF_03/2024</v>
      </c>
      <c r="J43" s="177" t="str">
        <f>IF(B43="SINAPI",VLOOKUP(C43,SINAPI!$G$5:$K$10218,3,0),IF(B43="SICRO",VLOOKUP(C43,SICRO!$A:$D,3,0),IF(B43="SIURB_EDIF",VLOOKUP(C43,SIURB_EDIF_SemDes_Julho24!$A:$D,3,0),IF(B43="CDHU",VLOOKUP(C43,CDHU!$A:$F,3,0),IF(B43="SIURB_INFRA",VLOOKUP(C43,'SIURB_INFRA SemDes Jul24'!$A:$D,3,0),"")))))</f>
        <v>M2</v>
      </c>
      <c r="K43" s="72">
        <f>IF(B43="SINAPI",VLOOKUP(C43,SINAPI!$G$5:$K$10218,5,0),IF(B43="SICRO",VLOOKUP(C43,SICRO!$A:$D,4,0),IF(B43="SIURB_EDIF",VLOOKUP(C43,SIURB_EDIF_SemDes_Julho24!$A:$D,4,0),IF(B43="CDHU",VLOOKUP(C43,CDHU!$A:$F,6,0),IF(B43="SIURB_INFRA",VLOOKUP(C43,'SIURB_INFRA SemDes Jul24'!$A:$D,4,0),"")))))</f>
        <v>0.71</v>
      </c>
      <c r="L43" s="72">
        <f>ROUND(K43*(1+$P$3),2)</f>
        <v>0.88</v>
      </c>
      <c r="M43" s="72">
        <f>SUMIF(MEMO!$B:$B,PLANILHA_ORC!C43,MEMO!$N:$N)</f>
        <v>1373.75</v>
      </c>
      <c r="N43" s="72">
        <f t="shared" ref="N43:N44" si="21">P43</f>
        <v>1208.9000000000001</v>
      </c>
      <c r="O43" s="72"/>
      <c r="P43" s="72">
        <f>ROUND(M43*L43,2)</f>
        <v>1208.9000000000001</v>
      </c>
    </row>
    <row r="44" spans="1:16" x14ac:dyDescent="0.2">
      <c r="A44" s="177" t="s">
        <v>33472</v>
      </c>
      <c r="B44" s="71" t="s">
        <v>43</v>
      </c>
      <c r="C44" s="177">
        <v>98459</v>
      </c>
      <c r="D44" s="177">
        <v>2</v>
      </c>
      <c r="E44" s="177">
        <v>3</v>
      </c>
      <c r="F44" s="177">
        <v>2</v>
      </c>
      <c r="G44" s="177" t="s">
        <v>33205</v>
      </c>
      <c r="H44" s="71" t="s">
        <v>21101</v>
      </c>
      <c r="I44" s="112" t="str">
        <f>IF(B44="SINAPI",VLOOKUP(C44,SINAPI!$G$5:$K$10218,2,0),IF(B44="SICRO",VLOOKUP(C44,SICRO!$A:$D,2,0),IF(B44="SIURB_EDIF",VLOOKUP(C44,SIURB_EDIF_SemDes_Julho24!$A:$D,2,0),IF(B44="CDHU",VLOOKUP(C44,CDHU!$A:$F,2,0),IF(B44="SIURB_INFRA",VLOOKUP(C44,'SIURB_INFRA SemDes Jul24'!$A:$D,2,0),"")))))</f>
        <v>TAPUME COM TELHA METÁLICA. AF_03/2024</v>
      </c>
      <c r="J44" s="177" t="str">
        <f>IF(B44="SINAPI",VLOOKUP(C44,SINAPI!$G$5:$K$10218,3,0),IF(B44="SICRO",VLOOKUP(C44,SICRO!$A:$D,3,0),IF(B44="SIURB_EDIF",VLOOKUP(C44,SIURB_EDIF_SemDes_Julho24!$A:$D,3,0),IF(B44="CDHU",VLOOKUP(C44,CDHU!$A:$F,3,0),IF(B44="SIURB_INFRA",VLOOKUP(C44,'SIURB_INFRA SemDes Jul24'!$A:$D,3,0),"")))))</f>
        <v>M2</v>
      </c>
      <c r="K44" s="72">
        <f>IF(B44="SINAPI",VLOOKUP(C44,SINAPI!$G$5:$K$10218,5,0),IF(B44="SICRO",VLOOKUP(C44,SICRO!$A:$D,4,0),IF(B44="SIURB_EDIF",VLOOKUP(C44,SIURB_EDIF_SemDes_Julho24!$A:$D,4,0),IF(B44="CDHU",VLOOKUP(C44,CDHU!$A:$F,6,0),IF(B44="SIURB_INFRA",VLOOKUP(C44,'SIURB_INFRA SemDes Jul24'!$A:$D,4,0),"")))))</f>
        <v>92.91</v>
      </c>
      <c r="L44" s="72">
        <f>ROUND(K44*(1+$P$3),2)</f>
        <v>115.31</v>
      </c>
      <c r="M44" s="72">
        <f>SUMIF(MEMO!$B:$B,PLANILHA_ORC!C44,MEMO!$N:$N)</f>
        <v>490.32</v>
      </c>
      <c r="N44" s="72">
        <f t="shared" si="21"/>
        <v>56538.8</v>
      </c>
      <c r="O44" s="72"/>
      <c r="P44" s="72">
        <f>ROUND(M44*L44,2)</f>
        <v>56538.8</v>
      </c>
    </row>
    <row r="45" spans="1:16" s="70" customFormat="1" x14ac:dyDescent="0.2">
      <c r="A45" s="176">
        <v>10</v>
      </c>
      <c r="B45" s="68"/>
      <c r="C45" s="176"/>
      <c r="D45" s="176">
        <v>2</v>
      </c>
      <c r="E45" s="176">
        <v>4</v>
      </c>
      <c r="F45" s="176"/>
      <c r="G45" s="176" t="s">
        <v>33206</v>
      </c>
      <c r="H45" s="68" t="s">
        <v>21086</v>
      </c>
      <c r="I45" s="111" t="s">
        <v>21086</v>
      </c>
      <c r="J45" s="176"/>
      <c r="K45" s="69"/>
      <c r="L45" s="69"/>
      <c r="M45" s="69"/>
      <c r="N45" s="69">
        <f>SUBTOTAL(9,N46:N51)</f>
        <v>25634.27</v>
      </c>
      <c r="O45" s="69"/>
      <c r="P45" s="69">
        <f>SUBTOTAL(9,P46:P51)</f>
        <v>25634.27</v>
      </c>
    </row>
    <row r="46" spans="1:16" ht="25.5" x14ac:dyDescent="0.2">
      <c r="A46" s="177" t="s">
        <v>33473</v>
      </c>
      <c r="B46" s="71" t="s">
        <v>43</v>
      </c>
      <c r="C46" s="177">
        <v>97636</v>
      </c>
      <c r="D46" s="177">
        <v>2</v>
      </c>
      <c r="E46" s="177">
        <v>4</v>
      </c>
      <c r="F46" s="177">
        <v>1</v>
      </c>
      <c r="G46" s="177" t="s">
        <v>33207</v>
      </c>
      <c r="H46" s="71" t="s">
        <v>21086</v>
      </c>
      <c r="I46" s="112" t="str">
        <f>IF(B46="SINAPI",VLOOKUP(C46,SINAPI!$G$5:$K$10218,2,0),IF(B46="SICRO",VLOOKUP(C46,SICRO!$A:$D,2,0),IF(B46="SIURB_EDIF",VLOOKUP(C46,SIURB_EDIF_SemDes_Julho24!$A:$D,2,0),IF(B46="CDHU",VLOOKUP(C46,CDHU!$A:$F,2,0),IF(B46="SIURB_INFRA",VLOOKUP(C46,'SIURB_INFRA SemDes Jul24'!$A:$D,2,0),"")))))</f>
        <v>DEMOLIÇÃO PARCIAL DE PAVIMENTO ASFÁLTICO, DE FORMA MECANIZADA, SEM REAPROVEITAMENTO. AF_09/2023</v>
      </c>
      <c r="J46" s="177" t="str">
        <f>IF(B46="SINAPI",VLOOKUP(C46,SINAPI!$G$5:$K$10218,3,0),IF(B46="SICRO",VLOOKUP(C46,SICRO!$A:$D,3,0),IF(B46="SIURB_EDIF",VLOOKUP(C46,SIURB_EDIF_SemDes_Julho24!$A:$D,3,0),IF(B46="CDHU",VLOOKUP(C46,CDHU!$A:$F,3,0),IF(B46="SIURB_INFRA",VLOOKUP(C46,'SIURB_INFRA SemDes Jul24'!$A:$D,3,0),"")))))</f>
        <v>M2</v>
      </c>
      <c r="K46" s="72">
        <f>IF(B46="SINAPI",VLOOKUP(C46,SINAPI!$G$5:$K$10218,5,0),IF(B46="SICRO",VLOOKUP(C46,SICRO!$A:$D,4,0),IF(B46="SIURB_EDIF",VLOOKUP(C46,SIURB_EDIF_SemDes_Julho24!$A:$D,4,0),IF(B46="CDHU",VLOOKUP(C46,CDHU!$A:$F,6,0),IF(B46="SIURB_INFRA",VLOOKUP(C46,'SIURB_INFRA SemDes Jul24'!$A:$D,4,0),"")))))</f>
        <v>24.62</v>
      </c>
      <c r="L46" s="72">
        <f t="shared" ref="L46:L51" si="22">ROUND(K46*(1+$P$3),2)</f>
        <v>30.56</v>
      </c>
      <c r="M46" s="72">
        <f>SUMIF(MEMO!$B:$B,PLANILHA_ORC!C46,MEMO!$N:$N)</f>
        <v>294</v>
      </c>
      <c r="N46" s="72">
        <f t="shared" ref="N46:N51" si="23">P46</f>
        <v>8984.64</v>
      </c>
      <c r="O46" s="72"/>
      <c r="P46" s="72">
        <f t="shared" ref="P46:P51" si="24">ROUND(M46*L46,2)</f>
        <v>8984.64</v>
      </c>
    </row>
    <row r="47" spans="1:16" ht="25.5" x14ac:dyDescent="0.2">
      <c r="A47" s="177" t="s">
        <v>33474</v>
      </c>
      <c r="B47" s="71" t="s">
        <v>43</v>
      </c>
      <c r="C47" s="177">
        <v>104796</v>
      </c>
      <c r="D47" s="177">
        <v>2</v>
      </c>
      <c r="E47" s="177">
        <v>4</v>
      </c>
      <c r="F47" s="177">
        <v>2</v>
      </c>
      <c r="G47" s="177" t="s">
        <v>33208</v>
      </c>
      <c r="H47" s="71" t="s">
        <v>21086</v>
      </c>
      <c r="I47" s="112" t="str">
        <f>IF(B47="SINAPI",VLOOKUP(C47,SINAPI!$G$5:$K$10218,2,0),IF(B47="SICRO",VLOOKUP(C47,SICRO!$A:$D,2,0),IF(B47="SIURB_EDIF",VLOOKUP(C47,SIURB_EDIF_SemDes_Julho24!$A:$D,2,0),IF(B47="CDHU",VLOOKUP(C47,CDHU!$A:$F,2,0),IF(B47="SIURB_INFRA",VLOOKUP(C47,'SIURB_INFRA SemDes Jul24'!$A:$D,2,0),"")))))</f>
        <v>DEMOLIÇÃO DE GUIAS, SARJETAS OU SARJETÕES, DE FORMA MECANIZADA, SEM REAPROVEITAMENTO. AF_09/2023</v>
      </c>
      <c r="J47" s="177" t="str">
        <f>IF(B47="SINAPI",VLOOKUP(C47,SINAPI!$G$5:$K$10218,3,0),IF(B47="SICRO",VLOOKUP(C47,SICRO!$A:$D,3,0),IF(B47="SIURB_EDIF",VLOOKUP(C47,SIURB_EDIF_SemDes_Julho24!$A:$D,3,0),IF(B47="CDHU",VLOOKUP(C47,CDHU!$A:$F,3,0),IF(B47="SIURB_INFRA",VLOOKUP(C47,'SIURB_INFRA SemDes Jul24'!$A:$D,3,0),"")))))</f>
        <v>M</v>
      </c>
      <c r="K47" s="72">
        <f>IF(B47="SINAPI",VLOOKUP(C47,SINAPI!$G$5:$K$10218,5,0),IF(B47="SICRO",VLOOKUP(C47,SICRO!$A:$D,4,0),IF(B47="SIURB_EDIF",VLOOKUP(C47,SIURB_EDIF_SemDes_Julho24!$A:$D,4,0),IF(B47="CDHU",VLOOKUP(C47,CDHU!$A:$F,6,0),IF(B47="SIURB_INFRA",VLOOKUP(C47,'SIURB_INFRA SemDes Jul24'!$A:$D,4,0),"")))))</f>
        <v>16.62</v>
      </c>
      <c r="L47" s="72">
        <f t="shared" si="22"/>
        <v>20.63</v>
      </c>
      <c r="M47" s="72">
        <f>SUMIF(MEMO!$B:$B,PLANILHA_ORC!C47,MEMO!$N:$N)</f>
        <v>84</v>
      </c>
      <c r="N47" s="72">
        <f t="shared" si="23"/>
        <v>1732.92</v>
      </c>
      <c r="O47" s="72"/>
      <c r="P47" s="72">
        <f t="shared" si="24"/>
        <v>1732.92</v>
      </c>
    </row>
    <row r="48" spans="1:16" ht="25.5" x14ac:dyDescent="0.2">
      <c r="A48" s="177" t="s">
        <v>33475</v>
      </c>
      <c r="B48" s="71" t="s">
        <v>43</v>
      </c>
      <c r="C48" s="177">
        <v>104790</v>
      </c>
      <c r="D48" s="177">
        <v>2</v>
      </c>
      <c r="E48" s="177">
        <v>4</v>
      </c>
      <c r="F48" s="177">
        <v>3</v>
      </c>
      <c r="G48" s="177" t="s">
        <v>33209</v>
      </c>
      <c r="H48" s="71" t="s">
        <v>21086</v>
      </c>
      <c r="I48" s="112" t="str">
        <f>IF(B48="SINAPI",VLOOKUP(C48,SINAPI!$G$5:$K$10218,2,0),IF(B48="SICRO",VLOOKUP(C48,SICRO!$A:$D,2,0),IF(B48="SIURB_EDIF",VLOOKUP(C48,SIURB_EDIF_SemDes_Julho24!$A:$D,2,0),IF(B48="CDHU",VLOOKUP(C48,CDHU!$A:$F,2,0),IF(B48="SIURB_INFRA",VLOOKUP(C48,'SIURB_INFRA SemDes Jul24'!$A:$D,2,0),"")))))</f>
        <v>DEMOLIÇÃO DE PISO DE CONCRETO SIMPLES, DE FORMA MECANIZADA COM MARTELETE, SEM REAPROVEITAMENTO. AF_09/2023</v>
      </c>
      <c r="J48" s="177" t="str">
        <f>IF(B48="SINAPI",VLOOKUP(C48,SINAPI!$G$5:$K$10218,3,0),IF(B48="SICRO",VLOOKUP(C48,SICRO!$A:$D,3,0),IF(B48="SIURB_EDIF",VLOOKUP(C48,SIURB_EDIF_SemDes_Julho24!$A:$D,3,0),IF(B48="CDHU",VLOOKUP(C48,CDHU!$A:$F,3,0),IF(B48="SIURB_INFRA",VLOOKUP(C48,'SIURB_INFRA SemDes Jul24'!$A:$D,3,0),"")))))</f>
        <v>M3</v>
      </c>
      <c r="K48" s="72">
        <f>IF(B48="SINAPI",VLOOKUP(C48,SINAPI!$G$5:$K$10218,5,0),IF(B48="SICRO",VLOOKUP(C48,SICRO!$A:$D,4,0),IF(B48="SIURB_EDIF",VLOOKUP(C48,SIURB_EDIF_SemDes_Julho24!$A:$D,4,0),IF(B48="CDHU",VLOOKUP(C48,CDHU!$A:$F,6,0),IF(B48="SIURB_INFRA",VLOOKUP(C48,'SIURB_INFRA SemDes Jul24'!$A:$D,4,0),"")))))</f>
        <v>124.92</v>
      </c>
      <c r="L48" s="72">
        <f t="shared" si="22"/>
        <v>155.04</v>
      </c>
      <c r="M48" s="72">
        <f>SUMIF(MEMO!$B:$B,PLANILHA_ORC!C48,MEMO!$N:$N)</f>
        <v>12.6</v>
      </c>
      <c r="N48" s="72">
        <f t="shared" si="23"/>
        <v>1953.5</v>
      </c>
      <c r="O48" s="72"/>
      <c r="P48" s="72">
        <f t="shared" si="24"/>
        <v>1953.5</v>
      </c>
    </row>
    <row r="49" spans="1:16" ht="25.5" x14ac:dyDescent="0.2">
      <c r="A49" s="177" t="s">
        <v>33476</v>
      </c>
      <c r="B49" s="71" t="s">
        <v>43</v>
      </c>
      <c r="C49" s="177">
        <v>97625</v>
      </c>
      <c r="D49" s="177">
        <v>2</v>
      </c>
      <c r="E49" s="177">
        <v>4</v>
      </c>
      <c r="F49" s="177">
        <v>4</v>
      </c>
      <c r="G49" s="177" t="s">
        <v>33210</v>
      </c>
      <c r="H49" s="71" t="s">
        <v>21086</v>
      </c>
      <c r="I49" s="112" t="str">
        <f>IF(B49="SINAPI",VLOOKUP(C49,SINAPI!$G$5:$K$10218,2,0),IF(B49="SICRO",VLOOKUP(C49,SICRO!$A:$D,2,0),IF(B49="SIURB_EDIF",VLOOKUP(C49,SIURB_EDIF_SemDes_Julho24!$A:$D,2,0),IF(B49="CDHU",VLOOKUP(C49,CDHU!$A:$F,2,0),IF(B49="SIURB_INFRA",VLOOKUP(C49,'SIURB_INFRA SemDes Jul24'!$A:$D,2,0),"")))))</f>
        <v>DEMOLIÇÃO DE ALVENARIA PARA QUALQUER TIPO DE BLOCO, DE FORMA MECANIZADA, SEM REAPROVEITAMENTO. AF_09/2023</v>
      </c>
      <c r="J49" s="177" t="str">
        <f>IF(B49="SINAPI",VLOOKUP(C49,SINAPI!$G$5:$K$10218,3,0),IF(B49="SICRO",VLOOKUP(C49,SICRO!$A:$D,3,0),IF(B49="SIURB_EDIF",VLOOKUP(C49,SIURB_EDIF_SemDes_Julho24!$A:$D,3,0),IF(B49="CDHU",VLOOKUP(C49,CDHU!$A:$F,3,0),IF(B49="SIURB_INFRA",VLOOKUP(C49,'SIURB_INFRA SemDes Jul24'!$A:$D,3,0),"")))))</f>
        <v>M3</v>
      </c>
      <c r="K49" s="72">
        <f>IF(B49="SINAPI",VLOOKUP(C49,SINAPI!$G$5:$K$10218,5,0),IF(B49="SICRO",VLOOKUP(C49,SICRO!$A:$D,4,0),IF(B49="SIURB_EDIF",VLOOKUP(C49,SIURB_EDIF_SemDes_Julho24!$A:$D,4,0),IF(B49="CDHU",VLOOKUP(C49,CDHU!$A:$F,6,0),IF(B49="SIURB_INFRA",VLOOKUP(C49,'SIURB_INFRA SemDes Jul24'!$A:$D,4,0),"")))))</f>
        <v>51.45</v>
      </c>
      <c r="L49" s="72">
        <f t="shared" si="22"/>
        <v>63.85</v>
      </c>
      <c r="M49" s="72">
        <f>SUMIF(MEMO!$B:$B,PLANILHA_ORC!C49,MEMO!$N:$N)</f>
        <v>1.28</v>
      </c>
      <c r="N49" s="72">
        <f t="shared" si="23"/>
        <v>81.73</v>
      </c>
      <c r="O49" s="72"/>
      <c r="P49" s="72">
        <f t="shared" si="24"/>
        <v>81.73</v>
      </c>
    </row>
    <row r="50" spans="1:16" ht="25.5" x14ac:dyDescent="0.2">
      <c r="A50" s="177" t="s">
        <v>33477</v>
      </c>
      <c r="B50" s="71" t="s">
        <v>24032</v>
      </c>
      <c r="C50" s="177">
        <v>1001006</v>
      </c>
      <c r="D50" s="177">
        <v>2</v>
      </c>
      <c r="E50" s="177">
        <v>4</v>
      </c>
      <c r="F50" s="177">
        <v>5</v>
      </c>
      <c r="G50" s="177" t="s">
        <v>33443</v>
      </c>
      <c r="H50" s="71" t="s">
        <v>21086</v>
      </c>
      <c r="I50" s="112" t="str">
        <f>IF(B50="SINAPI",VLOOKUP(C50,SINAPI!$G$5:$K$10218,2,0),IF(B50="SICRO",VLOOKUP(C50,SICRO!$A:$D,2,0),IF(B50="SIURB_EDIF",VLOOKUP(C50,SIURB_EDIF_SemDes_Julho24!$A:$D,2,0),IF(B50="CDHU",VLOOKUP(C50,CDHU!$A:$F,2,0),IF(B50="SIURB_INFRA",VLOOKUP(C50,'SIURB_INFRA SemDes Jul24'!$A:$D,2,0),"")))))</f>
        <v>CARGA MANUAL E REMOÇÃO DE ENTULHO, INCLUSIVE TRANSPORTE ATÉ 1 KM</v>
      </c>
      <c r="J50" s="177" t="str">
        <f>IF(B50="SINAPI",VLOOKUP(C50,SINAPI!$G$5:$K$10218,3,0),IF(B50="SICRO",VLOOKUP(C50,SICRO!$A:$D,3,0),IF(B50="SIURB_EDIF",VLOOKUP(C50,SIURB_EDIF_SemDes_Julho24!$A:$D,3,0),IF(B50="CDHU",VLOOKUP(C50,CDHU!$A:$F,3,0),IF(B50="SIURB_INFRA",VLOOKUP(C50,'SIURB_INFRA SemDes Jul24'!$A:$D,3,0),"")))))</f>
        <v>M3</v>
      </c>
      <c r="K50" s="72">
        <f>IF(B50="SINAPI",VLOOKUP(C50,SINAPI!$G$5:$K$10218,5,0),IF(B50="SICRO",VLOOKUP(C50,SICRO!$A:$D,4,0),IF(B50="SIURB_EDIF",VLOOKUP(C50,SIURB_EDIF_SemDes_Julho24!$A:$D,4,0),IF(B50="CDHU",VLOOKUP(C50,CDHU!$A:$F,6,0),IF(B50="SIURB_INFRA",VLOOKUP(C50,'SIURB_INFRA SemDes Jul24'!$A:$D,4,0),"")))))</f>
        <v>51.66</v>
      </c>
      <c r="L50" s="72">
        <f t="shared" si="22"/>
        <v>64.12</v>
      </c>
      <c r="M50" s="72">
        <f>SUMIF(MEMO!$B:$B,PLANILHA_ORC!C50,MEMO!$N:$N)</f>
        <v>57.33</v>
      </c>
      <c r="N50" s="72">
        <f t="shared" si="23"/>
        <v>3676</v>
      </c>
      <c r="O50" s="72"/>
      <c r="P50" s="72">
        <f t="shared" si="24"/>
        <v>3676</v>
      </c>
    </row>
    <row r="51" spans="1:16" ht="25.5" x14ac:dyDescent="0.2">
      <c r="A51" s="177" t="s">
        <v>33478</v>
      </c>
      <c r="B51" s="71" t="s">
        <v>24032</v>
      </c>
      <c r="C51" s="177">
        <v>1001007</v>
      </c>
      <c r="D51" s="177">
        <v>2</v>
      </c>
      <c r="E51" s="177">
        <v>4</v>
      </c>
      <c r="F51" s="177">
        <v>6</v>
      </c>
      <c r="G51" s="177" t="s">
        <v>33444</v>
      </c>
      <c r="H51" s="71" t="s">
        <v>21086</v>
      </c>
      <c r="I51" s="112" t="str">
        <f>IF(B51="SINAPI",VLOOKUP(C51,SINAPI!$G$5:$K$10218,2,0),IF(B51="SICRO",VLOOKUP(C51,SICRO!$A:$D,2,0),IF(B51="SIURB_EDIF",VLOOKUP(C51,SIURB_EDIF_SemDes_Julho24!$A:$D,2,0),IF(B51="CDHU",VLOOKUP(C51,CDHU!$A:$F,2,0),IF(B51="SIURB_INFRA",VLOOKUP(C51,'SIURB_INFRA SemDes Jul24'!$A:$D,2,0),"")))))</f>
        <v>REMOÇÃO DE ENTULHO COM CAÇAMBA METÁLICA, INCLUSIVE CARGA MANUAL E DESCARGA EM BOTA-FORA</v>
      </c>
      <c r="J51" s="177" t="str">
        <f>IF(B51="SINAPI",VLOOKUP(C51,SINAPI!$G$5:$K$10218,3,0),IF(B51="SICRO",VLOOKUP(C51,SICRO!$A:$D,3,0),IF(B51="SIURB_EDIF",VLOOKUP(C51,SIURB_EDIF_SemDes_Julho24!$A:$D,3,0),IF(B51="CDHU",VLOOKUP(C51,CDHU!$A:$F,3,0),IF(B51="SIURB_INFRA",VLOOKUP(C51,'SIURB_INFRA SemDes Jul24'!$A:$D,3,0),"")))))</f>
        <v>M3</v>
      </c>
      <c r="K51" s="72">
        <f>IF(B51="SINAPI",VLOOKUP(C51,SINAPI!$G$5:$K$10218,5,0),IF(B51="SICRO",VLOOKUP(C51,SICRO!$A:$D,4,0),IF(B51="SIURB_EDIF",VLOOKUP(C51,SIURB_EDIF_SemDes_Julho24!$A:$D,4,0),IF(B51="CDHU",VLOOKUP(C51,CDHU!$A:$F,6,0),IF(B51="SIURB_INFRA",VLOOKUP(C51,'SIURB_INFRA SemDes Jul24'!$A:$D,4,0),"")))))</f>
        <v>129.38</v>
      </c>
      <c r="L51" s="72">
        <f t="shared" si="22"/>
        <v>160.57</v>
      </c>
      <c r="M51" s="72">
        <f>SUMIF(MEMO!$B:$B,PLANILHA_ORC!C51,MEMO!$N:$N)</f>
        <v>57.33</v>
      </c>
      <c r="N51" s="72">
        <f t="shared" si="23"/>
        <v>9205.48</v>
      </c>
      <c r="O51" s="72"/>
      <c r="P51" s="72">
        <f t="shared" si="24"/>
        <v>9205.48</v>
      </c>
    </row>
    <row r="52" spans="1:16" s="70" customFormat="1" x14ac:dyDescent="0.2">
      <c r="A52" s="176">
        <v>11</v>
      </c>
      <c r="B52" s="68"/>
      <c r="C52" s="176"/>
      <c r="D52" s="176">
        <v>2</v>
      </c>
      <c r="E52" s="176">
        <v>5</v>
      </c>
      <c r="F52" s="176"/>
      <c r="G52" s="176" t="s">
        <v>33211</v>
      </c>
      <c r="H52" s="68" t="s">
        <v>14</v>
      </c>
      <c r="I52" s="111" t="s">
        <v>14</v>
      </c>
      <c r="J52" s="176"/>
      <c r="K52" s="69"/>
      <c r="L52" s="69"/>
      <c r="M52" s="69"/>
      <c r="N52" s="69">
        <f>SUBTOTAL(9,N53:N58)</f>
        <v>476260.98</v>
      </c>
      <c r="O52" s="69"/>
      <c r="P52" s="69">
        <f>SUBTOTAL(9,P53:P58)</f>
        <v>476260.98</v>
      </c>
    </row>
    <row r="53" spans="1:16" ht="51" x14ac:dyDescent="0.2">
      <c r="A53" s="177" t="s">
        <v>33479</v>
      </c>
      <c r="B53" s="71" t="s">
        <v>43</v>
      </c>
      <c r="C53" s="177">
        <v>90084</v>
      </c>
      <c r="D53" s="177">
        <v>2</v>
      </c>
      <c r="E53" s="177">
        <v>5</v>
      </c>
      <c r="F53" s="177">
        <v>1</v>
      </c>
      <c r="G53" s="177" t="s">
        <v>33212</v>
      </c>
      <c r="H53" s="71" t="s">
        <v>14</v>
      </c>
      <c r="I53" s="112" t="str">
        <f>IF(B53="SINAPI",VLOOKUP(C53,SINAPI!$G$5:$K$10218,2,0),IF(B53="SICRO",VLOOKUP(C53,SICRO!$A:$D,2,0),IF(B53="SIURB_EDIF",VLOOKUP(C53,SIURB_EDIF_SemDes_Julho24!$A:$D,2,0),IF(B53="CDHU",VLOOKUP(C53,CDHU!$A:$F,2,0),IF(B53="SIURB_INFRA",VLOOKUP(C53,'SIURB_INFRA SemDes Jul24'!$A:$D,2,0),"")))))</f>
        <v>ESCAVAÇÃO MECANIZADA DE VALA COM PROF. MAIOR QUE 1,5 M ATÉ 3,0 M (MÉDIA MONTANTE E JUSANTE/UMA COMPOSIÇÃO POR TRECHO), ESCAVADEIRA (0,8 M3), LARGURA ATÉ 1,5 M, EM SOLO DE 1A CATEGORIA, EM LOCAIS COM ALTO NÍVEL DE INTERFERÊNCIA. AF_09/2024</v>
      </c>
      <c r="J53" s="177" t="str">
        <f>IF(B53="SINAPI",VLOOKUP(C53,SINAPI!$G$5:$K$10218,3,0),IF(B53="SICRO",VLOOKUP(C53,SICRO!$A:$D,3,0),IF(B53="SIURB_EDIF",VLOOKUP(C53,SIURB_EDIF_SemDes_Julho24!$A:$D,3,0),IF(B53="CDHU",VLOOKUP(C53,CDHU!$A:$F,3,0),IF(B53="SIURB_INFRA",VLOOKUP(C53,'SIURB_INFRA SemDes Jul24'!$A:$D,3,0),"")))))</f>
        <v>M3</v>
      </c>
      <c r="K53" s="72">
        <f>IF(B53="SINAPI",VLOOKUP(C53,SINAPI!$G$5:$K$10218,5,0),IF(B53="SICRO",VLOOKUP(C53,SICRO!$A:$D,4,0),IF(B53="SIURB_EDIF",VLOOKUP(C53,SIURB_EDIF_SemDes_Julho24!$A:$D,4,0),IF(B53="CDHU",VLOOKUP(C53,CDHU!$A:$F,6,0),IF(B53="SIURB_INFRA",VLOOKUP(C53,'SIURB_INFRA SemDes Jul24'!$A:$D,4,0),"")))))</f>
        <v>9.92</v>
      </c>
      <c r="L53" s="72">
        <f>ROUND(K53*(1+$P$3),2)</f>
        <v>12.31</v>
      </c>
      <c r="M53" s="72">
        <f>SUMIF(MEMO!$B:$B,PLANILHA_ORC!C53,MEMO!$N:$N)</f>
        <v>1500.69</v>
      </c>
      <c r="N53" s="72">
        <f t="shared" ref="N53:N58" si="25">P53</f>
        <v>18473.490000000002</v>
      </c>
      <c r="O53" s="72"/>
      <c r="P53" s="72">
        <f>ROUND(M53*L53,2)</f>
        <v>18473.490000000002</v>
      </c>
    </row>
    <row r="54" spans="1:16" ht="38.25" x14ac:dyDescent="0.2">
      <c r="A54" s="177" t="s">
        <v>33480</v>
      </c>
      <c r="B54" s="71" t="s">
        <v>43</v>
      </c>
      <c r="C54" s="177">
        <v>94304</v>
      </c>
      <c r="D54" s="177">
        <v>2</v>
      </c>
      <c r="E54" s="177">
        <v>5</v>
      </c>
      <c r="F54" s="177">
        <v>2</v>
      </c>
      <c r="G54" s="177" t="s">
        <v>33213</v>
      </c>
      <c r="H54" s="71" t="s">
        <v>14</v>
      </c>
      <c r="I54" s="112" t="str">
        <f>IF(B54="SINAPI",VLOOKUP(C54,SINAPI!$G$5:$K$10218,2,0),IF(B54="SICRO",VLOOKUP(C54,SICRO!$A:$D,2,0),IF(B54="SIURB_EDIF",VLOOKUP(C54,SIURB_EDIF_SemDes_Julho24!$A:$D,2,0),IF(B54="CDHU",VLOOKUP(C54,CDHU!$A:$F,2,0),IF(B54="SIURB_INFRA",VLOOKUP(C54,'SIURB_INFRA SemDes Jul24'!$A:$D,2,0),"")))))</f>
        <v>ATERRO MECANIZADO DE VALA COM ESCAVADEIRA HIDRÁULICA (CAPACIDADE DA CAÇAMBA: 0,8 M³ / POTÊNCIA: 111 HP), LARGURA ATÉ 2,5 M, PROFUNDIDADE ATÉ 1,5 M, COM SOLO ARGILO-ARENOSO. AF_08/2023</v>
      </c>
      <c r="J54" s="177" t="str">
        <f>IF(B54="SINAPI",VLOOKUP(C54,SINAPI!$G$5:$K$10218,3,0),IF(B54="SICRO",VLOOKUP(C54,SICRO!$A:$D,3,0),IF(B54="SIURB_EDIF",VLOOKUP(C54,SIURB_EDIF_SemDes_Julho24!$A:$D,3,0),IF(B54="CDHU",VLOOKUP(C54,CDHU!$A:$F,3,0),IF(B54="SIURB_INFRA",VLOOKUP(C54,'SIURB_INFRA SemDes Jul24'!$A:$D,3,0),"")))))</f>
        <v>M3</v>
      </c>
      <c r="K54" s="72">
        <f>IF(B54="SINAPI",VLOOKUP(C54,SINAPI!$G$5:$K$10218,5,0),IF(B54="SICRO",VLOOKUP(C54,SICRO!$A:$D,4,0),IF(B54="SIURB_EDIF",VLOOKUP(C54,SIURB_EDIF_SemDes_Julho24!$A:$D,4,0),IF(B54="CDHU",VLOOKUP(C54,CDHU!$A:$F,6,0),IF(B54="SIURB_INFRA",VLOOKUP(C54,'SIURB_INFRA SemDes Jul24'!$A:$D,4,0),"")))))</f>
        <v>76.739999999999995</v>
      </c>
      <c r="L54" s="72">
        <f>ROUND(K54*(1+$P$3),2)</f>
        <v>95.24</v>
      </c>
      <c r="M54" s="72">
        <f>SUMIF(MEMO!$B:$B,PLANILHA_ORC!C54,MEMO!$N:$N)</f>
        <v>700.37</v>
      </c>
      <c r="N54" s="72">
        <f t="shared" si="25"/>
        <v>66703.240000000005</v>
      </c>
      <c r="O54" s="72"/>
      <c r="P54" s="72">
        <f>ROUND(M54*L54,2)</f>
        <v>66703.240000000005</v>
      </c>
    </row>
    <row r="55" spans="1:16" ht="51" x14ac:dyDescent="0.2">
      <c r="A55" s="177" t="s">
        <v>33481</v>
      </c>
      <c r="B55" s="71" t="s">
        <v>43</v>
      </c>
      <c r="C55" s="177">
        <v>100978</v>
      </c>
      <c r="D55" s="177">
        <v>2</v>
      </c>
      <c r="E55" s="177">
        <v>5</v>
      </c>
      <c r="F55" s="177">
        <v>3</v>
      </c>
      <c r="G55" s="177" t="s">
        <v>33214</v>
      </c>
      <c r="H55" s="71" t="s">
        <v>14</v>
      </c>
      <c r="I55" s="112" t="str">
        <f>IF(B55="SINAPI",VLOOKUP(C55,SINAPI!$G$5:$K$10218,2,0),IF(B55="SICRO",VLOOKUP(C55,SICRO!$A:$D,2,0),IF(B55="SIURB_EDIF",VLOOKUP(C55,SIURB_EDIF_SemDes_Julho24!$A:$D,2,0),IF(B55="CDHU",VLOOKUP(C55,CDHU!$A:$F,2,0),IF(B55="SIURB_INFRA",VLOOKUP(C55,'SIURB_INFRA SemDes Jul24'!$A:$D,2,0),"")))))</f>
        <v>CARGA, MANOBRA E DESCARGA DE SOLOS E MATERIAIS GRANULARES EM CAMINHÃO BASCULANTE 10 M³ - CARGA COM ESCAVADEIRA HIDRÁULICA (CAÇAMBA DE 1,20 M³ / 155 HP) E DESCARGA LIVRE (UNIDADE: M3). AF_07/2020</v>
      </c>
      <c r="J55" s="177" t="str">
        <f>IF(B55="SINAPI",VLOOKUP(C55,SINAPI!$G$5:$K$10218,3,0),IF(B55="SICRO",VLOOKUP(C55,SICRO!$A:$D,3,0),IF(B55="SIURB_EDIF",VLOOKUP(C55,SIURB_EDIF_SemDes_Julho24!$A:$D,3,0),IF(B55="CDHU",VLOOKUP(C55,CDHU!$A:$F,3,0),IF(B55="SIURB_INFRA",VLOOKUP(C55,'SIURB_INFRA SemDes Jul24'!$A:$D,3,0),"")))))</f>
        <v>M3</v>
      </c>
      <c r="K55" s="72">
        <f>IF(B55="SINAPI",VLOOKUP(C55,SINAPI!$G$5:$K$10218,5,0),IF(B55="SICRO",VLOOKUP(C55,SICRO!$A:$D,4,0),IF(B55="SIURB_EDIF",VLOOKUP(C55,SIURB_EDIF_SemDes_Julho24!$A:$D,4,0),IF(B55="CDHU",VLOOKUP(C55,CDHU!$A:$F,6,0),IF(B55="SIURB_INFRA",VLOOKUP(C55,'SIURB_INFRA SemDes Jul24'!$A:$D,4,0),"")))))</f>
        <v>7.28</v>
      </c>
      <c r="L55" s="72">
        <f>ROUND(K55*(1+$P$3),2)</f>
        <v>9.0399999999999991</v>
      </c>
      <c r="M55" s="72">
        <f>SUMIF(MEMO!$B:$B,PLANILHA_ORC!C55,MEMO!$N:$N)</f>
        <v>1950.9</v>
      </c>
      <c r="N55" s="72">
        <f t="shared" si="25"/>
        <v>17636.14</v>
      </c>
      <c r="O55" s="72"/>
      <c r="P55" s="72">
        <f>ROUND(M55*L55,2)</f>
        <v>17636.14</v>
      </c>
    </row>
    <row r="56" spans="1:16" ht="25.5" x14ac:dyDescent="0.2">
      <c r="A56" s="177"/>
      <c r="B56" s="71" t="s">
        <v>33295</v>
      </c>
      <c r="C56" s="177">
        <v>4064000</v>
      </c>
      <c r="D56" s="177"/>
      <c r="E56" s="177"/>
      <c r="F56" s="177"/>
      <c r="G56" s="177" t="s">
        <v>33215</v>
      </c>
      <c r="H56" s="71"/>
      <c r="I56" s="112" t="str">
        <f>IF(B56="SINAPI",VLOOKUP(C56,SINAPI!$G$5:$K$10218,2,0),IF(B56="SICRO",VLOOKUP(C56,SICRO!$A:$D,2,0),IF(B56="SIURB_EDIF",VLOOKUP(C56,SIURB_EDIF_SemDes_Julho24!$A:$D,2,0),IF(B56="CDHU",VLOOKUP(C56,CDHU!$A:$F,2,0),IF(B56="SIURB_INFRA",VLOOKUP(C56,'SIURB_INFRA SemDes Jul24'!$A:$D,2,0),"")))))</f>
        <v>DISPOSIÇÃO FINAL DE SOLOS E RESÍDUOS, CLASSE II B - INERTES, EM ATERRO SANITÁRIO LICENCIADO</v>
      </c>
      <c r="J56" s="177" t="str">
        <f>IF(B56="SINAPI",VLOOKUP(C56,SINAPI!$G$5:$K$10218,3,0),IF(B56="SICRO",VLOOKUP(C56,SICRO!$A:$D,3,0),IF(B56="SIURB_EDIF",VLOOKUP(C56,SIURB_EDIF_SemDes_Julho24!$A:$D,3,0),IF(B56="CDHU",VLOOKUP(C56,CDHU!$A:$F,3,0),IF(B56="SIURB_INFRA",VLOOKUP(C56,'SIURB_INFRA SemDes Jul24'!$A:$D,3,0),"")))))</f>
        <v>Ton</v>
      </c>
      <c r="K56" s="72">
        <f>IF(B56="SINAPI",VLOOKUP(C56,SINAPI!$G$5:$K$10218,5,0),IF(B56="SICRO",VLOOKUP(C56,SICRO!$A:$D,4,0),IF(B56="SIURB_EDIF",VLOOKUP(C56,SIURB_EDIF_SemDes_Julho24!$A:$D,4,0),IF(B56="CDHU",VLOOKUP(C56,CDHU!$A:$F,6,0),IF(B56="SIURB_INFRA",VLOOKUP(C56,'SIURB_INFRA SemDes Jul24'!$A:$D,4,0),"")))))</f>
        <v>94.29</v>
      </c>
      <c r="L56" s="72">
        <f t="shared" ref="L56:L58" si="26">ROUND(K56*(1+$P$3),2)</f>
        <v>117.02</v>
      </c>
      <c r="M56" s="72">
        <f>SUMIF(MEMO!$B:$B,PLANILHA_ORC!C56,MEMO!$N:$N)</f>
        <v>2100.9699999999998</v>
      </c>
      <c r="N56" s="72">
        <f t="shared" si="25"/>
        <v>245855.51</v>
      </c>
      <c r="O56" s="72"/>
      <c r="P56" s="72">
        <f t="shared" ref="P56:P58" si="27">ROUND(M56*L56,2)</f>
        <v>245855.51</v>
      </c>
    </row>
    <row r="57" spans="1:16" ht="25.5" x14ac:dyDescent="0.2">
      <c r="A57" s="177"/>
      <c r="B57" s="71" t="s">
        <v>43</v>
      </c>
      <c r="C57" s="177">
        <v>95878</v>
      </c>
      <c r="D57" s="177"/>
      <c r="E57" s="177"/>
      <c r="F57" s="177"/>
      <c r="G57" s="177" t="s">
        <v>33526</v>
      </c>
      <c r="H57" s="71"/>
      <c r="I57" s="112" t="str">
        <f>IF(B57="SINAPI",VLOOKUP(C57,SINAPI!$G$5:$K$10218,2,0),IF(B57="SICRO",VLOOKUP(C57,SICRO!$A:$D,2,0),IF(B57="SIURB_EDIF",VLOOKUP(C57,SIURB_EDIF_SemDes_Julho24!$A:$D,2,0),IF(B57="CDHU",VLOOKUP(C57,CDHU!$A:$F,2,0),IF(B57="SIURB_INFRA",VLOOKUP(C57,'SIURB_INFRA SemDes Jul24'!$A:$D,2,0),"")))))</f>
        <v>TRANSPORTE COM CAMINHÃO BASCULANTE DE 10 M³, EM VIA URBANA PAVIMENTADA, DMT ATÉ 30 KM (UNIDADE: TXKM). AF_07/2020</v>
      </c>
      <c r="J57" s="177" t="str">
        <f>IF(B57="SINAPI",VLOOKUP(C57,SINAPI!$G$5:$K$10218,3,0),IF(B57="SICRO",VLOOKUP(C57,SICRO!$A:$D,3,0),IF(B57="SIURB_EDIF",VLOOKUP(C57,SIURB_EDIF_SemDes_Julho24!$A:$D,3,0),IF(B57="CDHU",VLOOKUP(C57,CDHU!$A:$F,3,0),IF(B57="SIURB_INFRA",VLOOKUP(C57,'SIURB_INFRA SemDes Jul24'!$A:$D,3,0),"")))))</f>
        <v>TXKM</v>
      </c>
      <c r="K57" s="72">
        <f>IF(B57="SINAPI",VLOOKUP(C57,SINAPI!$G$5:$K$10218,5,0),IF(B57="SICRO",VLOOKUP(C57,SICRO!$A:$D,4,0),IF(B57="SIURB_EDIF",VLOOKUP(C57,SIURB_EDIF_SemDes_Julho24!$A:$D,4,0),IF(B57="CDHU",VLOOKUP(C57,CDHU!$A:$F,6,0),IF(B57="SIURB_INFRA",VLOOKUP(C57,'SIURB_INFRA SemDes Jul24'!$A:$D,4,0),"")))))</f>
        <v>1.73</v>
      </c>
      <c r="L57" s="72">
        <f t="shared" si="26"/>
        <v>2.15</v>
      </c>
      <c r="M57" s="72">
        <f>SUMIF(MEMO!$B:$B,PLANILHA_ORC!C57,MEMO!$N:$N)</f>
        <v>49933.05</v>
      </c>
      <c r="N57" s="72">
        <f t="shared" si="25"/>
        <v>107356.06</v>
      </c>
      <c r="O57" s="72"/>
      <c r="P57" s="72">
        <f t="shared" si="27"/>
        <v>107356.06</v>
      </c>
    </row>
    <row r="58" spans="1:16" ht="38.25" x14ac:dyDescent="0.2">
      <c r="A58" s="177" t="s">
        <v>33482</v>
      </c>
      <c r="B58" s="71" t="s">
        <v>43</v>
      </c>
      <c r="C58" s="177">
        <v>93596</v>
      </c>
      <c r="D58" s="177">
        <v>2</v>
      </c>
      <c r="E58" s="177">
        <v>5</v>
      </c>
      <c r="F58" s="177">
        <v>4</v>
      </c>
      <c r="G58" s="177" t="s">
        <v>33527</v>
      </c>
      <c r="H58" s="71" t="s">
        <v>14</v>
      </c>
      <c r="I58" s="112" t="str">
        <f>IF(B58="SINAPI",VLOOKUP(C58,SINAPI!$G$5:$K$10218,2,0),IF(B58="SICRO",VLOOKUP(C58,SICRO!$A:$D,2,0),IF(B58="SIURB_EDIF",VLOOKUP(C58,SIURB_EDIF_SemDes_Julho24!$A:$D,2,0),IF(B58="CDHU",VLOOKUP(C58,CDHU!$A:$F,2,0),IF(B58="SIURB_INFRA",VLOOKUP(C58,'SIURB_INFRA SemDes Jul24'!$A:$D,2,0),"")))))</f>
        <v>TRANSPORTE COM CAMINHÃO BASCULANTE DE 10 M³, EM VIA URBANA PAVIMENTADA, ADICIONAL PARA DMT EXCEDENTE A 30 KM (UNIDADE: TXKM). AF_07/2020</v>
      </c>
      <c r="J58" s="177" t="str">
        <f>IF(B58="SINAPI",VLOOKUP(C58,SINAPI!$G$5:$K$10218,3,0),IF(B58="SICRO",VLOOKUP(C58,SICRO!$A:$D,3,0),IF(B58="SIURB_EDIF",VLOOKUP(C58,SIURB_EDIF_SemDes_Julho24!$A:$D,3,0),IF(B58="CDHU",VLOOKUP(C58,CDHU!$A:$F,3,0),IF(B58="SIURB_INFRA",VLOOKUP(C58,'SIURB_INFRA SemDes Jul24'!$A:$D,3,0),"")))))</f>
        <v>TXKM</v>
      </c>
      <c r="K58" s="72">
        <f>IF(B58="SINAPI",VLOOKUP(C58,SINAPI!$G$5:$K$10218,5,0),IF(B58="SICRO",VLOOKUP(C58,SICRO!$A:$D,4,0),IF(B58="SIURB_EDIF",VLOOKUP(C58,SIURB_EDIF_SemDes_Julho24!$A:$D,4,0),IF(B58="CDHU",VLOOKUP(C58,CDHU!$A:$F,6,0),IF(B58="SIURB_INFRA",VLOOKUP(C58,'SIURB_INFRA SemDes Jul24'!$A:$D,4,0),"")))))</f>
        <v>0.68</v>
      </c>
      <c r="L58" s="72">
        <f t="shared" si="26"/>
        <v>0.84</v>
      </c>
      <c r="M58" s="72">
        <f>SUMIF(MEMO!$B:$B,PLANILHA_ORC!C58,MEMO!$N:$N)</f>
        <v>24091.119999999999</v>
      </c>
      <c r="N58" s="72">
        <f t="shared" si="25"/>
        <v>20236.54</v>
      </c>
      <c r="O58" s="72"/>
      <c r="P58" s="72">
        <f t="shared" si="27"/>
        <v>20236.54</v>
      </c>
    </row>
    <row r="59" spans="1:16" s="70" customFormat="1" x14ac:dyDescent="0.2">
      <c r="A59" s="176">
        <v>12</v>
      </c>
      <c r="B59" s="68"/>
      <c r="C59" s="176"/>
      <c r="D59" s="176">
        <v>2</v>
      </c>
      <c r="E59" s="176">
        <v>6</v>
      </c>
      <c r="F59" s="176"/>
      <c r="G59" s="176" t="s">
        <v>33216</v>
      </c>
      <c r="H59" s="68" t="s">
        <v>21099</v>
      </c>
      <c r="I59" s="111" t="s">
        <v>21099</v>
      </c>
      <c r="J59" s="176"/>
      <c r="K59" s="69"/>
      <c r="L59" s="69"/>
      <c r="M59" s="69"/>
      <c r="N59" s="69">
        <f>SUBTOTAL(9,N60:N66)</f>
        <v>93972.800000000003</v>
      </c>
      <c r="O59" s="69"/>
      <c r="P59" s="69">
        <f>SUBTOTAL(9,P60:P66)</f>
        <v>93972.800000000003</v>
      </c>
    </row>
    <row r="60" spans="1:16" x14ac:dyDescent="0.2">
      <c r="A60" s="177" t="s">
        <v>33483</v>
      </c>
      <c r="B60" s="71" t="s">
        <v>21081</v>
      </c>
      <c r="C60" s="177" t="s">
        <v>16929</v>
      </c>
      <c r="D60" s="177">
        <v>2</v>
      </c>
      <c r="E60" s="177">
        <v>6</v>
      </c>
      <c r="F60" s="177">
        <v>1</v>
      </c>
      <c r="G60" s="177" t="s">
        <v>33217</v>
      </c>
      <c r="H60" s="71" t="s">
        <v>21099</v>
      </c>
      <c r="I60" s="112" t="str">
        <f>IF(B60="SINAPI",VLOOKUP(C60,SINAPI!$G$5:$K$10218,2,0),IF(B60="SICRO",VLOOKUP(C60,SICRO!$A:$D,2,0),IF(B60="SIURB_EDIF",VLOOKUP(C60,SIURB_EDIF_SemDes_Julho24!$A:$D,2,0),IF(B60="CDHU",VLOOKUP(C60,CDHU!$A:$F,2,0),IF(B60="SIURB_INFRA",VLOOKUP(C60,'SIURB_INFRA SemDes Jul24'!$A:$D,2,0),"")))))</f>
        <v>Base ou sub-base de brita graduada com brita comercial</v>
      </c>
      <c r="J60" s="177" t="str">
        <f>IF(B60="SINAPI",VLOOKUP(C60,SINAPI!$G$5:$K$10218,3,0),IF(B60="SICRO",VLOOKUP(C60,SICRO!$A:$D,3,0),IF(B60="SIURB_EDIF",VLOOKUP(C60,SIURB_EDIF_SemDes_Julho24!$A:$D,3,0),IF(B60="CDHU",VLOOKUP(C60,CDHU!$A:$F,3,0),IF(B60="SIURB_INFRA",VLOOKUP(C60,'SIURB_INFRA SemDes Jul24'!$A:$D,3,0),"")))))</f>
        <v>m³</v>
      </c>
      <c r="K60" s="72">
        <f>IF(B60="SINAPI",VLOOKUP(C60,SINAPI!$G$5:$K$10218,5,0),IF(B60="SICRO",VLOOKUP(C60,SICRO!$A:$D,4,0),IF(B60="SIURB_EDIF",VLOOKUP(C60,SIURB_EDIF_SemDes_Julho24!$A:$D,4,0),IF(B60="CDHU",VLOOKUP(C60,CDHU!$A:$F,6,0),IF(B60="SIURB_INFRA",VLOOKUP(C60,'SIURB_INFRA SemDes Jul24'!$A:$D,4,0),"")))))</f>
        <v>251.79</v>
      </c>
      <c r="L60" s="72">
        <f>ROUND(K60*(1+$P$3),2)</f>
        <v>312.5</v>
      </c>
      <c r="M60" s="72">
        <f>SUMIF(MEMO!$B:$B,PLANILHA_ORC!C60,MEMO!$N:$N)</f>
        <v>58.8</v>
      </c>
      <c r="N60" s="72">
        <f t="shared" ref="N60:N66" si="28">P60</f>
        <v>18375</v>
      </c>
      <c r="O60" s="72"/>
      <c r="P60" s="72">
        <f>ROUND(M60*L60,2)</f>
        <v>18375</v>
      </c>
    </row>
    <row r="61" spans="1:16" ht="25.5" x14ac:dyDescent="0.2">
      <c r="A61" s="177" t="s">
        <v>33484</v>
      </c>
      <c r="B61" s="71" t="s">
        <v>43</v>
      </c>
      <c r="C61" s="177">
        <v>96622</v>
      </c>
      <c r="D61" s="177">
        <v>2</v>
      </c>
      <c r="E61" s="177">
        <v>6</v>
      </c>
      <c r="F61" s="177">
        <v>2</v>
      </c>
      <c r="G61" s="177" t="s">
        <v>33218</v>
      </c>
      <c r="H61" s="71" t="s">
        <v>21099</v>
      </c>
      <c r="I61" s="112" t="str">
        <f>IF(B61="SINAPI",VLOOKUP(C61,SINAPI!$G$5:$K$10218,2,0),IF(B61="SICRO",VLOOKUP(C61,SICRO!$A:$D,2,0),IF(B61="SIURB_EDIF",VLOOKUP(C61,SIURB_EDIF_SemDes_Julho24!$A:$D,2,0),IF(B61="CDHU",VLOOKUP(C61,CDHU!$A:$F,2,0),IF(B61="SIURB_INFRA",VLOOKUP(C61,'SIURB_INFRA SemDes Jul24'!$A:$D,2,0),"")))))</f>
        <v>LASTRO COM MATERIAL GRANULAR, APLICADO EM PISOS OU LAJES SOBRE SOLO, ESPESSURA DE *5 CM*. AF_01/2024</v>
      </c>
      <c r="J61" s="177" t="str">
        <f>IF(B61="SINAPI",VLOOKUP(C61,SINAPI!$G$5:$K$10218,3,0),IF(B61="SICRO",VLOOKUP(C61,SICRO!$A:$D,3,0),IF(B61="SIURB_EDIF",VLOOKUP(C61,SIURB_EDIF_SemDes_Julho24!$A:$D,3,0),IF(B61="CDHU",VLOOKUP(C61,CDHU!$A:$F,3,0),IF(B61="SIURB_INFRA",VLOOKUP(C61,'SIURB_INFRA SemDes Jul24'!$A:$D,3,0),"")))))</f>
        <v>M3</v>
      </c>
      <c r="K61" s="72">
        <f>IF(B61="SINAPI",VLOOKUP(C61,SINAPI!$G$5:$K$10218,5,0),IF(B61="SICRO",VLOOKUP(C61,SICRO!$A:$D,4,0),IF(B61="SIURB_EDIF",VLOOKUP(C61,SIURB_EDIF_SemDes_Julho24!$A:$D,4,0),IF(B61="CDHU",VLOOKUP(C61,CDHU!$A:$F,6,0),IF(B61="SIURB_INFRA",VLOOKUP(C61,'SIURB_INFRA SemDes Jul24'!$A:$D,4,0),"")))))</f>
        <v>196.05</v>
      </c>
      <c r="L61" s="72">
        <f t="shared" ref="L61:L66" si="29">ROUND(K61*(1+$P$3),2)</f>
        <v>243.32</v>
      </c>
      <c r="M61" s="72">
        <f>SUMIF(MEMO!$B:$B,PLANILHA_ORC!C61,MEMO!$N:$N)</f>
        <v>14.7</v>
      </c>
      <c r="N61" s="72">
        <f t="shared" si="28"/>
        <v>3576.8</v>
      </c>
      <c r="O61" s="72"/>
      <c r="P61" s="72">
        <f t="shared" ref="P61:P66" si="30">ROUND(M61*L61,2)</f>
        <v>3576.8</v>
      </c>
    </row>
    <row r="62" spans="1:16" ht="25.5" x14ac:dyDescent="0.2">
      <c r="A62" s="177" t="s">
        <v>33485</v>
      </c>
      <c r="B62" s="71" t="s">
        <v>43</v>
      </c>
      <c r="C62" s="177">
        <v>95996</v>
      </c>
      <c r="D62" s="177">
        <v>2</v>
      </c>
      <c r="E62" s="177">
        <v>6</v>
      </c>
      <c r="F62" s="177">
        <v>3</v>
      </c>
      <c r="G62" s="177" t="s">
        <v>33219</v>
      </c>
      <c r="H62" s="71" t="s">
        <v>21099</v>
      </c>
      <c r="I62" s="112" t="str">
        <f>IF(B62="SINAPI",VLOOKUP(C62,SINAPI!$G$5:$K$10218,2,0),IF(B62="SICRO",VLOOKUP(C62,SICRO!$A:$D,2,0),IF(B62="SIURB_EDIF",VLOOKUP(C62,SIURB_EDIF_SemDes_Julho24!$A:$D,2,0),IF(B62="CDHU",VLOOKUP(C62,CDHU!$A:$F,2,0),IF(B62="SIURB_INFRA",VLOOKUP(C62,'SIURB_INFRA SemDes Jul24'!$A:$D,2,0),"")))))</f>
        <v>EXECUÇÃO DE PAVIMENTO COM APLICAÇÃO DE CONCRETO ASFÁLTICO, CAMADA DE BINDER - EXCLUSIVE CARGA E TRANSPORTE. AF_11/2019</v>
      </c>
      <c r="J62" s="177" t="str">
        <f>IF(B62="SINAPI",VLOOKUP(C62,SINAPI!$G$5:$K$10218,3,0),IF(B62="SICRO",VLOOKUP(C62,SICRO!$A:$D,3,0),IF(B62="SIURB_EDIF",VLOOKUP(C62,SIURB_EDIF_SemDes_Julho24!$A:$D,3,0),IF(B62="CDHU",VLOOKUP(C62,CDHU!$A:$F,3,0),IF(B62="SIURB_INFRA",VLOOKUP(C62,'SIURB_INFRA SemDes Jul24'!$A:$D,3,0),"")))))</f>
        <v>M3</v>
      </c>
      <c r="K62" s="72">
        <f>IF(B62="SINAPI",VLOOKUP(C62,SINAPI!$G$5:$K$10218,5,0),IF(B62="SICRO",VLOOKUP(C62,SICRO!$A:$D,4,0),IF(B62="SIURB_EDIF",VLOOKUP(C62,SIURB_EDIF_SemDes_Julho24!$A:$D,4,0),IF(B62="CDHU",VLOOKUP(C62,CDHU!$A:$F,6,0),IF(B62="SIURB_INFRA",VLOOKUP(C62,'SIURB_INFRA SemDes Jul24'!$A:$D,4,0),"")))))</f>
        <v>1240.52</v>
      </c>
      <c r="L62" s="72">
        <f t="shared" si="29"/>
        <v>1539.61</v>
      </c>
      <c r="M62" s="72">
        <f>SUMIF(MEMO!$B:$B,PLANILHA_ORC!C62,MEMO!$N:$N)</f>
        <v>17.64</v>
      </c>
      <c r="N62" s="72">
        <f t="shared" si="28"/>
        <v>27158.720000000001</v>
      </c>
      <c r="O62" s="72"/>
      <c r="P62" s="72">
        <f t="shared" si="30"/>
        <v>27158.720000000001</v>
      </c>
    </row>
    <row r="63" spans="1:16" ht="25.5" x14ac:dyDescent="0.2">
      <c r="A63" s="177" t="s">
        <v>33486</v>
      </c>
      <c r="B63" s="71" t="s">
        <v>43</v>
      </c>
      <c r="C63" s="177">
        <v>95995</v>
      </c>
      <c r="D63" s="177">
        <v>2</v>
      </c>
      <c r="E63" s="177">
        <v>6</v>
      </c>
      <c r="F63" s="177">
        <v>4</v>
      </c>
      <c r="G63" s="177" t="s">
        <v>33220</v>
      </c>
      <c r="H63" s="71" t="s">
        <v>21099</v>
      </c>
      <c r="I63" s="112" t="str">
        <f>IF(B63="SINAPI",VLOOKUP(C63,SINAPI!$G$5:$K$10218,2,0),IF(B63="SICRO",VLOOKUP(C63,SICRO!$A:$D,2,0),IF(B63="SIURB_EDIF",VLOOKUP(C63,SIURB_EDIF_SemDes_Julho24!$A:$D,2,0),IF(B63="CDHU",VLOOKUP(C63,CDHU!$A:$F,2,0),IF(B63="SIURB_INFRA",VLOOKUP(C63,'SIURB_INFRA SemDes Jul24'!$A:$D,2,0),"")))))</f>
        <v>EXECUÇÃO DE PAVIMENTO COM APLICAÇÃO DE CONCRETO ASFÁLTICO, CAMADA DE ROLAMENTO - EXCLUSIVE CARGA E TRANSPORTE. AF_11/2019</v>
      </c>
      <c r="J63" s="177" t="str">
        <f>IF(B63="SINAPI",VLOOKUP(C63,SINAPI!$G$5:$K$10218,3,0),IF(B63="SICRO",VLOOKUP(C63,SICRO!$A:$D,3,0),IF(B63="SIURB_EDIF",VLOOKUP(C63,SIURB_EDIF_SemDes_Julho24!$A:$D,3,0),IF(B63="CDHU",VLOOKUP(C63,CDHU!$A:$F,3,0),IF(B63="SIURB_INFRA",VLOOKUP(C63,'SIURB_INFRA SemDes Jul24'!$A:$D,3,0),"")))))</f>
        <v>M3</v>
      </c>
      <c r="K63" s="72">
        <f>IF(B63="SINAPI",VLOOKUP(C63,SINAPI!$G$5:$K$10218,5,0),IF(B63="SICRO",VLOOKUP(C63,SICRO!$A:$D,4,0),IF(B63="SIURB_EDIF",VLOOKUP(C63,SIURB_EDIF_SemDes_Julho24!$A:$D,4,0),IF(B63="CDHU",VLOOKUP(C63,CDHU!$A:$F,6,0),IF(B63="SIURB_INFRA",VLOOKUP(C63,'SIURB_INFRA SemDes Jul24'!$A:$D,4,0),"")))))</f>
        <v>1439.1</v>
      </c>
      <c r="L63" s="72">
        <f t="shared" si="29"/>
        <v>1786.07</v>
      </c>
      <c r="M63" s="72">
        <f>SUMIF(MEMO!$B:$B,PLANILHA_ORC!C63,MEMO!$N:$N)</f>
        <v>11.76</v>
      </c>
      <c r="N63" s="72">
        <f t="shared" si="28"/>
        <v>21004.18</v>
      </c>
      <c r="O63" s="72"/>
      <c r="P63" s="72">
        <f t="shared" si="30"/>
        <v>21004.18</v>
      </c>
    </row>
    <row r="64" spans="1:16" ht="51" x14ac:dyDescent="0.2">
      <c r="A64" s="177" t="s">
        <v>33487</v>
      </c>
      <c r="B64" s="71" t="s">
        <v>43</v>
      </c>
      <c r="C64" s="177">
        <v>94273</v>
      </c>
      <c r="D64" s="177">
        <v>2</v>
      </c>
      <c r="E64" s="177">
        <v>6</v>
      </c>
      <c r="F64" s="177">
        <v>5</v>
      </c>
      <c r="G64" s="177" t="s">
        <v>33221</v>
      </c>
      <c r="H64" s="71" t="s">
        <v>21099</v>
      </c>
      <c r="I64" s="112" t="str">
        <f>IF(B64="SINAPI",VLOOKUP(C64,SINAPI!$G$5:$K$10218,2,0),IF(B64="SICRO",VLOOKUP(C64,SICRO!$A:$D,2,0),IF(B64="SIURB_EDIF",VLOOKUP(C64,SIURB_EDIF_SemDes_Julho24!$A:$D,2,0),IF(B64="CDHU",VLOOKUP(C64,CDHU!$A:$F,2,0),IF(B64="SIURB_INFRA",VLOOKUP(C64,'SIURB_INFRA SemDes Jul24'!$A:$D,2,0),"")))))</f>
        <v>ASSENTAMENTO DE GUIA (MEIO-FIO) EM TRECHO RETO, CONFECCIONADA EM CONCRETO PRÉ-FABRICADO, DIMENSÕES 100X15X13X30 CM (COMPRIMENTO X BASE INFERIOR X BASE SUPERIOR X ALTURA). AF_01/2024</v>
      </c>
      <c r="J64" s="177" t="str">
        <f>IF(B64="SINAPI",VLOOKUP(C64,SINAPI!$G$5:$K$10218,3,0),IF(B64="SICRO",VLOOKUP(C64,SICRO!$A:$D,3,0),IF(B64="SIURB_EDIF",VLOOKUP(C64,SIURB_EDIF_SemDes_Julho24!$A:$D,3,0),IF(B64="CDHU",VLOOKUP(C64,CDHU!$A:$F,3,0),IF(B64="SIURB_INFRA",VLOOKUP(C64,'SIURB_INFRA SemDes Jul24'!$A:$D,3,0),"")))))</f>
        <v>M</v>
      </c>
      <c r="K64" s="72">
        <f>IF(B64="SINAPI",VLOOKUP(C64,SINAPI!$G$5:$K$10218,5,0),IF(B64="SICRO",VLOOKUP(C64,SICRO!$A:$D,4,0),IF(B64="SIURB_EDIF",VLOOKUP(C64,SIURB_EDIF_SemDes_Julho24!$A:$D,4,0),IF(B64="CDHU",VLOOKUP(C64,CDHU!$A:$F,6,0),IF(B64="SIURB_INFRA",VLOOKUP(C64,'SIURB_INFRA SemDes Jul24'!$A:$D,4,0),"")))))</f>
        <v>45.3</v>
      </c>
      <c r="L64" s="72">
        <f t="shared" si="29"/>
        <v>56.22</v>
      </c>
      <c r="M64" s="72">
        <f>SUMIF(MEMO!$B:$B,PLANILHA_ORC!C64,MEMO!$N:$N)</f>
        <v>84</v>
      </c>
      <c r="N64" s="72">
        <f t="shared" si="28"/>
        <v>4722.4799999999996</v>
      </c>
      <c r="O64" s="72"/>
      <c r="P64" s="72">
        <f t="shared" si="30"/>
        <v>4722.4799999999996</v>
      </c>
    </row>
    <row r="65" spans="1:17" ht="25.5" x14ac:dyDescent="0.2">
      <c r="A65" s="177" t="s">
        <v>33488</v>
      </c>
      <c r="B65" s="71" t="s">
        <v>43</v>
      </c>
      <c r="C65" s="177">
        <v>94283</v>
      </c>
      <c r="D65" s="177">
        <v>2</v>
      </c>
      <c r="E65" s="177">
        <v>6</v>
      </c>
      <c r="F65" s="177">
        <v>6</v>
      </c>
      <c r="G65" s="177" t="s">
        <v>33222</v>
      </c>
      <c r="H65" s="71" t="s">
        <v>21099</v>
      </c>
      <c r="I65" s="112" t="str">
        <f>IF(B65="SINAPI",VLOOKUP(C65,SINAPI!$G$5:$K$10218,2,0),IF(B65="SICRO",VLOOKUP(C65,SICRO!$A:$D,2,0),IF(B65="SIURB_EDIF",VLOOKUP(C65,SIURB_EDIF_SemDes_Julho24!$A:$D,2,0),IF(B65="CDHU",VLOOKUP(C65,CDHU!$A:$F,2,0),IF(B65="SIURB_INFRA",VLOOKUP(C65,'SIURB_INFRA SemDes Jul24'!$A:$D,2,0),"")))))</f>
        <v>EXECUÇÃO DE SARJETA DE CONCRETO USINADO, MOLDADA  IN LOCO  EM TRECHO RETO, 45 CM BASE X 15 CM ALTURA. AF_01/2024</v>
      </c>
      <c r="J65" s="177" t="str">
        <f>IF(B65="SINAPI",VLOOKUP(C65,SINAPI!$G$5:$K$10218,3,0),IF(B65="SICRO",VLOOKUP(C65,SICRO!$A:$D,3,0),IF(B65="SIURB_EDIF",VLOOKUP(C65,SIURB_EDIF_SemDes_Julho24!$A:$D,3,0),IF(B65="CDHU",VLOOKUP(C65,CDHU!$A:$F,3,0),IF(B65="SIURB_INFRA",VLOOKUP(C65,'SIURB_INFRA SemDes Jul24'!$A:$D,3,0),"")))))</f>
        <v>M</v>
      </c>
      <c r="K65" s="72">
        <f>IF(B65="SINAPI",VLOOKUP(C65,SINAPI!$G$5:$K$10218,5,0),IF(B65="SICRO",VLOOKUP(C65,SICRO!$A:$D,4,0),IF(B65="SIURB_EDIF",VLOOKUP(C65,SIURB_EDIF_SemDes_Julho24!$A:$D,4,0),IF(B65="CDHU",VLOOKUP(C65,CDHU!$A:$F,6,0),IF(B65="SIURB_INFRA",VLOOKUP(C65,'SIURB_INFRA SemDes Jul24'!$A:$D,4,0),"")))))</f>
        <v>56.2</v>
      </c>
      <c r="L65" s="72">
        <f t="shared" ref="L65" si="31">ROUND(K65*(1+$P$3),2)</f>
        <v>69.75</v>
      </c>
      <c r="M65" s="72">
        <f>SUMIF(MEMO!$B:$B,PLANILHA_ORC!C65,MEMO!$N:$N)</f>
        <v>84</v>
      </c>
      <c r="N65" s="72">
        <f t="shared" si="28"/>
        <v>5859</v>
      </c>
      <c r="O65" s="72"/>
      <c r="P65" s="72">
        <f t="shared" ref="P65" si="32">ROUND(M65*L65,2)</f>
        <v>5859</v>
      </c>
    </row>
    <row r="66" spans="1:17" ht="38.25" x14ac:dyDescent="0.2">
      <c r="A66" s="177" t="s">
        <v>33489</v>
      </c>
      <c r="B66" s="71" t="s">
        <v>43</v>
      </c>
      <c r="C66" s="177">
        <v>94995</v>
      </c>
      <c r="D66" s="177">
        <v>2</v>
      </c>
      <c r="E66" s="177">
        <v>6</v>
      </c>
      <c r="F66" s="177">
        <v>7</v>
      </c>
      <c r="G66" s="177" t="s">
        <v>33452</v>
      </c>
      <c r="H66" s="71" t="s">
        <v>21099</v>
      </c>
      <c r="I66" s="112" t="str">
        <f>IF(B66="SINAPI",VLOOKUP(C66,SINAPI!$G$5:$K$10218,2,0),IF(B66="SICRO",VLOOKUP(C66,SICRO!$A:$D,2,0),IF(B66="SIURB_EDIF",VLOOKUP(C66,SIURB_EDIF_SemDes_Julho24!$A:$D,2,0),IF(B66="CDHU",VLOOKUP(C66,CDHU!$A:$F,2,0),IF(B66="SIURB_INFRA",VLOOKUP(C66,'SIURB_INFRA SemDes Jul24'!$A:$D,2,0),"")))))</f>
        <v>EXECUÇÃO DE PASSEIO (CALÇADA) OU PISO DE CONCRETO COM CONCRETO MOLDADO IN LOCO, USINADO, ACABAMENTO CONVENCIONAL, ESPESSURA 8 CM, ARMADO. AF_08/2022</v>
      </c>
      <c r="J66" s="177" t="str">
        <f>IF(B66="SINAPI",VLOOKUP(C66,SINAPI!$G$5:$K$10218,3,0),IF(B66="SICRO",VLOOKUP(C66,SICRO!$A:$D,3,0),IF(B66="SIURB_EDIF",VLOOKUP(C66,SIURB_EDIF_SemDes_Julho24!$A:$D,3,0),IF(B66="CDHU",VLOOKUP(C66,CDHU!$A:$F,3,0),IF(B66="SIURB_INFRA",VLOOKUP(C66,'SIURB_INFRA SemDes Jul24'!$A:$D,3,0),"")))))</f>
        <v>M2</v>
      </c>
      <c r="K66" s="72">
        <f>IF(B66="SINAPI",VLOOKUP(C66,SINAPI!$G$5:$K$10218,5,0),IF(B66="SICRO",VLOOKUP(C66,SICRO!$A:$D,4,0),IF(B66="SIURB_EDIF",VLOOKUP(C66,SIURB_EDIF_SemDes_Julho24!$A:$D,4,0),IF(B66="CDHU",VLOOKUP(C66,CDHU!$A:$F,6,0),IF(B66="SIURB_INFRA",VLOOKUP(C66,'SIURB_INFRA SemDes Jul24'!$A:$D,4,0),"")))))</f>
        <v>84.9</v>
      </c>
      <c r="L66" s="72">
        <f t="shared" si="29"/>
        <v>105.37</v>
      </c>
      <c r="M66" s="72">
        <f>SUMIF(MEMO!$B:$B,PLANILHA_ORC!C66,MEMO!$N:$N)</f>
        <v>126</v>
      </c>
      <c r="N66" s="72">
        <f t="shared" si="28"/>
        <v>13276.62</v>
      </c>
      <c r="O66" s="72"/>
      <c r="P66" s="72">
        <f t="shared" si="30"/>
        <v>13276.62</v>
      </c>
    </row>
    <row r="67" spans="1:17" s="70" customFormat="1" x14ac:dyDescent="0.2">
      <c r="A67" s="176">
        <v>13</v>
      </c>
      <c r="B67" s="68"/>
      <c r="C67" s="176"/>
      <c r="D67" s="176">
        <v>2</v>
      </c>
      <c r="E67" s="176">
        <v>7</v>
      </c>
      <c r="F67" s="176"/>
      <c r="G67" s="176" t="s">
        <v>33223</v>
      </c>
      <c r="H67" s="68" t="s">
        <v>21100</v>
      </c>
      <c r="I67" s="111" t="s">
        <v>21100</v>
      </c>
      <c r="J67" s="176"/>
      <c r="K67" s="69"/>
      <c r="L67" s="69"/>
      <c r="M67" s="69"/>
      <c r="N67" s="69">
        <f>SUBTOTAL(9,N68:N70)</f>
        <v>126229.33</v>
      </c>
      <c r="O67" s="69"/>
      <c r="P67" s="69">
        <f>SUBTOTAL(9,P68:P70)</f>
        <v>126229.33</v>
      </c>
    </row>
    <row r="68" spans="1:17" ht="38.25" x14ac:dyDescent="0.2">
      <c r="A68" s="177" t="s">
        <v>33490</v>
      </c>
      <c r="B68" s="71" t="s">
        <v>43</v>
      </c>
      <c r="C68" s="177">
        <v>105745</v>
      </c>
      <c r="D68" s="177">
        <v>2</v>
      </c>
      <c r="E68" s="177">
        <v>7</v>
      </c>
      <c r="F68" s="177">
        <v>1</v>
      </c>
      <c r="G68" s="177" t="s">
        <v>33224</v>
      </c>
      <c r="H68" s="71" t="s">
        <v>21100</v>
      </c>
      <c r="I68" s="112" t="str">
        <f>IF(B68="SINAPI",VLOOKUP(C68,SINAPI!$G$5:$K$10218,2,0),IF(B68="SICRO",VLOOKUP(C68,SICRO!$A:$D,2,0),IF(B68="SIURB_EDIF",VLOOKUP(C68,SIURB_EDIF_SemDes_Julho24!$A:$D,2,0),IF(B68="CDHU",VLOOKUP(C68,CDHU!$A:$F,2,0),IF(B68="SIURB_INFRA",VLOOKUP(C68,'SIURB_INFRA SemDes Jul24'!$A:$D,2,0),"")))))</f>
        <v>CONSTRUÇÃO DE BASE E SUB-BASE PARA PAVIMENTAÇÃO DE RACHÃO, COM ESPESSURA DE 50 CM - EXCLUSIVE CARGA E TRANSPORTE. AF_09/2024</v>
      </c>
      <c r="J68" s="177" t="str">
        <f>IF(B68="SINAPI",VLOOKUP(C68,SINAPI!$G$5:$K$10218,3,0),IF(B68="SICRO",VLOOKUP(C68,SICRO!$A:$D,3,0),IF(B68="SIURB_EDIF",VLOOKUP(C68,SIURB_EDIF_SemDes_Julho24!$A:$D,3,0),IF(B68="CDHU",VLOOKUP(C68,CDHU!$A:$F,3,0),IF(B68="SIURB_INFRA",VLOOKUP(C68,'SIURB_INFRA SemDes Jul24'!$A:$D,3,0),"")))))</f>
        <v>M3</v>
      </c>
      <c r="K68" s="72">
        <f>IF(B68="SINAPI",VLOOKUP(C68,SINAPI!$G$5:$K$10218,5,0),IF(B68="SICRO",VLOOKUP(C68,SICRO!$A:$D,4,0),IF(B68="SIURB_EDIF",VLOOKUP(C68,SIURB_EDIF_SemDes_Julho24!$A:$D,4,0),IF(B68="CDHU",VLOOKUP(C68,CDHU!$A:$F,6,0),IF(B68="SIURB_INFRA",VLOOKUP(C68,'SIURB_INFRA SemDes Jul24'!$A:$D,4,0),"")))))</f>
        <v>96.76</v>
      </c>
      <c r="L68" s="72">
        <f t="shared" ref="L68:L70" si="33">ROUND(K68*(1+$P$3),2)</f>
        <v>120.09</v>
      </c>
      <c r="M68" s="72">
        <f>SUMIF(MEMO!$B:$B,PLANILHA_ORC!C68,MEMO!$N:$N)</f>
        <v>398.18</v>
      </c>
      <c r="N68" s="72">
        <f t="shared" ref="N68:N70" si="34">P68</f>
        <v>47817.440000000002</v>
      </c>
      <c r="O68" s="72"/>
      <c r="P68" s="72">
        <f t="shared" ref="P68:P70" si="35">ROUND(M68*L68,2)</f>
        <v>47817.440000000002</v>
      </c>
    </row>
    <row r="69" spans="1:17" ht="38.25" x14ac:dyDescent="0.2">
      <c r="A69" s="177" t="s">
        <v>33491</v>
      </c>
      <c r="B69" s="71" t="s">
        <v>43</v>
      </c>
      <c r="C69" s="177">
        <v>100324</v>
      </c>
      <c r="D69" s="177">
        <v>2</v>
      </c>
      <c r="E69" s="177">
        <v>7</v>
      </c>
      <c r="F69" s="177">
        <v>2</v>
      </c>
      <c r="G69" s="177" t="s">
        <v>33225</v>
      </c>
      <c r="H69" s="71" t="s">
        <v>21100</v>
      </c>
      <c r="I69" s="112" t="str">
        <f>IF(B69="SINAPI",VLOOKUP(C69,SINAPI!$G$5:$K$10218,2,0),IF(B69="SICRO",VLOOKUP(C69,SICRO!$A:$D,2,0),IF(B69="SIURB_EDIF",VLOOKUP(C69,SIURB_EDIF_SemDes_Julho24!$A:$D,2,0),IF(B69="CDHU",VLOOKUP(C69,CDHU!$A:$F,2,0),IF(B69="SIURB_INFRA",VLOOKUP(C69,'SIURB_INFRA SemDes Jul24'!$A:$D,2,0),"")))))</f>
        <v>LASTRO COM MATERIAL GRANULAR (PEDRA BRITADA N.1 E PEDRA BRITADA N.2), APLICADO EM PISOS OU LAJES SOBRE SOLO, ESPESSURA DE *10 CM*. AF_01/2024</v>
      </c>
      <c r="J69" s="177" t="str">
        <f>IF(B69="SINAPI",VLOOKUP(C69,SINAPI!$G$5:$K$10218,3,0),IF(B69="SICRO",VLOOKUP(C69,SICRO!$A:$D,3,0),IF(B69="SIURB_EDIF",VLOOKUP(C69,SIURB_EDIF_SemDes_Julho24!$A:$D,3,0),IF(B69="CDHU",VLOOKUP(C69,CDHU!$A:$F,3,0),IF(B69="SIURB_INFRA",VLOOKUP(C69,'SIURB_INFRA SemDes Jul24'!$A:$D,3,0),"")))))</f>
        <v>M3</v>
      </c>
      <c r="K69" s="72">
        <f>IF(B69="SINAPI",VLOOKUP(C69,SINAPI!$G$5:$K$10218,5,0),IF(B69="SICRO",VLOOKUP(C69,SICRO!$A:$D,4,0),IF(B69="SIURB_EDIF",VLOOKUP(C69,SIURB_EDIF_SemDes_Julho24!$A:$D,4,0),IF(B69="CDHU",VLOOKUP(C69,CDHU!$A:$F,6,0),IF(B69="SIURB_INFRA",VLOOKUP(C69,'SIURB_INFRA SemDes Jul24'!$A:$D,4,0),"")))))</f>
        <v>164.88</v>
      </c>
      <c r="L69" s="72">
        <f t="shared" si="33"/>
        <v>204.63</v>
      </c>
      <c r="M69" s="72">
        <f>SUMIF(MEMO!$B:$B,PLANILHA_ORC!C69,MEMO!$N:$N)</f>
        <v>72.569999999999993</v>
      </c>
      <c r="N69" s="72">
        <f t="shared" si="34"/>
        <v>14850</v>
      </c>
      <c r="O69" s="72"/>
      <c r="P69" s="72">
        <f t="shared" si="35"/>
        <v>14850</v>
      </c>
    </row>
    <row r="70" spans="1:17" ht="25.5" x14ac:dyDescent="0.2">
      <c r="A70" s="177" t="s">
        <v>33492</v>
      </c>
      <c r="B70" s="71" t="s">
        <v>43</v>
      </c>
      <c r="C70" s="177">
        <v>96620</v>
      </c>
      <c r="D70" s="177">
        <v>2</v>
      </c>
      <c r="E70" s="177">
        <v>7</v>
      </c>
      <c r="F70" s="177">
        <v>3</v>
      </c>
      <c r="G70" s="177" t="s">
        <v>33226</v>
      </c>
      <c r="H70" s="71" t="s">
        <v>21100</v>
      </c>
      <c r="I70" s="112" t="str">
        <f>IF(B70="SINAPI",VLOOKUP(C70,SINAPI!$G$5:$K$10218,2,0),IF(B70="SICRO",VLOOKUP(C70,SICRO!$A:$D,2,0),IF(B70="SIURB_EDIF",VLOOKUP(C70,SIURB_EDIF_SemDes_Julho24!$A:$D,2,0),IF(B70="CDHU",VLOOKUP(C70,CDHU!$A:$F,2,0),IF(B70="SIURB_INFRA",VLOOKUP(C70,'SIURB_INFRA SemDes Jul24'!$A:$D,2,0),"")))))</f>
        <v>LASTRO DE CONCRETO MAGRO, APLICADO EM PISOS, LAJES SOBRE SOLO OU RADIERS. AF_01/2024</v>
      </c>
      <c r="J70" s="177" t="str">
        <f>IF(B70="SINAPI",VLOOKUP(C70,SINAPI!$G$5:$K$10218,3,0),IF(B70="SICRO",VLOOKUP(C70,SICRO!$A:$D,3,0),IF(B70="SIURB_EDIF",VLOOKUP(C70,SIURB_EDIF_SemDes_Julho24!$A:$D,3,0),IF(B70="CDHU",VLOOKUP(C70,CDHU!$A:$F,3,0),IF(B70="SIURB_INFRA",VLOOKUP(C70,'SIURB_INFRA SemDes Jul24'!$A:$D,3,0),"")))))</f>
        <v>M3</v>
      </c>
      <c r="K70" s="72">
        <f>IF(B70="SINAPI",VLOOKUP(C70,SINAPI!$G$5:$K$10218,5,0),IF(B70="SICRO",VLOOKUP(C70,SICRO!$A:$D,4,0),IF(B70="SIURB_EDIF",VLOOKUP(C70,SIURB_EDIF_SemDes_Julho24!$A:$D,4,0),IF(B70="CDHU",VLOOKUP(C70,CDHU!$A:$F,6,0),IF(B70="SIURB_INFRA",VLOOKUP(C70,'SIURB_INFRA SemDes Jul24'!$A:$D,4,0),"")))))</f>
        <v>705.72</v>
      </c>
      <c r="L70" s="72">
        <f t="shared" si="33"/>
        <v>875.87</v>
      </c>
      <c r="M70" s="72">
        <f>SUMIF(MEMO!$B:$B,PLANILHA_ORC!C70,MEMO!$N:$N)</f>
        <v>72.569999999999993</v>
      </c>
      <c r="N70" s="72">
        <f t="shared" si="34"/>
        <v>63561.89</v>
      </c>
      <c r="O70" s="72"/>
      <c r="P70" s="72">
        <f t="shared" si="35"/>
        <v>63561.89</v>
      </c>
    </row>
    <row r="71" spans="1:17" s="70" customFormat="1" x14ac:dyDescent="0.2">
      <c r="A71" s="176">
        <v>14</v>
      </c>
      <c r="B71" s="68"/>
      <c r="C71" s="176"/>
      <c r="D71" s="176">
        <v>2</v>
      </c>
      <c r="E71" s="176">
        <v>8</v>
      </c>
      <c r="F71" s="176"/>
      <c r="G71" s="176" t="s">
        <v>33227</v>
      </c>
      <c r="H71" s="68" t="s">
        <v>23751</v>
      </c>
      <c r="I71" s="111" t="s">
        <v>23751</v>
      </c>
      <c r="J71" s="176"/>
      <c r="K71" s="69"/>
      <c r="L71" s="69"/>
      <c r="M71" s="69"/>
      <c r="N71" s="69">
        <f>SUBTOTAL(9,N72:N74)</f>
        <v>339392.14999999997</v>
      </c>
      <c r="O71" s="69"/>
      <c r="P71" s="69">
        <f>SUBTOTAL(9,P72:P74)</f>
        <v>339392.14999999997</v>
      </c>
    </row>
    <row r="72" spans="1:17" ht="38.25" x14ac:dyDescent="0.2">
      <c r="A72" s="177" t="s">
        <v>33493</v>
      </c>
      <c r="B72" s="71" t="s">
        <v>21081</v>
      </c>
      <c r="C72" s="177" t="s">
        <v>15024</v>
      </c>
      <c r="D72" s="177">
        <v>2</v>
      </c>
      <c r="E72" s="177">
        <v>8</v>
      </c>
      <c r="F72" s="177">
        <v>1</v>
      </c>
      <c r="G72" s="177" t="s">
        <v>33228</v>
      </c>
      <c r="H72" s="71" t="s">
        <v>23751</v>
      </c>
      <c r="I72" s="112" t="str">
        <f>IF(B72="SINAPI",VLOOKUP(C72,SINAPI!$G$5:$K$10218,2,0),IF(B72="SICRO",VLOOKUP(C72,SICRO!$A:$D,2,0),IF(B72="SIURB_EDIF",VLOOKUP(C72,SIURB_EDIF_SemDes_Julho24!$A:$D,2,0),IF(B72="CDHU",VLOOKUP(C72,CDHU!$A:$F,2,0),IF(B72="SIURB_INFRA",VLOOKUP(C72,'SIURB_INFRA SemDes Jul24'!$A:$D,2,0),"")))))</f>
        <v>Escoramento com perfis metálicos W 150 x 18,0 kg/m a cada metro e chapas de aço - estroncas a cada 2 m não incluídas - profundidade de até 10 m - aço com utilização de 20 vezes - fornecimento, instalação e retirada</v>
      </c>
      <c r="J72" s="177" t="str">
        <f>IF(B72="SINAPI",VLOOKUP(C72,SINAPI!$G$5:$K$10218,3,0),IF(B72="SICRO",VLOOKUP(C72,SICRO!$A:$D,3,0),IF(B72="SIURB_EDIF",VLOOKUP(C72,SIURB_EDIF_SemDes_Julho24!$A:$D,3,0),IF(B72="CDHU",VLOOKUP(C72,CDHU!$A:$F,3,0),IF(B72="SIURB_INFRA",VLOOKUP(C72,'SIURB_INFRA SemDes Jul24'!$A:$D,3,0),"")))))</f>
        <v>m²</v>
      </c>
      <c r="K72" s="72">
        <f>IF(B72="SINAPI",VLOOKUP(C72,SINAPI!$G$5:$K$10218,5,0),IF(B72="SICRO",VLOOKUP(C72,SICRO!$A:$D,4,0),IF(B72="SIURB_EDIF",VLOOKUP(C72,SIURB_EDIF_SemDes_Julho24!$A:$D,4,0),IF(B72="CDHU",VLOOKUP(C72,CDHU!$A:$F,6,0),IF(B72="SIURB_INFRA",VLOOKUP(C72,'SIURB_INFRA SemDes Jul24'!$A:$D,4,0),"")))))</f>
        <v>228.1</v>
      </c>
      <c r="L72" s="72">
        <f t="shared" ref="L72:L74" si="36">ROUND(K72*(1+$P$3),2)</f>
        <v>283.08999999999997</v>
      </c>
      <c r="M72" s="72">
        <f>SUMIF(MEMO!$B:$B,PLANILHA_ORC!C72,MEMO!$N:$N)</f>
        <v>1184.75</v>
      </c>
      <c r="N72" s="72">
        <f t="shared" ref="N72:N74" si="37">P72</f>
        <v>335390.88</v>
      </c>
      <c r="O72" s="72"/>
      <c r="P72" s="72">
        <f t="shared" ref="P72:P74" si="38">ROUND(M72*L72,2)</f>
        <v>335390.88</v>
      </c>
      <c r="Q72" s="204"/>
    </row>
    <row r="73" spans="1:17" x14ac:dyDescent="0.2">
      <c r="A73" s="177" t="s">
        <v>33494</v>
      </c>
      <c r="B73" s="71" t="s">
        <v>21081</v>
      </c>
      <c r="C73" s="177" t="s">
        <v>15054</v>
      </c>
      <c r="D73" s="177">
        <v>2</v>
      </c>
      <c r="E73" s="177">
        <v>8</v>
      </c>
      <c r="F73" s="177">
        <v>2</v>
      </c>
      <c r="G73" s="177" t="s">
        <v>33229</v>
      </c>
      <c r="H73" s="71" t="s">
        <v>23751</v>
      </c>
      <c r="I73" s="112" t="str">
        <f>IF(B73="SINAPI",VLOOKUP(C73,SINAPI!$G$5:$K$10218,2,0),IF(B73="SICRO",VLOOKUP(C73,SICRO!$A:$D,2,0),IF(B73="SIURB_EDIF",VLOOKUP(C73,SIURB_EDIF_SemDes_Julho24!$A:$D,2,0),IF(B73="CDHU",VLOOKUP(C73,CDHU!$A:$F,2,0),IF(B73="SIURB_INFRA",VLOOKUP(C73,'SIURB_INFRA SemDes Jul24'!$A:$D,2,0),"")))))</f>
        <v>Estroncas em perfil metálico W 150 x 18,0 kg/m - utilização de 20 vezes</v>
      </c>
      <c r="J73" s="177" t="str">
        <f>IF(B73="SINAPI",VLOOKUP(C73,SINAPI!$G$5:$K$10218,3,0),IF(B73="SICRO",VLOOKUP(C73,SICRO!$A:$D,3,0),IF(B73="SIURB_EDIF",VLOOKUP(C73,SIURB_EDIF_SemDes_Julho24!$A:$D,3,0),IF(B73="CDHU",VLOOKUP(C73,CDHU!$A:$F,3,0),IF(B73="SIURB_INFRA",VLOOKUP(C73,'SIURB_INFRA SemDes Jul24'!$A:$D,3,0),"")))))</f>
        <v>m</v>
      </c>
      <c r="K73" s="72">
        <f>IF(B73="SINAPI",VLOOKUP(C73,SINAPI!$G$5:$K$10218,5,0),IF(B73="SICRO",VLOOKUP(C73,SICRO!$A:$D,4,0),IF(B73="SIURB_EDIF",VLOOKUP(C73,SIURB_EDIF_SemDes_Julho24!$A:$D,4,0),IF(B73="CDHU",VLOOKUP(C73,CDHU!$A:$F,6,0),IF(B73="SIURB_INFRA",VLOOKUP(C73,'SIURB_INFRA SemDes Jul24'!$A:$D,4,0),"")))))</f>
        <v>39.659999999999997</v>
      </c>
      <c r="L73" s="72">
        <f t="shared" si="36"/>
        <v>49.22</v>
      </c>
      <c r="M73" s="72">
        <f>SUMIF(MEMO!$B:$B,PLANILHA_ORC!C73,MEMO!$N:$N)</f>
        <v>51.39</v>
      </c>
      <c r="N73" s="72">
        <f t="shared" si="37"/>
        <v>2529.42</v>
      </c>
      <c r="O73" s="72"/>
      <c r="P73" s="72">
        <f t="shared" si="38"/>
        <v>2529.42</v>
      </c>
    </row>
    <row r="74" spans="1:17" ht="25.5" x14ac:dyDescent="0.2">
      <c r="A74" s="177" t="s">
        <v>33495</v>
      </c>
      <c r="B74" s="71" t="s">
        <v>21081</v>
      </c>
      <c r="C74" s="177" t="s">
        <v>15030</v>
      </c>
      <c r="D74" s="177">
        <v>2</v>
      </c>
      <c r="E74" s="177">
        <v>8</v>
      </c>
      <c r="F74" s="177">
        <v>3</v>
      </c>
      <c r="G74" s="177" t="s">
        <v>33230</v>
      </c>
      <c r="H74" s="71" t="s">
        <v>23751</v>
      </c>
      <c r="I74" s="112" t="str">
        <f>IF(B74="SINAPI",VLOOKUP(C74,SINAPI!$G$5:$K$10218,2,0),IF(B74="SICRO",VLOOKUP(C74,SICRO!$A:$D,2,0),IF(B74="SIURB_EDIF",VLOOKUP(C74,SIURB_EDIF_SemDes_Julho24!$A:$D,2,0),IF(B74="CDHU",VLOOKUP(C74,CDHU!$A:$F,2,0),IF(B74="SIURB_INFRA",VLOOKUP(C74,'SIURB_INFRA SemDes Jul24'!$A:$D,2,0),"")))))</f>
        <v>Escoramento com pontaletes D = 10 cm - utilização de 3 vezes - confecção, instalação e retirada</v>
      </c>
      <c r="J74" s="177" t="str">
        <f>IF(B74="SINAPI",VLOOKUP(C74,SINAPI!$G$5:$K$10218,3,0),IF(B74="SICRO",VLOOKUP(C74,SICRO!$A:$D,3,0),IF(B74="SIURB_EDIF",VLOOKUP(C74,SIURB_EDIF_SemDes_Julho24!$A:$D,3,0),IF(B74="CDHU",VLOOKUP(C74,CDHU!$A:$F,3,0),IF(B74="SIURB_INFRA",VLOOKUP(C74,'SIURB_INFRA SemDes Jul24'!$A:$D,3,0),"")))))</f>
        <v>m³</v>
      </c>
      <c r="K74" s="72">
        <f>IF(B74="SINAPI",VLOOKUP(C74,SINAPI!$G$5:$K$10218,5,0),IF(B74="SICRO",VLOOKUP(C74,SICRO!$A:$D,4,0),IF(B74="SIURB_EDIF",VLOOKUP(C74,SIURB_EDIF_SemDes_Julho24!$A:$D,4,0),IF(B74="CDHU",VLOOKUP(C74,CDHU!$A:$F,6,0),IF(B74="SIURB_INFRA",VLOOKUP(C74,'SIURB_INFRA SemDes Jul24'!$A:$D,4,0),"")))))</f>
        <v>22.95</v>
      </c>
      <c r="L74" s="72">
        <f t="shared" si="36"/>
        <v>28.48</v>
      </c>
      <c r="M74" s="72">
        <f>SUMIF(MEMO!$B:$B,PLANILHA_ORC!C74,MEMO!$N:$N)</f>
        <v>51.68</v>
      </c>
      <c r="N74" s="72">
        <f t="shared" si="37"/>
        <v>1471.85</v>
      </c>
      <c r="O74" s="72"/>
      <c r="P74" s="72">
        <f t="shared" si="38"/>
        <v>1471.85</v>
      </c>
    </row>
    <row r="75" spans="1:17" s="70" customFormat="1" x14ac:dyDescent="0.2">
      <c r="A75" s="176">
        <v>15</v>
      </c>
      <c r="B75" s="68"/>
      <c r="C75" s="176"/>
      <c r="D75" s="176">
        <v>2</v>
      </c>
      <c r="E75" s="176">
        <v>9</v>
      </c>
      <c r="F75" s="176"/>
      <c r="G75" s="176" t="s">
        <v>33231</v>
      </c>
      <c r="H75" s="68" t="s">
        <v>17</v>
      </c>
      <c r="I75" s="111" t="s">
        <v>17</v>
      </c>
      <c r="J75" s="176"/>
      <c r="K75" s="69"/>
      <c r="L75" s="69"/>
      <c r="M75" s="69"/>
      <c r="N75" s="69">
        <f>SUBTOTAL(9,N76:N80)</f>
        <v>759023.47</v>
      </c>
      <c r="O75" s="69"/>
      <c r="P75" s="69">
        <f>SUBTOTAL(9,P76:P80)</f>
        <v>759023.47</v>
      </c>
    </row>
    <row r="76" spans="1:17" ht="25.5" x14ac:dyDescent="0.2">
      <c r="A76" s="177" t="s">
        <v>33496</v>
      </c>
      <c r="B76" s="71" t="s">
        <v>21081</v>
      </c>
      <c r="C76" s="177" t="s">
        <v>16421</v>
      </c>
      <c r="D76" s="177">
        <v>2</v>
      </c>
      <c r="E76" s="177">
        <v>9</v>
      </c>
      <c r="F76" s="177">
        <v>1</v>
      </c>
      <c r="G76" s="177" t="s">
        <v>33232</v>
      </c>
      <c r="H76" s="71" t="s">
        <v>17</v>
      </c>
      <c r="I76" s="112" t="str">
        <f>IF(B76="SINAPI",VLOOKUP(C76,SINAPI!$G$5:$K$10218,2,0),IF(B76="SICRO",VLOOKUP(C76,SICRO!$A:$D,2,0),IF(B76="SIURB_EDIF",VLOOKUP(C76,SIURB_EDIF_SemDes_Julho24!$A:$D,2,0),IF(B76="CDHU",VLOOKUP(C76,CDHU!$A:$F,2,0),IF(B76="SIURB_INFRA",VLOOKUP(C76,'SIURB_INFRA SemDes Jul24'!$A:$D,2,0),"")))))</f>
        <v>Fôrmas de tábuas de pinho para dispositivos de drenagem - utilização de 3 vezes - confecção, instalação e retirada</v>
      </c>
      <c r="J76" s="177" t="str">
        <f>IF(B76="SINAPI",VLOOKUP(C76,SINAPI!$G$5:$K$10218,3,0),IF(B76="SICRO",VLOOKUP(C76,SICRO!$A:$D,3,0),IF(B76="SIURB_EDIF",VLOOKUP(C76,SIURB_EDIF_SemDes_Julho24!$A:$D,3,0),IF(B76="CDHU",VLOOKUP(C76,CDHU!$A:$F,3,0),IF(B76="SIURB_INFRA",VLOOKUP(C76,'SIURB_INFRA SemDes Jul24'!$A:$D,3,0),"")))))</f>
        <v>m²</v>
      </c>
      <c r="K76" s="72">
        <f>IF(B76="SINAPI",VLOOKUP(C76,SINAPI!$G$5:$K$10218,5,0),IF(B76="SICRO",VLOOKUP(C76,SICRO!$A:$D,4,0),IF(B76="SIURB_EDIF",VLOOKUP(C76,SIURB_EDIF_SemDes_Julho24!$A:$D,4,0),IF(B76="CDHU",VLOOKUP(C76,CDHU!$A:$F,6,0),IF(B76="SIURB_INFRA",VLOOKUP(C76,'SIURB_INFRA SemDes Jul24'!$A:$D,4,0),"")))))</f>
        <v>77.83</v>
      </c>
      <c r="L76" s="72">
        <f t="shared" ref="L76:L80" si="39">ROUND(K76*(1+$P$3),2)</f>
        <v>96.59</v>
      </c>
      <c r="M76" s="72">
        <f>SUMIF(MEMO!$B:$B,PLANILHA_ORC!C76,MEMO!$N:$N)</f>
        <v>1587.07</v>
      </c>
      <c r="N76" s="72">
        <f t="shared" ref="N76:N80" si="40">P76</f>
        <v>153295.09</v>
      </c>
      <c r="O76" s="72"/>
      <c r="P76" s="72">
        <f t="shared" ref="P76:P80" si="41">ROUND(M76*L76,2)</f>
        <v>153295.09</v>
      </c>
    </row>
    <row r="77" spans="1:17" x14ac:dyDescent="0.2">
      <c r="A77" s="177" t="s">
        <v>33497</v>
      </c>
      <c r="B77" s="71" t="s">
        <v>24032</v>
      </c>
      <c r="C77" s="177">
        <v>3003021</v>
      </c>
      <c r="D77" s="177">
        <v>2</v>
      </c>
      <c r="E77" s="177">
        <v>9</v>
      </c>
      <c r="F77" s="177">
        <v>2</v>
      </c>
      <c r="G77" s="177" t="s">
        <v>33233</v>
      </c>
      <c r="H77" s="71" t="s">
        <v>17</v>
      </c>
      <c r="I77" s="112" t="str">
        <f>IF(B77="SINAPI",VLOOKUP(C77,SINAPI!$G$5:$K$10218,2,0),IF(B77="SICRO",VLOOKUP(C77,SICRO!$A:$D,2,0),IF(B77="SIURB_EDIF",VLOOKUP(C77,SIURB_EDIF_SemDes_Julho24!$A:$D,2,0),IF(B77="CDHU",VLOOKUP(C77,CDHU!$A:$F,2,0),IF(B77="SIURB_INFRA",VLOOKUP(C77,'SIURB_INFRA SemDes Jul24'!$A:$D,2,0),"")))))</f>
        <v>CONCRETO FCK = 30,0MPA - USINADO E BOMBEÁVEL</v>
      </c>
      <c r="J77" s="177" t="str">
        <f>IF(B77="SINAPI",VLOOKUP(C77,SINAPI!$G$5:$K$10218,3,0),IF(B77="SICRO",VLOOKUP(C77,SICRO!$A:$D,3,0),IF(B77="SIURB_EDIF",VLOOKUP(C77,SIURB_EDIF_SemDes_Julho24!$A:$D,3,0),IF(B77="CDHU",VLOOKUP(C77,CDHU!$A:$F,3,0),IF(B77="SIURB_INFRA",VLOOKUP(C77,'SIURB_INFRA SemDes Jul24'!$A:$D,3,0),"")))))</f>
        <v>M3</v>
      </c>
      <c r="K77" s="72">
        <f>IF(B77="SINAPI",VLOOKUP(C77,SINAPI!$G$5:$K$10218,5,0),IF(B77="SICRO",VLOOKUP(C77,SICRO!$A:$D,4,0),IF(B77="SIURB_EDIF",VLOOKUP(C77,SIURB_EDIF_SemDes_Julho24!$A:$D,4,0),IF(B77="CDHU",VLOOKUP(C77,CDHU!$A:$F,6,0),IF(B77="SIURB_INFRA",VLOOKUP(C77,'SIURB_INFRA SemDes Jul24'!$A:$D,4,0),"")))))</f>
        <v>551.61</v>
      </c>
      <c r="L77" s="72">
        <f t="shared" si="39"/>
        <v>684.6</v>
      </c>
      <c r="M77" s="72">
        <f>SUMIF(MEMO!$B:$B,PLANILHA_ORC!C77,MEMO!$N:$N)</f>
        <v>199.91</v>
      </c>
      <c r="N77" s="72">
        <f t="shared" si="40"/>
        <v>136858.39000000001</v>
      </c>
      <c r="O77" s="72"/>
      <c r="P77" s="72">
        <f t="shared" si="41"/>
        <v>136858.39000000001</v>
      </c>
    </row>
    <row r="78" spans="1:17" x14ac:dyDescent="0.2">
      <c r="A78" s="177" t="s">
        <v>33498</v>
      </c>
      <c r="B78" s="71" t="s">
        <v>24032</v>
      </c>
      <c r="C78" s="177">
        <v>3003030</v>
      </c>
      <c r="D78" s="177">
        <v>2</v>
      </c>
      <c r="E78" s="177">
        <v>9</v>
      </c>
      <c r="F78" s="177">
        <v>3</v>
      </c>
      <c r="G78" s="177" t="s">
        <v>33234</v>
      </c>
      <c r="H78" s="71" t="s">
        <v>17</v>
      </c>
      <c r="I78" s="112" t="str">
        <f>IF(B78="SINAPI",VLOOKUP(C78,SINAPI!$G$5:$K$10218,2,0),IF(B78="SICRO",VLOOKUP(C78,SICRO!$A:$D,2,0),IF(B78="SIURB_EDIF",VLOOKUP(C78,SIURB_EDIF_SemDes_Julho24!$A:$D,2,0),IF(B78="CDHU",VLOOKUP(C78,CDHU!$A:$F,2,0),IF(B78="SIURB_INFRA",VLOOKUP(C78,'SIURB_INFRA SemDes Jul24'!$A:$D,2,0),"")))))</f>
        <v>BOMBEAMENTO DE CONCRETO</v>
      </c>
      <c r="J78" s="177" t="str">
        <f>IF(B78="SINAPI",VLOOKUP(C78,SINAPI!$G$5:$K$10218,3,0),IF(B78="SICRO",VLOOKUP(C78,SICRO!$A:$D,3,0),IF(B78="SIURB_EDIF",VLOOKUP(C78,SIURB_EDIF_SemDes_Julho24!$A:$D,3,0),IF(B78="CDHU",VLOOKUP(C78,CDHU!$A:$F,3,0),IF(B78="SIURB_INFRA",VLOOKUP(C78,'SIURB_INFRA SemDes Jul24'!$A:$D,3,0),"")))))</f>
        <v>M3</v>
      </c>
      <c r="K78" s="72">
        <f>IF(B78="SINAPI",VLOOKUP(C78,SINAPI!$G$5:$K$10218,5,0),IF(B78="SICRO",VLOOKUP(C78,SICRO!$A:$D,4,0),IF(B78="SIURB_EDIF",VLOOKUP(C78,SIURB_EDIF_SemDes_Julho24!$A:$D,4,0),IF(B78="CDHU",VLOOKUP(C78,CDHU!$A:$F,6,0),IF(B78="SIURB_INFRA",VLOOKUP(C78,'SIURB_INFRA SemDes Jul24'!$A:$D,4,0),"")))))</f>
        <v>60.6</v>
      </c>
      <c r="L78" s="72">
        <f t="shared" ref="L78" si="42">ROUND(K78*(1+$P$3),2)</f>
        <v>75.209999999999994</v>
      </c>
      <c r="M78" s="72">
        <f>SUMIF(MEMO!$B:$B,PLANILHA_ORC!C78,MEMO!$N:$N)</f>
        <v>199.91</v>
      </c>
      <c r="N78" s="72">
        <f t="shared" si="40"/>
        <v>15035.23</v>
      </c>
      <c r="O78" s="72"/>
      <c r="P78" s="72">
        <f t="shared" ref="P78" si="43">ROUND(M78*L78,2)</f>
        <v>15035.23</v>
      </c>
    </row>
    <row r="79" spans="1:17" ht="25.5" x14ac:dyDescent="0.2">
      <c r="A79" s="177" t="s">
        <v>33499</v>
      </c>
      <c r="B79" s="71" t="s">
        <v>43</v>
      </c>
      <c r="C79" s="177">
        <v>102730</v>
      </c>
      <c r="D79" s="177">
        <v>2</v>
      </c>
      <c r="E79" s="177">
        <v>9</v>
      </c>
      <c r="F79" s="177">
        <v>4</v>
      </c>
      <c r="G79" s="177" t="s">
        <v>33235</v>
      </c>
      <c r="H79" s="71" t="s">
        <v>17</v>
      </c>
      <c r="I79" s="112" t="str">
        <f>IF(B79="SINAPI",VLOOKUP(C79,SINAPI!$G$5:$K$10218,2,0),IF(B79="SICRO",VLOOKUP(C79,SICRO!$A:$D,2,0),IF(B79="SIURB_EDIF",VLOOKUP(C79,SIURB_EDIF_SemDes_Julho24!$A:$D,2,0),IF(B79="CDHU",VLOOKUP(C79,CDHU!$A:$F,2,0),IF(B79="SIURB_INFRA",VLOOKUP(C79,'SIURB_INFRA SemDes Jul24'!$A:$D,2,0),"")))))</f>
        <v>ARMAÇÃO DE MURO ALA E MURO TESTA UTILIZANDO AÇO CA-50 DE 10 MM - MONTAGEM. AF_07/2021</v>
      </c>
      <c r="J79" s="177" t="str">
        <f>IF(B79="SINAPI",VLOOKUP(C79,SINAPI!$G$5:$K$10218,3,0),IF(B79="SICRO",VLOOKUP(C79,SICRO!$A:$D,3,0),IF(B79="SIURB_EDIF",VLOOKUP(C79,SIURB_EDIF_SemDes_Julho24!$A:$D,3,0),IF(B79="CDHU",VLOOKUP(C79,CDHU!$A:$F,3,0),IF(B79="SIURB_INFRA",VLOOKUP(C79,'SIURB_INFRA SemDes Jul24'!$A:$D,3,0),"")))))</f>
        <v>KG</v>
      </c>
      <c r="K79" s="72">
        <f>IF(B79="SINAPI",VLOOKUP(C79,SINAPI!$G$5:$K$10218,5,0),IF(B79="SICRO",VLOOKUP(C79,SICRO!$A:$D,4,0),IF(B79="SIURB_EDIF",VLOOKUP(C79,SIURB_EDIF_SemDes_Julho24!$A:$D,4,0),IF(B79="CDHU",VLOOKUP(C79,CDHU!$A:$F,6,0),IF(B79="SIURB_INFRA",VLOOKUP(C79,'SIURB_INFRA SemDes Jul24'!$A:$D,4,0),"")))))</f>
        <v>12.07</v>
      </c>
      <c r="L79" s="72">
        <f t="shared" ref="L79" si="44">ROUND(K79*(1+$P$3),2)</f>
        <v>14.98</v>
      </c>
      <c r="M79" s="72">
        <f>SUMIF(MEMO!$B:$B,PLANILHA_ORC!C79,MEMO!$N:$N)</f>
        <v>2750.25</v>
      </c>
      <c r="N79" s="72">
        <f t="shared" si="40"/>
        <v>41198.75</v>
      </c>
      <c r="O79" s="72"/>
      <c r="P79" s="72">
        <f t="shared" ref="P79" si="45">ROUND(M79*L79,2)</f>
        <v>41198.75</v>
      </c>
    </row>
    <row r="80" spans="1:17" ht="38.25" x14ac:dyDescent="0.2">
      <c r="A80" s="177" t="s">
        <v>33500</v>
      </c>
      <c r="B80" s="71" t="s">
        <v>43</v>
      </c>
      <c r="C80" s="177">
        <v>92919</v>
      </c>
      <c r="D80" s="177">
        <v>2</v>
      </c>
      <c r="E80" s="177">
        <v>9</v>
      </c>
      <c r="F80" s="177">
        <v>5</v>
      </c>
      <c r="G80" s="177" t="s">
        <v>33440</v>
      </c>
      <c r="H80" s="71" t="s">
        <v>17</v>
      </c>
      <c r="I80" s="112" t="str">
        <f>IF(B80="SINAPI",VLOOKUP(C80,SINAPI!$G$5:$K$10218,2,0),IF(B80="SICRO",VLOOKUP(C80,SICRO!$A:$D,2,0),IF(B80="SIURB_EDIF",VLOOKUP(C80,SIURB_EDIF_SemDes_Julho24!$A:$D,2,0),IF(B80="CDHU",VLOOKUP(C80,CDHU!$A:$F,2,0),IF(B80="SIURB_INFRA",VLOOKUP(C80,'SIURB_INFRA SemDes Jul24'!$A:$D,2,0),"")))))</f>
        <v>ARMAÇÃO DE ESTRUTURAS DIVERSAS DE CONCRETO ARMADO, EXCETO VIGAS, PILARES, LAJES E FUNDAÇÕES, UTILIZANDO AÇO CA-50 DE 10,0 MM - MONTAGEM. AF_06/2022</v>
      </c>
      <c r="J80" s="177" t="str">
        <f>IF(B80="SINAPI",VLOOKUP(C80,SINAPI!$G$5:$K$10218,3,0),IF(B80="SICRO",VLOOKUP(C80,SICRO!$A:$D,3,0),IF(B80="SIURB_EDIF",VLOOKUP(C80,SIURB_EDIF_SemDes_Julho24!$A:$D,3,0),IF(B80="CDHU",VLOOKUP(C80,CDHU!$A:$F,3,0),IF(B80="SIURB_INFRA",VLOOKUP(C80,'SIURB_INFRA SemDes Jul24'!$A:$D,3,0),"")))))</f>
        <v>KG</v>
      </c>
      <c r="K80" s="72">
        <f>IF(B80="SINAPI",VLOOKUP(C80,SINAPI!$G$5:$K$10218,5,0),IF(B80="SICRO",VLOOKUP(C80,SICRO!$A:$D,4,0),IF(B80="SIURB_EDIF",VLOOKUP(C80,SIURB_EDIF_SemDes_Julho24!$A:$D,4,0),IF(B80="CDHU",VLOOKUP(C80,CDHU!$A:$F,6,0),IF(B80="SIURB_INFRA",VLOOKUP(C80,'SIURB_INFRA SemDes Jul24'!$A:$D,4,0),"")))))</f>
        <v>12.21</v>
      </c>
      <c r="L80" s="72">
        <f t="shared" si="39"/>
        <v>15.15</v>
      </c>
      <c r="M80" s="72">
        <f>SUMIF(MEMO!$B:$B,PLANILHA_ORC!C80,MEMO!$N:$N)</f>
        <v>27236.7</v>
      </c>
      <c r="N80" s="72">
        <f t="shared" si="40"/>
        <v>412636.01</v>
      </c>
      <c r="O80" s="72"/>
      <c r="P80" s="72">
        <f t="shared" si="41"/>
        <v>412636.01</v>
      </c>
    </row>
    <row r="81" spans="1:16" s="70" customFormat="1" x14ac:dyDescent="0.2">
      <c r="A81" s="176">
        <v>16</v>
      </c>
      <c r="B81" s="68"/>
      <c r="C81" s="176"/>
      <c r="D81" s="176">
        <v>2</v>
      </c>
      <c r="E81" s="176">
        <v>10</v>
      </c>
      <c r="F81" s="176"/>
      <c r="G81" s="176" t="s">
        <v>33236</v>
      </c>
      <c r="H81" s="68" t="s">
        <v>23797</v>
      </c>
      <c r="I81" s="111" t="s">
        <v>23797</v>
      </c>
      <c r="J81" s="176"/>
      <c r="K81" s="69"/>
      <c r="L81" s="69"/>
      <c r="M81" s="69"/>
      <c r="N81" s="69">
        <f>SUBTOTAL(9,N82:N86)</f>
        <v>174761.35999999996</v>
      </c>
      <c r="O81" s="69"/>
      <c r="P81" s="69">
        <f>SUBTOTAL(9,P82:P86)</f>
        <v>174761.35999999996</v>
      </c>
    </row>
    <row r="82" spans="1:16" ht="25.5" x14ac:dyDescent="0.2">
      <c r="A82" s="177" t="s">
        <v>33501</v>
      </c>
      <c r="B82" s="71" t="s">
        <v>33295</v>
      </c>
      <c r="C82" s="177">
        <v>6045000</v>
      </c>
      <c r="D82" s="177">
        <v>2</v>
      </c>
      <c r="E82" s="177">
        <v>10</v>
      </c>
      <c r="F82" s="177">
        <v>1</v>
      </c>
      <c r="G82" s="177" t="s">
        <v>33237</v>
      </c>
      <c r="H82" s="71" t="s">
        <v>23797</v>
      </c>
      <c r="I82" s="112" t="str">
        <f>IF(B82="SINAPI",VLOOKUP(C82,SINAPI!$G$5:$K$10218,2,0),IF(B82="SICRO",VLOOKUP(C82,SICRO!$A:$D,2,0),IF(B82="SIURB_EDIF",VLOOKUP(C82,SIURB_EDIF_SemDes_Julho24!$A:$D,2,0),IF(B82="CDHU",VLOOKUP(C82,CDHU!$A:$F,2,0),IF(B82="SIURB_INFRA",VLOOKUP(C82,'SIURB_INFRA SemDes Jul24'!$A:$D,2,0),"")))))</f>
        <v>ENSECADEIRA DE MADEIRA EM PAREDES DUPLAS, COM POSTERIOR RETIRADA DO MATERIAL</v>
      </c>
      <c r="J82" s="177" t="str">
        <f>IF(B82="SINAPI",VLOOKUP(C82,SINAPI!$G$5:$K$10218,3,0),IF(B82="SICRO",VLOOKUP(C82,SICRO!$A:$D,3,0),IF(B82="SIURB_EDIF",VLOOKUP(C82,SIURB_EDIF_SemDes_Julho24!$A:$D,3,0),IF(B82="CDHU",VLOOKUP(C82,CDHU!$A:$F,3,0),IF(B82="SIURB_INFRA",VLOOKUP(C82,'SIURB_INFRA SemDes Jul24'!$A:$D,3,0),"")))))</f>
        <v>M2</v>
      </c>
      <c r="K82" s="72">
        <f>IF(B82="SINAPI",VLOOKUP(C82,SINAPI!$G$5:$K$10218,5,0),IF(B82="SICRO",VLOOKUP(C82,SICRO!$A:$D,4,0),IF(B82="SIURB_EDIF",VLOOKUP(C82,SIURB_EDIF_SemDes_Julho24!$A:$D,4,0),IF(B82="CDHU",VLOOKUP(C82,CDHU!$A:$F,6,0),IF(B82="SIURB_INFRA",VLOOKUP(C82,'SIURB_INFRA SemDes Jul24'!$A:$D,4,0),"")))))</f>
        <v>295.01</v>
      </c>
      <c r="L82" s="72">
        <f t="shared" ref="L82" si="46">ROUND(K82*(1+$P$3),2)</f>
        <v>366.14</v>
      </c>
      <c r="M82" s="72">
        <f>SUMIF(MEMO!$B:$B,PLANILHA_ORC!C82,MEMO!$N:$N)</f>
        <v>357.1</v>
      </c>
      <c r="N82" s="72">
        <f t="shared" ref="N82:N86" si="47">P82</f>
        <v>130748.59</v>
      </c>
      <c r="O82" s="72"/>
      <c r="P82" s="72">
        <f t="shared" ref="P82" si="48">ROUND(M82*L82,2)</f>
        <v>130748.59</v>
      </c>
    </row>
    <row r="83" spans="1:16" ht="38.25" x14ac:dyDescent="0.2">
      <c r="A83" s="177" t="s">
        <v>33502</v>
      </c>
      <c r="B83" s="71" t="s">
        <v>43</v>
      </c>
      <c r="C83" s="177">
        <v>102713</v>
      </c>
      <c r="D83" s="177">
        <v>2</v>
      </c>
      <c r="E83" s="177">
        <v>10</v>
      </c>
      <c r="F83" s="177">
        <v>2</v>
      </c>
      <c r="G83" s="177" t="s">
        <v>33238</v>
      </c>
      <c r="H83" s="71" t="s">
        <v>23797</v>
      </c>
      <c r="I83" s="112" t="str">
        <f>IF(B83="SINAPI",VLOOKUP(C83,SINAPI!$G$5:$K$10218,2,0),IF(B83="SICRO",VLOOKUP(C83,SICRO!$A:$D,2,0),IF(B83="SIURB_EDIF",VLOOKUP(C83,SIURB_EDIF_SemDes_Julho24!$A:$D,2,0),IF(B83="CDHU",VLOOKUP(C83,CDHU!$A:$F,2,0),IF(B83="SIURB_INFRA",VLOOKUP(C83,'SIURB_INFRA SemDes Jul24'!$A:$D,2,0),"")))))</f>
        <v>GEOTÊXTIL NÃO TECIDO 100% POLIÉSTER, RESISTÊNCIA A TRAÇÃO DE 14 KN/M (RT - 14), INSTALADO EM DRENO - FORNECIMENTO E INSTALAÇÃO. AF_07/2021</v>
      </c>
      <c r="J83" s="177" t="str">
        <f>IF(B83="SINAPI",VLOOKUP(C83,SINAPI!$G$5:$K$10218,3,0),IF(B83="SICRO",VLOOKUP(C83,SICRO!$A:$D,3,0),IF(B83="SIURB_EDIF",VLOOKUP(C83,SIURB_EDIF_SemDes_Julho24!$A:$D,3,0),IF(B83="CDHU",VLOOKUP(C83,CDHU!$A:$F,3,0),IF(B83="SIURB_INFRA",VLOOKUP(C83,'SIURB_INFRA SemDes Jul24'!$A:$D,3,0),"")))))</f>
        <v>M2</v>
      </c>
      <c r="K83" s="72">
        <f>IF(B83="SINAPI",VLOOKUP(C83,SINAPI!$G$5:$K$10218,5,0),IF(B83="SICRO",VLOOKUP(C83,SICRO!$A:$D,4,0),IF(B83="SIURB_EDIF",VLOOKUP(C83,SIURB_EDIF_SemDes_Julho24!$A:$D,4,0),IF(B83="CDHU",VLOOKUP(C83,CDHU!$A:$F,6,0),IF(B83="SIURB_INFRA",VLOOKUP(C83,'SIURB_INFRA SemDes Jul24'!$A:$D,4,0),"")))))</f>
        <v>12.74</v>
      </c>
      <c r="L83" s="72">
        <f t="shared" ref="L83:L86" si="49">ROUND(K83*(1+$P$3),2)</f>
        <v>15.81</v>
      </c>
      <c r="M83" s="72">
        <f>SUMIF(MEMO!$B:$B,PLANILHA_ORC!C83,MEMO!$N:$N)</f>
        <v>1414.83</v>
      </c>
      <c r="N83" s="72">
        <f t="shared" si="47"/>
        <v>22368.46</v>
      </c>
      <c r="O83" s="72"/>
      <c r="P83" s="72">
        <f t="shared" ref="P83:P86" si="50">ROUND(M83*L83,2)</f>
        <v>22368.46</v>
      </c>
    </row>
    <row r="84" spans="1:16" ht="25.5" x14ac:dyDescent="0.2">
      <c r="A84" s="177" t="s">
        <v>33503</v>
      </c>
      <c r="B84" s="71" t="s">
        <v>43</v>
      </c>
      <c r="C84" s="177">
        <v>102717</v>
      </c>
      <c r="D84" s="177">
        <v>2</v>
      </c>
      <c r="E84" s="177">
        <v>10</v>
      </c>
      <c r="F84" s="177">
        <v>3</v>
      </c>
      <c r="G84" s="177" t="s">
        <v>33239</v>
      </c>
      <c r="H84" s="71" t="s">
        <v>23797</v>
      </c>
      <c r="I84" s="112" t="str">
        <f>IF(B84="SINAPI",VLOOKUP(C84,SINAPI!$G$5:$K$10218,2,0),IF(B84="SICRO",VLOOKUP(C84,SICRO!$A:$D,2,0),IF(B84="SIURB_EDIF",VLOOKUP(C84,SIURB_EDIF_SemDes_Julho24!$A:$D,2,0),IF(B84="CDHU",VLOOKUP(C84,CDHU!$A:$F,2,0),IF(B84="SIURB_INFRA",VLOOKUP(C84,'SIURB_INFRA SemDes Jul24'!$A:$D,2,0),"")))))</f>
        <v>ENCHIMENTO DE BRITA PARA DRENO, LANÇAMENTO MECANIZADO. AF_07/2021</v>
      </c>
      <c r="J84" s="177" t="str">
        <f>IF(B84="SINAPI",VLOOKUP(C84,SINAPI!$G$5:$K$10218,3,0),IF(B84="SICRO",VLOOKUP(C84,SICRO!$A:$D,3,0),IF(B84="SIURB_EDIF",VLOOKUP(C84,SIURB_EDIF_SemDes_Julho24!$A:$D,3,0),IF(B84="CDHU",VLOOKUP(C84,CDHU!$A:$F,3,0),IF(B84="SIURB_INFRA",VLOOKUP(C84,'SIURB_INFRA SemDes Jul24'!$A:$D,3,0),"")))))</f>
        <v>M3</v>
      </c>
      <c r="K84" s="72">
        <f>IF(B84="SINAPI",VLOOKUP(C84,SINAPI!$G$5:$K$10218,5,0),IF(B84="SICRO",VLOOKUP(C84,SICRO!$A:$D,4,0),IF(B84="SIURB_EDIF",VLOOKUP(C84,SIURB_EDIF_SemDes_Julho24!$A:$D,4,0),IF(B84="CDHU",VLOOKUP(C84,CDHU!$A:$F,6,0),IF(B84="SIURB_INFRA",VLOOKUP(C84,'SIURB_INFRA SemDes Jul24'!$A:$D,4,0),"")))))</f>
        <v>114.45</v>
      </c>
      <c r="L84" s="72">
        <f t="shared" si="49"/>
        <v>142.04</v>
      </c>
      <c r="M84" s="72">
        <f>SUMIF(MEMO!$B:$B,PLANILHA_ORC!C84,MEMO!$N:$N)</f>
        <v>137.22999999999999</v>
      </c>
      <c r="N84" s="72">
        <f t="shared" si="47"/>
        <v>19492.150000000001</v>
      </c>
      <c r="O84" s="72"/>
      <c r="P84" s="72">
        <f t="shared" si="50"/>
        <v>19492.150000000001</v>
      </c>
    </row>
    <row r="85" spans="1:16" ht="25.5" x14ac:dyDescent="0.2">
      <c r="A85" s="177" t="s">
        <v>33504</v>
      </c>
      <c r="B85" s="71" t="s">
        <v>43</v>
      </c>
      <c r="C85" s="177">
        <v>89578</v>
      </c>
      <c r="D85" s="177">
        <v>2</v>
      </c>
      <c r="E85" s="177">
        <v>10</v>
      </c>
      <c r="F85" s="177">
        <v>4</v>
      </c>
      <c r="G85" s="177" t="s">
        <v>33240</v>
      </c>
      <c r="H85" s="71" t="s">
        <v>23797</v>
      </c>
      <c r="I85" s="112" t="str">
        <f>IF(B85="SINAPI",VLOOKUP(C85,SINAPI!$G$5:$K$10218,2,0),IF(B85="SICRO",VLOOKUP(C85,SICRO!$A:$D,2,0),IF(B85="SIURB_EDIF",VLOOKUP(C85,SIURB_EDIF_SemDes_Julho24!$A:$D,2,0),IF(B85="CDHU",VLOOKUP(C85,CDHU!$A:$F,2,0),IF(B85="SIURB_INFRA",VLOOKUP(C85,'SIURB_INFRA SemDes Jul24'!$A:$D,2,0),"")))))</f>
        <v>TUBO PVC, SÉRIE R, ÁGUA PLUVIAL, DN 100 MM, FORNECIDO E INSTALADO EM CONDUTORES VERTICAIS DE ÁGUAS PLUVIAIS. AF_06/2022</v>
      </c>
      <c r="J85" s="177" t="str">
        <f>IF(B85="SINAPI",VLOOKUP(C85,SINAPI!$G$5:$K$10218,3,0),IF(B85="SICRO",VLOOKUP(C85,SICRO!$A:$D,3,0),IF(B85="SIURB_EDIF",VLOOKUP(C85,SIURB_EDIF_SemDes_Julho24!$A:$D,3,0),IF(B85="CDHU",VLOOKUP(C85,CDHU!$A:$F,3,0),IF(B85="SIURB_INFRA",VLOOKUP(C85,'SIURB_INFRA SemDes Jul24'!$A:$D,3,0),"")))))</f>
        <v>M</v>
      </c>
      <c r="K85" s="72">
        <f>IF(B85="SINAPI",VLOOKUP(C85,SINAPI!$G$5:$K$10218,5,0),IF(B85="SICRO",VLOOKUP(C85,SICRO!$A:$D,4,0),IF(B85="SIURB_EDIF",VLOOKUP(C85,SIURB_EDIF_SemDes_Julho24!$A:$D,4,0),IF(B85="CDHU",VLOOKUP(C85,CDHU!$A:$F,6,0),IF(B85="SIURB_INFRA",VLOOKUP(C85,'SIURB_INFRA SemDes Jul24'!$A:$D,4,0),"")))))</f>
        <v>36.57</v>
      </c>
      <c r="L85" s="72">
        <f t="shared" si="49"/>
        <v>45.39</v>
      </c>
      <c r="M85" s="72">
        <f>SUMIF(MEMO!$B:$B,PLANILHA_ORC!C85,MEMO!$N:$N)</f>
        <v>20.38</v>
      </c>
      <c r="N85" s="72">
        <f t="shared" si="47"/>
        <v>925.05</v>
      </c>
      <c r="O85" s="72"/>
      <c r="P85" s="72">
        <f t="shared" si="50"/>
        <v>925.05</v>
      </c>
    </row>
    <row r="86" spans="1:16" ht="25.5" x14ac:dyDescent="0.2">
      <c r="A86" s="177" t="s">
        <v>33505</v>
      </c>
      <c r="B86" s="71" t="s">
        <v>43</v>
      </c>
      <c r="C86" s="177">
        <v>89509</v>
      </c>
      <c r="D86" s="177">
        <v>2</v>
      </c>
      <c r="E86" s="177">
        <v>10</v>
      </c>
      <c r="F86" s="177">
        <v>5</v>
      </c>
      <c r="G86" s="177" t="s">
        <v>33300</v>
      </c>
      <c r="H86" s="71" t="s">
        <v>23797</v>
      </c>
      <c r="I86" s="112" t="str">
        <f>IF(B86="SINAPI",VLOOKUP(C86,SINAPI!$G$5:$K$10218,2,0),IF(B86="SICRO",VLOOKUP(C86,SICRO!$A:$D,2,0),IF(B86="SIURB_EDIF",VLOOKUP(C86,SIURB_EDIF_SemDes_Julho24!$A:$D,2,0),IF(B86="CDHU",VLOOKUP(C86,CDHU!$A:$F,2,0),IF(B86="SIURB_INFRA",VLOOKUP(C86,'SIURB_INFRA SemDes Jul24'!$A:$D,2,0),"")))))</f>
        <v>TUBO PVC, SÉRIE R, ÁGUA PLUVIAL, DN 50 MM, FORNECIDO E INSTALADO EM RAMAL DE ENCAMINHAMENTO. AF_06/2022</v>
      </c>
      <c r="J86" s="177" t="str">
        <f>IF(B86="SINAPI",VLOOKUP(C86,SINAPI!$G$5:$K$10218,3,0),IF(B86="SICRO",VLOOKUP(C86,SICRO!$A:$D,3,0),IF(B86="SIURB_EDIF",VLOOKUP(C86,SIURB_EDIF_SemDes_Julho24!$A:$D,3,0),IF(B86="CDHU",VLOOKUP(C86,CDHU!$A:$F,3,0),IF(B86="SIURB_INFRA",VLOOKUP(C86,'SIURB_INFRA SemDes Jul24'!$A:$D,3,0),"")))))</f>
        <v>M</v>
      </c>
      <c r="K86" s="72">
        <f>IF(B86="SINAPI",VLOOKUP(C86,SINAPI!$G$5:$K$10218,5,0),IF(B86="SICRO",VLOOKUP(C86,SICRO!$A:$D,4,0),IF(B86="SIURB_EDIF",VLOOKUP(C86,SIURB_EDIF_SemDes_Julho24!$A:$D,4,0),IF(B86="CDHU",VLOOKUP(C86,CDHU!$A:$F,6,0),IF(B86="SIURB_INFRA",VLOOKUP(C86,'SIURB_INFRA SemDes Jul24'!$A:$D,4,0),"")))))</f>
        <v>27.29</v>
      </c>
      <c r="L86" s="72">
        <f t="shared" si="49"/>
        <v>33.869999999999997</v>
      </c>
      <c r="M86" s="72">
        <f>SUMIF(MEMO!$B:$B,PLANILHA_ORC!C86,MEMO!$N:$N)</f>
        <v>36.229999999999997</v>
      </c>
      <c r="N86" s="72">
        <f t="shared" si="47"/>
        <v>1227.1099999999999</v>
      </c>
      <c r="O86" s="72"/>
      <c r="P86" s="72">
        <f t="shared" si="50"/>
        <v>1227.1099999999999</v>
      </c>
    </row>
    <row r="87" spans="1:16" s="70" customFormat="1" x14ac:dyDescent="0.2">
      <c r="A87" s="176">
        <v>17</v>
      </c>
      <c r="B87" s="68"/>
      <c r="C87" s="176"/>
      <c r="D87" s="176">
        <v>2</v>
      </c>
      <c r="E87" s="176">
        <v>11</v>
      </c>
      <c r="F87" s="176"/>
      <c r="G87" s="176" t="s">
        <v>33241</v>
      </c>
      <c r="H87" s="68" t="s">
        <v>23810</v>
      </c>
      <c r="I87" s="111" t="s">
        <v>23810</v>
      </c>
      <c r="J87" s="176"/>
      <c r="K87" s="69"/>
      <c r="L87" s="69"/>
      <c r="M87" s="69"/>
      <c r="N87" s="69">
        <f>SUBTOTAL(9,N88:N90)</f>
        <v>16229.86</v>
      </c>
      <c r="O87" s="69">
        <f>SUBTOTAL(9,O88:O90)</f>
        <v>196327.5</v>
      </c>
      <c r="P87" s="69">
        <f>SUBTOTAL(9,P88:P90)</f>
        <v>212557.36</v>
      </c>
    </row>
    <row r="88" spans="1:16" ht="51" x14ac:dyDescent="0.2">
      <c r="A88" s="177" t="s">
        <v>33506</v>
      </c>
      <c r="B88" s="71" t="s">
        <v>43</v>
      </c>
      <c r="C88" s="177">
        <v>99837</v>
      </c>
      <c r="D88" s="177">
        <v>2</v>
      </c>
      <c r="E88" s="177">
        <v>11</v>
      </c>
      <c r="F88" s="177">
        <v>1</v>
      </c>
      <c r="G88" s="177" t="s">
        <v>33242</v>
      </c>
      <c r="H88" s="71" t="s">
        <v>23810</v>
      </c>
      <c r="I88" s="112" t="str">
        <f>IF(B88="SINAPI",VLOOKUP(C88,SINAPI!$G$5:$K$10218,2,0),IF(B88="SICRO",VLOOKUP(C88,SICRO!$A:$D,2,0),IF(B88="SIURB_EDIF",VLOOKUP(C88,SIURB_EDIF_SemDes_Julho24!$A:$D,2,0),IF(B88="CDHU",VLOOKUP(C88,CDHU!$A:$F,2,0),IF(B88="SIURB_INFRA",VLOOKUP(C88,'SIURB_INFRA SemDes Jul24'!$A:$D,2,0),"")))))</f>
        <v>GUARDA-CORPO DE AÇO GALVANIZADO DE 1,10M, MONTANTES TUBULARES DE 1.1/4" ESPAÇADOS DE 1,20M, TRAVESSA SUPERIOR DE 1.1/2", GRADIL FORMADO POR TUBOS HORIZONTAIS DE 1" E VERTICAIS DE 3/4", FIXADO COM CHUMBADOR MECÂNICO. AF_04/2019_PS</v>
      </c>
      <c r="J88" s="177" t="str">
        <f>IF(B88="SINAPI",VLOOKUP(C88,SINAPI!$G$5:$K$10218,3,0),IF(B88="SICRO",VLOOKUP(C88,SICRO!$A:$D,3,0),IF(B88="SIURB_EDIF",VLOOKUP(C88,SIURB_EDIF_SemDes_Julho24!$A:$D,3,0),IF(B88="CDHU",VLOOKUP(C88,CDHU!$A:$F,3,0),IF(B88="SIURB_INFRA",VLOOKUP(C88,'SIURB_INFRA SemDes Jul24'!$A:$D,3,0),"")))))</f>
        <v>M</v>
      </c>
      <c r="K88" s="72">
        <f>IF(B88="SINAPI",VLOOKUP(C88,SINAPI!$G$5:$K$10218,5,0),IF(B88="SICRO",VLOOKUP(C88,SICRO!$A:$D,4,0),IF(B88="SIURB_EDIF",VLOOKUP(C88,SIURB_EDIF_SemDes_Julho24!$A:$D,4,0),IF(B88="CDHU",VLOOKUP(C88,CDHU!$A:$F,6,0),IF(B88="SIURB_INFRA",VLOOKUP(C88,'SIURB_INFRA SemDes Jul24'!$A:$D,4,0),"")))))</f>
        <v>662.57</v>
      </c>
      <c r="L88" s="72">
        <f t="shared" ref="L88:L90" si="51">ROUND(K88*(1+$P$3),2)</f>
        <v>822.32</v>
      </c>
      <c r="M88" s="72">
        <f>SUMIF(MEMO!$B:$B,PLANILHA_ORC!C88,MEMO!$N:$N)</f>
        <v>200.25</v>
      </c>
      <c r="N88" s="72"/>
      <c r="O88" s="72">
        <f>P88</f>
        <v>164669.57999999999</v>
      </c>
      <c r="P88" s="72">
        <f t="shared" ref="P88:P90" si="52">ROUND(M88*L88,2)</f>
        <v>164669.57999999999</v>
      </c>
    </row>
    <row r="89" spans="1:16" ht="38.25" x14ac:dyDescent="0.2">
      <c r="A89" s="177" t="s">
        <v>33507</v>
      </c>
      <c r="B89" s="71" t="s">
        <v>43</v>
      </c>
      <c r="C89" s="177">
        <v>100721</v>
      </c>
      <c r="D89" s="177">
        <v>2</v>
      </c>
      <c r="E89" s="177">
        <v>11</v>
      </c>
      <c r="F89" s="177">
        <v>2</v>
      </c>
      <c r="G89" s="177" t="s">
        <v>33243</v>
      </c>
      <c r="H89" s="71" t="s">
        <v>23810</v>
      </c>
      <c r="I89" s="112" t="str">
        <f>IF(B89="SINAPI",VLOOKUP(C89,SINAPI!$G$5:$K$10218,2,0),IF(B89="SICRO",VLOOKUP(C89,SICRO!$A:$D,2,0),IF(B89="SIURB_EDIF",VLOOKUP(C89,SIURB_EDIF_SemDes_Julho24!$A:$D,2,0),IF(B89="CDHU",VLOOKUP(C89,CDHU!$A:$F,2,0),IF(B89="SIURB_INFRA",VLOOKUP(C89,'SIURB_INFRA SemDes Jul24'!$A:$D,2,0),"")))))</f>
        <v>PINTURA COM TINTA ALQUÍDICA DE FUNDO (TIPO ZARCÃO) PULVERIZADA SOBRE SUPERFÍCIES METÁLICAS (EXCETO PERFIL) EXECUTADO EM OBRA (POR DEMÃO). AF_01/2020_PE</v>
      </c>
      <c r="J89" s="177" t="str">
        <f>IF(B89="SINAPI",VLOOKUP(C89,SINAPI!$G$5:$K$10218,3,0),IF(B89="SICRO",VLOOKUP(C89,SICRO!$A:$D,3,0),IF(B89="SIURB_EDIF",VLOOKUP(C89,SIURB_EDIF_SemDes_Julho24!$A:$D,3,0),IF(B89="CDHU",VLOOKUP(C89,CDHU!$A:$F,3,0),IF(B89="SIURB_INFRA",VLOOKUP(C89,'SIURB_INFRA SemDes Jul24'!$A:$D,3,0),"")))))</f>
        <v>M2</v>
      </c>
      <c r="K89" s="72">
        <f>IF(B89="SINAPI",VLOOKUP(C89,SINAPI!$G$5:$K$10218,5,0),IF(B89="SICRO",VLOOKUP(C89,SICRO!$A:$D,4,0),IF(B89="SIURB_EDIF",VLOOKUP(C89,SIURB_EDIF_SemDes_Julho24!$A:$D,4,0),IF(B89="CDHU",VLOOKUP(C89,CDHU!$A:$F,6,0),IF(B89="SIURB_INFRA",VLOOKUP(C89,'SIURB_INFRA SemDes Jul24'!$A:$D,4,0),"")))))</f>
        <v>29.68</v>
      </c>
      <c r="L89" s="72">
        <f t="shared" si="51"/>
        <v>36.840000000000003</v>
      </c>
      <c r="M89" s="72">
        <f>SUMIF(MEMO!$B:$B,PLANILHA_ORC!C89,MEMO!$N:$N)</f>
        <v>440.55</v>
      </c>
      <c r="N89" s="72">
        <f>P89</f>
        <v>16229.86</v>
      </c>
      <c r="O89" s="72"/>
      <c r="P89" s="72">
        <f t="shared" si="52"/>
        <v>16229.86</v>
      </c>
    </row>
    <row r="90" spans="1:16" ht="38.25" x14ac:dyDescent="0.2">
      <c r="A90" s="177" t="s">
        <v>33508</v>
      </c>
      <c r="B90" s="71" t="s">
        <v>43</v>
      </c>
      <c r="C90" s="177">
        <v>100745</v>
      </c>
      <c r="D90" s="177">
        <v>2</v>
      </c>
      <c r="E90" s="177">
        <v>11</v>
      </c>
      <c r="F90" s="177">
        <v>3</v>
      </c>
      <c r="G90" s="177" t="s">
        <v>33244</v>
      </c>
      <c r="H90" s="71" t="s">
        <v>23810</v>
      </c>
      <c r="I90" s="112" t="str">
        <f>IF(B90="SINAPI",VLOOKUP(C90,SINAPI!$G$5:$K$10218,2,0),IF(B90="SICRO",VLOOKUP(C90,SICRO!$A:$D,2,0),IF(B90="SIURB_EDIF",VLOOKUP(C90,SIURB_EDIF_SemDes_Julho24!$A:$D,2,0),IF(B90="CDHU",VLOOKUP(C90,CDHU!$A:$F,2,0),IF(B90="SIURB_INFRA",VLOOKUP(C90,'SIURB_INFRA SemDes Jul24'!$A:$D,2,0),"")))))</f>
        <v>PINTURA COM TINTA ALQUÍDICA DE ACABAMENTO (ESMALTE SINTÉTICO BRILHANTE) PULVERIZADA SOBRE SUPERFÍCIES METÁLICAS (EXCETO PERFIL) EXECUTADO EM OBRA  (POR DEMÃO). AF_01/2020_PE</v>
      </c>
      <c r="J90" s="177" t="str">
        <f>IF(B90="SINAPI",VLOOKUP(C90,SINAPI!$G$5:$K$10218,3,0),IF(B90="SICRO",VLOOKUP(C90,SICRO!$A:$D,3,0),IF(B90="SIURB_EDIF",VLOOKUP(C90,SIURB_EDIF_SemDes_Julho24!$A:$D,3,0),IF(B90="CDHU",VLOOKUP(C90,CDHU!$A:$F,3,0),IF(B90="SIURB_INFRA",VLOOKUP(C90,'SIURB_INFRA SemDes Jul24'!$A:$D,3,0),"")))))</f>
        <v>M2</v>
      </c>
      <c r="K90" s="72">
        <f>IF(B90="SINAPI",VLOOKUP(C90,SINAPI!$G$5:$K$10218,5,0),IF(B90="SICRO",VLOOKUP(C90,SICRO!$A:$D,4,0),IF(B90="SIURB_EDIF",VLOOKUP(C90,SIURB_EDIF_SemDes_Julho24!$A:$D,4,0),IF(B90="CDHU",VLOOKUP(C90,CDHU!$A:$F,6,0),IF(B90="SIURB_INFRA",VLOOKUP(C90,'SIURB_INFRA SemDes Jul24'!$A:$D,4,0),"")))))</f>
        <v>28.95</v>
      </c>
      <c r="L90" s="72">
        <f t="shared" si="51"/>
        <v>35.93</v>
      </c>
      <c r="M90" s="72">
        <f>SUMIF(MEMO!$B:$B,PLANILHA_ORC!C90,MEMO!$N:$N)</f>
        <v>881.1</v>
      </c>
      <c r="N90" s="72"/>
      <c r="O90" s="72">
        <f t="shared" ref="O90" si="53">P90</f>
        <v>31657.919999999998</v>
      </c>
      <c r="P90" s="72">
        <f t="shared" si="52"/>
        <v>31657.919999999998</v>
      </c>
    </row>
    <row r="91" spans="1:16" s="70" customFormat="1" x14ac:dyDescent="0.2">
      <c r="A91" s="176">
        <v>18</v>
      </c>
      <c r="B91" s="68"/>
      <c r="C91" s="176"/>
      <c r="D91" s="176">
        <v>2</v>
      </c>
      <c r="E91" s="176">
        <v>12</v>
      </c>
      <c r="F91" s="176"/>
      <c r="G91" s="176" t="s">
        <v>33245</v>
      </c>
      <c r="H91" s="68" t="s">
        <v>21093</v>
      </c>
      <c r="I91" s="111" t="s">
        <v>21093</v>
      </c>
      <c r="J91" s="176"/>
      <c r="K91" s="69"/>
      <c r="L91" s="69"/>
      <c r="M91" s="69"/>
      <c r="N91" s="69">
        <f>SUBTOTAL(9,N92:N94)</f>
        <v>0</v>
      </c>
      <c r="O91" s="69">
        <f>SUBTOTAL(9,O92:O94)</f>
        <v>84828.05</v>
      </c>
      <c r="P91" s="69">
        <f>SUBTOTAL(9,P92:P94)</f>
        <v>84828.05</v>
      </c>
    </row>
    <row r="92" spans="1:16" ht="25.5" x14ac:dyDescent="0.2">
      <c r="A92" s="177" t="s">
        <v>33509</v>
      </c>
      <c r="B92" s="71" t="s">
        <v>43</v>
      </c>
      <c r="C92" s="177">
        <v>98511</v>
      </c>
      <c r="D92" s="177">
        <v>2</v>
      </c>
      <c r="E92" s="177">
        <v>12</v>
      </c>
      <c r="F92" s="177">
        <v>1</v>
      </c>
      <c r="G92" s="177" t="s">
        <v>33246</v>
      </c>
      <c r="H92" s="71" t="s">
        <v>21093</v>
      </c>
      <c r="I92" s="112" t="str">
        <f>IF(B92="SINAPI",VLOOKUP(C92,SINAPI!$G$5:$K$10218,2,0),IF(B92="SICRO",VLOOKUP(C92,SICRO!$A:$D,2,0),IF(B92="SIURB_EDIF",VLOOKUP(C92,SIURB_EDIF_SemDes_Julho24!$A:$D,2,0),IF(B92="CDHU",VLOOKUP(C92,CDHU!$A:$F,2,0),IF(B92="SIURB_INFRA",VLOOKUP(C92,'SIURB_INFRA SemDes Jul24'!$A:$D,2,0),"")))))</f>
        <v>PLANTIO DE ÁRVORE ORNAMENTAL COM ALTURA DE MUDA MAIOR QUE 2,00 M E MENOR OU IGUAL A 4,00 M . AF_07/2024</v>
      </c>
      <c r="J92" s="177" t="str">
        <f>IF(B92="SINAPI",VLOOKUP(C92,SINAPI!$G$5:$K$10218,3,0),IF(B92="SICRO",VLOOKUP(C92,SICRO!$A:$D,3,0),IF(B92="SIURB_EDIF",VLOOKUP(C92,SIURB_EDIF_SemDes_Julho24!$A:$D,3,0),IF(B92="CDHU",VLOOKUP(C92,CDHU!$A:$F,3,0),IF(B92="SIURB_INFRA",VLOOKUP(C92,'SIURB_INFRA SemDes Jul24'!$A:$D,3,0),"")))))</f>
        <v>UN</v>
      </c>
      <c r="K92" s="72">
        <f>IF(B92="SINAPI",VLOOKUP(C92,SINAPI!$G$5:$K$10218,5,0),IF(B92="SICRO",VLOOKUP(C92,SICRO!$A:$D,4,0),IF(B92="SIURB_EDIF",VLOOKUP(C92,SIURB_EDIF_SemDes_Julho24!$A:$D,4,0),IF(B92="CDHU",VLOOKUP(C92,CDHU!$A:$F,6,0),IF(B92="SIURB_INFRA",VLOOKUP(C92,'SIURB_INFRA SemDes Jul24'!$A:$D,4,0),"")))))</f>
        <v>150.75</v>
      </c>
      <c r="L92" s="72">
        <f>ROUND(K92*(1+$P$3),2)</f>
        <v>187.1</v>
      </c>
      <c r="M92" s="72">
        <f>SUMIF(MEMO!$B:$B,PLANILHA_ORC!C92,MEMO!$N:$N)</f>
        <v>115</v>
      </c>
      <c r="N92" s="72"/>
      <c r="O92" s="72">
        <f t="shared" ref="O92:O94" si="54">P92</f>
        <v>21516.5</v>
      </c>
      <c r="P92" s="72">
        <f>ROUND(M92*L92,2)</f>
        <v>21516.5</v>
      </c>
    </row>
    <row r="93" spans="1:16" x14ac:dyDescent="0.2">
      <c r="A93" s="177" t="s">
        <v>33510</v>
      </c>
      <c r="B93" s="71" t="s">
        <v>43</v>
      </c>
      <c r="C93" s="177">
        <v>98505</v>
      </c>
      <c r="D93" s="177">
        <v>2</v>
      </c>
      <c r="E93" s="177">
        <v>12</v>
      </c>
      <c r="F93" s="177">
        <v>2</v>
      </c>
      <c r="G93" s="177" t="s">
        <v>33247</v>
      </c>
      <c r="H93" s="71" t="s">
        <v>21093</v>
      </c>
      <c r="I93" s="112" t="str">
        <f>IF(B93="SINAPI",VLOOKUP(C93,SINAPI!$G$5:$K$10218,2,0),IF(B93="SICRO",VLOOKUP(C93,SICRO!$A:$D,2,0),IF(B93="SIURB_EDIF",VLOOKUP(C93,SIURB_EDIF_SemDes_Julho24!$A:$D,2,0),IF(B93="CDHU",VLOOKUP(C93,CDHU!$A:$F,2,0),IF(B93="SIURB_INFRA",VLOOKUP(C93,'SIURB_INFRA SemDes Jul24'!$A:$D,2,0),"")))))</f>
        <v>PLANTIO DE FORRAÇÃO. AF_07/2024</v>
      </c>
      <c r="J93" s="177" t="str">
        <f>IF(B93="SINAPI",VLOOKUP(C93,SINAPI!$G$5:$K$10218,3,0),IF(B93="SICRO",VLOOKUP(C93,SICRO!$A:$D,3,0),IF(B93="SIURB_EDIF",VLOOKUP(C93,SIURB_EDIF_SemDes_Julho24!$A:$D,3,0),IF(B93="CDHU",VLOOKUP(C93,CDHU!$A:$F,3,0),IF(B93="SIURB_INFRA",VLOOKUP(C93,'SIURB_INFRA SemDes Jul24'!$A:$D,3,0),"")))))</f>
        <v>M2</v>
      </c>
      <c r="K93" s="72">
        <f>IF(B93="SINAPI",VLOOKUP(C93,SINAPI!$G$5:$K$10218,5,0),IF(B93="SICRO",VLOOKUP(C93,SICRO!$A:$D,4,0),IF(B93="SIURB_EDIF",VLOOKUP(C93,SIURB_EDIF_SemDes_Julho24!$A:$D,4,0),IF(B93="CDHU",VLOOKUP(C93,CDHU!$A:$F,6,0),IF(B93="SIURB_INFRA",VLOOKUP(C93,'SIURB_INFRA SemDes Jul24'!$A:$D,4,0),"")))))</f>
        <v>70.709999999999994</v>
      </c>
      <c r="L93" s="72">
        <f>ROUND(K93*(1+$P$3),2)</f>
        <v>87.76</v>
      </c>
      <c r="M93" s="72">
        <f>SUMIF(MEMO!$B:$B,PLANILHA_ORC!C93,MEMO!$N:$N)</f>
        <v>676.55</v>
      </c>
      <c r="N93" s="72"/>
      <c r="O93" s="72">
        <f t="shared" si="54"/>
        <v>59374.03</v>
      </c>
      <c r="P93" s="72">
        <f>ROUND(M93*L93,2)</f>
        <v>59374.03</v>
      </c>
    </row>
    <row r="94" spans="1:16" x14ac:dyDescent="0.2">
      <c r="A94" s="177" t="s">
        <v>33511</v>
      </c>
      <c r="B94" s="71" t="s">
        <v>43</v>
      </c>
      <c r="C94" s="177">
        <v>105521</v>
      </c>
      <c r="D94" s="177">
        <v>2</v>
      </c>
      <c r="E94" s="177">
        <v>12</v>
      </c>
      <c r="F94" s="177">
        <v>3</v>
      </c>
      <c r="G94" s="177" t="s">
        <v>33248</v>
      </c>
      <c r="H94" s="71" t="s">
        <v>21093</v>
      </c>
      <c r="I94" s="112" t="str">
        <f>IF(B94="SINAPI",VLOOKUP(C94,SINAPI!$G$5:$K$10218,2,0),IF(B94="SICRO",VLOOKUP(C94,SICRO!$A:$D,2,0),IF(B94="SIURB_EDIF",VLOOKUP(C94,SIURB_EDIF_SemDes_Julho24!$A:$D,2,0),IF(B94="CDHU",VLOOKUP(C94,CDHU!$A:$F,2,0),IF(B94="SIURB_INFRA",VLOOKUP(C94,'SIURB_INFRA SemDes Jul24'!$A:$D,2,0),"")))))</f>
        <v>ESPALHAMENTO DE TERRA VEGETAL PARA O PLANTIO. AF_07/2024</v>
      </c>
      <c r="J94" s="177" t="str">
        <f>IF(B94="SINAPI",VLOOKUP(C94,SINAPI!$G$5:$K$10218,3,0),IF(B94="SICRO",VLOOKUP(C94,SICRO!$A:$D,3,0),IF(B94="SIURB_EDIF",VLOOKUP(C94,SIURB_EDIF_SemDes_Julho24!$A:$D,3,0),IF(B94="CDHU",VLOOKUP(C94,CDHU!$A:$F,3,0),IF(B94="SIURB_INFRA",VLOOKUP(C94,'SIURB_INFRA SemDes Jul24'!$A:$D,3,0),"")))))</f>
        <v>M2</v>
      </c>
      <c r="K94" s="72">
        <f>IF(B94="SINAPI",VLOOKUP(C94,SINAPI!$G$5:$K$10218,5,0),IF(B94="SICRO",VLOOKUP(C94,SICRO!$A:$D,4,0),IF(B94="SIURB_EDIF",VLOOKUP(C94,SIURB_EDIF_SemDes_Julho24!$A:$D,4,0),IF(B94="CDHU",VLOOKUP(C94,CDHU!$A:$F,6,0),IF(B94="SIURB_INFRA",VLOOKUP(C94,'SIURB_INFRA SemDes Jul24'!$A:$D,4,0),"")))))</f>
        <v>4.6900000000000004</v>
      </c>
      <c r="L94" s="72">
        <f>ROUND(K94*(1+$P$3),2)</f>
        <v>5.82</v>
      </c>
      <c r="M94" s="72">
        <f>SUMIF(MEMO!$B:$B,PLANILHA_ORC!C94,MEMO!$N:$N)</f>
        <v>676.55</v>
      </c>
      <c r="N94" s="72"/>
      <c r="O94" s="72">
        <f t="shared" si="54"/>
        <v>3937.52</v>
      </c>
      <c r="P94" s="72">
        <f>ROUND(M94*L94,2)</f>
        <v>3937.52</v>
      </c>
    </row>
    <row r="95" spans="1:16" s="102" customFormat="1" x14ac:dyDescent="0.2">
      <c r="A95" s="175">
        <v>19</v>
      </c>
      <c r="B95" s="100"/>
      <c r="C95" s="175"/>
      <c r="D95" s="175">
        <v>3</v>
      </c>
      <c r="E95" s="175"/>
      <c r="F95" s="175"/>
      <c r="G95" s="175" t="s">
        <v>33434</v>
      </c>
      <c r="H95" s="100"/>
      <c r="I95" s="110" t="s">
        <v>33433</v>
      </c>
      <c r="J95" s="175"/>
      <c r="K95" s="101"/>
      <c r="L95" s="101"/>
      <c r="M95" s="101"/>
      <c r="N95" s="101">
        <f>SUBTOTAL(9,N96:N99)</f>
        <v>0</v>
      </c>
      <c r="O95" s="101">
        <f>SUBTOTAL(9,O96:O99)</f>
        <v>8225</v>
      </c>
      <c r="P95" s="101">
        <f>SUBTOTAL(9,P96:P99)</f>
        <v>8225</v>
      </c>
    </row>
    <row r="96" spans="1:16" x14ac:dyDescent="0.2">
      <c r="A96" s="177" t="s">
        <v>33512</v>
      </c>
      <c r="B96" s="71" t="s">
        <v>33295</v>
      </c>
      <c r="C96" s="177">
        <v>1010000</v>
      </c>
      <c r="D96" s="177">
        <v>3</v>
      </c>
      <c r="E96" s="177">
        <v>1</v>
      </c>
      <c r="F96" s="177"/>
      <c r="G96" s="177" t="s">
        <v>33435</v>
      </c>
      <c r="H96" s="71" t="s">
        <v>33433</v>
      </c>
      <c r="I96" s="112" t="str">
        <f>IF(B96="SINAPI",VLOOKUP(C96,SINAPI!$G$5:$K$10218,2,0),IF(B96="SICRO",VLOOKUP(C96,SICRO!$A:$D,2,0),IF(B96="SIURB_EDIF",VLOOKUP(C96,SIURB_EDIF_SemDes_Julho24!$A:$D,2,0),IF(B96="CDHU",VLOOKUP(C96,CDHU!$A:$F,2,0),IF(B96="SIURB_INFRA",VLOOKUP(C96,'SIURB_INFRA SemDes Jul24'!$A:$D,2,0),"")))))</f>
        <v>LEVANTAMENTO PLANIALTIMÉTRICO CADASTRAL</v>
      </c>
      <c r="J96" s="177" t="str">
        <f>IF(B96="SINAPI",VLOOKUP(C96,SINAPI!$G$5:$K$10218,3,0),IF(B96="SICRO",VLOOKUP(C96,SICRO!$A:$D,3,0),IF(B96="SIURB_EDIF",VLOOKUP(C96,SIURB_EDIF_SemDes_Julho24!$A:$D,3,0),IF(B96="CDHU",VLOOKUP(C96,CDHU!$A:$F,3,0),IF(B96="SIURB_INFRA",VLOOKUP(C96,'SIURB_INFRA SemDes Jul24'!$A:$D,3,0),"")))))</f>
        <v>M2</v>
      </c>
      <c r="K96" s="72">
        <f>IF(B96="SINAPI",VLOOKUP(C96,SINAPI!$G$5:$K$10218,5,0),IF(B96="SICRO",VLOOKUP(C96,SICRO!$A:$D,4,0),IF(B96="SIURB_EDIF",VLOOKUP(C96,SIURB_EDIF_SemDes_Julho24!$A:$D,4,0),IF(B96="CDHU",VLOOKUP(C96,CDHU!$A:$F,6,0),IF(B96="SIURB_INFRA",VLOOKUP(C96,'SIURB_INFRA SemDes Jul24'!$A:$D,4,0),"")))))</f>
        <v>0.8</v>
      </c>
      <c r="L96" s="72">
        <f>ROUND(K96*(1+$P$3),2)</f>
        <v>0.99</v>
      </c>
      <c r="M96" s="72">
        <f>VLOOKUP(G96,MEMO!$B:$N,13,0)</f>
        <v>2600</v>
      </c>
      <c r="N96" s="72"/>
      <c r="O96" s="72">
        <f>P96</f>
        <v>2574</v>
      </c>
      <c r="P96" s="72">
        <f>ROUND(M96*L96,2)</f>
        <v>2574</v>
      </c>
    </row>
    <row r="97" spans="1:16" x14ac:dyDescent="0.2">
      <c r="A97" s="177" t="s">
        <v>33513</v>
      </c>
      <c r="B97" s="71" t="s">
        <v>33294</v>
      </c>
      <c r="C97" s="177">
        <v>1181</v>
      </c>
      <c r="D97" s="177">
        <v>3</v>
      </c>
      <c r="E97" s="177">
        <v>2</v>
      </c>
      <c r="F97" s="177"/>
      <c r="G97" s="177" t="s">
        <v>33436</v>
      </c>
      <c r="H97" s="71" t="s">
        <v>33433</v>
      </c>
      <c r="I97" s="112" t="str">
        <f>VLOOKUP(C97,'Mobra Mensalista Sem Des Jul24'!$A:$D,2,0)</f>
        <v>TOPÓGRAFO (SGSP)</v>
      </c>
      <c r="J97" s="177" t="s">
        <v>8</v>
      </c>
      <c r="K97" s="72">
        <f>VLOOKUP(C97,'Mobra Mensalista Sem Des Jul24'!$A:$D,4,0)</f>
        <v>66.13</v>
      </c>
      <c r="L97" s="72">
        <f>ROUND(K97*(1+$P$3),2)</f>
        <v>82.07</v>
      </c>
      <c r="M97" s="72">
        <f>VLOOKUP(G97,MEMO!$B:$N,13,0)</f>
        <v>8</v>
      </c>
      <c r="N97" s="72"/>
      <c r="O97" s="72">
        <f>P97</f>
        <v>656.56</v>
      </c>
      <c r="P97" s="72">
        <f>ROUND(M97*L97,2)</f>
        <v>656.56</v>
      </c>
    </row>
    <row r="98" spans="1:16" x14ac:dyDescent="0.2">
      <c r="A98" s="177" t="s">
        <v>33514</v>
      </c>
      <c r="B98" s="71" t="s">
        <v>24032</v>
      </c>
      <c r="C98" s="177">
        <v>20003006</v>
      </c>
      <c r="D98" s="177">
        <v>3</v>
      </c>
      <c r="E98" s="177">
        <v>3</v>
      </c>
      <c r="F98" s="177"/>
      <c r="G98" s="177" t="s">
        <v>33437</v>
      </c>
      <c r="H98" s="71" t="s">
        <v>33433</v>
      </c>
      <c r="I98" s="112" t="str">
        <f>IF(B98="SINAPI",VLOOKUP(C98,SINAPI!$G$5:$K$10218,2,0),IF(B98="SICRO",VLOOKUP(C98,SICRO!$A:$D,2,0),IF(B98="SIURB_EDIF",VLOOKUP(C98,SIURB_EDIF_SemDes_Julho24!$A:$D,2,0),IF(B98="CDHU",VLOOKUP(C98,CDHU!$A:$F,2,0),IF(B98="SIURB_INFRA",VLOOKUP(C98,'SIURB_INFRA SemDes Jul24'!$A:$D,2,0),"")))))</f>
        <v>DESENHISTA PROJETISTA</v>
      </c>
      <c r="J98" s="177" t="str">
        <f>IF(B98="SINAPI",VLOOKUP(C98,SINAPI!$G$5:$K$10218,3,0),IF(B98="SICRO",VLOOKUP(C98,SICRO!$A:$D,3,0),IF(B98="SIURB_EDIF",VLOOKUP(C98,SIURB_EDIF_SemDes_Julho24!$A:$D,3,0),IF(B98="CDHU",VLOOKUP(C98,CDHU!$A:$F,3,0),IF(B98="SIURB_INFRA",VLOOKUP(C98,'SIURB_INFRA SemDes Jul24'!$A:$D,3,0),"")))))</f>
        <v>H</v>
      </c>
      <c r="K98" s="72">
        <f>IF(B98="SINAPI",VLOOKUP(C98,SINAPI!$G$5:$K$10218,5,0),IF(B98="SICRO",VLOOKUP(C98,SICRO!$A:$D,4,0),IF(B98="SIURB_EDIF",VLOOKUP(C98,SIURB_EDIF_SemDes_Julho24!$A:$D,4,0),IF(B98="CDHU",VLOOKUP(C98,CDHU!$A:$F,6,0),IF(B98="SIURB_INFRA",VLOOKUP(C98,'SIURB_INFRA SemDes Jul24'!$A:$D,4,0),"")))))</f>
        <v>63.75</v>
      </c>
      <c r="L98" s="72">
        <f>ROUND(K98*(1+$P$3),2)</f>
        <v>79.12</v>
      </c>
      <c r="M98" s="72">
        <f>VLOOKUP(G98,MEMO!$B:$N,13,0)</f>
        <v>8</v>
      </c>
      <c r="N98" s="72"/>
      <c r="O98" s="72">
        <f>P98</f>
        <v>632.96</v>
      </c>
      <c r="P98" s="72">
        <f t="shared" ref="P98:P99" si="55">ROUND(M98*L98,2)</f>
        <v>632.96</v>
      </c>
    </row>
    <row r="99" spans="1:16" ht="25.5" x14ac:dyDescent="0.2">
      <c r="A99" s="178" t="s">
        <v>33515</v>
      </c>
      <c r="B99" s="73" t="s">
        <v>24032</v>
      </c>
      <c r="C99" s="178">
        <v>20003021</v>
      </c>
      <c r="D99" s="178">
        <v>3</v>
      </c>
      <c r="E99" s="178">
        <v>4</v>
      </c>
      <c r="F99" s="178"/>
      <c r="G99" s="178" t="s">
        <v>33438</v>
      </c>
      <c r="H99" s="73" t="s">
        <v>33433</v>
      </c>
      <c r="I99" s="200" t="str">
        <f>IF(B99="SINAPI",VLOOKUP(C99,SINAPI!$G$5:$K$10218,2,0),IF(B99="SICRO",VLOOKUP(C99,SICRO!$A:$D,2,0),IF(B99="SIURB_EDIF",VLOOKUP(C99,SIURB_EDIF_SemDes_Julho24!$A:$D,2,0),IF(B99="CDHU",VLOOKUP(C99,CDHU!$A:$F,2,0),IF(B99="SIURB_INFRA",VLOOKUP(C99,'SIURB_INFRA SemDes Jul24'!$A:$D,2,0),"")))))</f>
        <v>DESENVOLVIMENTO DE PRANCHA DE DESENHO TÉCNICO/ DETALHAMENTO FORMATO A1</v>
      </c>
      <c r="J99" s="178" t="str">
        <f>IF(B99="SINAPI",VLOOKUP(C99,SINAPI!$G$5:$K$10218,3,0),IF(B99="SICRO",VLOOKUP(C99,SICRO!$A:$D,3,0),IF(B99="SIURB_EDIF",VLOOKUP(C99,SIURB_EDIF_SemDes_Julho24!$A:$D,3,0),IF(B99="CDHU",VLOOKUP(C99,CDHU!$A:$F,3,0),IF(B99="SIURB_INFRA",VLOOKUP(C99,'SIURB_INFRA SemDes Jul24'!$A:$D,3,0),"")))))</f>
        <v>UN</v>
      </c>
      <c r="K99" s="74">
        <f>IF(B99="SINAPI",VLOOKUP(C99,SINAPI!$G$5:$K$10218,5,0),IF(B99="SICRO",VLOOKUP(C99,SICRO!$A:$D,4,0),IF(B99="SIURB_EDIF",VLOOKUP(C99,SIURB_EDIF_SemDes_Julho24!$A:$D,4,0),IF(B99="CDHU",VLOOKUP(C99,CDHU!$A:$F,6,0),IF(B99="SIURB_INFRA",VLOOKUP(C99,'SIURB_INFRA SemDes Jul24'!$A:$D,4,0),"")))))</f>
        <v>1757.1</v>
      </c>
      <c r="L99" s="74">
        <f>ROUND(K99*(1+$P$3),2)</f>
        <v>2180.7399999999998</v>
      </c>
      <c r="M99" s="74">
        <f>VLOOKUP(G99,MEMO!$B:$N,13,0)</f>
        <v>2</v>
      </c>
      <c r="N99" s="72"/>
      <c r="O99" s="74">
        <f>P99</f>
        <v>4361.4799999999996</v>
      </c>
      <c r="P99" s="74">
        <f t="shared" si="55"/>
        <v>4361.4799999999996</v>
      </c>
    </row>
    <row r="100" spans="1:16" x14ac:dyDescent="0.2">
      <c r="B100" s="205" t="s">
        <v>33531</v>
      </c>
      <c r="C100" s="206"/>
      <c r="D100" s="206"/>
      <c r="E100" s="206"/>
      <c r="F100" s="206"/>
      <c r="G100" s="206"/>
      <c r="H100" s="207"/>
      <c r="I100" s="208"/>
      <c r="J100" s="206"/>
      <c r="K100" s="209"/>
      <c r="L100" s="207"/>
      <c r="M100" s="207"/>
      <c r="N100" s="207"/>
      <c r="O100" s="207"/>
      <c r="P100" s="210"/>
    </row>
  </sheetData>
  <autoFilter ref="B4:P100" xr:uid="{34D2721E-11E0-466E-882C-C6CB9760CF0B}"/>
  <phoneticPr fontId="41" type="noConversion"/>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D82B8-55FD-49EB-B4D6-4FB3DBB266B2}">
  <sheetPr>
    <tabColor rgb="FFFFFF00"/>
  </sheetPr>
  <dimension ref="A1:V172"/>
  <sheetViews>
    <sheetView workbookViewId="0">
      <pane xSplit="5" ySplit="5" topLeftCell="F137" activePane="bottomRight" state="frozen"/>
      <selection pane="topRight" activeCell="F1" sqref="F1"/>
      <selection pane="bottomLeft" activeCell="A5" sqref="A5"/>
      <selection pane="bottomRight" sqref="A1:XFD1"/>
    </sheetView>
  </sheetViews>
  <sheetFormatPr defaultColWidth="9.140625" defaultRowHeight="12.75" x14ac:dyDescent="0.2"/>
  <cols>
    <col min="1" max="1" width="12.85546875" style="62" bestFit="1" customWidth="1"/>
    <col min="2" max="3" width="10.7109375" style="173" bestFit="1" customWidth="1"/>
    <col min="4" max="4" width="34.85546875" style="62" hidden="1" customWidth="1"/>
    <col min="5" max="5" width="56.140625" style="107" customWidth="1"/>
    <col min="6" max="6" width="9.140625" style="173"/>
    <col min="7" max="7" width="11.85546875" style="62" customWidth="1"/>
    <col min="8" max="9" width="13" style="62" bestFit="1" customWidth="1"/>
    <col min="10" max="10" width="2.5703125" style="62" customWidth="1"/>
    <col min="11" max="12" width="9" style="62" bestFit="1" customWidth="1"/>
    <col min="13" max="16" width="9.85546875" style="62" bestFit="1" customWidth="1"/>
    <col min="17" max="17" width="11.140625" style="179" bestFit="1" customWidth="1"/>
    <col min="18" max="18" width="11.28515625" style="62" hidden="1" customWidth="1"/>
    <col min="19" max="20" width="11.140625" style="62" bestFit="1" customWidth="1"/>
    <col min="21" max="21" width="11.28515625" style="62" bestFit="1" customWidth="1"/>
    <col min="22" max="22" width="11.140625" style="62" bestFit="1" customWidth="1"/>
    <col min="23" max="16384" width="9.140625" style="62"/>
  </cols>
  <sheetData>
    <row r="1" spans="1:19" ht="18" x14ac:dyDescent="0.2">
      <c r="A1" s="218" t="s">
        <v>33534</v>
      </c>
      <c r="B1" s="219"/>
      <c r="C1" s="219"/>
      <c r="D1" s="219"/>
      <c r="E1" s="219"/>
      <c r="F1" s="219"/>
      <c r="G1" s="219"/>
      <c r="H1" s="217"/>
      <c r="I1" s="220"/>
    </row>
    <row r="2" spans="1:19" ht="18" x14ac:dyDescent="0.2">
      <c r="A2" s="218" t="s">
        <v>33516</v>
      </c>
      <c r="B2" s="219"/>
      <c r="C2" s="219"/>
      <c r="D2" s="219"/>
      <c r="E2" s="219"/>
      <c r="F2" s="219"/>
      <c r="G2" s="219"/>
      <c r="H2" s="217" t="s">
        <v>33517</v>
      </c>
      <c r="I2" s="220">
        <f>PLANILHA_ORC!P2</f>
        <v>45658</v>
      </c>
    </row>
    <row r="3" spans="1:19" x14ac:dyDescent="0.2">
      <c r="H3" s="97" t="s">
        <v>21097</v>
      </c>
      <c r="I3" s="193">
        <f>BDI!B13</f>
        <v>0.24110000000000001</v>
      </c>
    </row>
    <row r="4" spans="1:19" s="64" customFormat="1" x14ac:dyDescent="0.2">
      <c r="A4" s="63" t="s">
        <v>41</v>
      </c>
      <c r="B4" s="63" t="s">
        <v>42</v>
      </c>
      <c r="C4" s="63"/>
      <c r="D4" s="63" t="s">
        <v>21102</v>
      </c>
      <c r="E4" s="108" t="s">
        <v>6</v>
      </c>
      <c r="F4" s="63" t="s">
        <v>53</v>
      </c>
      <c r="G4" s="63" t="s">
        <v>21096</v>
      </c>
      <c r="H4" s="63" t="s">
        <v>21084</v>
      </c>
      <c r="I4" s="63" t="s">
        <v>7</v>
      </c>
      <c r="K4" s="63" t="s">
        <v>33163</v>
      </c>
      <c r="L4" s="63" t="s">
        <v>33164</v>
      </c>
      <c r="M4" s="63" t="s">
        <v>33165</v>
      </c>
      <c r="N4" s="63" t="s">
        <v>33166</v>
      </c>
      <c r="O4" s="63" t="s">
        <v>33167</v>
      </c>
      <c r="P4" s="63" t="s">
        <v>33168</v>
      </c>
      <c r="Q4" s="198" t="s">
        <v>21098</v>
      </c>
    </row>
    <row r="5" spans="1:19" s="67" customFormat="1" x14ac:dyDescent="0.2">
      <c r="A5" s="65"/>
      <c r="B5" s="174"/>
      <c r="C5" s="174" t="s">
        <v>33251</v>
      </c>
      <c r="D5" s="65"/>
      <c r="E5" s="109" t="s">
        <v>21098</v>
      </c>
      <c r="F5" s="174"/>
      <c r="G5" s="66"/>
      <c r="H5" s="66"/>
      <c r="I5" s="66">
        <f>VLOOKUP(C5,PLANILHA_ORC!$G:$P,8,0)</f>
        <v>2297836.5899999994</v>
      </c>
      <c r="K5" s="221">
        <f t="shared" ref="K5:P5" si="0">SUM(K6,K51,K164)</f>
        <v>23336.51</v>
      </c>
      <c r="L5" s="221">
        <f t="shared" si="0"/>
        <v>50518.799999999996</v>
      </c>
      <c r="M5" s="221">
        <f t="shared" si="0"/>
        <v>525644.46</v>
      </c>
      <c r="N5" s="221">
        <f t="shared" si="0"/>
        <v>778491.34</v>
      </c>
      <c r="O5" s="221">
        <f t="shared" si="0"/>
        <v>778491.34</v>
      </c>
      <c r="P5" s="221">
        <f t="shared" si="0"/>
        <v>141354.14000000001</v>
      </c>
      <c r="Q5" s="66">
        <f>SUM(K5:P5)</f>
        <v>2297836.59</v>
      </c>
      <c r="S5" s="191"/>
    </row>
    <row r="6" spans="1:19" s="102" customFormat="1" x14ac:dyDescent="0.2">
      <c r="A6" s="100"/>
      <c r="B6" s="175"/>
      <c r="C6" s="175" t="s">
        <v>33250</v>
      </c>
      <c r="D6" s="100"/>
      <c r="E6" s="110" t="s">
        <v>23823</v>
      </c>
      <c r="F6" s="175"/>
      <c r="G6" s="101"/>
      <c r="H6" s="101"/>
      <c r="I6" s="101">
        <f>VLOOKUP(C6,PLANILHA_ORC!$G:$P,8,0)</f>
        <v>73855.31</v>
      </c>
      <c r="K6" s="222">
        <f>SUM(K7,K12,K23,K30,K37,K44)</f>
        <v>23336.51</v>
      </c>
      <c r="L6" s="222">
        <f t="shared" ref="L6:P6" si="1">SUM(L7,L12,L23,L30,L37,L44)</f>
        <v>50518.799999999996</v>
      </c>
      <c r="M6" s="222">
        <f t="shared" si="1"/>
        <v>0</v>
      </c>
      <c r="N6" s="222">
        <f t="shared" si="1"/>
        <v>0</v>
      </c>
      <c r="O6" s="222">
        <f t="shared" si="1"/>
        <v>0</v>
      </c>
      <c r="P6" s="222">
        <f t="shared" si="1"/>
        <v>0</v>
      </c>
      <c r="Q6" s="101">
        <f>SUM(K6:P6)</f>
        <v>73855.31</v>
      </c>
    </row>
    <row r="7" spans="1:19" s="70" customFormat="1" x14ac:dyDescent="0.2">
      <c r="A7" s="68"/>
      <c r="B7" s="176"/>
      <c r="C7" s="176" t="s">
        <v>33169</v>
      </c>
      <c r="D7" s="68" t="s">
        <v>23824</v>
      </c>
      <c r="E7" s="111" t="s">
        <v>23824</v>
      </c>
      <c r="F7" s="176"/>
      <c r="G7" s="69"/>
      <c r="H7" s="69"/>
      <c r="I7" s="69">
        <f>VLOOKUP(C7,PLANILHA_ORC!$G:$P,8,0)</f>
        <v>7670.28</v>
      </c>
      <c r="K7" s="223">
        <f>SUM(K9,K11)</f>
        <v>7670.28</v>
      </c>
      <c r="L7" s="223">
        <f t="shared" ref="L7:P7" si="2">SUM(L9,L11)</f>
        <v>0</v>
      </c>
      <c r="M7" s="223">
        <f t="shared" si="2"/>
        <v>0</v>
      </c>
      <c r="N7" s="223">
        <f t="shared" si="2"/>
        <v>0</v>
      </c>
      <c r="O7" s="223">
        <f t="shared" si="2"/>
        <v>0</v>
      </c>
      <c r="P7" s="223">
        <f t="shared" si="2"/>
        <v>0</v>
      </c>
      <c r="Q7" s="69">
        <f>SUM(K7:P7)</f>
        <v>7670.28</v>
      </c>
      <c r="R7" s="70" t="b">
        <f>Q7=I7</f>
        <v>1</v>
      </c>
    </row>
    <row r="8" spans="1:19" ht="25.5" x14ac:dyDescent="0.2">
      <c r="A8" s="71" t="s">
        <v>33294</v>
      </c>
      <c r="B8" s="177">
        <v>1115</v>
      </c>
      <c r="C8" s="177" t="s">
        <v>33170</v>
      </c>
      <c r="D8" s="71" t="s">
        <v>23824</v>
      </c>
      <c r="E8" s="112" t="str">
        <f>VLOOKUP(C8,PLANILHA_ORC!$G:$J,3,0)</f>
        <v>ENGENHEIRO CIVIL/ ARQUITETO COORDENADOR SETORIAL - 20 ANOS EXPERIÊNCIA (SGSP)</v>
      </c>
      <c r="F8" s="177" t="str">
        <f>VLOOKUP(C8,PLANILHA_ORC!$G:$J,4,0)</f>
        <v>H</v>
      </c>
      <c r="G8" s="72">
        <f>VLOOKUP(C8,PLANILHA_ORC!$G:$P,6,0)</f>
        <v>586.71</v>
      </c>
      <c r="H8" s="72">
        <f>VLOOKUP(C8,PLANILHA_ORC!$G:$P,7,0)</f>
        <v>4</v>
      </c>
      <c r="I8" s="72">
        <f>VLOOKUP(C8,PLANILHA_ORC!$G:$P,8,0)</f>
        <v>2346.84</v>
      </c>
      <c r="K8" s="224">
        <v>1</v>
      </c>
      <c r="L8" s="71"/>
      <c r="M8" s="71"/>
      <c r="N8" s="71"/>
      <c r="O8" s="71"/>
      <c r="P8" s="71"/>
      <c r="Q8" s="72"/>
    </row>
    <row r="9" spans="1:19" x14ac:dyDescent="0.2">
      <c r="A9" s="71"/>
      <c r="B9" s="177"/>
      <c r="C9" s="177"/>
      <c r="D9" s="71"/>
      <c r="E9" s="112"/>
      <c r="F9" s="177"/>
      <c r="G9" s="72"/>
      <c r="H9" s="72"/>
      <c r="I9" s="72"/>
      <c r="K9" s="72">
        <f>ROUND(K8*$I8,2)</f>
        <v>2346.84</v>
      </c>
      <c r="L9" s="72">
        <f t="shared" ref="L9:P9" si="3">ROUND(L8*$I8,2)</f>
        <v>0</v>
      </c>
      <c r="M9" s="72">
        <f t="shared" si="3"/>
        <v>0</v>
      </c>
      <c r="N9" s="72">
        <f t="shared" si="3"/>
        <v>0</v>
      </c>
      <c r="O9" s="72">
        <f t="shared" si="3"/>
        <v>0</v>
      </c>
      <c r="P9" s="72">
        <f t="shared" si="3"/>
        <v>0</v>
      </c>
      <c r="Q9" s="72">
        <f t="shared" ref="Q9:Q56" si="4">SUM(K9:P9)</f>
        <v>2346.84</v>
      </c>
      <c r="R9" s="62" t="b">
        <f>Q9=I8</f>
        <v>1</v>
      </c>
    </row>
    <row r="10" spans="1:19" ht="25.5" x14ac:dyDescent="0.2">
      <c r="A10" s="71" t="s">
        <v>33294</v>
      </c>
      <c r="B10" s="177">
        <v>1125</v>
      </c>
      <c r="C10" s="177" t="s">
        <v>33171</v>
      </c>
      <c r="D10" s="71" t="s">
        <v>23824</v>
      </c>
      <c r="E10" s="112" t="str">
        <f>VLOOKUP(C10,PLANILHA_ORC!$G:$J,3,0)</f>
        <v>ENGENHEIRO/ ARQUITETO PLENO - DE 5 A 15 ANOS DE EXPERIÊNCIA (SGSP)</v>
      </c>
      <c r="F10" s="177" t="str">
        <f>VLOOKUP(C10,PLANILHA_ORC!$G:$J,4,0)</f>
        <v>H</v>
      </c>
      <c r="G10" s="72">
        <f>VLOOKUP(C10,PLANILHA_ORC!$G:$M,6,0)</f>
        <v>221.81</v>
      </c>
      <c r="H10" s="72">
        <f>VLOOKUP(C10,PLANILHA_ORC!$G:$M,7,0)</f>
        <v>24</v>
      </c>
      <c r="I10" s="72">
        <f>VLOOKUP(C10,PLANILHA_ORC!$G:$P,8,0)</f>
        <v>5323.44</v>
      </c>
      <c r="K10" s="224">
        <v>1</v>
      </c>
      <c r="L10" s="71"/>
      <c r="M10" s="71"/>
      <c r="N10" s="71"/>
      <c r="O10" s="71"/>
      <c r="P10" s="71"/>
      <c r="Q10" s="72"/>
    </row>
    <row r="11" spans="1:19" x14ac:dyDescent="0.2">
      <c r="A11" s="71"/>
      <c r="B11" s="177"/>
      <c r="C11" s="177"/>
      <c r="D11" s="71"/>
      <c r="E11" s="112"/>
      <c r="F11" s="177"/>
      <c r="G11" s="72"/>
      <c r="H11" s="72"/>
      <c r="I11" s="72"/>
      <c r="K11" s="72">
        <f t="shared" ref="K11:P11" si="5">ROUND(K10*$I10,2)</f>
        <v>5323.44</v>
      </c>
      <c r="L11" s="72">
        <f t="shared" si="5"/>
        <v>0</v>
      </c>
      <c r="M11" s="72">
        <f t="shared" si="5"/>
        <v>0</v>
      </c>
      <c r="N11" s="72">
        <f t="shared" si="5"/>
        <v>0</v>
      </c>
      <c r="O11" s="72">
        <f t="shared" si="5"/>
        <v>0</v>
      </c>
      <c r="P11" s="72">
        <f t="shared" si="5"/>
        <v>0</v>
      </c>
      <c r="Q11" s="72">
        <f t="shared" si="4"/>
        <v>5323.44</v>
      </c>
      <c r="R11" s="62" t="b">
        <f>Q11=I10</f>
        <v>1</v>
      </c>
    </row>
    <row r="12" spans="1:19" s="70" customFormat="1" ht="25.5" x14ac:dyDescent="0.2">
      <c r="A12" s="68"/>
      <c r="B12" s="176"/>
      <c r="C12" s="176" t="s">
        <v>33172</v>
      </c>
      <c r="D12" s="111" t="s">
        <v>24024</v>
      </c>
      <c r="E12" s="111" t="s">
        <v>24024</v>
      </c>
      <c r="F12" s="176"/>
      <c r="G12" s="69"/>
      <c r="H12" s="69"/>
      <c r="I12" s="69">
        <f>VLOOKUP(C12,PLANILHA_ORC!$G:$P,8,0)</f>
        <v>15666.23</v>
      </c>
      <c r="K12" s="223">
        <f>SUM(K14,K16,K18,K20,K22)</f>
        <v>15666.23</v>
      </c>
      <c r="L12" s="223">
        <f t="shared" ref="L12:P12" si="6">SUM(L14,L16,L18,L20,L22)</f>
        <v>0</v>
      </c>
      <c r="M12" s="223">
        <f t="shared" si="6"/>
        <v>0</v>
      </c>
      <c r="N12" s="223">
        <f t="shared" si="6"/>
        <v>0</v>
      </c>
      <c r="O12" s="223">
        <f t="shared" si="6"/>
        <v>0</v>
      </c>
      <c r="P12" s="223">
        <f t="shared" si="6"/>
        <v>0</v>
      </c>
      <c r="Q12" s="69">
        <f t="shared" si="4"/>
        <v>15666.23</v>
      </c>
      <c r="R12" s="70" t="b">
        <f>Q12=I12</f>
        <v>1</v>
      </c>
    </row>
    <row r="13" spans="1:19" ht="25.5" x14ac:dyDescent="0.2">
      <c r="A13" s="71" t="s">
        <v>33294</v>
      </c>
      <c r="B13" s="177">
        <v>1115</v>
      </c>
      <c r="C13" s="177" t="s">
        <v>33173</v>
      </c>
      <c r="D13" s="71" t="s">
        <v>24024</v>
      </c>
      <c r="E13" s="112" t="str">
        <f>VLOOKUP(C13,PLANILHA_ORC!$G:$J,3,0)</f>
        <v>ENGENHEIRO CIVIL/ ARQUITETO COORDENADOR SETORIAL - 20 ANOS EXPERIÊNCIA (SGSP)</v>
      </c>
      <c r="F13" s="177" t="str">
        <f>VLOOKUP(C13,PLANILHA_ORC!$G:$J,4,0)</f>
        <v>H</v>
      </c>
      <c r="G13" s="72">
        <f>VLOOKUP(C13,PLANILHA_ORC!$G:$M,6,0)</f>
        <v>586.71</v>
      </c>
      <c r="H13" s="72">
        <f>VLOOKUP(C13,PLANILHA_ORC!$G:$M,7,0)</f>
        <v>4</v>
      </c>
      <c r="I13" s="72">
        <f>VLOOKUP(C13,PLANILHA_ORC!$G:$P,8,0)</f>
        <v>2346.84</v>
      </c>
      <c r="K13" s="224">
        <v>1</v>
      </c>
      <c r="L13" s="71"/>
      <c r="M13" s="71"/>
      <c r="N13" s="71"/>
      <c r="O13" s="71"/>
      <c r="P13" s="71"/>
      <c r="Q13" s="72"/>
    </row>
    <row r="14" spans="1:19" x14ac:dyDescent="0.2">
      <c r="A14" s="71"/>
      <c r="B14" s="177"/>
      <c r="C14" s="177"/>
      <c r="D14" s="71"/>
      <c r="E14" s="112"/>
      <c r="F14" s="177"/>
      <c r="G14" s="72"/>
      <c r="H14" s="72"/>
      <c r="I14" s="72"/>
      <c r="K14" s="72">
        <f t="shared" ref="K14:P14" si="7">ROUND(K13*$I13,2)</f>
        <v>2346.84</v>
      </c>
      <c r="L14" s="72">
        <f t="shared" si="7"/>
        <v>0</v>
      </c>
      <c r="M14" s="72">
        <f t="shared" si="7"/>
        <v>0</v>
      </c>
      <c r="N14" s="72">
        <f t="shared" si="7"/>
        <v>0</v>
      </c>
      <c r="O14" s="72">
        <f t="shared" si="7"/>
        <v>0</v>
      </c>
      <c r="P14" s="72">
        <f t="shared" si="7"/>
        <v>0</v>
      </c>
      <c r="Q14" s="72">
        <f t="shared" si="4"/>
        <v>2346.84</v>
      </c>
      <c r="R14" s="62" t="b">
        <f>Q14=I13</f>
        <v>1</v>
      </c>
    </row>
    <row r="15" spans="1:19" ht="25.5" x14ac:dyDescent="0.2">
      <c r="A15" s="71" t="s">
        <v>33294</v>
      </c>
      <c r="B15" s="177">
        <v>1125</v>
      </c>
      <c r="C15" s="177" t="s">
        <v>33174</v>
      </c>
      <c r="D15" s="71" t="s">
        <v>24024</v>
      </c>
      <c r="E15" s="112" t="str">
        <f>VLOOKUP(C15,PLANILHA_ORC!$G:$J,3,0)</f>
        <v>ENGENHEIRO/ ARQUITETO PLENO - DE 5 A 15 ANOS DE EXPERIÊNCIA (SGSP)</v>
      </c>
      <c r="F15" s="177" t="str">
        <f>VLOOKUP(C15,PLANILHA_ORC!$G:$J,4,0)</f>
        <v>H</v>
      </c>
      <c r="G15" s="72">
        <f>VLOOKUP(C15,PLANILHA_ORC!$G:$M,6,0)</f>
        <v>221.81</v>
      </c>
      <c r="H15" s="72">
        <f>VLOOKUP(C15,PLANILHA_ORC!$G:$M,7,0)</f>
        <v>16</v>
      </c>
      <c r="I15" s="72">
        <f>VLOOKUP(C15,PLANILHA_ORC!$G:$P,8,0)</f>
        <v>3548.96</v>
      </c>
      <c r="K15" s="224">
        <v>1</v>
      </c>
      <c r="L15" s="71"/>
      <c r="M15" s="71"/>
      <c r="N15" s="71"/>
      <c r="O15" s="71"/>
      <c r="P15" s="71"/>
      <c r="Q15" s="72"/>
    </row>
    <row r="16" spans="1:19" x14ac:dyDescent="0.2">
      <c r="A16" s="71"/>
      <c r="B16" s="177"/>
      <c r="C16" s="177"/>
      <c r="D16" s="71"/>
      <c r="E16" s="112"/>
      <c r="F16" s="177"/>
      <c r="G16" s="72"/>
      <c r="H16" s="72"/>
      <c r="I16" s="72"/>
      <c r="K16" s="72">
        <f t="shared" ref="K16:P16" si="8">ROUND(K15*$I15,2)</f>
        <v>3548.96</v>
      </c>
      <c r="L16" s="72">
        <f t="shared" si="8"/>
        <v>0</v>
      </c>
      <c r="M16" s="72">
        <f t="shared" si="8"/>
        <v>0</v>
      </c>
      <c r="N16" s="72">
        <f t="shared" si="8"/>
        <v>0</v>
      </c>
      <c r="O16" s="72">
        <f t="shared" si="8"/>
        <v>0</v>
      </c>
      <c r="P16" s="72">
        <f t="shared" si="8"/>
        <v>0</v>
      </c>
      <c r="Q16" s="72">
        <f t="shared" si="4"/>
        <v>3548.96</v>
      </c>
      <c r="R16" s="62" t="b">
        <f>Q16=I15</f>
        <v>1</v>
      </c>
    </row>
    <row r="17" spans="1:18" x14ac:dyDescent="0.2">
      <c r="A17" s="71" t="s">
        <v>33294</v>
      </c>
      <c r="B17" s="177">
        <v>1181</v>
      </c>
      <c r="C17" s="177" t="s">
        <v>33175</v>
      </c>
      <c r="D17" s="71" t="s">
        <v>24024</v>
      </c>
      <c r="E17" s="112" t="str">
        <f>VLOOKUP(C17,PLANILHA_ORC!$G:$J,3,0)</f>
        <v>TOPÓGRAFO (SGSP)</v>
      </c>
      <c r="F17" s="177" t="str">
        <f>VLOOKUP(C17,PLANILHA_ORC!$G:$J,4,0)</f>
        <v>H</v>
      </c>
      <c r="G17" s="72">
        <f>VLOOKUP(C17,PLANILHA_ORC!$G:$M,6,0)</f>
        <v>82.07</v>
      </c>
      <c r="H17" s="72">
        <f>VLOOKUP(C17,PLANILHA_ORC!$G:$M,7,0)</f>
        <v>24</v>
      </c>
      <c r="I17" s="72">
        <f>VLOOKUP(C17,PLANILHA_ORC!$G:$P,8,0)</f>
        <v>1969.68</v>
      </c>
      <c r="K17" s="224">
        <v>1</v>
      </c>
      <c r="L17" s="71"/>
      <c r="M17" s="71"/>
      <c r="N17" s="71"/>
      <c r="O17" s="71"/>
      <c r="P17" s="71"/>
      <c r="Q17" s="72"/>
    </row>
    <row r="18" spans="1:18" x14ac:dyDescent="0.2">
      <c r="A18" s="71"/>
      <c r="B18" s="177"/>
      <c r="C18" s="177"/>
      <c r="D18" s="71"/>
      <c r="E18" s="112"/>
      <c r="F18" s="177"/>
      <c r="G18" s="72"/>
      <c r="H18" s="72"/>
      <c r="I18" s="72"/>
      <c r="K18" s="72">
        <f t="shared" ref="K18:P18" si="9">ROUND(K17*$I17,2)</f>
        <v>1969.68</v>
      </c>
      <c r="L18" s="72">
        <f t="shared" si="9"/>
        <v>0</v>
      </c>
      <c r="M18" s="72">
        <f t="shared" si="9"/>
        <v>0</v>
      </c>
      <c r="N18" s="72">
        <f t="shared" si="9"/>
        <v>0</v>
      </c>
      <c r="O18" s="72">
        <f t="shared" si="9"/>
        <v>0</v>
      </c>
      <c r="P18" s="72">
        <f t="shared" si="9"/>
        <v>0</v>
      </c>
      <c r="Q18" s="72">
        <f t="shared" si="4"/>
        <v>1969.68</v>
      </c>
      <c r="R18" s="62" t="b">
        <f>Q18=I17</f>
        <v>1</v>
      </c>
    </row>
    <row r="19" spans="1:18" x14ac:dyDescent="0.2">
      <c r="A19" s="71" t="s">
        <v>33295</v>
      </c>
      <c r="B19" s="177">
        <v>1010000</v>
      </c>
      <c r="C19" s="177" t="s">
        <v>33176</v>
      </c>
      <c r="D19" s="71" t="s">
        <v>24024</v>
      </c>
      <c r="E19" s="112" t="str">
        <f>VLOOKUP(C19,PLANILHA_ORC!$G:$J,3,0)</f>
        <v>LEVANTAMENTO PLANIALTIMÉTRICO CADASTRAL</v>
      </c>
      <c r="F19" s="177" t="str">
        <f>VLOOKUP(C19,PLANILHA_ORC!$G:$J,4,0)</f>
        <v>M2</v>
      </c>
      <c r="G19" s="72">
        <f>VLOOKUP(C19,PLANILHA_ORC!$G:$M,6,0)</f>
        <v>0.99</v>
      </c>
      <c r="H19" s="72">
        <f>VLOOKUP(C19,PLANILHA_ORC!$G:$M,7,0)</f>
        <v>2600</v>
      </c>
      <c r="I19" s="72">
        <f>VLOOKUP(C19,PLANILHA_ORC!$G:$P,8,0)</f>
        <v>2574</v>
      </c>
      <c r="K19" s="224">
        <v>1</v>
      </c>
      <c r="L19" s="71"/>
      <c r="M19" s="71"/>
      <c r="N19" s="71"/>
      <c r="O19" s="71"/>
      <c r="P19" s="71"/>
      <c r="Q19" s="72"/>
    </row>
    <row r="20" spans="1:18" x14ac:dyDescent="0.2">
      <c r="A20" s="71"/>
      <c r="B20" s="177"/>
      <c r="C20" s="177"/>
      <c r="D20" s="71"/>
      <c r="E20" s="112"/>
      <c r="F20" s="177"/>
      <c r="G20" s="72"/>
      <c r="H20" s="72"/>
      <c r="I20" s="72"/>
      <c r="K20" s="72">
        <f t="shared" ref="K20:P20" si="10">ROUND(K19*$I19,2)</f>
        <v>2574</v>
      </c>
      <c r="L20" s="72">
        <f t="shared" si="10"/>
        <v>0</v>
      </c>
      <c r="M20" s="72">
        <f t="shared" si="10"/>
        <v>0</v>
      </c>
      <c r="N20" s="72">
        <f t="shared" si="10"/>
        <v>0</v>
      </c>
      <c r="O20" s="72">
        <f t="shared" si="10"/>
        <v>0</v>
      </c>
      <c r="P20" s="72">
        <f t="shared" si="10"/>
        <v>0</v>
      </c>
      <c r="Q20" s="72">
        <f t="shared" si="4"/>
        <v>2574</v>
      </c>
      <c r="R20" s="62" t="b">
        <f>Q20=I19</f>
        <v>1</v>
      </c>
    </row>
    <row r="21" spans="1:18" x14ac:dyDescent="0.2">
      <c r="A21" s="71" t="s">
        <v>33295</v>
      </c>
      <c r="B21" s="177">
        <v>2001001</v>
      </c>
      <c r="C21" s="177" t="s">
        <v>33177</v>
      </c>
      <c r="D21" s="71" t="s">
        <v>24024</v>
      </c>
      <c r="E21" s="112" t="str">
        <f>VLOOKUP(C21,PLANILHA_ORC!$G:$J,3,0)</f>
        <v>SONDAGEM A TRADO MANUAL</v>
      </c>
      <c r="F21" s="177" t="str">
        <f>VLOOKUP(C21,PLANILHA_ORC!$G:$J,4,0)</f>
        <v>M</v>
      </c>
      <c r="G21" s="72">
        <f>VLOOKUP(C21,PLANILHA_ORC!$G:$M,6,0)</f>
        <v>116.15</v>
      </c>
      <c r="H21" s="72">
        <f>VLOOKUP(C21,PLANILHA_ORC!$G:$M,7,0)</f>
        <v>45</v>
      </c>
      <c r="I21" s="72">
        <f>VLOOKUP(C21,PLANILHA_ORC!$G:$P,8,0)</f>
        <v>5226.75</v>
      </c>
      <c r="K21" s="224">
        <v>1</v>
      </c>
      <c r="L21" s="71"/>
      <c r="M21" s="71"/>
      <c r="N21" s="71"/>
      <c r="O21" s="71"/>
      <c r="P21" s="71"/>
      <c r="Q21" s="72"/>
    </row>
    <row r="22" spans="1:18" x14ac:dyDescent="0.2">
      <c r="A22" s="71"/>
      <c r="B22" s="177"/>
      <c r="C22" s="177"/>
      <c r="D22" s="71"/>
      <c r="E22" s="112"/>
      <c r="F22" s="177"/>
      <c r="G22" s="72"/>
      <c r="H22" s="72"/>
      <c r="I22" s="72"/>
      <c r="K22" s="72">
        <f t="shared" ref="K22:P22" si="11">ROUND(K21*$I21,2)</f>
        <v>5226.75</v>
      </c>
      <c r="L22" s="72">
        <f t="shared" si="11"/>
        <v>0</v>
      </c>
      <c r="M22" s="72">
        <f t="shared" si="11"/>
        <v>0</v>
      </c>
      <c r="N22" s="72">
        <f t="shared" si="11"/>
        <v>0</v>
      </c>
      <c r="O22" s="72">
        <f t="shared" si="11"/>
        <v>0</v>
      </c>
      <c r="P22" s="72">
        <f t="shared" si="11"/>
        <v>0</v>
      </c>
      <c r="Q22" s="72">
        <f t="shared" si="4"/>
        <v>5226.75</v>
      </c>
      <c r="R22" s="62" t="b">
        <f>Q22=I21</f>
        <v>1</v>
      </c>
    </row>
    <row r="23" spans="1:18" s="70" customFormat="1" x14ac:dyDescent="0.2">
      <c r="A23" s="68"/>
      <c r="B23" s="176"/>
      <c r="C23" s="176" t="s">
        <v>33178</v>
      </c>
      <c r="D23" s="111" t="s">
        <v>24025</v>
      </c>
      <c r="E23" s="111" t="s">
        <v>24025</v>
      </c>
      <c r="F23" s="176"/>
      <c r="G23" s="69"/>
      <c r="H23" s="69"/>
      <c r="I23" s="69">
        <f>VLOOKUP(C23,PLANILHA_ORC!$G:$P,8,0)</f>
        <v>16730.48</v>
      </c>
      <c r="K23" s="223">
        <f>SUM(K25,K27,K29)</f>
        <v>0</v>
      </c>
      <c r="L23" s="223">
        <f t="shared" ref="L23:P23" si="12">SUM(L25,L27,L29)</f>
        <v>16730.48</v>
      </c>
      <c r="M23" s="223">
        <f t="shared" si="12"/>
        <v>0</v>
      </c>
      <c r="N23" s="223">
        <f t="shared" si="12"/>
        <v>0</v>
      </c>
      <c r="O23" s="223">
        <f t="shared" si="12"/>
        <v>0</v>
      </c>
      <c r="P23" s="223">
        <f t="shared" si="12"/>
        <v>0</v>
      </c>
      <c r="Q23" s="69">
        <f t="shared" si="4"/>
        <v>16730.48</v>
      </c>
      <c r="R23" s="70" t="b">
        <f>Q23=I23</f>
        <v>1</v>
      </c>
    </row>
    <row r="24" spans="1:18" ht="25.5" x14ac:dyDescent="0.2">
      <c r="A24" s="71" t="s">
        <v>33294</v>
      </c>
      <c r="B24" s="177">
        <v>1115</v>
      </c>
      <c r="C24" s="177" t="s">
        <v>33179</v>
      </c>
      <c r="D24" s="71" t="s">
        <v>24025</v>
      </c>
      <c r="E24" s="112" t="str">
        <f>VLOOKUP(C24,PLANILHA_ORC!$G:$J,3,0)</f>
        <v>ENGENHEIRO CIVIL/ ARQUITETO COORDENADOR SETORIAL - 20 ANOS EXPERIÊNCIA (SGSP)</v>
      </c>
      <c r="F24" s="177" t="str">
        <f>VLOOKUP(C24,PLANILHA_ORC!$G:$J,4,0)</f>
        <v>H</v>
      </c>
      <c r="G24" s="72">
        <f>VLOOKUP(C24,PLANILHA_ORC!$G:$M,6,0)</f>
        <v>586.71</v>
      </c>
      <c r="H24" s="72">
        <f>VLOOKUP(C24,PLANILHA_ORC!$G:$M,7,0)</f>
        <v>8</v>
      </c>
      <c r="I24" s="72">
        <f>VLOOKUP(C24,PLANILHA_ORC!$G:$P,8,0)</f>
        <v>4693.68</v>
      </c>
      <c r="K24" s="71"/>
      <c r="L24" s="224">
        <v>1</v>
      </c>
      <c r="M24" s="71"/>
      <c r="N24" s="71"/>
      <c r="O24" s="71"/>
      <c r="P24" s="71"/>
      <c r="Q24" s="72"/>
    </row>
    <row r="25" spans="1:18" x14ac:dyDescent="0.2">
      <c r="A25" s="71"/>
      <c r="B25" s="177"/>
      <c r="C25" s="177"/>
      <c r="D25" s="71"/>
      <c r="E25" s="112"/>
      <c r="F25" s="177"/>
      <c r="G25" s="72"/>
      <c r="H25" s="72"/>
      <c r="I25" s="72"/>
      <c r="K25" s="72">
        <f t="shared" ref="K25:P25" si="13">ROUND(K24*$I24,2)</f>
        <v>0</v>
      </c>
      <c r="L25" s="72">
        <f t="shared" si="13"/>
        <v>4693.68</v>
      </c>
      <c r="M25" s="72">
        <f t="shared" si="13"/>
        <v>0</v>
      </c>
      <c r="N25" s="72">
        <f t="shared" si="13"/>
        <v>0</v>
      </c>
      <c r="O25" s="72">
        <f t="shared" si="13"/>
        <v>0</v>
      </c>
      <c r="P25" s="72">
        <f t="shared" si="13"/>
        <v>0</v>
      </c>
      <c r="Q25" s="72">
        <f t="shared" si="4"/>
        <v>4693.68</v>
      </c>
      <c r="R25" s="62" t="b">
        <f>Q25=I24</f>
        <v>1</v>
      </c>
    </row>
    <row r="26" spans="1:18" ht="25.5" x14ac:dyDescent="0.2">
      <c r="A26" s="71" t="s">
        <v>33294</v>
      </c>
      <c r="B26" s="177">
        <v>1125</v>
      </c>
      <c r="C26" s="177" t="s">
        <v>33180</v>
      </c>
      <c r="D26" s="71" t="s">
        <v>24025</v>
      </c>
      <c r="E26" s="112" t="str">
        <f>VLOOKUP(C26,PLANILHA_ORC!$G:$J,3,0)</f>
        <v>ENGENHEIRO/ ARQUITETO PLENO - DE 5 A 15 ANOS DE EXPERIÊNCIA (SGSP)</v>
      </c>
      <c r="F26" s="177" t="str">
        <f>VLOOKUP(C26,PLANILHA_ORC!$G:$J,4,0)</f>
        <v>H</v>
      </c>
      <c r="G26" s="72">
        <f>VLOOKUP(C26,PLANILHA_ORC!$G:$M,6,0)</f>
        <v>221.81</v>
      </c>
      <c r="H26" s="72">
        <f>VLOOKUP(C26,PLANILHA_ORC!$G:$M,7,0)</f>
        <v>40</v>
      </c>
      <c r="I26" s="72">
        <f>VLOOKUP(C26,PLANILHA_ORC!$G:$P,8,0)</f>
        <v>8872.4</v>
      </c>
      <c r="K26" s="71"/>
      <c r="L26" s="224">
        <v>1</v>
      </c>
      <c r="M26" s="71"/>
      <c r="N26" s="71"/>
      <c r="O26" s="71"/>
      <c r="P26" s="71"/>
      <c r="Q26" s="72"/>
    </row>
    <row r="27" spans="1:18" x14ac:dyDescent="0.2">
      <c r="A27" s="71"/>
      <c r="B27" s="177"/>
      <c r="C27" s="177"/>
      <c r="D27" s="71"/>
      <c r="E27" s="112"/>
      <c r="F27" s="177"/>
      <c r="G27" s="72"/>
      <c r="H27" s="72"/>
      <c r="I27" s="72"/>
      <c r="K27" s="72">
        <f t="shared" ref="K27:P27" si="14">ROUND(K26*$I26,2)</f>
        <v>0</v>
      </c>
      <c r="L27" s="72">
        <f t="shared" si="14"/>
        <v>8872.4</v>
      </c>
      <c r="M27" s="72">
        <f t="shared" si="14"/>
        <v>0</v>
      </c>
      <c r="N27" s="72">
        <f t="shared" si="14"/>
        <v>0</v>
      </c>
      <c r="O27" s="72">
        <f t="shared" si="14"/>
        <v>0</v>
      </c>
      <c r="P27" s="72">
        <f t="shared" si="14"/>
        <v>0</v>
      </c>
      <c r="Q27" s="72">
        <f t="shared" si="4"/>
        <v>8872.4</v>
      </c>
      <c r="R27" s="62" t="b">
        <f>Q27=I26</f>
        <v>1</v>
      </c>
    </row>
    <row r="28" spans="1:18" x14ac:dyDescent="0.2">
      <c r="A28" s="71" t="s">
        <v>33294</v>
      </c>
      <c r="B28" s="177">
        <v>1164</v>
      </c>
      <c r="C28" s="177" t="s">
        <v>33181</v>
      </c>
      <c r="D28" s="71" t="s">
        <v>24025</v>
      </c>
      <c r="E28" s="112" t="str">
        <f>VLOOKUP(C28,PLANILHA_ORC!$G:$J,3,0)</f>
        <v>DESENHISTA PROJETISTA (SGSP)</v>
      </c>
      <c r="F28" s="177" t="str">
        <f>VLOOKUP(C28,PLANILHA_ORC!$G:$J,4,0)</f>
        <v>H</v>
      </c>
      <c r="G28" s="72">
        <f>VLOOKUP(C28,PLANILHA_ORC!$G:$M,6,0)</f>
        <v>79.11</v>
      </c>
      <c r="H28" s="72">
        <f>VLOOKUP(C28,PLANILHA_ORC!$G:$M,7,0)</f>
        <v>40</v>
      </c>
      <c r="I28" s="72">
        <f>VLOOKUP(C28,PLANILHA_ORC!$G:$P,8,0)</f>
        <v>3164.4</v>
      </c>
      <c r="K28" s="71"/>
      <c r="L28" s="224">
        <v>1</v>
      </c>
      <c r="M28" s="71"/>
      <c r="N28" s="71"/>
      <c r="O28" s="71"/>
      <c r="P28" s="71"/>
      <c r="Q28" s="72"/>
    </row>
    <row r="29" spans="1:18" x14ac:dyDescent="0.2">
      <c r="A29" s="71"/>
      <c r="B29" s="177"/>
      <c r="C29" s="177"/>
      <c r="D29" s="71"/>
      <c r="E29" s="112"/>
      <c r="F29" s="177"/>
      <c r="G29" s="72"/>
      <c r="H29" s="72"/>
      <c r="I29" s="72"/>
      <c r="K29" s="72">
        <f t="shared" ref="K29:P29" si="15">ROUND(K28*$I28,2)</f>
        <v>0</v>
      </c>
      <c r="L29" s="72">
        <f t="shared" si="15"/>
        <v>3164.4</v>
      </c>
      <c r="M29" s="72">
        <f t="shared" si="15"/>
        <v>0</v>
      </c>
      <c r="N29" s="72">
        <f t="shared" si="15"/>
        <v>0</v>
      </c>
      <c r="O29" s="72">
        <f t="shared" si="15"/>
        <v>0</v>
      </c>
      <c r="P29" s="72">
        <f t="shared" si="15"/>
        <v>0</v>
      </c>
      <c r="Q29" s="72">
        <f t="shared" si="4"/>
        <v>3164.4</v>
      </c>
      <c r="R29" s="62" t="b">
        <f>Q29=I28</f>
        <v>1</v>
      </c>
    </row>
    <row r="30" spans="1:18" s="70" customFormat="1" x14ac:dyDescent="0.2">
      <c r="A30" s="68"/>
      <c r="B30" s="176"/>
      <c r="C30" s="176" t="s">
        <v>33182</v>
      </c>
      <c r="D30" s="111" t="s">
        <v>24026</v>
      </c>
      <c r="E30" s="111" t="s">
        <v>24026</v>
      </c>
      <c r="F30" s="176"/>
      <c r="G30" s="69"/>
      <c r="H30" s="69"/>
      <c r="I30" s="69">
        <f>VLOOKUP(C30,PLANILHA_ORC!$G:$P,8,0)</f>
        <v>16730.48</v>
      </c>
      <c r="K30" s="223">
        <f t="shared" ref="K30:P30" si="16">SUM(K32,K34,K36)</f>
        <v>0</v>
      </c>
      <c r="L30" s="223">
        <f t="shared" si="16"/>
        <v>16730.48</v>
      </c>
      <c r="M30" s="223">
        <f t="shared" si="16"/>
        <v>0</v>
      </c>
      <c r="N30" s="223">
        <f t="shared" si="16"/>
        <v>0</v>
      </c>
      <c r="O30" s="223">
        <f t="shared" si="16"/>
        <v>0</v>
      </c>
      <c r="P30" s="223">
        <f t="shared" si="16"/>
        <v>0</v>
      </c>
      <c r="Q30" s="69">
        <f t="shared" si="4"/>
        <v>16730.48</v>
      </c>
      <c r="R30" s="70" t="b">
        <f>Q30=I30</f>
        <v>1</v>
      </c>
    </row>
    <row r="31" spans="1:18" ht="25.5" x14ac:dyDescent="0.2">
      <c r="A31" s="71" t="s">
        <v>33294</v>
      </c>
      <c r="B31" s="177">
        <v>1115</v>
      </c>
      <c r="C31" s="177" t="s">
        <v>33183</v>
      </c>
      <c r="D31" s="71" t="s">
        <v>24026</v>
      </c>
      <c r="E31" s="112" t="str">
        <f>VLOOKUP(C31,PLANILHA_ORC!$G:$J,3,0)</f>
        <v>ENGENHEIRO CIVIL/ ARQUITETO COORDENADOR SETORIAL - 20 ANOS EXPERIÊNCIA (SGSP)</v>
      </c>
      <c r="F31" s="177" t="str">
        <f>VLOOKUP(C31,PLANILHA_ORC!$G:$J,4,0)</f>
        <v>H</v>
      </c>
      <c r="G31" s="72">
        <f>VLOOKUP(C31,PLANILHA_ORC!$G:$M,6,0)</f>
        <v>586.71</v>
      </c>
      <c r="H31" s="72">
        <f>VLOOKUP(C31,PLANILHA_ORC!$G:$M,7,0)</f>
        <v>8</v>
      </c>
      <c r="I31" s="72">
        <f>VLOOKUP(C31,PLANILHA_ORC!$G:$P,8,0)</f>
        <v>4693.68</v>
      </c>
      <c r="K31" s="71"/>
      <c r="L31" s="224">
        <v>1</v>
      </c>
      <c r="M31" s="71"/>
      <c r="N31" s="71"/>
      <c r="O31" s="71"/>
      <c r="P31" s="71"/>
      <c r="Q31" s="72"/>
    </row>
    <row r="32" spans="1:18" x14ac:dyDescent="0.2">
      <c r="A32" s="71"/>
      <c r="B32" s="177"/>
      <c r="C32" s="177"/>
      <c r="D32" s="71"/>
      <c r="E32" s="112"/>
      <c r="F32" s="177"/>
      <c r="G32" s="72"/>
      <c r="H32" s="72"/>
      <c r="I32" s="72"/>
      <c r="K32" s="72">
        <f t="shared" ref="K32:P32" si="17">ROUND(K31*$I31,2)</f>
        <v>0</v>
      </c>
      <c r="L32" s="72">
        <f t="shared" si="17"/>
        <v>4693.68</v>
      </c>
      <c r="M32" s="72">
        <f t="shared" si="17"/>
        <v>0</v>
      </c>
      <c r="N32" s="72">
        <f t="shared" si="17"/>
        <v>0</v>
      </c>
      <c r="O32" s="72">
        <f t="shared" si="17"/>
        <v>0</v>
      </c>
      <c r="P32" s="72">
        <f t="shared" si="17"/>
        <v>0</v>
      </c>
      <c r="Q32" s="72">
        <f t="shared" si="4"/>
        <v>4693.68</v>
      </c>
      <c r="R32" s="62" t="b">
        <f>Q32=I31</f>
        <v>1</v>
      </c>
    </row>
    <row r="33" spans="1:18" ht="25.5" x14ac:dyDescent="0.2">
      <c r="A33" s="71" t="s">
        <v>33294</v>
      </c>
      <c r="B33" s="177">
        <v>1125</v>
      </c>
      <c r="C33" s="177" t="s">
        <v>33184</v>
      </c>
      <c r="D33" s="71" t="s">
        <v>24026</v>
      </c>
      <c r="E33" s="112" t="str">
        <f>VLOOKUP(C33,PLANILHA_ORC!$G:$J,3,0)</f>
        <v>ENGENHEIRO/ ARQUITETO PLENO - DE 5 A 15 ANOS DE EXPERIÊNCIA (SGSP)</v>
      </c>
      <c r="F33" s="177" t="str">
        <f>VLOOKUP(C33,PLANILHA_ORC!$G:$J,4,0)</f>
        <v>H</v>
      </c>
      <c r="G33" s="72">
        <f>VLOOKUP(C33,PLANILHA_ORC!$G:$M,6,0)</f>
        <v>221.81</v>
      </c>
      <c r="H33" s="72">
        <f>VLOOKUP(C33,PLANILHA_ORC!$G:$M,7,0)</f>
        <v>40</v>
      </c>
      <c r="I33" s="72">
        <f>VLOOKUP(C33,PLANILHA_ORC!$G:$P,8,0)</f>
        <v>8872.4</v>
      </c>
      <c r="K33" s="71"/>
      <c r="L33" s="224">
        <v>1</v>
      </c>
      <c r="M33" s="71"/>
      <c r="N33" s="71"/>
      <c r="O33" s="71"/>
      <c r="P33" s="71"/>
      <c r="Q33" s="72"/>
    </row>
    <row r="34" spans="1:18" x14ac:dyDescent="0.2">
      <c r="A34" s="71"/>
      <c r="B34" s="177"/>
      <c r="C34" s="177"/>
      <c r="D34" s="71"/>
      <c r="E34" s="112"/>
      <c r="F34" s="177"/>
      <c r="G34" s="72"/>
      <c r="H34" s="72"/>
      <c r="I34" s="72"/>
      <c r="K34" s="72">
        <f t="shared" ref="K34:P34" si="18">ROUND(K33*$I33,2)</f>
        <v>0</v>
      </c>
      <c r="L34" s="72">
        <f t="shared" si="18"/>
        <v>8872.4</v>
      </c>
      <c r="M34" s="72">
        <f t="shared" si="18"/>
        <v>0</v>
      </c>
      <c r="N34" s="72">
        <f t="shared" si="18"/>
        <v>0</v>
      </c>
      <c r="O34" s="72">
        <f t="shared" si="18"/>
        <v>0</v>
      </c>
      <c r="P34" s="72">
        <f t="shared" si="18"/>
        <v>0</v>
      </c>
      <c r="Q34" s="72">
        <f t="shared" si="4"/>
        <v>8872.4</v>
      </c>
      <c r="R34" s="62" t="b">
        <f>Q34=I33</f>
        <v>1</v>
      </c>
    </row>
    <row r="35" spans="1:18" x14ac:dyDescent="0.2">
      <c r="A35" s="71" t="s">
        <v>33294</v>
      </c>
      <c r="B35" s="177">
        <v>1164</v>
      </c>
      <c r="C35" s="177" t="s">
        <v>33185</v>
      </c>
      <c r="D35" s="71" t="s">
        <v>24026</v>
      </c>
      <c r="E35" s="112" t="str">
        <f>VLOOKUP(C35,PLANILHA_ORC!$G:$J,3,0)</f>
        <v>DESENHISTA PROJETISTA (SGSP)</v>
      </c>
      <c r="F35" s="177" t="str">
        <f>VLOOKUP(C35,PLANILHA_ORC!$G:$J,4,0)</f>
        <v>H</v>
      </c>
      <c r="G35" s="72">
        <f>VLOOKUP(C35,PLANILHA_ORC!$G:$M,6,0)</f>
        <v>79.11</v>
      </c>
      <c r="H35" s="72">
        <f>VLOOKUP(C35,PLANILHA_ORC!$G:$M,7,0)</f>
        <v>40</v>
      </c>
      <c r="I35" s="72">
        <f>VLOOKUP(C35,PLANILHA_ORC!$G:$P,8,0)</f>
        <v>3164.4</v>
      </c>
      <c r="K35" s="71"/>
      <c r="L35" s="224">
        <v>1</v>
      </c>
      <c r="M35" s="71"/>
      <c r="N35" s="71"/>
      <c r="O35" s="71"/>
      <c r="P35" s="71"/>
      <c r="Q35" s="72"/>
    </row>
    <row r="36" spans="1:18" x14ac:dyDescent="0.2">
      <c r="A36" s="71"/>
      <c r="B36" s="177"/>
      <c r="C36" s="177"/>
      <c r="D36" s="71"/>
      <c r="E36" s="112"/>
      <c r="F36" s="177"/>
      <c r="G36" s="72"/>
      <c r="H36" s="72"/>
      <c r="I36" s="72"/>
      <c r="K36" s="72">
        <f t="shared" ref="K36:P36" si="19">ROUND(K35*$I35,2)</f>
        <v>0</v>
      </c>
      <c r="L36" s="72">
        <f t="shared" si="19"/>
        <v>3164.4</v>
      </c>
      <c r="M36" s="72">
        <f t="shared" si="19"/>
        <v>0</v>
      </c>
      <c r="N36" s="72">
        <f t="shared" si="19"/>
        <v>0</v>
      </c>
      <c r="O36" s="72">
        <f t="shared" si="19"/>
        <v>0</v>
      </c>
      <c r="P36" s="72">
        <f t="shared" si="19"/>
        <v>0</v>
      </c>
      <c r="Q36" s="72">
        <f t="shared" si="4"/>
        <v>3164.4</v>
      </c>
      <c r="R36" s="62" t="b">
        <f>Q36=I35</f>
        <v>1</v>
      </c>
    </row>
    <row r="37" spans="1:18" s="70" customFormat="1" x14ac:dyDescent="0.2">
      <c r="A37" s="68"/>
      <c r="B37" s="176"/>
      <c r="C37" s="176" t="s">
        <v>33186</v>
      </c>
      <c r="D37" s="111" t="s">
        <v>24027</v>
      </c>
      <c r="E37" s="111" t="s">
        <v>24027</v>
      </c>
      <c r="F37" s="176"/>
      <c r="G37" s="69"/>
      <c r="H37" s="69"/>
      <c r="I37" s="69">
        <f>VLOOKUP(C37,PLANILHA_ORC!$G:$P,8,0)</f>
        <v>8528.92</v>
      </c>
      <c r="K37" s="223">
        <f>SUM(K39,K41,K43)</f>
        <v>0</v>
      </c>
      <c r="L37" s="223">
        <f t="shared" ref="L37:P37" si="20">SUM(L39,L41,L43)</f>
        <v>8528.92</v>
      </c>
      <c r="M37" s="223">
        <f t="shared" si="20"/>
        <v>0</v>
      </c>
      <c r="N37" s="223">
        <f t="shared" si="20"/>
        <v>0</v>
      </c>
      <c r="O37" s="223">
        <f t="shared" si="20"/>
        <v>0</v>
      </c>
      <c r="P37" s="223">
        <f t="shared" si="20"/>
        <v>0</v>
      </c>
      <c r="Q37" s="69">
        <f t="shared" si="4"/>
        <v>8528.92</v>
      </c>
      <c r="R37" s="70" t="b">
        <f>Q37=I37</f>
        <v>1</v>
      </c>
    </row>
    <row r="38" spans="1:18" ht="25.5" x14ac:dyDescent="0.2">
      <c r="A38" s="71" t="s">
        <v>33294</v>
      </c>
      <c r="B38" s="177">
        <v>1115</v>
      </c>
      <c r="C38" s="177" t="s">
        <v>33187</v>
      </c>
      <c r="D38" s="71" t="s">
        <v>24027</v>
      </c>
      <c r="E38" s="112" t="str">
        <f>VLOOKUP(C38,PLANILHA_ORC!$G:$J,3,0)</f>
        <v>ENGENHEIRO CIVIL/ ARQUITETO COORDENADOR SETORIAL - 20 ANOS EXPERIÊNCIA (SGSP)</v>
      </c>
      <c r="F38" s="177" t="str">
        <f>VLOOKUP(C38,PLANILHA_ORC!$G:$J,4,0)</f>
        <v>H</v>
      </c>
      <c r="G38" s="72">
        <f>VLOOKUP(C38,PLANILHA_ORC!$G:$M,6,0)</f>
        <v>586.71</v>
      </c>
      <c r="H38" s="72">
        <f>VLOOKUP(C38,PLANILHA_ORC!$G:$M,7,0)</f>
        <v>4</v>
      </c>
      <c r="I38" s="72">
        <f>VLOOKUP(C38,PLANILHA_ORC!$G:$P,8,0)</f>
        <v>2346.84</v>
      </c>
      <c r="K38" s="71"/>
      <c r="L38" s="224">
        <v>1</v>
      </c>
      <c r="M38" s="71"/>
      <c r="N38" s="71"/>
      <c r="O38" s="71"/>
      <c r="P38" s="71"/>
      <c r="Q38" s="72"/>
    </row>
    <row r="39" spans="1:18" x14ac:dyDescent="0.2">
      <c r="A39" s="71"/>
      <c r="B39" s="177"/>
      <c r="C39" s="177"/>
      <c r="D39" s="71"/>
      <c r="E39" s="112"/>
      <c r="F39" s="177"/>
      <c r="G39" s="72"/>
      <c r="H39" s="72"/>
      <c r="I39" s="72"/>
      <c r="K39" s="72">
        <f t="shared" ref="K39:P39" si="21">ROUND(K38*$I38,2)</f>
        <v>0</v>
      </c>
      <c r="L39" s="72">
        <f t="shared" si="21"/>
        <v>2346.84</v>
      </c>
      <c r="M39" s="72">
        <f t="shared" si="21"/>
        <v>0</v>
      </c>
      <c r="N39" s="72">
        <f t="shared" si="21"/>
        <v>0</v>
      </c>
      <c r="O39" s="72">
        <f t="shared" si="21"/>
        <v>0</v>
      </c>
      <c r="P39" s="72">
        <f t="shared" si="21"/>
        <v>0</v>
      </c>
      <c r="Q39" s="72">
        <f t="shared" si="4"/>
        <v>2346.84</v>
      </c>
      <c r="R39" s="62" t="b">
        <f>Q39=I38</f>
        <v>1</v>
      </c>
    </row>
    <row r="40" spans="1:18" ht="25.5" x14ac:dyDescent="0.2">
      <c r="A40" s="71" t="s">
        <v>33294</v>
      </c>
      <c r="B40" s="177">
        <v>1125</v>
      </c>
      <c r="C40" s="177" t="s">
        <v>33188</v>
      </c>
      <c r="D40" s="71" t="s">
        <v>24027</v>
      </c>
      <c r="E40" s="112" t="str">
        <f>VLOOKUP(C40,PLANILHA_ORC!$G:$J,3,0)</f>
        <v>ENGENHEIRO/ ARQUITETO PLENO - DE 5 A 15 ANOS DE EXPERIÊNCIA (SGSP)</v>
      </c>
      <c r="F40" s="177" t="str">
        <f>VLOOKUP(C40,PLANILHA_ORC!$G:$J,4,0)</f>
        <v>H</v>
      </c>
      <c r="G40" s="72">
        <f>VLOOKUP(C40,PLANILHA_ORC!$G:$M,6,0)</f>
        <v>221.81</v>
      </c>
      <c r="H40" s="72">
        <f>VLOOKUP(C40,PLANILHA_ORC!$G:$M,7,0)</f>
        <v>16</v>
      </c>
      <c r="I40" s="72">
        <f>VLOOKUP(C40,PLANILHA_ORC!$G:$P,8,0)</f>
        <v>3548.96</v>
      </c>
      <c r="K40" s="71"/>
      <c r="L40" s="224">
        <v>1</v>
      </c>
      <c r="M40" s="71"/>
      <c r="N40" s="71"/>
      <c r="O40" s="71"/>
      <c r="P40" s="71"/>
      <c r="Q40" s="72"/>
    </row>
    <row r="41" spans="1:18" x14ac:dyDescent="0.2">
      <c r="A41" s="71"/>
      <c r="B41" s="177"/>
      <c r="C41" s="177"/>
      <c r="D41" s="71"/>
      <c r="E41" s="112"/>
      <c r="F41" s="177"/>
      <c r="G41" s="72"/>
      <c r="H41" s="72"/>
      <c r="I41" s="72"/>
      <c r="K41" s="72">
        <f t="shared" ref="K41:P41" si="22">ROUND(K40*$I40,2)</f>
        <v>0</v>
      </c>
      <c r="L41" s="72">
        <f t="shared" si="22"/>
        <v>3548.96</v>
      </c>
      <c r="M41" s="72">
        <f t="shared" si="22"/>
        <v>0</v>
      </c>
      <c r="N41" s="72">
        <f t="shared" si="22"/>
        <v>0</v>
      </c>
      <c r="O41" s="72">
        <f t="shared" si="22"/>
        <v>0</v>
      </c>
      <c r="P41" s="72">
        <f t="shared" si="22"/>
        <v>0</v>
      </c>
      <c r="Q41" s="72">
        <f t="shared" si="4"/>
        <v>3548.96</v>
      </c>
      <c r="R41" s="62" t="b">
        <f>Q41=I40</f>
        <v>1</v>
      </c>
    </row>
    <row r="42" spans="1:18" ht="25.5" x14ac:dyDescent="0.2">
      <c r="A42" s="71" t="s">
        <v>33294</v>
      </c>
      <c r="B42" s="177">
        <v>1128</v>
      </c>
      <c r="C42" s="177" t="s">
        <v>33189</v>
      </c>
      <c r="D42" s="71" t="s">
        <v>24027</v>
      </c>
      <c r="E42" s="112" t="str">
        <f>VLOOKUP(C42,PLANILHA_ORC!$G:$J,3,0)</f>
        <v>ENGENHEIRO/ ARQUITETO JÚNIOR - ATÉ 5 ANOS DE EXPERIÊNCIA (SGSP)</v>
      </c>
      <c r="F42" s="177" t="str">
        <f>VLOOKUP(C42,PLANILHA_ORC!$G:$J,4,0)</f>
        <v>H</v>
      </c>
      <c r="G42" s="72">
        <f>VLOOKUP(C42,PLANILHA_ORC!$G:$M,6,0)</f>
        <v>164.57</v>
      </c>
      <c r="H42" s="72">
        <f>VLOOKUP(C42,PLANILHA_ORC!$G:$M,7,0)</f>
        <v>16</v>
      </c>
      <c r="I42" s="72">
        <f>VLOOKUP(C42,PLANILHA_ORC!$G:$P,8,0)</f>
        <v>2633.12</v>
      </c>
      <c r="K42" s="71"/>
      <c r="L42" s="224">
        <v>1</v>
      </c>
      <c r="M42" s="71"/>
      <c r="N42" s="71"/>
      <c r="O42" s="71"/>
      <c r="P42" s="71"/>
      <c r="Q42" s="72"/>
    </row>
    <row r="43" spans="1:18" x14ac:dyDescent="0.2">
      <c r="A43" s="71"/>
      <c r="B43" s="177"/>
      <c r="C43" s="177"/>
      <c r="D43" s="71"/>
      <c r="E43" s="112"/>
      <c r="F43" s="177"/>
      <c r="G43" s="72"/>
      <c r="H43" s="72"/>
      <c r="I43" s="72"/>
      <c r="K43" s="72">
        <f t="shared" ref="K43:P43" si="23">ROUND(K42*$I42,2)</f>
        <v>0</v>
      </c>
      <c r="L43" s="72">
        <f t="shared" si="23"/>
        <v>2633.12</v>
      </c>
      <c r="M43" s="72">
        <f t="shared" si="23"/>
        <v>0</v>
      </c>
      <c r="N43" s="72">
        <f t="shared" si="23"/>
        <v>0</v>
      </c>
      <c r="O43" s="72">
        <f t="shared" si="23"/>
        <v>0</v>
      </c>
      <c r="P43" s="72">
        <f t="shared" si="23"/>
        <v>0</v>
      </c>
      <c r="Q43" s="72">
        <f t="shared" si="4"/>
        <v>2633.12</v>
      </c>
      <c r="R43" s="62" t="b">
        <f>Q43=I42</f>
        <v>1</v>
      </c>
    </row>
    <row r="44" spans="1:18" s="70" customFormat="1" x14ac:dyDescent="0.2">
      <c r="A44" s="68"/>
      <c r="B44" s="176"/>
      <c r="C44" s="176" t="s">
        <v>33190</v>
      </c>
      <c r="D44" s="111" t="s">
        <v>24028</v>
      </c>
      <c r="E44" s="111" t="s">
        <v>24028</v>
      </c>
      <c r="F44" s="176"/>
      <c r="G44" s="69"/>
      <c r="H44" s="69"/>
      <c r="I44" s="69">
        <f>VLOOKUP(C44,PLANILHA_ORC!$G:$P,8,0)</f>
        <v>8528.92</v>
      </c>
      <c r="K44" s="223">
        <f>SUM(K46,K48,K50)</f>
        <v>0</v>
      </c>
      <c r="L44" s="223">
        <f t="shared" ref="L44:P44" si="24">SUM(L46,L48,L50)</f>
        <v>8528.92</v>
      </c>
      <c r="M44" s="223">
        <f t="shared" si="24"/>
        <v>0</v>
      </c>
      <c r="N44" s="223">
        <f t="shared" si="24"/>
        <v>0</v>
      </c>
      <c r="O44" s="223">
        <f t="shared" si="24"/>
        <v>0</v>
      </c>
      <c r="P44" s="223">
        <f t="shared" si="24"/>
        <v>0</v>
      </c>
      <c r="Q44" s="69">
        <f t="shared" si="4"/>
        <v>8528.92</v>
      </c>
      <c r="R44" s="70" t="b">
        <f>Q44=I44</f>
        <v>1</v>
      </c>
    </row>
    <row r="45" spans="1:18" ht="25.5" x14ac:dyDescent="0.2">
      <c r="A45" s="71" t="s">
        <v>33294</v>
      </c>
      <c r="B45" s="177">
        <v>1115</v>
      </c>
      <c r="C45" s="177" t="s">
        <v>33191</v>
      </c>
      <c r="D45" s="71" t="s">
        <v>24028</v>
      </c>
      <c r="E45" s="112" t="str">
        <f>VLOOKUP(C45,PLANILHA_ORC!$G:$J,3,0)</f>
        <v>ENGENHEIRO CIVIL/ ARQUITETO COORDENADOR SETORIAL - 20 ANOS EXPERIÊNCIA (SGSP)</v>
      </c>
      <c r="F45" s="177" t="str">
        <f>VLOOKUP(C45,PLANILHA_ORC!$G:$J,4,0)</f>
        <v>H</v>
      </c>
      <c r="G45" s="72">
        <f>VLOOKUP(C45,PLANILHA_ORC!$G:$M,6,0)</f>
        <v>586.71</v>
      </c>
      <c r="H45" s="72">
        <f>VLOOKUP(C45,PLANILHA_ORC!$G:$M,7,0)</f>
        <v>4</v>
      </c>
      <c r="I45" s="72">
        <f>VLOOKUP(C45,PLANILHA_ORC!$G:$P,8,0)</f>
        <v>2346.84</v>
      </c>
      <c r="K45" s="71"/>
      <c r="L45" s="224">
        <v>1</v>
      </c>
      <c r="M45" s="71"/>
      <c r="N45" s="71"/>
      <c r="O45" s="71"/>
      <c r="P45" s="71"/>
      <c r="Q45" s="72"/>
    </row>
    <row r="46" spans="1:18" x14ac:dyDescent="0.2">
      <c r="A46" s="71"/>
      <c r="B46" s="177"/>
      <c r="C46" s="177"/>
      <c r="D46" s="71"/>
      <c r="E46" s="112"/>
      <c r="F46" s="177"/>
      <c r="G46" s="72"/>
      <c r="H46" s="72"/>
      <c r="I46" s="72"/>
      <c r="K46" s="72">
        <f t="shared" ref="K46:P46" si="25">ROUND(K45*$I45,2)</f>
        <v>0</v>
      </c>
      <c r="L46" s="72">
        <f t="shared" si="25"/>
        <v>2346.84</v>
      </c>
      <c r="M46" s="72">
        <f t="shared" si="25"/>
        <v>0</v>
      </c>
      <c r="N46" s="72">
        <f t="shared" si="25"/>
        <v>0</v>
      </c>
      <c r="O46" s="72">
        <f t="shared" si="25"/>
        <v>0</v>
      </c>
      <c r="P46" s="72">
        <f t="shared" si="25"/>
        <v>0</v>
      </c>
      <c r="Q46" s="72">
        <f t="shared" si="4"/>
        <v>2346.84</v>
      </c>
      <c r="R46" s="62" t="b">
        <f>Q46=I45</f>
        <v>1</v>
      </c>
    </row>
    <row r="47" spans="1:18" ht="25.5" x14ac:dyDescent="0.2">
      <c r="A47" s="71" t="s">
        <v>33294</v>
      </c>
      <c r="B47" s="177">
        <v>1125</v>
      </c>
      <c r="C47" s="177" t="s">
        <v>33192</v>
      </c>
      <c r="D47" s="71" t="s">
        <v>24028</v>
      </c>
      <c r="E47" s="112" t="str">
        <f>VLOOKUP(C47,PLANILHA_ORC!$G:$J,3,0)</f>
        <v>ENGENHEIRO/ ARQUITETO PLENO - DE 5 A 15 ANOS DE EXPERIÊNCIA (SGSP)</v>
      </c>
      <c r="F47" s="177" t="str">
        <f>VLOOKUP(C47,PLANILHA_ORC!$G:$J,4,0)</f>
        <v>H</v>
      </c>
      <c r="G47" s="72">
        <f>VLOOKUP(C47,PLANILHA_ORC!$G:$M,6,0)</f>
        <v>221.81</v>
      </c>
      <c r="H47" s="72">
        <f>VLOOKUP(C47,PLANILHA_ORC!$G:$M,7,0)</f>
        <v>16</v>
      </c>
      <c r="I47" s="72">
        <f>VLOOKUP(C47,PLANILHA_ORC!$G:$P,8,0)</f>
        <v>3548.96</v>
      </c>
      <c r="K47" s="71"/>
      <c r="L47" s="224">
        <v>1</v>
      </c>
      <c r="M47" s="71"/>
      <c r="N47" s="71"/>
      <c r="O47" s="71"/>
      <c r="P47" s="71"/>
      <c r="Q47" s="72"/>
    </row>
    <row r="48" spans="1:18" x14ac:dyDescent="0.2">
      <c r="A48" s="71"/>
      <c r="B48" s="177"/>
      <c r="C48" s="177"/>
      <c r="D48" s="71"/>
      <c r="E48" s="112"/>
      <c r="F48" s="177"/>
      <c r="G48" s="72"/>
      <c r="H48" s="72"/>
      <c r="I48" s="72"/>
      <c r="K48" s="72">
        <f t="shared" ref="K48:P48" si="26">ROUND(K47*$I47,2)</f>
        <v>0</v>
      </c>
      <c r="L48" s="72">
        <f t="shared" si="26"/>
        <v>3548.96</v>
      </c>
      <c r="M48" s="72">
        <f t="shared" si="26"/>
        <v>0</v>
      </c>
      <c r="N48" s="72">
        <f t="shared" si="26"/>
        <v>0</v>
      </c>
      <c r="O48" s="72">
        <f t="shared" si="26"/>
        <v>0</v>
      </c>
      <c r="P48" s="72">
        <f t="shared" si="26"/>
        <v>0</v>
      </c>
      <c r="Q48" s="72">
        <f t="shared" si="4"/>
        <v>3548.96</v>
      </c>
      <c r="R48" s="62" t="b">
        <f>Q48=I47</f>
        <v>1</v>
      </c>
    </row>
    <row r="49" spans="1:20" ht="25.5" x14ac:dyDescent="0.2">
      <c r="A49" s="71" t="s">
        <v>33294</v>
      </c>
      <c r="B49" s="177">
        <v>1128</v>
      </c>
      <c r="C49" s="177" t="s">
        <v>33193</v>
      </c>
      <c r="D49" s="71" t="s">
        <v>24028</v>
      </c>
      <c r="E49" s="112" t="str">
        <f>VLOOKUP(C49,PLANILHA_ORC!$G:$J,3,0)</f>
        <v>ENGENHEIRO/ ARQUITETO JÚNIOR - ATÉ 5 ANOS DE EXPERIÊNCIA (SGSP)</v>
      </c>
      <c r="F49" s="177" t="str">
        <f>VLOOKUP(C49,PLANILHA_ORC!$G:$J,4,0)</f>
        <v>H</v>
      </c>
      <c r="G49" s="72">
        <f>VLOOKUP(C49,PLANILHA_ORC!$G:$M,6,0)</f>
        <v>164.57</v>
      </c>
      <c r="H49" s="72">
        <f>VLOOKUP(C49,PLANILHA_ORC!$G:$M,7,0)</f>
        <v>16</v>
      </c>
      <c r="I49" s="72">
        <f>VLOOKUP(C49,PLANILHA_ORC!$G:$P,8,0)</f>
        <v>2633.12</v>
      </c>
      <c r="K49" s="71"/>
      <c r="L49" s="224">
        <v>1</v>
      </c>
      <c r="M49" s="71"/>
      <c r="N49" s="71"/>
      <c r="O49" s="71"/>
      <c r="P49" s="71"/>
      <c r="Q49" s="72"/>
    </row>
    <row r="50" spans="1:20" x14ac:dyDescent="0.2">
      <c r="A50" s="71"/>
      <c r="B50" s="177"/>
      <c r="C50" s="177"/>
      <c r="D50" s="71"/>
      <c r="E50" s="112"/>
      <c r="F50" s="177"/>
      <c r="G50" s="72"/>
      <c r="H50" s="72"/>
      <c r="I50" s="72"/>
      <c r="K50" s="72">
        <f t="shared" ref="K50:P50" si="27">ROUND(K49*$I49,2)</f>
        <v>0</v>
      </c>
      <c r="L50" s="72">
        <f t="shared" si="27"/>
        <v>2633.12</v>
      </c>
      <c r="M50" s="72">
        <f t="shared" si="27"/>
        <v>0</v>
      </c>
      <c r="N50" s="72">
        <f t="shared" si="27"/>
        <v>0</v>
      </c>
      <c r="O50" s="72">
        <f t="shared" si="27"/>
        <v>0</v>
      </c>
      <c r="P50" s="72">
        <f t="shared" si="27"/>
        <v>0</v>
      </c>
      <c r="Q50" s="72">
        <f t="shared" si="4"/>
        <v>2633.12</v>
      </c>
      <c r="R50" s="62" t="b">
        <f>Q50=I49</f>
        <v>1</v>
      </c>
    </row>
    <row r="51" spans="1:20" s="102" customFormat="1" x14ac:dyDescent="0.2">
      <c r="A51" s="100"/>
      <c r="B51" s="175"/>
      <c r="C51" s="175" t="s">
        <v>33249</v>
      </c>
      <c r="D51" s="100"/>
      <c r="E51" s="110" t="s">
        <v>23822</v>
      </c>
      <c r="F51" s="175"/>
      <c r="G51" s="101"/>
      <c r="H51" s="101"/>
      <c r="I51" s="101">
        <f>VLOOKUP(C51,PLANILHA_ORC!$G:$P,8,0)</f>
        <v>2223981.2799999998</v>
      </c>
      <c r="K51" s="222">
        <f t="shared" ref="K51:P51" si="28">SUM(K52,K59,K68,K73,K86,K99,K114,K121,K128,K139,K150,K157)</f>
        <v>0</v>
      </c>
      <c r="L51" s="222">
        <f t="shared" si="28"/>
        <v>0</v>
      </c>
      <c r="M51" s="222">
        <f t="shared" si="28"/>
        <v>525644.46</v>
      </c>
      <c r="N51" s="222">
        <f t="shared" si="28"/>
        <v>778491.34</v>
      </c>
      <c r="O51" s="222">
        <f t="shared" si="28"/>
        <v>778491.34</v>
      </c>
      <c r="P51" s="222">
        <f t="shared" si="28"/>
        <v>141354.14000000001</v>
      </c>
      <c r="Q51" s="101">
        <f>SUM(K51:P51)</f>
        <v>2223981.2799999998</v>
      </c>
      <c r="T51" s="190"/>
    </row>
    <row r="52" spans="1:20" s="70" customFormat="1" x14ac:dyDescent="0.2">
      <c r="A52" s="68"/>
      <c r="B52" s="176"/>
      <c r="C52" s="176" t="s">
        <v>33194</v>
      </c>
      <c r="D52" s="111" t="s">
        <v>24044</v>
      </c>
      <c r="E52" s="111" t="s">
        <v>24044</v>
      </c>
      <c r="F52" s="176"/>
      <c r="G52" s="69"/>
      <c r="H52" s="69"/>
      <c r="I52" s="69">
        <f>VLOOKUP(C52,PLANILHA_ORC!$G:$P,8,0)</f>
        <v>133002.64000000001</v>
      </c>
      <c r="K52" s="223">
        <f t="shared" ref="K52:P52" si="29">SUM(K54,K56,K58)</f>
        <v>0</v>
      </c>
      <c r="L52" s="223">
        <f t="shared" si="29"/>
        <v>0</v>
      </c>
      <c r="M52" s="223">
        <f t="shared" si="29"/>
        <v>33250.660000000003</v>
      </c>
      <c r="N52" s="223">
        <f t="shared" si="29"/>
        <v>33250.660000000003</v>
      </c>
      <c r="O52" s="223">
        <f t="shared" si="29"/>
        <v>33250.660000000003</v>
      </c>
      <c r="P52" s="223">
        <f t="shared" si="29"/>
        <v>33250.660000000003</v>
      </c>
      <c r="Q52" s="69">
        <f t="shared" si="4"/>
        <v>133002.64000000001</v>
      </c>
      <c r="R52" s="70" t="b">
        <f>Q52=I52</f>
        <v>1</v>
      </c>
      <c r="T52" s="180"/>
    </row>
    <row r="53" spans="1:20" ht="25.5" x14ac:dyDescent="0.2">
      <c r="A53" s="71" t="s">
        <v>43</v>
      </c>
      <c r="B53" s="177">
        <v>90778</v>
      </c>
      <c r="C53" s="177" t="s">
        <v>33195</v>
      </c>
      <c r="D53" s="71" t="s">
        <v>24044</v>
      </c>
      <c r="E53" s="112" t="str">
        <f>VLOOKUP(C53,PLANILHA_ORC!$G:$J,3,0)</f>
        <v>ENGENHEIRO CIVIL DE OBRA PLENO COM ENCARGOS COMPLEMENTARES</v>
      </c>
      <c r="F53" s="177" t="str">
        <f>VLOOKUP(C53,PLANILHA_ORC!$G:$J,4,0)</f>
        <v>H</v>
      </c>
      <c r="G53" s="72">
        <f>VLOOKUP(C53,PLANILHA_ORC!$G:$M,6,0)</f>
        <v>153.6</v>
      </c>
      <c r="H53" s="72">
        <f>VLOOKUP(C53,PLANILHA_ORC!$G:$M,7,0)</f>
        <v>200</v>
      </c>
      <c r="I53" s="72">
        <f>VLOOKUP(C53,PLANILHA_ORC!$G:$P,8,0)</f>
        <v>30720</v>
      </c>
      <c r="K53" s="71"/>
      <c r="L53" s="71"/>
      <c r="M53" s="224">
        <v>0.25</v>
      </c>
      <c r="N53" s="224">
        <v>0.25</v>
      </c>
      <c r="O53" s="224">
        <v>0.25</v>
      </c>
      <c r="P53" s="224">
        <v>0.25</v>
      </c>
      <c r="Q53" s="72"/>
      <c r="T53" s="192"/>
    </row>
    <row r="54" spans="1:20" x14ac:dyDescent="0.2">
      <c r="A54" s="71"/>
      <c r="B54" s="177"/>
      <c r="C54" s="177"/>
      <c r="D54" s="71"/>
      <c r="E54" s="112"/>
      <c r="F54" s="177"/>
      <c r="G54" s="72"/>
      <c r="H54" s="72"/>
      <c r="I54" s="72"/>
      <c r="K54" s="72">
        <f t="shared" ref="K54:P54" si="30">ROUND(K53*$I53,2)</f>
        <v>0</v>
      </c>
      <c r="L54" s="72">
        <f t="shared" si="30"/>
        <v>0</v>
      </c>
      <c r="M54" s="72">
        <f t="shared" si="30"/>
        <v>7680</v>
      </c>
      <c r="N54" s="72">
        <f t="shared" si="30"/>
        <v>7680</v>
      </c>
      <c r="O54" s="72">
        <f t="shared" si="30"/>
        <v>7680</v>
      </c>
      <c r="P54" s="72">
        <f t="shared" si="30"/>
        <v>7680</v>
      </c>
      <c r="Q54" s="72">
        <f t="shared" si="4"/>
        <v>30720</v>
      </c>
      <c r="R54" s="62" t="b">
        <f>Q54=I53</f>
        <v>1</v>
      </c>
    </row>
    <row r="55" spans="1:20" x14ac:dyDescent="0.2">
      <c r="A55" s="71" t="s">
        <v>43</v>
      </c>
      <c r="B55" s="177">
        <v>94295</v>
      </c>
      <c r="C55" s="177" t="s">
        <v>33196</v>
      </c>
      <c r="D55" s="71" t="s">
        <v>24044</v>
      </c>
      <c r="E55" s="112" t="str">
        <f>VLOOKUP(C55,PLANILHA_ORC!$G:$J,3,0)</f>
        <v>MESTRE DE OBRAS COM ENCARGOS COMPLEMENTARES</v>
      </c>
      <c r="F55" s="177" t="str">
        <f>VLOOKUP(C55,PLANILHA_ORC!$G:$J,4,0)</f>
        <v>MES</v>
      </c>
      <c r="G55" s="72">
        <f>VLOOKUP(C55,PLANILHA_ORC!$G:$M,6,0)</f>
        <v>16999.46</v>
      </c>
      <c r="H55" s="72">
        <f>VLOOKUP(C55,PLANILHA_ORC!$G:$M,7,0)</f>
        <v>4</v>
      </c>
      <c r="I55" s="72">
        <f>VLOOKUP(C55,PLANILHA_ORC!$G:$P,8,0)</f>
        <v>67997.84</v>
      </c>
      <c r="K55" s="71"/>
      <c r="L55" s="71"/>
      <c r="M55" s="224">
        <v>0.25</v>
      </c>
      <c r="N55" s="224">
        <v>0.25</v>
      </c>
      <c r="O55" s="224">
        <v>0.25</v>
      </c>
      <c r="P55" s="224">
        <v>0.25</v>
      </c>
      <c r="Q55" s="72"/>
      <c r="T55" s="192"/>
    </row>
    <row r="56" spans="1:20" x14ac:dyDescent="0.2">
      <c r="A56" s="71"/>
      <c r="B56" s="177"/>
      <c r="C56" s="177"/>
      <c r="D56" s="71"/>
      <c r="E56" s="112"/>
      <c r="F56" s="177"/>
      <c r="G56" s="72"/>
      <c r="H56" s="72"/>
      <c r="I56" s="72"/>
      <c r="K56" s="72">
        <f t="shared" ref="K56:P56" si="31">ROUND(K55*$I55,2)</f>
        <v>0</v>
      </c>
      <c r="L56" s="72">
        <f t="shared" si="31"/>
        <v>0</v>
      </c>
      <c r="M56" s="72">
        <f t="shared" si="31"/>
        <v>16999.46</v>
      </c>
      <c r="N56" s="72">
        <f t="shared" si="31"/>
        <v>16999.46</v>
      </c>
      <c r="O56" s="72">
        <f t="shared" si="31"/>
        <v>16999.46</v>
      </c>
      <c r="P56" s="72">
        <f t="shared" si="31"/>
        <v>16999.46</v>
      </c>
      <c r="Q56" s="72">
        <f t="shared" si="4"/>
        <v>67997.84</v>
      </c>
      <c r="R56" s="62" t="b">
        <f>Q56=I55</f>
        <v>1</v>
      </c>
    </row>
    <row r="57" spans="1:20" x14ac:dyDescent="0.2">
      <c r="A57" s="71" t="s">
        <v>43</v>
      </c>
      <c r="B57" s="177">
        <v>100289</v>
      </c>
      <c r="C57" s="177" t="s">
        <v>33197</v>
      </c>
      <c r="D57" s="71" t="s">
        <v>24044</v>
      </c>
      <c r="E57" s="112" t="str">
        <f>VLOOKUP(C57,PLANILHA_ORC!$G:$J,3,0)</f>
        <v>VIGIA DIURNO COM ENCARGOS COMPLEMENTARES</v>
      </c>
      <c r="F57" s="177" t="str">
        <f>VLOOKUP(C57,PLANILHA_ORC!$G:$J,4,0)</f>
        <v>H</v>
      </c>
      <c r="G57" s="72">
        <f>VLOOKUP(C57,PLANILHA_ORC!$G:$M,6,0)</f>
        <v>38.96</v>
      </c>
      <c r="H57" s="72">
        <f>VLOOKUP(C57,PLANILHA_ORC!$G:$M,7,0)</f>
        <v>880</v>
      </c>
      <c r="I57" s="72">
        <f>VLOOKUP(C57,PLANILHA_ORC!$G:$P,8,0)</f>
        <v>34284.800000000003</v>
      </c>
      <c r="K57" s="71"/>
      <c r="L57" s="71"/>
      <c r="M57" s="224">
        <v>0.25</v>
      </c>
      <c r="N57" s="224">
        <v>0.25</v>
      </c>
      <c r="O57" s="224">
        <v>0.25</v>
      </c>
      <c r="P57" s="224">
        <v>0.25</v>
      </c>
      <c r="Q57" s="72"/>
      <c r="T57" s="192"/>
    </row>
    <row r="58" spans="1:20" x14ac:dyDescent="0.2">
      <c r="A58" s="71"/>
      <c r="B58" s="177"/>
      <c r="C58" s="177"/>
      <c r="D58" s="71"/>
      <c r="E58" s="112"/>
      <c r="F58" s="177"/>
      <c r="G58" s="72"/>
      <c r="H58" s="72"/>
      <c r="I58" s="72"/>
      <c r="K58" s="72">
        <f t="shared" ref="K58:P58" si="32">ROUND(K57*$I57,2)</f>
        <v>0</v>
      </c>
      <c r="L58" s="72">
        <f t="shared" si="32"/>
        <v>0</v>
      </c>
      <c r="M58" s="72">
        <f t="shared" si="32"/>
        <v>8571.2000000000007</v>
      </c>
      <c r="N58" s="72">
        <f t="shared" si="32"/>
        <v>8571.2000000000007</v>
      </c>
      <c r="O58" s="72">
        <f t="shared" si="32"/>
        <v>8571.2000000000007</v>
      </c>
      <c r="P58" s="72">
        <f t="shared" si="32"/>
        <v>8571.2000000000007</v>
      </c>
      <c r="Q58" s="72">
        <f t="shared" ref="Q58:Q128" si="33">SUM(K58:P58)</f>
        <v>34284.800000000003</v>
      </c>
      <c r="R58" s="62" t="b">
        <f>Q58=I57</f>
        <v>1</v>
      </c>
    </row>
    <row r="59" spans="1:20" s="70" customFormat="1" x14ac:dyDescent="0.2">
      <c r="A59" s="68"/>
      <c r="B59" s="176"/>
      <c r="C59" s="176" t="s">
        <v>33198</v>
      </c>
      <c r="D59" s="68" t="s">
        <v>560</v>
      </c>
      <c r="E59" s="111" t="s">
        <v>560</v>
      </c>
      <c r="F59" s="176"/>
      <c r="G59" s="69"/>
      <c r="H59" s="69"/>
      <c r="I59" s="69">
        <f>VLOOKUP(C59,PLANILHA_ORC!$G:$P,8,0)</f>
        <v>21726.719999999998</v>
      </c>
      <c r="K59" s="223">
        <f>SUM(K61,K63,K65,K67)</f>
        <v>0</v>
      </c>
      <c r="L59" s="223">
        <f t="shared" ref="L59:P59" si="34">SUM(L61,L63,L65,L67)</f>
        <v>0</v>
      </c>
      <c r="M59" s="223">
        <f t="shared" si="34"/>
        <v>10687.14</v>
      </c>
      <c r="N59" s="223">
        <f t="shared" si="34"/>
        <v>3679.8599999999997</v>
      </c>
      <c r="O59" s="223">
        <f t="shared" si="34"/>
        <v>3679.8599999999997</v>
      </c>
      <c r="P59" s="223">
        <f t="shared" si="34"/>
        <v>3679.8599999999997</v>
      </c>
      <c r="Q59" s="69">
        <f t="shared" si="33"/>
        <v>21726.720000000001</v>
      </c>
      <c r="R59" s="70" t="b">
        <f>Q59=I59</f>
        <v>1</v>
      </c>
      <c r="T59" s="180"/>
    </row>
    <row r="60" spans="1:20" ht="25.5" x14ac:dyDescent="0.2">
      <c r="A60" s="71" t="s">
        <v>43</v>
      </c>
      <c r="B60" s="177">
        <v>103689</v>
      </c>
      <c r="C60" s="177" t="s">
        <v>33199</v>
      </c>
      <c r="D60" s="71" t="s">
        <v>560</v>
      </c>
      <c r="E60" s="112" t="str">
        <f>VLOOKUP(C60,PLANILHA_ORC!$G:$J,3,0)</f>
        <v>FORNECIMENTO E INSTALAÇÃO DE PLACA DE OBRA COM CHAPA GALVANIZADA E ESTRUTURA DE MADEIRA. AF_03/2022_PS</v>
      </c>
      <c r="F60" s="177" t="str">
        <f>VLOOKUP(C60,PLANILHA_ORC!$G:$J,4,0)</f>
        <v>M2</v>
      </c>
      <c r="G60" s="72">
        <f>VLOOKUP(C60,PLANILHA_ORC!$G:$M,6,0)</f>
        <v>583.94000000000005</v>
      </c>
      <c r="H60" s="72">
        <f>VLOOKUP(C60,PLANILHA_ORC!$G:$M,7,0)</f>
        <v>12</v>
      </c>
      <c r="I60" s="72">
        <f>VLOOKUP(C60,PLANILHA_ORC!$G:$P,8,0)</f>
        <v>7007.28</v>
      </c>
      <c r="K60" s="71"/>
      <c r="L60" s="71"/>
      <c r="M60" s="224">
        <v>1</v>
      </c>
      <c r="N60" s="71"/>
      <c r="O60" s="71"/>
      <c r="P60" s="71"/>
      <c r="Q60" s="72"/>
      <c r="T60" s="192"/>
    </row>
    <row r="61" spans="1:20" x14ac:dyDescent="0.2">
      <c r="A61" s="71"/>
      <c r="B61" s="177"/>
      <c r="C61" s="177"/>
      <c r="D61" s="71"/>
      <c r="E61" s="112"/>
      <c r="F61" s="177"/>
      <c r="G61" s="72"/>
      <c r="H61" s="72"/>
      <c r="I61" s="72"/>
      <c r="K61" s="72">
        <f t="shared" ref="K61:P61" si="35">ROUND(K60*$I60,2)</f>
        <v>0</v>
      </c>
      <c r="L61" s="72">
        <f t="shared" si="35"/>
        <v>0</v>
      </c>
      <c r="M61" s="72">
        <f t="shared" si="35"/>
        <v>7007.28</v>
      </c>
      <c r="N61" s="72">
        <f t="shared" si="35"/>
        <v>0</v>
      </c>
      <c r="O61" s="72">
        <f t="shared" si="35"/>
        <v>0</v>
      </c>
      <c r="P61" s="72">
        <f t="shared" si="35"/>
        <v>0</v>
      </c>
      <c r="Q61" s="72">
        <f t="shared" si="33"/>
        <v>7007.28</v>
      </c>
      <c r="R61" s="62" t="b">
        <f>Q61=I60</f>
        <v>1</v>
      </c>
    </row>
    <row r="62" spans="1:20" x14ac:dyDescent="0.2">
      <c r="A62" s="71" t="s">
        <v>32280</v>
      </c>
      <c r="B62" s="177" t="s">
        <v>24409</v>
      </c>
      <c r="C62" s="177" t="s">
        <v>33200</v>
      </c>
      <c r="D62" s="71" t="s">
        <v>560</v>
      </c>
      <c r="E62" s="112" t="str">
        <f>VLOOKUP(C62,PLANILHA_ORC!$G:$J,3,0)</f>
        <v>Locação de container tipo depósito - área mínima de 13,80 m²</v>
      </c>
      <c r="F62" s="177" t="str">
        <f>VLOOKUP(C62,PLANILHA_ORC!$G:$J,4,0)</f>
        <v>UNMES</v>
      </c>
      <c r="G62" s="72">
        <f>VLOOKUP(C62,PLANILHA_ORC!$G:$M,6,0)</f>
        <v>1126.04</v>
      </c>
      <c r="H62" s="72">
        <f>VLOOKUP(C62,PLANILHA_ORC!$G:$M,7,0)</f>
        <v>4</v>
      </c>
      <c r="I62" s="72">
        <f>VLOOKUP(C62,PLANILHA_ORC!$G:$P,8,0)</f>
        <v>4504.16</v>
      </c>
      <c r="K62" s="71"/>
      <c r="L62" s="71"/>
      <c r="M62" s="224">
        <v>0.25</v>
      </c>
      <c r="N62" s="224">
        <v>0.25</v>
      </c>
      <c r="O62" s="224">
        <v>0.25</v>
      </c>
      <c r="P62" s="224">
        <v>0.25</v>
      </c>
      <c r="Q62" s="72"/>
      <c r="T62" s="192"/>
    </row>
    <row r="63" spans="1:20" x14ac:dyDescent="0.2">
      <c r="A63" s="71"/>
      <c r="B63" s="177"/>
      <c r="C63" s="177"/>
      <c r="D63" s="71"/>
      <c r="E63" s="112"/>
      <c r="F63" s="177"/>
      <c r="G63" s="72"/>
      <c r="H63" s="72"/>
      <c r="I63" s="72"/>
      <c r="K63" s="72">
        <f t="shared" ref="K63:P63" si="36">ROUND(K62*$I62,2)</f>
        <v>0</v>
      </c>
      <c r="L63" s="72">
        <f t="shared" si="36"/>
        <v>0</v>
      </c>
      <c r="M63" s="72">
        <f t="shared" si="36"/>
        <v>1126.04</v>
      </c>
      <c r="N63" s="72">
        <f t="shared" si="36"/>
        <v>1126.04</v>
      </c>
      <c r="O63" s="72">
        <f t="shared" si="36"/>
        <v>1126.04</v>
      </c>
      <c r="P63" s="72">
        <f t="shared" si="36"/>
        <v>1126.04</v>
      </c>
      <c r="Q63" s="72">
        <f t="shared" si="33"/>
        <v>4504.16</v>
      </c>
      <c r="R63" s="62" t="b">
        <f>Q63=I62</f>
        <v>1</v>
      </c>
    </row>
    <row r="64" spans="1:20" x14ac:dyDescent="0.2">
      <c r="A64" s="71" t="s">
        <v>32280</v>
      </c>
      <c r="B64" s="177" t="s">
        <v>24411</v>
      </c>
      <c r="C64" s="177" t="s">
        <v>33201</v>
      </c>
      <c r="D64" s="71" t="s">
        <v>560</v>
      </c>
      <c r="E64" s="112" t="str">
        <f>VLOOKUP(C64,PLANILHA_ORC!$G:$J,3,0)</f>
        <v>Locação de container tipo guarita - área mínima de 4,60 m²</v>
      </c>
      <c r="F64" s="177" t="str">
        <f>VLOOKUP(C64,PLANILHA_ORC!$G:$J,4,0)</f>
        <v>UNMES</v>
      </c>
      <c r="G64" s="72">
        <f>VLOOKUP(C64,PLANILHA_ORC!$G:$M,6,0)</f>
        <v>1125.1199999999999</v>
      </c>
      <c r="H64" s="72">
        <f>VLOOKUP(C64,PLANILHA_ORC!$G:$M,7,0)</f>
        <v>4</v>
      </c>
      <c r="I64" s="72">
        <f>VLOOKUP(C64,PLANILHA_ORC!$G:$P,8,0)</f>
        <v>4500.4799999999996</v>
      </c>
      <c r="K64" s="71"/>
      <c r="L64" s="71"/>
      <c r="M64" s="224">
        <v>0.25</v>
      </c>
      <c r="N64" s="224">
        <v>0.25</v>
      </c>
      <c r="O64" s="224">
        <v>0.25</v>
      </c>
      <c r="P64" s="224">
        <v>0.25</v>
      </c>
      <c r="Q64" s="72"/>
      <c r="T64" s="192"/>
    </row>
    <row r="65" spans="1:21" x14ac:dyDescent="0.2">
      <c r="A65" s="71"/>
      <c r="B65" s="177"/>
      <c r="C65" s="177"/>
      <c r="D65" s="71"/>
      <c r="E65" s="112"/>
      <c r="F65" s="177"/>
      <c r="G65" s="72"/>
      <c r="H65" s="72"/>
      <c r="I65" s="72"/>
      <c r="K65" s="72">
        <f t="shared" ref="K65:P65" si="37">ROUND(K64*$I64,2)</f>
        <v>0</v>
      </c>
      <c r="L65" s="72">
        <f t="shared" si="37"/>
        <v>0</v>
      </c>
      <c r="M65" s="72">
        <f t="shared" si="37"/>
        <v>1125.1199999999999</v>
      </c>
      <c r="N65" s="72">
        <f t="shared" si="37"/>
        <v>1125.1199999999999</v>
      </c>
      <c r="O65" s="72">
        <f t="shared" si="37"/>
        <v>1125.1199999999999</v>
      </c>
      <c r="P65" s="72">
        <f t="shared" si="37"/>
        <v>1125.1199999999999</v>
      </c>
      <c r="Q65" s="72">
        <f t="shared" si="33"/>
        <v>4500.4799999999996</v>
      </c>
      <c r="R65" s="62" t="b">
        <f>Q65=I64</f>
        <v>1</v>
      </c>
    </row>
    <row r="66" spans="1:21" ht="25.5" x14ac:dyDescent="0.2">
      <c r="A66" s="71" t="s">
        <v>32280</v>
      </c>
      <c r="B66" s="177" t="s">
        <v>24396</v>
      </c>
      <c r="C66" s="177" t="s">
        <v>33202</v>
      </c>
      <c r="D66" s="71" t="s">
        <v>560</v>
      </c>
      <c r="E66" s="112" t="str">
        <f>VLOOKUP(C66,PLANILHA_ORC!$G:$J,3,0)</f>
        <v>Banheiro químico modelo Standard, com manutenção conforme exigências da CETESB</v>
      </c>
      <c r="F66" s="177" t="str">
        <f>VLOOKUP(C66,PLANILHA_ORC!$G:$J,4,0)</f>
        <v>UNMES</v>
      </c>
      <c r="G66" s="72">
        <f>VLOOKUP(C66,PLANILHA_ORC!$G:$M,6,0)</f>
        <v>1428.7</v>
      </c>
      <c r="H66" s="72">
        <f>VLOOKUP(C66,PLANILHA_ORC!$G:$M,7,0)</f>
        <v>4</v>
      </c>
      <c r="I66" s="72">
        <f>VLOOKUP(C66,PLANILHA_ORC!$G:$P,8,0)</f>
        <v>5714.8</v>
      </c>
      <c r="K66" s="71"/>
      <c r="L66" s="71"/>
      <c r="M66" s="224">
        <v>0.25</v>
      </c>
      <c r="N66" s="224">
        <v>0.25</v>
      </c>
      <c r="O66" s="224">
        <v>0.25</v>
      </c>
      <c r="P66" s="224">
        <v>0.25</v>
      </c>
      <c r="Q66" s="72"/>
      <c r="T66" s="192"/>
    </row>
    <row r="67" spans="1:21" x14ac:dyDescent="0.2">
      <c r="A67" s="71"/>
      <c r="B67" s="177"/>
      <c r="C67" s="177"/>
      <c r="D67" s="71"/>
      <c r="E67" s="112"/>
      <c r="F67" s="177"/>
      <c r="G67" s="72"/>
      <c r="H67" s="72"/>
      <c r="I67" s="72"/>
      <c r="K67" s="72">
        <f t="shared" ref="K67:P67" si="38">ROUND(K66*$I66,2)</f>
        <v>0</v>
      </c>
      <c r="L67" s="72">
        <f t="shared" si="38"/>
        <v>0</v>
      </c>
      <c r="M67" s="72">
        <f t="shared" si="38"/>
        <v>1428.7</v>
      </c>
      <c r="N67" s="72">
        <f t="shared" si="38"/>
        <v>1428.7</v>
      </c>
      <c r="O67" s="72">
        <f t="shared" si="38"/>
        <v>1428.7</v>
      </c>
      <c r="P67" s="72">
        <f t="shared" si="38"/>
        <v>1428.7</v>
      </c>
      <c r="Q67" s="72">
        <f t="shared" si="33"/>
        <v>5714.8</v>
      </c>
      <c r="R67" s="62" t="b">
        <f>Q67=I66</f>
        <v>1</v>
      </c>
    </row>
    <row r="68" spans="1:21" s="70" customFormat="1" x14ac:dyDescent="0.2">
      <c r="A68" s="68"/>
      <c r="B68" s="176"/>
      <c r="C68" s="176" t="s">
        <v>33203</v>
      </c>
      <c r="D68" s="68" t="s">
        <v>21101</v>
      </c>
      <c r="E68" s="111" t="s">
        <v>21101</v>
      </c>
      <c r="F68" s="176"/>
      <c r="G68" s="69"/>
      <c r="H68" s="69"/>
      <c r="I68" s="69">
        <f>VLOOKUP(C68,PLANILHA_ORC!$G:$P,8,0)</f>
        <v>57747.700000000004</v>
      </c>
      <c r="J68" s="62"/>
      <c r="K68" s="223">
        <f>SUM(K70,K72)</f>
        <v>0</v>
      </c>
      <c r="L68" s="223">
        <f t="shared" ref="L68:P68" si="39">SUM(L70,L72)</f>
        <v>0</v>
      </c>
      <c r="M68" s="223">
        <f t="shared" si="39"/>
        <v>9689.7199999999993</v>
      </c>
      <c r="N68" s="223">
        <f t="shared" si="39"/>
        <v>22615.52</v>
      </c>
      <c r="O68" s="223">
        <f t="shared" si="39"/>
        <v>22615.52</v>
      </c>
      <c r="P68" s="223">
        <f t="shared" si="39"/>
        <v>2826.94</v>
      </c>
      <c r="Q68" s="69">
        <f t="shared" si="33"/>
        <v>57747.7</v>
      </c>
      <c r="R68" s="70" t="b">
        <f>Q68=I68</f>
        <v>1</v>
      </c>
      <c r="T68" s="180"/>
    </row>
    <row r="69" spans="1:21" ht="38.25" x14ac:dyDescent="0.2">
      <c r="A69" s="71" t="s">
        <v>43</v>
      </c>
      <c r="B69" s="177">
        <v>98525</v>
      </c>
      <c r="C69" s="177" t="s">
        <v>33204</v>
      </c>
      <c r="D69" s="71" t="s">
        <v>21101</v>
      </c>
      <c r="E69" s="112" t="str">
        <f>VLOOKUP(C69,PLANILHA_ORC!$G:$J,3,0)</f>
        <v>LIMPEZA MECANIZADA DE CAMADA VEGETAL, VEGETAÇÃO E PEQUENAS ÁRVORES (DIÂMETRO DE TRONCO MENOR QUE 0,20 M), COM TRATOR DE ESTEIRAS. AF_03/2024</v>
      </c>
      <c r="F69" s="177" t="str">
        <f>VLOOKUP(C69,PLANILHA_ORC!$G:$J,4,0)</f>
        <v>M2</v>
      </c>
      <c r="G69" s="72">
        <f>VLOOKUP(C69,PLANILHA_ORC!$G:$M,6,0)</f>
        <v>0.88</v>
      </c>
      <c r="H69" s="72">
        <f>VLOOKUP(C69,PLANILHA_ORC!$G:$M,7,0)</f>
        <v>1373.75</v>
      </c>
      <c r="I69" s="72">
        <f>VLOOKUP(C69,PLANILHA_ORC!$G:$P,8,0)</f>
        <v>1208.9000000000001</v>
      </c>
      <c r="K69" s="71"/>
      <c r="L69" s="71"/>
      <c r="M69" s="224">
        <v>1</v>
      </c>
      <c r="N69" s="71"/>
      <c r="O69" s="71"/>
      <c r="P69" s="71"/>
      <c r="Q69" s="72"/>
    </row>
    <row r="70" spans="1:21" x14ac:dyDescent="0.2">
      <c r="A70" s="71"/>
      <c r="B70" s="177"/>
      <c r="C70" s="177"/>
      <c r="D70" s="71"/>
      <c r="E70" s="112"/>
      <c r="F70" s="177"/>
      <c r="G70" s="72"/>
      <c r="H70" s="72"/>
      <c r="I70" s="72"/>
      <c r="K70" s="72">
        <f t="shared" ref="K70:P70" si="40">ROUND(K69*$I69,2)</f>
        <v>0</v>
      </c>
      <c r="L70" s="72">
        <f t="shared" si="40"/>
        <v>0</v>
      </c>
      <c r="M70" s="72">
        <f t="shared" si="40"/>
        <v>1208.9000000000001</v>
      </c>
      <c r="N70" s="72">
        <f t="shared" si="40"/>
        <v>0</v>
      </c>
      <c r="O70" s="72">
        <f t="shared" si="40"/>
        <v>0</v>
      </c>
      <c r="P70" s="72">
        <f t="shared" si="40"/>
        <v>0</v>
      </c>
      <c r="Q70" s="72">
        <f t="shared" si="33"/>
        <v>1208.9000000000001</v>
      </c>
      <c r="R70" s="62" t="b">
        <f>Q70=I69</f>
        <v>1</v>
      </c>
    </row>
    <row r="71" spans="1:21" x14ac:dyDescent="0.2">
      <c r="A71" s="71" t="s">
        <v>43</v>
      </c>
      <c r="B71" s="177">
        <v>98459</v>
      </c>
      <c r="C71" s="177" t="s">
        <v>33205</v>
      </c>
      <c r="D71" s="71" t="s">
        <v>21101</v>
      </c>
      <c r="E71" s="112" t="str">
        <f>VLOOKUP(C71,PLANILHA_ORC!$G:$J,3,0)</f>
        <v>TAPUME COM TELHA METÁLICA. AF_03/2024</v>
      </c>
      <c r="F71" s="177" t="str">
        <f>VLOOKUP(C71,PLANILHA_ORC!$G:$J,4,0)</f>
        <v>M2</v>
      </c>
      <c r="G71" s="72">
        <f>VLOOKUP(C71,PLANILHA_ORC!$G:$M,6,0)</f>
        <v>115.31</v>
      </c>
      <c r="H71" s="72">
        <f>VLOOKUP(C71,PLANILHA_ORC!$G:$M,7,0)</f>
        <v>490.32</v>
      </c>
      <c r="I71" s="72">
        <f>VLOOKUP(C71,PLANILHA_ORC!$G:$P,8,0)</f>
        <v>56538.8</v>
      </c>
      <c r="K71" s="71"/>
      <c r="L71" s="71"/>
      <c r="M71" s="224">
        <v>0.15</v>
      </c>
      <c r="N71" s="224">
        <v>0.4</v>
      </c>
      <c r="O71" s="224">
        <v>0.4</v>
      </c>
      <c r="P71" s="224">
        <v>0.05</v>
      </c>
      <c r="Q71" s="72"/>
      <c r="T71" s="192"/>
      <c r="U71" s="192"/>
    </row>
    <row r="72" spans="1:21" x14ac:dyDescent="0.2">
      <c r="A72" s="71"/>
      <c r="B72" s="177"/>
      <c r="C72" s="177"/>
      <c r="D72" s="71"/>
      <c r="E72" s="112"/>
      <c r="F72" s="177"/>
      <c r="G72" s="72"/>
      <c r="H72" s="72"/>
      <c r="I72" s="72"/>
      <c r="K72" s="72">
        <f t="shared" ref="K72:O72" si="41">ROUND(K71*$I71,2)</f>
        <v>0</v>
      </c>
      <c r="L72" s="72">
        <f t="shared" si="41"/>
        <v>0</v>
      </c>
      <c r="M72" s="72">
        <f t="shared" si="41"/>
        <v>8480.82</v>
      </c>
      <c r="N72" s="72">
        <f t="shared" si="41"/>
        <v>22615.52</v>
      </c>
      <c r="O72" s="72">
        <f t="shared" si="41"/>
        <v>22615.52</v>
      </c>
      <c r="P72" s="72">
        <f>ROUND(P71*$I71,2)</f>
        <v>2826.94</v>
      </c>
      <c r="Q72" s="72">
        <f t="shared" si="33"/>
        <v>56538.8</v>
      </c>
      <c r="R72" s="62" t="b">
        <f>Q72=I71</f>
        <v>1</v>
      </c>
    </row>
    <row r="73" spans="1:21" s="70" customFormat="1" x14ac:dyDescent="0.2">
      <c r="A73" s="68"/>
      <c r="B73" s="176"/>
      <c r="C73" s="176" t="s">
        <v>33206</v>
      </c>
      <c r="D73" s="68" t="s">
        <v>21086</v>
      </c>
      <c r="E73" s="111" t="s">
        <v>21086</v>
      </c>
      <c r="F73" s="176"/>
      <c r="G73" s="69"/>
      <c r="H73" s="69"/>
      <c r="I73" s="69">
        <f>VLOOKUP(C73,PLANILHA_ORC!$G:$P,8,0)</f>
        <v>25634.27</v>
      </c>
      <c r="J73" s="62"/>
      <c r="K73" s="223">
        <f>SUM(K75,K77,K79,K81,K83,K85)</f>
        <v>0</v>
      </c>
      <c r="L73" s="223">
        <f t="shared" ref="L73:P73" si="42">SUM(L75,L77,L79,L81,L83,L85)</f>
        <v>0</v>
      </c>
      <c r="M73" s="223">
        <f t="shared" si="42"/>
        <v>25634.27</v>
      </c>
      <c r="N73" s="223">
        <f t="shared" si="42"/>
        <v>0</v>
      </c>
      <c r="O73" s="223">
        <f t="shared" si="42"/>
        <v>0</v>
      </c>
      <c r="P73" s="223">
        <f t="shared" si="42"/>
        <v>0</v>
      </c>
      <c r="Q73" s="69">
        <f t="shared" si="33"/>
        <v>25634.27</v>
      </c>
      <c r="R73" s="70" t="b">
        <f>Q73=I73</f>
        <v>1</v>
      </c>
      <c r="T73" s="180"/>
    </row>
    <row r="74" spans="1:21" ht="25.5" x14ac:dyDescent="0.2">
      <c r="A74" s="71" t="s">
        <v>43</v>
      </c>
      <c r="B74" s="177">
        <v>97636</v>
      </c>
      <c r="C74" s="177" t="s">
        <v>33207</v>
      </c>
      <c r="D74" s="71" t="s">
        <v>21086</v>
      </c>
      <c r="E74" s="112" t="str">
        <f>VLOOKUP(C74,PLANILHA_ORC!$G:$J,3,0)</f>
        <v>DEMOLIÇÃO PARCIAL DE PAVIMENTO ASFÁLTICO, DE FORMA MECANIZADA, SEM REAPROVEITAMENTO. AF_09/2023</v>
      </c>
      <c r="F74" s="177" t="str">
        <f>VLOOKUP(C74,PLANILHA_ORC!$G:$J,4,0)</f>
        <v>M2</v>
      </c>
      <c r="G74" s="72">
        <f>VLOOKUP(C74,PLANILHA_ORC!$G:$M,6,0)</f>
        <v>30.56</v>
      </c>
      <c r="H74" s="72">
        <f>VLOOKUP(C74,PLANILHA_ORC!$G:$M,7,0)</f>
        <v>294</v>
      </c>
      <c r="I74" s="72">
        <f>VLOOKUP(C74,PLANILHA_ORC!$G:$P,8,0)</f>
        <v>8984.64</v>
      </c>
      <c r="K74" s="71"/>
      <c r="L74" s="71"/>
      <c r="M74" s="224">
        <v>1</v>
      </c>
      <c r="N74" s="71"/>
      <c r="O74" s="71"/>
      <c r="P74" s="71"/>
      <c r="Q74" s="72"/>
    </row>
    <row r="75" spans="1:21" x14ac:dyDescent="0.2">
      <c r="A75" s="71"/>
      <c r="B75" s="177"/>
      <c r="C75" s="177"/>
      <c r="D75" s="71"/>
      <c r="E75" s="112"/>
      <c r="F75" s="177"/>
      <c r="G75" s="72"/>
      <c r="H75" s="72"/>
      <c r="I75" s="72"/>
      <c r="K75" s="72">
        <f t="shared" ref="K75:P75" si="43">ROUND(K74*$I74,2)</f>
        <v>0</v>
      </c>
      <c r="L75" s="72">
        <f t="shared" si="43"/>
        <v>0</v>
      </c>
      <c r="M75" s="72">
        <f t="shared" si="43"/>
        <v>8984.64</v>
      </c>
      <c r="N75" s="72">
        <f t="shared" si="43"/>
        <v>0</v>
      </c>
      <c r="O75" s="72">
        <f t="shared" si="43"/>
        <v>0</v>
      </c>
      <c r="P75" s="72">
        <f t="shared" si="43"/>
        <v>0</v>
      </c>
      <c r="Q75" s="72">
        <f t="shared" si="33"/>
        <v>8984.64</v>
      </c>
      <c r="R75" s="62" t="b">
        <f>Q75=I74</f>
        <v>1</v>
      </c>
    </row>
    <row r="76" spans="1:21" ht="25.5" x14ac:dyDescent="0.2">
      <c r="A76" s="71" t="s">
        <v>43</v>
      </c>
      <c r="B76" s="177">
        <v>104796</v>
      </c>
      <c r="C76" s="177" t="s">
        <v>33208</v>
      </c>
      <c r="D76" s="71" t="s">
        <v>21086</v>
      </c>
      <c r="E76" s="112" t="str">
        <f>VLOOKUP(C76,PLANILHA_ORC!$G:$J,3,0)</f>
        <v>DEMOLIÇÃO DE GUIAS, SARJETAS OU SARJETÕES, DE FORMA MECANIZADA, SEM REAPROVEITAMENTO. AF_09/2023</v>
      </c>
      <c r="F76" s="177" t="str">
        <f>VLOOKUP(C76,PLANILHA_ORC!$G:$J,4,0)</f>
        <v>M</v>
      </c>
      <c r="G76" s="72">
        <f>VLOOKUP(C76,PLANILHA_ORC!$G:$M,6,0)</f>
        <v>20.63</v>
      </c>
      <c r="H76" s="72">
        <f>VLOOKUP(C76,PLANILHA_ORC!$G:$M,7,0)</f>
        <v>84</v>
      </c>
      <c r="I76" s="72">
        <f>VLOOKUP(C76,PLANILHA_ORC!$G:$P,8,0)</f>
        <v>1732.92</v>
      </c>
      <c r="K76" s="71"/>
      <c r="L76" s="71"/>
      <c r="M76" s="224">
        <v>1</v>
      </c>
      <c r="N76" s="71"/>
      <c r="O76" s="71"/>
      <c r="P76" s="71"/>
      <c r="Q76" s="72"/>
    </row>
    <row r="77" spans="1:21" x14ac:dyDescent="0.2">
      <c r="A77" s="71"/>
      <c r="B77" s="177"/>
      <c r="C77" s="177"/>
      <c r="D77" s="71"/>
      <c r="E77" s="112"/>
      <c r="F77" s="177"/>
      <c r="G77" s="72"/>
      <c r="H77" s="72"/>
      <c r="I77" s="72"/>
      <c r="K77" s="72">
        <f t="shared" ref="K77:P77" si="44">ROUND(K76*$I76,2)</f>
        <v>0</v>
      </c>
      <c r="L77" s="72">
        <f t="shared" si="44"/>
        <v>0</v>
      </c>
      <c r="M77" s="72">
        <f t="shared" si="44"/>
        <v>1732.92</v>
      </c>
      <c r="N77" s="72">
        <f t="shared" si="44"/>
        <v>0</v>
      </c>
      <c r="O77" s="72">
        <f t="shared" si="44"/>
        <v>0</v>
      </c>
      <c r="P77" s="72">
        <f t="shared" si="44"/>
        <v>0</v>
      </c>
      <c r="Q77" s="72">
        <f t="shared" si="33"/>
        <v>1732.92</v>
      </c>
      <c r="R77" s="62" t="b">
        <f>Q77=I76</f>
        <v>1</v>
      </c>
    </row>
    <row r="78" spans="1:21" ht="38.25" x14ac:dyDescent="0.2">
      <c r="A78" s="71" t="s">
        <v>43</v>
      </c>
      <c r="B78" s="177">
        <v>104790</v>
      </c>
      <c r="C78" s="177" t="s">
        <v>33209</v>
      </c>
      <c r="D78" s="71" t="s">
        <v>21086</v>
      </c>
      <c r="E78" s="112" t="str">
        <f>VLOOKUP(C78,PLANILHA_ORC!$G:$J,3,0)</f>
        <v>DEMOLIÇÃO DE PISO DE CONCRETO SIMPLES, DE FORMA MECANIZADA COM MARTELETE, SEM REAPROVEITAMENTO. AF_09/2023</v>
      </c>
      <c r="F78" s="177" t="str">
        <f>VLOOKUP(C78,PLANILHA_ORC!$G:$J,4,0)</f>
        <v>M3</v>
      </c>
      <c r="G78" s="72">
        <f>VLOOKUP(C78,PLANILHA_ORC!$G:$M,6,0)</f>
        <v>155.04</v>
      </c>
      <c r="H78" s="72">
        <f>VLOOKUP(C78,PLANILHA_ORC!$G:$M,7,0)</f>
        <v>12.6</v>
      </c>
      <c r="I78" s="72">
        <f>VLOOKUP(C78,PLANILHA_ORC!$G:$P,8,0)</f>
        <v>1953.5</v>
      </c>
      <c r="K78" s="71"/>
      <c r="L78" s="71"/>
      <c r="M78" s="224">
        <v>1</v>
      </c>
      <c r="N78" s="71"/>
      <c r="O78" s="71"/>
      <c r="P78" s="71"/>
      <c r="Q78" s="72"/>
    </row>
    <row r="79" spans="1:21" x14ac:dyDescent="0.2">
      <c r="A79" s="71"/>
      <c r="B79" s="177"/>
      <c r="C79" s="177"/>
      <c r="D79" s="71"/>
      <c r="E79" s="112"/>
      <c r="F79" s="177"/>
      <c r="G79" s="72"/>
      <c r="H79" s="72"/>
      <c r="I79" s="72"/>
      <c r="K79" s="72">
        <f t="shared" ref="K79:P79" si="45">ROUND(K78*$I78,2)</f>
        <v>0</v>
      </c>
      <c r="L79" s="72">
        <f t="shared" si="45"/>
        <v>0</v>
      </c>
      <c r="M79" s="72">
        <f t="shared" si="45"/>
        <v>1953.5</v>
      </c>
      <c r="N79" s="72">
        <f t="shared" si="45"/>
        <v>0</v>
      </c>
      <c r="O79" s="72">
        <f t="shared" si="45"/>
        <v>0</v>
      </c>
      <c r="P79" s="72">
        <f t="shared" si="45"/>
        <v>0</v>
      </c>
      <c r="Q79" s="72">
        <f t="shared" si="33"/>
        <v>1953.5</v>
      </c>
      <c r="R79" s="62" t="b">
        <f>Q79=I78</f>
        <v>1</v>
      </c>
    </row>
    <row r="80" spans="1:21" ht="25.5" x14ac:dyDescent="0.2">
      <c r="A80" s="71" t="s">
        <v>43</v>
      </c>
      <c r="B80" s="177">
        <v>97625</v>
      </c>
      <c r="C80" s="177" t="s">
        <v>33210</v>
      </c>
      <c r="D80" s="71" t="s">
        <v>21086</v>
      </c>
      <c r="E80" s="112" t="str">
        <f>VLOOKUP(C80,PLANILHA_ORC!$G:$J,3,0)</f>
        <v>DEMOLIÇÃO DE ALVENARIA PARA QUALQUER TIPO DE BLOCO, DE FORMA MECANIZADA, SEM REAPROVEITAMENTO. AF_09/2023</v>
      </c>
      <c r="F80" s="177" t="str">
        <f>VLOOKUP(C80,PLANILHA_ORC!$G:$J,4,0)</f>
        <v>M3</v>
      </c>
      <c r="G80" s="72">
        <f>VLOOKUP(C80,PLANILHA_ORC!$G:$M,6,0)</f>
        <v>63.85</v>
      </c>
      <c r="H80" s="72">
        <f>VLOOKUP(C80,PLANILHA_ORC!$G:$M,7,0)</f>
        <v>1.28</v>
      </c>
      <c r="I80" s="72">
        <f>VLOOKUP(C80,PLANILHA_ORC!$G:$P,8,0)</f>
        <v>81.73</v>
      </c>
      <c r="K80" s="71"/>
      <c r="L80" s="71"/>
      <c r="M80" s="224">
        <v>1</v>
      </c>
      <c r="N80" s="71"/>
      <c r="O80" s="71"/>
      <c r="P80" s="71"/>
      <c r="Q80" s="72"/>
    </row>
    <row r="81" spans="1:22" x14ac:dyDescent="0.2">
      <c r="A81" s="71"/>
      <c r="B81" s="177"/>
      <c r="C81" s="177"/>
      <c r="D81" s="71"/>
      <c r="E81" s="112"/>
      <c r="F81" s="177"/>
      <c r="G81" s="72"/>
      <c r="H81" s="72"/>
      <c r="I81" s="72"/>
      <c r="K81" s="72">
        <f t="shared" ref="K81:P81" si="46">ROUND(K80*$I80,2)</f>
        <v>0</v>
      </c>
      <c r="L81" s="72">
        <f t="shared" si="46"/>
        <v>0</v>
      </c>
      <c r="M81" s="72">
        <f t="shared" si="46"/>
        <v>81.73</v>
      </c>
      <c r="N81" s="72">
        <f t="shared" si="46"/>
        <v>0</v>
      </c>
      <c r="O81" s="72">
        <f t="shared" si="46"/>
        <v>0</v>
      </c>
      <c r="P81" s="72">
        <f t="shared" si="46"/>
        <v>0</v>
      </c>
      <c r="Q81" s="72">
        <f t="shared" si="33"/>
        <v>81.73</v>
      </c>
      <c r="R81" s="62" t="b">
        <f>Q81=I80</f>
        <v>1</v>
      </c>
    </row>
    <row r="82" spans="1:22" ht="25.5" x14ac:dyDescent="0.2">
      <c r="A82" s="71" t="s">
        <v>24032</v>
      </c>
      <c r="B82" s="177">
        <v>1001006</v>
      </c>
      <c r="C82" s="177" t="s">
        <v>33443</v>
      </c>
      <c r="D82" s="71" t="s">
        <v>21086</v>
      </c>
      <c r="E82" s="112" t="str">
        <f>VLOOKUP(C82,PLANILHA_ORC!$G:$J,3,0)</f>
        <v>CARGA MANUAL E REMOÇÃO DE ENTULHO, INCLUSIVE TRANSPORTE ATÉ 1 KM</v>
      </c>
      <c r="F82" s="177" t="str">
        <f>VLOOKUP(C82,PLANILHA_ORC!$G:$J,4,0)</f>
        <v>M3</v>
      </c>
      <c r="G82" s="72">
        <f>VLOOKUP(C82,PLANILHA_ORC!$G:$M,6,0)</f>
        <v>64.12</v>
      </c>
      <c r="H82" s="72">
        <f>VLOOKUP(C82,PLANILHA_ORC!$G:$M,7,0)</f>
        <v>57.33</v>
      </c>
      <c r="I82" s="72">
        <f>VLOOKUP(C82,PLANILHA_ORC!$G:$P,8,0)</f>
        <v>3676</v>
      </c>
      <c r="K82" s="71"/>
      <c r="L82" s="71"/>
      <c r="M82" s="224">
        <v>1</v>
      </c>
      <c r="N82" s="71"/>
      <c r="O82" s="71"/>
      <c r="P82" s="71"/>
      <c r="Q82" s="72"/>
    </row>
    <row r="83" spans="1:22" x14ac:dyDescent="0.2">
      <c r="A83" s="71"/>
      <c r="B83" s="177"/>
      <c r="C83" s="177"/>
      <c r="D83" s="71"/>
      <c r="E83" s="112"/>
      <c r="F83" s="177"/>
      <c r="G83" s="72"/>
      <c r="H83" s="72"/>
      <c r="I83" s="72"/>
      <c r="K83" s="72">
        <f t="shared" ref="K83:P83" si="47">ROUND(K82*$I82,2)</f>
        <v>0</v>
      </c>
      <c r="L83" s="72">
        <f t="shared" si="47"/>
        <v>0</v>
      </c>
      <c r="M83" s="72">
        <f t="shared" si="47"/>
        <v>3676</v>
      </c>
      <c r="N83" s="72">
        <f t="shared" si="47"/>
        <v>0</v>
      </c>
      <c r="O83" s="72">
        <f t="shared" si="47"/>
        <v>0</v>
      </c>
      <c r="P83" s="72">
        <f t="shared" si="47"/>
        <v>0</v>
      </c>
      <c r="Q83" s="72">
        <f t="shared" ref="Q83" si="48">SUM(K83:P83)</f>
        <v>3676</v>
      </c>
      <c r="R83" s="62" t="b">
        <f>Q83=I82</f>
        <v>1</v>
      </c>
    </row>
    <row r="84" spans="1:22" ht="25.5" x14ac:dyDescent="0.2">
      <c r="A84" s="71" t="s">
        <v>24032</v>
      </c>
      <c r="B84" s="177">
        <v>1001007</v>
      </c>
      <c r="C84" s="177" t="s">
        <v>33444</v>
      </c>
      <c r="D84" s="71" t="s">
        <v>21086</v>
      </c>
      <c r="E84" s="112" t="str">
        <f>VLOOKUP(C84,PLANILHA_ORC!$G:$J,3,0)</f>
        <v>REMOÇÃO DE ENTULHO COM CAÇAMBA METÁLICA, INCLUSIVE CARGA MANUAL E DESCARGA EM BOTA-FORA</v>
      </c>
      <c r="F84" s="177" t="str">
        <f>VLOOKUP(C84,PLANILHA_ORC!$G:$J,4,0)</f>
        <v>M3</v>
      </c>
      <c r="G84" s="72">
        <f>VLOOKUP(C84,PLANILHA_ORC!$G:$M,6,0)</f>
        <v>160.57</v>
      </c>
      <c r="H84" s="72">
        <f>VLOOKUP(C84,PLANILHA_ORC!$G:$M,7,0)</f>
        <v>57.33</v>
      </c>
      <c r="I84" s="72">
        <f>VLOOKUP(C84,PLANILHA_ORC!$G:$P,8,0)</f>
        <v>9205.48</v>
      </c>
      <c r="K84" s="71"/>
      <c r="L84" s="71"/>
      <c r="M84" s="224">
        <v>1</v>
      </c>
      <c r="N84" s="71"/>
      <c r="O84" s="71"/>
      <c r="P84" s="71"/>
      <c r="Q84" s="72"/>
    </row>
    <row r="85" spans="1:22" x14ac:dyDescent="0.2">
      <c r="A85" s="71"/>
      <c r="B85" s="177"/>
      <c r="C85" s="177"/>
      <c r="D85" s="71"/>
      <c r="E85" s="112"/>
      <c r="F85" s="177"/>
      <c r="G85" s="72"/>
      <c r="H85" s="72"/>
      <c r="I85" s="72"/>
      <c r="K85" s="72">
        <f t="shared" ref="K85:P85" si="49">ROUND(K84*$I84,2)</f>
        <v>0</v>
      </c>
      <c r="L85" s="72">
        <f t="shared" si="49"/>
        <v>0</v>
      </c>
      <c r="M85" s="72">
        <f t="shared" si="49"/>
        <v>9205.48</v>
      </c>
      <c r="N85" s="72">
        <f t="shared" si="49"/>
        <v>0</v>
      </c>
      <c r="O85" s="72">
        <f t="shared" si="49"/>
        <v>0</v>
      </c>
      <c r="P85" s="72">
        <f t="shared" si="49"/>
        <v>0</v>
      </c>
      <c r="Q85" s="72">
        <f t="shared" ref="Q85" si="50">SUM(K85:P85)</f>
        <v>9205.48</v>
      </c>
      <c r="R85" s="62" t="b">
        <f>Q85=I84</f>
        <v>1</v>
      </c>
    </row>
    <row r="86" spans="1:22" s="70" customFormat="1" x14ac:dyDescent="0.2">
      <c r="A86" s="68"/>
      <c r="B86" s="176"/>
      <c r="C86" s="176" t="s">
        <v>33211</v>
      </c>
      <c r="D86" s="68" t="s">
        <v>14</v>
      </c>
      <c r="E86" s="111" t="s">
        <v>14</v>
      </c>
      <c r="F86" s="176"/>
      <c r="G86" s="69"/>
      <c r="H86" s="69"/>
      <c r="I86" s="69">
        <f>VLOOKUP(C86,PLANILHA_ORC!$G:$P,8,0)</f>
        <v>476260.98</v>
      </c>
      <c r="J86" s="62"/>
      <c r="K86" s="69">
        <f t="shared" ref="K86:P86" si="51">SUM(K88,K90,K92,K94,K96,K98)</f>
        <v>0</v>
      </c>
      <c r="L86" s="69">
        <f t="shared" si="51"/>
        <v>0</v>
      </c>
      <c r="M86" s="69">
        <f t="shared" si="51"/>
        <v>71439.149999999994</v>
      </c>
      <c r="N86" s="69">
        <f t="shared" si="51"/>
        <v>190504.39999999997</v>
      </c>
      <c r="O86" s="69">
        <f t="shared" si="51"/>
        <v>190504.39999999997</v>
      </c>
      <c r="P86" s="69">
        <f t="shared" si="51"/>
        <v>23813.030000000002</v>
      </c>
      <c r="Q86" s="69">
        <f>SUM(Q88,Q90,Q92,Q94,Q96,Q98)</f>
        <v>476260.97999999992</v>
      </c>
      <c r="R86" s="70" t="b">
        <f>Q86=I86</f>
        <v>1</v>
      </c>
      <c r="T86" s="180"/>
    </row>
    <row r="87" spans="1:22" ht="63.75" x14ac:dyDescent="0.2">
      <c r="A87" s="71" t="s">
        <v>43</v>
      </c>
      <c r="B87" s="177">
        <v>90084</v>
      </c>
      <c r="C87" s="177" t="s">
        <v>33212</v>
      </c>
      <c r="D87" s="71" t="s">
        <v>14</v>
      </c>
      <c r="E87" s="112" t="str">
        <f>VLOOKUP(C87,PLANILHA_ORC!$G:$J,3,0)</f>
        <v>ESCAVAÇÃO MECANIZADA DE VALA COM PROF. MAIOR QUE 1,5 M ATÉ 3,0 M (MÉDIA MONTANTE E JUSANTE/UMA COMPOSIÇÃO POR TRECHO), ESCAVADEIRA (0,8 M3), LARGURA ATÉ 1,5 M, EM SOLO DE 1A CATEGORIA, EM LOCAIS COM ALTO NÍVEL DE INTERFERÊNCIA. AF_09/2024</v>
      </c>
      <c r="F87" s="177" t="str">
        <f>VLOOKUP(C87,PLANILHA_ORC!$G:$J,4,0)</f>
        <v>M3</v>
      </c>
      <c r="G87" s="72">
        <f>VLOOKUP(C87,PLANILHA_ORC!$G:$M,6,0)</f>
        <v>12.31</v>
      </c>
      <c r="H87" s="72">
        <f>VLOOKUP(C87,PLANILHA_ORC!$G:$M,7,0)</f>
        <v>1500.69</v>
      </c>
      <c r="I87" s="72">
        <f>VLOOKUP(C87,PLANILHA_ORC!$G:$P,8,0)</f>
        <v>18473.490000000002</v>
      </c>
      <c r="K87" s="71"/>
      <c r="L87" s="71"/>
      <c r="M87" s="224">
        <v>0.15</v>
      </c>
      <c r="N87" s="224">
        <v>0.4</v>
      </c>
      <c r="O87" s="224">
        <v>0.4</v>
      </c>
      <c r="P87" s="224">
        <v>0.05</v>
      </c>
      <c r="Q87" s="72"/>
      <c r="T87" s="192"/>
      <c r="U87" s="192"/>
      <c r="V87" s="62" t="b">
        <f>T87=U87</f>
        <v>1</v>
      </c>
    </row>
    <row r="88" spans="1:22" x14ac:dyDescent="0.2">
      <c r="A88" s="71"/>
      <c r="B88" s="177"/>
      <c r="C88" s="177"/>
      <c r="D88" s="71"/>
      <c r="E88" s="112"/>
      <c r="F88" s="177"/>
      <c r="G88" s="72"/>
      <c r="H88" s="72"/>
      <c r="I88" s="72"/>
      <c r="K88" s="72">
        <f t="shared" ref="K88:P88" si="52">ROUND(K87*$I87,2)</f>
        <v>0</v>
      </c>
      <c r="L88" s="72">
        <f t="shared" si="52"/>
        <v>0</v>
      </c>
      <c r="M88" s="72">
        <f t="shared" si="52"/>
        <v>2771.02</v>
      </c>
      <c r="N88" s="72">
        <f t="shared" si="52"/>
        <v>7389.4</v>
      </c>
      <c r="O88" s="72">
        <f t="shared" si="52"/>
        <v>7389.4</v>
      </c>
      <c r="P88" s="72">
        <f t="shared" si="52"/>
        <v>923.67</v>
      </c>
      <c r="Q88" s="72">
        <f t="shared" si="33"/>
        <v>18473.489999999998</v>
      </c>
      <c r="R88" s="62" t="b">
        <f>Q88=I87</f>
        <v>1</v>
      </c>
    </row>
    <row r="89" spans="1:22" ht="51" x14ac:dyDescent="0.2">
      <c r="A89" s="71" t="s">
        <v>43</v>
      </c>
      <c r="B89" s="177">
        <v>94304</v>
      </c>
      <c r="C89" s="177" t="s">
        <v>33213</v>
      </c>
      <c r="D89" s="71" t="s">
        <v>14</v>
      </c>
      <c r="E89" s="112" t="str">
        <f>VLOOKUP(C89,PLANILHA_ORC!$G:$J,3,0)</f>
        <v>ATERRO MECANIZADO DE VALA COM ESCAVADEIRA HIDRÁULICA (CAPACIDADE DA CAÇAMBA: 0,8 M³ / POTÊNCIA: 111 HP), LARGURA ATÉ 2,5 M, PROFUNDIDADE ATÉ 1,5 M, COM SOLO ARGILO-ARENOSO. AF_08/2023</v>
      </c>
      <c r="F89" s="177" t="str">
        <f>VLOOKUP(C89,PLANILHA_ORC!$G:$J,4,0)</f>
        <v>M3</v>
      </c>
      <c r="G89" s="72">
        <f>VLOOKUP(C89,PLANILHA_ORC!$G:$M,6,0)</f>
        <v>95.24</v>
      </c>
      <c r="H89" s="72">
        <f>VLOOKUP(C89,PLANILHA_ORC!$G:$M,7,0)</f>
        <v>700.37</v>
      </c>
      <c r="I89" s="72">
        <f>VLOOKUP(C89,PLANILHA_ORC!$G:$P,8,0)</f>
        <v>66703.240000000005</v>
      </c>
      <c r="K89" s="71"/>
      <c r="L89" s="71"/>
      <c r="M89" s="224">
        <v>0.15</v>
      </c>
      <c r="N89" s="224">
        <v>0.4</v>
      </c>
      <c r="O89" s="224">
        <v>0.4</v>
      </c>
      <c r="P89" s="224">
        <v>0.05</v>
      </c>
      <c r="Q89" s="72"/>
    </row>
    <row r="90" spans="1:22" x14ac:dyDescent="0.2">
      <c r="A90" s="71"/>
      <c r="B90" s="177"/>
      <c r="C90" s="177"/>
      <c r="D90" s="71"/>
      <c r="E90" s="112"/>
      <c r="F90" s="177"/>
      <c r="G90" s="72"/>
      <c r="H90" s="72"/>
      <c r="I90" s="72"/>
      <c r="K90" s="72">
        <f>ROUND(K89*$I89,2)</f>
        <v>0</v>
      </c>
      <c r="L90" s="72">
        <f>ROUND(L89*$I89,2)</f>
        <v>0</v>
      </c>
      <c r="M90" s="72">
        <f>ROUND(M89*$I89,2)</f>
        <v>10005.49</v>
      </c>
      <c r="N90" s="72">
        <f>ROUND(N89*$I89,2)</f>
        <v>26681.3</v>
      </c>
      <c r="O90" s="72">
        <f>ROUND(O89*$I89,2)</f>
        <v>26681.3</v>
      </c>
      <c r="P90" s="72">
        <f>ROUND(P89*$I89,2)-0.01</f>
        <v>3335.1499999999996</v>
      </c>
      <c r="Q90" s="72">
        <f t="shared" si="33"/>
        <v>66703.239999999991</v>
      </c>
      <c r="R90" s="62" t="b">
        <f>Q90=I89</f>
        <v>1</v>
      </c>
    </row>
    <row r="91" spans="1:22" ht="51" x14ac:dyDescent="0.2">
      <c r="A91" s="71" t="s">
        <v>43</v>
      </c>
      <c r="B91" s="177">
        <v>100978</v>
      </c>
      <c r="C91" s="177" t="s">
        <v>33214</v>
      </c>
      <c r="D91" s="71" t="s">
        <v>14</v>
      </c>
      <c r="E91" s="112" t="str">
        <f>VLOOKUP(C91,PLANILHA_ORC!$G:$J,3,0)</f>
        <v>CARGA, MANOBRA E DESCARGA DE SOLOS E MATERIAIS GRANULARES EM CAMINHÃO BASCULANTE 10 M³ - CARGA COM ESCAVADEIRA HIDRÁULICA (CAÇAMBA DE 1,20 M³ / 155 HP) E DESCARGA LIVRE (UNIDADE: M3). AF_07/2020</v>
      </c>
      <c r="F91" s="177" t="str">
        <f>VLOOKUP(C91,PLANILHA_ORC!$G:$J,4,0)</f>
        <v>M3</v>
      </c>
      <c r="G91" s="72">
        <f>VLOOKUP(C91,PLANILHA_ORC!$G:$M,6,0)</f>
        <v>9.0399999999999991</v>
      </c>
      <c r="H91" s="72">
        <f>VLOOKUP(C91,PLANILHA_ORC!$G:$M,7,0)</f>
        <v>1950.9</v>
      </c>
      <c r="I91" s="72">
        <f>VLOOKUP(C91,PLANILHA_ORC!$G:$P,8,0)</f>
        <v>17636.14</v>
      </c>
      <c r="K91" s="71"/>
      <c r="L91" s="71"/>
      <c r="M91" s="224">
        <v>0.15</v>
      </c>
      <c r="N91" s="224">
        <v>0.4</v>
      </c>
      <c r="O91" s="224">
        <v>0.4</v>
      </c>
      <c r="P91" s="224">
        <v>0.05</v>
      </c>
      <c r="Q91" s="72"/>
    </row>
    <row r="92" spans="1:22" x14ac:dyDescent="0.2">
      <c r="A92" s="71"/>
      <c r="B92" s="177"/>
      <c r="C92" s="177"/>
      <c r="D92" s="71"/>
      <c r="E92" s="112"/>
      <c r="F92" s="177"/>
      <c r="G92" s="72"/>
      <c r="H92" s="72"/>
      <c r="I92" s="72"/>
      <c r="K92" s="72">
        <f t="shared" ref="K92:O92" si="53">ROUND(K91*$I91,2)</f>
        <v>0</v>
      </c>
      <c r="L92" s="72">
        <f t="shared" si="53"/>
        <v>0</v>
      </c>
      <c r="M92" s="72">
        <f t="shared" si="53"/>
        <v>2645.42</v>
      </c>
      <c r="N92" s="72">
        <f t="shared" si="53"/>
        <v>7054.46</v>
      </c>
      <c r="O92" s="72">
        <f t="shared" si="53"/>
        <v>7054.46</v>
      </c>
      <c r="P92" s="72">
        <f>ROUND(P91*$I91,2)-0.01</f>
        <v>881.8</v>
      </c>
      <c r="Q92" s="72">
        <f t="shared" si="33"/>
        <v>17636.14</v>
      </c>
      <c r="R92" s="62" t="b">
        <f>Q92=I91</f>
        <v>1</v>
      </c>
    </row>
    <row r="93" spans="1:22" ht="25.5" x14ac:dyDescent="0.2">
      <c r="A93" s="71" t="s">
        <v>33295</v>
      </c>
      <c r="B93" s="177">
        <v>4064000</v>
      </c>
      <c r="C93" s="177" t="s">
        <v>33215</v>
      </c>
      <c r="D93" s="71" t="s">
        <v>14</v>
      </c>
      <c r="E93" s="112" t="str">
        <f>VLOOKUP(C93,PLANILHA_ORC!$G:$J,3,0)</f>
        <v>DISPOSIÇÃO FINAL DE SOLOS E RESÍDUOS, CLASSE II B - INERTES, EM ATERRO SANITÁRIO LICENCIADO</v>
      </c>
      <c r="F93" s="177" t="str">
        <f>VLOOKUP(C93,PLANILHA_ORC!$G:$J,4,0)</f>
        <v>Ton</v>
      </c>
      <c r="G93" s="72">
        <f>VLOOKUP(C93,PLANILHA_ORC!$G:$M,6,0)</f>
        <v>117.02</v>
      </c>
      <c r="H93" s="72">
        <f>VLOOKUP(C93,PLANILHA_ORC!$G:$M,7,0)</f>
        <v>2100.9699999999998</v>
      </c>
      <c r="I93" s="72">
        <f>VLOOKUP(C93,PLANILHA_ORC!$G:$P,8,0)</f>
        <v>245855.51</v>
      </c>
      <c r="K93" s="71"/>
      <c r="L93" s="71"/>
      <c r="M93" s="224">
        <v>0.15</v>
      </c>
      <c r="N93" s="224">
        <v>0.4</v>
      </c>
      <c r="O93" s="224">
        <v>0.4</v>
      </c>
      <c r="P93" s="224">
        <v>0.05</v>
      </c>
      <c r="Q93" s="72"/>
    </row>
    <row r="94" spans="1:22" x14ac:dyDescent="0.2">
      <c r="A94" s="71"/>
      <c r="B94" s="177"/>
      <c r="C94" s="177"/>
      <c r="D94" s="71"/>
      <c r="E94" s="112"/>
      <c r="F94" s="177"/>
      <c r="G94" s="72"/>
      <c r="H94" s="72"/>
      <c r="I94" s="72"/>
      <c r="K94" s="72">
        <f t="shared" ref="K94:O98" si="54">ROUND(K93*$I93,2)</f>
        <v>0</v>
      </c>
      <c r="L94" s="72">
        <f t="shared" ref="L94:O96" si="55">ROUND(L93*$I93,2)</f>
        <v>0</v>
      </c>
      <c r="M94" s="72">
        <f t="shared" ref="M94:O94" si="56">ROUND(M93*$I93,2)</f>
        <v>36878.33</v>
      </c>
      <c r="N94" s="72">
        <f t="shared" si="56"/>
        <v>98342.2</v>
      </c>
      <c r="O94" s="72">
        <f t="shared" si="56"/>
        <v>98342.2</v>
      </c>
      <c r="P94" s="72">
        <f>ROUND(P93*$I93,2)</f>
        <v>12292.78</v>
      </c>
      <c r="Q94" s="72">
        <f t="shared" si="33"/>
        <v>245855.50999999998</v>
      </c>
      <c r="R94" s="62" t="b">
        <f>Q94=I93</f>
        <v>1</v>
      </c>
    </row>
    <row r="95" spans="1:22" ht="25.5" x14ac:dyDescent="0.2">
      <c r="A95" s="71" t="s">
        <v>43</v>
      </c>
      <c r="B95" s="177">
        <v>95878</v>
      </c>
      <c r="C95" s="177" t="s">
        <v>33526</v>
      </c>
      <c r="D95" s="71" t="s">
        <v>14</v>
      </c>
      <c r="E95" s="112" t="str">
        <f>VLOOKUP(C95,PLANILHA_ORC!$G:$J,3,0)</f>
        <v>TRANSPORTE COM CAMINHÃO BASCULANTE DE 10 M³, EM VIA URBANA PAVIMENTADA, DMT ATÉ 30 KM (UNIDADE: TXKM). AF_07/2020</v>
      </c>
      <c r="F95" s="177" t="str">
        <f>VLOOKUP(C95,PLANILHA_ORC!$G:$J,4,0)</f>
        <v>TXKM</v>
      </c>
      <c r="G95" s="72">
        <f>VLOOKUP(C95,PLANILHA_ORC!$G:$M,6,0)</f>
        <v>2.15</v>
      </c>
      <c r="H95" s="72">
        <f>VLOOKUP(C95,PLANILHA_ORC!$G:$M,7,0)</f>
        <v>49933.05</v>
      </c>
      <c r="I95" s="72">
        <f>VLOOKUP(C95,PLANILHA_ORC!$G:$P,8,0)</f>
        <v>107356.06</v>
      </c>
      <c r="K95" s="71"/>
      <c r="L95" s="71"/>
      <c r="M95" s="224">
        <v>0.15</v>
      </c>
      <c r="N95" s="224">
        <v>0.4</v>
      </c>
      <c r="O95" s="224">
        <v>0.4</v>
      </c>
      <c r="P95" s="224">
        <v>0.05</v>
      </c>
      <c r="Q95" s="72"/>
    </row>
    <row r="96" spans="1:22" x14ac:dyDescent="0.2">
      <c r="A96" s="71"/>
      <c r="B96" s="177"/>
      <c r="C96" s="177"/>
      <c r="D96" s="71"/>
      <c r="E96" s="112"/>
      <c r="F96" s="177"/>
      <c r="G96" s="72"/>
      <c r="H96" s="72"/>
      <c r="I96" s="72"/>
      <c r="K96" s="72">
        <f t="shared" si="54"/>
        <v>0</v>
      </c>
      <c r="L96" s="72">
        <f t="shared" si="55"/>
        <v>0</v>
      </c>
      <c r="M96" s="72">
        <f t="shared" si="55"/>
        <v>16103.41</v>
      </c>
      <c r="N96" s="72">
        <f t="shared" si="55"/>
        <v>42942.42</v>
      </c>
      <c r="O96" s="72">
        <f t="shared" si="55"/>
        <v>42942.42</v>
      </c>
      <c r="P96" s="72">
        <f>ROUND(P95*$I95,2)</f>
        <v>5367.8</v>
      </c>
      <c r="Q96" s="72">
        <f t="shared" ref="Q96" si="57">SUM(K96:P96)</f>
        <v>107356.05</v>
      </c>
      <c r="R96" s="62" t="b">
        <f>Q96=I95</f>
        <v>0</v>
      </c>
    </row>
    <row r="97" spans="1:20" ht="38.25" x14ac:dyDescent="0.2">
      <c r="A97" s="71" t="s">
        <v>43</v>
      </c>
      <c r="B97" s="177">
        <v>93596</v>
      </c>
      <c r="C97" s="177" t="s">
        <v>33527</v>
      </c>
      <c r="D97" s="71" t="s">
        <v>14</v>
      </c>
      <c r="E97" s="112" t="str">
        <f>VLOOKUP(C97,PLANILHA_ORC!$G:$J,3,0)</f>
        <v>TRANSPORTE COM CAMINHÃO BASCULANTE DE 10 M³, EM VIA URBANA PAVIMENTADA, ADICIONAL PARA DMT EXCEDENTE A 30 KM (UNIDADE: TXKM). AF_07/2020</v>
      </c>
      <c r="F97" s="177" t="str">
        <f>VLOOKUP(C97,PLANILHA_ORC!$G:$J,4,0)</f>
        <v>TXKM</v>
      </c>
      <c r="G97" s="72">
        <f>VLOOKUP(C97,PLANILHA_ORC!$G:$M,6,0)</f>
        <v>0.84</v>
      </c>
      <c r="H97" s="72">
        <f>VLOOKUP(C97,PLANILHA_ORC!$G:$M,7,0)</f>
        <v>24091.119999999999</v>
      </c>
      <c r="I97" s="72">
        <f>VLOOKUP(C97,PLANILHA_ORC!$G:$P,8,0)</f>
        <v>20236.54</v>
      </c>
      <c r="K97" s="71"/>
      <c r="L97" s="71"/>
      <c r="M97" s="224">
        <v>0.15</v>
      </c>
      <c r="N97" s="224">
        <v>0.4</v>
      </c>
      <c r="O97" s="224">
        <v>0.4</v>
      </c>
      <c r="P97" s="224">
        <v>0.05</v>
      </c>
      <c r="Q97" s="72"/>
    </row>
    <row r="98" spans="1:20" x14ac:dyDescent="0.2">
      <c r="A98" s="71"/>
      <c r="B98" s="177"/>
      <c r="C98" s="177"/>
      <c r="D98" s="71"/>
      <c r="E98" s="112"/>
      <c r="F98" s="177"/>
      <c r="G98" s="72"/>
      <c r="H98" s="72"/>
      <c r="I98" s="72"/>
      <c r="K98" s="72">
        <f t="shared" si="54"/>
        <v>0</v>
      </c>
      <c r="L98" s="72">
        <f t="shared" si="54"/>
        <v>0</v>
      </c>
      <c r="M98" s="72">
        <f t="shared" si="54"/>
        <v>3035.48</v>
      </c>
      <c r="N98" s="72">
        <f t="shared" si="54"/>
        <v>8094.62</v>
      </c>
      <c r="O98" s="72">
        <f t="shared" si="54"/>
        <v>8094.62</v>
      </c>
      <c r="P98" s="72">
        <f>ROUND(P97*$I97,2)</f>
        <v>1011.83</v>
      </c>
      <c r="Q98" s="72">
        <f t="shared" ref="Q98" si="58">SUM(K98:P98)</f>
        <v>20236.550000000003</v>
      </c>
      <c r="R98" s="62" t="b">
        <f>Q98=I97</f>
        <v>0</v>
      </c>
    </row>
    <row r="99" spans="1:20" s="70" customFormat="1" x14ac:dyDescent="0.2">
      <c r="A99" s="68"/>
      <c r="B99" s="176"/>
      <c r="C99" s="176" t="s">
        <v>33216</v>
      </c>
      <c r="D99" s="68" t="s">
        <v>21099</v>
      </c>
      <c r="E99" s="111" t="s">
        <v>21099</v>
      </c>
      <c r="F99" s="176"/>
      <c r="G99" s="69"/>
      <c r="H99" s="69"/>
      <c r="I99" s="69">
        <f>VLOOKUP(C99,PLANILHA_ORC!$G:$P,8,0)</f>
        <v>93972.800000000003</v>
      </c>
      <c r="J99" s="62"/>
      <c r="K99" s="223">
        <f>SUM(K101,K103,K105,K107,K109,K111,K113)</f>
        <v>0</v>
      </c>
      <c r="L99" s="223">
        <f t="shared" ref="L99:P99" si="59">SUM(L101,L103,L105,L107,L109,L111,L113)</f>
        <v>0</v>
      </c>
      <c r="M99" s="223">
        <f t="shared" si="59"/>
        <v>21951.8</v>
      </c>
      <c r="N99" s="223">
        <f t="shared" si="59"/>
        <v>36010.5</v>
      </c>
      <c r="O99" s="223">
        <f t="shared" si="59"/>
        <v>36010.5</v>
      </c>
      <c r="P99" s="223">
        <f t="shared" si="59"/>
        <v>0</v>
      </c>
      <c r="Q99" s="69">
        <f t="shared" si="33"/>
        <v>93972.800000000003</v>
      </c>
      <c r="R99" s="70" t="b">
        <f>Q99=I99</f>
        <v>1</v>
      </c>
      <c r="T99" s="180"/>
    </row>
    <row r="100" spans="1:20" x14ac:dyDescent="0.2">
      <c r="A100" s="71" t="s">
        <v>21081</v>
      </c>
      <c r="B100" s="177" t="s">
        <v>16929</v>
      </c>
      <c r="C100" s="177" t="s">
        <v>33217</v>
      </c>
      <c r="D100" s="71" t="s">
        <v>21099</v>
      </c>
      <c r="E100" s="112" t="str">
        <f>VLOOKUP(C100,PLANILHA_ORC!$G:$J,3,0)</f>
        <v>Base ou sub-base de brita graduada com brita comercial</v>
      </c>
      <c r="F100" s="177" t="str">
        <f>VLOOKUP(C100,PLANILHA_ORC!$G:$J,4,0)</f>
        <v>m³</v>
      </c>
      <c r="G100" s="72">
        <f>VLOOKUP(C100,PLANILHA_ORC!$G:$M,6,0)</f>
        <v>312.5</v>
      </c>
      <c r="H100" s="72">
        <f>VLOOKUP(C100,PLANILHA_ORC!$G:$M,7,0)</f>
        <v>58.8</v>
      </c>
      <c r="I100" s="72">
        <f>VLOOKUP(C100,PLANILHA_ORC!$G:$P,8,0)</f>
        <v>18375</v>
      </c>
      <c r="K100" s="71"/>
      <c r="L100" s="71"/>
      <c r="M100" s="224">
        <v>1</v>
      </c>
      <c r="N100" s="71"/>
      <c r="O100" s="71"/>
      <c r="P100" s="71"/>
      <c r="Q100" s="72"/>
    </row>
    <row r="101" spans="1:20" x14ac:dyDescent="0.2">
      <c r="A101" s="71"/>
      <c r="B101" s="177"/>
      <c r="C101" s="177"/>
      <c r="D101" s="71"/>
      <c r="E101" s="112"/>
      <c r="F101" s="177"/>
      <c r="G101" s="72"/>
      <c r="H101" s="72"/>
      <c r="I101" s="72"/>
      <c r="K101" s="72">
        <f t="shared" ref="K101:P101" si="60">ROUND(K100*$I100,2)</f>
        <v>0</v>
      </c>
      <c r="L101" s="72">
        <f t="shared" si="60"/>
        <v>0</v>
      </c>
      <c r="M101" s="72">
        <f t="shared" si="60"/>
        <v>18375</v>
      </c>
      <c r="N101" s="72">
        <f t="shared" si="60"/>
        <v>0</v>
      </c>
      <c r="O101" s="72">
        <f t="shared" si="60"/>
        <v>0</v>
      </c>
      <c r="P101" s="72">
        <f t="shared" si="60"/>
        <v>0</v>
      </c>
      <c r="Q101" s="72">
        <f t="shared" si="33"/>
        <v>18375</v>
      </c>
      <c r="R101" s="62" t="b">
        <f>Q101=I100</f>
        <v>1</v>
      </c>
    </row>
    <row r="102" spans="1:20" ht="25.5" x14ac:dyDescent="0.2">
      <c r="A102" s="71" t="s">
        <v>43</v>
      </c>
      <c r="B102" s="177">
        <v>96622</v>
      </c>
      <c r="C102" s="177" t="s">
        <v>33218</v>
      </c>
      <c r="D102" s="71" t="s">
        <v>21099</v>
      </c>
      <c r="E102" s="112" t="str">
        <f>VLOOKUP(C102,PLANILHA_ORC!$G:$J,3,0)</f>
        <v>LASTRO COM MATERIAL GRANULAR, APLICADO EM PISOS OU LAJES SOBRE SOLO, ESPESSURA DE *5 CM*. AF_01/2024</v>
      </c>
      <c r="F102" s="177" t="str">
        <f>VLOOKUP(C102,PLANILHA_ORC!$G:$J,4,0)</f>
        <v>M3</v>
      </c>
      <c r="G102" s="72">
        <f>VLOOKUP(C102,PLANILHA_ORC!$G:$M,6,0)</f>
        <v>243.32</v>
      </c>
      <c r="H102" s="72">
        <f>VLOOKUP(C102,PLANILHA_ORC!$G:$M,7,0)</f>
        <v>14.7</v>
      </c>
      <c r="I102" s="72">
        <f>VLOOKUP(C102,PLANILHA_ORC!$G:$P,8,0)</f>
        <v>3576.8</v>
      </c>
      <c r="K102" s="71"/>
      <c r="L102" s="71"/>
      <c r="M102" s="224">
        <v>1</v>
      </c>
      <c r="N102" s="71"/>
      <c r="O102" s="71"/>
      <c r="P102" s="71"/>
      <c r="Q102" s="72"/>
    </row>
    <row r="103" spans="1:20" x14ac:dyDescent="0.2">
      <c r="A103" s="71"/>
      <c r="B103" s="177"/>
      <c r="C103" s="177"/>
      <c r="D103" s="71"/>
      <c r="E103" s="112"/>
      <c r="F103" s="177"/>
      <c r="G103" s="72"/>
      <c r="H103" s="72"/>
      <c r="I103" s="72"/>
      <c r="K103" s="72">
        <f t="shared" ref="K103:P103" si="61">ROUND(K102*$I102,2)</f>
        <v>0</v>
      </c>
      <c r="L103" s="72">
        <f t="shared" si="61"/>
        <v>0</v>
      </c>
      <c r="M103" s="72">
        <f t="shared" si="61"/>
        <v>3576.8</v>
      </c>
      <c r="N103" s="72">
        <f t="shared" si="61"/>
        <v>0</v>
      </c>
      <c r="O103" s="72">
        <f t="shared" si="61"/>
        <v>0</v>
      </c>
      <c r="P103" s="72">
        <f t="shared" si="61"/>
        <v>0</v>
      </c>
      <c r="Q103" s="72">
        <f t="shared" si="33"/>
        <v>3576.8</v>
      </c>
      <c r="R103" s="62" t="b">
        <f>Q103=I102</f>
        <v>1</v>
      </c>
    </row>
    <row r="104" spans="1:20" ht="38.25" x14ac:dyDescent="0.2">
      <c r="A104" s="71" t="s">
        <v>43</v>
      </c>
      <c r="B104" s="177">
        <v>95996</v>
      </c>
      <c r="C104" s="177" t="s">
        <v>33219</v>
      </c>
      <c r="D104" s="71" t="s">
        <v>21099</v>
      </c>
      <c r="E104" s="112" t="str">
        <f>VLOOKUP(C104,PLANILHA_ORC!$G:$J,3,0)</f>
        <v>EXECUÇÃO DE PAVIMENTO COM APLICAÇÃO DE CONCRETO ASFÁLTICO, CAMADA DE BINDER - EXCLUSIVE CARGA E TRANSPORTE. AF_11/2019</v>
      </c>
      <c r="F104" s="177" t="str">
        <f>VLOOKUP(C104,PLANILHA_ORC!$G:$J,4,0)</f>
        <v>M3</v>
      </c>
      <c r="G104" s="72">
        <f>VLOOKUP(C104,PLANILHA_ORC!$G:$M,6,0)</f>
        <v>1539.61</v>
      </c>
      <c r="H104" s="72">
        <f>VLOOKUP(C104,PLANILHA_ORC!$G:$M,7,0)</f>
        <v>17.64</v>
      </c>
      <c r="I104" s="72">
        <f>VLOOKUP(C104,PLANILHA_ORC!$G:$P,8,0)</f>
        <v>27158.720000000001</v>
      </c>
      <c r="K104" s="71"/>
      <c r="L104" s="71"/>
      <c r="M104" s="71"/>
      <c r="N104" s="224">
        <v>0.5</v>
      </c>
      <c r="O104" s="224">
        <v>0.5</v>
      </c>
      <c r="P104" s="224"/>
      <c r="Q104" s="72"/>
    </row>
    <row r="105" spans="1:20" x14ac:dyDescent="0.2">
      <c r="A105" s="71"/>
      <c r="B105" s="177"/>
      <c r="C105" s="177"/>
      <c r="D105" s="71"/>
      <c r="E105" s="112"/>
      <c r="F105" s="177"/>
      <c r="G105" s="72"/>
      <c r="H105" s="72"/>
      <c r="I105" s="72"/>
      <c r="K105" s="72">
        <f t="shared" ref="K105:P105" si="62">ROUND(K104*$I104,2)</f>
        <v>0</v>
      </c>
      <c r="L105" s="72">
        <f t="shared" si="62"/>
        <v>0</v>
      </c>
      <c r="M105" s="72">
        <f t="shared" si="62"/>
        <v>0</v>
      </c>
      <c r="N105" s="72">
        <f t="shared" si="62"/>
        <v>13579.36</v>
      </c>
      <c r="O105" s="72">
        <f>ROUND(O104*$I104,2)</f>
        <v>13579.36</v>
      </c>
      <c r="P105" s="72">
        <f t="shared" si="62"/>
        <v>0</v>
      </c>
      <c r="Q105" s="72">
        <f t="shared" si="33"/>
        <v>27158.720000000001</v>
      </c>
      <c r="R105" s="62" t="b">
        <f>Q105=I104</f>
        <v>1</v>
      </c>
    </row>
    <row r="106" spans="1:20" ht="38.25" x14ac:dyDescent="0.2">
      <c r="A106" s="71" t="s">
        <v>43</v>
      </c>
      <c r="B106" s="177">
        <v>95995</v>
      </c>
      <c r="C106" s="177" t="s">
        <v>33220</v>
      </c>
      <c r="D106" s="71" t="s">
        <v>21099</v>
      </c>
      <c r="E106" s="112" t="str">
        <f>VLOOKUP(C106,PLANILHA_ORC!$G:$J,3,0)</f>
        <v>EXECUÇÃO DE PAVIMENTO COM APLICAÇÃO DE CONCRETO ASFÁLTICO, CAMADA DE ROLAMENTO - EXCLUSIVE CARGA E TRANSPORTE. AF_11/2019</v>
      </c>
      <c r="F106" s="177" t="str">
        <f>VLOOKUP(C106,PLANILHA_ORC!$G:$J,4,0)</f>
        <v>M3</v>
      </c>
      <c r="G106" s="72">
        <f>VLOOKUP(C106,PLANILHA_ORC!$G:$M,6,0)</f>
        <v>1786.07</v>
      </c>
      <c r="H106" s="72">
        <f>VLOOKUP(C106,PLANILHA_ORC!$G:$M,7,0)</f>
        <v>11.76</v>
      </c>
      <c r="I106" s="72">
        <f>VLOOKUP(C106,PLANILHA_ORC!$G:$P,8,0)</f>
        <v>21004.18</v>
      </c>
      <c r="K106" s="71"/>
      <c r="L106" s="71"/>
      <c r="M106" s="71"/>
      <c r="N106" s="224">
        <v>0.5</v>
      </c>
      <c r="O106" s="224">
        <v>0.5</v>
      </c>
      <c r="P106" s="224"/>
      <c r="Q106" s="72"/>
    </row>
    <row r="107" spans="1:20" x14ac:dyDescent="0.2">
      <c r="A107" s="71"/>
      <c r="B107" s="177"/>
      <c r="C107" s="177"/>
      <c r="D107" s="71"/>
      <c r="E107" s="112"/>
      <c r="F107" s="177"/>
      <c r="G107" s="72"/>
      <c r="H107" s="72"/>
      <c r="I107" s="72"/>
      <c r="K107" s="72">
        <f t="shared" ref="K107:P107" si="63">ROUND(K106*$I106,2)</f>
        <v>0</v>
      </c>
      <c r="L107" s="72">
        <f t="shared" si="63"/>
        <v>0</v>
      </c>
      <c r="M107" s="72">
        <f t="shared" si="63"/>
        <v>0</v>
      </c>
      <c r="N107" s="72">
        <f t="shared" si="63"/>
        <v>10502.09</v>
      </c>
      <c r="O107" s="72">
        <f t="shared" si="63"/>
        <v>10502.09</v>
      </c>
      <c r="P107" s="72">
        <f t="shared" si="63"/>
        <v>0</v>
      </c>
      <c r="Q107" s="72">
        <f t="shared" si="33"/>
        <v>21004.18</v>
      </c>
      <c r="R107" s="62" t="b">
        <f>Q107=I106</f>
        <v>1</v>
      </c>
    </row>
    <row r="108" spans="1:20" ht="51" x14ac:dyDescent="0.2">
      <c r="A108" s="71" t="s">
        <v>43</v>
      </c>
      <c r="B108" s="177">
        <v>94273</v>
      </c>
      <c r="C108" s="177" t="s">
        <v>33221</v>
      </c>
      <c r="D108" s="71" t="s">
        <v>21099</v>
      </c>
      <c r="E108" s="112" t="str">
        <f>VLOOKUP(C108,PLANILHA_ORC!$G:$J,3,0)</f>
        <v>ASSENTAMENTO DE GUIA (MEIO-FIO) EM TRECHO RETO, CONFECCIONADA EM CONCRETO PRÉ-FABRICADO, DIMENSÕES 100X15X13X30 CM (COMPRIMENTO X BASE INFERIOR X BASE SUPERIOR X ALTURA). AF_01/2024</v>
      </c>
      <c r="F108" s="177" t="str">
        <f>VLOOKUP(C108,PLANILHA_ORC!$G:$J,4,0)</f>
        <v>M</v>
      </c>
      <c r="G108" s="72">
        <f>VLOOKUP(C108,PLANILHA_ORC!$G:$M,6,0)</f>
        <v>56.22</v>
      </c>
      <c r="H108" s="72">
        <f>VLOOKUP(C108,PLANILHA_ORC!$G:$M,7,0)</f>
        <v>84</v>
      </c>
      <c r="I108" s="72">
        <f>VLOOKUP(C108,PLANILHA_ORC!$G:$P,8,0)</f>
        <v>4722.4799999999996</v>
      </c>
      <c r="K108" s="71"/>
      <c r="L108" s="71"/>
      <c r="M108" s="71"/>
      <c r="N108" s="224">
        <v>0.5</v>
      </c>
      <c r="O108" s="224">
        <v>0.5</v>
      </c>
      <c r="P108" s="224"/>
      <c r="Q108" s="72"/>
    </row>
    <row r="109" spans="1:20" x14ac:dyDescent="0.2">
      <c r="A109" s="71"/>
      <c r="B109" s="177"/>
      <c r="C109" s="177"/>
      <c r="D109" s="71"/>
      <c r="E109" s="112"/>
      <c r="F109" s="177"/>
      <c r="G109" s="72"/>
      <c r="H109" s="72"/>
      <c r="I109" s="72"/>
      <c r="K109" s="72">
        <f t="shared" ref="K109:P109" si="64">ROUND(K108*$I108,2)</f>
        <v>0</v>
      </c>
      <c r="L109" s="72">
        <f t="shared" si="64"/>
        <v>0</v>
      </c>
      <c r="M109" s="72">
        <f t="shared" si="64"/>
        <v>0</v>
      </c>
      <c r="N109" s="72">
        <f t="shared" si="64"/>
        <v>2361.2399999999998</v>
      </c>
      <c r="O109" s="72">
        <f t="shared" si="64"/>
        <v>2361.2399999999998</v>
      </c>
      <c r="P109" s="72">
        <f t="shared" si="64"/>
        <v>0</v>
      </c>
      <c r="Q109" s="72">
        <f t="shared" si="33"/>
        <v>4722.4799999999996</v>
      </c>
      <c r="R109" s="62" t="b">
        <f>Q109=I108</f>
        <v>1</v>
      </c>
    </row>
    <row r="110" spans="1:20" ht="25.5" x14ac:dyDescent="0.2">
      <c r="A110" s="71" t="s">
        <v>43</v>
      </c>
      <c r="B110" s="177">
        <v>94283</v>
      </c>
      <c r="C110" s="177" t="s">
        <v>33222</v>
      </c>
      <c r="D110" s="71" t="s">
        <v>21099</v>
      </c>
      <c r="E110" s="112" t="str">
        <f>VLOOKUP(C110,PLANILHA_ORC!$G:$J,3,0)</f>
        <v>EXECUÇÃO DE SARJETA DE CONCRETO USINADO, MOLDADA  IN LOCO  EM TRECHO RETO, 45 CM BASE X 15 CM ALTURA. AF_01/2024</v>
      </c>
      <c r="F110" s="177" t="str">
        <f>VLOOKUP(C110,PLANILHA_ORC!$G:$J,4,0)</f>
        <v>M</v>
      </c>
      <c r="G110" s="72">
        <f>VLOOKUP(C110,PLANILHA_ORC!$G:$M,6,0)</f>
        <v>69.75</v>
      </c>
      <c r="H110" s="72">
        <f>VLOOKUP(C110,PLANILHA_ORC!$G:$M,7,0)</f>
        <v>84</v>
      </c>
      <c r="I110" s="72">
        <f>VLOOKUP(C110,PLANILHA_ORC!$G:$P,8,0)</f>
        <v>5859</v>
      </c>
      <c r="K110" s="71"/>
      <c r="L110" s="71"/>
      <c r="M110" s="71"/>
      <c r="N110" s="224">
        <v>0.5</v>
      </c>
      <c r="O110" s="224">
        <v>0.5</v>
      </c>
      <c r="P110" s="224"/>
      <c r="Q110" s="72"/>
    </row>
    <row r="111" spans="1:20" x14ac:dyDescent="0.2">
      <c r="A111" s="71"/>
      <c r="B111" s="177"/>
      <c r="C111" s="177"/>
      <c r="D111" s="71"/>
      <c r="E111" s="112"/>
      <c r="F111" s="177"/>
      <c r="G111" s="72"/>
      <c r="H111" s="72"/>
      <c r="I111" s="72"/>
      <c r="K111" s="72">
        <f t="shared" ref="K111:P111" si="65">ROUND(K110*$I110,2)</f>
        <v>0</v>
      </c>
      <c r="L111" s="72">
        <f t="shared" si="65"/>
        <v>0</v>
      </c>
      <c r="M111" s="72">
        <f t="shared" si="65"/>
        <v>0</v>
      </c>
      <c r="N111" s="72">
        <f t="shared" si="65"/>
        <v>2929.5</v>
      </c>
      <c r="O111" s="72">
        <f t="shared" si="65"/>
        <v>2929.5</v>
      </c>
      <c r="P111" s="72">
        <f t="shared" si="65"/>
        <v>0</v>
      </c>
      <c r="Q111" s="72">
        <f t="shared" si="33"/>
        <v>5859</v>
      </c>
      <c r="R111" s="62" t="b">
        <f>Q111=I110</f>
        <v>1</v>
      </c>
    </row>
    <row r="112" spans="1:20" ht="38.25" x14ac:dyDescent="0.2">
      <c r="A112" s="71" t="s">
        <v>43</v>
      </c>
      <c r="B112" s="177">
        <v>94995</v>
      </c>
      <c r="C112" s="177" t="s">
        <v>33452</v>
      </c>
      <c r="D112" s="71" t="s">
        <v>21099</v>
      </c>
      <c r="E112" s="112" t="str">
        <f>VLOOKUP(C112,PLANILHA_ORC!$G:$J,3,0)</f>
        <v>EXECUÇÃO DE PASSEIO (CALÇADA) OU PISO DE CONCRETO COM CONCRETO MOLDADO IN LOCO, USINADO, ACABAMENTO CONVENCIONAL, ESPESSURA 8 CM, ARMADO. AF_08/2022</v>
      </c>
      <c r="F112" s="177" t="str">
        <f>VLOOKUP(C112,PLANILHA_ORC!$G:$J,4,0)</f>
        <v>M2</v>
      </c>
      <c r="G112" s="72">
        <f>VLOOKUP(C112,PLANILHA_ORC!$G:$M,6,0)</f>
        <v>105.37</v>
      </c>
      <c r="H112" s="72">
        <f>VLOOKUP(C112,PLANILHA_ORC!$G:$M,7,0)</f>
        <v>126</v>
      </c>
      <c r="I112" s="72">
        <f>VLOOKUP(C112,PLANILHA_ORC!$G:$P,8,0)</f>
        <v>13276.62</v>
      </c>
      <c r="K112" s="71"/>
      <c r="L112" s="71"/>
      <c r="M112" s="71"/>
      <c r="N112" s="224">
        <v>0.5</v>
      </c>
      <c r="O112" s="224">
        <v>0.5</v>
      </c>
      <c r="P112" s="224"/>
      <c r="Q112" s="72"/>
    </row>
    <row r="113" spans="1:20" x14ac:dyDescent="0.2">
      <c r="A113" s="71"/>
      <c r="B113" s="177"/>
      <c r="C113" s="177"/>
      <c r="D113" s="71"/>
      <c r="E113" s="112"/>
      <c r="F113" s="177"/>
      <c r="G113" s="72"/>
      <c r="H113" s="72"/>
      <c r="I113" s="72"/>
      <c r="K113" s="72">
        <f t="shared" ref="K113:P113" si="66">ROUND(K112*$I112,2)</f>
        <v>0</v>
      </c>
      <c r="L113" s="72">
        <f t="shared" si="66"/>
        <v>0</v>
      </c>
      <c r="M113" s="72">
        <f t="shared" si="66"/>
        <v>0</v>
      </c>
      <c r="N113" s="72">
        <f t="shared" si="66"/>
        <v>6638.31</v>
      </c>
      <c r="O113" s="72">
        <f t="shared" si="66"/>
        <v>6638.31</v>
      </c>
      <c r="P113" s="72">
        <f t="shared" si="66"/>
        <v>0</v>
      </c>
      <c r="Q113" s="72">
        <f t="shared" ref="Q113" si="67">SUM(K113:P113)</f>
        <v>13276.62</v>
      </c>
      <c r="R113" s="62" t="b">
        <f>Q113=I112</f>
        <v>1</v>
      </c>
    </row>
    <row r="114" spans="1:20" s="70" customFormat="1" x14ac:dyDescent="0.2">
      <c r="A114" s="68"/>
      <c r="B114" s="176"/>
      <c r="C114" s="176" t="s">
        <v>33223</v>
      </c>
      <c r="D114" s="68" t="s">
        <v>21100</v>
      </c>
      <c r="E114" s="111" t="s">
        <v>21100</v>
      </c>
      <c r="F114" s="176"/>
      <c r="G114" s="69"/>
      <c r="H114" s="69"/>
      <c r="I114" s="69">
        <f>VLOOKUP(C114,PLANILHA_ORC!$G:$P,8,0)</f>
        <v>126229.33</v>
      </c>
      <c r="J114" s="62"/>
      <c r="K114" s="223">
        <f>SUM(K116,K118,K120)</f>
        <v>0</v>
      </c>
      <c r="L114" s="223">
        <f t="shared" ref="L114:P114" si="68">SUM(L116,L118,L120)</f>
        <v>0</v>
      </c>
      <c r="M114" s="223">
        <f t="shared" si="68"/>
        <v>18934.400000000001</v>
      </c>
      <c r="N114" s="223">
        <f t="shared" si="68"/>
        <v>50491.74</v>
      </c>
      <c r="O114" s="223">
        <f t="shared" si="68"/>
        <v>50491.74</v>
      </c>
      <c r="P114" s="223">
        <f t="shared" si="68"/>
        <v>6311.45</v>
      </c>
      <c r="Q114" s="69">
        <f t="shared" si="33"/>
        <v>126229.33</v>
      </c>
      <c r="R114" s="70" t="b">
        <f>Q114=I114</f>
        <v>1</v>
      </c>
      <c r="T114" s="180"/>
    </row>
    <row r="115" spans="1:20" ht="38.25" x14ac:dyDescent="0.2">
      <c r="A115" s="71" t="s">
        <v>43</v>
      </c>
      <c r="B115" s="177">
        <v>105745</v>
      </c>
      <c r="C115" s="177" t="s">
        <v>33224</v>
      </c>
      <c r="D115" s="71" t="s">
        <v>21100</v>
      </c>
      <c r="E115" s="112" t="str">
        <f>VLOOKUP(C115,PLANILHA_ORC!$G:$J,3,0)</f>
        <v>CONSTRUÇÃO DE BASE E SUB-BASE PARA PAVIMENTAÇÃO DE RACHÃO, COM ESPESSURA DE 50 CM - EXCLUSIVE CARGA E TRANSPORTE. AF_09/2024</v>
      </c>
      <c r="F115" s="177" t="str">
        <f>VLOOKUP(C115,PLANILHA_ORC!$G:$J,4,0)</f>
        <v>M3</v>
      </c>
      <c r="G115" s="72">
        <f>VLOOKUP(C115,PLANILHA_ORC!$G:$M,6,0)</f>
        <v>120.09</v>
      </c>
      <c r="H115" s="72">
        <f>VLOOKUP(C115,PLANILHA_ORC!$G:$M,7,0)</f>
        <v>398.18</v>
      </c>
      <c r="I115" s="72">
        <f>VLOOKUP(C115,PLANILHA_ORC!$G:$P,8,0)</f>
        <v>47817.440000000002</v>
      </c>
      <c r="K115" s="71"/>
      <c r="L115" s="71"/>
      <c r="M115" s="224">
        <v>0.15</v>
      </c>
      <c r="N115" s="224">
        <v>0.4</v>
      </c>
      <c r="O115" s="224">
        <v>0.4</v>
      </c>
      <c r="P115" s="224">
        <v>0.05</v>
      </c>
      <c r="Q115" s="72"/>
    </row>
    <row r="116" spans="1:20" x14ac:dyDescent="0.2">
      <c r="A116" s="71"/>
      <c r="B116" s="177"/>
      <c r="C116" s="177"/>
      <c r="D116" s="71"/>
      <c r="E116" s="112"/>
      <c r="F116" s="177"/>
      <c r="G116" s="72"/>
      <c r="H116" s="72"/>
      <c r="I116" s="72"/>
      <c r="K116" s="72">
        <f t="shared" ref="K116:O116" si="69">ROUND(K115*$I115,2)</f>
        <v>0</v>
      </c>
      <c r="L116" s="72">
        <f t="shared" si="69"/>
        <v>0</v>
      </c>
      <c r="M116" s="72">
        <f t="shared" si="69"/>
        <v>7172.62</v>
      </c>
      <c r="N116" s="72">
        <f t="shared" si="69"/>
        <v>19126.98</v>
      </c>
      <c r="O116" s="72">
        <f t="shared" si="69"/>
        <v>19126.98</v>
      </c>
      <c r="P116" s="72">
        <f>ROUND(P115*$I115,2)-0.01</f>
        <v>2390.8599999999997</v>
      </c>
      <c r="Q116" s="72">
        <f t="shared" si="33"/>
        <v>47817.440000000002</v>
      </c>
      <c r="R116" s="62" t="b">
        <f>Q116=I115</f>
        <v>1</v>
      </c>
    </row>
    <row r="117" spans="1:20" ht="38.25" x14ac:dyDescent="0.2">
      <c r="A117" s="71" t="s">
        <v>43</v>
      </c>
      <c r="B117" s="177">
        <v>100324</v>
      </c>
      <c r="C117" s="177" t="s">
        <v>33225</v>
      </c>
      <c r="D117" s="71" t="s">
        <v>21100</v>
      </c>
      <c r="E117" s="112" t="str">
        <f>VLOOKUP(C117,PLANILHA_ORC!$G:$J,3,0)</f>
        <v>LASTRO COM MATERIAL GRANULAR (PEDRA BRITADA N.1 E PEDRA BRITADA N.2), APLICADO EM PISOS OU LAJES SOBRE SOLO, ESPESSURA DE *10 CM*. AF_01/2024</v>
      </c>
      <c r="F117" s="177" t="str">
        <f>VLOOKUP(C117,PLANILHA_ORC!$G:$J,4,0)</f>
        <v>M3</v>
      </c>
      <c r="G117" s="72">
        <f>VLOOKUP(C117,PLANILHA_ORC!$G:$M,6,0)</f>
        <v>204.63</v>
      </c>
      <c r="H117" s="72">
        <f>VLOOKUP(C117,PLANILHA_ORC!$G:$M,7,0)</f>
        <v>72.569999999999993</v>
      </c>
      <c r="I117" s="72">
        <f>VLOOKUP(C117,PLANILHA_ORC!$G:$P,8,0)</f>
        <v>14850</v>
      </c>
      <c r="K117" s="71"/>
      <c r="L117" s="71"/>
      <c r="M117" s="224">
        <v>0.15</v>
      </c>
      <c r="N117" s="224">
        <v>0.4</v>
      </c>
      <c r="O117" s="224">
        <v>0.4</v>
      </c>
      <c r="P117" s="224">
        <v>0.05</v>
      </c>
      <c r="Q117" s="72"/>
    </row>
    <row r="118" spans="1:20" x14ac:dyDescent="0.2">
      <c r="A118" s="71"/>
      <c r="B118" s="177"/>
      <c r="C118" s="177"/>
      <c r="D118" s="71"/>
      <c r="E118" s="112"/>
      <c r="F118" s="177"/>
      <c r="G118" s="72"/>
      <c r="H118" s="72"/>
      <c r="I118" s="72"/>
      <c r="K118" s="72">
        <f t="shared" ref="K118:P118" si="70">ROUND(K117*$I117,2)</f>
        <v>0</v>
      </c>
      <c r="L118" s="72">
        <f t="shared" si="70"/>
        <v>0</v>
      </c>
      <c r="M118" s="72">
        <f t="shared" si="70"/>
        <v>2227.5</v>
      </c>
      <c r="N118" s="72">
        <f t="shared" si="70"/>
        <v>5940</v>
      </c>
      <c r="O118" s="72">
        <f t="shared" si="70"/>
        <v>5940</v>
      </c>
      <c r="P118" s="72">
        <f t="shared" si="70"/>
        <v>742.5</v>
      </c>
      <c r="Q118" s="72">
        <f t="shared" si="33"/>
        <v>14850</v>
      </c>
      <c r="R118" s="62" t="b">
        <f>Q118=I117</f>
        <v>1</v>
      </c>
    </row>
    <row r="119" spans="1:20" ht="25.5" x14ac:dyDescent="0.2">
      <c r="A119" s="71" t="s">
        <v>43</v>
      </c>
      <c r="B119" s="177">
        <v>96620</v>
      </c>
      <c r="C119" s="177" t="s">
        <v>33226</v>
      </c>
      <c r="D119" s="71" t="s">
        <v>21100</v>
      </c>
      <c r="E119" s="112" t="str">
        <f>VLOOKUP(C119,PLANILHA_ORC!$G:$J,3,0)</f>
        <v>LASTRO DE CONCRETO MAGRO, APLICADO EM PISOS, LAJES SOBRE SOLO OU RADIERS. AF_01/2024</v>
      </c>
      <c r="F119" s="177" t="str">
        <f>VLOOKUP(C119,PLANILHA_ORC!$G:$J,4,0)</f>
        <v>M3</v>
      </c>
      <c r="G119" s="72">
        <f>VLOOKUP(C119,PLANILHA_ORC!$G:$M,6,0)</f>
        <v>875.87</v>
      </c>
      <c r="H119" s="72">
        <f>VLOOKUP(C119,PLANILHA_ORC!$G:$M,7,0)</f>
        <v>72.569999999999993</v>
      </c>
      <c r="I119" s="72">
        <f>VLOOKUP(C119,PLANILHA_ORC!$G:$P,8,0)</f>
        <v>63561.89</v>
      </c>
      <c r="K119" s="71"/>
      <c r="L119" s="71"/>
      <c r="M119" s="224">
        <v>0.15</v>
      </c>
      <c r="N119" s="224">
        <v>0.4</v>
      </c>
      <c r="O119" s="224">
        <v>0.4</v>
      </c>
      <c r="P119" s="224">
        <v>0.05</v>
      </c>
      <c r="Q119" s="72"/>
    </row>
    <row r="120" spans="1:20" x14ac:dyDescent="0.2">
      <c r="A120" s="71"/>
      <c r="B120" s="177"/>
      <c r="C120" s="177"/>
      <c r="D120" s="71"/>
      <c r="E120" s="112"/>
      <c r="F120" s="177"/>
      <c r="G120" s="72"/>
      <c r="H120" s="72"/>
      <c r="I120" s="72"/>
      <c r="K120" s="72">
        <f t="shared" ref="K120:P120" si="71">ROUND(K119*$I119,2)</f>
        <v>0</v>
      </c>
      <c r="L120" s="72">
        <f t="shared" si="71"/>
        <v>0</v>
      </c>
      <c r="M120" s="72">
        <f t="shared" si="71"/>
        <v>9534.2800000000007</v>
      </c>
      <c r="N120" s="72">
        <f t="shared" si="71"/>
        <v>25424.76</v>
      </c>
      <c r="O120" s="72">
        <f t="shared" si="71"/>
        <v>25424.76</v>
      </c>
      <c r="P120" s="72">
        <f t="shared" si="71"/>
        <v>3178.09</v>
      </c>
      <c r="Q120" s="72">
        <f t="shared" si="33"/>
        <v>63561.89</v>
      </c>
      <c r="R120" s="62" t="b">
        <f>Q120=I119</f>
        <v>1</v>
      </c>
    </row>
    <row r="121" spans="1:20" s="70" customFormat="1" x14ac:dyDescent="0.2">
      <c r="A121" s="68"/>
      <c r="B121" s="176"/>
      <c r="C121" s="176" t="s">
        <v>33227</v>
      </c>
      <c r="D121" s="68" t="s">
        <v>23751</v>
      </c>
      <c r="E121" s="111" t="s">
        <v>23751</v>
      </c>
      <c r="F121" s="176"/>
      <c r="G121" s="69"/>
      <c r="H121" s="69"/>
      <c r="I121" s="69">
        <f>VLOOKUP(C121,PLANILHA_ORC!$G:$P,8,0)</f>
        <v>339392.14999999997</v>
      </c>
      <c r="J121" s="62"/>
      <c r="K121" s="223">
        <f>SUM(K123,K125,K127)</f>
        <v>0</v>
      </c>
      <c r="L121" s="223">
        <f t="shared" ref="L121:P121" si="72">SUM(L123,L125,L127)</f>
        <v>0</v>
      </c>
      <c r="M121" s="223">
        <f t="shared" si="72"/>
        <v>50908.82</v>
      </c>
      <c r="N121" s="223">
        <f t="shared" si="72"/>
        <v>135756.85999999999</v>
      </c>
      <c r="O121" s="223">
        <f t="shared" si="72"/>
        <v>135756.85999999999</v>
      </c>
      <c r="P121" s="223">
        <f t="shared" si="72"/>
        <v>16969.61</v>
      </c>
      <c r="Q121" s="69">
        <f t="shared" si="33"/>
        <v>339392.14999999997</v>
      </c>
      <c r="R121" s="70" t="b">
        <f>Q121=I121</f>
        <v>1</v>
      </c>
      <c r="T121" s="180"/>
    </row>
    <row r="122" spans="1:20" ht="38.25" x14ac:dyDescent="0.2">
      <c r="A122" s="71" t="s">
        <v>21081</v>
      </c>
      <c r="B122" s="177" t="s">
        <v>15024</v>
      </c>
      <c r="C122" s="177" t="s">
        <v>33228</v>
      </c>
      <c r="D122" s="71" t="s">
        <v>23751</v>
      </c>
      <c r="E122" s="112" t="str">
        <f>VLOOKUP(C122,PLANILHA_ORC!$G:$J,3,0)</f>
        <v>Escoramento com perfis metálicos W 150 x 18,0 kg/m a cada metro e chapas de aço - estroncas a cada 2 m não incluídas - profundidade de até 10 m - aço com utilização de 20 vezes - fornecimento, instalação e retirada</v>
      </c>
      <c r="F122" s="177" t="str">
        <f>VLOOKUP(C122,PLANILHA_ORC!$G:$J,4,0)</f>
        <v>m²</v>
      </c>
      <c r="G122" s="72">
        <f>VLOOKUP(C122,PLANILHA_ORC!$G:$M,6,0)</f>
        <v>283.08999999999997</v>
      </c>
      <c r="H122" s="72">
        <f>VLOOKUP(C122,PLANILHA_ORC!$G:$M,7,0)</f>
        <v>1184.75</v>
      </c>
      <c r="I122" s="72">
        <f>VLOOKUP(C122,PLANILHA_ORC!$G:$P,8,0)</f>
        <v>335390.88</v>
      </c>
      <c r="K122" s="71"/>
      <c r="L122" s="71"/>
      <c r="M122" s="224">
        <v>0.15</v>
      </c>
      <c r="N122" s="224">
        <v>0.4</v>
      </c>
      <c r="O122" s="224">
        <v>0.4</v>
      </c>
      <c r="P122" s="224">
        <v>0.05</v>
      </c>
      <c r="Q122" s="72"/>
    </row>
    <row r="123" spans="1:20" x14ac:dyDescent="0.2">
      <c r="A123" s="71"/>
      <c r="B123" s="177"/>
      <c r="C123" s="177"/>
      <c r="D123" s="71"/>
      <c r="E123" s="112"/>
      <c r="F123" s="177"/>
      <c r="G123" s="72"/>
      <c r="H123" s="72"/>
      <c r="I123" s="72"/>
      <c r="K123" s="72">
        <f t="shared" ref="K123:O123" si="73">ROUND(K122*$I122,2)</f>
        <v>0</v>
      </c>
      <c r="L123" s="72">
        <f t="shared" si="73"/>
        <v>0</v>
      </c>
      <c r="M123" s="72">
        <f t="shared" si="73"/>
        <v>50308.63</v>
      </c>
      <c r="N123" s="72">
        <f t="shared" si="73"/>
        <v>134156.35</v>
      </c>
      <c r="O123" s="72">
        <f t="shared" si="73"/>
        <v>134156.35</v>
      </c>
      <c r="P123" s="72">
        <f>ROUND(P122*$I122,2)+0.01</f>
        <v>16769.55</v>
      </c>
      <c r="Q123" s="72">
        <f t="shared" si="33"/>
        <v>335390.88</v>
      </c>
      <c r="R123" s="62" t="b">
        <f>Q123=I122</f>
        <v>1</v>
      </c>
    </row>
    <row r="124" spans="1:20" x14ac:dyDescent="0.2">
      <c r="A124" s="71" t="s">
        <v>21081</v>
      </c>
      <c r="B124" s="177" t="s">
        <v>15054</v>
      </c>
      <c r="C124" s="177" t="s">
        <v>33229</v>
      </c>
      <c r="D124" s="71" t="s">
        <v>23751</v>
      </c>
      <c r="E124" s="112" t="str">
        <f>VLOOKUP(C124,PLANILHA_ORC!$G:$J,3,0)</f>
        <v>Estroncas em perfil metálico W 150 x 18,0 kg/m - utilização de 20 vezes</v>
      </c>
      <c r="F124" s="177" t="str">
        <f>VLOOKUP(C124,PLANILHA_ORC!$G:$J,4,0)</f>
        <v>m</v>
      </c>
      <c r="G124" s="72">
        <f>VLOOKUP(C124,PLANILHA_ORC!$G:$M,6,0)</f>
        <v>49.22</v>
      </c>
      <c r="H124" s="72">
        <f>VLOOKUP(C124,PLANILHA_ORC!$G:$M,7,0)</f>
        <v>51.39</v>
      </c>
      <c r="I124" s="72">
        <f>VLOOKUP(C124,PLANILHA_ORC!$G:$P,8,0)</f>
        <v>2529.42</v>
      </c>
      <c r="K124" s="71"/>
      <c r="L124" s="71"/>
      <c r="M124" s="224">
        <v>0.15</v>
      </c>
      <c r="N124" s="224">
        <v>0.4</v>
      </c>
      <c r="O124" s="224">
        <v>0.4</v>
      </c>
      <c r="P124" s="224">
        <v>0.05</v>
      </c>
      <c r="Q124" s="72"/>
    </row>
    <row r="125" spans="1:20" x14ac:dyDescent="0.2">
      <c r="A125" s="71"/>
      <c r="B125" s="177"/>
      <c r="C125" s="177"/>
      <c r="D125" s="71"/>
      <c r="E125" s="112"/>
      <c r="F125" s="177"/>
      <c r="G125" s="72"/>
      <c r="H125" s="72"/>
      <c r="I125" s="72"/>
      <c r="K125" s="72">
        <f t="shared" ref="K125:P125" si="74">ROUND(K124*$I124,2)</f>
        <v>0</v>
      </c>
      <c r="L125" s="72">
        <f t="shared" si="74"/>
        <v>0</v>
      </c>
      <c r="M125" s="72">
        <f t="shared" si="74"/>
        <v>379.41</v>
      </c>
      <c r="N125" s="72">
        <f t="shared" si="74"/>
        <v>1011.77</v>
      </c>
      <c r="O125" s="72">
        <f t="shared" si="74"/>
        <v>1011.77</v>
      </c>
      <c r="P125" s="72">
        <f t="shared" si="74"/>
        <v>126.47</v>
      </c>
      <c r="Q125" s="72">
        <f t="shared" si="33"/>
        <v>2529.4199999999996</v>
      </c>
      <c r="R125" s="62" t="b">
        <f>Q125=I124</f>
        <v>1</v>
      </c>
    </row>
    <row r="126" spans="1:20" ht="25.5" x14ac:dyDescent="0.2">
      <c r="A126" s="71" t="s">
        <v>21081</v>
      </c>
      <c r="B126" s="177" t="s">
        <v>15030</v>
      </c>
      <c r="C126" s="177" t="s">
        <v>33230</v>
      </c>
      <c r="D126" s="71" t="s">
        <v>23751</v>
      </c>
      <c r="E126" s="112" t="str">
        <f>VLOOKUP(C126,PLANILHA_ORC!$G:$J,3,0)</f>
        <v>Escoramento com pontaletes D = 10 cm - utilização de 3 vezes - confecção, instalação e retirada</v>
      </c>
      <c r="F126" s="177" t="str">
        <f>VLOOKUP(C126,PLANILHA_ORC!$G:$J,4,0)</f>
        <v>m³</v>
      </c>
      <c r="G126" s="72">
        <f>VLOOKUP(C126,PLANILHA_ORC!$G:$M,6,0)</f>
        <v>28.48</v>
      </c>
      <c r="H126" s="72">
        <f>VLOOKUP(C126,PLANILHA_ORC!$G:$M,7,0)</f>
        <v>51.68</v>
      </c>
      <c r="I126" s="72">
        <f>VLOOKUP(C126,PLANILHA_ORC!$G:$P,8,0)</f>
        <v>1471.85</v>
      </c>
      <c r="K126" s="71"/>
      <c r="L126" s="71"/>
      <c r="M126" s="224">
        <v>0.15</v>
      </c>
      <c r="N126" s="224">
        <v>0.4</v>
      </c>
      <c r="O126" s="224">
        <v>0.4</v>
      </c>
      <c r="P126" s="224">
        <v>0.05</v>
      </c>
      <c r="Q126" s="72"/>
    </row>
    <row r="127" spans="1:20" x14ac:dyDescent="0.2">
      <c r="A127" s="71"/>
      <c r="B127" s="177"/>
      <c r="C127" s="177"/>
      <c r="D127" s="71"/>
      <c r="E127" s="112"/>
      <c r="F127" s="177"/>
      <c r="G127" s="72"/>
      <c r="H127" s="72"/>
      <c r="I127" s="72"/>
      <c r="K127" s="72">
        <f t="shared" ref="K127:P127" si="75">ROUND(K126*$I126,2)</f>
        <v>0</v>
      </c>
      <c r="L127" s="72">
        <f t="shared" si="75"/>
        <v>0</v>
      </c>
      <c r="M127" s="72">
        <f t="shared" si="75"/>
        <v>220.78</v>
      </c>
      <c r="N127" s="72">
        <f t="shared" si="75"/>
        <v>588.74</v>
      </c>
      <c r="O127" s="72">
        <f t="shared" si="75"/>
        <v>588.74</v>
      </c>
      <c r="P127" s="72">
        <f t="shared" si="75"/>
        <v>73.59</v>
      </c>
      <c r="Q127" s="72">
        <f t="shared" si="33"/>
        <v>1471.85</v>
      </c>
      <c r="R127" s="62" t="b">
        <f>Q127=I126</f>
        <v>1</v>
      </c>
    </row>
    <row r="128" spans="1:20" s="70" customFormat="1" x14ac:dyDescent="0.2">
      <c r="A128" s="68"/>
      <c r="B128" s="176"/>
      <c r="C128" s="176" t="s">
        <v>33231</v>
      </c>
      <c r="D128" s="68" t="s">
        <v>17</v>
      </c>
      <c r="E128" s="111" t="s">
        <v>17</v>
      </c>
      <c r="F128" s="176"/>
      <c r="G128" s="69"/>
      <c r="H128" s="69"/>
      <c r="I128" s="69">
        <f>VLOOKUP(C128,PLANILHA_ORC!$G:$P,8,0)</f>
        <v>759023.47</v>
      </c>
      <c r="J128" s="62"/>
      <c r="K128" s="223">
        <f>SUM(K130,K132,K134,K136,K138)</f>
        <v>0</v>
      </c>
      <c r="L128" s="223">
        <f t="shared" ref="L128:P128" si="76">SUM(L130,L132,L134,L136,L138)</f>
        <v>0</v>
      </c>
      <c r="M128" s="223">
        <f t="shared" si="76"/>
        <v>256934.29</v>
      </c>
      <c r="N128" s="223">
        <f t="shared" si="76"/>
        <v>236277.26</v>
      </c>
      <c r="O128" s="223">
        <f t="shared" si="76"/>
        <v>236277.26</v>
      </c>
      <c r="P128" s="223">
        <f t="shared" si="76"/>
        <v>29534.659999999996</v>
      </c>
      <c r="Q128" s="69">
        <f t="shared" si="33"/>
        <v>759023.47000000009</v>
      </c>
      <c r="R128" s="70" t="b">
        <f>Q128=I128</f>
        <v>1</v>
      </c>
      <c r="T128" s="180"/>
    </row>
    <row r="129" spans="1:20" ht="25.5" x14ac:dyDescent="0.2">
      <c r="A129" s="71" t="s">
        <v>21081</v>
      </c>
      <c r="B129" s="177" t="s">
        <v>16421</v>
      </c>
      <c r="C129" s="177" t="s">
        <v>33232</v>
      </c>
      <c r="D129" s="71" t="s">
        <v>17</v>
      </c>
      <c r="E129" s="112" t="str">
        <f>VLOOKUP(C129,PLANILHA_ORC!$G:$J,3,0)</f>
        <v>Fôrmas de tábuas de pinho para dispositivos de drenagem - utilização de 3 vezes - confecção, instalação e retirada</v>
      </c>
      <c r="F129" s="177" t="str">
        <f>VLOOKUP(C129,PLANILHA_ORC!$G:$J,4,0)</f>
        <v>m²</v>
      </c>
      <c r="G129" s="72">
        <f>VLOOKUP(C129,PLANILHA_ORC!$G:$M,6,0)</f>
        <v>96.59</v>
      </c>
      <c r="H129" s="72">
        <f>VLOOKUP(C129,PLANILHA_ORC!$G:$M,7,0)</f>
        <v>1587.07</v>
      </c>
      <c r="I129" s="72">
        <f>VLOOKUP(C129,PLANILHA_ORC!$G:$P,8,0)</f>
        <v>153295.09</v>
      </c>
      <c r="K129" s="71"/>
      <c r="L129" s="71"/>
      <c r="M129" s="224">
        <v>1</v>
      </c>
      <c r="N129" s="71"/>
      <c r="O129" s="71"/>
      <c r="P129" s="71"/>
      <c r="Q129" s="72"/>
    </row>
    <row r="130" spans="1:20" x14ac:dyDescent="0.2">
      <c r="A130" s="71"/>
      <c r="B130" s="177"/>
      <c r="C130" s="177"/>
      <c r="D130" s="71"/>
      <c r="E130" s="112"/>
      <c r="F130" s="177"/>
      <c r="G130" s="72"/>
      <c r="H130" s="72"/>
      <c r="I130" s="72"/>
      <c r="K130" s="72">
        <f t="shared" ref="K130:P130" si="77">ROUND(K129*$I129,2)</f>
        <v>0</v>
      </c>
      <c r="L130" s="72">
        <f t="shared" si="77"/>
        <v>0</v>
      </c>
      <c r="M130" s="72">
        <f t="shared" si="77"/>
        <v>153295.09</v>
      </c>
      <c r="N130" s="72">
        <f t="shared" si="77"/>
        <v>0</v>
      </c>
      <c r="O130" s="72">
        <f t="shared" si="77"/>
        <v>0</v>
      </c>
      <c r="P130" s="72">
        <f t="shared" si="77"/>
        <v>0</v>
      </c>
      <c r="Q130" s="72">
        <f t="shared" ref="Q130:Q164" si="78">SUM(K130:P130)</f>
        <v>153295.09</v>
      </c>
      <c r="R130" s="62" t="b">
        <f>Q130=I129</f>
        <v>1</v>
      </c>
    </row>
    <row r="131" spans="1:20" x14ac:dyDescent="0.2">
      <c r="A131" s="71" t="s">
        <v>24032</v>
      </c>
      <c r="B131" s="177">
        <v>3003021</v>
      </c>
      <c r="C131" s="177" t="s">
        <v>33233</v>
      </c>
      <c r="D131" s="71" t="s">
        <v>17</v>
      </c>
      <c r="E131" s="112" t="str">
        <f>VLOOKUP(C131,PLANILHA_ORC!$G:$J,3,0)</f>
        <v>CONCRETO FCK = 30,0MPA - USINADO E BOMBEÁVEL</v>
      </c>
      <c r="F131" s="177" t="str">
        <f>VLOOKUP(C131,PLANILHA_ORC!$G:$J,4,0)</f>
        <v>M3</v>
      </c>
      <c r="G131" s="72">
        <f>VLOOKUP(C131,PLANILHA_ORC!$G:$M,6,0)</f>
        <v>684.6</v>
      </c>
      <c r="H131" s="72">
        <f>VLOOKUP(C131,PLANILHA_ORC!$G:$M,7,0)</f>
        <v>199.91</v>
      </c>
      <c r="I131" s="72">
        <f>VLOOKUP(C131,PLANILHA_ORC!$G:$P,8,0)</f>
        <v>136858.39000000001</v>
      </c>
      <c r="K131" s="71"/>
      <c r="L131" s="71"/>
      <c r="M131" s="224">
        <v>0.15</v>
      </c>
      <c r="N131" s="224">
        <v>0.4</v>
      </c>
      <c r="O131" s="224">
        <v>0.4</v>
      </c>
      <c r="P131" s="224">
        <v>0.05</v>
      </c>
      <c r="Q131" s="72"/>
    </row>
    <row r="132" spans="1:20" x14ac:dyDescent="0.2">
      <c r="A132" s="71"/>
      <c r="B132" s="177"/>
      <c r="C132" s="177"/>
      <c r="D132" s="71"/>
      <c r="E132" s="112"/>
      <c r="F132" s="177"/>
      <c r="G132" s="72"/>
      <c r="H132" s="72"/>
      <c r="I132" s="72"/>
      <c r="K132" s="72">
        <f t="shared" ref="K132:O132" si="79">ROUND(K131*$I131,2)</f>
        <v>0</v>
      </c>
      <c r="L132" s="72">
        <f t="shared" si="79"/>
        <v>0</v>
      </c>
      <c r="M132" s="72">
        <f t="shared" si="79"/>
        <v>20528.759999999998</v>
      </c>
      <c r="N132" s="72">
        <f t="shared" si="79"/>
        <v>54743.360000000001</v>
      </c>
      <c r="O132" s="72">
        <f t="shared" si="79"/>
        <v>54743.360000000001</v>
      </c>
      <c r="P132" s="72">
        <f>ROUND(P131*$I131,2)-0.01</f>
        <v>6842.91</v>
      </c>
      <c r="Q132" s="72">
        <f t="shared" si="78"/>
        <v>136858.38999999998</v>
      </c>
      <c r="R132" s="62" t="b">
        <f>Q132=I131</f>
        <v>1</v>
      </c>
    </row>
    <row r="133" spans="1:20" x14ac:dyDescent="0.2">
      <c r="A133" s="71" t="s">
        <v>24032</v>
      </c>
      <c r="B133" s="177">
        <v>3003030</v>
      </c>
      <c r="C133" s="177" t="s">
        <v>33234</v>
      </c>
      <c r="D133" s="71" t="s">
        <v>17</v>
      </c>
      <c r="E133" s="112" t="str">
        <f>VLOOKUP(C133,PLANILHA_ORC!$G:$J,3,0)</f>
        <v>BOMBEAMENTO DE CONCRETO</v>
      </c>
      <c r="F133" s="177" t="str">
        <f>VLOOKUP(C133,PLANILHA_ORC!$G:$J,4,0)</f>
        <v>M3</v>
      </c>
      <c r="G133" s="72">
        <f>VLOOKUP(C133,PLANILHA_ORC!$G:$M,6,0)</f>
        <v>75.209999999999994</v>
      </c>
      <c r="H133" s="72">
        <f>VLOOKUP(C133,PLANILHA_ORC!$G:$M,7,0)</f>
        <v>199.91</v>
      </c>
      <c r="I133" s="72">
        <f>VLOOKUP(C133,PLANILHA_ORC!$G:$P,8,0)</f>
        <v>15035.23</v>
      </c>
      <c r="K133" s="71"/>
      <c r="L133" s="71"/>
      <c r="M133" s="224">
        <v>1</v>
      </c>
      <c r="N133" s="71"/>
      <c r="O133" s="71"/>
      <c r="P133" s="71"/>
      <c r="Q133" s="72"/>
    </row>
    <row r="134" spans="1:20" x14ac:dyDescent="0.2">
      <c r="A134" s="71"/>
      <c r="B134" s="177"/>
      <c r="C134" s="177"/>
      <c r="D134" s="71"/>
      <c r="E134" s="112"/>
      <c r="F134" s="177"/>
      <c r="G134" s="72"/>
      <c r="H134" s="72"/>
      <c r="I134" s="72"/>
      <c r="K134" s="72">
        <f t="shared" ref="K134:P134" si="80">ROUND(K133*$I133,2)</f>
        <v>0</v>
      </c>
      <c r="L134" s="72">
        <f t="shared" si="80"/>
        <v>0</v>
      </c>
      <c r="M134" s="72">
        <f t="shared" si="80"/>
        <v>15035.23</v>
      </c>
      <c r="N134" s="72">
        <f t="shared" si="80"/>
        <v>0</v>
      </c>
      <c r="O134" s="72">
        <f t="shared" si="80"/>
        <v>0</v>
      </c>
      <c r="P134" s="72">
        <f t="shared" si="80"/>
        <v>0</v>
      </c>
      <c r="Q134" s="72">
        <f t="shared" si="78"/>
        <v>15035.23</v>
      </c>
      <c r="R134" s="62" t="b">
        <f>Q134=I133</f>
        <v>1</v>
      </c>
    </row>
    <row r="135" spans="1:20" ht="25.5" x14ac:dyDescent="0.2">
      <c r="A135" s="71" t="s">
        <v>43</v>
      </c>
      <c r="B135" s="177">
        <v>102730</v>
      </c>
      <c r="C135" s="177" t="s">
        <v>33235</v>
      </c>
      <c r="D135" s="71" t="s">
        <v>17</v>
      </c>
      <c r="E135" s="112" t="str">
        <f>VLOOKUP(C135,PLANILHA_ORC!$G:$J,3,0)</f>
        <v>ARMAÇÃO DE MURO ALA E MURO TESTA UTILIZANDO AÇO CA-50 DE 10 MM - MONTAGEM. AF_07/2021</v>
      </c>
      <c r="F135" s="177" t="str">
        <f>VLOOKUP(C135,PLANILHA_ORC!$G:$J,4,0)</f>
        <v>KG</v>
      </c>
      <c r="G135" s="72">
        <f>VLOOKUP(C135,PLANILHA_ORC!$G:$M,6,0)</f>
        <v>14.98</v>
      </c>
      <c r="H135" s="72">
        <f>VLOOKUP(C135,PLANILHA_ORC!$G:$M,7,0)</f>
        <v>2750.25</v>
      </c>
      <c r="I135" s="72">
        <f>VLOOKUP(C135,PLANILHA_ORC!$G:$P,8,0)</f>
        <v>41198.75</v>
      </c>
      <c r="K135" s="71"/>
      <c r="L135" s="71"/>
      <c r="M135" s="224">
        <v>0.15</v>
      </c>
      <c r="N135" s="224">
        <v>0.4</v>
      </c>
      <c r="O135" s="224">
        <v>0.4</v>
      </c>
      <c r="P135" s="224">
        <v>0.05</v>
      </c>
      <c r="Q135" s="72"/>
    </row>
    <row r="136" spans="1:20" x14ac:dyDescent="0.2">
      <c r="A136" s="71"/>
      <c r="B136" s="177"/>
      <c r="C136" s="177"/>
      <c r="D136" s="71"/>
      <c r="E136" s="112"/>
      <c r="F136" s="177"/>
      <c r="G136" s="72"/>
      <c r="H136" s="72"/>
      <c r="I136" s="72"/>
      <c r="K136" s="72">
        <f t="shared" ref="K136:P136" si="81">ROUND(K135*$I135,2)</f>
        <v>0</v>
      </c>
      <c r="L136" s="72">
        <f t="shared" si="81"/>
        <v>0</v>
      </c>
      <c r="M136" s="72">
        <f t="shared" si="81"/>
        <v>6179.81</v>
      </c>
      <c r="N136" s="72">
        <f t="shared" si="81"/>
        <v>16479.5</v>
      </c>
      <c r="O136" s="72">
        <f t="shared" si="81"/>
        <v>16479.5</v>
      </c>
      <c r="P136" s="72">
        <f t="shared" si="81"/>
        <v>2059.94</v>
      </c>
      <c r="Q136" s="72">
        <f t="shared" si="78"/>
        <v>41198.75</v>
      </c>
      <c r="R136" s="62" t="b">
        <f>Q136=I135</f>
        <v>1</v>
      </c>
    </row>
    <row r="137" spans="1:20" ht="38.25" x14ac:dyDescent="0.2">
      <c r="A137" s="71" t="s">
        <v>43</v>
      </c>
      <c r="B137" s="177">
        <v>92919</v>
      </c>
      <c r="C137" s="177" t="s">
        <v>33440</v>
      </c>
      <c r="D137" s="71" t="s">
        <v>17</v>
      </c>
      <c r="E137" s="112" t="str">
        <f>VLOOKUP(C137,PLANILHA_ORC!$G:$J,3,0)</f>
        <v>ARMAÇÃO DE ESTRUTURAS DIVERSAS DE CONCRETO ARMADO, EXCETO VIGAS, PILARES, LAJES E FUNDAÇÕES, UTILIZANDO AÇO CA-50 DE 10,0 MM - MONTAGEM. AF_06/2022</v>
      </c>
      <c r="F137" s="177" t="str">
        <f>VLOOKUP(C137,PLANILHA_ORC!$G:$J,4,0)</f>
        <v>KG</v>
      </c>
      <c r="G137" s="72">
        <f>VLOOKUP(C137,PLANILHA_ORC!$G:$M,6,0)</f>
        <v>15.15</v>
      </c>
      <c r="H137" s="72">
        <f>VLOOKUP(C137,PLANILHA_ORC!$G:$M,7,0)</f>
        <v>27236.7</v>
      </c>
      <c r="I137" s="72">
        <f>VLOOKUP(C137,PLANILHA_ORC!$G:$P,8,0)</f>
        <v>412636.01</v>
      </c>
      <c r="K137" s="71"/>
      <c r="L137" s="71"/>
      <c r="M137" s="224">
        <v>0.15</v>
      </c>
      <c r="N137" s="224">
        <v>0.4</v>
      </c>
      <c r="O137" s="224">
        <v>0.4</v>
      </c>
      <c r="P137" s="224">
        <v>0.05</v>
      </c>
      <c r="Q137" s="72"/>
    </row>
    <row r="138" spans="1:20" x14ac:dyDescent="0.2">
      <c r="A138" s="71"/>
      <c r="B138" s="177"/>
      <c r="C138" s="177"/>
      <c r="D138" s="71"/>
      <c r="E138" s="112"/>
      <c r="F138" s="177"/>
      <c r="G138" s="72"/>
      <c r="H138" s="72"/>
      <c r="I138" s="72"/>
      <c r="K138" s="72">
        <f t="shared" ref="K138:O138" si="82">ROUND(K137*$I137,2)</f>
        <v>0</v>
      </c>
      <c r="L138" s="72">
        <f t="shared" si="82"/>
        <v>0</v>
      </c>
      <c r="M138" s="72">
        <f t="shared" si="82"/>
        <v>61895.4</v>
      </c>
      <c r="N138" s="72">
        <f t="shared" si="82"/>
        <v>165054.39999999999</v>
      </c>
      <c r="O138" s="72">
        <f t="shared" si="82"/>
        <v>165054.39999999999</v>
      </c>
      <c r="P138" s="72">
        <f>ROUND(P137*$I137,2)+0.01</f>
        <v>20631.809999999998</v>
      </c>
      <c r="Q138" s="72">
        <f t="shared" ref="Q138" si="83">SUM(K138:P138)</f>
        <v>412636.00999999995</v>
      </c>
      <c r="R138" s="62" t="b">
        <f>Q138=I137</f>
        <v>1</v>
      </c>
    </row>
    <row r="139" spans="1:20" s="70" customFormat="1" x14ac:dyDescent="0.2">
      <c r="A139" s="68"/>
      <c r="B139" s="176"/>
      <c r="C139" s="176" t="s">
        <v>33236</v>
      </c>
      <c r="D139" s="68" t="s">
        <v>23797</v>
      </c>
      <c r="E139" s="111" t="s">
        <v>23797</v>
      </c>
      <c r="F139" s="176"/>
      <c r="G139" s="69"/>
      <c r="H139" s="69"/>
      <c r="I139" s="69">
        <f>VLOOKUP(C139,PLANILHA_ORC!$G:$P,8,0)</f>
        <v>174761.35999999996</v>
      </c>
      <c r="J139" s="62"/>
      <c r="K139" s="223">
        <f>SUM(K141,K143,K145,K147,K149)</f>
        <v>0</v>
      </c>
      <c r="L139" s="223">
        <f t="shared" ref="L139:P139" si="84">SUM(L141,L143,L145,L147,L149)</f>
        <v>0</v>
      </c>
      <c r="M139" s="223">
        <f t="shared" si="84"/>
        <v>26214.21</v>
      </c>
      <c r="N139" s="223">
        <f t="shared" si="84"/>
        <v>69904.539999999994</v>
      </c>
      <c r="O139" s="223">
        <f t="shared" si="84"/>
        <v>69904.539999999994</v>
      </c>
      <c r="P139" s="223">
        <f t="shared" si="84"/>
        <v>8738.0700000000015</v>
      </c>
      <c r="Q139" s="69">
        <f t="shared" si="78"/>
        <v>174761.36</v>
      </c>
      <c r="R139" s="70" t="b">
        <f>Q139=I139</f>
        <v>1</v>
      </c>
      <c r="T139" s="180"/>
    </row>
    <row r="140" spans="1:20" ht="25.5" x14ac:dyDescent="0.2">
      <c r="A140" s="71" t="s">
        <v>33295</v>
      </c>
      <c r="B140" s="177">
        <v>6045000</v>
      </c>
      <c r="C140" s="177" t="s">
        <v>33237</v>
      </c>
      <c r="D140" s="71" t="s">
        <v>23797</v>
      </c>
      <c r="E140" s="112" t="str">
        <f>VLOOKUP(C140,PLANILHA_ORC!$G:$J,3,0)</f>
        <v>ENSECADEIRA DE MADEIRA EM PAREDES DUPLAS, COM POSTERIOR RETIRADA DO MATERIAL</v>
      </c>
      <c r="F140" s="177" t="str">
        <f>VLOOKUP(C140,PLANILHA_ORC!$G:$J,4,0)</f>
        <v>M2</v>
      </c>
      <c r="G140" s="72">
        <f>VLOOKUP(C140,PLANILHA_ORC!$G:$M,6,0)</f>
        <v>366.14</v>
      </c>
      <c r="H140" s="72">
        <f>VLOOKUP(C140,PLANILHA_ORC!$G:$M,7,0)</f>
        <v>357.1</v>
      </c>
      <c r="I140" s="72">
        <f>VLOOKUP(C140,PLANILHA_ORC!$G:$P,8,0)</f>
        <v>130748.59</v>
      </c>
      <c r="K140" s="71"/>
      <c r="L140" s="71"/>
      <c r="M140" s="224">
        <v>0.15</v>
      </c>
      <c r="N140" s="224">
        <v>0.4</v>
      </c>
      <c r="O140" s="224">
        <v>0.4</v>
      </c>
      <c r="P140" s="224">
        <v>0.05</v>
      </c>
      <c r="Q140" s="72"/>
    </row>
    <row r="141" spans="1:20" x14ac:dyDescent="0.2">
      <c r="A141" s="71"/>
      <c r="B141" s="177"/>
      <c r="C141" s="177"/>
      <c r="D141" s="71"/>
      <c r="E141" s="112"/>
      <c r="F141" s="177"/>
      <c r="G141" s="72"/>
      <c r="H141" s="72"/>
      <c r="I141" s="72"/>
      <c r="K141" s="72">
        <f t="shared" ref="K141:O141" si="85">ROUND(K140*$I140,2)</f>
        <v>0</v>
      </c>
      <c r="L141" s="72">
        <f t="shared" si="85"/>
        <v>0</v>
      </c>
      <c r="M141" s="72">
        <f t="shared" si="85"/>
        <v>19612.29</v>
      </c>
      <c r="N141" s="72">
        <f t="shared" si="85"/>
        <v>52299.44</v>
      </c>
      <c r="O141" s="72">
        <f t="shared" si="85"/>
        <v>52299.44</v>
      </c>
      <c r="P141" s="72">
        <f>ROUND(P140*$I140,2)-0.01</f>
        <v>6537.42</v>
      </c>
      <c r="Q141" s="72">
        <f t="shared" si="78"/>
        <v>130748.59000000001</v>
      </c>
      <c r="R141" s="62" t="b">
        <f>Q141=I140</f>
        <v>1</v>
      </c>
    </row>
    <row r="142" spans="1:20" ht="38.25" x14ac:dyDescent="0.2">
      <c r="A142" s="71" t="s">
        <v>43</v>
      </c>
      <c r="B142" s="177">
        <v>102713</v>
      </c>
      <c r="C142" s="177" t="s">
        <v>33238</v>
      </c>
      <c r="D142" s="71" t="s">
        <v>23797</v>
      </c>
      <c r="E142" s="112" t="str">
        <f>VLOOKUP(C142,PLANILHA_ORC!$G:$J,3,0)</f>
        <v>GEOTÊXTIL NÃO TECIDO 100% POLIÉSTER, RESISTÊNCIA A TRAÇÃO DE 14 KN/M (RT - 14), INSTALADO EM DRENO - FORNECIMENTO E INSTALAÇÃO. AF_07/2021</v>
      </c>
      <c r="F142" s="177" t="str">
        <f>VLOOKUP(C142,PLANILHA_ORC!$G:$J,4,0)</f>
        <v>M2</v>
      </c>
      <c r="G142" s="72">
        <f>VLOOKUP(C142,PLANILHA_ORC!$G:$M,6,0)</f>
        <v>15.81</v>
      </c>
      <c r="H142" s="72">
        <f>VLOOKUP(C142,PLANILHA_ORC!$G:$M,7,0)</f>
        <v>1414.83</v>
      </c>
      <c r="I142" s="72">
        <f>VLOOKUP(C142,PLANILHA_ORC!$G:$P,8,0)</f>
        <v>22368.46</v>
      </c>
      <c r="K142" s="71"/>
      <c r="L142" s="71"/>
      <c r="M142" s="224">
        <v>0.15</v>
      </c>
      <c r="N142" s="224">
        <v>0.4</v>
      </c>
      <c r="O142" s="224">
        <v>0.4</v>
      </c>
      <c r="P142" s="224">
        <v>0.05</v>
      </c>
      <c r="Q142" s="72"/>
    </row>
    <row r="143" spans="1:20" x14ac:dyDescent="0.2">
      <c r="A143" s="71"/>
      <c r="B143" s="177"/>
      <c r="C143" s="177"/>
      <c r="D143" s="71"/>
      <c r="E143" s="112"/>
      <c r="F143" s="177"/>
      <c r="G143" s="72"/>
      <c r="H143" s="72"/>
      <c r="I143" s="72"/>
      <c r="K143" s="72">
        <f t="shared" ref="K143:O143" si="86">ROUND(K142*$I142,2)</f>
        <v>0</v>
      </c>
      <c r="L143" s="72">
        <f t="shared" si="86"/>
        <v>0</v>
      </c>
      <c r="M143" s="72">
        <f t="shared" si="86"/>
        <v>3355.27</v>
      </c>
      <c r="N143" s="72">
        <f t="shared" si="86"/>
        <v>8947.3799999999992</v>
      </c>
      <c r="O143" s="72">
        <f t="shared" si="86"/>
        <v>8947.3799999999992</v>
      </c>
      <c r="P143" s="72">
        <f>ROUND(P142*$I142,2)+0.01</f>
        <v>1118.43</v>
      </c>
      <c r="Q143" s="72">
        <f t="shared" si="78"/>
        <v>22368.46</v>
      </c>
      <c r="R143" s="62" t="b">
        <f>Q143=I142</f>
        <v>1</v>
      </c>
    </row>
    <row r="144" spans="1:20" ht="25.5" x14ac:dyDescent="0.2">
      <c r="A144" s="71" t="s">
        <v>43</v>
      </c>
      <c r="B144" s="177">
        <v>102717</v>
      </c>
      <c r="C144" s="177" t="s">
        <v>33239</v>
      </c>
      <c r="D144" s="71" t="s">
        <v>23797</v>
      </c>
      <c r="E144" s="112" t="str">
        <f>VLOOKUP(C144,PLANILHA_ORC!$G:$J,3,0)</f>
        <v>ENCHIMENTO DE BRITA PARA DRENO, LANÇAMENTO MECANIZADO. AF_07/2021</v>
      </c>
      <c r="F144" s="177" t="str">
        <f>VLOOKUP(C144,PLANILHA_ORC!$G:$J,4,0)</f>
        <v>M3</v>
      </c>
      <c r="G144" s="72">
        <f>VLOOKUP(C144,PLANILHA_ORC!$G:$M,6,0)</f>
        <v>142.04</v>
      </c>
      <c r="H144" s="72">
        <f>VLOOKUP(C144,PLANILHA_ORC!$G:$M,7,0)</f>
        <v>137.22999999999999</v>
      </c>
      <c r="I144" s="72">
        <f>VLOOKUP(C144,PLANILHA_ORC!$G:$P,8,0)</f>
        <v>19492.150000000001</v>
      </c>
      <c r="K144" s="71"/>
      <c r="L144" s="71"/>
      <c r="M144" s="224">
        <v>0.15</v>
      </c>
      <c r="N144" s="224">
        <v>0.4</v>
      </c>
      <c r="O144" s="224">
        <v>0.4</v>
      </c>
      <c r="P144" s="224">
        <v>0.05</v>
      </c>
      <c r="Q144" s="72"/>
    </row>
    <row r="145" spans="1:20" x14ac:dyDescent="0.2">
      <c r="A145" s="71"/>
      <c r="B145" s="177"/>
      <c r="C145" s="177"/>
      <c r="D145" s="71"/>
      <c r="E145" s="112"/>
      <c r="F145" s="177"/>
      <c r="G145" s="72"/>
      <c r="H145" s="72"/>
      <c r="I145" s="72"/>
      <c r="K145" s="72">
        <f t="shared" ref="K145:O145" si="87">ROUND(K144*$I144,2)</f>
        <v>0</v>
      </c>
      <c r="L145" s="72">
        <f t="shared" si="87"/>
        <v>0</v>
      </c>
      <c r="M145" s="72">
        <f t="shared" si="87"/>
        <v>2923.82</v>
      </c>
      <c r="N145" s="72">
        <f t="shared" si="87"/>
        <v>7796.86</v>
      </c>
      <c r="O145" s="72">
        <f t="shared" si="87"/>
        <v>7796.86</v>
      </c>
      <c r="P145" s="72">
        <f>ROUND(P144*$I144,2)</f>
        <v>974.61</v>
      </c>
      <c r="Q145" s="72">
        <f t="shared" si="78"/>
        <v>19492.150000000001</v>
      </c>
      <c r="R145" s="62" t="b">
        <f>Q145=I144</f>
        <v>1</v>
      </c>
    </row>
    <row r="146" spans="1:20" ht="38.25" x14ac:dyDescent="0.2">
      <c r="A146" s="71" t="s">
        <v>43</v>
      </c>
      <c r="B146" s="177">
        <v>89578</v>
      </c>
      <c r="C146" s="177" t="s">
        <v>33240</v>
      </c>
      <c r="D146" s="71" t="s">
        <v>23797</v>
      </c>
      <c r="E146" s="112" t="str">
        <f>VLOOKUP(C146,PLANILHA_ORC!$G:$J,3,0)</f>
        <v>TUBO PVC, SÉRIE R, ÁGUA PLUVIAL, DN 100 MM, FORNECIDO E INSTALADO EM CONDUTORES VERTICAIS DE ÁGUAS PLUVIAIS. AF_06/2022</v>
      </c>
      <c r="F146" s="177" t="str">
        <f>VLOOKUP(C146,PLANILHA_ORC!$G:$J,4,0)</f>
        <v>M</v>
      </c>
      <c r="G146" s="72">
        <f>VLOOKUP(C146,PLANILHA_ORC!$G:$M,6,0)</f>
        <v>45.39</v>
      </c>
      <c r="H146" s="72">
        <f>VLOOKUP(C146,PLANILHA_ORC!$G:$M,7,0)</f>
        <v>20.38</v>
      </c>
      <c r="I146" s="72">
        <f>VLOOKUP(C146,PLANILHA_ORC!$G:$P,8,0)</f>
        <v>925.05</v>
      </c>
      <c r="K146" s="71"/>
      <c r="L146" s="71"/>
      <c r="M146" s="224">
        <v>0.15</v>
      </c>
      <c r="N146" s="224">
        <v>0.4</v>
      </c>
      <c r="O146" s="224">
        <v>0.4</v>
      </c>
      <c r="P146" s="224">
        <v>0.05</v>
      </c>
      <c r="Q146" s="72"/>
    </row>
    <row r="147" spans="1:20" x14ac:dyDescent="0.2">
      <c r="A147" s="71"/>
      <c r="B147" s="177"/>
      <c r="C147" s="177"/>
      <c r="D147" s="71"/>
      <c r="E147" s="112"/>
      <c r="F147" s="177"/>
      <c r="G147" s="72"/>
      <c r="H147" s="72"/>
      <c r="I147" s="72"/>
      <c r="K147" s="72">
        <f t="shared" ref="K147:O147" si="88">ROUND(K146*$I146,2)</f>
        <v>0</v>
      </c>
      <c r="L147" s="72">
        <f t="shared" si="88"/>
        <v>0</v>
      </c>
      <c r="M147" s="72">
        <f t="shared" si="88"/>
        <v>138.76</v>
      </c>
      <c r="N147" s="72">
        <f t="shared" si="88"/>
        <v>370.02</v>
      </c>
      <c r="O147" s="72">
        <f t="shared" si="88"/>
        <v>370.02</v>
      </c>
      <c r="P147" s="72">
        <f>ROUND(P146*$I146,2)</f>
        <v>46.25</v>
      </c>
      <c r="Q147" s="72">
        <f t="shared" si="78"/>
        <v>925.05</v>
      </c>
      <c r="R147" s="62" t="b">
        <f>Q147=I146</f>
        <v>1</v>
      </c>
    </row>
    <row r="148" spans="1:20" ht="25.5" x14ac:dyDescent="0.2">
      <c r="A148" s="71" t="s">
        <v>43</v>
      </c>
      <c r="B148" s="177">
        <v>89509</v>
      </c>
      <c r="C148" s="177" t="s">
        <v>33300</v>
      </c>
      <c r="D148" s="71" t="s">
        <v>23797</v>
      </c>
      <c r="E148" s="112" t="str">
        <f>VLOOKUP(C148,PLANILHA_ORC!$G:$J,3,0)</f>
        <v>TUBO PVC, SÉRIE R, ÁGUA PLUVIAL, DN 50 MM, FORNECIDO E INSTALADO EM RAMAL DE ENCAMINHAMENTO. AF_06/2022</v>
      </c>
      <c r="F148" s="177" t="str">
        <f>VLOOKUP(C148,PLANILHA_ORC!$G:$J,4,0)</f>
        <v>M</v>
      </c>
      <c r="G148" s="72">
        <f>VLOOKUP(C148,PLANILHA_ORC!$G:$M,6,0)</f>
        <v>33.869999999999997</v>
      </c>
      <c r="H148" s="72">
        <f>VLOOKUP(C148,PLANILHA_ORC!$G:$M,7,0)</f>
        <v>36.229999999999997</v>
      </c>
      <c r="I148" s="72">
        <f>VLOOKUP(C148,PLANILHA_ORC!$G:$P,8,0)</f>
        <v>1227.1099999999999</v>
      </c>
      <c r="K148" s="71"/>
      <c r="L148" s="71"/>
      <c r="M148" s="224">
        <v>0.15</v>
      </c>
      <c r="N148" s="224">
        <v>0.4</v>
      </c>
      <c r="O148" s="224">
        <v>0.4</v>
      </c>
      <c r="P148" s="224">
        <v>0.05</v>
      </c>
      <c r="Q148" s="72"/>
    </row>
    <row r="149" spans="1:20" x14ac:dyDescent="0.2">
      <c r="A149" s="71"/>
      <c r="B149" s="177"/>
      <c r="C149" s="177"/>
      <c r="D149" s="71"/>
      <c r="E149" s="112"/>
      <c r="F149" s="177"/>
      <c r="G149" s="72"/>
      <c r="H149" s="72"/>
      <c r="I149" s="72"/>
      <c r="K149" s="72">
        <f t="shared" ref="K149:P149" si="89">ROUND(K148*$I148,2)</f>
        <v>0</v>
      </c>
      <c r="L149" s="72">
        <f t="shared" si="89"/>
        <v>0</v>
      </c>
      <c r="M149" s="72">
        <f t="shared" si="89"/>
        <v>184.07</v>
      </c>
      <c r="N149" s="72">
        <f t="shared" si="89"/>
        <v>490.84</v>
      </c>
      <c r="O149" s="72">
        <f t="shared" si="89"/>
        <v>490.84</v>
      </c>
      <c r="P149" s="72">
        <f t="shared" si="89"/>
        <v>61.36</v>
      </c>
      <c r="Q149" s="72">
        <f t="shared" ref="Q149" si="90">SUM(K149:P149)</f>
        <v>1227.1099999999999</v>
      </c>
      <c r="R149" s="62" t="b">
        <f>Q149=I148</f>
        <v>1</v>
      </c>
    </row>
    <row r="150" spans="1:20" s="70" customFormat="1" x14ac:dyDescent="0.2">
      <c r="A150" s="68"/>
      <c r="B150" s="176"/>
      <c r="C150" s="176" t="s">
        <v>33241</v>
      </c>
      <c r="D150" s="68" t="s">
        <v>23810</v>
      </c>
      <c r="E150" s="111" t="s">
        <v>23810</v>
      </c>
      <c r="F150" s="176"/>
      <c r="G150" s="69"/>
      <c r="H150" s="69"/>
      <c r="I150" s="69">
        <f>VLOOKUP(C150,PLANILHA_ORC!$G:$P,8,0)</f>
        <v>16229.86</v>
      </c>
      <c r="J150" s="62"/>
      <c r="K150" s="223">
        <f>SUM(K152,K154,K156)</f>
        <v>0</v>
      </c>
      <c r="L150" s="223">
        <f t="shared" ref="L150:P150" si="91">SUM(L152,L154,L156)</f>
        <v>0</v>
      </c>
      <c r="M150" s="223">
        <f t="shared" si="91"/>
        <v>0</v>
      </c>
      <c r="N150" s="223">
        <f t="shared" si="91"/>
        <v>0</v>
      </c>
      <c r="O150" s="223">
        <f t="shared" si="91"/>
        <v>0</v>
      </c>
      <c r="P150" s="223">
        <f t="shared" si="91"/>
        <v>16229.86</v>
      </c>
      <c r="Q150" s="69">
        <f t="shared" si="78"/>
        <v>16229.86</v>
      </c>
      <c r="R150" s="70" t="b">
        <f>Q150=I150</f>
        <v>1</v>
      </c>
      <c r="T150" s="180"/>
    </row>
    <row r="151" spans="1:20" ht="63.75" x14ac:dyDescent="0.2">
      <c r="A151" s="71" t="s">
        <v>43</v>
      </c>
      <c r="B151" s="177">
        <v>99837</v>
      </c>
      <c r="C151" s="177" t="s">
        <v>33242</v>
      </c>
      <c r="D151" s="71" t="s">
        <v>23810</v>
      </c>
      <c r="E151" s="112" t="str">
        <f>VLOOKUP(C151,PLANILHA_ORC!$G:$J,3,0)</f>
        <v>GUARDA-CORPO DE AÇO GALVANIZADO DE 1,10M, MONTANTES TUBULARES DE 1.1/4" ESPAÇADOS DE 1,20M, TRAVESSA SUPERIOR DE 1.1/2", GRADIL FORMADO POR TUBOS HORIZONTAIS DE 1" E VERTICAIS DE 3/4", FIXADO COM CHUMBADOR MECÂNICO. AF_04/2019_PS</v>
      </c>
      <c r="F151" s="177" t="str">
        <f>VLOOKUP(C151,PLANILHA_ORC!$G:$J,4,0)</f>
        <v>M</v>
      </c>
      <c r="G151" s="72">
        <f>VLOOKUP(C151,PLANILHA_ORC!$G:$M,6,0)</f>
        <v>822.32</v>
      </c>
      <c r="H151" s="72">
        <f>VLOOKUP(C151,PLANILHA_ORC!$G:$M,7,0)</f>
        <v>200.25</v>
      </c>
      <c r="I151" s="72">
        <f>VLOOKUP(C151,PLANILHA_ORC!$G:$P,8,0)</f>
        <v>0</v>
      </c>
      <c r="K151" s="71"/>
      <c r="L151" s="71"/>
      <c r="M151" s="71"/>
      <c r="N151" s="71"/>
      <c r="O151" s="71"/>
      <c r="P151" s="224">
        <v>1</v>
      </c>
      <c r="Q151" s="72"/>
    </row>
    <row r="152" spans="1:20" x14ac:dyDescent="0.2">
      <c r="A152" s="71"/>
      <c r="B152" s="177"/>
      <c r="C152" s="177"/>
      <c r="D152" s="71"/>
      <c r="E152" s="112"/>
      <c r="F152" s="177"/>
      <c r="G152" s="72"/>
      <c r="H152" s="72"/>
      <c r="I152" s="72"/>
      <c r="K152" s="72">
        <f t="shared" ref="K152:P152" si="92">ROUND(K151*$I151,2)</f>
        <v>0</v>
      </c>
      <c r="L152" s="72">
        <f t="shared" si="92"/>
        <v>0</v>
      </c>
      <c r="M152" s="72">
        <f t="shared" si="92"/>
        <v>0</v>
      </c>
      <c r="N152" s="72">
        <f t="shared" si="92"/>
        <v>0</v>
      </c>
      <c r="O152" s="72">
        <f t="shared" si="92"/>
        <v>0</v>
      </c>
      <c r="P152" s="72">
        <f t="shared" si="92"/>
        <v>0</v>
      </c>
      <c r="Q152" s="72">
        <f t="shared" si="78"/>
        <v>0</v>
      </c>
      <c r="R152" s="62" t="b">
        <f>Q152=I151</f>
        <v>1</v>
      </c>
    </row>
    <row r="153" spans="1:20" ht="38.25" x14ac:dyDescent="0.2">
      <c r="A153" s="71" t="s">
        <v>43</v>
      </c>
      <c r="B153" s="177">
        <v>100721</v>
      </c>
      <c r="C153" s="177" t="s">
        <v>33243</v>
      </c>
      <c r="D153" s="71" t="s">
        <v>23810</v>
      </c>
      <c r="E153" s="112" t="str">
        <f>VLOOKUP(C153,PLANILHA_ORC!$G:$J,3,0)</f>
        <v>PINTURA COM TINTA ALQUÍDICA DE FUNDO (TIPO ZARCÃO) PULVERIZADA SOBRE SUPERFÍCIES METÁLICAS (EXCETO PERFIL) EXECUTADO EM OBRA (POR DEMÃO). AF_01/2020_PE</v>
      </c>
      <c r="F153" s="177" t="str">
        <f>VLOOKUP(C153,PLANILHA_ORC!$G:$J,4,0)</f>
        <v>M2</v>
      </c>
      <c r="G153" s="72">
        <f>VLOOKUP(C153,PLANILHA_ORC!$G:$M,6,0)</f>
        <v>36.840000000000003</v>
      </c>
      <c r="H153" s="72">
        <f>VLOOKUP(C153,PLANILHA_ORC!$G:$M,7,0)</f>
        <v>440.55</v>
      </c>
      <c r="I153" s="72">
        <f>VLOOKUP(C153,PLANILHA_ORC!$G:$P,8,0)</f>
        <v>16229.86</v>
      </c>
      <c r="K153" s="71"/>
      <c r="L153" s="71"/>
      <c r="M153" s="71"/>
      <c r="N153" s="71"/>
      <c r="O153" s="71"/>
      <c r="P153" s="224">
        <v>1</v>
      </c>
      <c r="Q153" s="72"/>
    </row>
    <row r="154" spans="1:20" x14ac:dyDescent="0.2">
      <c r="A154" s="71"/>
      <c r="B154" s="177"/>
      <c r="C154" s="177"/>
      <c r="D154" s="71"/>
      <c r="E154" s="112"/>
      <c r="F154" s="177"/>
      <c r="G154" s="72"/>
      <c r="H154" s="72"/>
      <c r="I154" s="72"/>
      <c r="K154" s="72">
        <f t="shared" ref="K154:P154" si="93">ROUND(K153*$I153,2)</f>
        <v>0</v>
      </c>
      <c r="L154" s="72">
        <f t="shared" si="93"/>
        <v>0</v>
      </c>
      <c r="M154" s="72">
        <f t="shared" si="93"/>
        <v>0</v>
      </c>
      <c r="N154" s="72">
        <f t="shared" si="93"/>
        <v>0</v>
      </c>
      <c r="O154" s="72">
        <f t="shared" si="93"/>
        <v>0</v>
      </c>
      <c r="P154" s="72">
        <f t="shared" si="93"/>
        <v>16229.86</v>
      </c>
      <c r="Q154" s="72">
        <f t="shared" si="78"/>
        <v>16229.86</v>
      </c>
      <c r="R154" s="62" t="b">
        <f>Q154=I153</f>
        <v>1</v>
      </c>
    </row>
    <row r="155" spans="1:20" ht="51" x14ac:dyDescent="0.2">
      <c r="A155" s="71" t="s">
        <v>43</v>
      </c>
      <c r="B155" s="177">
        <v>100745</v>
      </c>
      <c r="C155" s="177" t="s">
        <v>33244</v>
      </c>
      <c r="D155" s="71" t="s">
        <v>23810</v>
      </c>
      <c r="E155" s="112" t="str">
        <f>VLOOKUP(C155,PLANILHA_ORC!$G:$J,3,0)</f>
        <v>PINTURA COM TINTA ALQUÍDICA DE ACABAMENTO (ESMALTE SINTÉTICO BRILHANTE) PULVERIZADA SOBRE SUPERFÍCIES METÁLICAS (EXCETO PERFIL) EXECUTADO EM OBRA  (POR DEMÃO). AF_01/2020_PE</v>
      </c>
      <c r="F155" s="177" t="str">
        <f>VLOOKUP(C155,PLANILHA_ORC!$G:$J,4,0)</f>
        <v>M2</v>
      </c>
      <c r="G155" s="72">
        <f>VLOOKUP(C155,PLANILHA_ORC!$G:$M,6,0)</f>
        <v>35.93</v>
      </c>
      <c r="H155" s="72">
        <f>VLOOKUP(C155,PLANILHA_ORC!$G:$M,7,0)</f>
        <v>881.1</v>
      </c>
      <c r="I155" s="72">
        <f>VLOOKUP(C155,PLANILHA_ORC!$G:$P,8,0)</f>
        <v>0</v>
      </c>
      <c r="K155" s="71"/>
      <c r="L155" s="71"/>
      <c r="M155" s="71"/>
      <c r="N155" s="71"/>
      <c r="O155" s="71"/>
      <c r="P155" s="224">
        <v>1</v>
      </c>
      <c r="Q155" s="72"/>
    </row>
    <row r="156" spans="1:20" x14ac:dyDescent="0.2">
      <c r="A156" s="71"/>
      <c r="B156" s="177"/>
      <c r="C156" s="177"/>
      <c r="D156" s="71"/>
      <c r="E156" s="112"/>
      <c r="F156" s="177"/>
      <c r="G156" s="72"/>
      <c r="H156" s="72"/>
      <c r="I156" s="72"/>
      <c r="K156" s="72">
        <f t="shared" ref="K156:P156" si="94">ROUND(K155*$I155,2)</f>
        <v>0</v>
      </c>
      <c r="L156" s="72">
        <f t="shared" si="94"/>
        <v>0</v>
      </c>
      <c r="M156" s="72">
        <f t="shared" si="94"/>
        <v>0</v>
      </c>
      <c r="N156" s="72">
        <f t="shared" si="94"/>
        <v>0</v>
      </c>
      <c r="O156" s="72">
        <f t="shared" si="94"/>
        <v>0</v>
      </c>
      <c r="P156" s="72">
        <f t="shared" si="94"/>
        <v>0</v>
      </c>
      <c r="Q156" s="72">
        <f t="shared" si="78"/>
        <v>0</v>
      </c>
      <c r="R156" s="62" t="b">
        <f>Q156=I155</f>
        <v>1</v>
      </c>
    </row>
    <row r="157" spans="1:20" s="70" customFormat="1" x14ac:dyDescent="0.2">
      <c r="A157" s="68"/>
      <c r="B157" s="176"/>
      <c r="C157" s="176" t="s">
        <v>33245</v>
      </c>
      <c r="D157" s="68" t="s">
        <v>21093</v>
      </c>
      <c r="E157" s="111" t="s">
        <v>21093</v>
      </c>
      <c r="F157" s="176"/>
      <c r="G157" s="69"/>
      <c r="H157" s="69"/>
      <c r="I157" s="69">
        <f>VLOOKUP(C157,PLANILHA_ORC!$G:$P,8,0)</f>
        <v>0</v>
      </c>
      <c r="J157" s="62"/>
      <c r="K157" s="223">
        <f>SUM(K159,K161,K163)</f>
        <v>0</v>
      </c>
      <c r="L157" s="223">
        <f t="shared" ref="L157:P157" si="95">SUM(L159,L161,L163)</f>
        <v>0</v>
      </c>
      <c r="M157" s="223">
        <f t="shared" si="95"/>
        <v>0</v>
      </c>
      <c r="N157" s="223">
        <f t="shared" si="95"/>
        <v>0</v>
      </c>
      <c r="O157" s="223">
        <f t="shared" si="95"/>
        <v>0</v>
      </c>
      <c r="P157" s="223">
        <f t="shared" si="95"/>
        <v>0</v>
      </c>
      <c r="Q157" s="69">
        <f t="shared" si="78"/>
        <v>0</v>
      </c>
      <c r="R157" s="70" t="b">
        <f>Q157=I157</f>
        <v>1</v>
      </c>
      <c r="T157" s="180"/>
    </row>
    <row r="158" spans="1:20" ht="25.5" x14ac:dyDescent="0.2">
      <c r="A158" s="71" t="s">
        <v>43</v>
      </c>
      <c r="B158" s="177">
        <v>98511</v>
      </c>
      <c r="C158" s="177" t="s">
        <v>33246</v>
      </c>
      <c r="D158" s="71" t="s">
        <v>21093</v>
      </c>
      <c r="E158" s="112" t="str">
        <f>VLOOKUP(C158,PLANILHA_ORC!$G:$J,3,0)</f>
        <v>PLANTIO DE ÁRVORE ORNAMENTAL COM ALTURA DE MUDA MAIOR QUE 2,00 M E MENOR OU IGUAL A 4,00 M . AF_07/2024</v>
      </c>
      <c r="F158" s="177" t="str">
        <f>VLOOKUP(C158,PLANILHA_ORC!$G:$J,4,0)</f>
        <v>UN</v>
      </c>
      <c r="G158" s="72">
        <f>VLOOKUP(C158,PLANILHA_ORC!$G:$M,6,0)</f>
        <v>187.1</v>
      </c>
      <c r="H158" s="72">
        <f>VLOOKUP(C158,PLANILHA_ORC!$G:$M,7,0)</f>
        <v>115</v>
      </c>
      <c r="I158" s="72">
        <f>VLOOKUP(C158,PLANILHA_ORC!$G:$P,8,0)</f>
        <v>0</v>
      </c>
      <c r="K158" s="71"/>
      <c r="L158" s="71"/>
      <c r="M158" s="71"/>
      <c r="N158" s="71"/>
      <c r="O158" s="71"/>
      <c r="P158" s="224">
        <v>1</v>
      </c>
      <c r="Q158" s="72"/>
    </row>
    <row r="159" spans="1:20" x14ac:dyDescent="0.2">
      <c r="A159" s="71"/>
      <c r="B159" s="177"/>
      <c r="C159" s="177"/>
      <c r="D159" s="71"/>
      <c r="E159" s="112"/>
      <c r="F159" s="177"/>
      <c r="G159" s="72"/>
      <c r="H159" s="72"/>
      <c r="I159" s="72"/>
      <c r="K159" s="72">
        <f t="shared" ref="K159:P159" si="96">ROUND(K158*$I158,2)</f>
        <v>0</v>
      </c>
      <c r="L159" s="72">
        <f t="shared" si="96"/>
        <v>0</v>
      </c>
      <c r="M159" s="72">
        <f t="shared" si="96"/>
        <v>0</v>
      </c>
      <c r="N159" s="72">
        <f t="shared" si="96"/>
        <v>0</v>
      </c>
      <c r="O159" s="72">
        <f t="shared" si="96"/>
        <v>0</v>
      </c>
      <c r="P159" s="72">
        <f t="shared" si="96"/>
        <v>0</v>
      </c>
      <c r="Q159" s="72">
        <f t="shared" si="78"/>
        <v>0</v>
      </c>
      <c r="R159" s="62" t="b">
        <f>Q159=I158</f>
        <v>1</v>
      </c>
    </row>
    <row r="160" spans="1:20" x14ac:dyDescent="0.2">
      <c r="A160" s="71" t="s">
        <v>43</v>
      </c>
      <c r="B160" s="177">
        <v>98505</v>
      </c>
      <c r="C160" s="177" t="s">
        <v>33247</v>
      </c>
      <c r="D160" s="71" t="s">
        <v>21093</v>
      </c>
      <c r="E160" s="112" t="str">
        <f>VLOOKUP(C160,PLANILHA_ORC!$G:$J,3,0)</f>
        <v>PLANTIO DE FORRAÇÃO. AF_07/2024</v>
      </c>
      <c r="F160" s="177" t="str">
        <f>VLOOKUP(C160,PLANILHA_ORC!$G:$J,4,0)</f>
        <v>M2</v>
      </c>
      <c r="G160" s="72">
        <f>VLOOKUP(C160,PLANILHA_ORC!$G:$M,6,0)</f>
        <v>87.76</v>
      </c>
      <c r="H160" s="72">
        <f>VLOOKUP(C160,PLANILHA_ORC!$G:$M,7,0)</f>
        <v>676.55</v>
      </c>
      <c r="I160" s="72">
        <f>VLOOKUP(C160,PLANILHA_ORC!$G:$P,8,0)</f>
        <v>0</v>
      </c>
      <c r="K160" s="71"/>
      <c r="L160" s="71"/>
      <c r="M160" s="71"/>
      <c r="N160" s="71"/>
      <c r="O160" s="71"/>
      <c r="P160" s="224">
        <v>1</v>
      </c>
      <c r="Q160" s="72"/>
    </row>
    <row r="161" spans="1:22" x14ac:dyDescent="0.2">
      <c r="A161" s="71"/>
      <c r="B161" s="177"/>
      <c r="C161" s="177"/>
      <c r="D161" s="71"/>
      <c r="E161" s="112"/>
      <c r="F161" s="177"/>
      <c r="G161" s="72"/>
      <c r="H161" s="72"/>
      <c r="I161" s="72"/>
      <c r="K161" s="72">
        <f t="shared" ref="K161:P161" si="97">ROUND(K160*$I160,2)</f>
        <v>0</v>
      </c>
      <c r="L161" s="72">
        <f t="shared" si="97"/>
        <v>0</v>
      </c>
      <c r="M161" s="72">
        <f t="shared" si="97"/>
        <v>0</v>
      </c>
      <c r="N161" s="72">
        <f t="shared" si="97"/>
        <v>0</v>
      </c>
      <c r="O161" s="72">
        <f t="shared" si="97"/>
        <v>0</v>
      </c>
      <c r="P161" s="72">
        <f t="shared" si="97"/>
        <v>0</v>
      </c>
      <c r="Q161" s="72">
        <f t="shared" si="78"/>
        <v>0</v>
      </c>
      <c r="R161" s="62" t="b">
        <f>Q161=I160</f>
        <v>1</v>
      </c>
    </row>
    <row r="162" spans="1:22" x14ac:dyDescent="0.2">
      <c r="A162" s="71" t="s">
        <v>43</v>
      </c>
      <c r="B162" s="177">
        <v>105521</v>
      </c>
      <c r="C162" s="177" t="s">
        <v>33248</v>
      </c>
      <c r="D162" s="71" t="s">
        <v>21093</v>
      </c>
      <c r="E162" s="112" t="str">
        <f>VLOOKUP(C162,PLANILHA_ORC!$G:$J,3,0)</f>
        <v>ESPALHAMENTO DE TERRA VEGETAL PARA O PLANTIO. AF_07/2024</v>
      </c>
      <c r="F162" s="177" t="str">
        <f>VLOOKUP(C162,PLANILHA_ORC!$G:$J,4,0)</f>
        <v>M2</v>
      </c>
      <c r="G162" s="72">
        <f>VLOOKUP(C162,PLANILHA_ORC!$G:$M,6,0)</f>
        <v>5.82</v>
      </c>
      <c r="H162" s="72">
        <f>VLOOKUP(C162,PLANILHA_ORC!$G:$M,7,0)</f>
        <v>676.55</v>
      </c>
      <c r="I162" s="72">
        <f>VLOOKUP(C162,PLANILHA_ORC!$G:$P,8,0)</f>
        <v>0</v>
      </c>
      <c r="K162" s="71"/>
      <c r="L162" s="71"/>
      <c r="M162" s="71"/>
      <c r="N162" s="71"/>
      <c r="O162" s="71"/>
      <c r="P162" s="224">
        <v>1</v>
      </c>
      <c r="Q162" s="72"/>
    </row>
    <row r="163" spans="1:22" x14ac:dyDescent="0.2">
      <c r="A163" s="71"/>
      <c r="B163" s="177"/>
      <c r="C163" s="177"/>
      <c r="D163" s="71"/>
      <c r="E163" s="112"/>
      <c r="F163" s="177"/>
      <c r="G163" s="72"/>
      <c r="H163" s="72"/>
      <c r="I163" s="72"/>
      <c r="K163" s="72">
        <f t="shared" ref="K163:P163" si="98">ROUND(K162*$I162,2)</f>
        <v>0</v>
      </c>
      <c r="L163" s="72">
        <f t="shared" si="98"/>
        <v>0</v>
      </c>
      <c r="M163" s="72">
        <f t="shared" si="98"/>
        <v>0</v>
      </c>
      <c r="N163" s="72">
        <f t="shared" si="98"/>
        <v>0</v>
      </c>
      <c r="O163" s="72">
        <f t="shared" si="98"/>
        <v>0</v>
      </c>
      <c r="P163" s="72">
        <f t="shared" si="98"/>
        <v>0</v>
      </c>
      <c r="Q163" s="72">
        <f t="shared" si="78"/>
        <v>0</v>
      </c>
      <c r="R163" s="62" t="b">
        <f>Q163=I162</f>
        <v>1</v>
      </c>
    </row>
    <row r="164" spans="1:22" s="102" customFormat="1" x14ac:dyDescent="0.2">
      <c r="A164" s="100"/>
      <c r="B164" s="175"/>
      <c r="C164" s="175" t="s">
        <v>33434</v>
      </c>
      <c r="D164" s="100" t="s">
        <v>33433</v>
      </c>
      <c r="E164" s="110" t="s">
        <v>33433</v>
      </c>
      <c r="F164" s="175"/>
      <c r="G164" s="101"/>
      <c r="H164" s="101"/>
      <c r="I164" s="101">
        <f>VLOOKUP(C164,PLANILHA_ORC!$G:$P,8,0)</f>
        <v>0</v>
      </c>
      <c r="J164" s="62"/>
      <c r="K164" s="222">
        <f>SUM(K166,K168,K170,K172)</f>
        <v>0</v>
      </c>
      <c r="L164" s="222">
        <f t="shared" ref="L164:P164" si="99">SUM(L166,L168,L170,L172)</f>
        <v>0</v>
      </c>
      <c r="M164" s="222">
        <f t="shared" si="99"/>
        <v>0</v>
      </c>
      <c r="N164" s="222">
        <f t="shared" si="99"/>
        <v>0</v>
      </c>
      <c r="O164" s="222">
        <f t="shared" si="99"/>
        <v>0</v>
      </c>
      <c r="P164" s="222">
        <f t="shared" si="99"/>
        <v>0</v>
      </c>
      <c r="Q164" s="101">
        <f t="shared" si="78"/>
        <v>0</v>
      </c>
      <c r="R164" s="102" t="b">
        <f>Q164=I164</f>
        <v>1</v>
      </c>
    </row>
    <row r="165" spans="1:22" x14ac:dyDescent="0.2">
      <c r="A165" s="71" t="s">
        <v>33295</v>
      </c>
      <c r="B165" s="177">
        <v>1010000</v>
      </c>
      <c r="C165" s="177" t="s">
        <v>33435</v>
      </c>
      <c r="D165" s="71" t="s">
        <v>33433</v>
      </c>
      <c r="E165" s="112" t="str">
        <f>VLOOKUP(C165,PLANILHA_ORC!$G:$J,3,0)</f>
        <v>LEVANTAMENTO PLANIALTIMÉTRICO CADASTRAL</v>
      </c>
      <c r="F165" s="177" t="str">
        <f>VLOOKUP(C165,PLANILHA_ORC!$G:$J,4,0)</f>
        <v>M2</v>
      </c>
      <c r="G165" s="72">
        <f>VLOOKUP(C165,PLANILHA_ORC!$G:$M,6,0)</f>
        <v>0.99</v>
      </c>
      <c r="H165" s="72">
        <f>VLOOKUP(C165,PLANILHA_ORC!$G:$M,7,0)</f>
        <v>2600</v>
      </c>
      <c r="I165" s="72">
        <f>VLOOKUP(C165,PLANILHA_ORC!$G:$P,8,0)</f>
        <v>0</v>
      </c>
      <c r="K165" s="71"/>
      <c r="L165" s="71"/>
      <c r="M165" s="71"/>
      <c r="N165" s="71"/>
      <c r="O165" s="71"/>
      <c r="P165" s="224">
        <v>1</v>
      </c>
      <c r="Q165" s="72"/>
      <c r="T165" s="192"/>
      <c r="U165" s="192"/>
      <c r="V165" s="62" t="b">
        <f>T165=U165</f>
        <v>1</v>
      </c>
    </row>
    <row r="166" spans="1:22" x14ac:dyDescent="0.2">
      <c r="A166" s="71"/>
      <c r="B166" s="177"/>
      <c r="C166" s="177"/>
      <c r="D166" s="71"/>
      <c r="E166" s="112"/>
      <c r="F166" s="177"/>
      <c r="G166" s="72"/>
      <c r="H166" s="72"/>
      <c r="I166" s="72"/>
      <c r="K166" s="72">
        <f t="shared" ref="K166:P166" si="100">ROUND(K165*$I165,2)</f>
        <v>0</v>
      </c>
      <c r="L166" s="72">
        <f t="shared" si="100"/>
        <v>0</v>
      </c>
      <c r="M166" s="72">
        <f t="shared" si="100"/>
        <v>0</v>
      </c>
      <c r="N166" s="72">
        <f t="shared" si="100"/>
        <v>0</v>
      </c>
      <c r="O166" s="72">
        <f t="shared" si="100"/>
        <v>0</v>
      </c>
      <c r="P166" s="72">
        <f t="shared" si="100"/>
        <v>0</v>
      </c>
      <c r="Q166" s="72">
        <f t="shared" ref="Q166" si="101">SUM(K166:P166)</f>
        <v>0</v>
      </c>
      <c r="R166" s="62" t="b">
        <f>Q166=I165</f>
        <v>1</v>
      </c>
    </row>
    <row r="167" spans="1:22" x14ac:dyDescent="0.2">
      <c r="A167" s="71" t="s">
        <v>33294</v>
      </c>
      <c r="B167" s="177">
        <v>1181</v>
      </c>
      <c r="C167" s="177" t="s">
        <v>33436</v>
      </c>
      <c r="D167" s="71" t="s">
        <v>33433</v>
      </c>
      <c r="E167" s="112" t="str">
        <f>VLOOKUP(C167,PLANILHA_ORC!$G:$J,3,0)</f>
        <v>TOPÓGRAFO (SGSP)</v>
      </c>
      <c r="F167" s="177" t="str">
        <f>VLOOKUP(C167,PLANILHA_ORC!$G:$J,4,0)</f>
        <v>H</v>
      </c>
      <c r="G167" s="72">
        <f>VLOOKUP(C167,PLANILHA_ORC!$G:$M,6,0)</f>
        <v>82.07</v>
      </c>
      <c r="H167" s="72">
        <f>VLOOKUP(C167,PLANILHA_ORC!$G:$M,7,0)</f>
        <v>8</v>
      </c>
      <c r="I167" s="72">
        <f>VLOOKUP(C167,PLANILHA_ORC!$G:$P,8,0)</f>
        <v>0</v>
      </c>
      <c r="K167" s="71"/>
      <c r="L167" s="71"/>
      <c r="M167" s="71"/>
      <c r="N167" s="71"/>
      <c r="O167" s="71"/>
      <c r="P167" s="224">
        <v>1</v>
      </c>
      <c r="Q167" s="72"/>
    </row>
    <row r="168" spans="1:22" x14ac:dyDescent="0.2">
      <c r="A168" s="71"/>
      <c r="B168" s="177"/>
      <c r="C168" s="177"/>
      <c r="D168" s="71"/>
      <c r="E168" s="112"/>
      <c r="F168" s="177"/>
      <c r="G168" s="72"/>
      <c r="H168" s="72"/>
      <c r="I168" s="72"/>
      <c r="K168" s="72">
        <f t="shared" ref="K168:P168" si="102">ROUND(K167*$I167,2)</f>
        <v>0</v>
      </c>
      <c r="L168" s="72">
        <f t="shared" si="102"/>
        <v>0</v>
      </c>
      <c r="M168" s="72">
        <f t="shared" si="102"/>
        <v>0</v>
      </c>
      <c r="N168" s="72">
        <f t="shared" si="102"/>
        <v>0</v>
      </c>
      <c r="O168" s="72">
        <f t="shared" si="102"/>
        <v>0</v>
      </c>
      <c r="P168" s="72">
        <f t="shared" si="102"/>
        <v>0</v>
      </c>
      <c r="Q168" s="72">
        <f t="shared" ref="Q168" si="103">SUM(K168:P168)</f>
        <v>0</v>
      </c>
      <c r="R168" s="62" t="b">
        <f>Q168=I167</f>
        <v>1</v>
      </c>
    </row>
    <row r="169" spans="1:22" x14ac:dyDescent="0.2">
      <c r="A169" s="71" t="s">
        <v>24032</v>
      </c>
      <c r="B169" s="177">
        <v>20003006</v>
      </c>
      <c r="C169" s="177" t="s">
        <v>33437</v>
      </c>
      <c r="D169" s="71" t="s">
        <v>33433</v>
      </c>
      <c r="E169" s="112" t="str">
        <f>VLOOKUP(C169,PLANILHA_ORC!$G:$J,3,0)</f>
        <v>DESENHISTA PROJETISTA</v>
      </c>
      <c r="F169" s="177" t="str">
        <f>VLOOKUP(C169,PLANILHA_ORC!$G:$J,4,0)</f>
        <v>H</v>
      </c>
      <c r="G169" s="72">
        <f>VLOOKUP(C169,PLANILHA_ORC!$G:$M,6,0)</f>
        <v>79.12</v>
      </c>
      <c r="H169" s="72">
        <f>VLOOKUP(C169,PLANILHA_ORC!$G:$M,7,0)</f>
        <v>8</v>
      </c>
      <c r="I169" s="72">
        <f>VLOOKUP(C169,PLANILHA_ORC!$G:$P,8,0)</f>
        <v>0</v>
      </c>
      <c r="K169" s="71"/>
      <c r="L169" s="71"/>
      <c r="M169" s="71"/>
      <c r="N169" s="71"/>
      <c r="O169" s="71"/>
      <c r="P169" s="224">
        <v>1</v>
      </c>
      <c r="Q169" s="72"/>
    </row>
    <row r="170" spans="1:22" x14ac:dyDescent="0.2">
      <c r="A170" s="71"/>
      <c r="B170" s="177"/>
      <c r="C170" s="177"/>
      <c r="D170" s="71"/>
      <c r="E170" s="112"/>
      <c r="F170" s="177"/>
      <c r="G170" s="72"/>
      <c r="H170" s="72"/>
      <c r="I170" s="72"/>
      <c r="K170" s="72">
        <f t="shared" ref="K170:P170" si="104">ROUND(K169*$I169,2)</f>
        <v>0</v>
      </c>
      <c r="L170" s="72">
        <f t="shared" si="104"/>
        <v>0</v>
      </c>
      <c r="M170" s="72">
        <f t="shared" si="104"/>
        <v>0</v>
      </c>
      <c r="N170" s="72">
        <f t="shared" si="104"/>
        <v>0</v>
      </c>
      <c r="O170" s="72">
        <f t="shared" si="104"/>
        <v>0</v>
      </c>
      <c r="P170" s="72">
        <f t="shared" si="104"/>
        <v>0</v>
      </c>
      <c r="Q170" s="72">
        <f t="shared" ref="Q170" si="105">SUM(K170:P170)</f>
        <v>0</v>
      </c>
      <c r="R170" s="62" t="b">
        <f>Q170=I169</f>
        <v>1</v>
      </c>
    </row>
    <row r="171" spans="1:22" ht="25.5" x14ac:dyDescent="0.2">
      <c r="A171" s="71" t="s">
        <v>24032</v>
      </c>
      <c r="B171" s="177">
        <v>20003021</v>
      </c>
      <c r="C171" s="177" t="s">
        <v>33438</v>
      </c>
      <c r="D171" s="71" t="s">
        <v>33433</v>
      </c>
      <c r="E171" s="112" t="str">
        <f>VLOOKUP(C171,PLANILHA_ORC!$G:$J,3,0)</f>
        <v>DESENVOLVIMENTO DE PRANCHA DE DESENHO TÉCNICO/ DETALHAMENTO FORMATO A1</v>
      </c>
      <c r="F171" s="177" t="str">
        <f>VLOOKUP(C171,PLANILHA_ORC!$G:$J,4,0)</f>
        <v>UN</v>
      </c>
      <c r="G171" s="72">
        <f>VLOOKUP(C171,PLANILHA_ORC!$G:$M,6,0)</f>
        <v>2180.7399999999998</v>
      </c>
      <c r="H171" s="72">
        <f>VLOOKUP(C171,PLANILHA_ORC!$G:$M,7,0)</f>
        <v>2</v>
      </c>
      <c r="I171" s="72">
        <f>VLOOKUP(C171,PLANILHA_ORC!$G:$P,8,0)</f>
        <v>0</v>
      </c>
      <c r="K171" s="71"/>
      <c r="L171" s="71"/>
      <c r="M171" s="71"/>
      <c r="N171" s="71"/>
      <c r="O171" s="71"/>
      <c r="P171" s="224">
        <v>1</v>
      </c>
      <c r="Q171" s="72"/>
    </row>
    <row r="172" spans="1:22" x14ac:dyDescent="0.2">
      <c r="A172" s="73"/>
      <c r="B172" s="178"/>
      <c r="C172" s="178"/>
      <c r="D172" s="73"/>
      <c r="E172" s="200"/>
      <c r="F172" s="178"/>
      <c r="G172" s="74"/>
      <c r="H172" s="74"/>
      <c r="I172" s="74"/>
      <c r="K172" s="74">
        <f t="shared" ref="K172:P172" si="106">ROUND(K171*$I171,2)</f>
        <v>0</v>
      </c>
      <c r="L172" s="74">
        <f t="shared" si="106"/>
        <v>0</v>
      </c>
      <c r="M172" s="74">
        <f t="shared" si="106"/>
        <v>0</v>
      </c>
      <c r="N172" s="74">
        <f t="shared" si="106"/>
        <v>0</v>
      </c>
      <c r="O172" s="74">
        <f t="shared" si="106"/>
        <v>0</v>
      </c>
      <c r="P172" s="74">
        <f t="shared" si="106"/>
        <v>0</v>
      </c>
      <c r="Q172" s="74">
        <f t="shared" ref="Q172" si="107">SUM(K172:P172)</f>
        <v>0</v>
      </c>
      <c r="R172" s="62" t="b">
        <f>Q172=I171</f>
        <v>1</v>
      </c>
    </row>
  </sheetData>
  <autoFilter ref="A4:R171" xr:uid="{6BFD82B8-55FD-49EB-B4D6-4FB3DBB266B2}"/>
  <phoneticPr fontId="9" type="noConversion"/>
  <pageMargins left="0.511811024" right="0.511811024" top="0.78740157499999996" bottom="0.78740157499999996" header="0.31496062000000002" footer="0.31496062000000002"/>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9EFDF-5B6F-4FFA-85AB-5DAB946E2E2A}">
  <sheetPr>
    <tabColor rgb="FFFFFF00"/>
  </sheetPr>
  <dimension ref="A1:V172"/>
  <sheetViews>
    <sheetView workbookViewId="0">
      <pane xSplit="5" ySplit="5" topLeftCell="F6" activePane="bottomRight" state="frozen"/>
      <selection pane="topRight" activeCell="F1" sqref="F1"/>
      <selection pane="bottomLeft" activeCell="A5" sqref="A5"/>
      <selection pane="bottomRight" activeCell="A2" sqref="A2"/>
    </sheetView>
  </sheetViews>
  <sheetFormatPr defaultColWidth="9.140625" defaultRowHeight="12.75" x14ac:dyDescent="0.2"/>
  <cols>
    <col min="1" max="1" width="12.85546875" style="62" bestFit="1" customWidth="1"/>
    <col min="2" max="3" width="10.7109375" style="173" bestFit="1" customWidth="1"/>
    <col min="4" max="4" width="34.85546875" style="62" hidden="1" customWidth="1"/>
    <col min="5" max="5" width="56.140625" style="107" customWidth="1"/>
    <col min="6" max="6" width="9.140625" style="173"/>
    <col min="7" max="7" width="11.85546875" style="62" customWidth="1"/>
    <col min="8" max="9" width="13" style="62" bestFit="1" customWidth="1"/>
    <col min="10" max="10" width="2.5703125" style="62" customWidth="1"/>
    <col min="11" max="12" width="9" style="62" bestFit="1" customWidth="1"/>
    <col min="13" max="16" width="9.85546875" style="62" bestFit="1" customWidth="1"/>
    <col min="17" max="17" width="11.140625" style="179" bestFit="1" customWidth="1"/>
    <col min="18" max="18" width="11.28515625" style="62" hidden="1" customWidth="1"/>
    <col min="19" max="20" width="11.140625" style="62" bestFit="1" customWidth="1"/>
    <col min="21" max="21" width="11.28515625" style="62" bestFit="1" customWidth="1"/>
    <col min="22" max="22" width="11.140625" style="62" bestFit="1" customWidth="1"/>
    <col min="23" max="16384" width="9.140625" style="62"/>
  </cols>
  <sheetData>
    <row r="1" spans="1:19" ht="18" x14ac:dyDescent="0.2">
      <c r="A1" s="218" t="s">
        <v>33535</v>
      </c>
      <c r="B1" s="219"/>
      <c r="C1" s="219"/>
      <c r="D1" s="219"/>
      <c r="E1" s="219"/>
      <c r="F1" s="219"/>
      <c r="G1" s="219"/>
      <c r="H1" s="217"/>
      <c r="I1" s="220"/>
    </row>
    <row r="2" spans="1:19" ht="18" x14ac:dyDescent="0.2">
      <c r="A2" s="218" t="s">
        <v>33516</v>
      </c>
      <c r="B2" s="219"/>
      <c r="C2" s="219"/>
      <c r="D2" s="219"/>
      <c r="E2" s="219"/>
      <c r="F2" s="219"/>
      <c r="G2" s="219"/>
      <c r="H2" s="217" t="s">
        <v>33517</v>
      </c>
      <c r="I2" s="220">
        <f>PLANILHA_ORC!P2</f>
        <v>45658</v>
      </c>
    </row>
    <row r="3" spans="1:19" x14ac:dyDescent="0.2">
      <c r="H3" s="97" t="s">
        <v>21097</v>
      </c>
      <c r="I3" s="193">
        <f>BDI!B13</f>
        <v>0.24110000000000001</v>
      </c>
    </row>
    <row r="4" spans="1:19" s="64" customFormat="1" x14ac:dyDescent="0.2">
      <c r="A4" s="63" t="s">
        <v>41</v>
      </c>
      <c r="B4" s="63" t="s">
        <v>42</v>
      </c>
      <c r="C4" s="63"/>
      <c r="D4" s="63" t="s">
        <v>21102</v>
      </c>
      <c r="E4" s="108" t="s">
        <v>6</v>
      </c>
      <c r="F4" s="63" t="s">
        <v>53</v>
      </c>
      <c r="G4" s="63" t="s">
        <v>21096</v>
      </c>
      <c r="H4" s="63" t="s">
        <v>21084</v>
      </c>
      <c r="I4" s="63" t="s">
        <v>7</v>
      </c>
      <c r="K4" s="63" t="s">
        <v>33163</v>
      </c>
      <c r="L4" s="63" t="s">
        <v>33164</v>
      </c>
      <c r="M4" s="63" t="s">
        <v>33165</v>
      </c>
      <c r="N4" s="63" t="s">
        <v>33166</v>
      </c>
      <c r="O4" s="63" t="s">
        <v>33167</v>
      </c>
      <c r="P4" s="63" t="s">
        <v>33168</v>
      </c>
      <c r="Q4" s="198" t="s">
        <v>21098</v>
      </c>
    </row>
    <row r="5" spans="1:19" s="67" customFormat="1" x14ac:dyDescent="0.2">
      <c r="A5" s="65"/>
      <c r="B5" s="174"/>
      <c r="C5" s="174" t="s">
        <v>33251</v>
      </c>
      <c r="D5" s="65"/>
      <c r="E5" s="109" t="s">
        <v>21098</v>
      </c>
      <c r="F5" s="174"/>
      <c r="G5" s="66"/>
      <c r="H5" s="66"/>
      <c r="I5" s="66">
        <f>VLOOKUP(C5,PLANILHA_ORC!$G:$P,9,0)</f>
        <v>289380.55000000005</v>
      </c>
      <c r="K5" s="221">
        <f t="shared" ref="K5:P5" si="0">SUM(K6,K51,K164)</f>
        <v>0</v>
      </c>
      <c r="L5" s="221">
        <f t="shared" si="0"/>
        <v>0</v>
      </c>
      <c r="M5" s="221">
        <f t="shared" si="0"/>
        <v>0</v>
      </c>
      <c r="N5" s="221">
        <f t="shared" si="0"/>
        <v>0</v>
      </c>
      <c r="O5" s="221">
        <f t="shared" si="0"/>
        <v>0</v>
      </c>
      <c r="P5" s="221">
        <f t="shared" si="0"/>
        <v>289380.55</v>
      </c>
      <c r="Q5" s="66">
        <f>SUM(K5:P5)</f>
        <v>289380.55</v>
      </c>
      <c r="S5" s="191"/>
    </row>
    <row r="6" spans="1:19" s="102" customFormat="1" x14ac:dyDescent="0.2">
      <c r="A6" s="100"/>
      <c r="B6" s="175"/>
      <c r="C6" s="175" t="s">
        <v>33250</v>
      </c>
      <c r="D6" s="100"/>
      <c r="E6" s="110" t="s">
        <v>23823</v>
      </c>
      <c r="F6" s="175"/>
      <c r="G6" s="101"/>
      <c r="H6" s="101"/>
      <c r="I6" s="101">
        <f>VLOOKUP(C6,PLANILHA_ORC!$G:$P,9,0)</f>
        <v>0</v>
      </c>
      <c r="K6" s="222">
        <f>SUM(K7,K12,K23,K30,K37,K44)</f>
        <v>0</v>
      </c>
      <c r="L6" s="222">
        <f t="shared" ref="L6:P6" si="1">SUM(L7,L12,L23,L30,L37,L44)</f>
        <v>0</v>
      </c>
      <c r="M6" s="222">
        <f t="shared" si="1"/>
        <v>0</v>
      </c>
      <c r="N6" s="222">
        <f t="shared" si="1"/>
        <v>0</v>
      </c>
      <c r="O6" s="222">
        <f t="shared" si="1"/>
        <v>0</v>
      </c>
      <c r="P6" s="222">
        <f t="shared" si="1"/>
        <v>0</v>
      </c>
      <c r="Q6" s="101">
        <f>SUM(K6:P6)</f>
        <v>0</v>
      </c>
    </row>
    <row r="7" spans="1:19" s="70" customFormat="1" x14ac:dyDescent="0.2">
      <c r="A7" s="68"/>
      <c r="B7" s="176"/>
      <c r="C7" s="176" t="s">
        <v>33169</v>
      </c>
      <c r="D7" s="68" t="s">
        <v>23824</v>
      </c>
      <c r="E7" s="111" t="s">
        <v>23824</v>
      </c>
      <c r="F7" s="176"/>
      <c r="G7" s="69"/>
      <c r="H7" s="69"/>
      <c r="I7" s="69">
        <f>VLOOKUP(C7,PLANILHA_ORC!$G:$P,9,0)</f>
        <v>0</v>
      </c>
      <c r="K7" s="223">
        <f>SUM(K9,K11)</f>
        <v>0</v>
      </c>
      <c r="L7" s="223">
        <f t="shared" ref="L7:P7" si="2">SUM(L9,L11)</f>
        <v>0</v>
      </c>
      <c r="M7" s="223">
        <f t="shared" si="2"/>
        <v>0</v>
      </c>
      <c r="N7" s="223">
        <f t="shared" si="2"/>
        <v>0</v>
      </c>
      <c r="O7" s="223">
        <f t="shared" si="2"/>
        <v>0</v>
      </c>
      <c r="P7" s="223">
        <f t="shared" si="2"/>
        <v>0</v>
      </c>
      <c r="Q7" s="69">
        <f>SUM(K7:P7)</f>
        <v>0</v>
      </c>
      <c r="R7" s="70" t="b">
        <f>Q7=I7</f>
        <v>1</v>
      </c>
    </row>
    <row r="8" spans="1:19" ht="25.5" x14ac:dyDescent="0.2">
      <c r="A8" s="71" t="s">
        <v>33294</v>
      </c>
      <c r="B8" s="177">
        <v>1115</v>
      </c>
      <c r="C8" s="177" t="s">
        <v>33170</v>
      </c>
      <c r="D8" s="71" t="s">
        <v>23824</v>
      </c>
      <c r="E8" s="112" t="str">
        <f>VLOOKUP(C8,PLANILHA_ORC!$G:$J,3,0)</f>
        <v>ENGENHEIRO CIVIL/ ARQUITETO COORDENADOR SETORIAL - 20 ANOS EXPERIÊNCIA (SGSP)</v>
      </c>
      <c r="F8" s="177" t="str">
        <f>VLOOKUP(C8,PLANILHA_ORC!$G:$J,4,0)</f>
        <v>H</v>
      </c>
      <c r="G8" s="72">
        <f>VLOOKUP(C8,PLANILHA_ORC!$G:$P,6,0)</f>
        <v>586.71</v>
      </c>
      <c r="H8" s="72">
        <f>VLOOKUP(C8,PLANILHA_ORC!$G:$P,7,0)</f>
        <v>4</v>
      </c>
      <c r="I8" s="72">
        <f>VLOOKUP(C8,PLANILHA_ORC!$G:$P,9,0)</f>
        <v>0</v>
      </c>
      <c r="K8" s="224">
        <v>1</v>
      </c>
      <c r="L8" s="71"/>
      <c r="M8" s="71"/>
      <c r="N8" s="71"/>
      <c r="O8" s="71"/>
      <c r="P8" s="71"/>
      <c r="Q8" s="72"/>
    </row>
    <row r="9" spans="1:19" x14ac:dyDescent="0.2">
      <c r="A9" s="71"/>
      <c r="B9" s="177"/>
      <c r="C9" s="177"/>
      <c r="D9" s="71"/>
      <c r="E9" s="112"/>
      <c r="F9" s="177"/>
      <c r="G9" s="72"/>
      <c r="H9" s="72"/>
      <c r="I9" s="72"/>
      <c r="K9" s="72">
        <f>ROUND(K8*$I8,2)</f>
        <v>0</v>
      </c>
      <c r="L9" s="72">
        <f t="shared" ref="L9:P9" si="3">ROUND(L8*$I8,2)</f>
        <v>0</v>
      </c>
      <c r="M9" s="72">
        <f t="shared" si="3"/>
        <v>0</v>
      </c>
      <c r="N9" s="72">
        <f t="shared" si="3"/>
        <v>0</v>
      </c>
      <c r="O9" s="72">
        <f t="shared" si="3"/>
        <v>0</v>
      </c>
      <c r="P9" s="72">
        <f t="shared" si="3"/>
        <v>0</v>
      </c>
      <c r="Q9" s="72">
        <f t="shared" ref="Q9:Q56" si="4">SUM(K9:P9)</f>
        <v>0</v>
      </c>
      <c r="R9" s="62" t="b">
        <f>Q9=I8</f>
        <v>1</v>
      </c>
    </row>
    <row r="10" spans="1:19" ht="25.5" x14ac:dyDescent="0.2">
      <c r="A10" s="71" t="s">
        <v>33294</v>
      </c>
      <c r="B10" s="177">
        <v>1125</v>
      </c>
      <c r="C10" s="177" t="s">
        <v>33171</v>
      </c>
      <c r="D10" s="71" t="s">
        <v>23824</v>
      </c>
      <c r="E10" s="112" t="str">
        <f>VLOOKUP(C10,PLANILHA_ORC!$G:$J,3,0)</f>
        <v>ENGENHEIRO/ ARQUITETO PLENO - DE 5 A 15 ANOS DE EXPERIÊNCIA (SGSP)</v>
      </c>
      <c r="F10" s="177" t="str">
        <f>VLOOKUP(C10,PLANILHA_ORC!$G:$J,4,0)</f>
        <v>H</v>
      </c>
      <c r="G10" s="72">
        <f>VLOOKUP(C10,PLANILHA_ORC!$G:$M,6,0)</f>
        <v>221.81</v>
      </c>
      <c r="H10" s="72">
        <f>VLOOKUP(C10,PLANILHA_ORC!$G:$M,7,0)</f>
        <v>24</v>
      </c>
      <c r="I10" s="72">
        <f>VLOOKUP(C10,PLANILHA_ORC!$G:$P,9,0)</f>
        <v>0</v>
      </c>
      <c r="K10" s="224">
        <v>1</v>
      </c>
      <c r="L10" s="71"/>
      <c r="M10" s="71"/>
      <c r="N10" s="71"/>
      <c r="O10" s="71"/>
      <c r="P10" s="71"/>
      <c r="Q10" s="72"/>
    </row>
    <row r="11" spans="1:19" x14ac:dyDescent="0.2">
      <c r="A11" s="71"/>
      <c r="B11" s="177"/>
      <c r="C11" s="177"/>
      <c r="D11" s="71"/>
      <c r="E11" s="112"/>
      <c r="F11" s="177"/>
      <c r="G11" s="72"/>
      <c r="H11" s="72"/>
      <c r="I11" s="72"/>
      <c r="K11" s="72">
        <f t="shared" ref="K11:P11" si="5">ROUND(K10*$I10,2)</f>
        <v>0</v>
      </c>
      <c r="L11" s="72">
        <f t="shared" si="5"/>
        <v>0</v>
      </c>
      <c r="M11" s="72">
        <f t="shared" si="5"/>
        <v>0</v>
      </c>
      <c r="N11" s="72">
        <f t="shared" si="5"/>
        <v>0</v>
      </c>
      <c r="O11" s="72">
        <f t="shared" si="5"/>
        <v>0</v>
      </c>
      <c r="P11" s="72">
        <f t="shared" si="5"/>
        <v>0</v>
      </c>
      <c r="Q11" s="72">
        <f t="shared" si="4"/>
        <v>0</v>
      </c>
      <c r="R11" s="62" t="b">
        <f>Q11=I10</f>
        <v>1</v>
      </c>
    </row>
    <row r="12" spans="1:19" s="70" customFormat="1" ht="25.5" x14ac:dyDescent="0.2">
      <c r="A12" s="68"/>
      <c r="B12" s="176"/>
      <c r="C12" s="176" t="s">
        <v>33172</v>
      </c>
      <c r="D12" s="111" t="s">
        <v>24024</v>
      </c>
      <c r="E12" s="111" t="s">
        <v>24024</v>
      </c>
      <c r="F12" s="176"/>
      <c r="G12" s="69"/>
      <c r="H12" s="69"/>
      <c r="I12" s="69">
        <f>VLOOKUP(C12,PLANILHA_ORC!$G:$P,9,0)</f>
        <v>0</v>
      </c>
      <c r="K12" s="223">
        <f>SUM(K14,K16,K18,K20,K22)</f>
        <v>0</v>
      </c>
      <c r="L12" s="223">
        <f t="shared" ref="L12:P12" si="6">SUM(L14,L16,L18,L20,L22)</f>
        <v>0</v>
      </c>
      <c r="M12" s="223">
        <f t="shared" si="6"/>
        <v>0</v>
      </c>
      <c r="N12" s="223">
        <f t="shared" si="6"/>
        <v>0</v>
      </c>
      <c r="O12" s="223">
        <f t="shared" si="6"/>
        <v>0</v>
      </c>
      <c r="P12" s="223">
        <f t="shared" si="6"/>
        <v>0</v>
      </c>
      <c r="Q12" s="69">
        <f t="shared" si="4"/>
        <v>0</v>
      </c>
      <c r="R12" s="70" t="b">
        <f>Q12=I12</f>
        <v>1</v>
      </c>
    </row>
    <row r="13" spans="1:19" ht="25.5" x14ac:dyDescent="0.2">
      <c r="A13" s="71" t="s">
        <v>33294</v>
      </c>
      <c r="B13" s="177">
        <v>1115</v>
      </c>
      <c r="C13" s="177" t="s">
        <v>33173</v>
      </c>
      <c r="D13" s="71" t="s">
        <v>24024</v>
      </c>
      <c r="E13" s="112" t="str">
        <f>VLOOKUP(C13,PLANILHA_ORC!$G:$J,3,0)</f>
        <v>ENGENHEIRO CIVIL/ ARQUITETO COORDENADOR SETORIAL - 20 ANOS EXPERIÊNCIA (SGSP)</v>
      </c>
      <c r="F13" s="177" t="str">
        <f>VLOOKUP(C13,PLANILHA_ORC!$G:$J,4,0)</f>
        <v>H</v>
      </c>
      <c r="G13" s="72">
        <f>VLOOKUP(C13,PLANILHA_ORC!$G:$M,6,0)</f>
        <v>586.71</v>
      </c>
      <c r="H13" s="72">
        <f>VLOOKUP(C13,PLANILHA_ORC!$G:$M,7,0)</f>
        <v>4</v>
      </c>
      <c r="I13" s="72">
        <f>VLOOKUP(C13,PLANILHA_ORC!$G:$P,9,0)</f>
        <v>0</v>
      </c>
      <c r="K13" s="224">
        <v>1</v>
      </c>
      <c r="L13" s="71"/>
      <c r="M13" s="71"/>
      <c r="N13" s="71"/>
      <c r="O13" s="71"/>
      <c r="P13" s="71"/>
      <c r="Q13" s="72"/>
    </row>
    <row r="14" spans="1:19" x14ac:dyDescent="0.2">
      <c r="A14" s="71"/>
      <c r="B14" s="177"/>
      <c r="C14" s="177"/>
      <c r="D14" s="71"/>
      <c r="E14" s="112"/>
      <c r="F14" s="177"/>
      <c r="G14" s="72"/>
      <c r="H14" s="72"/>
      <c r="I14" s="72"/>
      <c r="K14" s="72">
        <f t="shared" ref="K14:P14" si="7">ROUND(K13*$I13,2)</f>
        <v>0</v>
      </c>
      <c r="L14" s="72">
        <f t="shared" si="7"/>
        <v>0</v>
      </c>
      <c r="M14" s="72">
        <f t="shared" si="7"/>
        <v>0</v>
      </c>
      <c r="N14" s="72">
        <f t="shared" si="7"/>
        <v>0</v>
      </c>
      <c r="O14" s="72">
        <f t="shared" si="7"/>
        <v>0</v>
      </c>
      <c r="P14" s="72">
        <f t="shared" si="7"/>
        <v>0</v>
      </c>
      <c r="Q14" s="72">
        <f t="shared" si="4"/>
        <v>0</v>
      </c>
      <c r="R14" s="62" t="b">
        <f>Q14=I13</f>
        <v>1</v>
      </c>
    </row>
    <row r="15" spans="1:19" ht="25.5" x14ac:dyDescent="0.2">
      <c r="A15" s="71" t="s">
        <v>33294</v>
      </c>
      <c r="B15" s="177">
        <v>1125</v>
      </c>
      <c r="C15" s="177" t="s">
        <v>33174</v>
      </c>
      <c r="D15" s="71" t="s">
        <v>24024</v>
      </c>
      <c r="E15" s="112" t="str">
        <f>VLOOKUP(C15,PLANILHA_ORC!$G:$J,3,0)</f>
        <v>ENGENHEIRO/ ARQUITETO PLENO - DE 5 A 15 ANOS DE EXPERIÊNCIA (SGSP)</v>
      </c>
      <c r="F15" s="177" t="str">
        <f>VLOOKUP(C15,PLANILHA_ORC!$G:$J,4,0)</f>
        <v>H</v>
      </c>
      <c r="G15" s="72">
        <f>VLOOKUP(C15,PLANILHA_ORC!$G:$M,6,0)</f>
        <v>221.81</v>
      </c>
      <c r="H15" s="72">
        <f>VLOOKUP(C15,PLANILHA_ORC!$G:$M,7,0)</f>
        <v>16</v>
      </c>
      <c r="I15" s="72">
        <f>VLOOKUP(C15,PLANILHA_ORC!$G:$P,9,0)</f>
        <v>0</v>
      </c>
      <c r="K15" s="224">
        <v>1</v>
      </c>
      <c r="L15" s="71"/>
      <c r="M15" s="71"/>
      <c r="N15" s="71"/>
      <c r="O15" s="71"/>
      <c r="P15" s="71"/>
      <c r="Q15" s="72"/>
    </row>
    <row r="16" spans="1:19" x14ac:dyDescent="0.2">
      <c r="A16" s="71"/>
      <c r="B16" s="177"/>
      <c r="C16" s="177"/>
      <c r="D16" s="71"/>
      <c r="E16" s="112"/>
      <c r="F16" s="177"/>
      <c r="G16" s="72"/>
      <c r="H16" s="72"/>
      <c r="I16" s="72"/>
      <c r="K16" s="72">
        <f t="shared" ref="K16:P16" si="8">ROUND(K15*$I15,2)</f>
        <v>0</v>
      </c>
      <c r="L16" s="72">
        <f t="shared" si="8"/>
        <v>0</v>
      </c>
      <c r="M16" s="72">
        <f t="shared" si="8"/>
        <v>0</v>
      </c>
      <c r="N16" s="72">
        <f t="shared" si="8"/>
        <v>0</v>
      </c>
      <c r="O16" s="72">
        <f t="shared" si="8"/>
        <v>0</v>
      </c>
      <c r="P16" s="72">
        <f t="shared" si="8"/>
        <v>0</v>
      </c>
      <c r="Q16" s="72">
        <f t="shared" si="4"/>
        <v>0</v>
      </c>
      <c r="R16" s="62" t="b">
        <f>Q16=I15</f>
        <v>1</v>
      </c>
    </row>
    <row r="17" spans="1:18" x14ac:dyDescent="0.2">
      <c r="A17" s="71" t="s">
        <v>33294</v>
      </c>
      <c r="B17" s="177">
        <v>1181</v>
      </c>
      <c r="C17" s="177" t="s">
        <v>33175</v>
      </c>
      <c r="D17" s="71" t="s">
        <v>24024</v>
      </c>
      <c r="E17" s="112" t="str">
        <f>VLOOKUP(C17,PLANILHA_ORC!$G:$J,3,0)</f>
        <v>TOPÓGRAFO (SGSP)</v>
      </c>
      <c r="F17" s="177" t="str">
        <f>VLOOKUP(C17,PLANILHA_ORC!$G:$J,4,0)</f>
        <v>H</v>
      </c>
      <c r="G17" s="72">
        <f>VLOOKUP(C17,PLANILHA_ORC!$G:$M,6,0)</f>
        <v>82.07</v>
      </c>
      <c r="H17" s="72">
        <f>VLOOKUP(C17,PLANILHA_ORC!$G:$M,7,0)</f>
        <v>24</v>
      </c>
      <c r="I17" s="72">
        <f>VLOOKUP(C17,PLANILHA_ORC!$G:$P,9,0)</f>
        <v>0</v>
      </c>
      <c r="K17" s="224">
        <v>1</v>
      </c>
      <c r="L17" s="71"/>
      <c r="M17" s="71"/>
      <c r="N17" s="71"/>
      <c r="O17" s="71"/>
      <c r="P17" s="71"/>
      <c r="Q17" s="72"/>
    </row>
    <row r="18" spans="1:18" x14ac:dyDescent="0.2">
      <c r="A18" s="71"/>
      <c r="B18" s="177"/>
      <c r="C18" s="177"/>
      <c r="D18" s="71"/>
      <c r="E18" s="112"/>
      <c r="F18" s="177"/>
      <c r="G18" s="72"/>
      <c r="H18" s="72"/>
      <c r="I18" s="72"/>
      <c r="K18" s="72">
        <f t="shared" ref="K18:P18" si="9">ROUND(K17*$I17,2)</f>
        <v>0</v>
      </c>
      <c r="L18" s="72">
        <f t="shared" si="9"/>
        <v>0</v>
      </c>
      <c r="M18" s="72">
        <f t="shared" si="9"/>
        <v>0</v>
      </c>
      <c r="N18" s="72">
        <f t="shared" si="9"/>
        <v>0</v>
      </c>
      <c r="O18" s="72">
        <f t="shared" si="9"/>
        <v>0</v>
      </c>
      <c r="P18" s="72">
        <f t="shared" si="9"/>
        <v>0</v>
      </c>
      <c r="Q18" s="72">
        <f t="shared" si="4"/>
        <v>0</v>
      </c>
      <c r="R18" s="62" t="b">
        <f>Q18=I17</f>
        <v>1</v>
      </c>
    </row>
    <row r="19" spans="1:18" x14ac:dyDescent="0.2">
      <c r="A19" s="71" t="s">
        <v>33295</v>
      </c>
      <c r="B19" s="177">
        <v>1010000</v>
      </c>
      <c r="C19" s="177" t="s">
        <v>33176</v>
      </c>
      <c r="D19" s="71" t="s">
        <v>24024</v>
      </c>
      <c r="E19" s="112" t="str">
        <f>VLOOKUP(C19,PLANILHA_ORC!$G:$J,3,0)</f>
        <v>LEVANTAMENTO PLANIALTIMÉTRICO CADASTRAL</v>
      </c>
      <c r="F19" s="177" t="str">
        <f>VLOOKUP(C19,PLANILHA_ORC!$G:$J,4,0)</f>
        <v>M2</v>
      </c>
      <c r="G19" s="72">
        <f>VLOOKUP(C19,PLANILHA_ORC!$G:$M,6,0)</f>
        <v>0.99</v>
      </c>
      <c r="H19" s="72">
        <f>VLOOKUP(C19,PLANILHA_ORC!$G:$M,7,0)</f>
        <v>2600</v>
      </c>
      <c r="I19" s="72">
        <f>VLOOKUP(C19,PLANILHA_ORC!$G:$P,9,0)</f>
        <v>0</v>
      </c>
      <c r="K19" s="224">
        <v>1</v>
      </c>
      <c r="L19" s="71"/>
      <c r="M19" s="71"/>
      <c r="N19" s="71"/>
      <c r="O19" s="71"/>
      <c r="P19" s="71"/>
      <c r="Q19" s="72"/>
    </row>
    <row r="20" spans="1:18" x14ac:dyDescent="0.2">
      <c r="A20" s="71"/>
      <c r="B20" s="177"/>
      <c r="C20" s="177"/>
      <c r="D20" s="71"/>
      <c r="E20" s="112"/>
      <c r="F20" s="177"/>
      <c r="G20" s="72"/>
      <c r="H20" s="72"/>
      <c r="I20" s="72"/>
      <c r="K20" s="72">
        <f t="shared" ref="K20:P20" si="10">ROUND(K19*$I19,2)</f>
        <v>0</v>
      </c>
      <c r="L20" s="72">
        <f t="shared" si="10"/>
        <v>0</v>
      </c>
      <c r="M20" s="72">
        <f t="shared" si="10"/>
        <v>0</v>
      </c>
      <c r="N20" s="72">
        <f t="shared" si="10"/>
        <v>0</v>
      </c>
      <c r="O20" s="72">
        <f t="shared" si="10"/>
        <v>0</v>
      </c>
      <c r="P20" s="72">
        <f t="shared" si="10"/>
        <v>0</v>
      </c>
      <c r="Q20" s="72">
        <f t="shared" si="4"/>
        <v>0</v>
      </c>
      <c r="R20" s="62" t="b">
        <f>Q20=I19</f>
        <v>1</v>
      </c>
    </row>
    <row r="21" spans="1:18" x14ac:dyDescent="0.2">
      <c r="A21" s="71" t="s">
        <v>33295</v>
      </c>
      <c r="B21" s="177">
        <v>2001001</v>
      </c>
      <c r="C21" s="177" t="s">
        <v>33177</v>
      </c>
      <c r="D21" s="71" t="s">
        <v>24024</v>
      </c>
      <c r="E21" s="112" t="str">
        <f>VLOOKUP(C21,PLANILHA_ORC!$G:$J,3,0)</f>
        <v>SONDAGEM A TRADO MANUAL</v>
      </c>
      <c r="F21" s="177" t="str">
        <f>VLOOKUP(C21,PLANILHA_ORC!$G:$J,4,0)</f>
        <v>M</v>
      </c>
      <c r="G21" s="72">
        <f>VLOOKUP(C21,PLANILHA_ORC!$G:$M,6,0)</f>
        <v>116.15</v>
      </c>
      <c r="H21" s="72">
        <f>VLOOKUP(C21,PLANILHA_ORC!$G:$M,7,0)</f>
        <v>45</v>
      </c>
      <c r="I21" s="72">
        <f>VLOOKUP(C21,PLANILHA_ORC!$G:$P,9,0)</f>
        <v>0</v>
      </c>
      <c r="K21" s="224">
        <v>1</v>
      </c>
      <c r="L21" s="71"/>
      <c r="M21" s="71"/>
      <c r="N21" s="71"/>
      <c r="O21" s="71"/>
      <c r="P21" s="71"/>
      <c r="Q21" s="72"/>
    </row>
    <row r="22" spans="1:18" x14ac:dyDescent="0.2">
      <c r="A22" s="71"/>
      <c r="B22" s="177"/>
      <c r="C22" s="177"/>
      <c r="D22" s="71"/>
      <c r="E22" s="112"/>
      <c r="F22" s="177"/>
      <c r="G22" s="72"/>
      <c r="H22" s="72"/>
      <c r="I22" s="72"/>
      <c r="K22" s="72">
        <f t="shared" ref="K22:P22" si="11">ROUND(K21*$I21,2)</f>
        <v>0</v>
      </c>
      <c r="L22" s="72">
        <f t="shared" si="11"/>
        <v>0</v>
      </c>
      <c r="M22" s="72">
        <f t="shared" si="11"/>
        <v>0</v>
      </c>
      <c r="N22" s="72">
        <f t="shared" si="11"/>
        <v>0</v>
      </c>
      <c r="O22" s="72">
        <f t="shared" si="11"/>
        <v>0</v>
      </c>
      <c r="P22" s="72">
        <f t="shared" si="11"/>
        <v>0</v>
      </c>
      <c r="Q22" s="72">
        <f t="shared" si="4"/>
        <v>0</v>
      </c>
      <c r="R22" s="62" t="b">
        <f>Q22=I21</f>
        <v>1</v>
      </c>
    </row>
    <row r="23" spans="1:18" s="70" customFormat="1" x14ac:dyDescent="0.2">
      <c r="A23" s="68"/>
      <c r="B23" s="176"/>
      <c r="C23" s="176" t="s">
        <v>33178</v>
      </c>
      <c r="D23" s="111" t="s">
        <v>24025</v>
      </c>
      <c r="E23" s="111" t="s">
        <v>24025</v>
      </c>
      <c r="F23" s="176"/>
      <c r="G23" s="69"/>
      <c r="H23" s="69"/>
      <c r="I23" s="69">
        <f>VLOOKUP(C23,PLANILHA_ORC!$G:$P,9,0)</f>
        <v>0</v>
      </c>
      <c r="K23" s="223">
        <f>SUM(K25,K27,K29)</f>
        <v>0</v>
      </c>
      <c r="L23" s="223">
        <f t="shared" ref="L23:P23" si="12">SUM(L25,L27,L29)</f>
        <v>0</v>
      </c>
      <c r="M23" s="223">
        <f t="shared" si="12"/>
        <v>0</v>
      </c>
      <c r="N23" s="223">
        <f t="shared" si="12"/>
        <v>0</v>
      </c>
      <c r="O23" s="223">
        <f t="shared" si="12"/>
        <v>0</v>
      </c>
      <c r="P23" s="223">
        <f t="shared" si="12"/>
        <v>0</v>
      </c>
      <c r="Q23" s="69">
        <f t="shared" si="4"/>
        <v>0</v>
      </c>
      <c r="R23" s="70" t="b">
        <f>Q23=I23</f>
        <v>1</v>
      </c>
    </row>
    <row r="24" spans="1:18" ht="25.5" x14ac:dyDescent="0.2">
      <c r="A24" s="71" t="s">
        <v>33294</v>
      </c>
      <c r="B24" s="177">
        <v>1115</v>
      </c>
      <c r="C24" s="177" t="s">
        <v>33179</v>
      </c>
      <c r="D24" s="71" t="s">
        <v>24025</v>
      </c>
      <c r="E24" s="112" t="str">
        <f>VLOOKUP(C24,PLANILHA_ORC!$G:$J,3,0)</f>
        <v>ENGENHEIRO CIVIL/ ARQUITETO COORDENADOR SETORIAL - 20 ANOS EXPERIÊNCIA (SGSP)</v>
      </c>
      <c r="F24" s="177" t="str">
        <f>VLOOKUP(C24,PLANILHA_ORC!$G:$J,4,0)</f>
        <v>H</v>
      </c>
      <c r="G24" s="72">
        <f>VLOOKUP(C24,PLANILHA_ORC!$G:$M,6,0)</f>
        <v>586.71</v>
      </c>
      <c r="H24" s="72">
        <f>VLOOKUP(C24,PLANILHA_ORC!$G:$M,7,0)</f>
        <v>8</v>
      </c>
      <c r="I24" s="72">
        <f>VLOOKUP(C24,PLANILHA_ORC!$G:$P,9,0)</f>
        <v>0</v>
      </c>
      <c r="K24" s="71"/>
      <c r="L24" s="224">
        <v>1</v>
      </c>
      <c r="M24" s="71"/>
      <c r="N24" s="71"/>
      <c r="O24" s="71"/>
      <c r="P24" s="71"/>
      <c r="Q24" s="72"/>
    </row>
    <row r="25" spans="1:18" x14ac:dyDescent="0.2">
      <c r="A25" s="71"/>
      <c r="B25" s="177"/>
      <c r="C25" s="177"/>
      <c r="D25" s="71"/>
      <c r="E25" s="112"/>
      <c r="F25" s="177"/>
      <c r="G25" s="72"/>
      <c r="H25" s="72"/>
      <c r="I25" s="72"/>
      <c r="K25" s="72">
        <f t="shared" ref="K25:P25" si="13">ROUND(K24*$I24,2)</f>
        <v>0</v>
      </c>
      <c r="L25" s="72">
        <f t="shared" si="13"/>
        <v>0</v>
      </c>
      <c r="M25" s="72">
        <f t="shared" si="13"/>
        <v>0</v>
      </c>
      <c r="N25" s="72">
        <f t="shared" si="13"/>
        <v>0</v>
      </c>
      <c r="O25" s="72">
        <f t="shared" si="13"/>
        <v>0</v>
      </c>
      <c r="P25" s="72">
        <f t="shared" si="13"/>
        <v>0</v>
      </c>
      <c r="Q25" s="72">
        <f t="shared" si="4"/>
        <v>0</v>
      </c>
      <c r="R25" s="62" t="b">
        <f>Q25=I24</f>
        <v>1</v>
      </c>
    </row>
    <row r="26" spans="1:18" ht="25.5" x14ac:dyDescent="0.2">
      <c r="A26" s="71" t="s">
        <v>33294</v>
      </c>
      <c r="B26" s="177">
        <v>1125</v>
      </c>
      <c r="C26" s="177" t="s">
        <v>33180</v>
      </c>
      <c r="D26" s="71" t="s">
        <v>24025</v>
      </c>
      <c r="E26" s="112" t="str">
        <f>VLOOKUP(C26,PLANILHA_ORC!$G:$J,3,0)</f>
        <v>ENGENHEIRO/ ARQUITETO PLENO - DE 5 A 15 ANOS DE EXPERIÊNCIA (SGSP)</v>
      </c>
      <c r="F26" s="177" t="str">
        <f>VLOOKUP(C26,PLANILHA_ORC!$G:$J,4,0)</f>
        <v>H</v>
      </c>
      <c r="G26" s="72">
        <f>VLOOKUP(C26,PLANILHA_ORC!$G:$M,6,0)</f>
        <v>221.81</v>
      </c>
      <c r="H26" s="72">
        <f>VLOOKUP(C26,PLANILHA_ORC!$G:$M,7,0)</f>
        <v>40</v>
      </c>
      <c r="I26" s="72">
        <f>VLOOKUP(C26,PLANILHA_ORC!$G:$P,9,0)</f>
        <v>0</v>
      </c>
      <c r="K26" s="71"/>
      <c r="L26" s="224">
        <v>1</v>
      </c>
      <c r="M26" s="71"/>
      <c r="N26" s="71"/>
      <c r="O26" s="71"/>
      <c r="P26" s="71"/>
      <c r="Q26" s="72"/>
    </row>
    <row r="27" spans="1:18" x14ac:dyDescent="0.2">
      <c r="A27" s="71"/>
      <c r="B27" s="177"/>
      <c r="C27" s="177"/>
      <c r="D27" s="71"/>
      <c r="E27" s="112"/>
      <c r="F27" s="177"/>
      <c r="G27" s="72"/>
      <c r="H27" s="72"/>
      <c r="I27" s="72"/>
      <c r="K27" s="72">
        <f t="shared" ref="K27:P27" si="14">ROUND(K26*$I26,2)</f>
        <v>0</v>
      </c>
      <c r="L27" s="72">
        <f t="shared" si="14"/>
        <v>0</v>
      </c>
      <c r="M27" s="72">
        <f t="shared" si="14"/>
        <v>0</v>
      </c>
      <c r="N27" s="72">
        <f t="shared" si="14"/>
        <v>0</v>
      </c>
      <c r="O27" s="72">
        <f t="shared" si="14"/>
        <v>0</v>
      </c>
      <c r="P27" s="72">
        <f t="shared" si="14"/>
        <v>0</v>
      </c>
      <c r="Q27" s="72">
        <f t="shared" si="4"/>
        <v>0</v>
      </c>
      <c r="R27" s="62" t="b">
        <f>Q27=I26</f>
        <v>1</v>
      </c>
    </row>
    <row r="28" spans="1:18" x14ac:dyDescent="0.2">
      <c r="A28" s="71" t="s">
        <v>33294</v>
      </c>
      <c r="B28" s="177">
        <v>1164</v>
      </c>
      <c r="C28" s="177" t="s">
        <v>33181</v>
      </c>
      <c r="D28" s="71" t="s">
        <v>24025</v>
      </c>
      <c r="E28" s="112" t="str">
        <f>VLOOKUP(C28,PLANILHA_ORC!$G:$J,3,0)</f>
        <v>DESENHISTA PROJETISTA (SGSP)</v>
      </c>
      <c r="F28" s="177" t="str">
        <f>VLOOKUP(C28,PLANILHA_ORC!$G:$J,4,0)</f>
        <v>H</v>
      </c>
      <c r="G28" s="72">
        <f>VLOOKUP(C28,PLANILHA_ORC!$G:$M,6,0)</f>
        <v>79.11</v>
      </c>
      <c r="H28" s="72">
        <f>VLOOKUP(C28,PLANILHA_ORC!$G:$M,7,0)</f>
        <v>40</v>
      </c>
      <c r="I28" s="72">
        <f>VLOOKUP(C28,PLANILHA_ORC!$G:$P,9,0)</f>
        <v>0</v>
      </c>
      <c r="K28" s="71"/>
      <c r="L28" s="224">
        <v>1</v>
      </c>
      <c r="M28" s="71"/>
      <c r="N28" s="71"/>
      <c r="O28" s="71"/>
      <c r="P28" s="71"/>
      <c r="Q28" s="72"/>
    </row>
    <row r="29" spans="1:18" x14ac:dyDescent="0.2">
      <c r="A29" s="71"/>
      <c r="B29" s="177"/>
      <c r="C29" s="177"/>
      <c r="D29" s="71"/>
      <c r="E29" s="112"/>
      <c r="F29" s="177"/>
      <c r="G29" s="72"/>
      <c r="H29" s="72"/>
      <c r="I29" s="72"/>
      <c r="K29" s="72">
        <f t="shared" ref="K29:P29" si="15">ROUND(K28*$I28,2)</f>
        <v>0</v>
      </c>
      <c r="L29" s="72">
        <f t="shared" si="15"/>
        <v>0</v>
      </c>
      <c r="M29" s="72">
        <f t="shared" si="15"/>
        <v>0</v>
      </c>
      <c r="N29" s="72">
        <f t="shared" si="15"/>
        <v>0</v>
      </c>
      <c r="O29" s="72">
        <f t="shared" si="15"/>
        <v>0</v>
      </c>
      <c r="P29" s="72">
        <f t="shared" si="15"/>
        <v>0</v>
      </c>
      <c r="Q29" s="72">
        <f t="shared" si="4"/>
        <v>0</v>
      </c>
      <c r="R29" s="62" t="b">
        <f>Q29=I28</f>
        <v>1</v>
      </c>
    </row>
    <row r="30" spans="1:18" s="70" customFormat="1" x14ac:dyDescent="0.2">
      <c r="A30" s="68"/>
      <c r="B30" s="176"/>
      <c r="C30" s="176" t="s">
        <v>33182</v>
      </c>
      <c r="D30" s="111" t="s">
        <v>24026</v>
      </c>
      <c r="E30" s="111" t="s">
        <v>24026</v>
      </c>
      <c r="F30" s="176"/>
      <c r="G30" s="69"/>
      <c r="H30" s="69"/>
      <c r="I30" s="69">
        <f>VLOOKUP(C30,PLANILHA_ORC!$G:$P,9,0)</f>
        <v>0</v>
      </c>
      <c r="K30" s="223">
        <f t="shared" ref="K30:P30" si="16">SUM(K32,K34,K36)</f>
        <v>0</v>
      </c>
      <c r="L30" s="223">
        <f t="shared" si="16"/>
        <v>0</v>
      </c>
      <c r="M30" s="223">
        <f t="shared" si="16"/>
        <v>0</v>
      </c>
      <c r="N30" s="223">
        <f t="shared" si="16"/>
        <v>0</v>
      </c>
      <c r="O30" s="223">
        <f t="shared" si="16"/>
        <v>0</v>
      </c>
      <c r="P30" s="223">
        <f t="shared" si="16"/>
        <v>0</v>
      </c>
      <c r="Q30" s="69">
        <f t="shared" si="4"/>
        <v>0</v>
      </c>
      <c r="R30" s="70" t="b">
        <f>Q30=I30</f>
        <v>1</v>
      </c>
    </row>
    <row r="31" spans="1:18" ht="25.5" x14ac:dyDescent="0.2">
      <c r="A31" s="71" t="s">
        <v>33294</v>
      </c>
      <c r="B31" s="177">
        <v>1115</v>
      </c>
      <c r="C31" s="177" t="s">
        <v>33183</v>
      </c>
      <c r="D31" s="71" t="s">
        <v>24026</v>
      </c>
      <c r="E31" s="112" t="str">
        <f>VLOOKUP(C31,PLANILHA_ORC!$G:$J,3,0)</f>
        <v>ENGENHEIRO CIVIL/ ARQUITETO COORDENADOR SETORIAL - 20 ANOS EXPERIÊNCIA (SGSP)</v>
      </c>
      <c r="F31" s="177" t="str">
        <f>VLOOKUP(C31,PLANILHA_ORC!$G:$J,4,0)</f>
        <v>H</v>
      </c>
      <c r="G31" s="72">
        <f>VLOOKUP(C31,PLANILHA_ORC!$G:$M,6,0)</f>
        <v>586.71</v>
      </c>
      <c r="H31" s="72">
        <f>VLOOKUP(C31,PLANILHA_ORC!$G:$M,7,0)</f>
        <v>8</v>
      </c>
      <c r="I31" s="72">
        <f>VLOOKUP(C31,PLANILHA_ORC!$G:$P,9,0)</f>
        <v>0</v>
      </c>
      <c r="K31" s="71"/>
      <c r="L31" s="224">
        <v>1</v>
      </c>
      <c r="M31" s="71"/>
      <c r="N31" s="71"/>
      <c r="O31" s="71"/>
      <c r="P31" s="71"/>
      <c r="Q31" s="72"/>
    </row>
    <row r="32" spans="1:18" x14ac:dyDescent="0.2">
      <c r="A32" s="71"/>
      <c r="B32" s="177"/>
      <c r="C32" s="177"/>
      <c r="D32" s="71"/>
      <c r="E32" s="112"/>
      <c r="F32" s="177"/>
      <c r="G32" s="72"/>
      <c r="H32" s="72"/>
      <c r="I32" s="72"/>
      <c r="K32" s="72">
        <f t="shared" ref="K32:P32" si="17">ROUND(K31*$I31,2)</f>
        <v>0</v>
      </c>
      <c r="L32" s="72">
        <f t="shared" si="17"/>
        <v>0</v>
      </c>
      <c r="M32" s="72">
        <f t="shared" si="17"/>
        <v>0</v>
      </c>
      <c r="N32" s="72">
        <f t="shared" si="17"/>
        <v>0</v>
      </c>
      <c r="O32" s="72">
        <f t="shared" si="17"/>
        <v>0</v>
      </c>
      <c r="P32" s="72">
        <f t="shared" si="17"/>
        <v>0</v>
      </c>
      <c r="Q32" s="72">
        <f t="shared" si="4"/>
        <v>0</v>
      </c>
      <c r="R32" s="62" t="b">
        <f>Q32=I31</f>
        <v>1</v>
      </c>
    </row>
    <row r="33" spans="1:18" ht="25.5" x14ac:dyDescent="0.2">
      <c r="A33" s="71" t="s">
        <v>33294</v>
      </c>
      <c r="B33" s="177">
        <v>1125</v>
      </c>
      <c r="C33" s="177" t="s">
        <v>33184</v>
      </c>
      <c r="D33" s="71" t="s">
        <v>24026</v>
      </c>
      <c r="E33" s="112" t="str">
        <f>VLOOKUP(C33,PLANILHA_ORC!$G:$J,3,0)</f>
        <v>ENGENHEIRO/ ARQUITETO PLENO - DE 5 A 15 ANOS DE EXPERIÊNCIA (SGSP)</v>
      </c>
      <c r="F33" s="177" t="str">
        <f>VLOOKUP(C33,PLANILHA_ORC!$G:$J,4,0)</f>
        <v>H</v>
      </c>
      <c r="G33" s="72">
        <f>VLOOKUP(C33,PLANILHA_ORC!$G:$M,6,0)</f>
        <v>221.81</v>
      </c>
      <c r="H33" s="72">
        <f>VLOOKUP(C33,PLANILHA_ORC!$G:$M,7,0)</f>
        <v>40</v>
      </c>
      <c r="I33" s="72">
        <f>VLOOKUP(C33,PLANILHA_ORC!$G:$P,9,0)</f>
        <v>0</v>
      </c>
      <c r="K33" s="71"/>
      <c r="L33" s="224">
        <v>1</v>
      </c>
      <c r="M33" s="71"/>
      <c r="N33" s="71"/>
      <c r="O33" s="71"/>
      <c r="P33" s="71"/>
      <c r="Q33" s="72"/>
    </row>
    <row r="34" spans="1:18" x14ac:dyDescent="0.2">
      <c r="A34" s="71"/>
      <c r="B34" s="177"/>
      <c r="C34" s="177"/>
      <c r="D34" s="71"/>
      <c r="E34" s="112"/>
      <c r="F34" s="177"/>
      <c r="G34" s="72"/>
      <c r="H34" s="72"/>
      <c r="I34" s="72"/>
      <c r="K34" s="72">
        <f t="shared" ref="K34:P34" si="18">ROUND(K33*$I33,2)</f>
        <v>0</v>
      </c>
      <c r="L34" s="72">
        <f t="shared" si="18"/>
        <v>0</v>
      </c>
      <c r="M34" s="72">
        <f t="shared" si="18"/>
        <v>0</v>
      </c>
      <c r="N34" s="72">
        <f t="shared" si="18"/>
        <v>0</v>
      </c>
      <c r="O34" s="72">
        <f t="shared" si="18"/>
        <v>0</v>
      </c>
      <c r="P34" s="72">
        <f t="shared" si="18"/>
        <v>0</v>
      </c>
      <c r="Q34" s="72">
        <f t="shared" si="4"/>
        <v>0</v>
      </c>
      <c r="R34" s="62" t="b">
        <f>Q34=I33</f>
        <v>1</v>
      </c>
    </row>
    <row r="35" spans="1:18" x14ac:dyDescent="0.2">
      <c r="A35" s="71" t="s">
        <v>33294</v>
      </c>
      <c r="B35" s="177">
        <v>1164</v>
      </c>
      <c r="C35" s="177" t="s">
        <v>33185</v>
      </c>
      <c r="D35" s="71" t="s">
        <v>24026</v>
      </c>
      <c r="E35" s="112" t="str">
        <f>VLOOKUP(C35,PLANILHA_ORC!$G:$J,3,0)</f>
        <v>DESENHISTA PROJETISTA (SGSP)</v>
      </c>
      <c r="F35" s="177" t="str">
        <f>VLOOKUP(C35,PLANILHA_ORC!$G:$J,4,0)</f>
        <v>H</v>
      </c>
      <c r="G35" s="72">
        <f>VLOOKUP(C35,PLANILHA_ORC!$G:$M,6,0)</f>
        <v>79.11</v>
      </c>
      <c r="H35" s="72">
        <f>VLOOKUP(C35,PLANILHA_ORC!$G:$M,7,0)</f>
        <v>40</v>
      </c>
      <c r="I35" s="72">
        <f>VLOOKUP(C35,PLANILHA_ORC!$G:$P,9,0)</f>
        <v>0</v>
      </c>
      <c r="K35" s="71"/>
      <c r="L35" s="224">
        <v>1</v>
      </c>
      <c r="M35" s="71"/>
      <c r="N35" s="71"/>
      <c r="O35" s="71"/>
      <c r="P35" s="71"/>
      <c r="Q35" s="72"/>
    </row>
    <row r="36" spans="1:18" x14ac:dyDescent="0.2">
      <c r="A36" s="71"/>
      <c r="B36" s="177"/>
      <c r="C36" s="177"/>
      <c r="D36" s="71"/>
      <c r="E36" s="112"/>
      <c r="F36" s="177"/>
      <c r="G36" s="72"/>
      <c r="H36" s="72"/>
      <c r="I36" s="72"/>
      <c r="K36" s="72">
        <f t="shared" ref="K36:P36" si="19">ROUND(K35*$I35,2)</f>
        <v>0</v>
      </c>
      <c r="L36" s="72">
        <f t="shared" si="19"/>
        <v>0</v>
      </c>
      <c r="M36" s="72">
        <f t="shared" si="19"/>
        <v>0</v>
      </c>
      <c r="N36" s="72">
        <f t="shared" si="19"/>
        <v>0</v>
      </c>
      <c r="O36" s="72">
        <f t="shared" si="19"/>
        <v>0</v>
      </c>
      <c r="P36" s="72">
        <f t="shared" si="19"/>
        <v>0</v>
      </c>
      <c r="Q36" s="72">
        <f t="shared" si="4"/>
        <v>0</v>
      </c>
      <c r="R36" s="62" t="b">
        <f>Q36=I35</f>
        <v>1</v>
      </c>
    </row>
    <row r="37" spans="1:18" s="70" customFormat="1" x14ac:dyDescent="0.2">
      <c r="A37" s="68"/>
      <c r="B37" s="176"/>
      <c r="C37" s="176" t="s">
        <v>33186</v>
      </c>
      <c r="D37" s="111" t="s">
        <v>24027</v>
      </c>
      <c r="E37" s="111" t="s">
        <v>24027</v>
      </c>
      <c r="F37" s="176"/>
      <c r="G37" s="69"/>
      <c r="H37" s="69"/>
      <c r="I37" s="69">
        <f>VLOOKUP(C37,PLANILHA_ORC!$G:$P,9,0)</f>
        <v>0</v>
      </c>
      <c r="K37" s="223">
        <f>SUM(K39,K41,K43)</f>
        <v>0</v>
      </c>
      <c r="L37" s="223">
        <f t="shared" ref="L37:P37" si="20">SUM(L39,L41,L43)</f>
        <v>0</v>
      </c>
      <c r="M37" s="223">
        <f t="shared" si="20"/>
        <v>0</v>
      </c>
      <c r="N37" s="223">
        <f t="shared" si="20"/>
        <v>0</v>
      </c>
      <c r="O37" s="223">
        <f t="shared" si="20"/>
        <v>0</v>
      </c>
      <c r="P37" s="223">
        <f t="shared" si="20"/>
        <v>0</v>
      </c>
      <c r="Q37" s="69">
        <f t="shared" si="4"/>
        <v>0</v>
      </c>
      <c r="R37" s="70" t="b">
        <f>Q37=I37</f>
        <v>1</v>
      </c>
    </row>
    <row r="38" spans="1:18" ht="25.5" x14ac:dyDescent="0.2">
      <c r="A38" s="71" t="s">
        <v>33294</v>
      </c>
      <c r="B38" s="177">
        <v>1115</v>
      </c>
      <c r="C38" s="177" t="s">
        <v>33187</v>
      </c>
      <c r="D38" s="71" t="s">
        <v>24027</v>
      </c>
      <c r="E38" s="112" t="str">
        <f>VLOOKUP(C38,PLANILHA_ORC!$G:$J,3,0)</f>
        <v>ENGENHEIRO CIVIL/ ARQUITETO COORDENADOR SETORIAL - 20 ANOS EXPERIÊNCIA (SGSP)</v>
      </c>
      <c r="F38" s="177" t="str">
        <f>VLOOKUP(C38,PLANILHA_ORC!$G:$J,4,0)</f>
        <v>H</v>
      </c>
      <c r="G38" s="72">
        <f>VLOOKUP(C38,PLANILHA_ORC!$G:$M,6,0)</f>
        <v>586.71</v>
      </c>
      <c r="H38" s="72">
        <f>VLOOKUP(C38,PLANILHA_ORC!$G:$M,7,0)</f>
        <v>4</v>
      </c>
      <c r="I38" s="72">
        <f>VLOOKUP(C38,PLANILHA_ORC!$G:$P,9,0)</f>
        <v>0</v>
      </c>
      <c r="K38" s="71"/>
      <c r="L38" s="224">
        <v>1</v>
      </c>
      <c r="M38" s="71"/>
      <c r="N38" s="71"/>
      <c r="O38" s="71"/>
      <c r="P38" s="71"/>
      <c r="Q38" s="72"/>
    </row>
    <row r="39" spans="1:18" x14ac:dyDescent="0.2">
      <c r="A39" s="71"/>
      <c r="B39" s="177"/>
      <c r="C39" s="177"/>
      <c r="D39" s="71"/>
      <c r="E39" s="112"/>
      <c r="F39" s="177"/>
      <c r="G39" s="72"/>
      <c r="H39" s="72"/>
      <c r="I39" s="72"/>
      <c r="K39" s="72">
        <f t="shared" ref="K39:P39" si="21">ROUND(K38*$I38,2)</f>
        <v>0</v>
      </c>
      <c r="L39" s="72">
        <f t="shared" si="21"/>
        <v>0</v>
      </c>
      <c r="M39" s="72">
        <f t="shared" si="21"/>
        <v>0</v>
      </c>
      <c r="N39" s="72">
        <f t="shared" si="21"/>
        <v>0</v>
      </c>
      <c r="O39" s="72">
        <f t="shared" si="21"/>
        <v>0</v>
      </c>
      <c r="P39" s="72">
        <f t="shared" si="21"/>
        <v>0</v>
      </c>
      <c r="Q39" s="72">
        <f t="shared" si="4"/>
        <v>0</v>
      </c>
      <c r="R39" s="62" t="b">
        <f>Q39=I38</f>
        <v>1</v>
      </c>
    </row>
    <row r="40" spans="1:18" ht="25.5" x14ac:dyDescent="0.2">
      <c r="A40" s="71" t="s">
        <v>33294</v>
      </c>
      <c r="B40" s="177">
        <v>1125</v>
      </c>
      <c r="C40" s="177" t="s">
        <v>33188</v>
      </c>
      <c r="D40" s="71" t="s">
        <v>24027</v>
      </c>
      <c r="E40" s="112" t="str">
        <f>VLOOKUP(C40,PLANILHA_ORC!$G:$J,3,0)</f>
        <v>ENGENHEIRO/ ARQUITETO PLENO - DE 5 A 15 ANOS DE EXPERIÊNCIA (SGSP)</v>
      </c>
      <c r="F40" s="177" t="str">
        <f>VLOOKUP(C40,PLANILHA_ORC!$G:$J,4,0)</f>
        <v>H</v>
      </c>
      <c r="G40" s="72">
        <f>VLOOKUP(C40,PLANILHA_ORC!$G:$M,6,0)</f>
        <v>221.81</v>
      </c>
      <c r="H40" s="72">
        <f>VLOOKUP(C40,PLANILHA_ORC!$G:$M,7,0)</f>
        <v>16</v>
      </c>
      <c r="I40" s="72">
        <f>VLOOKUP(C40,PLANILHA_ORC!$G:$P,9,0)</f>
        <v>0</v>
      </c>
      <c r="K40" s="71"/>
      <c r="L40" s="224">
        <v>1</v>
      </c>
      <c r="M40" s="71"/>
      <c r="N40" s="71"/>
      <c r="O40" s="71"/>
      <c r="P40" s="71"/>
      <c r="Q40" s="72"/>
    </row>
    <row r="41" spans="1:18" x14ac:dyDescent="0.2">
      <c r="A41" s="71"/>
      <c r="B41" s="177"/>
      <c r="C41" s="177"/>
      <c r="D41" s="71"/>
      <c r="E41" s="112"/>
      <c r="F41" s="177"/>
      <c r="G41" s="72"/>
      <c r="H41" s="72"/>
      <c r="I41" s="72"/>
      <c r="K41" s="72">
        <f t="shared" ref="K41:P41" si="22">ROUND(K40*$I40,2)</f>
        <v>0</v>
      </c>
      <c r="L41" s="72">
        <f t="shared" si="22"/>
        <v>0</v>
      </c>
      <c r="M41" s="72">
        <f t="shared" si="22"/>
        <v>0</v>
      </c>
      <c r="N41" s="72">
        <f t="shared" si="22"/>
        <v>0</v>
      </c>
      <c r="O41" s="72">
        <f t="shared" si="22"/>
        <v>0</v>
      </c>
      <c r="P41" s="72">
        <f t="shared" si="22"/>
        <v>0</v>
      </c>
      <c r="Q41" s="72">
        <f t="shared" si="4"/>
        <v>0</v>
      </c>
      <c r="R41" s="62" t="b">
        <f>Q41=I40</f>
        <v>1</v>
      </c>
    </row>
    <row r="42" spans="1:18" ht="25.5" x14ac:dyDescent="0.2">
      <c r="A42" s="71" t="s">
        <v>33294</v>
      </c>
      <c r="B42" s="177">
        <v>1128</v>
      </c>
      <c r="C42" s="177" t="s">
        <v>33189</v>
      </c>
      <c r="D42" s="71" t="s">
        <v>24027</v>
      </c>
      <c r="E42" s="112" t="str">
        <f>VLOOKUP(C42,PLANILHA_ORC!$G:$J,3,0)</f>
        <v>ENGENHEIRO/ ARQUITETO JÚNIOR - ATÉ 5 ANOS DE EXPERIÊNCIA (SGSP)</v>
      </c>
      <c r="F42" s="177" t="str">
        <f>VLOOKUP(C42,PLANILHA_ORC!$G:$J,4,0)</f>
        <v>H</v>
      </c>
      <c r="G42" s="72">
        <f>VLOOKUP(C42,PLANILHA_ORC!$G:$M,6,0)</f>
        <v>164.57</v>
      </c>
      <c r="H42" s="72">
        <f>VLOOKUP(C42,PLANILHA_ORC!$G:$M,7,0)</f>
        <v>16</v>
      </c>
      <c r="I42" s="72">
        <f>VLOOKUP(C42,PLANILHA_ORC!$G:$P,9,0)</f>
        <v>0</v>
      </c>
      <c r="K42" s="71"/>
      <c r="L42" s="224">
        <v>1</v>
      </c>
      <c r="M42" s="71"/>
      <c r="N42" s="71"/>
      <c r="O42" s="71"/>
      <c r="P42" s="71"/>
      <c r="Q42" s="72"/>
    </row>
    <row r="43" spans="1:18" x14ac:dyDescent="0.2">
      <c r="A43" s="71"/>
      <c r="B43" s="177"/>
      <c r="C43" s="177"/>
      <c r="D43" s="71"/>
      <c r="E43" s="112"/>
      <c r="F43" s="177"/>
      <c r="G43" s="72"/>
      <c r="H43" s="72"/>
      <c r="I43" s="72"/>
      <c r="K43" s="72">
        <f t="shared" ref="K43:P43" si="23">ROUND(K42*$I42,2)</f>
        <v>0</v>
      </c>
      <c r="L43" s="72">
        <f t="shared" si="23"/>
        <v>0</v>
      </c>
      <c r="M43" s="72">
        <f t="shared" si="23"/>
        <v>0</v>
      </c>
      <c r="N43" s="72">
        <f t="shared" si="23"/>
        <v>0</v>
      </c>
      <c r="O43" s="72">
        <f t="shared" si="23"/>
        <v>0</v>
      </c>
      <c r="P43" s="72">
        <f t="shared" si="23"/>
        <v>0</v>
      </c>
      <c r="Q43" s="72">
        <f t="shared" si="4"/>
        <v>0</v>
      </c>
      <c r="R43" s="62" t="b">
        <f>Q43=I42</f>
        <v>1</v>
      </c>
    </row>
    <row r="44" spans="1:18" s="70" customFormat="1" x14ac:dyDescent="0.2">
      <c r="A44" s="68"/>
      <c r="B44" s="176"/>
      <c r="C44" s="176" t="s">
        <v>33190</v>
      </c>
      <c r="D44" s="111" t="s">
        <v>24028</v>
      </c>
      <c r="E44" s="111" t="s">
        <v>24028</v>
      </c>
      <c r="F44" s="176"/>
      <c r="G44" s="69"/>
      <c r="H44" s="69"/>
      <c r="I44" s="69">
        <f>VLOOKUP(C44,PLANILHA_ORC!$G:$P,9,0)</f>
        <v>0</v>
      </c>
      <c r="K44" s="223">
        <f>SUM(K46,K48,K50)</f>
        <v>0</v>
      </c>
      <c r="L44" s="223">
        <f t="shared" ref="L44:P44" si="24">SUM(L46,L48,L50)</f>
        <v>0</v>
      </c>
      <c r="M44" s="223">
        <f t="shared" si="24"/>
        <v>0</v>
      </c>
      <c r="N44" s="223">
        <f t="shared" si="24"/>
        <v>0</v>
      </c>
      <c r="O44" s="223">
        <f t="shared" si="24"/>
        <v>0</v>
      </c>
      <c r="P44" s="223">
        <f t="shared" si="24"/>
        <v>0</v>
      </c>
      <c r="Q44" s="69">
        <f t="shared" si="4"/>
        <v>0</v>
      </c>
      <c r="R44" s="70" t="b">
        <f>Q44=I44</f>
        <v>1</v>
      </c>
    </row>
    <row r="45" spans="1:18" ht="25.5" x14ac:dyDescent="0.2">
      <c r="A45" s="71" t="s">
        <v>33294</v>
      </c>
      <c r="B45" s="177">
        <v>1115</v>
      </c>
      <c r="C45" s="177" t="s">
        <v>33191</v>
      </c>
      <c r="D45" s="71" t="s">
        <v>24028</v>
      </c>
      <c r="E45" s="112" t="str">
        <f>VLOOKUP(C45,PLANILHA_ORC!$G:$J,3,0)</f>
        <v>ENGENHEIRO CIVIL/ ARQUITETO COORDENADOR SETORIAL - 20 ANOS EXPERIÊNCIA (SGSP)</v>
      </c>
      <c r="F45" s="177" t="str">
        <f>VLOOKUP(C45,PLANILHA_ORC!$G:$J,4,0)</f>
        <v>H</v>
      </c>
      <c r="G45" s="72">
        <f>VLOOKUP(C45,PLANILHA_ORC!$G:$M,6,0)</f>
        <v>586.71</v>
      </c>
      <c r="H45" s="72">
        <f>VLOOKUP(C45,PLANILHA_ORC!$G:$M,7,0)</f>
        <v>4</v>
      </c>
      <c r="I45" s="72">
        <f>VLOOKUP(C45,PLANILHA_ORC!$G:$P,9,0)</f>
        <v>0</v>
      </c>
      <c r="K45" s="71"/>
      <c r="L45" s="224">
        <v>1</v>
      </c>
      <c r="M45" s="71"/>
      <c r="N45" s="71"/>
      <c r="O45" s="71"/>
      <c r="P45" s="71"/>
      <c r="Q45" s="72"/>
    </row>
    <row r="46" spans="1:18" x14ac:dyDescent="0.2">
      <c r="A46" s="71"/>
      <c r="B46" s="177"/>
      <c r="C46" s="177"/>
      <c r="D46" s="71"/>
      <c r="E46" s="112"/>
      <c r="F46" s="177"/>
      <c r="G46" s="72"/>
      <c r="H46" s="72"/>
      <c r="I46" s="72"/>
      <c r="K46" s="72">
        <f t="shared" ref="K46:P46" si="25">ROUND(K45*$I45,2)</f>
        <v>0</v>
      </c>
      <c r="L46" s="72">
        <f t="shared" si="25"/>
        <v>0</v>
      </c>
      <c r="M46" s="72">
        <f t="shared" si="25"/>
        <v>0</v>
      </c>
      <c r="N46" s="72">
        <f t="shared" si="25"/>
        <v>0</v>
      </c>
      <c r="O46" s="72">
        <f t="shared" si="25"/>
        <v>0</v>
      </c>
      <c r="P46" s="72">
        <f t="shared" si="25"/>
        <v>0</v>
      </c>
      <c r="Q46" s="72">
        <f t="shared" si="4"/>
        <v>0</v>
      </c>
      <c r="R46" s="62" t="b">
        <f>Q46=I45</f>
        <v>1</v>
      </c>
    </row>
    <row r="47" spans="1:18" ht="25.5" x14ac:dyDescent="0.2">
      <c r="A47" s="71" t="s">
        <v>33294</v>
      </c>
      <c r="B47" s="177">
        <v>1125</v>
      </c>
      <c r="C47" s="177" t="s">
        <v>33192</v>
      </c>
      <c r="D47" s="71" t="s">
        <v>24028</v>
      </c>
      <c r="E47" s="112" t="str">
        <f>VLOOKUP(C47,PLANILHA_ORC!$G:$J,3,0)</f>
        <v>ENGENHEIRO/ ARQUITETO PLENO - DE 5 A 15 ANOS DE EXPERIÊNCIA (SGSP)</v>
      </c>
      <c r="F47" s="177" t="str">
        <f>VLOOKUP(C47,PLANILHA_ORC!$G:$J,4,0)</f>
        <v>H</v>
      </c>
      <c r="G47" s="72">
        <f>VLOOKUP(C47,PLANILHA_ORC!$G:$M,6,0)</f>
        <v>221.81</v>
      </c>
      <c r="H47" s="72">
        <f>VLOOKUP(C47,PLANILHA_ORC!$G:$M,7,0)</f>
        <v>16</v>
      </c>
      <c r="I47" s="72">
        <f>VLOOKUP(C47,PLANILHA_ORC!$G:$P,9,0)</f>
        <v>0</v>
      </c>
      <c r="K47" s="71"/>
      <c r="L47" s="224">
        <v>1</v>
      </c>
      <c r="M47" s="71"/>
      <c r="N47" s="71"/>
      <c r="O47" s="71"/>
      <c r="P47" s="71"/>
      <c r="Q47" s="72"/>
    </row>
    <row r="48" spans="1:18" x14ac:dyDescent="0.2">
      <c r="A48" s="71"/>
      <c r="B48" s="177"/>
      <c r="C48" s="177"/>
      <c r="D48" s="71"/>
      <c r="E48" s="112"/>
      <c r="F48" s="177"/>
      <c r="G48" s="72"/>
      <c r="H48" s="72"/>
      <c r="I48" s="72"/>
      <c r="K48" s="72">
        <f t="shared" ref="K48:P48" si="26">ROUND(K47*$I47,2)</f>
        <v>0</v>
      </c>
      <c r="L48" s="72">
        <f t="shared" si="26"/>
        <v>0</v>
      </c>
      <c r="M48" s="72">
        <f t="shared" si="26"/>
        <v>0</v>
      </c>
      <c r="N48" s="72">
        <f t="shared" si="26"/>
        <v>0</v>
      </c>
      <c r="O48" s="72">
        <f t="shared" si="26"/>
        <v>0</v>
      </c>
      <c r="P48" s="72">
        <f t="shared" si="26"/>
        <v>0</v>
      </c>
      <c r="Q48" s="72">
        <f t="shared" si="4"/>
        <v>0</v>
      </c>
      <c r="R48" s="62" t="b">
        <f>Q48=I47</f>
        <v>1</v>
      </c>
    </row>
    <row r="49" spans="1:20" ht="25.5" x14ac:dyDescent="0.2">
      <c r="A49" s="71" t="s">
        <v>33294</v>
      </c>
      <c r="B49" s="177">
        <v>1128</v>
      </c>
      <c r="C49" s="177" t="s">
        <v>33193</v>
      </c>
      <c r="D49" s="71" t="s">
        <v>24028</v>
      </c>
      <c r="E49" s="112" t="str">
        <f>VLOOKUP(C49,PLANILHA_ORC!$G:$J,3,0)</f>
        <v>ENGENHEIRO/ ARQUITETO JÚNIOR - ATÉ 5 ANOS DE EXPERIÊNCIA (SGSP)</v>
      </c>
      <c r="F49" s="177" t="str">
        <f>VLOOKUP(C49,PLANILHA_ORC!$G:$J,4,0)</f>
        <v>H</v>
      </c>
      <c r="G49" s="72">
        <f>VLOOKUP(C49,PLANILHA_ORC!$G:$M,6,0)</f>
        <v>164.57</v>
      </c>
      <c r="H49" s="72">
        <f>VLOOKUP(C49,PLANILHA_ORC!$G:$M,7,0)</f>
        <v>16</v>
      </c>
      <c r="I49" s="72">
        <f>VLOOKUP(C49,PLANILHA_ORC!$G:$P,9,0)</f>
        <v>0</v>
      </c>
      <c r="K49" s="71"/>
      <c r="L49" s="224">
        <v>1</v>
      </c>
      <c r="M49" s="71"/>
      <c r="N49" s="71"/>
      <c r="O49" s="71"/>
      <c r="P49" s="71"/>
      <c r="Q49" s="72"/>
    </row>
    <row r="50" spans="1:20" x14ac:dyDescent="0.2">
      <c r="A50" s="71"/>
      <c r="B50" s="177"/>
      <c r="C50" s="177"/>
      <c r="D50" s="71"/>
      <c r="E50" s="112"/>
      <c r="F50" s="177"/>
      <c r="G50" s="72"/>
      <c r="H50" s="72"/>
      <c r="I50" s="72"/>
      <c r="K50" s="72">
        <f t="shared" ref="K50:P50" si="27">ROUND(K49*$I49,2)</f>
        <v>0</v>
      </c>
      <c r="L50" s="72">
        <f t="shared" si="27"/>
        <v>0</v>
      </c>
      <c r="M50" s="72">
        <f t="shared" si="27"/>
        <v>0</v>
      </c>
      <c r="N50" s="72">
        <f t="shared" si="27"/>
        <v>0</v>
      </c>
      <c r="O50" s="72">
        <f t="shared" si="27"/>
        <v>0</v>
      </c>
      <c r="P50" s="72">
        <f t="shared" si="27"/>
        <v>0</v>
      </c>
      <c r="Q50" s="72">
        <f t="shared" si="4"/>
        <v>0</v>
      </c>
      <c r="R50" s="62" t="b">
        <f>Q50=I49</f>
        <v>1</v>
      </c>
    </row>
    <row r="51" spans="1:20" s="102" customFormat="1" x14ac:dyDescent="0.2">
      <c r="A51" s="100"/>
      <c r="B51" s="175"/>
      <c r="C51" s="175" t="s">
        <v>33249</v>
      </c>
      <c r="D51" s="100"/>
      <c r="E51" s="110" t="s">
        <v>23822</v>
      </c>
      <c r="F51" s="175"/>
      <c r="G51" s="101"/>
      <c r="H51" s="101"/>
      <c r="I51" s="101">
        <f>VLOOKUP(C51,PLANILHA_ORC!$G:$P,9,0)</f>
        <v>0</v>
      </c>
      <c r="K51" s="222">
        <f t="shared" ref="K51:P51" si="28">SUM(K52,K59,K68,K73,K86,K99,K114,K121,K128,K139,K150,K157)</f>
        <v>0</v>
      </c>
      <c r="L51" s="222">
        <f t="shared" si="28"/>
        <v>0</v>
      </c>
      <c r="M51" s="222">
        <f t="shared" si="28"/>
        <v>0</v>
      </c>
      <c r="N51" s="222">
        <f t="shared" si="28"/>
        <v>0</v>
      </c>
      <c r="O51" s="222">
        <f t="shared" si="28"/>
        <v>0</v>
      </c>
      <c r="P51" s="222">
        <f t="shared" si="28"/>
        <v>281155.55</v>
      </c>
      <c r="Q51" s="101">
        <f>SUM(K51:P51)</f>
        <v>281155.55</v>
      </c>
      <c r="T51" s="190"/>
    </row>
    <row r="52" spans="1:20" s="70" customFormat="1" x14ac:dyDescent="0.2">
      <c r="A52" s="68"/>
      <c r="B52" s="176"/>
      <c r="C52" s="176" t="s">
        <v>33194</v>
      </c>
      <c r="D52" s="111" t="s">
        <v>24044</v>
      </c>
      <c r="E52" s="111" t="s">
        <v>24044</v>
      </c>
      <c r="F52" s="176"/>
      <c r="G52" s="69"/>
      <c r="H52" s="69"/>
      <c r="I52" s="69">
        <f>VLOOKUP(C52,PLANILHA_ORC!$G:$P,9,0)</f>
        <v>0</v>
      </c>
      <c r="K52" s="223">
        <f t="shared" ref="K52:P52" si="29">SUM(K54,K56,K58)</f>
        <v>0</v>
      </c>
      <c r="L52" s="223">
        <f t="shared" si="29"/>
        <v>0</v>
      </c>
      <c r="M52" s="223">
        <f t="shared" si="29"/>
        <v>0</v>
      </c>
      <c r="N52" s="223">
        <f t="shared" si="29"/>
        <v>0</v>
      </c>
      <c r="O52" s="223">
        <f t="shared" si="29"/>
        <v>0</v>
      </c>
      <c r="P52" s="223">
        <f t="shared" si="29"/>
        <v>0</v>
      </c>
      <c r="Q52" s="69">
        <f t="shared" si="4"/>
        <v>0</v>
      </c>
      <c r="R52" s="70" t="b">
        <f>Q52=I52</f>
        <v>1</v>
      </c>
      <c r="T52" s="180"/>
    </row>
    <row r="53" spans="1:20" ht="25.5" x14ac:dyDescent="0.2">
      <c r="A53" s="71" t="s">
        <v>43</v>
      </c>
      <c r="B53" s="177">
        <v>90778</v>
      </c>
      <c r="C53" s="177" t="s">
        <v>33195</v>
      </c>
      <c r="D53" s="71" t="s">
        <v>24044</v>
      </c>
      <c r="E53" s="112" t="str">
        <f>VLOOKUP(C53,PLANILHA_ORC!$G:$J,3,0)</f>
        <v>ENGENHEIRO CIVIL DE OBRA PLENO COM ENCARGOS COMPLEMENTARES</v>
      </c>
      <c r="F53" s="177" t="str">
        <f>VLOOKUP(C53,PLANILHA_ORC!$G:$J,4,0)</f>
        <v>H</v>
      </c>
      <c r="G53" s="72">
        <f>VLOOKUP(C53,PLANILHA_ORC!$G:$M,6,0)</f>
        <v>153.6</v>
      </c>
      <c r="H53" s="72">
        <f>VLOOKUP(C53,PLANILHA_ORC!$G:$M,7,0)</f>
        <v>200</v>
      </c>
      <c r="I53" s="72">
        <f>VLOOKUP(C53,PLANILHA_ORC!$G:$P,9,0)</f>
        <v>0</v>
      </c>
      <c r="K53" s="71"/>
      <c r="L53" s="71"/>
      <c r="M53" s="224">
        <v>0.25</v>
      </c>
      <c r="N53" s="224">
        <v>0.25</v>
      </c>
      <c r="O53" s="224">
        <v>0.25</v>
      </c>
      <c r="P53" s="224">
        <v>0.25</v>
      </c>
      <c r="Q53" s="72"/>
      <c r="T53" s="192"/>
    </row>
    <row r="54" spans="1:20" x14ac:dyDescent="0.2">
      <c r="A54" s="71"/>
      <c r="B54" s="177"/>
      <c r="C54" s="177"/>
      <c r="D54" s="71"/>
      <c r="E54" s="112"/>
      <c r="F54" s="177"/>
      <c r="G54" s="72"/>
      <c r="H54" s="72"/>
      <c r="I54" s="72"/>
      <c r="K54" s="72">
        <f t="shared" ref="K54:P54" si="30">ROUND(K53*$I53,2)</f>
        <v>0</v>
      </c>
      <c r="L54" s="72">
        <f t="shared" si="30"/>
        <v>0</v>
      </c>
      <c r="M54" s="72">
        <f t="shared" si="30"/>
        <v>0</v>
      </c>
      <c r="N54" s="72">
        <f t="shared" si="30"/>
        <v>0</v>
      </c>
      <c r="O54" s="72">
        <f t="shared" si="30"/>
        <v>0</v>
      </c>
      <c r="P54" s="72">
        <f t="shared" si="30"/>
        <v>0</v>
      </c>
      <c r="Q54" s="72">
        <f t="shared" si="4"/>
        <v>0</v>
      </c>
      <c r="R54" s="62" t="b">
        <f>Q54=I53</f>
        <v>1</v>
      </c>
    </row>
    <row r="55" spans="1:20" x14ac:dyDescent="0.2">
      <c r="A55" s="71" t="s">
        <v>43</v>
      </c>
      <c r="B55" s="177">
        <v>94295</v>
      </c>
      <c r="C55" s="177" t="s">
        <v>33196</v>
      </c>
      <c r="D55" s="71" t="s">
        <v>24044</v>
      </c>
      <c r="E55" s="112" t="str">
        <f>VLOOKUP(C55,PLANILHA_ORC!$G:$J,3,0)</f>
        <v>MESTRE DE OBRAS COM ENCARGOS COMPLEMENTARES</v>
      </c>
      <c r="F55" s="177" t="str">
        <f>VLOOKUP(C55,PLANILHA_ORC!$G:$J,4,0)</f>
        <v>MES</v>
      </c>
      <c r="G55" s="72">
        <f>VLOOKUP(C55,PLANILHA_ORC!$G:$M,6,0)</f>
        <v>16999.46</v>
      </c>
      <c r="H55" s="72">
        <f>VLOOKUP(C55,PLANILHA_ORC!$G:$M,7,0)</f>
        <v>4</v>
      </c>
      <c r="I55" s="72">
        <f>VLOOKUP(C55,PLANILHA_ORC!$G:$P,9,0)</f>
        <v>0</v>
      </c>
      <c r="K55" s="71"/>
      <c r="L55" s="71"/>
      <c r="M55" s="224">
        <v>0.25</v>
      </c>
      <c r="N55" s="224">
        <v>0.25</v>
      </c>
      <c r="O55" s="224">
        <v>0.25</v>
      </c>
      <c r="P55" s="224">
        <v>0.25</v>
      </c>
      <c r="Q55" s="72"/>
      <c r="T55" s="192"/>
    </row>
    <row r="56" spans="1:20" x14ac:dyDescent="0.2">
      <c r="A56" s="71"/>
      <c r="B56" s="177"/>
      <c r="C56" s="177"/>
      <c r="D56" s="71"/>
      <c r="E56" s="112"/>
      <c r="F56" s="177"/>
      <c r="G56" s="72"/>
      <c r="H56" s="72"/>
      <c r="I56" s="72"/>
      <c r="K56" s="72">
        <f t="shared" ref="K56:P56" si="31">ROUND(K55*$I55,2)</f>
        <v>0</v>
      </c>
      <c r="L56" s="72">
        <f t="shared" si="31"/>
        <v>0</v>
      </c>
      <c r="M56" s="72">
        <f t="shared" si="31"/>
        <v>0</v>
      </c>
      <c r="N56" s="72">
        <f t="shared" si="31"/>
        <v>0</v>
      </c>
      <c r="O56" s="72">
        <f t="shared" si="31"/>
        <v>0</v>
      </c>
      <c r="P56" s="72">
        <f t="shared" si="31"/>
        <v>0</v>
      </c>
      <c r="Q56" s="72">
        <f t="shared" si="4"/>
        <v>0</v>
      </c>
      <c r="R56" s="62" t="b">
        <f>Q56=I55</f>
        <v>1</v>
      </c>
    </row>
    <row r="57" spans="1:20" x14ac:dyDescent="0.2">
      <c r="A57" s="71" t="s">
        <v>43</v>
      </c>
      <c r="B57" s="177">
        <v>100289</v>
      </c>
      <c r="C57" s="177" t="s">
        <v>33197</v>
      </c>
      <c r="D57" s="71" t="s">
        <v>24044</v>
      </c>
      <c r="E57" s="112" t="str">
        <f>VLOOKUP(C57,PLANILHA_ORC!$G:$J,3,0)</f>
        <v>VIGIA DIURNO COM ENCARGOS COMPLEMENTARES</v>
      </c>
      <c r="F57" s="177" t="str">
        <f>VLOOKUP(C57,PLANILHA_ORC!$G:$J,4,0)</f>
        <v>H</v>
      </c>
      <c r="G57" s="72">
        <f>VLOOKUP(C57,PLANILHA_ORC!$G:$M,6,0)</f>
        <v>38.96</v>
      </c>
      <c r="H57" s="72">
        <f>VLOOKUP(C57,PLANILHA_ORC!$G:$M,7,0)</f>
        <v>880</v>
      </c>
      <c r="I57" s="72">
        <f>VLOOKUP(C57,PLANILHA_ORC!$G:$P,9,0)</f>
        <v>0</v>
      </c>
      <c r="K57" s="71"/>
      <c r="L57" s="71"/>
      <c r="M57" s="224">
        <v>0.25</v>
      </c>
      <c r="N57" s="224">
        <v>0.25</v>
      </c>
      <c r="O57" s="224">
        <v>0.25</v>
      </c>
      <c r="P57" s="224">
        <v>0.25</v>
      </c>
      <c r="Q57" s="72"/>
      <c r="T57" s="192"/>
    </row>
    <row r="58" spans="1:20" x14ac:dyDescent="0.2">
      <c r="A58" s="71"/>
      <c r="B58" s="177"/>
      <c r="C58" s="177"/>
      <c r="D58" s="71"/>
      <c r="E58" s="112"/>
      <c r="F58" s="177"/>
      <c r="G58" s="72"/>
      <c r="H58" s="72"/>
      <c r="I58" s="72"/>
      <c r="K58" s="72">
        <f t="shared" ref="K58:P58" si="32">ROUND(K57*$I57,2)</f>
        <v>0</v>
      </c>
      <c r="L58" s="72">
        <f t="shared" si="32"/>
        <v>0</v>
      </c>
      <c r="M58" s="72">
        <f t="shared" si="32"/>
        <v>0</v>
      </c>
      <c r="N58" s="72">
        <f t="shared" si="32"/>
        <v>0</v>
      </c>
      <c r="O58" s="72">
        <f t="shared" si="32"/>
        <v>0</v>
      </c>
      <c r="P58" s="72">
        <f t="shared" si="32"/>
        <v>0</v>
      </c>
      <c r="Q58" s="72">
        <f t="shared" ref="Q58:Q128" si="33">SUM(K58:P58)</f>
        <v>0</v>
      </c>
      <c r="R58" s="62" t="b">
        <f>Q58=I57</f>
        <v>1</v>
      </c>
    </row>
    <row r="59" spans="1:20" s="70" customFormat="1" x14ac:dyDescent="0.2">
      <c r="A59" s="68"/>
      <c r="B59" s="176"/>
      <c r="C59" s="176" t="s">
        <v>33198</v>
      </c>
      <c r="D59" s="68" t="s">
        <v>560</v>
      </c>
      <c r="E59" s="111" t="s">
        <v>560</v>
      </c>
      <c r="F59" s="176"/>
      <c r="G59" s="69"/>
      <c r="H59" s="69"/>
      <c r="I59" s="69">
        <f>VLOOKUP(C59,PLANILHA_ORC!$G:$P,9,0)</f>
        <v>0</v>
      </c>
      <c r="K59" s="223">
        <f>SUM(K61,K63,K65,K67)</f>
        <v>0</v>
      </c>
      <c r="L59" s="223">
        <f t="shared" ref="L59:P59" si="34">SUM(L61,L63,L65,L67)</f>
        <v>0</v>
      </c>
      <c r="M59" s="223">
        <f t="shared" si="34"/>
        <v>0</v>
      </c>
      <c r="N59" s="223">
        <f t="shared" si="34"/>
        <v>0</v>
      </c>
      <c r="O59" s="223">
        <f t="shared" si="34"/>
        <v>0</v>
      </c>
      <c r="P59" s="223">
        <f t="shared" si="34"/>
        <v>0</v>
      </c>
      <c r="Q59" s="69">
        <f t="shared" si="33"/>
        <v>0</v>
      </c>
      <c r="R59" s="70" t="b">
        <f>Q59=I59</f>
        <v>1</v>
      </c>
      <c r="T59" s="180"/>
    </row>
    <row r="60" spans="1:20" ht="25.5" x14ac:dyDescent="0.2">
      <c r="A60" s="71" t="s">
        <v>43</v>
      </c>
      <c r="B60" s="177">
        <v>103689</v>
      </c>
      <c r="C60" s="177" t="s">
        <v>33199</v>
      </c>
      <c r="D60" s="71" t="s">
        <v>560</v>
      </c>
      <c r="E60" s="112" t="str">
        <f>VLOOKUP(C60,PLANILHA_ORC!$G:$J,3,0)</f>
        <v>FORNECIMENTO E INSTALAÇÃO DE PLACA DE OBRA COM CHAPA GALVANIZADA E ESTRUTURA DE MADEIRA. AF_03/2022_PS</v>
      </c>
      <c r="F60" s="177" t="str">
        <f>VLOOKUP(C60,PLANILHA_ORC!$G:$J,4,0)</f>
        <v>M2</v>
      </c>
      <c r="G60" s="72">
        <f>VLOOKUP(C60,PLANILHA_ORC!$G:$M,6,0)</f>
        <v>583.94000000000005</v>
      </c>
      <c r="H60" s="72">
        <f>VLOOKUP(C60,PLANILHA_ORC!$G:$M,7,0)</f>
        <v>12</v>
      </c>
      <c r="I60" s="72">
        <f>VLOOKUP(C60,PLANILHA_ORC!$G:$P,9,0)</f>
        <v>0</v>
      </c>
      <c r="K60" s="71"/>
      <c r="L60" s="71"/>
      <c r="M60" s="224">
        <v>1</v>
      </c>
      <c r="N60" s="71"/>
      <c r="O60" s="71"/>
      <c r="P60" s="71"/>
      <c r="Q60" s="72"/>
      <c r="T60" s="192"/>
    </row>
    <row r="61" spans="1:20" x14ac:dyDescent="0.2">
      <c r="A61" s="71"/>
      <c r="B61" s="177"/>
      <c r="C61" s="177"/>
      <c r="D61" s="71"/>
      <c r="E61" s="112"/>
      <c r="F61" s="177"/>
      <c r="G61" s="72"/>
      <c r="H61" s="72"/>
      <c r="I61" s="72"/>
      <c r="K61" s="72">
        <f t="shared" ref="K61:P61" si="35">ROUND(K60*$I60,2)</f>
        <v>0</v>
      </c>
      <c r="L61" s="72">
        <f t="shared" si="35"/>
        <v>0</v>
      </c>
      <c r="M61" s="72">
        <f t="shared" si="35"/>
        <v>0</v>
      </c>
      <c r="N61" s="72">
        <f t="shared" si="35"/>
        <v>0</v>
      </c>
      <c r="O61" s="72">
        <f t="shared" si="35"/>
        <v>0</v>
      </c>
      <c r="P61" s="72">
        <f t="shared" si="35"/>
        <v>0</v>
      </c>
      <c r="Q61" s="72">
        <f t="shared" si="33"/>
        <v>0</v>
      </c>
      <c r="R61" s="62" t="b">
        <f>Q61=I60</f>
        <v>1</v>
      </c>
    </row>
    <row r="62" spans="1:20" x14ac:dyDescent="0.2">
      <c r="A62" s="71" t="s">
        <v>32280</v>
      </c>
      <c r="B62" s="177" t="s">
        <v>24409</v>
      </c>
      <c r="C62" s="177" t="s">
        <v>33200</v>
      </c>
      <c r="D62" s="71" t="s">
        <v>560</v>
      </c>
      <c r="E62" s="112" t="str">
        <f>VLOOKUP(C62,PLANILHA_ORC!$G:$J,3,0)</f>
        <v>Locação de container tipo depósito - área mínima de 13,80 m²</v>
      </c>
      <c r="F62" s="177" t="str">
        <f>VLOOKUP(C62,PLANILHA_ORC!$G:$J,4,0)</f>
        <v>UNMES</v>
      </c>
      <c r="G62" s="72">
        <f>VLOOKUP(C62,PLANILHA_ORC!$G:$M,6,0)</f>
        <v>1126.04</v>
      </c>
      <c r="H62" s="72">
        <f>VLOOKUP(C62,PLANILHA_ORC!$G:$M,7,0)</f>
        <v>4</v>
      </c>
      <c r="I62" s="72">
        <f>VLOOKUP(C62,PLANILHA_ORC!$G:$P,9,0)</f>
        <v>0</v>
      </c>
      <c r="K62" s="71"/>
      <c r="L62" s="71"/>
      <c r="M62" s="224">
        <v>0.25</v>
      </c>
      <c r="N62" s="224">
        <v>0.25</v>
      </c>
      <c r="O62" s="224">
        <v>0.25</v>
      </c>
      <c r="P62" s="224">
        <v>0.25</v>
      </c>
      <c r="Q62" s="72"/>
      <c r="T62" s="192"/>
    </row>
    <row r="63" spans="1:20" x14ac:dyDescent="0.2">
      <c r="A63" s="71"/>
      <c r="B63" s="177"/>
      <c r="C63" s="177"/>
      <c r="D63" s="71"/>
      <c r="E63" s="112"/>
      <c r="F63" s="177"/>
      <c r="G63" s="72"/>
      <c r="H63" s="72"/>
      <c r="I63" s="72"/>
      <c r="K63" s="72">
        <f t="shared" ref="K63:P63" si="36">ROUND(K62*$I62,2)</f>
        <v>0</v>
      </c>
      <c r="L63" s="72">
        <f t="shared" si="36"/>
        <v>0</v>
      </c>
      <c r="M63" s="72">
        <f t="shared" si="36"/>
        <v>0</v>
      </c>
      <c r="N63" s="72">
        <f t="shared" si="36"/>
        <v>0</v>
      </c>
      <c r="O63" s="72">
        <f t="shared" si="36"/>
        <v>0</v>
      </c>
      <c r="P63" s="72">
        <f t="shared" si="36"/>
        <v>0</v>
      </c>
      <c r="Q63" s="72">
        <f t="shared" si="33"/>
        <v>0</v>
      </c>
      <c r="R63" s="62" t="b">
        <f>Q63=I62</f>
        <v>1</v>
      </c>
    </row>
    <row r="64" spans="1:20" x14ac:dyDescent="0.2">
      <c r="A64" s="71" t="s">
        <v>32280</v>
      </c>
      <c r="B64" s="177" t="s">
        <v>24411</v>
      </c>
      <c r="C64" s="177" t="s">
        <v>33201</v>
      </c>
      <c r="D64" s="71" t="s">
        <v>560</v>
      </c>
      <c r="E64" s="112" t="str">
        <f>VLOOKUP(C64,PLANILHA_ORC!$G:$J,3,0)</f>
        <v>Locação de container tipo guarita - área mínima de 4,60 m²</v>
      </c>
      <c r="F64" s="177" t="str">
        <f>VLOOKUP(C64,PLANILHA_ORC!$G:$J,4,0)</f>
        <v>UNMES</v>
      </c>
      <c r="G64" s="72">
        <f>VLOOKUP(C64,PLANILHA_ORC!$G:$M,6,0)</f>
        <v>1125.1199999999999</v>
      </c>
      <c r="H64" s="72">
        <f>VLOOKUP(C64,PLANILHA_ORC!$G:$M,7,0)</f>
        <v>4</v>
      </c>
      <c r="I64" s="72">
        <f>VLOOKUP(C64,PLANILHA_ORC!$G:$P,9,0)</f>
        <v>0</v>
      </c>
      <c r="K64" s="71"/>
      <c r="L64" s="71"/>
      <c r="M64" s="224">
        <v>0.25</v>
      </c>
      <c r="N64" s="224">
        <v>0.25</v>
      </c>
      <c r="O64" s="224">
        <v>0.25</v>
      </c>
      <c r="P64" s="224">
        <v>0.25</v>
      </c>
      <c r="Q64" s="72"/>
      <c r="T64" s="192"/>
    </row>
    <row r="65" spans="1:21" x14ac:dyDescent="0.2">
      <c r="A65" s="71"/>
      <c r="B65" s="177"/>
      <c r="C65" s="177"/>
      <c r="D65" s="71"/>
      <c r="E65" s="112"/>
      <c r="F65" s="177"/>
      <c r="G65" s="72"/>
      <c r="H65" s="72"/>
      <c r="I65" s="72"/>
      <c r="K65" s="72">
        <f t="shared" ref="K65:P65" si="37">ROUND(K64*$I64,2)</f>
        <v>0</v>
      </c>
      <c r="L65" s="72">
        <f t="shared" si="37"/>
        <v>0</v>
      </c>
      <c r="M65" s="72">
        <f t="shared" si="37"/>
        <v>0</v>
      </c>
      <c r="N65" s="72">
        <f t="shared" si="37"/>
        <v>0</v>
      </c>
      <c r="O65" s="72">
        <f t="shared" si="37"/>
        <v>0</v>
      </c>
      <c r="P65" s="72">
        <f t="shared" si="37"/>
        <v>0</v>
      </c>
      <c r="Q65" s="72">
        <f t="shared" si="33"/>
        <v>0</v>
      </c>
      <c r="R65" s="62" t="b">
        <f>Q65=I64</f>
        <v>1</v>
      </c>
    </row>
    <row r="66" spans="1:21" ht="25.5" x14ac:dyDescent="0.2">
      <c r="A66" s="71" t="s">
        <v>32280</v>
      </c>
      <c r="B66" s="177" t="s">
        <v>24396</v>
      </c>
      <c r="C66" s="177" t="s">
        <v>33202</v>
      </c>
      <c r="D66" s="71" t="s">
        <v>560</v>
      </c>
      <c r="E66" s="112" t="str">
        <f>VLOOKUP(C66,PLANILHA_ORC!$G:$J,3,0)</f>
        <v>Banheiro químico modelo Standard, com manutenção conforme exigências da CETESB</v>
      </c>
      <c r="F66" s="177" t="str">
        <f>VLOOKUP(C66,PLANILHA_ORC!$G:$J,4,0)</f>
        <v>UNMES</v>
      </c>
      <c r="G66" s="72">
        <f>VLOOKUP(C66,PLANILHA_ORC!$G:$M,6,0)</f>
        <v>1428.7</v>
      </c>
      <c r="H66" s="72">
        <f>VLOOKUP(C66,PLANILHA_ORC!$G:$M,7,0)</f>
        <v>4</v>
      </c>
      <c r="I66" s="72">
        <f>VLOOKUP(C66,PLANILHA_ORC!$G:$P,9,0)</f>
        <v>0</v>
      </c>
      <c r="K66" s="71"/>
      <c r="L66" s="71"/>
      <c r="M66" s="224">
        <v>0.25</v>
      </c>
      <c r="N66" s="224">
        <v>0.25</v>
      </c>
      <c r="O66" s="224">
        <v>0.25</v>
      </c>
      <c r="P66" s="224">
        <v>0.25</v>
      </c>
      <c r="Q66" s="72"/>
      <c r="T66" s="192"/>
    </row>
    <row r="67" spans="1:21" x14ac:dyDescent="0.2">
      <c r="A67" s="71"/>
      <c r="B67" s="177"/>
      <c r="C67" s="177"/>
      <c r="D67" s="71"/>
      <c r="E67" s="112"/>
      <c r="F67" s="177"/>
      <c r="G67" s="72"/>
      <c r="H67" s="72"/>
      <c r="I67" s="72"/>
      <c r="K67" s="72">
        <f t="shared" ref="K67:P67" si="38">ROUND(K66*$I66,2)</f>
        <v>0</v>
      </c>
      <c r="L67" s="72">
        <f t="shared" si="38"/>
        <v>0</v>
      </c>
      <c r="M67" s="72">
        <f t="shared" si="38"/>
        <v>0</v>
      </c>
      <c r="N67" s="72">
        <f t="shared" si="38"/>
        <v>0</v>
      </c>
      <c r="O67" s="72">
        <f t="shared" si="38"/>
        <v>0</v>
      </c>
      <c r="P67" s="72">
        <f t="shared" si="38"/>
        <v>0</v>
      </c>
      <c r="Q67" s="72">
        <f t="shared" si="33"/>
        <v>0</v>
      </c>
      <c r="R67" s="62" t="b">
        <f>Q67=I66</f>
        <v>1</v>
      </c>
    </row>
    <row r="68" spans="1:21" s="70" customFormat="1" x14ac:dyDescent="0.2">
      <c r="A68" s="68"/>
      <c r="B68" s="176"/>
      <c r="C68" s="176" t="s">
        <v>33203</v>
      </c>
      <c r="D68" s="68" t="s">
        <v>21101</v>
      </c>
      <c r="E68" s="111" t="s">
        <v>21101</v>
      </c>
      <c r="F68" s="176"/>
      <c r="G68" s="69"/>
      <c r="H68" s="69"/>
      <c r="I68" s="69">
        <f>VLOOKUP(C68,PLANILHA_ORC!$G:$P,9,0)</f>
        <v>0</v>
      </c>
      <c r="J68" s="62"/>
      <c r="K68" s="223">
        <f>SUM(K70,K72)</f>
        <v>0</v>
      </c>
      <c r="L68" s="223">
        <f t="shared" ref="L68:P68" si="39">SUM(L70,L72)</f>
        <v>0</v>
      </c>
      <c r="M68" s="223">
        <f t="shared" si="39"/>
        <v>0</v>
      </c>
      <c r="N68" s="223">
        <f t="shared" si="39"/>
        <v>0</v>
      </c>
      <c r="O68" s="223">
        <f t="shared" si="39"/>
        <v>0</v>
      </c>
      <c r="P68" s="223">
        <f t="shared" si="39"/>
        <v>0</v>
      </c>
      <c r="Q68" s="69">
        <f t="shared" si="33"/>
        <v>0</v>
      </c>
      <c r="R68" s="70" t="b">
        <f>Q68=I68</f>
        <v>1</v>
      </c>
      <c r="T68" s="180"/>
    </row>
    <row r="69" spans="1:21" ht="38.25" x14ac:dyDescent="0.2">
      <c r="A69" s="71" t="s">
        <v>43</v>
      </c>
      <c r="B69" s="177">
        <v>98525</v>
      </c>
      <c r="C69" s="177" t="s">
        <v>33204</v>
      </c>
      <c r="D69" s="71" t="s">
        <v>21101</v>
      </c>
      <c r="E69" s="112" t="str">
        <f>VLOOKUP(C69,PLANILHA_ORC!$G:$J,3,0)</f>
        <v>LIMPEZA MECANIZADA DE CAMADA VEGETAL, VEGETAÇÃO E PEQUENAS ÁRVORES (DIÂMETRO DE TRONCO MENOR QUE 0,20 M), COM TRATOR DE ESTEIRAS. AF_03/2024</v>
      </c>
      <c r="F69" s="177" t="str">
        <f>VLOOKUP(C69,PLANILHA_ORC!$G:$J,4,0)</f>
        <v>M2</v>
      </c>
      <c r="G69" s="72">
        <f>VLOOKUP(C69,PLANILHA_ORC!$G:$M,6,0)</f>
        <v>0.88</v>
      </c>
      <c r="H69" s="72">
        <f>VLOOKUP(C69,PLANILHA_ORC!$G:$M,7,0)</f>
        <v>1373.75</v>
      </c>
      <c r="I69" s="72">
        <f>VLOOKUP(C69,PLANILHA_ORC!$G:$P,9,0)</f>
        <v>0</v>
      </c>
      <c r="K69" s="71"/>
      <c r="L69" s="71"/>
      <c r="M69" s="224">
        <v>1</v>
      </c>
      <c r="N69" s="71"/>
      <c r="O69" s="71"/>
      <c r="P69" s="71"/>
      <c r="Q69" s="72"/>
    </row>
    <row r="70" spans="1:21" x14ac:dyDescent="0.2">
      <c r="A70" s="71"/>
      <c r="B70" s="177"/>
      <c r="C70" s="177"/>
      <c r="D70" s="71"/>
      <c r="E70" s="112"/>
      <c r="F70" s="177"/>
      <c r="G70" s="72"/>
      <c r="H70" s="72"/>
      <c r="I70" s="72"/>
      <c r="K70" s="72">
        <f t="shared" ref="K70:P70" si="40">ROUND(K69*$I69,2)</f>
        <v>0</v>
      </c>
      <c r="L70" s="72">
        <f t="shared" si="40"/>
        <v>0</v>
      </c>
      <c r="M70" s="72">
        <f t="shared" si="40"/>
        <v>0</v>
      </c>
      <c r="N70" s="72">
        <f t="shared" si="40"/>
        <v>0</v>
      </c>
      <c r="O70" s="72">
        <f t="shared" si="40"/>
        <v>0</v>
      </c>
      <c r="P70" s="72">
        <f t="shared" si="40"/>
        <v>0</v>
      </c>
      <c r="Q70" s="72">
        <f t="shared" si="33"/>
        <v>0</v>
      </c>
      <c r="R70" s="62" t="b">
        <f>Q70=I69</f>
        <v>1</v>
      </c>
    </row>
    <row r="71" spans="1:21" x14ac:dyDescent="0.2">
      <c r="A71" s="71" t="s">
        <v>43</v>
      </c>
      <c r="B71" s="177">
        <v>98459</v>
      </c>
      <c r="C71" s="177" t="s">
        <v>33205</v>
      </c>
      <c r="D71" s="71" t="s">
        <v>21101</v>
      </c>
      <c r="E71" s="112" t="str">
        <f>VLOOKUP(C71,PLANILHA_ORC!$G:$J,3,0)</f>
        <v>TAPUME COM TELHA METÁLICA. AF_03/2024</v>
      </c>
      <c r="F71" s="177" t="str">
        <f>VLOOKUP(C71,PLANILHA_ORC!$G:$J,4,0)</f>
        <v>M2</v>
      </c>
      <c r="G71" s="72">
        <f>VLOOKUP(C71,PLANILHA_ORC!$G:$M,6,0)</f>
        <v>115.31</v>
      </c>
      <c r="H71" s="72">
        <f>VLOOKUP(C71,PLANILHA_ORC!$G:$M,7,0)</f>
        <v>490.32</v>
      </c>
      <c r="I71" s="72">
        <f>VLOOKUP(C71,PLANILHA_ORC!$G:$P,9,0)</f>
        <v>0</v>
      </c>
      <c r="K71" s="71"/>
      <c r="L71" s="71"/>
      <c r="M71" s="224">
        <v>0.15</v>
      </c>
      <c r="N71" s="224">
        <v>0.4</v>
      </c>
      <c r="O71" s="224">
        <v>0.4</v>
      </c>
      <c r="P71" s="224">
        <v>0.05</v>
      </c>
      <c r="Q71" s="72"/>
      <c r="T71" s="192"/>
      <c r="U71" s="192"/>
    </row>
    <row r="72" spans="1:21" x14ac:dyDescent="0.2">
      <c r="A72" s="71"/>
      <c r="B72" s="177"/>
      <c r="C72" s="177"/>
      <c r="D72" s="71"/>
      <c r="E72" s="112"/>
      <c r="F72" s="177"/>
      <c r="G72" s="72"/>
      <c r="H72" s="72"/>
      <c r="I72" s="72"/>
      <c r="K72" s="72">
        <f t="shared" ref="K72:O72" si="41">ROUND(K71*$I71,2)</f>
        <v>0</v>
      </c>
      <c r="L72" s="72">
        <f t="shared" si="41"/>
        <v>0</v>
      </c>
      <c r="M72" s="72">
        <f t="shared" si="41"/>
        <v>0</v>
      </c>
      <c r="N72" s="72">
        <f t="shared" si="41"/>
        <v>0</v>
      </c>
      <c r="O72" s="72">
        <f t="shared" si="41"/>
        <v>0</v>
      </c>
      <c r="P72" s="72">
        <f>ROUND(P71*$I71,2)</f>
        <v>0</v>
      </c>
      <c r="Q72" s="72">
        <f t="shared" si="33"/>
        <v>0</v>
      </c>
      <c r="R72" s="62" t="b">
        <f>Q72=I71</f>
        <v>1</v>
      </c>
    </row>
    <row r="73" spans="1:21" s="70" customFormat="1" x14ac:dyDescent="0.2">
      <c r="A73" s="68"/>
      <c r="B73" s="176"/>
      <c r="C73" s="176" t="s">
        <v>33206</v>
      </c>
      <c r="D73" s="68" t="s">
        <v>21086</v>
      </c>
      <c r="E73" s="111" t="s">
        <v>21086</v>
      </c>
      <c r="F73" s="176"/>
      <c r="G73" s="69"/>
      <c r="H73" s="69"/>
      <c r="I73" s="69">
        <f>VLOOKUP(C73,PLANILHA_ORC!$G:$P,9,0)</f>
        <v>0</v>
      </c>
      <c r="J73" s="62"/>
      <c r="K73" s="223">
        <f>SUM(K75,K77,K79,K81,K83,K85)</f>
        <v>0</v>
      </c>
      <c r="L73" s="223">
        <f t="shared" ref="L73:P73" si="42">SUM(L75,L77,L79,L81,L83,L85)</f>
        <v>0</v>
      </c>
      <c r="M73" s="223">
        <f t="shared" si="42"/>
        <v>0</v>
      </c>
      <c r="N73" s="223">
        <f t="shared" si="42"/>
        <v>0</v>
      </c>
      <c r="O73" s="223">
        <f t="shared" si="42"/>
        <v>0</v>
      </c>
      <c r="P73" s="223">
        <f t="shared" si="42"/>
        <v>0</v>
      </c>
      <c r="Q73" s="69">
        <f t="shared" si="33"/>
        <v>0</v>
      </c>
      <c r="R73" s="70" t="b">
        <f>Q73=I73</f>
        <v>1</v>
      </c>
      <c r="T73" s="180"/>
    </row>
    <row r="74" spans="1:21" ht="25.5" x14ac:dyDescent="0.2">
      <c r="A74" s="71" t="s">
        <v>43</v>
      </c>
      <c r="B74" s="177">
        <v>97636</v>
      </c>
      <c r="C74" s="177" t="s">
        <v>33207</v>
      </c>
      <c r="D74" s="71" t="s">
        <v>21086</v>
      </c>
      <c r="E74" s="112" t="str">
        <f>VLOOKUP(C74,PLANILHA_ORC!$G:$J,3,0)</f>
        <v>DEMOLIÇÃO PARCIAL DE PAVIMENTO ASFÁLTICO, DE FORMA MECANIZADA, SEM REAPROVEITAMENTO. AF_09/2023</v>
      </c>
      <c r="F74" s="177" t="str">
        <f>VLOOKUP(C74,PLANILHA_ORC!$G:$J,4,0)</f>
        <v>M2</v>
      </c>
      <c r="G74" s="72">
        <f>VLOOKUP(C74,PLANILHA_ORC!$G:$M,6,0)</f>
        <v>30.56</v>
      </c>
      <c r="H74" s="72">
        <f>VLOOKUP(C74,PLANILHA_ORC!$G:$M,7,0)</f>
        <v>294</v>
      </c>
      <c r="I74" s="72">
        <f>VLOOKUP(C74,PLANILHA_ORC!$G:$P,9,0)</f>
        <v>0</v>
      </c>
      <c r="K74" s="71"/>
      <c r="L74" s="71"/>
      <c r="M74" s="224">
        <v>1</v>
      </c>
      <c r="N74" s="71"/>
      <c r="O74" s="71"/>
      <c r="P74" s="71"/>
      <c r="Q74" s="72"/>
    </row>
    <row r="75" spans="1:21" x14ac:dyDescent="0.2">
      <c r="A75" s="71"/>
      <c r="B75" s="177"/>
      <c r="C75" s="177"/>
      <c r="D75" s="71"/>
      <c r="E75" s="112"/>
      <c r="F75" s="177"/>
      <c r="G75" s="72"/>
      <c r="H75" s="72"/>
      <c r="I75" s="72"/>
      <c r="K75" s="72">
        <f t="shared" ref="K75:P75" si="43">ROUND(K74*$I74,2)</f>
        <v>0</v>
      </c>
      <c r="L75" s="72">
        <f t="shared" si="43"/>
        <v>0</v>
      </c>
      <c r="M75" s="72">
        <f t="shared" si="43"/>
        <v>0</v>
      </c>
      <c r="N75" s="72">
        <f t="shared" si="43"/>
        <v>0</v>
      </c>
      <c r="O75" s="72">
        <f t="shared" si="43"/>
        <v>0</v>
      </c>
      <c r="P75" s="72">
        <f t="shared" si="43"/>
        <v>0</v>
      </c>
      <c r="Q75" s="72">
        <f t="shared" si="33"/>
        <v>0</v>
      </c>
      <c r="R75" s="62" t="b">
        <f>Q75=I74</f>
        <v>1</v>
      </c>
    </row>
    <row r="76" spans="1:21" ht="25.5" x14ac:dyDescent="0.2">
      <c r="A76" s="71" t="s">
        <v>43</v>
      </c>
      <c r="B76" s="177">
        <v>104796</v>
      </c>
      <c r="C76" s="177" t="s">
        <v>33208</v>
      </c>
      <c r="D76" s="71" t="s">
        <v>21086</v>
      </c>
      <c r="E76" s="112" t="str">
        <f>VLOOKUP(C76,PLANILHA_ORC!$G:$J,3,0)</f>
        <v>DEMOLIÇÃO DE GUIAS, SARJETAS OU SARJETÕES, DE FORMA MECANIZADA, SEM REAPROVEITAMENTO. AF_09/2023</v>
      </c>
      <c r="F76" s="177" t="str">
        <f>VLOOKUP(C76,PLANILHA_ORC!$G:$J,4,0)</f>
        <v>M</v>
      </c>
      <c r="G76" s="72">
        <f>VLOOKUP(C76,PLANILHA_ORC!$G:$M,6,0)</f>
        <v>20.63</v>
      </c>
      <c r="H76" s="72">
        <f>VLOOKUP(C76,PLANILHA_ORC!$G:$M,7,0)</f>
        <v>84</v>
      </c>
      <c r="I76" s="72">
        <f>VLOOKUP(C76,PLANILHA_ORC!$G:$P,9,0)</f>
        <v>0</v>
      </c>
      <c r="K76" s="71"/>
      <c r="L76" s="71"/>
      <c r="M76" s="224">
        <v>1</v>
      </c>
      <c r="N76" s="71"/>
      <c r="O76" s="71"/>
      <c r="P76" s="71"/>
      <c r="Q76" s="72"/>
    </row>
    <row r="77" spans="1:21" x14ac:dyDescent="0.2">
      <c r="A77" s="71"/>
      <c r="B77" s="177"/>
      <c r="C77" s="177"/>
      <c r="D77" s="71"/>
      <c r="E77" s="112"/>
      <c r="F77" s="177"/>
      <c r="G77" s="72"/>
      <c r="H77" s="72"/>
      <c r="I77" s="72"/>
      <c r="K77" s="72">
        <f t="shared" ref="K77:P77" si="44">ROUND(K76*$I76,2)</f>
        <v>0</v>
      </c>
      <c r="L77" s="72">
        <f t="shared" si="44"/>
        <v>0</v>
      </c>
      <c r="M77" s="72">
        <f t="shared" si="44"/>
        <v>0</v>
      </c>
      <c r="N77" s="72">
        <f t="shared" si="44"/>
        <v>0</v>
      </c>
      <c r="O77" s="72">
        <f t="shared" si="44"/>
        <v>0</v>
      </c>
      <c r="P77" s="72">
        <f t="shared" si="44"/>
        <v>0</v>
      </c>
      <c r="Q77" s="72">
        <f t="shared" si="33"/>
        <v>0</v>
      </c>
      <c r="R77" s="62" t="b">
        <f>Q77=I76</f>
        <v>1</v>
      </c>
    </row>
    <row r="78" spans="1:21" ht="38.25" x14ac:dyDescent="0.2">
      <c r="A78" s="71" t="s">
        <v>43</v>
      </c>
      <c r="B78" s="177">
        <v>104790</v>
      </c>
      <c r="C78" s="177" t="s">
        <v>33209</v>
      </c>
      <c r="D78" s="71" t="s">
        <v>21086</v>
      </c>
      <c r="E78" s="112" t="str">
        <f>VLOOKUP(C78,PLANILHA_ORC!$G:$J,3,0)</f>
        <v>DEMOLIÇÃO DE PISO DE CONCRETO SIMPLES, DE FORMA MECANIZADA COM MARTELETE, SEM REAPROVEITAMENTO. AF_09/2023</v>
      </c>
      <c r="F78" s="177" t="str">
        <f>VLOOKUP(C78,PLANILHA_ORC!$G:$J,4,0)</f>
        <v>M3</v>
      </c>
      <c r="G78" s="72">
        <f>VLOOKUP(C78,PLANILHA_ORC!$G:$M,6,0)</f>
        <v>155.04</v>
      </c>
      <c r="H78" s="72">
        <f>VLOOKUP(C78,PLANILHA_ORC!$G:$M,7,0)</f>
        <v>12.6</v>
      </c>
      <c r="I78" s="72">
        <f>VLOOKUP(C78,PLANILHA_ORC!$G:$P,9,0)</f>
        <v>0</v>
      </c>
      <c r="K78" s="71"/>
      <c r="L78" s="71"/>
      <c r="M78" s="224">
        <v>1</v>
      </c>
      <c r="N78" s="71"/>
      <c r="O78" s="71"/>
      <c r="P78" s="71"/>
      <c r="Q78" s="72"/>
    </row>
    <row r="79" spans="1:21" x14ac:dyDescent="0.2">
      <c r="A79" s="71"/>
      <c r="B79" s="177"/>
      <c r="C79" s="177"/>
      <c r="D79" s="71"/>
      <c r="E79" s="112"/>
      <c r="F79" s="177"/>
      <c r="G79" s="72"/>
      <c r="H79" s="72"/>
      <c r="I79" s="72"/>
      <c r="K79" s="72">
        <f t="shared" ref="K79:P79" si="45">ROUND(K78*$I78,2)</f>
        <v>0</v>
      </c>
      <c r="L79" s="72">
        <f t="shared" si="45"/>
        <v>0</v>
      </c>
      <c r="M79" s="72">
        <f t="shared" si="45"/>
        <v>0</v>
      </c>
      <c r="N79" s="72">
        <f t="shared" si="45"/>
        <v>0</v>
      </c>
      <c r="O79" s="72">
        <f t="shared" si="45"/>
        <v>0</v>
      </c>
      <c r="P79" s="72">
        <f t="shared" si="45"/>
        <v>0</v>
      </c>
      <c r="Q79" s="72">
        <f t="shared" si="33"/>
        <v>0</v>
      </c>
      <c r="R79" s="62" t="b">
        <f>Q79=I78</f>
        <v>1</v>
      </c>
    </row>
    <row r="80" spans="1:21" ht="25.5" x14ac:dyDescent="0.2">
      <c r="A80" s="71" t="s">
        <v>43</v>
      </c>
      <c r="B80" s="177">
        <v>97625</v>
      </c>
      <c r="C80" s="177" t="s">
        <v>33210</v>
      </c>
      <c r="D80" s="71" t="s">
        <v>21086</v>
      </c>
      <c r="E80" s="112" t="str">
        <f>VLOOKUP(C80,PLANILHA_ORC!$G:$J,3,0)</f>
        <v>DEMOLIÇÃO DE ALVENARIA PARA QUALQUER TIPO DE BLOCO, DE FORMA MECANIZADA, SEM REAPROVEITAMENTO. AF_09/2023</v>
      </c>
      <c r="F80" s="177" t="str">
        <f>VLOOKUP(C80,PLANILHA_ORC!$G:$J,4,0)</f>
        <v>M3</v>
      </c>
      <c r="G80" s="72">
        <f>VLOOKUP(C80,PLANILHA_ORC!$G:$M,6,0)</f>
        <v>63.85</v>
      </c>
      <c r="H80" s="72">
        <f>VLOOKUP(C80,PLANILHA_ORC!$G:$M,7,0)</f>
        <v>1.28</v>
      </c>
      <c r="I80" s="72">
        <f>VLOOKUP(C80,PLANILHA_ORC!$G:$P,9,0)</f>
        <v>0</v>
      </c>
      <c r="K80" s="71"/>
      <c r="L80" s="71"/>
      <c r="M80" s="224">
        <v>1</v>
      </c>
      <c r="N80" s="71"/>
      <c r="O80" s="71"/>
      <c r="P80" s="71"/>
      <c r="Q80" s="72"/>
    </row>
    <row r="81" spans="1:22" x14ac:dyDescent="0.2">
      <c r="A81" s="71"/>
      <c r="B81" s="177"/>
      <c r="C81" s="177"/>
      <c r="D81" s="71"/>
      <c r="E81" s="112"/>
      <c r="F81" s="177"/>
      <c r="G81" s="72"/>
      <c r="H81" s="72"/>
      <c r="I81" s="72"/>
      <c r="K81" s="72">
        <f t="shared" ref="K81:P81" si="46">ROUND(K80*$I80,2)</f>
        <v>0</v>
      </c>
      <c r="L81" s="72">
        <f t="shared" si="46"/>
        <v>0</v>
      </c>
      <c r="M81" s="72">
        <f t="shared" si="46"/>
        <v>0</v>
      </c>
      <c r="N81" s="72">
        <f t="shared" si="46"/>
        <v>0</v>
      </c>
      <c r="O81" s="72">
        <f t="shared" si="46"/>
        <v>0</v>
      </c>
      <c r="P81" s="72">
        <f t="shared" si="46"/>
        <v>0</v>
      </c>
      <c r="Q81" s="72">
        <f t="shared" si="33"/>
        <v>0</v>
      </c>
      <c r="R81" s="62" t="b">
        <f>Q81=I80</f>
        <v>1</v>
      </c>
    </row>
    <row r="82" spans="1:22" ht="25.5" x14ac:dyDescent="0.2">
      <c r="A82" s="71" t="s">
        <v>24032</v>
      </c>
      <c r="B82" s="177">
        <v>1001006</v>
      </c>
      <c r="C82" s="177" t="s">
        <v>33443</v>
      </c>
      <c r="D82" s="71" t="s">
        <v>21086</v>
      </c>
      <c r="E82" s="112" t="str">
        <f>VLOOKUP(C82,PLANILHA_ORC!$G:$J,3,0)</f>
        <v>CARGA MANUAL E REMOÇÃO DE ENTULHO, INCLUSIVE TRANSPORTE ATÉ 1 KM</v>
      </c>
      <c r="F82" s="177" t="str">
        <f>VLOOKUP(C82,PLANILHA_ORC!$G:$J,4,0)</f>
        <v>M3</v>
      </c>
      <c r="G82" s="72">
        <f>VLOOKUP(C82,PLANILHA_ORC!$G:$M,6,0)</f>
        <v>64.12</v>
      </c>
      <c r="H82" s="72">
        <f>VLOOKUP(C82,PLANILHA_ORC!$G:$M,7,0)</f>
        <v>57.33</v>
      </c>
      <c r="I82" s="72">
        <f>VLOOKUP(C82,PLANILHA_ORC!$G:$P,9,0)</f>
        <v>0</v>
      </c>
      <c r="K82" s="71"/>
      <c r="L82" s="71"/>
      <c r="M82" s="224">
        <v>1</v>
      </c>
      <c r="N82" s="71"/>
      <c r="O82" s="71"/>
      <c r="P82" s="71"/>
      <c r="Q82" s="72"/>
    </row>
    <row r="83" spans="1:22" x14ac:dyDescent="0.2">
      <c r="A83" s="71"/>
      <c r="B83" s="177"/>
      <c r="C83" s="177"/>
      <c r="D83" s="71"/>
      <c r="E83" s="112"/>
      <c r="F83" s="177"/>
      <c r="G83" s="72"/>
      <c r="H83" s="72"/>
      <c r="I83" s="72"/>
      <c r="K83" s="72">
        <f t="shared" ref="K83:P83" si="47">ROUND(K82*$I82,2)</f>
        <v>0</v>
      </c>
      <c r="L83" s="72">
        <f t="shared" si="47"/>
        <v>0</v>
      </c>
      <c r="M83" s="72">
        <f t="shared" si="47"/>
        <v>0</v>
      </c>
      <c r="N83" s="72">
        <f t="shared" si="47"/>
        <v>0</v>
      </c>
      <c r="O83" s="72">
        <f t="shared" si="47"/>
        <v>0</v>
      </c>
      <c r="P83" s="72">
        <f t="shared" si="47"/>
        <v>0</v>
      </c>
      <c r="Q83" s="72">
        <f t="shared" ref="Q83" si="48">SUM(K83:P83)</f>
        <v>0</v>
      </c>
      <c r="R83" s="62" t="b">
        <f>Q83=I82</f>
        <v>1</v>
      </c>
    </row>
    <row r="84" spans="1:22" ht="25.5" x14ac:dyDescent="0.2">
      <c r="A84" s="71" t="s">
        <v>24032</v>
      </c>
      <c r="B84" s="177">
        <v>1001007</v>
      </c>
      <c r="C84" s="177" t="s">
        <v>33444</v>
      </c>
      <c r="D84" s="71" t="s">
        <v>21086</v>
      </c>
      <c r="E84" s="112" t="str">
        <f>VLOOKUP(C84,PLANILHA_ORC!$G:$J,3,0)</f>
        <v>REMOÇÃO DE ENTULHO COM CAÇAMBA METÁLICA, INCLUSIVE CARGA MANUAL E DESCARGA EM BOTA-FORA</v>
      </c>
      <c r="F84" s="177" t="str">
        <f>VLOOKUP(C84,PLANILHA_ORC!$G:$J,4,0)</f>
        <v>M3</v>
      </c>
      <c r="G84" s="72">
        <f>VLOOKUP(C84,PLANILHA_ORC!$G:$M,6,0)</f>
        <v>160.57</v>
      </c>
      <c r="H84" s="72">
        <f>VLOOKUP(C84,PLANILHA_ORC!$G:$M,7,0)</f>
        <v>57.33</v>
      </c>
      <c r="I84" s="72">
        <f>VLOOKUP(C84,PLANILHA_ORC!$G:$P,9,0)</f>
        <v>0</v>
      </c>
      <c r="K84" s="71"/>
      <c r="L84" s="71"/>
      <c r="M84" s="224">
        <v>1</v>
      </c>
      <c r="N84" s="71"/>
      <c r="O84" s="71"/>
      <c r="P84" s="71"/>
      <c r="Q84" s="72"/>
    </row>
    <row r="85" spans="1:22" x14ac:dyDescent="0.2">
      <c r="A85" s="71"/>
      <c r="B85" s="177"/>
      <c r="C85" s="177"/>
      <c r="D85" s="71"/>
      <c r="E85" s="112"/>
      <c r="F85" s="177"/>
      <c r="G85" s="72"/>
      <c r="H85" s="72"/>
      <c r="I85" s="72"/>
      <c r="K85" s="72">
        <f t="shared" ref="K85:P85" si="49">ROUND(K84*$I84,2)</f>
        <v>0</v>
      </c>
      <c r="L85" s="72">
        <f t="shared" si="49"/>
        <v>0</v>
      </c>
      <c r="M85" s="72">
        <f t="shared" si="49"/>
        <v>0</v>
      </c>
      <c r="N85" s="72">
        <f t="shared" si="49"/>
        <v>0</v>
      </c>
      <c r="O85" s="72">
        <f t="shared" si="49"/>
        <v>0</v>
      </c>
      <c r="P85" s="72">
        <f t="shared" si="49"/>
        <v>0</v>
      </c>
      <c r="Q85" s="72">
        <f t="shared" ref="Q85" si="50">SUM(K85:P85)</f>
        <v>0</v>
      </c>
      <c r="R85" s="62" t="b">
        <f>Q85=I84</f>
        <v>1</v>
      </c>
    </row>
    <row r="86" spans="1:22" s="70" customFormat="1" x14ac:dyDescent="0.2">
      <c r="A86" s="68"/>
      <c r="B86" s="176"/>
      <c r="C86" s="176" t="s">
        <v>33211</v>
      </c>
      <c r="D86" s="68" t="s">
        <v>14</v>
      </c>
      <c r="E86" s="111" t="s">
        <v>14</v>
      </c>
      <c r="F86" s="176"/>
      <c r="G86" s="69"/>
      <c r="H86" s="69"/>
      <c r="I86" s="69">
        <f>VLOOKUP(C86,PLANILHA_ORC!$G:$P,9,0)</f>
        <v>0</v>
      </c>
      <c r="J86" s="62"/>
      <c r="K86" s="69">
        <f t="shared" ref="K86:P86" si="51">SUM(K88,K90,K92,K94,K96,K98)</f>
        <v>0</v>
      </c>
      <c r="L86" s="69">
        <f t="shared" si="51"/>
        <v>0</v>
      </c>
      <c r="M86" s="69">
        <f t="shared" si="51"/>
        <v>0</v>
      </c>
      <c r="N86" s="69">
        <f t="shared" si="51"/>
        <v>0</v>
      </c>
      <c r="O86" s="69">
        <f t="shared" si="51"/>
        <v>0</v>
      </c>
      <c r="P86" s="69">
        <f t="shared" si="51"/>
        <v>0</v>
      </c>
      <c r="Q86" s="69">
        <f>SUM(Q88,Q90,Q92,Q94,Q96,Q98)</f>
        <v>0</v>
      </c>
      <c r="R86" s="70" t="b">
        <f>Q86=I86</f>
        <v>1</v>
      </c>
      <c r="T86" s="180"/>
    </row>
    <row r="87" spans="1:22" ht="63.75" x14ac:dyDescent="0.2">
      <c r="A87" s="71" t="s">
        <v>43</v>
      </c>
      <c r="B87" s="177">
        <v>90084</v>
      </c>
      <c r="C87" s="177" t="s">
        <v>33212</v>
      </c>
      <c r="D87" s="71" t="s">
        <v>14</v>
      </c>
      <c r="E87" s="112" t="str">
        <f>VLOOKUP(C87,PLANILHA_ORC!$G:$J,3,0)</f>
        <v>ESCAVAÇÃO MECANIZADA DE VALA COM PROF. MAIOR QUE 1,5 M ATÉ 3,0 M (MÉDIA MONTANTE E JUSANTE/UMA COMPOSIÇÃO POR TRECHO), ESCAVADEIRA (0,8 M3), LARGURA ATÉ 1,5 M, EM SOLO DE 1A CATEGORIA, EM LOCAIS COM ALTO NÍVEL DE INTERFERÊNCIA. AF_09/2024</v>
      </c>
      <c r="F87" s="177" t="str">
        <f>VLOOKUP(C87,PLANILHA_ORC!$G:$J,4,0)</f>
        <v>M3</v>
      </c>
      <c r="G87" s="72">
        <f>VLOOKUP(C87,PLANILHA_ORC!$G:$M,6,0)</f>
        <v>12.31</v>
      </c>
      <c r="H87" s="72">
        <f>VLOOKUP(C87,PLANILHA_ORC!$G:$M,7,0)</f>
        <v>1500.69</v>
      </c>
      <c r="I87" s="72">
        <f>VLOOKUP(C87,PLANILHA_ORC!$G:$P,9,0)</f>
        <v>0</v>
      </c>
      <c r="K87" s="71"/>
      <c r="L87" s="71"/>
      <c r="M87" s="224">
        <v>0.15</v>
      </c>
      <c r="N87" s="224">
        <v>0.4</v>
      </c>
      <c r="O87" s="224">
        <v>0.4</v>
      </c>
      <c r="P87" s="224">
        <v>0.05</v>
      </c>
      <c r="Q87" s="72"/>
      <c r="T87" s="192"/>
      <c r="U87" s="192"/>
      <c r="V87" s="62" t="b">
        <f>T87=U87</f>
        <v>1</v>
      </c>
    </row>
    <row r="88" spans="1:22" x14ac:dyDescent="0.2">
      <c r="A88" s="71"/>
      <c r="B88" s="177"/>
      <c r="C88" s="177"/>
      <c r="D88" s="71"/>
      <c r="E88" s="112"/>
      <c r="F88" s="177"/>
      <c r="G88" s="72"/>
      <c r="H88" s="72"/>
      <c r="I88" s="72"/>
      <c r="K88" s="72">
        <f t="shared" ref="K88:P88" si="52">ROUND(K87*$I87,2)</f>
        <v>0</v>
      </c>
      <c r="L88" s="72">
        <f t="shared" si="52"/>
        <v>0</v>
      </c>
      <c r="M88" s="72">
        <f t="shared" si="52"/>
        <v>0</v>
      </c>
      <c r="N88" s="72">
        <f t="shared" si="52"/>
        <v>0</v>
      </c>
      <c r="O88" s="72">
        <f t="shared" si="52"/>
        <v>0</v>
      </c>
      <c r="P88" s="72">
        <f t="shared" si="52"/>
        <v>0</v>
      </c>
      <c r="Q88" s="72">
        <f t="shared" si="33"/>
        <v>0</v>
      </c>
      <c r="R88" s="62" t="b">
        <f>Q88=I87</f>
        <v>1</v>
      </c>
    </row>
    <row r="89" spans="1:22" ht="51" x14ac:dyDescent="0.2">
      <c r="A89" s="71" t="s">
        <v>43</v>
      </c>
      <c r="B89" s="177">
        <v>94304</v>
      </c>
      <c r="C89" s="177" t="s">
        <v>33213</v>
      </c>
      <c r="D89" s="71" t="s">
        <v>14</v>
      </c>
      <c r="E89" s="112" t="str">
        <f>VLOOKUP(C89,PLANILHA_ORC!$G:$J,3,0)</f>
        <v>ATERRO MECANIZADO DE VALA COM ESCAVADEIRA HIDRÁULICA (CAPACIDADE DA CAÇAMBA: 0,8 M³ / POTÊNCIA: 111 HP), LARGURA ATÉ 2,5 M, PROFUNDIDADE ATÉ 1,5 M, COM SOLO ARGILO-ARENOSO. AF_08/2023</v>
      </c>
      <c r="F89" s="177" t="str">
        <f>VLOOKUP(C89,PLANILHA_ORC!$G:$J,4,0)</f>
        <v>M3</v>
      </c>
      <c r="G89" s="72">
        <f>VLOOKUP(C89,PLANILHA_ORC!$G:$M,6,0)</f>
        <v>95.24</v>
      </c>
      <c r="H89" s="72">
        <f>VLOOKUP(C89,PLANILHA_ORC!$G:$M,7,0)</f>
        <v>700.37</v>
      </c>
      <c r="I89" s="72">
        <f>VLOOKUP(C89,PLANILHA_ORC!$G:$P,9,0)</f>
        <v>0</v>
      </c>
      <c r="K89" s="71"/>
      <c r="L89" s="71"/>
      <c r="M89" s="224">
        <v>0.15</v>
      </c>
      <c r="N89" s="224">
        <v>0.4</v>
      </c>
      <c r="O89" s="224">
        <v>0.4</v>
      </c>
      <c r="P89" s="224">
        <v>0.05</v>
      </c>
      <c r="Q89" s="72"/>
    </row>
    <row r="90" spans="1:22" x14ac:dyDescent="0.2">
      <c r="A90" s="71"/>
      <c r="B90" s="177"/>
      <c r="C90" s="177"/>
      <c r="D90" s="71"/>
      <c r="E90" s="112"/>
      <c r="F90" s="177"/>
      <c r="G90" s="72"/>
      <c r="H90" s="72"/>
      <c r="I90" s="72"/>
      <c r="K90" s="72">
        <f t="shared" ref="K90:P90" si="53">ROUND(K89*$I89,2)</f>
        <v>0</v>
      </c>
      <c r="L90" s="72">
        <f t="shared" si="53"/>
        <v>0</v>
      </c>
      <c r="M90" s="72">
        <f t="shared" si="53"/>
        <v>0</v>
      </c>
      <c r="N90" s="72">
        <f t="shared" si="53"/>
        <v>0</v>
      </c>
      <c r="O90" s="72">
        <f t="shared" si="53"/>
        <v>0</v>
      </c>
      <c r="P90" s="72">
        <f t="shared" si="53"/>
        <v>0</v>
      </c>
      <c r="Q90" s="72">
        <f t="shared" si="33"/>
        <v>0</v>
      </c>
      <c r="R90" s="62" t="b">
        <f>Q90=I89</f>
        <v>1</v>
      </c>
    </row>
    <row r="91" spans="1:22" ht="51" x14ac:dyDescent="0.2">
      <c r="A91" s="71" t="s">
        <v>43</v>
      </c>
      <c r="B91" s="177">
        <v>100978</v>
      </c>
      <c r="C91" s="177" t="s">
        <v>33214</v>
      </c>
      <c r="D91" s="71" t="s">
        <v>14</v>
      </c>
      <c r="E91" s="112" t="str">
        <f>VLOOKUP(C91,PLANILHA_ORC!$G:$J,3,0)</f>
        <v>CARGA, MANOBRA E DESCARGA DE SOLOS E MATERIAIS GRANULARES EM CAMINHÃO BASCULANTE 10 M³ - CARGA COM ESCAVADEIRA HIDRÁULICA (CAÇAMBA DE 1,20 M³ / 155 HP) E DESCARGA LIVRE (UNIDADE: M3). AF_07/2020</v>
      </c>
      <c r="F91" s="177" t="str">
        <f>VLOOKUP(C91,PLANILHA_ORC!$G:$J,4,0)</f>
        <v>M3</v>
      </c>
      <c r="G91" s="72">
        <f>VLOOKUP(C91,PLANILHA_ORC!$G:$M,6,0)</f>
        <v>9.0399999999999991</v>
      </c>
      <c r="H91" s="72">
        <f>VLOOKUP(C91,PLANILHA_ORC!$G:$M,7,0)</f>
        <v>1950.9</v>
      </c>
      <c r="I91" s="72">
        <f>VLOOKUP(C91,PLANILHA_ORC!$G:$P,9,0)</f>
        <v>0</v>
      </c>
      <c r="K91" s="71"/>
      <c r="L91" s="71"/>
      <c r="M91" s="224">
        <v>0.15</v>
      </c>
      <c r="N91" s="224">
        <v>0.4</v>
      </c>
      <c r="O91" s="224">
        <v>0.4</v>
      </c>
      <c r="P91" s="224">
        <v>0.05</v>
      </c>
      <c r="Q91" s="72"/>
    </row>
    <row r="92" spans="1:22" x14ac:dyDescent="0.2">
      <c r="A92" s="71"/>
      <c r="B92" s="177"/>
      <c r="C92" s="177"/>
      <c r="D92" s="71"/>
      <c r="E92" s="112"/>
      <c r="F92" s="177"/>
      <c r="G92" s="72"/>
      <c r="H92" s="72"/>
      <c r="I92" s="72"/>
      <c r="K92" s="72">
        <f t="shared" ref="K92:O92" si="54">ROUND(K91*$I91,2)</f>
        <v>0</v>
      </c>
      <c r="L92" s="72">
        <f t="shared" si="54"/>
        <v>0</v>
      </c>
      <c r="M92" s="72">
        <f t="shared" si="54"/>
        <v>0</v>
      </c>
      <c r="N92" s="72">
        <f t="shared" si="54"/>
        <v>0</v>
      </c>
      <c r="O92" s="72">
        <f t="shared" si="54"/>
        <v>0</v>
      </c>
      <c r="P92" s="72">
        <f>ROUND(P91*$I91,2)</f>
        <v>0</v>
      </c>
      <c r="Q92" s="72">
        <f t="shared" si="33"/>
        <v>0</v>
      </c>
      <c r="R92" s="62" t="b">
        <f>Q92=I91</f>
        <v>1</v>
      </c>
    </row>
    <row r="93" spans="1:22" ht="25.5" x14ac:dyDescent="0.2">
      <c r="A93" s="71" t="s">
        <v>33295</v>
      </c>
      <c r="B93" s="177">
        <v>4064000</v>
      </c>
      <c r="C93" s="177" t="s">
        <v>33215</v>
      </c>
      <c r="D93" s="71" t="s">
        <v>14</v>
      </c>
      <c r="E93" s="112" t="str">
        <f>VLOOKUP(C93,PLANILHA_ORC!$G:$J,3,0)</f>
        <v>DISPOSIÇÃO FINAL DE SOLOS E RESÍDUOS, CLASSE II B - INERTES, EM ATERRO SANITÁRIO LICENCIADO</v>
      </c>
      <c r="F93" s="177" t="str">
        <f>VLOOKUP(C93,PLANILHA_ORC!$G:$J,4,0)</f>
        <v>Ton</v>
      </c>
      <c r="G93" s="72">
        <f>VLOOKUP(C93,PLANILHA_ORC!$G:$M,6,0)</f>
        <v>117.02</v>
      </c>
      <c r="H93" s="72">
        <f>VLOOKUP(C93,PLANILHA_ORC!$G:$M,7,0)</f>
        <v>2100.9699999999998</v>
      </c>
      <c r="I93" s="72">
        <f>VLOOKUP(C93,PLANILHA_ORC!$G:$P,9,0)</f>
        <v>0</v>
      </c>
      <c r="K93" s="71"/>
      <c r="L93" s="71"/>
      <c r="M93" s="224">
        <v>0.15</v>
      </c>
      <c r="N93" s="224">
        <v>0.4</v>
      </c>
      <c r="O93" s="224">
        <v>0.4</v>
      </c>
      <c r="P93" s="224">
        <v>0.05</v>
      </c>
      <c r="Q93" s="72"/>
    </row>
    <row r="94" spans="1:22" x14ac:dyDescent="0.2">
      <c r="A94" s="71"/>
      <c r="B94" s="177"/>
      <c r="C94" s="177"/>
      <c r="D94" s="71"/>
      <c r="E94" s="112"/>
      <c r="F94" s="177"/>
      <c r="G94" s="72"/>
      <c r="H94" s="72"/>
      <c r="I94" s="72"/>
      <c r="K94" s="72">
        <f t="shared" ref="K94:O98" si="55">ROUND(K93*$I93,2)</f>
        <v>0</v>
      </c>
      <c r="L94" s="72">
        <f t="shared" si="55"/>
        <v>0</v>
      </c>
      <c r="M94" s="72">
        <f t="shared" si="55"/>
        <v>0</v>
      </c>
      <c r="N94" s="72">
        <f t="shared" si="55"/>
        <v>0</v>
      </c>
      <c r="O94" s="72">
        <f t="shared" si="55"/>
        <v>0</v>
      </c>
      <c r="P94" s="72">
        <f>ROUND(P93*$I93,2)</f>
        <v>0</v>
      </c>
      <c r="Q94" s="72">
        <f t="shared" si="33"/>
        <v>0</v>
      </c>
      <c r="R94" s="62" t="b">
        <f>Q94=I93</f>
        <v>1</v>
      </c>
    </row>
    <row r="95" spans="1:22" ht="25.5" x14ac:dyDescent="0.2">
      <c r="A95" s="71" t="s">
        <v>43</v>
      </c>
      <c r="B95" s="177">
        <v>95878</v>
      </c>
      <c r="C95" s="177" t="s">
        <v>33526</v>
      </c>
      <c r="D95" s="71" t="s">
        <v>14</v>
      </c>
      <c r="E95" s="112" t="str">
        <f>VLOOKUP(C95,PLANILHA_ORC!$G:$J,3,0)</f>
        <v>TRANSPORTE COM CAMINHÃO BASCULANTE DE 10 M³, EM VIA URBANA PAVIMENTADA, DMT ATÉ 30 KM (UNIDADE: TXKM). AF_07/2020</v>
      </c>
      <c r="F95" s="177" t="str">
        <f>VLOOKUP(C95,PLANILHA_ORC!$G:$J,4,0)</f>
        <v>TXKM</v>
      </c>
      <c r="G95" s="72">
        <f>VLOOKUP(C95,PLANILHA_ORC!$G:$M,6,0)</f>
        <v>2.15</v>
      </c>
      <c r="H95" s="72">
        <f>VLOOKUP(C95,PLANILHA_ORC!$G:$M,7,0)</f>
        <v>49933.05</v>
      </c>
      <c r="I95" s="72">
        <f>VLOOKUP(C95,PLANILHA_ORC!$G:$P,9,0)</f>
        <v>0</v>
      </c>
      <c r="K95" s="71"/>
      <c r="L95" s="71"/>
      <c r="M95" s="224">
        <v>0.15</v>
      </c>
      <c r="N95" s="224">
        <v>0.4</v>
      </c>
      <c r="O95" s="224">
        <v>0.4</v>
      </c>
      <c r="P95" s="224">
        <v>0.05</v>
      </c>
      <c r="Q95" s="72"/>
    </row>
    <row r="96" spans="1:22" x14ac:dyDescent="0.2">
      <c r="A96" s="71"/>
      <c r="B96" s="177"/>
      <c r="C96" s="177"/>
      <c r="D96" s="71"/>
      <c r="E96" s="112"/>
      <c r="F96" s="177"/>
      <c r="G96" s="72"/>
      <c r="H96" s="72"/>
      <c r="I96" s="72"/>
      <c r="K96" s="72">
        <f t="shared" si="55"/>
        <v>0</v>
      </c>
      <c r="L96" s="72">
        <f t="shared" si="55"/>
        <v>0</v>
      </c>
      <c r="M96" s="72">
        <f t="shared" si="55"/>
        <v>0</v>
      </c>
      <c r="N96" s="72">
        <f t="shared" si="55"/>
        <v>0</v>
      </c>
      <c r="O96" s="72">
        <f t="shared" si="55"/>
        <v>0</v>
      </c>
      <c r="P96" s="72">
        <f>ROUND(P95*$I95,2)</f>
        <v>0</v>
      </c>
      <c r="Q96" s="72">
        <f t="shared" ref="Q96" si="56">SUM(K96:P96)</f>
        <v>0</v>
      </c>
      <c r="R96" s="62" t="b">
        <f>Q96=I95</f>
        <v>1</v>
      </c>
    </row>
    <row r="97" spans="1:20" ht="38.25" x14ac:dyDescent="0.2">
      <c r="A97" s="71" t="s">
        <v>43</v>
      </c>
      <c r="B97" s="177">
        <v>93596</v>
      </c>
      <c r="C97" s="177" t="s">
        <v>33527</v>
      </c>
      <c r="D97" s="71" t="s">
        <v>14</v>
      </c>
      <c r="E97" s="112" t="str">
        <f>VLOOKUP(C97,PLANILHA_ORC!$G:$J,3,0)</f>
        <v>TRANSPORTE COM CAMINHÃO BASCULANTE DE 10 M³, EM VIA URBANA PAVIMENTADA, ADICIONAL PARA DMT EXCEDENTE A 30 KM (UNIDADE: TXKM). AF_07/2020</v>
      </c>
      <c r="F97" s="177" t="str">
        <f>VLOOKUP(C97,PLANILHA_ORC!$G:$J,4,0)</f>
        <v>TXKM</v>
      </c>
      <c r="G97" s="72">
        <f>VLOOKUP(C97,PLANILHA_ORC!$G:$M,6,0)</f>
        <v>0.84</v>
      </c>
      <c r="H97" s="72">
        <f>VLOOKUP(C97,PLANILHA_ORC!$G:$M,7,0)</f>
        <v>24091.119999999999</v>
      </c>
      <c r="I97" s="72">
        <f>VLOOKUP(C97,PLANILHA_ORC!$G:$P,9,0)</f>
        <v>0</v>
      </c>
      <c r="K97" s="71"/>
      <c r="L97" s="71"/>
      <c r="M97" s="224">
        <v>0.15</v>
      </c>
      <c r="N97" s="224">
        <v>0.4</v>
      </c>
      <c r="O97" s="224">
        <v>0.4</v>
      </c>
      <c r="P97" s="224">
        <v>0.05</v>
      </c>
      <c r="Q97" s="72"/>
    </row>
    <row r="98" spans="1:20" x14ac:dyDescent="0.2">
      <c r="A98" s="71"/>
      <c r="B98" s="177"/>
      <c r="C98" s="177"/>
      <c r="D98" s="71"/>
      <c r="E98" s="112"/>
      <c r="F98" s="177"/>
      <c r="G98" s="72"/>
      <c r="H98" s="72"/>
      <c r="I98" s="72"/>
      <c r="K98" s="72">
        <f t="shared" si="55"/>
        <v>0</v>
      </c>
      <c r="L98" s="72">
        <f t="shared" si="55"/>
        <v>0</v>
      </c>
      <c r="M98" s="72">
        <f t="shared" si="55"/>
        <v>0</v>
      </c>
      <c r="N98" s="72">
        <f t="shared" si="55"/>
        <v>0</v>
      </c>
      <c r="O98" s="72">
        <f t="shared" si="55"/>
        <v>0</v>
      </c>
      <c r="P98" s="72">
        <f>ROUND(P97*$I97,2)</f>
        <v>0</v>
      </c>
      <c r="Q98" s="72">
        <f t="shared" ref="Q98" si="57">SUM(K98:P98)</f>
        <v>0</v>
      </c>
      <c r="R98" s="62" t="b">
        <f>Q98=I97</f>
        <v>1</v>
      </c>
    </row>
    <row r="99" spans="1:20" s="70" customFormat="1" x14ac:dyDescent="0.2">
      <c r="A99" s="68"/>
      <c r="B99" s="176"/>
      <c r="C99" s="176" t="s">
        <v>33216</v>
      </c>
      <c r="D99" s="68" t="s">
        <v>21099</v>
      </c>
      <c r="E99" s="111" t="s">
        <v>21099</v>
      </c>
      <c r="F99" s="176"/>
      <c r="G99" s="69"/>
      <c r="H99" s="69"/>
      <c r="I99" s="69">
        <f>VLOOKUP(C99,PLANILHA_ORC!$G:$P,9,0)</f>
        <v>0</v>
      </c>
      <c r="J99" s="62"/>
      <c r="K99" s="223">
        <f>SUM(K101,K103,K105,K107,K109,K111,K113)</f>
        <v>0</v>
      </c>
      <c r="L99" s="223">
        <f t="shared" ref="L99:P99" si="58">SUM(L101,L103,L105,L107,L109,L111,L113)</f>
        <v>0</v>
      </c>
      <c r="M99" s="223">
        <f t="shared" si="58"/>
        <v>0</v>
      </c>
      <c r="N99" s="223">
        <f t="shared" si="58"/>
        <v>0</v>
      </c>
      <c r="O99" s="223">
        <f t="shared" si="58"/>
        <v>0</v>
      </c>
      <c r="P99" s="223">
        <f t="shared" si="58"/>
        <v>0</v>
      </c>
      <c r="Q99" s="69">
        <f t="shared" si="33"/>
        <v>0</v>
      </c>
      <c r="R99" s="70" t="b">
        <f>Q99=I99</f>
        <v>1</v>
      </c>
      <c r="T99" s="180"/>
    </row>
    <row r="100" spans="1:20" x14ac:dyDescent="0.2">
      <c r="A100" s="71" t="s">
        <v>21081</v>
      </c>
      <c r="B100" s="177" t="s">
        <v>16929</v>
      </c>
      <c r="C100" s="177" t="s">
        <v>33217</v>
      </c>
      <c r="D100" s="71" t="s">
        <v>21099</v>
      </c>
      <c r="E100" s="112" t="str">
        <f>VLOOKUP(C100,PLANILHA_ORC!$G:$J,3,0)</f>
        <v>Base ou sub-base de brita graduada com brita comercial</v>
      </c>
      <c r="F100" s="177" t="str">
        <f>VLOOKUP(C100,PLANILHA_ORC!$G:$J,4,0)</f>
        <v>m³</v>
      </c>
      <c r="G100" s="72">
        <f>VLOOKUP(C100,PLANILHA_ORC!$G:$M,6,0)</f>
        <v>312.5</v>
      </c>
      <c r="H100" s="72">
        <f>VLOOKUP(C100,PLANILHA_ORC!$G:$M,7,0)</f>
        <v>58.8</v>
      </c>
      <c r="I100" s="72">
        <f>VLOOKUP(C100,PLANILHA_ORC!$G:$P,9,0)</f>
        <v>0</v>
      </c>
      <c r="K100" s="71"/>
      <c r="L100" s="71"/>
      <c r="M100" s="224">
        <v>1</v>
      </c>
      <c r="N100" s="71"/>
      <c r="O100" s="71"/>
      <c r="P100" s="71"/>
      <c r="Q100" s="72"/>
    </row>
    <row r="101" spans="1:20" x14ac:dyDescent="0.2">
      <c r="A101" s="71"/>
      <c r="B101" s="177"/>
      <c r="C101" s="177"/>
      <c r="D101" s="71"/>
      <c r="E101" s="112"/>
      <c r="F101" s="177"/>
      <c r="G101" s="72"/>
      <c r="H101" s="72"/>
      <c r="I101" s="72"/>
      <c r="K101" s="72">
        <f t="shared" ref="K101:P101" si="59">ROUND(K100*$I100,2)</f>
        <v>0</v>
      </c>
      <c r="L101" s="72">
        <f t="shared" si="59"/>
        <v>0</v>
      </c>
      <c r="M101" s="72">
        <f t="shared" si="59"/>
        <v>0</v>
      </c>
      <c r="N101" s="72">
        <f t="shared" si="59"/>
        <v>0</v>
      </c>
      <c r="O101" s="72">
        <f t="shared" si="59"/>
        <v>0</v>
      </c>
      <c r="P101" s="72">
        <f t="shared" si="59"/>
        <v>0</v>
      </c>
      <c r="Q101" s="72">
        <f t="shared" si="33"/>
        <v>0</v>
      </c>
      <c r="R101" s="62" t="b">
        <f>Q101=I100</f>
        <v>1</v>
      </c>
    </row>
    <row r="102" spans="1:20" ht="25.5" x14ac:dyDescent="0.2">
      <c r="A102" s="71" t="s">
        <v>43</v>
      </c>
      <c r="B102" s="177">
        <v>96622</v>
      </c>
      <c r="C102" s="177" t="s">
        <v>33218</v>
      </c>
      <c r="D102" s="71" t="s">
        <v>21099</v>
      </c>
      <c r="E102" s="112" t="str">
        <f>VLOOKUP(C102,PLANILHA_ORC!$G:$J,3,0)</f>
        <v>LASTRO COM MATERIAL GRANULAR, APLICADO EM PISOS OU LAJES SOBRE SOLO, ESPESSURA DE *5 CM*. AF_01/2024</v>
      </c>
      <c r="F102" s="177" t="str">
        <f>VLOOKUP(C102,PLANILHA_ORC!$G:$J,4,0)</f>
        <v>M3</v>
      </c>
      <c r="G102" s="72">
        <f>VLOOKUP(C102,PLANILHA_ORC!$G:$M,6,0)</f>
        <v>243.32</v>
      </c>
      <c r="H102" s="72">
        <f>VLOOKUP(C102,PLANILHA_ORC!$G:$M,7,0)</f>
        <v>14.7</v>
      </c>
      <c r="I102" s="72">
        <f>VLOOKUP(C102,PLANILHA_ORC!$G:$P,9,0)</f>
        <v>0</v>
      </c>
      <c r="K102" s="71"/>
      <c r="L102" s="71"/>
      <c r="M102" s="224">
        <v>1</v>
      </c>
      <c r="N102" s="71"/>
      <c r="O102" s="71"/>
      <c r="P102" s="71"/>
      <c r="Q102" s="72"/>
    </row>
    <row r="103" spans="1:20" x14ac:dyDescent="0.2">
      <c r="A103" s="71"/>
      <c r="B103" s="177"/>
      <c r="C103" s="177"/>
      <c r="D103" s="71"/>
      <c r="E103" s="112"/>
      <c r="F103" s="177"/>
      <c r="G103" s="72"/>
      <c r="H103" s="72"/>
      <c r="I103" s="72"/>
      <c r="K103" s="72">
        <f t="shared" ref="K103:P103" si="60">ROUND(K102*$I102,2)</f>
        <v>0</v>
      </c>
      <c r="L103" s="72">
        <f t="shared" si="60"/>
        <v>0</v>
      </c>
      <c r="M103" s="72">
        <f t="shared" si="60"/>
        <v>0</v>
      </c>
      <c r="N103" s="72">
        <f t="shared" si="60"/>
        <v>0</v>
      </c>
      <c r="O103" s="72">
        <f t="shared" si="60"/>
        <v>0</v>
      </c>
      <c r="P103" s="72">
        <f t="shared" si="60"/>
        <v>0</v>
      </c>
      <c r="Q103" s="72">
        <f t="shared" si="33"/>
        <v>0</v>
      </c>
      <c r="R103" s="62" t="b">
        <f>Q103=I102</f>
        <v>1</v>
      </c>
    </row>
    <row r="104" spans="1:20" ht="38.25" x14ac:dyDescent="0.2">
      <c r="A104" s="71" t="s">
        <v>43</v>
      </c>
      <c r="B104" s="177">
        <v>95996</v>
      </c>
      <c r="C104" s="177" t="s">
        <v>33219</v>
      </c>
      <c r="D104" s="71" t="s">
        <v>21099</v>
      </c>
      <c r="E104" s="112" t="str">
        <f>VLOOKUP(C104,PLANILHA_ORC!$G:$J,3,0)</f>
        <v>EXECUÇÃO DE PAVIMENTO COM APLICAÇÃO DE CONCRETO ASFÁLTICO, CAMADA DE BINDER - EXCLUSIVE CARGA E TRANSPORTE. AF_11/2019</v>
      </c>
      <c r="F104" s="177" t="str">
        <f>VLOOKUP(C104,PLANILHA_ORC!$G:$J,4,0)</f>
        <v>M3</v>
      </c>
      <c r="G104" s="72">
        <f>VLOOKUP(C104,PLANILHA_ORC!$G:$M,6,0)</f>
        <v>1539.61</v>
      </c>
      <c r="H104" s="72">
        <f>VLOOKUP(C104,PLANILHA_ORC!$G:$M,7,0)</f>
        <v>17.64</v>
      </c>
      <c r="I104" s="72">
        <f>VLOOKUP(C104,PLANILHA_ORC!$G:$P,9,0)</f>
        <v>0</v>
      </c>
      <c r="K104" s="71"/>
      <c r="L104" s="71"/>
      <c r="M104" s="71"/>
      <c r="N104" s="224">
        <v>0.5</v>
      </c>
      <c r="O104" s="224">
        <v>0.5</v>
      </c>
      <c r="P104" s="224"/>
      <c r="Q104" s="72"/>
    </row>
    <row r="105" spans="1:20" x14ac:dyDescent="0.2">
      <c r="A105" s="71"/>
      <c r="B105" s="177"/>
      <c r="C105" s="177"/>
      <c r="D105" s="71"/>
      <c r="E105" s="112"/>
      <c r="F105" s="177"/>
      <c r="G105" s="72"/>
      <c r="H105" s="72"/>
      <c r="I105" s="72"/>
      <c r="K105" s="72">
        <f t="shared" ref="K105:P105" si="61">ROUND(K104*$I104,2)</f>
        <v>0</v>
      </c>
      <c r="L105" s="72">
        <f t="shared" si="61"/>
        <v>0</v>
      </c>
      <c r="M105" s="72">
        <f t="shared" si="61"/>
        <v>0</v>
      </c>
      <c r="N105" s="72">
        <f t="shared" si="61"/>
        <v>0</v>
      </c>
      <c r="O105" s="72">
        <f>ROUND(O104*$I104,2)</f>
        <v>0</v>
      </c>
      <c r="P105" s="72">
        <f t="shared" si="61"/>
        <v>0</v>
      </c>
      <c r="Q105" s="72">
        <f t="shared" si="33"/>
        <v>0</v>
      </c>
      <c r="R105" s="62" t="b">
        <f>Q105=I104</f>
        <v>1</v>
      </c>
    </row>
    <row r="106" spans="1:20" ht="38.25" x14ac:dyDescent="0.2">
      <c r="A106" s="71" t="s">
        <v>43</v>
      </c>
      <c r="B106" s="177">
        <v>95995</v>
      </c>
      <c r="C106" s="177" t="s">
        <v>33220</v>
      </c>
      <c r="D106" s="71" t="s">
        <v>21099</v>
      </c>
      <c r="E106" s="112" t="str">
        <f>VLOOKUP(C106,PLANILHA_ORC!$G:$J,3,0)</f>
        <v>EXECUÇÃO DE PAVIMENTO COM APLICAÇÃO DE CONCRETO ASFÁLTICO, CAMADA DE ROLAMENTO - EXCLUSIVE CARGA E TRANSPORTE. AF_11/2019</v>
      </c>
      <c r="F106" s="177" t="str">
        <f>VLOOKUP(C106,PLANILHA_ORC!$G:$J,4,0)</f>
        <v>M3</v>
      </c>
      <c r="G106" s="72">
        <f>VLOOKUP(C106,PLANILHA_ORC!$G:$M,6,0)</f>
        <v>1786.07</v>
      </c>
      <c r="H106" s="72">
        <f>VLOOKUP(C106,PLANILHA_ORC!$G:$M,7,0)</f>
        <v>11.76</v>
      </c>
      <c r="I106" s="72">
        <f>VLOOKUP(C106,PLANILHA_ORC!$G:$P,9,0)</f>
        <v>0</v>
      </c>
      <c r="K106" s="71"/>
      <c r="L106" s="71"/>
      <c r="M106" s="71"/>
      <c r="N106" s="224">
        <v>0.5</v>
      </c>
      <c r="O106" s="224">
        <v>0.5</v>
      </c>
      <c r="P106" s="224"/>
      <c r="Q106" s="72"/>
    </row>
    <row r="107" spans="1:20" x14ac:dyDescent="0.2">
      <c r="A107" s="71"/>
      <c r="B107" s="177"/>
      <c r="C107" s="177"/>
      <c r="D107" s="71"/>
      <c r="E107" s="112"/>
      <c r="F107" s="177"/>
      <c r="G107" s="72"/>
      <c r="H107" s="72"/>
      <c r="I107" s="72"/>
      <c r="K107" s="72">
        <f t="shared" ref="K107:P107" si="62">ROUND(K106*$I106,2)</f>
        <v>0</v>
      </c>
      <c r="L107" s="72">
        <f t="shared" si="62"/>
        <v>0</v>
      </c>
      <c r="M107" s="72">
        <f t="shared" si="62"/>
        <v>0</v>
      </c>
      <c r="N107" s="72">
        <f t="shared" si="62"/>
        <v>0</v>
      </c>
      <c r="O107" s="72">
        <f t="shared" si="62"/>
        <v>0</v>
      </c>
      <c r="P107" s="72">
        <f t="shared" si="62"/>
        <v>0</v>
      </c>
      <c r="Q107" s="72">
        <f t="shared" si="33"/>
        <v>0</v>
      </c>
      <c r="R107" s="62" t="b">
        <f>Q107=I106</f>
        <v>1</v>
      </c>
    </row>
    <row r="108" spans="1:20" ht="51" x14ac:dyDescent="0.2">
      <c r="A108" s="71" t="s">
        <v>43</v>
      </c>
      <c r="B108" s="177">
        <v>94273</v>
      </c>
      <c r="C108" s="177" t="s">
        <v>33221</v>
      </c>
      <c r="D108" s="71" t="s">
        <v>21099</v>
      </c>
      <c r="E108" s="112" t="str">
        <f>VLOOKUP(C108,PLANILHA_ORC!$G:$J,3,0)</f>
        <v>ASSENTAMENTO DE GUIA (MEIO-FIO) EM TRECHO RETO, CONFECCIONADA EM CONCRETO PRÉ-FABRICADO, DIMENSÕES 100X15X13X30 CM (COMPRIMENTO X BASE INFERIOR X BASE SUPERIOR X ALTURA). AF_01/2024</v>
      </c>
      <c r="F108" s="177" t="str">
        <f>VLOOKUP(C108,PLANILHA_ORC!$G:$J,4,0)</f>
        <v>M</v>
      </c>
      <c r="G108" s="72">
        <f>VLOOKUP(C108,PLANILHA_ORC!$G:$M,6,0)</f>
        <v>56.22</v>
      </c>
      <c r="H108" s="72">
        <f>VLOOKUP(C108,PLANILHA_ORC!$G:$M,7,0)</f>
        <v>84</v>
      </c>
      <c r="I108" s="72">
        <f>VLOOKUP(C108,PLANILHA_ORC!$G:$P,9,0)</f>
        <v>0</v>
      </c>
      <c r="K108" s="71"/>
      <c r="L108" s="71"/>
      <c r="M108" s="71"/>
      <c r="N108" s="224">
        <v>0.5</v>
      </c>
      <c r="O108" s="224">
        <v>0.5</v>
      </c>
      <c r="P108" s="224"/>
      <c r="Q108" s="72"/>
    </row>
    <row r="109" spans="1:20" x14ac:dyDescent="0.2">
      <c r="A109" s="71"/>
      <c r="B109" s="177"/>
      <c r="C109" s="177"/>
      <c r="D109" s="71"/>
      <c r="E109" s="112"/>
      <c r="F109" s="177"/>
      <c r="G109" s="72"/>
      <c r="H109" s="72"/>
      <c r="I109" s="72"/>
      <c r="K109" s="72">
        <f t="shared" ref="K109:P109" si="63">ROUND(K108*$I108,2)</f>
        <v>0</v>
      </c>
      <c r="L109" s="72">
        <f t="shared" si="63"/>
        <v>0</v>
      </c>
      <c r="M109" s="72">
        <f t="shared" si="63"/>
        <v>0</v>
      </c>
      <c r="N109" s="72">
        <f t="shared" si="63"/>
        <v>0</v>
      </c>
      <c r="O109" s="72">
        <f t="shared" si="63"/>
        <v>0</v>
      </c>
      <c r="P109" s="72">
        <f t="shared" si="63"/>
        <v>0</v>
      </c>
      <c r="Q109" s="72">
        <f t="shared" si="33"/>
        <v>0</v>
      </c>
      <c r="R109" s="62" t="b">
        <f>Q109=I108</f>
        <v>1</v>
      </c>
    </row>
    <row r="110" spans="1:20" ht="25.5" x14ac:dyDescent="0.2">
      <c r="A110" s="71" t="s">
        <v>43</v>
      </c>
      <c r="B110" s="177">
        <v>94283</v>
      </c>
      <c r="C110" s="177" t="s">
        <v>33222</v>
      </c>
      <c r="D110" s="71" t="s">
        <v>21099</v>
      </c>
      <c r="E110" s="112" t="str">
        <f>VLOOKUP(C110,PLANILHA_ORC!$G:$J,3,0)</f>
        <v>EXECUÇÃO DE SARJETA DE CONCRETO USINADO, MOLDADA  IN LOCO  EM TRECHO RETO, 45 CM BASE X 15 CM ALTURA. AF_01/2024</v>
      </c>
      <c r="F110" s="177" t="str">
        <f>VLOOKUP(C110,PLANILHA_ORC!$G:$J,4,0)</f>
        <v>M</v>
      </c>
      <c r="G110" s="72">
        <f>VLOOKUP(C110,PLANILHA_ORC!$G:$M,6,0)</f>
        <v>69.75</v>
      </c>
      <c r="H110" s="72">
        <f>VLOOKUP(C110,PLANILHA_ORC!$G:$M,7,0)</f>
        <v>84</v>
      </c>
      <c r="I110" s="72">
        <f>VLOOKUP(C110,PLANILHA_ORC!$G:$P,9,0)</f>
        <v>0</v>
      </c>
      <c r="K110" s="71"/>
      <c r="L110" s="71"/>
      <c r="M110" s="71"/>
      <c r="N110" s="224">
        <v>0.5</v>
      </c>
      <c r="O110" s="224">
        <v>0.5</v>
      </c>
      <c r="P110" s="224"/>
      <c r="Q110" s="72"/>
    </row>
    <row r="111" spans="1:20" x14ac:dyDescent="0.2">
      <c r="A111" s="71"/>
      <c r="B111" s="177"/>
      <c r="C111" s="177"/>
      <c r="D111" s="71"/>
      <c r="E111" s="112"/>
      <c r="F111" s="177"/>
      <c r="G111" s="72"/>
      <c r="H111" s="72"/>
      <c r="I111" s="72"/>
      <c r="K111" s="72">
        <f t="shared" ref="K111:P111" si="64">ROUND(K110*$I110,2)</f>
        <v>0</v>
      </c>
      <c r="L111" s="72">
        <f t="shared" si="64"/>
        <v>0</v>
      </c>
      <c r="M111" s="72">
        <f t="shared" si="64"/>
        <v>0</v>
      </c>
      <c r="N111" s="72">
        <f t="shared" si="64"/>
        <v>0</v>
      </c>
      <c r="O111" s="72">
        <f t="shared" si="64"/>
        <v>0</v>
      </c>
      <c r="P111" s="72">
        <f t="shared" si="64"/>
        <v>0</v>
      </c>
      <c r="Q111" s="72">
        <f t="shared" si="33"/>
        <v>0</v>
      </c>
      <c r="R111" s="62" t="b">
        <f>Q111=I110</f>
        <v>1</v>
      </c>
    </row>
    <row r="112" spans="1:20" ht="38.25" x14ac:dyDescent="0.2">
      <c r="A112" s="71" t="s">
        <v>43</v>
      </c>
      <c r="B112" s="177">
        <v>94995</v>
      </c>
      <c r="C112" s="177" t="s">
        <v>33452</v>
      </c>
      <c r="D112" s="71" t="s">
        <v>21099</v>
      </c>
      <c r="E112" s="112" t="str">
        <f>VLOOKUP(C112,PLANILHA_ORC!$G:$J,3,0)</f>
        <v>EXECUÇÃO DE PASSEIO (CALÇADA) OU PISO DE CONCRETO COM CONCRETO MOLDADO IN LOCO, USINADO, ACABAMENTO CONVENCIONAL, ESPESSURA 8 CM, ARMADO. AF_08/2022</v>
      </c>
      <c r="F112" s="177" t="str">
        <f>VLOOKUP(C112,PLANILHA_ORC!$G:$J,4,0)</f>
        <v>M2</v>
      </c>
      <c r="G112" s="72">
        <f>VLOOKUP(C112,PLANILHA_ORC!$G:$M,6,0)</f>
        <v>105.37</v>
      </c>
      <c r="H112" s="72">
        <f>VLOOKUP(C112,PLANILHA_ORC!$G:$M,7,0)</f>
        <v>126</v>
      </c>
      <c r="I112" s="72">
        <f>VLOOKUP(C112,PLANILHA_ORC!$G:$P,9,0)</f>
        <v>0</v>
      </c>
      <c r="K112" s="71"/>
      <c r="L112" s="71"/>
      <c r="M112" s="71"/>
      <c r="N112" s="224">
        <v>0.5</v>
      </c>
      <c r="O112" s="224">
        <v>0.5</v>
      </c>
      <c r="P112" s="224"/>
      <c r="Q112" s="72"/>
    </row>
    <row r="113" spans="1:20" x14ac:dyDescent="0.2">
      <c r="A113" s="71"/>
      <c r="B113" s="177"/>
      <c r="C113" s="177"/>
      <c r="D113" s="71"/>
      <c r="E113" s="112"/>
      <c r="F113" s="177"/>
      <c r="G113" s="72"/>
      <c r="H113" s="72"/>
      <c r="I113" s="72"/>
      <c r="K113" s="72">
        <f t="shared" ref="K113:P113" si="65">ROUND(K112*$I112,2)</f>
        <v>0</v>
      </c>
      <c r="L113" s="72">
        <f t="shared" si="65"/>
        <v>0</v>
      </c>
      <c r="M113" s="72">
        <f t="shared" si="65"/>
        <v>0</v>
      </c>
      <c r="N113" s="72">
        <f t="shared" si="65"/>
        <v>0</v>
      </c>
      <c r="O113" s="72">
        <f t="shared" si="65"/>
        <v>0</v>
      </c>
      <c r="P113" s="72">
        <f t="shared" si="65"/>
        <v>0</v>
      </c>
      <c r="Q113" s="72">
        <f t="shared" ref="Q113" si="66">SUM(K113:P113)</f>
        <v>0</v>
      </c>
      <c r="R113" s="62" t="b">
        <f>Q113=I112</f>
        <v>1</v>
      </c>
    </row>
    <row r="114" spans="1:20" s="70" customFormat="1" x14ac:dyDescent="0.2">
      <c r="A114" s="68"/>
      <c r="B114" s="176"/>
      <c r="C114" s="176" t="s">
        <v>33223</v>
      </c>
      <c r="D114" s="68" t="s">
        <v>21100</v>
      </c>
      <c r="E114" s="111" t="s">
        <v>21100</v>
      </c>
      <c r="F114" s="176"/>
      <c r="G114" s="69"/>
      <c r="H114" s="69"/>
      <c r="I114" s="69">
        <f>VLOOKUP(C114,PLANILHA_ORC!$G:$P,9,0)</f>
        <v>0</v>
      </c>
      <c r="J114" s="62"/>
      <c r="K114" s="223">
        <f>SUM(K116,K118,K120)</f>
        <v>0</v>
      </c>
      <c r="L114" s="223">
        <f t="shared" ref="L114:P114" si="67">SUM(L116,L118,L120)</f>
        <v>0</v>
      </c>
      <c r="M114" s="223">
        <f t="shared" si="67"/>
        <v>0</v>
      </c>
      <c r="N114" s="223">
        <f t="shared" si="67"/>
        <v>0</v>
      </c>
      <c r="O114" s="223">
        <f t="shared" si="67"/>
        <v>0</v>
      </c>
      <c r="P114" s="223">
        <f t="shared" si="67"/>
        <v>0</v>
      </c>
      <c r="Q114" s="69">
        <f t="shared" si="33"/>
        <v>0</v>
      </c>
      <c r="R114" s="70" t="b">
        <f>Q114=I114</f>
        <v>1</v>
      </c>
      <c r="T114" s="180"/>
    </row>
    <row r="115" spans="1:20" ht="38.25" x14ac:dyDescent="0.2">
      <c r="A115" s="71" t="s">
        <v>43</v>
      </c>
      <c r="B115" s="177">
        <v>105745</v>
      </c>
      <c r="C115" s="177" t="s">
        <v>33224</v>
      </c>
      <c r="D115" s="71" t="s">
        <v>21100</v>
      </c>
      <c r="E115" s="112" t="str">
        <f>VLOOKUP(C115,PLANILHA_ORC!$G:$J,3,0)</f>
        <v>CONSTRUÇÃO DE BASE E SUB-BASE PARA PAVIMENTAÇÃO DE RACHÃO, COM ESPESSURA DE 50 CM - EXCLUSIVE CARGA E TRANSPORTE. AF_09/2024</v>
      </c>
      <c r="F115" s="177" t="str">
        <f>VLOOKUP(C115,PLANILHA_ORC!$G:$J,4,0)</f>
        <v>M3</v>
      </c>
      <c r="G115" s="72">
        <f>VLOOKUP(C115,PLANILHA_ORC!$G:$M,6,0)</f>
        <v>120.09</v>
      </c>
      <c r="H115" s="72">
        <f>VLOOKUP(C115,PLANILHA_ORC!$G:$M,7,0)</f>
        <v>398.18</v>
      </c>
      <c r="I115" s="72">
        <f>VLOOKUP(C115,PLANILHA_ORC!$G:$P,9,0)</f>
        <v>0</v>
      </c>
      <c r="K115" s="71"/>
      <c r="L115" s="71"/>
      <c r="M115" s="224">
        <v>0.15</v>
      </c>
      <c r="N115" s="224">
        <v>0.4</v>
      </c>
      <c r="O115" s="224">
        <v>0.4</v>
      </c>
      <c r="P115" s="224">
        <v>0.05</v>
      </c>
      <c r="Q115" s="72"/>
    </row>
    <row r="116" spans="1:20" x14ac:dyDescent="0.2">
      <c r="A116" s="71"/>
      <c r="B116" s="177"/>
      <c r="C116" s="177"/>
      <c r="D116" s="71"/>
      <c r="E116" s="112"/>
      <c r="F116" s="177"/>
      <c r="G116" s="72"/>
      <c r="H116" s="72"/>
      <c r="I116" s="72"/>
      <c r="K116" s="72">
        <f t="shared" ref="K116:O116" si="68">ROUND(K115*$I115,2)</f>
        <v>0</v>
      </c>
      <c r="L116" s="72">
        <f t="shared" si="68"/>
        <v>0</v>
      </c>
      <c r="M116" s="72">
        <f t="shared" si="68"/>
        <v>0</v>
      </c>
      <c r="N116" s="72">
        <f t="shared" si="68"/>
        <v>0</v>
      </c>
      <c r="O116" s="72">
        <f t="shared" si="68"/>
        <v>0</v>
      </c>
      <c r="P116" s="72">
        <f>ROUND(P115*$I115,2)</f>
        <v>0</v>
      </c>
      <c r="Q116" s="72">
        <f t="shared" si="33"/>
        <v>0</v>
      </c>
      <c r="R116" s="62" t="b">
        <f>Q116=I115</f>
        <v>1</v>
      </c>
    </row>
    <row r="117" spans="1:20" ht="38.25" x14ac:dyDescent="0.2">
      <c r="A117" s="71" t="s">
        <v>43</v>
      </c>
      <c r="B117" s="177">
        <v>100324</v>
      </c>
      <c r="C117" s="177" t="s">
        <v>33225</v>
      </c>
      <c r="D117" s="71" t="s">
        <v>21100</v>
      </c>
      <c r="E117" s="112" t="str">
        <f>VLOOKUP(C117,PLANILHA_ORC!$G:$J,3,0)</f>
        <v>LASTRO COM MATERIAL GRANULAR (PEDRA BRITADA N.1 E PEDRA BRITADA N.2), APLICADO EM PISOS OU LAJES SOBRE SOLO, ESPESSURA DE *10 CM*. AF_01/2024</v>
      </c>
      <c r="F117" s="177" t="str">
        <f>VLOOKUP(C117,PLANILHA_ORC!$G:$J,4,0)</f>
        <v>M3</v>
      </c>
      <c r="G117" s="72">
        <f>VLOOKUP(C117,PLANILHA_ORC!$G:$M,6,0)</f>
        <v>204.63</v>
      </c>
      <c r="H117" s="72">
        <f>VLOOKUP(C117,PLANILHA_ORC!$G:$M,7,0)</f>
        <v>72.569999999999993</v>
      </c>
      <c r="I117" s="72">
        <f>VLOOKUP(C117,PLANILHA_ORC!$G:$P,9,0)</f>
        <v>0</v>
      </c>
      <c r="K117" s="71"/>
      <c r="L117" s="71"/>
      <c r="M117" s="224">
        <v>0.15</v>
      </c>
      <c r="N117" s="224">
        <v>0.4</v>
      </c>
      <c r="O117" s="224">
        <v>0.4</v>
      </c>
      <c r="P117" s="224">
        <v>0.05</v>
      </c>
      <c r="Q117" s="72"/>
    </row>
    <row r="118" spans="1:20" x14ac:dyDescent="0.2">
      <c r="A118" s="71"/>
      <c r="B118" s="177"/>
      <c r="C118" s="177"/>
      <c r="D118" s="71"/>
      <c r="E118" s="112"/>
      <c r="F118" s="177"/>
      <c r="G118" s="72"/>
      <c r="H118" s="72"/>
      <c r="I118" s="72"/>
      <c r="K118" s="72">
        <f t="shared" ref="K118:P118" si="69">ROUND(K117*$I117,2)</f>
        <v>0</v>
      </c>
      <c r="L118" s="72">
        <f t="shared" si="69"/>
        <v>0</v>
      </c>
      <c r="M118" s="72">
        <f t="shared" si="69"/>
        <v>0</v>
      </c>
      <c r="N118" s="72">
        <f t="shared" si="69"/>
        <v>0</v>
      </c>
      <c r="O118" s="72">
        <f t="shared" si="69"/>
        <v>0</v>
      </c>
      <c r="P118" s="72">
        <f t="shared" si="69"/>
        <v>0</v>
      </c>
      <c r="Q118" s="72">
        <f t="shared" si="33"/>
        <v>0</v>
      </c>
      <c r="R118" s="62" t="b">
        <f>Q118=I117</f>
        <v>1</v>
      </c>
    </row>
    <row r="119" spans="1:20" ht="25.5" x14ac:dyDescent="0.2">
      <c r="A119" s="71" t="s">
        <v>43</v>
      </c>
      <c r="B119" s="177">
        <v>96620</v>
      </c>
      <c r="C119" s="177" t="s">
        <v>33226</v>
      </c>
      <c r="D119" s="71" t="s">
        <v>21100</v>
      </c>
      <c r="E119" s="112" t="str">
        <f>VLOOKUP(C119,PLANILHA_ORC!$G:$J,3,0)</f>
        <v>LASTRO DE CONCRETO MAGRO, APLICADO EM PISOS, LAJES SOBRE SOLO OU RADIERS. AF_01/2024</v>
      </c>
      <c r="F119" s="177" t="str">
        <f>VLOOKUP(C119,PLANILHA_ORC!$G:$J,4,0)</f>
        <v>M3</v>
      </c>
      <c r="G119" s="72">
        <f>VLOOKUP(C119,PLANILHA_ORC!$G:$M,6,0)</f>
        <v>875.87</v>
      </c>
      <c r="H119" s="72">
        <f>VLOOKUP(C119,PLANILHA_ORC!$G:$M,7,0)</f>
        <v>72.569999999999993</v>
      </c>
      <c r="I119" s="72">
        <f>VLOOKUP(C119,PLANILHA_ORC!$G:$P,9,0)</f>
        <v>0</v>
      </c>
      <c r="K119" s="71"/>
      <c r="L119" s="71"/>
      <c r="M119" s="224">
        <v>0.15</v>
      </c>
      <c r="N119" s="224">
        <v>0.4</v>
      </c>
      <c r="O119" s="224">
        <v>0.4</v>
      </c>
      <c r="P119" s="224">
        <v>0.05</v>
      </c>
      <c r="Q119" s="72"/>
    </row>
    <row r="120" spans="1:20" x14ac:dyDescent="0.2">
      <c r="A120" s="71"/>
      <c r="B120" s="177"/>
      <c r="C120" s="177"/>
      <c r="D120" s="71"/>
      <c r="E120" s="112"/>
      <c r="F120" s="177"/>
      <c r="G120" s="72"/>
      <c r="H120" s="72"/>
      <c r="I120" s="72"/>
      <c r="K120" s="72">
        <f t="shared" ref="K120:P120" si="70">ROUND(K119*$I119,2)</f>
        <v>0</v>
      </c>
      <c r="L120" s="72">
        <f t="shared" si="70"/>
        <v>0</v>
      </c>
      <c r="M120" s="72">
        <f t="shared" si="70"/>
        <v>0</v>
      </c>
      <c r="N120" s="72">
        <f t="shared" si="70"/>
        <v>0</v>
      </c>
      <c r="O120" s="72">
        <f t="shared" si="70"/>
        <v>0</v>
      </c>
      <c r="P120" s="72">
        <f t="shared" si="70"/>
        <v>0</v>
      </c>
      <c r="Q120" s="72">
        <f t="shared" si="33"/>
        <v>0</v>
      </c>
      <c r="R120" s="62" t="b">
        <f>Q120=I119</f>
        <v>1</v>
      </c>
    </row>
    <row r="121" spans="1:20" s="70" customFormat="1" x14ac:dyDescent="0.2">
      <c r="A121" s="68"/>
      <c r="B121" s="176"/>
      <c r="C121" s="176" t="s">
        <v>33227</v>
      </c>
      <c r="D121" s="68" t="s">
        <v>23751</v>
      </c>
      <c r="E121" s="111" t="s">
        <v>23751</v>
      </c>
      <c r="F121" s="176"/>
      <c r="G121" s="69"/>
      <c r="H121" s="69"/>
      <c r="I121" s="69">
        <f>VLOOKUP(C121,PLANILHA_ORC!$G:$P,9,0)</f>
        <v>0</v>
      </c>
      <c r="J121" s="62"/>
      <c r="K121" s="223">
        <f>SUM(K123,K125,K127)</f>
        <v>0</v>
      </c>
      <c r="L121" s="223">
        <f t="shared" ref="L121:P121" si="71">SUM(L123,L125,L127)</f>
        <v>0</v>
      </c>
      <c r="M121" s="223">
        <f t="shared" si="71"/>
        <v>0</v>
      </c>
      <c r="N121" s="223">
        <f t="shared" si="71"/>
        <v>0</v>
      </c>
      <c r="O121" s="223">
        <f t="shared" si="71"/>
        <v>0</v>
      </c>
      <c r="P121" s="223">
        <f t="shared" si="71"/>
        <v>0</v>
      </c>
      <c r="Q121" s="69">
        <f t="shared" si="33"/>
        <v>0</v>
      </c>
      <c r="R121" s="70" t="b">
        <f>Q121=I121</f>
        <v>1</v>
      </c>
      <c r="T121" s="180"/>
    </row>
    <row r="122" spans="1:20" ht="38.25" x14ac:dyDescent="0.2">
      <c r="A122" s="71" t="s">
        <v>21081</v>
      </c>
      <c r="B122" s="177" t="s">
        <v>15024</v>
      </c>
      <c r="C122" s="177" t="s">
        <v>33228</v>
      </c>
      <c r="D122" s="71" t="s">
        <v>23751</v>
      </c>
      <c r="E122" s="112" t="str">
        <f>VLOOKUP(C122,PLANILHA_ORC!$G:$J,3,0)</f>
        <v>Escoramento com perfis metálicos W 150 x 18,0 kg/m a cada metro e chapas de aço - estroncas a cada 2 m não incluídas - profundidade de até 10 m - aço com utilização de 20 vezes - fornecimento, instalação e retirada</v>
      </c>
      <c r="F122" s="177" t="str">
        <f>VLOOKUP(C122,PLANILHA_ORC!$G:$J,4,0)</f>
        <v>m²</v>
      </c>
      <c r="G122" s="72">
        <f>VLOOKUP(C122,PLANILHA_ORC!$G:$M,6,0)</f>
        <v>283.08999999999997</v>
      </c>
      <c r="H122" s="72">
        <f>VLOOKUP(C122,PLANILHA_ORC!$G:$M,7,0)</f>
        <v>1184.75</v>
      </c>
      <c r="I122" s="72">
        <f>VLOOKUP(C122,PLANILHA_ORC!$G:$P,9,0)</f>
        <v>0</v>
      </c>
      <c r="K122" s="71"/>
      <c r="L122" s="71"/>
      <c r="M122" s="224">
        <v>0.15</v>
      </c>
      <c r="N122" s="224">
        <v>0.4</v>
      </c>
      <c r="O122" s="224">
        <v>0.4</v>
      </c>
      <c r="P122" s="224">
        <v>0.05</v>
      </c>
      <c r="Q122" s="72"/>
    </row>
    <row r="123" spans="1:20" x14ac:dyDescent="0.2">
      <c r="A123" s="71"/>
      <c r="B123" s="177"/>
      <c r="C123" s="177"/>
      <c r="D123" s="71"/>
      <c r="E123" s="112"/>
      <c r="F123" s="177"/>
      <c r="G123" s="72"/>
      <c r="H123" s="72"/>
      <c r="I123" s="72"/>
      <c r="K123" s="72">
        <f t="shared" ref="K123:O123" si="72">ROUND(K122*$I122,2)</f>
        <v>0</v>
      </c>
      <c r="L123" s="72">
        <f t="shared" si="72"/>
        <v>0</v>
      </c>
      <c r="M123" s="72">
        <f t="shared" si="72"/>
        <v>0</v>
      </c>
      <c r="N123" s="72">
        <f t="shared" si="72"/>
        <v>0</v>
      </c>
      <c r="O123" s="72">
        <f t="shared" si="72"/>
        <v>0</v>
      </c>
      <c r="P123" s="72">
        <f>ROUND(P122*$I122,2)</f>
        <v>0</v>
      </c>
      <c r="Q123" s="72">
        <f t="shared" si="33"/>
        <v>0</v>
      </c>
      <c r="R123" s="62" t="b">
        <f>Q123=I122</f>
        <v>1</v>
      </c>
    </row>
    <row r="124" spans="1:20" x14ac:dyDescent="0.2">
      <c r="A124" s="71" t="s">
        <v>21081</v>
      </c>
      <c r="B124" s="177" t="s">
        <v>15054</v>
      </c>
      <c r="C124" s="177" t="s">
        <v>33229</v>
      </c>
      <c r="D124" s="71" t="s">
        <v>23751</v>
      </c>
      <c r="E124" s="112" t="str">
        <f>VLOOKUP(C124,PLANILHA_ORC!$G:$J,3,0)</f>
        <v>Estroncas em perfil metálico W 150 x 18,0 kg/m - utilização de 20 vezes</v>
      </c>
      <c r="F124" s="177" t="str">
        <f>VLOOKUP(C124,PLANILHA_ORC!$G:$J,4,0)</f>
        <v>m</v>
      </c>
      <c r="G124" s="72">
        <f>VLOOKUP(C124,PLANILHA_ORC!$G:$M,6,0)</f>
        <v>49.22</v>
      </c>
      <c r="H124" s="72">
        <f>VLOOKUP(C124,PLANILHA_ORC!$G:$M,7,0)</f>
        <v>51.39</v>
      </c>
      <c r="I124" s="72">
        <f>VLOOKUP(C124,PLANILHA_ORC!$G:$P,9,0)</f>
        <v>0</v>
      </c>
      <c r="K124" s="71"/>
      <c r="L124" s="71"/>
      <c r="M124" s="224">
        <v>0.15</v>
      </c>
      <c r="N124" s="224">
        <v>0.4</v>
      </c>
      <c r="O124" s="224">
        <v>0.4</v>
      </c>
      <c r="P124" s="224">
        <v>0.05</v>
      </c>
      <c r="Q124" s="72"/>
    </row>
    <row r="125" spans="1:20" x14ac:dyDescent="0.2">
      <c r="A125" s="71"/>
      <c r="B125" s="177"/>
      <c r="C125" s="177"/>
      <c r="D125" s="71"/>
      <c r="E125" s="112"/>
      <c r="F125" s="177"/>
      <c r="G125" s="72"/>
      <c r="H125" s="72"/>
      <c r="I125" s="72"/>
      <c r="K125" s="72">
        <f t="shared" ref="K125:P125" si="73">ROUND(K124*$I124,2)</f>
        <v>0</v>
      </c>
      <c r="L125" s="72">
        <f t="shared" si="73"/>
        <v>0</v>
      </c>
      <c r="M125" s="72">
        <f t="shared" si="73"/>
        <v>0</v>
      </c>
      <c r="N125" s="72">
        <f t="shared" si="73"/>
        <v>0</v>
      </c>
      <c r="O125" s="72">
        <f t="shared" si="73"/>
        <v>0</v>
      </c>
      <c r="P125" s="72">
        <f t="shared" si="73"/>
        <v>0</v>
      </c>
      <c r="Q125" s="72">
        <f t="shared" si="33"/>
        <v>0</v>
      </c>
      <c r="R125" s="62" t="b">
        <f>Q125=I124</f>
        <v>1</v>
      </c>
    </row>
    <row r="126" spans="1:20" ht="25.5" x14ac:dyDescent="0.2">
      <c r="A126" s="71" t="s">
        <v>21081</v>
      </c>
      <c r="B126" s="177" t="s">
        <v>15030</v>
      </c>
      <c r="C126" s="177" t="s">
        <v>33230</v>
      </c>
      <c r="D126" s="71" t="s">
        <v>23751</v>
      </c>
      <c r="E126" s="112" t="str">
        <f>VLOOKUP(C126,PLANILHA_ORC!$G:$J,3,0)</f>
        <v>Escoramento com pontaletes D = 10 cm - utilização de 3 vezes - confecção, instalação e retirada</v>
      </c>
      <c r="F126" s="177" t="str">
        <f>VLOOKUP(C126,PLANILHA_ORC!$G:$J,4,0)</f>
        <v>m³</v>
      </c>
      <c r="G126" s="72">
        <f>VLOOKUP(C126,PLANILHA_ORC!$G:$M,6,0)</f>
        <v>28.48</v>
      </c>
      <c r="H126" s="72">
        <f>VLOOKUP(C126,PLANILHA_ORC!$G:$M,7,0)</f>
        <v>51.68</v>
      </c>
      <c r="I126" s="72">
        <f>VLOOKUP(C126,PLANILHA_ORC!$G:$P,9,0)</f>
        <v>0</v>
      </c>
      <c r="K126" s="71"/>
      <c r="L126" s="71"/>
      <c r="M126" s="224">
        <v>0.15</v>
      </c>
      <c r="N126" s="224">
        <v>0.4</v>
      </c>
      <c r="O126" s="224">
        <v>0.4</v>
      </c>
      <c r="P126" s="224">
        <v>0.05</v>
      </c>
      <c r="Q126" s="72"/>
    </row>
    <row r="127" spans="1:20" x14ac:dyDescent="0.2">
      <c r="A127" s="71"/>
      <c r="B127" s="177"/>
      <c r="C127" s="177"/>
      <c r="D127" s="71"/>
      <c r="E127" s="112"/>
      <c r="F127" s="177"/>
      <c r="G127" s="72"/>
      <c r="H127" s="72"/>
      <c r="I127" s="72"/>
      <c r="K127" s="72">
        <f t="shared" ref="K127:P127" si="74">ROUND(K126*$I126,2)</f>
        <v>0</v>
      </c>
      <c r="L127" s="72">
        <f t="shared" si="74"/>
        <v>0</v>
      </c>
      <c r="M127" s="72">
        <f t="shared" si="74"/>
        <v>0</v>
      </c>
      <c r="N127" s="72">
        <f t="shared" si="74"/>
        <v>0</v>
      </c>
      <c r="O127" s="72">
        <f t="shared" si="74"/>
        <v>0</v>
      </c>
      <c r="P127" s="72">
        <f t="shared" si="74"/>
        <v>0</v>
      </c>
      <c r="Q127" s="72">
        <f t="shared" si="33"/>
        <v>0</v>
      </c>
      <c r="R127" s="62" t="b">
        <f>Q127=I126</f>
        <v>1</v>
      </c>
    </row>
    <row r="128" spans="1:20" s="70" customFormat="1" x14ac:dyDescent="0.2">
      <c r="A128" s="68"/>
      <c r="B128" s="176"/>
      <c r="C128" s="176" t="s">
        <v>33231</v>
      </c>
      <c r="D128" s="68" t="s">
        <v>17</v>
      </c>
      <c r="E128" s="111" t="s">
        <v>17</v>
      </c>
      <c r="F128" s="176"/>
      <c r="G128" s="69"/>
      <c r="H128" s="69"/>
      <c r="I128" s="69">
        <f>VLOOKUP(C128,PLANILHA_ORC!$G:$P,9,0)</f>
        <v>0</v>
      </c>
      <c r="J128" s="62"/>
      <c r="K128" s="223">
        <f>SUM(K130,K132,K134,K136,K138)</f>
        <v>0</v>
      </c>
      <c r="L128" s="223">
        <f t="shared" ref="L128:P128" si="75">SUM(L130,L132,L134,L136,L138)</f>
        <v>0</v>
      </c>
      <c r="M128" s="223">
        <f t="shared" si="75"/>
        <v>0</v>
      </c>
      <c r="N128" s="223">
        <f t="shared" si="75"/>
        <v>0</v>
      </c>
      <c r="O128" s="223">
        <f t="shared" si="75"/>
        <v>0</v>
      </c>
      <c r="P128" s="223">
        <f t="shared" si="75"/>
        <v>0</v>
      </c>
      <c r="Q128" s="69">
        <f t="shared" si="33"/>
        <v>0</v>
      </c>
      <c r="R128" s="70" t="b">
        <f>Q128=I128</f>
        <v>1</v>
      </c>
      <c r="T128" s="180"/>
    </row>
    <row r="129" spans="1:20" ht="25.5" x14ac:dyDescent="0.2">
      <c r="A129" s="71" t="s">
        <v>21081</v>
      </c>
      <c r="B129" s="177" t="s">
        <v>16421</v>
      </c>
      <c r="C129" s="177" t="s">
        <v>33232</v>
      </c>
      <c r="D129" s="71" t="s">
        <v>17</v>
      </c>
      <c r="E129" s="112" t="str">
        <f>VLOOKUP(C129,PLANILHA_ORC!$G:$J,3,0)</f>
        <v>Fôrmas de tábuas de pinho para dispositivos de drenagem - utilização de 3 vezes - confecção, instalação e retirada</v>
      </c>
      <c r="F129" s="177" t="str">
        <f>VLOOKUP(C129,PLANILHA_ORC!$G:$J,4,0)</f>
        <v>m²</v>
      </c>
      <c r="G129" s="72">
        <f>VLOOKUP(C129,PLANILHA_ORC!$G:$M,6,0)</f>
        <v>96.59</v>
      </c>
      <c r="H129" s="72">
        <f>VLOOKUP(C129,PLANILHA_ORC!$G:$M,7,0)</f>
        <v>1587.07</v>
      </c>
      <c r="I129" s="72">
        <f>VLOOKUP(C129,PLANILHA_ORC!$G:$P,9,0)</f>
        <v>0</v>
      </c>
      <c r="K129" s="71"/>
      <c r="L129" s="71"/>
      <c r="M129" s="224">
        <v>1</v>
      </c>
      <c r="N129" s="71"/>
      <c r="O129" s="71"/>
      <c r="P129" s="71"/>
      <c r="Q129" s="72"/>
    </row>
    <row r="130" spans="1:20" x14ac:dyDescent="0.2">
      <c r="A130" s="71"/>
      <c r="B130" s="177"/>
      <c r="C130" s="177"/>
      <c r="D130" s="71"/>
      <c r="E130" s="112"/>
      <c r="F130" s="177"/>
      <c r="G130" s="72"/>
      <c r="H130" s="72"/>
      <c r="I130" s="72"/>
      <c r="K130" s="72">
        <f t="shared" ref="K130:P130" si="76">ROUND(K129*$I129,2)</f>
        <v>0</v>
      </c>
      <c r="L130" s="72">
        <f t="shared" si="76"/>
        <v>0</v>
      </c>
      <c r="M130" s="72">
        <f t="shared" si="76"/>
        <v>0</v>
      </c>
      <c r="N130" s="72">
        <f t="shared" si="76"/>
        <v>0</v>
      </c>
      <c r="O130" s="72">
        <f t="shared" si="76"/>
        <v>0</v>
      </c>
      <c r="P130" s="72">
        <f t="shared" si="76"/>
        <v>0</v>
      </c>
      <c r="Q130" s="72">
        <f t="shared" ref="Q130:Q164" si="77">SUM(K130:P130)</f>
        <v>0</v>
      </c>
      <c r="R130" s="62" t="b">
        <f>Q130=I129</f>
        <v>1</v>
      </c>
    </row>
    <row r="131" spans="1:20" x14ac:dyDescent="0.2">
      <c r="A131" s="71" t="s">
        <v>24032</v>
      </c>
      <c r="B131" s="177">
        <v>3003021</v>
      </c>
      <c r="C131" s="177" t="s">
        <v>33233</v>
      </c>
      <c r="D131" s="71" t="s">
        <v>17</v>
      </c>
      <c r="E131" s="112" t="str">
        <f>VLOOKUP(C131,PLANILHA_ORC!$G:$J,3,0)</f>
        <v>CONCRETO FCK = 30,0MPA - USINADO E BOMBEÁVEL</v>
      </c>
      <c r="F131" s="177" t="str">
        <f>VLOOKUP(C131,PLANILHA_ORC!$G:$J,4,0)</f>
        <v>M3</v>
      </c>
      <c r="G131" s="72">
        <f>VLOOKUP(C131,PLANILHA_ORC!$G:$M,6,0)</f>
        <v>684.6</v>
      </c>
      <c r="H131" s="72">
        <f>VLOOKUP(C131,PLANILHA_ORC!$G:$M,7,0)</f>
        <v>199.91</v>
      </c>
      <c r="I131" s="72">
        <f>VLOOKUP(C131,PLANILHA_ORC!$G:$P,9,0)</f>
        <v>0</v>
      </c>
      <c r="K131" s="71"/>
      <c r="L131" s="71"/>
      <c r="M131" s="224">
        <v>0.15</v>
      </c>
      <c r="N131" s="224">
        <v>0.4</v>
      </c>
      <c r="O131" s="224">
        <v>0.4</v>
      </c>
      <c r="P131" s="224">
        <v>0.05</v>
      </c>
      <c r="Q131" s="72"/>
    </row>
    <row r="132" spans="1:20" x14ac:dyDescent="0.2">
      <c r="A132" s="71"/>
      <c r="B132" s="177"/>
      <c r="C132" s="177"/>
      <c r="D132" s="71"/>
      <c r="E132" s="112"/>
      <c r="F132" s="177"/>
      <c r="G132" s="72"/>
      <c r="H132" s="72"/>
      <c r="I132" s="72"/>
      <c r="K132" s="72">
        <f t="shared" ref="K132:O132" si="78">ROUND(K131*$I131,2)</f>
        <v>0</v>
      </c>
      <c r="L132" s="72">
        <f t="shared" si="78"/>
        <v>0</v>
      </c>
      <c r="M132" s="72">
        <f t="shared" si="78"/>
        <v>0</v>
      </c>
      <c r="N132" s="72">
        <f t="shared" si="78"/>
        <v>0</v>
      </c>
      <c r="O132" s="72">
        <f t="shared" si="78"/>
        <v>0</v>
      </c>
      <c r="P132" s="72">
        <f>ROUND(P131*$I131,2)</f>
        <v>0</v>
      </c>
      <c r="Q132" s="72">
        <f t="shared" si="77"/>
        <v>0</v>
      </c>
      <c r="R132" s="62" t="b">
        <f>Q132=I131</f>
        <v>1</v>
      </c>
    </row>
    <row r="133" spans="1:20" x14ac:dyDescent="0.2">
      <c r="A133" s="71" t="s">
        <v>24032</v>
      </c>
      <c r="B133" s="177">
        <v>3003030</v>
      </c>
      <c r="C133" s="177" t="s">
        <v>33234</v>
      </c>
      <c r="D133" s="71" t="s">
        <v>17</v>
      </c>
      <c r="E133" s="112" t="str">
        <f>VLOOKUP(C133,PLANILHA_ORC!$G:$J,3,0)</f>
        <v>BOMBEAMENTO DE CONCRETO</v>
      </c>
      <c r="F133" s="177" t="str">
        <f>VLOOKUP(C133,PLANILHA_ORC!$G:$J,4,0)</f>
        <v>M3</v>
      </c>
      <c r="G133" s="72">
        <f>VLOOKUP(C133,PLANILHA_ORC!$G:$M,6,0)</f>
        <v>75.209999999999994</v>
      </c>
      <c r="H133" s="72">
        <f>VLOOKUP(C133,PLANILHA_ORC!$G:$M,7,0)</f>
        <v>199.91</v>
      </c>
      <c r="I133" s="72">
        <f>VLOOKUP(C133,PLANILHA_ORC!$G:$P,9,0)</f>
        <v>0</v>
      </c>
      <c r="K133" s="71"/>
      <c r="L133" s="71"/>
      <c r="M133" s="224">
        <v>1</v>
      </c>
      <c r="N133" s="71"/>
      <c r="O133" s="71"/>
      <c r="P133" s="71"/>
      <c r="Q133" s="72"/>
    </row>
    <row r="134" spans="1:20" x14ac:dyDescent="0.2">
      <c r="A134" s="71"/>
      <c r="B134" s="177"/>
      <c r="C134" s="177"/>
      <c r="D134" s="71"/>
      <c r="E134" s="112"/>
      <c r="F134" s="177"/>
      <c r="G134" s="72"/>
      <c r="H134" s="72"/>
      <c r="I134" s="72"/>
      <c r="K134" s="72">
        <f t="shared" ref="K134:P134" si="79">ROUND(K133*$I133,2)</f>
        <v>0</v>
      </c>
      <c r="L134" s="72">
        <f t="shared" si="79"/>
        <v>0</v>
      </c>
      <c r="M134" s="72">
        <f t="shared" si="79"/>
        <v>0</v>
      </c>
      <c r="N134" s="72">
        <f t="shared" si="79"/>
        <v>0</v>
      </c>
      <c r="O134" s="72">
        <f t="shared" si="79"/>
        <v>0</v>
      </c>
      <c r="P134" s="72">
        <f t="shared" si="79"/>
        <v>0</v>
      </c>
      <c r="Q134" s="72">
        <f t="shared" si="77"/>
        <v>0</v>
      </c>
      <c r="R134" s="62" t="b">
        <f>Q134=I133</f>
        <v>1</v>
      </c>
    </row>
    <row r="135" spans="1:20" ht="25.5" x14ac:dyDescent="0.2">
      <c r="A135" s="71" t="s">
        <v>43</v>
      </c>
      <c r="B135" s="177">
        <v>102730</v>
      </c>
      <c r="C135" s="177" t="s">
        <v>33235</v>
      </c>
      <c r="D135" s="71" t="s">
        <v>17</v>
      </c>
      <c r="E135" s="112" t="str">
        <f>VLOOKUP(C135,PLANILHA_ORC!$G:$J,3,0)</f>
        <v>ARMAÇÃO DE MURO ALA E MURO TESTA UTILIZANDO AÇO CA-50 DE 10 MM - MONTAGEM. AF_07/2021</v>
      </c>
      <c r="F135" s="177" t="str">
        <f>VLOOKUP(C135,PLANILHA_ORC!$G:$J,4,0)</f>
        <v>KG</v>
      </c>
      <c r="G135" s="72">
        <f>VLOOKUP(C135,PLANILHA_ORC!$G:$M,6,0)</f>
        <v>14.98</v>
      </c>
      <c r="H135" s="72">
        <f>VLOOKUP(C135,PLANILHA_ORC!$G:$M,7,0)</f>
        <v>2750.25</v>
      </c>
      <c r="I135" s="72">
        <f>VLOOKUP(C135,PLANILHA_ORC!$G:$P,9,0)</f>
        <v>0</v>
      </c>
      <c r="K135" s="71"/>
      <c r="L135" s="71"/>
      <c r="M135" s="224">
        <v>0.15</v>
      </c>
      <c r="N135" s="224">
        <v>0.4</v>
      </c>
      <c r="O135" s="224">
        <v>0.4</v>
      </c>
      <c r="P135" s="224">
        <v>0.05</v>
      </c>
      <c r="Q135" s="72"/>
    </row>
    <row r="136" spans="1:20" x14ac:dyDescent="0.2">
      <c r="A136" s="71"/>
      <c r="B136" s="177"/>
      <c r="C136" s="177"/>
      <c r="D136" s="71"/>
      <c r="E136" s="112"/>
      <c r="F136" s="177"/>
      <c r="G136" s="72"/>
      <c r="H136" s="72"/>
      <c r="I136" s="72"/>
      <c r="K136" s="72">
        <f t="shared" ref="K136:P136" si="80">ROUND(K135*$I135,2)</f>
        <v>0</v>
      </c>
      <c r="L136" s="72">
        <f t="shared" si="80"/>
        <v>0</v>
      </c>
      <c r="M136" s="72">
        <f t="shared" si="80"/>
        <v>0</v>
      </c>
      <c r="N136" s="72">
        <f t="shared" si="80"/>
        <v>0</v>
      </c>
      <c r="O136" s="72">
        <f t="shared" si="80"/>
        <v>0</v>
      </c>
      <c r="P136" s="72">
        <f t="shared" si="80"/>
        <v>0</v>
      </c>
      <c r="Q136" s="72">
        <f t="shared" si="77"/>
        <v>0</v>
      </c>
      <c r="R136" s="62" t="b">
        <f>Q136=I135</f>
        <v>1</v>
      </c>
    </row>
    <row r="137" spans="1:20" ht="38.25" x14ac:dyDescent="0.2">
      <c r="A137" s="71" t="s">
        <v>43</v>
      </c>
      <c r="B137" s="177">
        <v>92919</v>
      </c>
      <c r="C137" s="177" t="s">
        <v>33440</v>
      </c>
      <c r="D137" s="71" t="s">
        <v>17</v>
      </c>
      <c r="E137" s="112" t="str">
        <f>VLOOKUP(C137,PLANILHA_ORC!$G:$J,3,0)</f>
        <v>ARMAÇÃO DE ESTRUTURAS DIVERSAS DE CONCRETO ARMADO, EXCETO VIGAS, PILARES, LAJES E FUNDAÇÕES, UTILIZANDO AÇO CA-50 DE 10,0 MM - MONTAGEM. AF_06/2022</v>
      </c>
      <c r="F137" s="177" t="str">
        <f>VLOOKUP(C137,PLANILHA_ORC!$G:$J,4,0)</f>
        <v>KG</v>
      </c>
      <c r="G137" s="72">
        <f>VLOOKUP(C137,PLANILHA_ORC!$G:$M,6,0)</f>
        <v>15.15</v>
      </c>
      <c r="H137" s="72">
        <f>VLOOKUP(C137,PLANILHA_ORC!$G:$M,7,0)</f>
        <v>27236.7</v>
      </c>
      <c r="I137" s="72">
        <f>VLOOKUP(C137,PLANILHA_ORC!$G:$P,9,0)</f>
        <v>0</v>
      </c>
      <c r="K137" s="71"/>
      <c r="L137" s="71"/>
      <c r="M137" s="224">
        <v>0.15</v>
      </c>
      <c r="N137" s="224">
        <v>0.4</v>
      </c>
      <c r="O137" s="224">
        <v>0.4</v>
      </c>
      <c r="P137" s="224">
        <v>0.05</v>
      </c>
      <c r="Q137" s="72"/>
    </row>
    <row r="138" spans="1:20" x14ac:dyDescent="0.2">
      <c r="A138" s="71"/>
      <c r="B138" s="177"/>
      <c r="C138" s="177"/>
      <c r="D138" s="71"/>
      <c r="E138" s="112"/>
      <c r="F138" s="177"/>
      <c r="G138" s="72"/>
      <c r="H138" s="72"/>
      <c r="I138" s="72"/>
      <c r="K138" s="72">
        <f t="shared" ref="K138:O138" si="81">ROUND(K137*$I137,2)</f>
        <v>0</v>
      </c>
      <c r="L138" s="72">
        <f t="shared" si="81"/>
        <v>0</v>
      </c>
      <c r="M138" s="72">
        <f t="shared" si="81"/>
        <v>0</v>
      </c>
      <c r="N138" s="72">
        <f t="shared" si="81"/>
        <v>0</v>
      </c>
      <c r="O138" s="72">
        <f t="shared" si="81"/>
        <v>0</v>
      </c>
      <c r="P138" s="72">
        <f>ROUND(P137*$I137,2)</f>
        <v>0</v>
      </c>
      <c r="Q138" s="72">
        <f t="shared" ref="Q138" si="82">SUM(K138:P138)</f>
        <v>0</v>
      </c>
      <c r="R138" s="62" t="b">
        <f>Q138=I137</f>
        <v>1</v>
      </c>
    </row>
    <row r="139" spans="1:20" s="70" customFormat="1" x14ac:dyDescent="0.2">
      <c r="A139" s="68"/>
      <c r="B139" s="176"/>
      <c r="C139" s="176" t="s">
        <v>33236</v>
      </c>
      <c r="D139" s="68" t="s">
        <v>23797</v>
      </c>
      <c r="E139" s="111" t="s">
        <v>23797</v>
      </c>
      <c r="F139" s="176"/>
      <c r="G139" s="69"/>
      <c r="H139" s="69"/>
      <c r="I139" s="69">
        <f>VLOOKUP(C139,PLANILHA_ORC!$G:$P,9,0)</f>
        <v>0</v>
      </c>
      <c r="J139" s="62"/>
      <c r="K139" s="223">
        <f>SUM(K141,K143,K145,K147,K149)</f>
        <v>0</v>
      </c>
      <c r="L139" s="223">
        <f t="shared" ref="L139:P139" si="83">SUM(L141,L143,L145,L147,L149)</f>
        <v>0</v>
      </c>
      <c r="M139" s="223">
        <f t="shared" si="83"/>
        <v>0</v>
      </c>
      <c r="N139" s="223">
        <f t="shared" si="83"/>
        <v>0</v>
      </c>
      <c r="O139" s="223">
        <f t="shared" si="83"/>
        <v>0</v>
      </c>
      <c r="P139" s="223">
        <f t="shared" si="83"/>
        <v>0</v>
      </c>
      <c r="Q139" s="69">
        <f t="shared" si="77"/>
        <v>0</v>
      </c>
      <c r="R139" s="70" t="b">
        <f>Q139=I139</f>
        <v>1</v>
      </c>
      <c r="T139" s="180"/>
    </row>
    <row r="140" spans="1:20" ht="25.5" x14ac:dyDescent="0.2">
      <c r="A140" s="71" t="s">
        <v>33295</v>
      </c>
      <c r="B140" s="177">
        <v>6045000</v>
      </c>
      <c r="C140" s="177" t="s">
        <v>33237</v>
      </c>
      <c r="D140" s="71" t="s">
        <v>23797</v>
      </c>
      <c r="E140" s="112" t="str">
        <f>VLOOKUP(C140,PLANILHA_ORC!$G:$J,3,0)</f>
        <v>ENSECADEIRA DE MADEIRA EM PAREDES DUPLAS, COM POSTERIOR RETIRADA DO MATERIAL</v>
      </c>
      <c r="F140" s="177" t="str">
        <f>VLOOKUP(C140,PLANILHA_ORC!$G:$J,4,0)</f>
        <v>M2</v>
      </c>
      <c r="G140" s="72">
        <f>VLOOKUP(C140,PLANILHA_ORC!$G:$M,6,0)</f>
        <v>366.14</v>
      </c>
      <c r="H140" s="72">
        <f>VLOOKUP(C140,PLANILHA_ORC!$G:$M,7,0)</f>
        <v>357.1</v>
      </c>
      <c r="I140" s="72">
        <f>VLOOKUP(C140,PLANILHA_ORC!$G:$P,9,0)</f>
        <v>0</v>
      </c>
      <c r="K140" s="71"/>
      <c r="L140" s="71"/>
      <c r="M140" s="224">
        <v>0.15</v>
      </c>
      <c r="N140" s="224">
        <v>0.4</v>
      </c>
      <c r="O140" s="224">
        <v>0.4</v>
      </c>
      <c r="P140" s="224">
        <v>0.05</v>
      </c>
      <c r="Q140" s="72"/>
    </row>
    <row r="141" spans="1:20" x14ac:dyDescent="0.2">
      <c r="A141" s="71"/>
      <c r="B141" s="177"/>
      <c r="C141" s="177"/>
      <c r="D141" s="71"/>
      <c r="E141" s="112"/>
      <c r="F141" s="177"/>
      <c r="G141" s="72"/>
      <c r="H141" s="72"/>
      <c r="I141" s="72"/>
      <c r="K141" s="72">
        <f t="shared" ref="K141:O141" si="84">ROUND(K140*$I140,2)</f>
        <v>0</v>
      </c>
      <c r="L141" s="72">
        <f t="shared" si="84"/>
        <v>0</v>
      </c>
      <c r="M141" s="72">
        <f t="shared" si="84"/>
        <v>0</v>
      </c>
      <c r="N141" s="72">
        <f t="shared" si="84"/>
        <v>0</v>
      </c>
      <c r="O141" s="72">
        <f t="shared" si="84"/>
        <v>0</v>
      </c>
      <c r="P141" s="72">
        <f>ROUND(P140*$I140,2)</f>
        <v>0</v>
      </c>
      <c r="Q141" s="72">
        <f t="shared" si="77"/>
        <v>0</v>
      </c>
      <c r="R141" s="62" t="b">
        <f>Q141=I140</f>
        <v>1</v>
      </c>
    </row>
    <row r="142" spans="1:20" ht="38.25" x14ac:dyDescent="0.2">
      <c r="A142" s="71" t="s">
        <v>43</v>
      </c>
      <c r="B142" s="177">
        <v>102713</v>
      </c>
      <c r="C142" s="177" t="s">
        <v>33238</v>
      </c>
      <c r="D142" s="71" t="s">
        <v>23797</v>
      </c>
      <c r="E142" s="112" t="str">
        <f>VLOOKUP(C142,PLANILHA_ORC!$G:$J,3,0)</f>
        <v>GEOTÊXTIL NÃO TECIDO 100% POLIÉSTER, RESISTÊNCIA A TRAÇÃO DE 14 KN/M (RT - 14), INSTALADO EM DRENO - FORNECIMENTO E INSTALAÇÃO. AF_07/2021</v>
      </c>
      <c r="F142" s="177" t="str">
        <f>VLOOKUP(C142,PLANILHA_ORC!$G:$J,4,0)</f>
        <v>M2</v>
      </c>
      <c r="G142" s="72">
        <f>VLOOKUP(C142,PLANILHA_ORC!$G:$M,6,0)</f>
        <v>15.81</v>
      </c>
      <c r="H142" s="72">
        <f>VLOOKUP(C142,PLANILHA_ORC!$G:$M,7,0)</f>
        <v>1414.83</v>
      </c>
      <c r="I142" s="72">
        <f>VLOOKUP(C142,PLANILHA_ORC!$G:$P,9,0)</f>
        <v>0</v>
      </c>
      <c r="K142" s="71"/>
      <c r="L142" s="71"/>
      <c r="M142" s="224">
        <v>0.15</v>
      </c>
      <c r="N142" s="224">
        <v>0.4</v>
      </c>
      <c r="O142" s="224">
        <v>0.4</v>
      </c>
      <c r="P142" s="224">
        <v>0.05</v>
      </c>
      <c r="Q142" s="72"/>
    </row>
    <row r="143" spans="1:20" x14ac:dyDescent="0.2">
      <c r="A143" s="71"/>
      <c r="B143" s="177"/>
      <c r="C143" s="177"/>
      <c r="D143" s="71"/>
      <c r="E143" s="112"/>
      <c r="F143" s="177"/>
      <c r="G143" s="72"/>
      <c r="H143" s="72"/>
      <c r="I143" s="72"/>
      <c r="K143" s="72">
        <f t="shared" ref="K143:O143" si="85">ROUND(K142*$I142,2)</f>
        <v>0</v>
      </c>
      <c r="L143" s="72">
        <f t="shared" si="85"/>
        <v>0</v>
      </c>
      <c r="M143" s="72">
        <f t="shared" si="85"/>
        <v>0</v>
      </c>
      <c r="N143" s="72">
        <f t="shared" si="85"/>
        <v>0</v>
      </c>
      <c r="O143" s="72">
        <f t="shared" si="85"/>
        <v>0</v>
      </c>
      <c r="P143" s="72">
        <f>ROUND(P142*$I142,2)</f>
        <v>0</v>
      </c>
      <c r="Q143" s="72">
        <f t="shared" si="77"/>
        <v>0</v>
      </c>
      <c r="R143" s="62" t="b">
        <f>Q143=I142</f>
        <v>1</v>
      </c>
    </row>
    <row r="144" spans="1:20" ht="25.5" x14ac:dyDescent="0.2">
      <c r="A144" s="71" t="s">
        <v>43</v>
      </c>
      <c r="B144" s="177">
        <v>102717</v>
      </c>
      <c r="C144" s="177" t="s">
        <v>33239</v>
      </c>
      <c r="D144" s="71" t="s">
        <v>23797</v>
      </c>
      <c r="E144" s="112" t="str">
        <f>VLOOKUP(C144,PLANILHA_ORC!$G:$J,3,0)</f>
        <v>ENCHIMENTO DE BRITA PARA DRENO, LANÇAMENTO MECANIZADO. AF_07/2021</v>
      </c>
      <c r="F144" s="177" t="str">
        <f>VLOOKUP(C144,PLANILHA_ORC!$G:$J,4,0)</f>
        <v>M3</v>
      </c>
      <c r="G144" s="72">
        <f>VLOOKUP(C144,PLANILHA_ORC!$G:$M,6,0)</f>
        <v>142.04</v>
      </c>
      <c r="H144" s="72">
        <f>VLOOKUP(C144,PLANILHA_ORC!$G:$M,7,0)</f>
        <v>137.22999999999999</v>
      </c>
      <c r="I144" s="72">
        <f>VLOOKUP(C144,PLANILHA_ORC!$G:$P,9,0)</f>
        <v>0</v>
      </c>
      <c r="K144" s="71"/>
      <c r="L144" s="71"/>
      <c r="M144" s="224">
        <v>0.15</v>
      </c>
      <c r="N144" s="224">
        <v>0.4</v>
      </c>
      <c r="O144" s="224">
        <v>0.4</v>
      </c>
      <c r="P144" s="224">
        <v>0.05</v>
      </c>
      <c r="Q144" s="72"/>
    </row>
    <row r="145" spans="1:20" x14ac:dyDescent="0.2">
      <c r="A145" s="71"/>
      <c r="B145" s="177"/>
      <c r="C145" s="177"/>
      <c r="D145" s="71"/>
      <c r="E145" s="112"/>
      <c r="F145" s="177"/>
      <c r="G145" s="72"/>
      <c r="H145" s="72"/>
      <c r="I145" s="72"/>
      <c r="K145" s="72">
        <f t="shared" ref="K145:O145" si="86">ROUND(K144*$I144,2)</f>
        <v>0</v>
      </c>
      <c r="L145" s="72">
        <f t="shared" si="86"/>
        <v>0</v>
      </c>
      <c r="M145" s="72">
        <f t="shared" si="86"/>
        <v>0</v>
      </c>
      <c r="N145" s="72">
        <f t="shared" si="86"/>
        <v>0</v>
      </c>
      <c r="O145" s="72">
        <f t="shared" si="86"/>
        <v>0</v>
      </c>
      <c r="P145" s="72">
        <f>ROUND(P144*$I144,2)</f>
        <v>0</v>
      </c>
      <c r="Q145" s="72">
        <f t="shared" si="77"/>
        <v>0</v>
      </c>
      <c r="R145" s="62" t="b">
        <f>Q145=I144</f>
        <v>1</v>
      </c>
    </row>
    <row r="146" spans="1:20" ht="38.25" x14ac:dyDescent="0.2">
      <c r="A146" s="71" t="s">
        <v>43</v>
      </c>
      <c r="B146" s="177">
        <v>89578</v>
      </c>
      <c r="C146" s="177" t="s">
        <v>33240</v>
      </c>
      <c r="D146" s="71" t="s">
        <v>23797</v>
      </c>
      <c r="E146" s="112" t="str">
        <f>VLOOKUP(C146,PLANILHA_ORC!$G:$J,3,0)</f>
        <v>TUBO PVC, SÉRIE R, ÁGUA PLUVIAL, DN 100 MM, FORNECIDO E INSTALADO EM CONDUTORES VERTICAIS DE ÁGUAS PLUVIAIS. AF_06/2022</v>
      </c>
      <c r="F146" s="177" t="str">
        <f>VLOOKUP(C146,PLANILHA_ORC!$G:$J,4,0)</f>
        <v>M</v>
      </c>
      <c r="G146" s="72">
        <f>VLOOKUP(C146,PLANILHA_ORC!$G:$M,6,0)</f>
        <v>45.39</v>
      </c>
      <c r="H146" s="72">
        <f>VLOOKUP(C146,PLANILHA_ORC!$G:$M,7,0)</f>
        <v>20.38</v>
      </c>
      <c r="I146" s="72">
        <f>VLOOKUP(C146,PLANILHA_ORC!$G:$P,9,0)</f>
        <v>0</v>
      </c>
      <c r="K146" s="71"/>
      <c r="L146" s="71"/>
      <c r="M146" s="224">
        <v>0.15</v>
      </c>
      <c r="N146" s="224">
        <v>0.4</v>
      </c>
      <c r="O146" s="224">
        <v>0.4</v>
      </c>
      <c r="P146" s="224">
        <v>0.05</v>
      </c>
      <c r="Q146" s="72"/>
    </row>
    <row r="147" spans="1:20" x14ac:dyDescent="0.2">
      <c r="A147" s="71"/>
      <c r="B147" s="177"/>
      <c r="C147" s="177"/>
      <c r="D147" s="71"/>
      <c r="E147" s="112"/>
      <c r="F147" s="177"/>
      <c r="G147" s="72"/>
      <c r="H147" s="72"/>
      <c r="I147" s="72"/>
      <c r="K147" s="72">
        <f t="shared" ref="K147:O147" si="87">ROUND(K146*$I146,2)</f>
        <v>0</v>
      </c>
      <c r="L147" s="72">
        <f t="shared" si="87"/>
        <v>0</v>
      </c>
      <c r="M147" s="72">
        <f t="shared" si="87"/>
        <v>0</v>
      </c>
      <c r="N147" s="72">
        <f t="shared" si="87"/>
        <v>0</v>
      </c>
      <c r="O147" s="72">
        <f t="shared" si="87"/>
        <v>0</v>
      </c>
      <c r="P147" s="72">
        <f>ROUND(P146*$I146,2)</f>
        <v>0</v>
      </c>
      <c r="Q147" s="72">
        <f t="shared" si="77"/>
        <v>0</v>
      </c>
      <c r="R147" s="62" t="b">
        <f>Q147=I146</f>
        <v>1</v>
      </c>
    </row>
    <row r="148" spans="1:20" ht="25.5" x14ac:dyDescent="0.2">
      <c r="A148" s="71" t="s">
        <v>43</v>
      </c>
      <c r="B148" s="177">
        <v>89509</v>
      </c>
      <c r="C148" s="177" t="s">
        <v>33300</v>
      </c>
      <c r="D148" s="71" t="s">
        <v>23797</v>
      </c>
      <c r="E148" s="112" t="str">
        <f>VLOOKUP(C148,PLANILHA_ORC!$G:$J,3,0)</f>
        <v>TUBO PVC, SÉRIE R, ÁGUA PLUVIAL, DN 50 MM, FORNECIDO E INSTALADO EM RAMAL DE ENCAMINHAMENTO. AF_06/2022</v>
      </c>
      <c r="F148" s="177" t="str">
        <f>VLOOKUP(C148,PLANILHA_ORC!$G:$J,4,0)</f>
        <v>M</v>
      </c>
      <c r="G148" s="72">
        <f>VLOOKUP(C148,PLANILHA_ORC!$G:$M,6,0)</f>
        <v>33.869999999999997</v>
      </c>
      <c r="H148" s="72">
        <f>VLOOKUP(C148,PLANILHA_ORC!$G:$M,7,0)</f>
        <v>36.229999999999997</v>
      </c>
      <c r="I148" s="72">
        <f>VLOOKUP(C148,PLANILHA_ORC!$G:$P,9,0)</f>
        <v>0</v>
      </c>
      <c r="K148" s="71"/>
      <c r="L148" s="71"/>
      <c r="M148" s="224">
        <v>0.15</v>
      </c>
      <c r="N148" s="224">
        <v>0.4</v>
      </c>
      <c r="O148" s="224">
        <v>0.4</v>
      </c>
      <c r="P148" s="224">
        <v>0.05</v>
      </c>
      <c r="Q148" s="72"/>
    </row>
    <row r="149" spans="1:20" x14ac:dyDescent="0.2">
      <c r="A149" s="71"/>
      <c r="B149" s="177"/>
      <c r="C149" s="177"/>
      <c r="D149" s="71"/>
      <c r="E149" s="112"/>
      <c r="F149" s="177"/>
      <c r="G149" s="72"/>
      <c r="H149" s="72"/>
      <c r="I149" s="72"/>
      <c r="K149" s="72">
        <f t="shared" ref="K149:P149" si="88">ROUND(K148*$I148,2)</f>
        <v>0</v>
      </c>
      <c r="L149" s="72">
        <f t="shared" si="88"/>
        <v>0</v>
      </c>
      <c r="M149" s="72">
        <f t="shared" si="88"/>
        <v>0</v>
      </c>
      <c r="N149" s="72">
        <f t="shared" si="88"/>
        <v>0</v>
      </c>
      <c r="O149" s="72">
        <f t="shared" si="88"/>
        <v>0</v>
      </c>
      <c r="P149" s="72">
        <f t="shared" si="88"/>
        <v>0</v>
      </c>
      <c r="Q149" s="72">
        <f t="shared" ref="Q149" si="89">SUM(K149:P149)</f>
        <v>0</v>
      </c>
      <c r="R149" s="62" t="b">
        <f>Q149=I148</f>
        <v>1</v>
      </c>
    </row>
    <row r="150" spans="1:20" s="70" customFormat="1" x14ac:dyDescent="0.2">
      <c r="A150" s="68"/>
      <c r="B150" s="176"/>
      <c r="C150" s="176" t="s">
        <v>33241</v>
      </c>
      <c r="D150" s="68" t="s">
        <v>23810</v>
      </c>
      <c r="E150" s="111" t="s">
        <v>23810</v>
      </c>
      <c r="F150" s="176"/>
      <c r="G150" s="69"/>
      <c r="H150" s="69"/>
      <c r="I150" s="69">
        <f>VLOOKUP(C150,PLANILHA_ORC!$G:$P,9,0)</f>
        <v>196327.5</v>
      </c>
      <c r="J150" s="62"/>
      <c r="K150" s="223">
        <f>SUM(K152,K154,K156)</f>
        <v>0</v>
      </c>
      <c r="L150" s="223">
        <f t="shared" ref="L150:P150" si="90">SUM(L152,L154,L156)</f>
        <v>0</v>
      </c>
      <c r="M150" s="223">
        <f t="shared" si="90"/>
        <v>0</v>
      </c>
      <c r="N150" s="223">
        <f t="shared" si="90"/>
        <v>0</v>
      </c>
      <c r="O150" s="223">
        <f t="shared" si="90"/>
        <v>0</v>
      </c>
      <c r="P150" s="223">
        <f t="shared" si="90"/>
        <v>196327.5</v>
      </c>
      <c r="Q150" s="69">
        <f t="shared" si="77"/>
        <v>196327.5</v>
      </c>
      <c r="R150" s="70" t="b">
        <f>Q150=I150</f>
        <v>1</v>
      </c>
      <c r="T150" s="180"/>
    </row>
    <row r="151" spans="1:20" ht="63.75" x14ac:dyDescent="0.2">
      <c r="A151" s="71" t="s">
        <v>43</v>
      </c>
      <c r="B151" s="177">
        <v>99837</v>
      </c>
      <c r="C151" s="177" t="s">
        <v>33242</v>
      </c>
      <c r="D151" s="71" t="s">
        <v>23810</v>
      </c>
      <c r="E151" s="112" t="str">
        <f>VLOOKUP(C151,PLANILHA_ORC!$G:$J,3,0)</f>
        <v>GUARDA-CORPO DE AÇO GALVANIZADO DE 1,10M, MONTANTES TUBULARES DE 1.1/4" ESPAÇADOS DE 1,20M, TRAVESSA SUPERIOR DE 1.1/2", GRADIL FORMADO POR TUBOS HORIZONTAIS DE 1" E VERTICAIS DE 3/4", FIXADO COM CHUMBADOR MECÂNICO. AF_04/2019_PS</v>
      </c>
      <c r="F151" s="177" t="str">
        <f>VLOOKUP(C151,PLANILHA_ORC!$G:$J,4,0)</f>
        <v>M</v>
      </c>
      <c r="G151" s="72">
        <f>VLOOKUP(C151,PLANILHA_ORC!$G:$M,6,0)</f>
        <v>822.32</v>
      </c>
      <c r="H151" s="72">
        <f>VLOOKUP(C151,PLANILHA_ORC!$G:$M,7,0)</f>
        <v>200.25</v>
      </c>
      <c r="I151" s="72">
        <f>VLOOKUP(C151,PLANILHA_ORC!$G:$P,9,0)</f>
        <v>164669.57999999999</v>
      </c>
      <c r="K151" s="71"/>
      <c r="L151" s="71"/>
      <c r="M151" s="71"/>
      <c r="N151" s="71"/>
      <c r="O151" s="71"/>
      <c r="P151" s="224">
        <v>1</v>
      </c>
      <c r="Q151" s="72"/>
    </row>
    <row r="152" spans="1:20" x14ac:dyDescent="0.2">
      <c r="A152" s="71"/>
      <c r="B152" s="177"/>
      <c r="C152" s="177"/>
      <c r="D152" s="71"/>
      <c r="E152" s="112"/>
      <c r="F152" s="177"/>
      <c r="G152" s="72"/>
      <c r="H152" s="72"/>
      <c r="I152" s="72"/>
      <c r="K152" s="72">
        <f t="shared" ref="K152:P152" si="91">ROUND(K151*$I151,2)</f>
        <v>0</v>
      </c>
      <c r="L152" s="72">
        <f t="shared" si="91"/>
        <v>0</v>
      </c>
      <c r="M152" s="72">
        <f t="shared" si="91"/>
        <v>0</v>
      </c>
      <c r="N152" s="72">
        <f t="shared" si="91"/>
        <v>0</v>
      </c>
      <c r="O152" s="72">
        <f t="shared" si="91"/>
        <v>0</v>
      </c>
      <c r="P152" s="72">
        <f t="shared" si="91"/>
        <v>164669.57999999999</v>
      </c>
      <c r="Q152" s="72">
        <f t="shared" si="77"/>
        <v>164669.57999999999</v>
      </c>
      <c r="R152" s="62" t="b">
        <f>Q152=I151</f>
        <v>1</v>
      </c>
    </row>
    <row r="153" spans="1:20" ht="38.25" x14ac:dyDescent="0.2">
      <c r="A153" s="71" t="s">
        <v>43</v>
      </c>
      <c r="B153" s="177">
        <v>100721</v>
      </c>
      <c r="C153" s="177" t="s">
        <v>33243</v>
      </c>
      <c r="D153" s="71" t="s">
        <v>23810</v>
      </c>
      <c r="E153" s="112" t="str">
        <f>VLOOKUP(C153,PLANILHA_ORC!$G:$J,3,0)</f>
        <v>PINTURA COM TINTA ALQUÍDICA DE FUNDO (TIPO ZARCÃO) PULVERIZADA SOBRE SUPERFÍCIES METÁLICAS (EXCETO PERFIL) EXECUTADO EM OBRA (POR DEMÃO). AF_01/2020_PE</v>
      </c>
      <c r="F153" s="177" t="str">
        <f>VLOOKUP(C153,PLANILHA_ORC!$G:$J,4,0)</f>
        <v>M2</v>
      </c>
      <c r="G153" s="72">
        <f>VLOOKUP(C153,PLANILHA_ORC!$G:$M,6,0)</f>
        <v>36.840000000000003</v>
      </c>
      <c r="H153" s="72">
        <f>VLOOKUP(C153,PLANILHA_ORC!$G:$M,7,0)</f>
        <v>440.55</v>
      </c>
      <c r="I153" s="72">
        <f>VLOOKUP(C153,PLANILHA_ORC!$G:$P,9,0)</f>
        <v>0</v>
      </c>
      <c r="K153" s="71"/>
      <c r="L153" s="71"/>
      <c r="M153" s="71"/>
      <c r="N153" s="71"/>
      <c r="O153" s="71"/>
      <c r="P153" s="224">
        <v>1</v>
      </c>
      <c r="Q153" s="72"/>
    </row>
    <row r="154" spans="1:20" x14ac:dyDescent="0.2">
      <c r="A154" s="71"/>
      <c r="B154" s="177"/>
      <c r="C154" s="177"/>
      <c r="D154" s="71"/>
      <c r="E154" s="112"/>
      <c r="F154" s="177"/>
      <c r="G154" s="72"/>
      <c r="H154" s="72"/>
      <c r="I154" s="72"/>
      <c r="K154" s="72">
        <f t="shared" ref="K154:P154" si="92">ROUND(K153*$I153,2)</f>
        <v>0</v>
      </c>
      <c r="L154" s="72">
        <f t="shared" si="92"/>
        <v>0</v>
      </c>
      <c r="M154" s="72">
        <f t="shared" si="92"/>
        <v>0</v>
      </c>
      <c r="N154" s="72">
        <f t="shared" si="92"/>
        <v>0</v>
      </c>
      <c r="O154" s="72">
        <f t="shared" si="92"/>
        <v>0</v>
      </c>
      <c r="P154" s="72">
        <f t="shared" si="92"/>
        <v>0</v>
      </c>
      <c r="Q154" s="72">
        <f t="shared" si="77"/>
        <v>0</v>
      </c>
      <c r="R154" s="62" t="b">
        <f>Q154=I153</f>
        <v>1</v>
      </c>
    </row>
    <row r="155" spans="1:20" ht="51" x14ac:dyDescent="0.2">
      <c r="A155" s="71" t="s">
        <v>43</v>
      </c>
      <c r="B155" s="177">
        <v>100745</v>
      </c>
      <c r="C155" s="177" t="s">
        <v>33244</v>
      </c>
      <c r="D155" s="71" t="s">
        <v>23810</v>
      </c>
      <c r="E155" s="112" t="str">
        <f>VLOOKUP(C155,PLANILHA_ORC!$G:$J,3,0)</f>
        <v>PINTURA COM TINTA ALQUÍDICA DE ACABAMENTO (ESMALTE SINTÉTICO BRILHANTE) PULVERIZADA SOBRE SUPERFÍCIES METÁLICAS (EXCETO PERFIL) EXECUTADO EM OBRA  (POR DEMÃO). AF_01/2020_PE</v>
      </c>
      <c r="F155" s="177" t="str">
        <f>VLOOKUP(C155,PLANILHA_ORC!$G:$J,4,0)</f>
        <v>M2</v>
      </c>
      <c r="G155" s="72">
        <f>VLOOKUP(C155,PLANILHA_ORC!$G:$M,6,0)</f>
        <v>35.93</v>
      </c>
      <c r="H155" s="72">
        <f>VLOOKUP(C155,PLANILHA_ORC!$G:$M,7,0)</f>
        <v>881.1</v>
      </c>
      <c r="I155" s="72">
        <f>VLOOKUP(C155,PLANILHA_ORC!$G:$P,9,0)</f>
        <v>31657.919999999998</v>
      </c>
      <c r="K155" s="71"/>
      <c r="L155" s="71"/>
      <c r="M155" s="71"/>
      <c r="N155" s="71"/>
      <c r="O155" s="71"/>
      <c r="P155" s="224">
        <v>1</v>
      </c>
      <c r="Q155" s="72"/>
    </row>
    <row r="156" spans="1:20" x14ac:dyDescent="0.2">
      <c r="A156" s="71"/>
      <c r="B156" s="177"/>
      <c r="C156" s="177"/>
      <c r="D156" s="71"/>
      <c r="E156" s="112"/>
      <c r="F156" s="177"/>
      <c r="G156" s="72"/>
      <c r="H156" s="72"/>
      <c r="I156" s="72"/>
      <c r="K156" s="72">
        <f t="shared" ref="K156:P156" si="93">ROUND(K155*$I155,2)</f>
        <v>0</v>
      </c>
      <c r="L156" s="72">
        <f t="shared" si="93"/>
        <v>0</v>
      </c>
      <c r="M156" s="72">
        <f t="shared" si="93"/>
        <v>0</v>
      </c>
      <c r="N156" s="72">
        <f t="shared" si="93"/>
        <v>0</v>
      </c>
      <c r="O156" s="72">
        <f t="shared" si="93"/>
        <v>0</v>
      </c>
      <c r="P156" s="72">
        <f t="shared" si="93"/>
        <v>31657.919999999998</v>
      </c>
      <c r="Q156" s="72">
        <f t="shared" si="77"/>
        <v>31657.919999999998</v>
      </c>
      <c r="R156" s="62" t="b">
        <f>Q156=I155</f>
        <v>1</v>
      </c>
    </row>
    <row r="157" spans="1:20" s="70" customFormat="1" x14ac:dyDescent="0.2">
      <c r="A157" s="68"/>
      <c r="B157" s="176"/>
      <c r="C157" s="176" t="s">
        <v>33245</v>
      </c>
      <c r="D157" s="68" t="s">
        <v>21093</v>
      </c>
      <c r="E157" s="111" t="s">
        <v>21093</v>
      </c>
      <c r="F157" s="176"/>
      <c r="G157" s="69"/>
      <c r="H157" s="69"/>
      <c r="I157" s="69">
        <f>VLOOKUP(C157,PLANILHA_ORC!$G:$P,9,0)</f>
        <v>84828.05</v>
      </c>
      <c r="J157" s="62"/>
      <c r="K157" s="223">
        <f>SUM(K159,K161,K163)</f>
        <v>0</v>
      </c>
      <c r="L157" s="223">
        <f t="shared" ref="L157:P157" si="94">SUM(L159,L161,L163)</f>
        <v>0</v>
      </c>
      <c r="M157" s="223">
        <f t="shared" si="94"/>
        <v>0</v>
      </c>
      <c r="N157" s="223">
        <f t="shared" si="94"/>
        <v>0</v>
      </c>
      <c r="O157" s="223">
        <f t="shared" si="94"/>
        <v>0</v>
      </c>
      <c r="P157" s="223">
        <f t="shared" si="94"/>
        <v>84828.05</v>
      </c>
      <c r="Q157" s="69">
        <f t="shared" si="77"/>
        <v>84828.05</v>
      </c>
      <c r="R157" s="70" t="b">
        <f>Q157=I157</f>
        <v>1</v>
      </c>
      <c r="T157" s="180"/>
    </row>
    <row r="158" spans="1:20" ht="25.5" x14ac:dyDescent="0.2">
      <c r="A158" s="71" t="s">
        <v>43</v>
      </c>
      <c r="B158" s="177">
        <v>98511</v>
      </c>
      <c r="C158" s="177" t="s">
        <v>33246</v>
      </c>
      <c r="D158" s="71" t="s">
        <v>21093</v>
      </c>
      <c r="E158" s="112" t="str">
        <f>VLOOKUP(C158,PLANILHA_ORC!$G:$J,3,0)</f>
        <v>PLANTIO DE ÁRVORE ORNAMENTAL COM ALTURA DE MUDA MAIOR QUE 2,00 M E MENOR OU IGUAL A 4,00 M . AF_07/2024</v>
      </c>
      <c r="F158" s="177" t="str">
        <f>VLOOKUP(C158,PLANILHA_ORC!$G:$J,4,0)</f>
        <v>UN</v>
      </c>
      <c r="G158" s="72">
        <f>VLOOKUP(C158,PLANILHA_ORC!$G:$M,6,0)</f>
        <v>187.1</v>
      </c>
      <c r="H158" s="72">
        <f>VLOOKUP(C158,PLANILHA_ORC!$G:$M,7,0)</f>
        <v>115</v>
      </c>
      <c r="I158" s="72">
        <f>VLOOKUP(C158,PLANILHA_ORC!$G:$P,9,0)</f>
        <v>21516.5</v>
      </c>
      <c r="K158" s="71"/>
      <c r="L158" s="71"/>
      <c r="M158" s="71"/>
      <c r="N158" s="71"/>
      <c r="O158" s="71"/>
      <c r="P158" s="224">
        <v>1</v>
      </c>
      <c r="Q158" s="72"/>
    </row>
    <row r="159" spans="1:20" x14ac:dyDescent="0.2">
      <c r="A159" s="71"/>
      <c r="B159" s="177"/>
      <c r="C159" s="177"/>
      <c r="D159" s="71"/>
      <c r="E159" s="112"/>
      <c r="F159" s="177"/>
      <c r="G159" s="72"/>
      <c r="H159" s="72"/>
      <c r="I159" s="72"/>
      <c r="K159" s="72">
        <f t="shared" ref="K159:P159" si="95">ROUND(K158*$I158,2)</f>
        <v>0</v>
      </c>
      <c r="L159" s="72">
        <f t="shared" si="95"/>
        <v>0</v>
      </c>
      <c r="M159" s="72">
        <f t="shared" si="95"/>
        <v>0</v>
      </c>
      <c r="N159" s="72">
        <f t="shared" si="95"/>
        <v>0</v>
      </c>
      <c r="O159" s="72">
        <f t="shared" si="95"/>
        <v>0</v>
      </c>
      <c r="P159" s="72">
        <f t="shared" si="95"/>
        <v>21516.5</v>
      </c>
      <c r="Q159" s="72">
        <f t="shared" si="77"/>
        <v>21516.5</v>
      </c>
      <c r="R159" s="62" t="b">
        <f>Q159=I158</f>
        <v>1</v>
      </c>
    </row>
    <row r="160" spans="1:20" x14ac:dyDescent="0.2">
      <c r="A160" s="71" t="s">
        <v>43</v>
      </c>
      <c r="B160" s="177">
        <v>98505</v>
      </c>
      <c r="C160" s="177" t="s">
        <v>33247</v>
      </c>
      <c r="D160" s="71" t="s">
        <v>21093</v>
      </c>
      <c r="E160" s="112" t="str">
        <f>VLOOKUP(C160,PLANILHA_ORC!$G:$J,3,0)</f>
        <v>PLANTIO DE FORRAÇÃO. AF_07/2024</v>
      </c>
      <c r="F160" s="177" t="str">
        <f>VLOOKUP(C160,PLANILHA_ORC!$G:$J,4,0)</f>
        <v>M2</v>
      </c>
      <c r="G160" s="72">
        <f>VLOOKUP(C160,PLANILHA_ORC!$G:$M,6,0)</f>
        <v>87.76</v>
      </c>
      <c r="H160" s="72">
        <f>VLOOKUP(C160,PLANILHA_ORC!$G:$M,7,0)</f>
        <v>676.55</v>
      </c>
      <c r="I160" s="72">
        <f>VLOOKUP(C160,PLANILHA_ORC!$G:$P,9,0)</f>
        <v>59374.03</v>
      </c>
      <c r="K160" s="71"/>
      <c r="L160" s="71"/>
      <c r="M160" s="71"/>
      <c r="N160" s="71"/>
      <c r="O160" s="71"/>
      <c r="P160" s="224">
        <v>1</v>
      </c>
      <c r="Q160" s="72"/>
    </row>
    <row r="161" spans="1:22" x14ac:dyDescent="0.2">
      <c r="A161" s="71"/>
      <c r="B161" s="177"/>
      <c r="C161" s="177"/>
      <c r="D161" s="71"/>
      <c r="E161" s="112"/>
      <c r="F161" s="177"/>
      <c r="G161" s="72"/>
      <c r="H161" s="72"/>
      <c r="I161" s="72"/>
      <c r="K161" s="72">
        <f t="shared" ref="K161:P161" si="96">ROUND(K160*$I160,2)</f>
        <v>0</v>
      </c>
      <c r="L161" s="72">
        <f t="shared" si="96"/>
        <v>0</v>
      </c>
      <c r="M161" s="72">
        <f t="shared" si="96"/>
        <v>0</v>
      </c>
      <c r="N161" s="72">
        <f t="shared" si="96"/>
        <v>0</v>
      </c>
      <c r="O161" s="72">
        <f t="shared" si="96"/>
        <v>0</v>
      </c>
      <c r="P161" s="72">
        <f t="shared" si="96"/>
        <v>59374.03</v>
      </c>
      <c r="Q161" s="72">
        <f t="shared" si="77"/>
        <v>59374.03</v>
      </c>
      <c r="R161" s="62" t="b">
        <f>Q161=I160</f>
        <v>1</v>
      </c>
    </row>
    <row r="162" spans="1:22" x14ac:dyDescent="0.2">
      <c r="A162" s="71" t="s">
        <v>43</v>
      </c>
      <c r="B162" s="177">
        <v>105521</v>
      </c>
      <c r="C162" s="177" t="s">
        <v>33248</v>
      </c>
      <c r="D162" s="71" t="s">
        <v>21093</v>
      </c>
      <c r="E162" s="112" t="str">
        <f>VLOOKUP(C162,PLANILHA_ORC!$G:$J,3,0)</f>
        <v>ESPALHAMENTO DE TERRA VEGETAL PARA O PLANTIO. AF_07/2024</v>
      </c>
      <c r="F162" s="177" t="str">
        <f>VLOOKUP(C162,PLANILHA_ORC!$G:$J,4,0)</f>
        <v>M2</v>
      </c>
      <c r="G162" s="72">
        <f>VLOOKUP(C162,PLANILHA_ORC!$G:$M,6,0)</f>
        <v>5.82</v>
      </c>
      <c r="H162" s="72">
        <f>VLOOKUP(C162,PLANILHA_ORC!$G:$M,7,0)</f>
        <v>676.55</v>
      </c>
      <c r="I162" s="72">
        <f>VLOOKUP(C162,PLANILHA_ORC!$G:$P,9,0)</f>
        <v>3937.52</v>
      </c>
      <c r="K162" s="71"/>
      <c r="L162" s="71"/>
      <c r="M162" s="71"/>
      <c r="N162" s="71"/>
      <c r="O162" s="71"/>
      <c r="P162" s="224">
        <v>1</v>
      </c>
      <c r="Q162" s="72"/>
    </row>
    <row r="163" spans="1:22" x14ac:dyDescent="0.2">
      <c r="A163" s="71"/>
      <c r="B163" s="177"/>
      <c r="C163" s="177"/>
      <c r="D163" s="71"/>
      <c r="E163" s="112"/>
      <c r="F163" s="177"/>
      <c r="G163" s="72"/>
      <c r="H163" s="72"/>
      <c r="I163" s="72"/>
      <c r="K163" s="72">
        <f t="shared" ref="K163:P163" si="97">ROUND(K162*$I162,2)</f>
        <v>0</v>
      </c>
      <c r="L163" s="72">
        <f t="shared" si="97"/>
        <v>0</v>
      </c>
      <c r="M163" s="72">
        <f t="shared" si="97"/>
        <v>0</v>
      </c>
      <c r="N163" s="72">
        <f t="shared" si="97"/>
        <v>0</v>
      </c>
      <c r="O163" s="72">
        <f t="shared" si="97"/>
        <v>0</v>
      </c>
      <c r="P163" s="72">
        <f t="shared" si="97"/>
        <v>3937.52</v>
      </c>
      <c r="Q163" s="72">
        <f t="shared" si="77"/>
        <v>3937.52</v>
      </c>
      <c r="R163" s="62" t="b">
        <f>Q163=I162</f>
        <v>1</v>
      </c>
    </row>
    <row r="164" spans="1:22" s="102" customFormat="1" x14ac:dyDescent="0.2">
      <c r="A164" s="100"/>
      <c r="B164" s="175"/>
      <c r="C164" s="175" t="s">
        <v>33434</v>
      </c>
      <c r="D164" s="100" t="s">
        <v>33433</v>
      </c>
      <c r="E164" s="110" t="s">
        <v>33433</v>
      </c>
      <c r="F164" s="175"/>
      <c r="G164" s="101"/>
      <c r="H164" s="101"/>
      <c r="I164" s="101">
        <f>VLOOKUP(C164,PLANILHA_ORC!$G:$P,9,0)</f>
        <v>8225</v>
      </c>
      <c r="J164" s="62"/>
      <c r="K164" s="222">
        <f>SUM(K166,K168,K170,K172)</f>
        <v>0</v>
      </c>
      <c r="L164" s="222">
        <f t="shared" ref="L164:P164" si="98">SUM(L166,L168,L170,L172)</f>
        <v>0</v>
      </c>
      <c r="M164" s="222">
        <f t="shared" si="98"/>
        <v>0</v>
      </c>
      <c r="N164" s="222">
        <f t="shared" si="98"/>
        <v>0</v>
      </c>
      <c r="O164" s="222">
        <f t="shared" si="98"/>
        <v>0</v>
      </c>
      <c r="P164" s="222">
        <f t="shared" si="98"/>
        <v>8225</v>
      </c>
      <c r="Q164" s="101">
        <f t="shared" si="77"/>
        <v>8225</v>
      </c>
      <c r="R164" s="102" t="b">
        <f>Q164=I164</f>
        <v>1</v>
      </c>
    </row>
    <row r="165" spans="1:22" x14ac:dyDescent="0.2">
      <c r="A165" s="71" t="s">
        <v>33295</v>
      </c>
      <c r="B165" s="177">
        <v>1010000</v>
      </c>
      <c r="C165" s="177" t="s">
        <v>33435</v>
      </c>
      <c r="D165" s="71" t="s">
        <v>33433</v>
      </c>
      <c r="E165" s="112" t="str">
        <f>VLOOKUP(C165,PLANILHA_ORC!$G:$J,3,0)</f>
        <v>LEVANTAMENTO PLANIALTIMÉTRICO CADASTRAL</v>
      </c>
      <c r="F165" s="177" t="str">
        <f>VLOOKUP(C165,PLANILHA_ORC!$G:$J,4,0)</f>
        <v>M2</v>
      </c>
      <c r="G165" s="72">
        <f>VLOOKUP(C165,PLANILHA_ORC!$G:$M,6,0)</f>
        <v>0.99</v>
      </c>
      <c r="H165" s="72">
        <f>VLOOKUP(C165,PLANILHA_ORC!$G:$M,7,0)</f>
        <v>2600</v>
      </c>
      <c r="I165" s="72">
        <f>VLOOKUP(C165,PLANILHA_ORC!$G:$P,9,0)</f>
        <v>2574</v>
      </c>
      <c r="K165" s="71"/>
      <c r="L165" s="71"/>
      <c r="M165" s="71"/>
      <c r="N165" s="71"/>
      <c r="O165" s="71"/>
      <c r="P165" s="224">
        <v>1</v>
      </c>
      <c r="Q165" s="72"/>
      <c r="T165" s="192"/>
      <c r="U165" s="192"/>
      <c r="V165" s="62" t="b">
        <f>T165=U165</f>
        <v>1</v>
      </c>
    </row>
    <row r="166" spans="1:22" x14ac:dyDescent="0.2">
      <c r="A166" s="71"/>
      <c r="B166" s="177"/>
      <c r="C166" s="177"/>
      <c r="D166" s="71"/>
      <c r="E166" s="112"/>
      <c r="F166" s="177"/>
      <c r="G166" s="72"/>
      <c r="H166" s="72"/>
      <c r="I166" s="72"/>
      <c r="K166" s="72">
        <f t="shared" ref="K166:P166" si="99">ROUND(K165*$I165,2)</f>
        <v>0</v>
      </c>
      <c r="L166" s="72">
        <f t="shared" si="99"/>
        <v>0</v>
      </c>
      <c r="M166" s="72">
        <f t="shared" si="99"/>
        <v>0</v>
      </c>
      <c r="N166" s="72">
        <f t="shared" si="99"/>
        <v>0</v>
      </c>
      <c r="O166" s="72">
        <f t="shared" si="99"/>
        <v>0</v>
      </c>
      <c r="P166" s="72">
        <f t="shared" si="99"/>
        <v>2574</v>
      </c>
      <c r="Q166" s="72">
        <f t="shared" ref="Q166" si="100">SUM(K166:P166)</f>
        <v>2574</v>
      </c>
      <c r="R166" s="62" t="b">
        <f>Q166=I165</f>
        <v>1</v>
      </c>
    </row>
    <row r="167" spans="1:22" x14ac:dyDescent="0.2">
      <c r="A167" s="71" t="s">
        <v>33294</v>
      </c>
      <c r="B167" s="177">
        <v>1181</v>
      </c>
      <c r="C167" s="177" t="s">
        <v>33436</v>
      </c>
      <c r="D167" s="71" t="s">
        <v>33433</v>
      </c>
      <c r="E167" s="112" t="str">
        <f>VLOOKUP(C167,PLANILHA_ORC!$G:$J,3,0)</f>
        <v>TOPÓGRAFO (SGSP)</v>
      </c>
      <c r="F167" s="177" t="str">
        <f>VLOOKUP(C167,PLANILHA_ORC!$G:$J,4,0)</f>
        <v>H</v>
      </c>
      <c r="G167" s="72">
        <f>VLOOKUP(C167,PLANILHA_ORC!$G:$M,6,0)</f>
        <v>82.07</v>
      </c>
      <c r="H167" s="72">
        <f>VLOOKUP(C167,PLANILHA_ORC!$G:$M,7,0)</f>
        <v>8</v>
      </c>
      <c r="I167" s="72">
        <f>VLOOKUP(C167,PLANILHA_ORC!$G:$P,9,0)</f>
        <v>656.56</v>
      </c>
      <c r="K167" s="71"/>
      <c r="L167" s="71"/>
      <c r="M167" s="71"/>
      <c r="N167" s="71"/>
      <c r="O167" s="71"/>
      <c r="P167" s="224">
        <v>1</v>
      </c>
      <c r="Q167" s="72"/>
    </row>
    <row r="168" spans="1:22" x14ac:dyDescent="0.2">
      <c r="A168" s="71"/>
      <c r="B168" s="177"/>
      <c r="C168" s="177"/>
      <c r="D168" s="71"/>
      <c r="E168" s="112"/>
      <c r="F168" s="177"/>
      <c r="G168" s="72"/>
      <c r="H168" s="72"/>
      <c r="I168" s="72"/>
      <c r="K168" s="72">
        <f t="shared" ref="K168:P168" si="101">ROUND(K167*$I167,2)</f>
        <v>0</v>
      </c>
      <c r="L168" s="72">
        <f t="shared" si="101"/>
        <v>0</v>
      </c>
      <c r="M168" s="72">
        <f t="shared" si="101"/>
        <v>0</v>
      </c>
      <c r="N168" s="72">
        <f t="shared" si="101"/>
        <v>0</v>
      </c>
      <c r="O168" s="72">
        <f t="shared" si="101"/>
        <v>0</v>
      </c>
      <c r="P168" s="72">
        <f t="shared" si="101"/>
        <v>656.56</v>
      </c>
      <c r="Q168" s="72">
        <f t="shared" ref="Q168" si="102">SUM(K168:P168)</f>
        <v>656.56</v>
      </c>
      <c r="R168" s="62" t="b">
        <f>Q168=I167</f>
        <v>1</v>
      </c>
    </row>
    <row r="169" spans="1:22" x14ac:dyDescent="0.2">
      <c r="A169" s="71" t="s">
        <v>24032</v>
      </c>
      <c r="B169" s="177">
        <v>20003006</v>
      </c>
      <c r="C169" s="177" t="s">
        <v>33437</v>
      </c>
      <c r="D169" s="71" t="s">
        <v>33433</v>
      </c>
      <c r="E169" s="112" t="str">
        <f>VLOOKUP(C169,PLANILHA_ORC!$G:$J,3,0)</f>
        <v>DESENHISTA PROJETISTA</v>
      </c>
      <c r="F169" s="177" t="str">
        <f>VLOOKUP(C169,PLANILHA_ORC!$G:$J,4,0)</f>
        <v>H</v>
      </c>
      <c r="G169" s="72">
        <f>VLOOKUP(C169,PLANILHA_ORC!$G:$M,6,0)</f>
        <v>79.12</v>
      </c>
      <c r="H169" s="72">
        <f>VLOOKUP(C169,PLANILHA_ORC!$G:$M,7,0)</f>
        <v>8</v>
      </c>
      <c r="I169" s="72">
        <f>VLOOKUP(C169,PLANILHA_ORC!$G:$P,9,0)</f>
        <v>632.96</v>
      </c>
      <c r="K169" s="71"/>
      <c r="L169" s="71"/>
      <c r="M169" s="71"/>
      <c r="N169" s="71"/>
      <c r="O169" s="71"/>
      <c r="P169" s="224">
        <v>1</v>
      </c>
      <c r="Q169" s="72"/>
    </row>
    <row r="170" spans="1:22" x14ac:dyDescent="0.2">
      <c r="A170" s="71"/>
      <c r="B170" s="177"/>
      <c r="C170" s="177"/>
      <c r="D170" s="71"/>
      <c r="E170" s="112"/>
      <c r="F170" s="177"/>
      <c r="G170" s="72"/>
      <c r="H170" s="72"/>
      <c r="I170" s="72"/>
      <c r="K170" s="72">
        <f t="shared" ref="K170:P170" si="103">ROUND(K169*$I169,2)</f>
        <v>0</v>
      </c>
      <c r="L170" s="72">
        <f t="shared" si="103"/>
        <v>0</v>
      </c>
      <c r="M170" s="72">
        <f t="shared" si="103"/>
        <v>0</v>
      </c>
      <c r="N170" s="72">
        <f t="shared" si="103"/>
        <v>0</v>
      </c>
      <c r="O170" s="72">
        <f t="shared" si="103"/>
        <v>0</v>
      </c>
      <c r="P170" s="72">
        <f t="shared" si="103"/>
        <v>632.96</v>
      </c>
      <c r="Q170" s="72">
        <f t="shared" ref="Q170" si="104">SUM(K170:P170)</f>
        <v>632.96</v>
      </c>
      <c r="R170" s="62" t="b">
        <f>Q170=I169</f>
        <v>1</v>
      </c>
    </row>
    <row r="171" spans="1:22" ht="25.5" x14ac:dyDescent="0.2">
      <c r="A171" s="71" t="s">
        <v>24032</v>
      </c>
      <c r="B171" s="177">
        <v>20003021</v>
      </c>
      <c r="C171" s="177" t="s">
        <v>33438</v>
      </c>
      <c r="D171" s="71" t="s">
        <v>33433</v>
      </c>
      <c r="E171" s="112" t="str">
        <f>VLOOKUP(C171,PLANILHA_ORC!$G:$J,3,0)</f>
        <v>DESENVOLVIMENTO DE PRANCHA DE DESENHO TÉCNICO/ DETALHAMENTO FORMATO A1</v>
      </c>
      <c r="F171" s="177" t="str">
        <f>VLOOKUP(C171,PLANILHA_ORC!$G:$J,4,0)</f>
        <v>UN</v>
      </c>
      <c r="G171" s="72">
        <f>VLOOKUP(C171,PLANILHA_ORC!$G:$M,6,0)</f>
        <v>2180.7399999999998</v>
      </c>
      <c r="H171" s="72">
        <f>VLOOKUP(C171,PLANILHA_ORC!$G:$M,7,0)</f>
        <v>2</v>
      </c>
      <c r="I171" s="72">
        <f>VLOOKUP(C171,PLANILHA_ORC!$G:$P,9,0)</f>
        <v>4361.4799999999996</v>
      </c>
      <c r="K171" s="71"/>
      <c r="L171" s="71"/>
      <c r="M171" s="71"/>
      <c r="N171" s="71"/>
      <c r="O171" s="71"/>
      <c r="P171" s="224">
        <v>1</v>
      </c>
      <c r="Q171" s="72"/>
    </row>
    <row r="172" spans="1:22" x14ac:dyDescent="0.2">
      <c r="A172" s="73"/>
      <c r="B172" s="178"/>
      <c r="C172" s="178"/>
      <c r="D172" s="73"/>
      <c r="E172" s="200"/>
      <c r="F172" s="178"/>
      <c r="G172" s="74"/>
      <c r="H172" s="74"/>
      <c r="I172" s="74"/>
      <c r="K172" s="74">
        <f t="shared" ref="K172:P172" si="105">ROUND(K171*$I171,2)</f>
        <v>0</v>
      </c>
      <c r="L172" s="74">
        <f t="shared" si="105"/>
        <v>0</v>
      </c>
      <c r="M172" s="74">
        <f t="shared" si="105"/>
        <v>0</v>
      </c>
      <c r="N172" s="74">
        <f t="shared" si="105"/>
        <v>0</v>
      </c>
      <c r="O172" s="74">
        <f t="shared" si="105"/>
        <v>0</v>
      </c>
      <c r="P172" s="74">
        <f t="shared" si="105"/>
        <v>4361.4799999999996</v>
      </c>
      <c r="Q172" s="74">
        <f t="shared" ref="Q172" si="106">SUM(K172:P172)</f>
        <v>4361.4799999999996</v>
      </c>
      <c r="R172" s="62" t="b">
        <f>Q172=I171</f>
        <v>1</v>
      </c>
    </row>
  </sheetData>
  <autoFilter ref="A4:R171" xr:uid="{6BFD82B8-55FD-49EB-B4D6-4FB3DBB266B2}"/>
  <pageMargins left="0.511811024" right="0.511811024" top="0.78740157499999996" bottom="0.78740157499999996" header="0.31496062000000002" footer="0.31496062000000002"/>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95D0E-6E2B-47B4-BFC0-F74D089A915A}">
  <sheetPr>
    <tabColor rgb="FFFFFF00"/>
    <pageSetUpPr fitToPage="1"/>
  </sheetPr>
  <dimension ref="A1:O451"/>
  <sheetViews>
    <sheetView tabSelected="1" zoomScaleNormal="100" workbookViewId="0">
      <pane ySplit="2" topLeftCell="A3" activePane="bottomLeft" state="frozen"/>
      <selection pane="bottomLeft" activeCell="C416" sqref="C416"/>
    </sheetView>
  </sheetViews>
  <sheetFormatPr defaultColWidth="9.140625" defaultRowHeight="13.5" x14ac:dyDescent="0.2"/>
  <cols>
    <col min="1" max="1" width="9.140625" style="22"/>
    <col min="2" max="2" width="30.7109375" style="22" customWidth="1"/>
    <col min="3" max="3" width="20.7109375" style="22" customWidth="1"/>
    <col min="4" max="4" width="9.140625" style="22"/>
    <col min="5" max="5" width="20.7109375" style="22" customWidth="1"/>
    <col min="6" max="6" width="9.140625" style="22"/>
    <col min="7" max="7" width="20.7109375" style="22" customWidth="1"/>
    <col min="8" max="8" width="9.140625" style="22"/>
    <col min="9" max="9" width="20.7109375" style="22" customWidth="1"/>
    <col min="10" max="10" width="9.140625" style="22"/>
    <col min="11" max="11" width="20.7109375" style="22" customWidth="1"/>
    <col min="12" max="12" width="9.140625" style="22"/>
    <col min="13" max="13" width="18.5703125" style="23" customWidth="1"/>
    <col min="14" max="14" width="9.140625" style="22"/>
    <col min="15" max="15" width="9.140625" style="23"/>
    <col min="16" max="16384" width="9.140625" style="22"/>
  </cols>
  <sheetData>
    <row r="1" spans="1:15" x14ac:dyDescent="0.2">
      <c r="B1" s="22" t="s">
        <v>8071</v>
      </c>
    </row>
    <row r="2" spans="1:15" x14ac:dyDescent="0.2">
      <c r="A2" s="42" t="s">
        <v>41</v>
      </c>
      <c r="B2" s="42" t="s">
        <v>42</v>
      </c>
      <c r="C2" s="42" t="s">
        <v>6</v>
      </c>
      <c r="D2" s="42" t="s">
        <v>21094</v>
      </c>
      <c r="E2" s="42" t="s">
        <v>21094</v>
      </c>
      <c r="F2" s="42" t="s">
        <v>21094</v>
      </c>
      <c r="G2" s="42" t="s">
        <v>21094</v>
      </c>
      <c r="H2" s="42" t="s">
        <v>21094</v>
      </c>
      <c r="I2" s="42" t="s">
        <v>21094</v>
      </c>
      <c r="J2" s="42" t="s">
        <v>21094</v>
      </c>
      <c r="K2" s="42" t="s">
        <v>21094</v>
      </c>
      <c r="L2" s="42" t="s">
        <v>21094</v>
      </c>
      <c r="M2" s="43" t="s">
        <v>21094</v>
      </c>
      <c r="N2" s="42" t="s">
        <v>21084</v>
      </c>
      <c r="O2" s="43" t="s">
        <v>53</v>
      </c>
    </row>
    <row r="3" spans="1:15" s="114" customFormat="1" x14ac:dyDescent="0.2">
      <c r="A3" s="113"/>
      <c r="C3" s="114" t="s">
        <v>23823</v>
      </c>
      <c r="M3" s="115"/>
      <c r="O3" s="115"/>
    </row>
    <row r="4" spans="1:15" s="75" customFormat="1" x14ac:dyDescent="0.2">
      <c r="A4" s="76"/>
      <c r="B4" s="76"/>
      <c r="C4" s="76" t="s">
        <v>23824</v>
      </c>
      <c r="D4" s="76"/>
      <c r="E4" s="76"/>
      <c r="F4" s="76"/>
      <c r="G4" s="76"/>
      <c r="H4" s="76"/>
      <c r="I4" s="76"/>
      <c r="J4" s="76"/>
      <c r="K4" s="76"/>
      <c r="L4" s="76"/>
      <c r="M4" s="77"/>
      <c r="N4" s="76"/>
      <c r="O4" s="77"/>
    </row>
    <row r="5" spans="1:15" s="24" customFormat="1" ht="14.25" customHeight="1" x14ac:dyDescent="0.2">
      <c r="A5" s="79"/>
      <c r="B5" s="116" t="s">
        <v>33170</v>
      </c>
      <c r="C5" s="117" t="str">
        <f>VLOOKUP(B5,PLANILHA_ORC!$G:$I,3,0)</f>
        <v>ENGENHEIRO CIVIL/ ARQUITETO COORDENADOR SETORIAL - 20 ANOS EXPERIÊNCIA (SGSP)</v>
      </c>
      <c r="D5" s="117"/>
      <c r="E5" s="117"/>
      <c r="F5" s="117"/>
      <c r="G5" s="117"/>
      <c r="H5" s="117"/>
      <c r="I5" s="117"/>
      <c r="J5" s="117"/>
      <c r="K5" s="117"/>
      <c r="L5" s="117"/>
      <c r="M5" s="118"/>
      <c r="N5" s="117">
        <f>SUBTOTAL(9,N6:N7)</f>
        <v>4</v>
      </c>
      <c r="O5" s="118" t="s">
        <v>8</v>
      </c>
    </row>
    <row r="6" spans="1:15" s="24" customFormat="1" ht="14.25" customHeight="1" x14ac:dyDescent="0.2">
      <c r="A6" s="79"/>
      <c r="B6" s="116"/>
      <c r="C6" s="40" t="s">
        <v>24030</v>
      </c>
      <c r="D6" s="40"/>
      <c r="E6" s="40"/>
      <c r="F6" s="40"/>
      <c r="G6" s="40"/>
      <c r="H6" s="40"/>
      <c r="I6" s="40"/>
      <c r="J6" s="40"/>
      <c r="K6" s="40"/>
      <c r="L6" s="40"/>
      <c r="M6" s="40"/>
      <c r="N6" s="40"/>
      <c r="O6" s="40"/>
    </row>
    <row r="7" spans="1:15" s="24" customFormat="1" ht="14.25" customHeight="1" x14ac:dyDescent="0.2">
      <c r="A7" s="79"/>
      <c r="B7" s="116"/>
      <c r="C7" s="82">
        <v>4</v>
      </c>
      <c r="D7" s="40" t="str">
        <f>IF(E7&lt;&gt;"","X","")</f>
        <v/>
      </c>
      <c r="E7" s="41"/>
      <c r="F7" s="40" t="str">
        <f>IF(G7&lt;&gt;"","X","")</f>
        <v/>
      </c>
      <c r="G7" s="41"/>
      <c r="H7" s="41"/>
      <c r="I7" s="41"/>
      <c r="J7" s="41"/>
      <c r="K7" s="41"/>
      <c r="L7" s="41"/>
      <c r="M7" s="40" t="s">
        <v>8074</v>
      </c>
      <c r="N7" s="41">
        <f>PRODUCT(C7:L7)</f>
        <v>4</v>
      </c>
      <c r="O7" s="40"/>
    </row>
    <row r="8" spans="1:15" s="24" customFormat="1" ht="14.25" customHeight="1" x14ac:dyDescent="0.2">
      <c r="A8" s="79"/>
      <c r="B8" s="116"/>
      <c r="C8" s="117"/>
      <c r="D8" s="117"/>
      <c r="E8" s="117"/>
      <c r="F8" s="117"/>
      <c r="G8" s="117"/>
      <c r="H8" s="117"/>
      <c r="I8" s="117"/>
      <c r="J8" s="117"/>
      <c r="K8" s="117"/>
      <c r="L8" s="117"/>
      <c r="M8" s="118"/>
      <c r="N8" s="117"/>
      <c r="O8" s="118"/>
    </row>
    <row r="9" spans="1:15" s="24" customFormat="1" ht="14.25" customHeight="1" x14ac:dyDescent="0.2">
      <c r="A9" s="79"/>
      <c r="B9" s="116" t="s">
        <v>33171</v>
      </c>
      <c r="C9" s="117" t="str">
        <f>VLOOKUP(B9,PLANILHA_ORC!$G:$I,3,0)</f>
        <v>ENGENHEIRO/ ARQUITETO PLENO - DE 5 A 15 ANOS DE EXPERIÊNCIA (SGSP)</v>
      </c>
      <c r="D9" s="117"/>
      <c r="E9" s="117"/>
      <c r="F9" s="117"/>
      <c r="G9" s="117"/>
      <c r="H9" s="117"/>
      <c r="I9" s="117"/>
      <c r="J9" s="117"/>
      <c r="K9" s="117"/>
      <c r="L9" s="117"/>
      <c r="M9" s="118"/>
      <c r="N9" s="117">
        <f>SUBTOTAL(9,N10:N11)</f>
        <v>24</v>
      </c>
      <c r="O9" s="118" t="s">
        <v>8</v>
      </c>
    </row>
    <row r="10" spans="1:15" s="24" customFormat="1" ht="14.25" customHeight="1" x14ac:dyDescent="0.2">
      <c r="A10" s="79"/>
      <c r="B10" s="116"/>
      <c r="C10" s="40" t="s">
        <v>24030</v>
      </c>
      <c r="D10" s="40"/>
      <c r="E10" s="40"/>
      <c r="F10" s="40"/>
      <c r="G10" s="40"/>
      <c r="H10" s="40"/>
      <c r="I10" s="40"/>
      <c r="J10" s="40"/>
      <c r="K10" s="40"/>
      <c r="L10" s="40"/>
      <c r="M10" s="40"/>
      <c r="N10" s="40"/>
      <c r="O10" s="40"/>
    </row>
    <row r="11" spans="1:15" s="24" customFormat="1" ht="14.25" customHeight="1" x14ac:dyDescent="0.2">
      <c r="A11" s="79"/>
      <c r="B11" s="116"/>
      <c r="C11" s="82">
        <v>24</v>
      </c>
      <c r="D11" s="40" t="str">
        <f>IF(E11&lt;&gt;"","X","")</f>
        <v/>
      </c>
      <c r="E11" s="41"/>
      <c r="F11" s="40" t="str">
        <f>IF(G11&lt;&gt;"","X","")</f>
        <v/>
      </c>
      <c r="G11" s="41"/>
      <c r="H11" s="41"/>
      <c r="I11" s="41"/>
      <c r="J11" s="41"/>
      <c r="K11" s="41"/>
      <c r="L11" s="41"/>
      <c r="M11" s="40" t="s">
        <v>8074</v>
      </c>
      <c r="N11" s="41">
        <f>PRODUCT(C11:L11)</f>
        <v>24</v>
      </c>
      <c r="O11" s="40"/>
    </row>
    <row r="12" spans="1:15" s="24" customFormat="1" ht="14.25" customHeight="1" x14ac:dyDescent="0.2">
      <c r="A12" s="79"/>
      <c r="B12" s="116"/>
      <c r="C12" s="117"/>
      <c r="D12" s="117"/>
      <c r="E12" s="117"/>
      <c r="F12" s="117"/>
      <c r="G12" s="117"/>
      <c r="H12" s="117"/>
      <c r="I12" s="117"/>
      <c r="J12" s="117"/>
      <c r="K12" s="117"/>
      <c r="L12" s="117"/>
      <c r="M12" s="118"/>
      <c r="N12" s="117"/>
      <c r="O12" s="118"/>
    </row>
    <row r="13" spans="1:15" s="75" customFormat="1" x14ac:dyDescent="0.2">
      <c r="A13" s="76"/>
      <c r="B13" s="76"/>
      <c r="C13" s="76" t="s">
        <v>24024</v>
      </c>
      <c r="D13" s="76"/>
      <c r="E13" s="76"/>
      <c r="F13" s="76"/>
      <c r="G13" s="76"/>
      <c r="H13" s="76"/>
      <c r="I13" s="76"/>
      <c r="J13" s="76"/>
      <c r="K13" s="76"/>
      <c r="L13" s="76"/>
      <c r="M13" s="77"/>
      <c r="N13" s="76"/>
      <c r="O13" s="77"/>
    </row>
    <row r="14" spans="1:15" s="24" customFormat="1" ht="14.25" customHeight="1" x14ac:dyDescent="0.2">
      <c r="A14" s="79"/>
      <c r="B14" s="116" t="s">
        <v>33173</v>
      </c>
      <c r="C14" s="117" t="str">
        <f>VLOOKUP(B14,PLANILHA_ORC!$G:$I,3,0)</f>
        <v>ENGENHEIRO CIVIL/ ARQUITETO COORDENADOR SETORIAL - 20 ANOS EXPERIÊNCIA (SGSP)</v>
      </c>
      <c r="D14" s="117"/>
      <c r="E14" s="117"/>
      <c r="F14" s="117"/>
      <c r="G14" s="117"/>
      <c r="H14" s="117"/>
      <c r="I14" s="117"/>
      <c r="J14" s="117"/>
      <c r="K14" s="117"/>
      <c r="L14" s="117"/>
      <c r="M14" s="118"/>
      <c r="N14" s="117">
        <f>SUBTOTAL(9,N15:N16)</f>
        <v>4</v>
      </c>
      <c r="O14" s="118" t="s">
        <v>8</v>
      </c>
    </row>
    <row r="15" spans="1:15" s="24" customFormat="1" ht="14.25" customHeight="1" x14ac:dyDescent="0.2">
      <c r="A15" s="79"/>
      <c r="B15" s="116"/>
      <c r="C15" s="40" t="s">
        <v>24030</v>
      </c>
      <c r="D15" s="40"/>
      <c r="E15" s="40"/>
      <c r="F15" s="40"/>
      <c r="G15" s="40"/>
      <c r="H15" s="40"/>
      <c r="I15" s="40"/>
      <c r="J15" s="40"/>
      <c r="K15" s="40"/>
      <c r="L15" s="40"/>
      <c r="M15" s="40"/>
      <c r="N15" s="40"/>
      <c r="O15" s="40"/>
    </row>
    <row r="16" spans="1:15" s="24" customFormat="1" ht="14.25" customHeight="1" x14ac:dyDescent="0.2">
      <c r="A16" s="79"/>
      <c r="B16" s="116"/>
      <c r="C16" s="82">
        <v>4</v>
      </c>
      <c r="D16" s="40" t="str">
        <f>IF(E16&lt;&gt;"","X","")</f>
        <v/>
      </c>
      <c r="E16" s="41"/>
      <c r="F16" s="40" t="str">
        <f>IF(G16&lt;&gt;"","X","")</f>
        <v/>
      </c>
      <c r="G16" s="41"/>
      <c r="H16" s="41"/>
      <c r="I16" s="41"/>
      <c r="J16" s="41"/>
      <c r="K16" s="41"/>
      <c r="L16" s="41"/>
      <c r="M16" s="40" t="s">
        <v>8074</v>
      </c>
      <c r="N16" s="41">
        <f>PRODUCT(C16:L16)</f>
        <v>4</v>
      </c>
      <c r="O16" s="40"/>
    </row>
    <row r="17" spans="1:15" s="24" customFormat="1" ht="14.25" customHeight="1" x14ac:dyDescent="0.2">
      <c r="A17" s="79"/>
      <c r="B17" s="116"/>
      <c r="C17" s="117"/>
      <c r="D17" s="117"/>
      <c r="E17" s="117"/>
      <c r="F17" s="117"/>
      <c r="G17" s="117"/>
      <c r="H17" s="117"/>
      <c r="I17" s="117"/>
      <c r="J17" s="117"/>
      <c r="K17" s="117"/>
      <c r="L17" s="117"/>
      <c r="M17" s="118"/>
      <c r="N17" s="117"/>
      <c r="O17" s="118"/>
    </row>
    <row r="18" spans="1:15" s="24" customFormat="1" ht="14.25" customHeight="1" x14ac:dyDescent="0.2">
      <c r="A18" s="79"/>
      <c r="B18" s="116" t="s">
        <v>33174</v>
      </c>
      <c r="C18" s="117" t="str">
        <f>VLOOKUP(B18,PLANILHA_ORC!$G:$I,3,0)</f>
        <v>ENGENHEIRO/ ARQUITETO PLENO - DE 5 A 15 ANOS DE EXPERIÊNCIA (SGSP)</v>
      </c>
      <c r="D18" s="117"/>
      <c r="E18" s="117"/>
      <c r="F18" s="117"/>
      <c r="G18" s="117"/>
      <c r="H18" s="117"/>
      <c r="I18" s="117"/>
      <c r="J18" s="117"/>
      <c r="K18" s="117"/>
      <c r="L18" s="117"/>
      <c r="M18" s="118"/>
      <c r="N18" s="117">
        <f>SUBTOTAL(9,N19:N20)</f>
        <v>16</v>
      </c>
      <c r="O18" s="118" t="s">
        <v>8</v>
      </c>
    </row>
    <row r="19" spans="1:15" s="24" customFormat="1" ht="14.25" customHeight="1" x14ac:dyDescent="0.2">
      <c r="A19" s="79"/>
      <c r="B19" s="116"/>
      <c r="C19" s="40" t="s">
        <v>24030</v>
      </c>
      <c r="D19" s="40"/>
      <c r="E19" s="40"/>
      <c r="F19" s="40"/>
      <c r="G19" s="40"/>
      <c r="H19" s="40"/>
      <c r="I19" s="40"/>
      <c r="J19" s="40"/>
      <c r="K19" s="40"/>
      <c r="L19" s="40"/>
      <c r="M19" s="40"/>
      <c r="N19" s="40"/>
      <c r="O19" s="40"/>
    </row>
    <row r="20" spans="1:15" s="24" customFormat="1" ht="14.25" customHeight="1" x14ac:dyDescent="0.2">
      <c r="A20" s="79"/>
      <c r="B20" s="116"/>
      <c r="C20" s="82">
        <v>16</v>
      </c>
      <c r="D20" s="40" t="str">
        <f>IF(E20&lt;&gt;"","X","")</f>
        <v/>
      </c>
      <c r="E20" s="41"/>
      <c r="F20" s="40" t="str">
        <f>IF(G20&lt;&gt;"","X","")</f>
        <v/>
      </c>
      <c r="G20" s="41"/>
      <c r="H20" s="41"/>
      <c r="I20" s="41"/>
      <c r="J20" s="41"/>
      <c r="K20" s="41"/>
      <c r="L20" s="41"/>
      <c r="M20" s="40" t="s">
        <v>8074</v>
      </c>
      <c r="N20" s="41">
        <f>PRODUCT(C20:L20)</f>
        <v>16</v>
      </c>
      <c r="O20" s="40"/>
    </row>
    <row r="21" spans="1:15" s="24" customFormat="1" ht="14.25" customHeight="1" x14ac:dyDescent="0.2">
      <c r="A21" s="79"/>
      <c r="B21" s="116"/>
      <c r="C21" s="117"/>
      <c r="D21" s="117"/>
      <c r="E21" s="117"/>
      <c r="F21" s="117"/>
      <c r="G21" s="117"/>
      <c r="H21" s="117"/>
      <c r="I21" s="117"/>
      <c r="J21" s="117"/>
      <c r="K21" s="117"/>
      <c r="L21" s="117"/>
      <c r="M21" s="118"/>
      <c r="N21" s="117"/>
      <c r="O21" s="118"/>
    </row>
    <row r="22" spans="1:15" s="24" customFormat="1" ht="14.25" customHeight="1" x14ac:dyDescent="0.2">
      <c r="A22" s="79"/>
      <c r="B22" s="116" t="s">
        <v>33175</v>
      </c>
      <c r="C22" s="117" t="str">
        <f>VLOOKUP(B22,PLANILHA_ORC!$G:$I,3,0)</f>
        <v>TOPÓGRAFO (SGSP)</v>
      </c>
      <c r="D22" s="117"/>
      <c r="E22" s="117"/>
      <c r="F22" s="117"/>
      <c r="G22" s="117"/>
      <c r="H22" s="117"/>
      <c r="I22" s="117"/>
      <c r="J22" s="117"/>
      <c r="K22" s="117"/>
      <c r="L22" s="117"/>
      <c r="M22" s="118"/>
      <c r="N22" s="117">
        <f>SUBTOTAL(9,N23:N24)</f>
        <v>24</v>
      </c>
      <c r="O22" s="118" t="s">
        <v>8</v>
      </c>
    </row>
    <row r="23" spans="1:15" s="24" customFormat="1" ht="14.25" customHeight="1" x14ac:dyDescent="0.2">
      <c r="A23" s="79"/>
      <c r="B23" s="116"/>
      <c r="C23" s="40" t="s">
        <v>24030</v>
      </c>
      <c r="D23" s="40"/>
      <c r="E23" s="40"/>
      <c r="F23" s="40"/>
      <c r="G23" s="40"/>
      <c r="H23" s="40"/>
      <c r="I23" s="40"/>
      <c r="J23" s="40"/>
      <c r="K23" s="40"/>
      <c r="L23" s="40"/>
      <c r="M23" s="40"/>
      <c r="N23" s="40"/>
      <c r="O23" s="40"/>
    </row>
    <row r="24" spans="1:15" s="24" customFormat="1" ht="14.25" customHeight="1" x14ac:dyDescent="0.2">
      <c r="A24" s="79"/>
      <c r="B24" s="116"/>
      <c r="C24" s="82">
        <v>24</v>
      </c>
      <c r="D24" s="40" t="str">
        <f>IF(E24&lt;&gt;"","X","")</f>
        <v/>
      </c>
      <c r="E24" s="41"/>
      <c r="F24" s="40" t="str">
        <f>IF(G24&lt;&gt;"","X","")</f>
        <v/>
      </c>
      <c r="G24" s="41"/>
      <c r="H24" s="41"/>
      <c r="I24" s="41"/>
      <c r="J24" s="41"/>
      <c r="K24" s="41"/>
      <c r="L24" s="41"/>
      <c r="M24" s="40" t="s">
        <v>8074</v>
      </c>
      <c r="N24" s="41">
        <f>PRODUCT(C24:L24)</f>
        <v>24</v>
      </c>
      <c r="O24" s="40"/>
    </row>
    <row r="25" spans="1:15" s="24" customFormat="1" ht="14.25" customHeight="1" x14ac:dyDescent="0.2">
      <c r="A25" s="79"/>
      <c r="B25" s="116"/>
      <c r="C25" s="117"/>
      <c r="D25" s="117"/>
      <c r="E25" s="117"/>
      <c r="F25" s="117"/>
      <c r="G25" s="117"/>
      <c r="H25" s="117"/>
      <c r="I25" s="117"/>
      <c r="J25" s="117"/>
      <c r="K25" s="117"/>
      <c r="L25" s="117"/>
      <c r="M25" s="118"/>
      <c r="N25" s="117"/>
      <c r="O25" s="118"/>
    </row>
    <row r="26" spans="1:15" s="24" customFormat="1" ht="14.25" customHeight="1" x14ac:dyDescent="0.2">
      <c r="A26" s="79"/>
      <c r="B26" s="116" t="s">
        <v>33176</v>
      </c>
      <c r="C26" s="117" t="str">
        <f>VLOOKUP(B26,PLANILHA_ORC!$G:$I,3,0)</f>
        <v>LEVANTAMENTO PLANIALTIMÉTRICO CADASTRAL</v>
      </c>
      <c r="D26" s="117"/>
      <c r="E26" s="117"/>
      <c r="F26" s="117"/>
      <c r="G26" s="117"/>
      <c r="H26" s="117"/>
      <c r="I26" s="117"/>
      <c r="J26" s="117"/>
      <c r="K26" s="117"/>
      <c r="L26" s="117"/>
      <c r="M26" s="118"/>
      <c r="N26" s="117">
        <f>SUBTOTAL(9,N27:N28)</f>
        <v>2600</v>
      </c>
      <c r="O26" s="118" t="s">
        <v>19</v>
      </c>
    </row>
    <row r="27" spans="1:15" s="24" customFormat="1" ht="14.25" customHeight="1" x14ac:dyDescent="0.2">
      <c r="A27" s="79"/>
      <c r="B27" s="116"/>
      <c r="C27" s="40" t="s">
        <v>8072</v>
      </c>
      <c r="D27" s="40"/>
      <c r="E27" s="40" t="s">
        <v>8073</v>
      </c>
      <c r="F27" s="40"/>
      <c r="G27" s="40"/>
      <c r="H27" s="40"/>
      <c r="I27" s="40"/>
      <c r="J27" s="40"/>
      <c r="K27" s="40"/>
      <c r="L27" s="40"/>
      <c r="M27" s="40"/>
      <c r="N27" s="40"/>
      <c r="O27" s="40"/>
    </row>
    <row r="28" spans="1:15" s="24" customFormat="1" ht="14.25" customHeight="1" x14ac:dyDescent="0.2">
      <c r="A28" s="79"/>
      <c r="B28" s="116"/>
      <c r="C28" s="78">
        <v>260</v>
      </c>
      <c r="D28" s="40" t="str">
        <f>IF(E28&lt;&gt;"","X","")</f>
        <v>X</v>
      </c>
      <c r="E28" s="78">
        <v>10</v>
      </c>
      <c r="F28" s="40" t="str">
        <f>IF(G28&lt;&gt;"","X","")</f>
        <v/>
      </c>
      <c r="G28" s="41"/>
      <c r="H28" s="41"/>
      <c r="I28" s="41"/>
      <c r="J28" s="41"/>
      <c r="K28" s="41"/>
      <c r="L28" s="41"/>
      <c r="M28" s="40" t="s">
        <v>8074</v>
      </c>
      <c r="N28" s="41">
        <f>PRODUCT(C28:L28)</f>
        <v>2600</v>
      </c>
      <c r="O28" s="40"/>
    </row>
    <row r="29" spans="1:15" s="24" customFormat="1" ht="14.25" customHeight="1" x14ac:dyDescent="0.2">
      <c r="A29" s="79"/>
      <c r="B29" s="116"/>
      <c r="C29" s="117"/>
      <c r="D29" s="117"/>
      <c r="E29" s="117"/>
      <c r="F29" s="117"/>
      <c r="G29" s="117"/>
      <c r="H29" s="117"/>
      <c r="I29" s="117"/>
      <c r="J29" s="117"/>
      <c r="K29" s="117"/>
      <c r="L29" s="117"/>
      <c r="M29" s="118"/>
      <c r="N29" s="117"/>
      <c r="O29" s="118"/>
    </row>
    <row r="30" spans="1:15" s="24" customFormat="1" ht="14.25" customHeight="1" x14ac:dyDescent="0.2">
      <c r="A30" s="79"/>
      <c r="B30" s="116" t="s">
        <v>33177</v>
      </c>
      <c r="C30" s="117" t="str">
        <f>VLOOKUP(B30,PLANILHA_ORC!$G:$I,3,0)</f>
        <v>SONDAGEM A TRADO MANUAL</v>
      </c>
      <c r="D30" s="117"/>
      <c r="E30" s="117"/>
      <c r="F30" s="117"/>
      <c r="G30" s="117"/>
      <c r="H30" s="117"/>
      <c r="I30" s="117"/>
      <c r="J30" s="117"/>
      <c r="K30" s="117"/>
      <c r="L30" s="117"/>
      <c r="M30" s="118"/>
      <c r="N30" s="117">
        <f>SUBTOTAL(9,N31:N32)</f>
        <v>45</v>
      </c>
      <c r="O30" s="118" t="s">
        <v>9</v>
      </c>
    </row>
    <row r="31" spans="1:15" s="24" customFormat="1" ht="14.25" customHeight="1" x14ac:dyDescent="0.2">
      <c r="A31" s="79"/>
      <c r="B31" s="116"/>
      <c r="C31" s="40" t="s">
        <v>24031</v>
      </c>
      <c r="D31" s="40"/>
      <c r="E31" s="40" t="s">
        <v>33296</v>
      </c>
      <c r="F31" s="40"/>
      <c r="G31" s="40"/>
      <c r="H31" s="40"/>
      <c r="I31" s="40"/>
      <c r="J31" s="40"/>
      <c r="K31" s="40"/>
      <c r="L31" s="40"/>
      <c r="M31" s="40"/>
      <c r="N31" s="40"/>
      <c r="O31" s="40"/>
    </row>
    <row r="32" spans="1:15" s="24" customFormat="1" ht="14.25" customHeight="1" x14ac:dyDescent="0.2">
      <c r="A32" s="79"/>
      <c r="B32" s="116"/>
      <c r="C32" s="82">
        <v>3</v>
      </c>
      <c r="D32" s="40" t="str">
        <f>IF(E32&lt;&gt;"","X","")</f>
        <v>X</v>
      </c>
      <c r="E32" s="82">
        <v>15</v>
      </c>
      <c r="F32" s="40" t="str">
        <f>IF(G32&lt;&gt;"","X","")</f>
        <v/>
      </c>
      <c r="G32" s="41"/>
      <c r="H32" s="41"/>
      <c r="I32" s="41"/>
      <c r="J32" s="41"/>
      <c r="K32" s="41"/>
      <c r="L32" s="41"/>
      <c r="M32" s="40" t="s">
        <v>8074</v>
      </c>
      <c r="N32" s="41">
        <f>PRODUCT(C32:L32)</f>
        <v>45</v>
      </c>
      <c r="O32" s="40"/>
    </row>
    <row r="33" spans="1:15" s="24" customFormat="1" ht="14.25" customHeight="1" x14ac:dyDescent="0.2">
      <c r="A33" s="79"/>
      <c r="B33" s="116"/>
      <c r="C33" s="117"/>
      <c r="D33" s="117"/>
      <c r="E33" s="117"/>
      <c r="F33" s="117"/>
      <c r="G33" s="117"/>
      <c r="H33" s="117"/>
      <c r="I33" s="117"/>
      <c r="J33" s="117"/>
      <c r="K33" s="117"/>
      <c r="L33" s="117"/>
      <c r="M33" s="118"/>
      <c r="N33" s="117"/>
      <c r="O33" s="118"/>
    </row>
    <row r="34" spans="1:15" s="75" customFormat="1" x14ac:dyDescent="0.2">
      <c r="A34" s="76"/>
      <c r="B34" s="76"/>
      <c r="C34" s="76" t="s">
        <v>24025</v>
      </c>
      <c r="D34" s="76"/>
      <c r="E34" s="76"/>
      <c r="F34" s="76"/>
      <c r="G34" s="76"/>
      <c r="H34" s="76"/>
      <c r="I34" s="76"/>
      <c r="J34" s="76"/>
      <c r="K34" s="76"/>
      <c r="L34" s="76"/>
      <c r="M34" s="77"/>
      <c r="N34" s="76"/>
      <c r="O34" s="77"/>
    </row>
    <row r="35" spans="1:15" s="24" customFormat="1" ht="14.25" customHeight="1" x14ac:dyDescent="0.2">
      <c r="A35" s="79"/>
      <c r="B35" s="116" t="s">
        <v>33179</v>
      </c>
      <c r="C35" s="117" t="str">
        <f>VLOOKUP(B35,PLANILHA_ORC!$G:$I,3,0)</f>
        <v>ENGENHEIRO CIVIL/ ARQUITETO COORDENADOR SETORIAL - 20 ANOS EXPERIÊNCIA (SGSP)</v>
      </c>
      <c r="D35" s="117"/>
      <c r="E35" s="117"/>
      <c r="F35" s="117"/>
      <c r="G35" s="117"/>
      <c r="H35" s="117"/>
      <c r="I35" s="117"/>
      <c r="J35" s="117"/>
      <c r="K35" s="117"/>
      <c r="L35" s="117"/>
      <c r="M35" s="118"/>
      <c r="N35" s="117">
        <f>SUBTOTAL(9,N36:N37)</f>
        <v>8</v>
      </c>
      <c r="O35" s="118" t="s">
        <v>8</v>
      </c>
    </row>
    <row r="36" spans="1:15" s="24" customFormat="1" ht="14.25" customHeight="1" x14ac:dyDescent="0.2">
      <c r="A36" s="79"/>
      <c r="B36" s="116"/>
      <c r="C36" s="40" t="s">
        <v>24030</v>
      </c>
      <c r="D36" s="40"/>
      <c r="E36" s="40"/>
      <c r="F36" s="40"/>
      <c r="G36" s="40"/>
      <c r="H36" s="40"/>
      <c r="I36" s="40"/>
      <c r="J36" s="40"/>
      <c r="K36" s="40"/>
      <c r="L36" s="40"/>
      <c r="M36" s="40"/>
      <c r="N36" s="40"/>
      <c r="O36" s="40"/>
    </row>
    <row r="37" spans="1:15" s="24" customFormat="1" ht="14.25" customHeight="1" x14ac:dyDescent="0.2">
      <c r="A37" s="79"/>
      <c r="B37" s="116"/>
      <c r="C37" s="82">
        <v>8</v>
      </c>
      <c r="D37" s="40" t="str">
        <f>IF(E37&lt;&gt;"","X","")</f>
        <v/>
      </c>
      <c r="E37" s="41"/>
      <c r="F37" s="40" t="str">
        <f>IF(G37&lt;&gt;"","X","")</f>
        <v/>
      </c>
      <c r="G37" s="41"/>
      <c r="H37" s="41"/>
      <c r="I37" s="41"/>
      <c r="J37" s="41"/>
      <c r="K37" s="41"/>
      <c r="L37" s="41"/>
      <c r="M37" s="40" t="s">
        <v>8074</v>
      </c>
      <c r="N37" s="41">
        <f>PRODUCT(C37:L37)</f>
        <v>8</v>
      </c>
      <c r="O37" s="40"/>
    </row>
    <row r="38" spans="1:15" s="24" customFormat="1" ht="14.25" customHeight="1" x14ac:dyDescent="0.2">
      <c r="A38" s="79"/>
      <c r="B38" s="116"/>
      <c r="C38" s="117"/>
      <c r="D38" s="117"/>
      <c r="E38" s="117"/>
      <c r="F38" s="117"/>
      <c r="G38" s="117"/>
      <c r="H38" s="117"/>
      <c r="I38" s="117"/>
      <c r="J38" s="117"/>
      <c r="K38" s="117"/>
      <c r="L38" s="117"/>
      <c r="M38" s="118"/>
      <c r="N38" s="117"/>
      <c r="O38" s="118"/>
    </row>
    <row r="39" spans="1:15" s="24" customFormat="1" ht="14.25" customHeight="1" x14ac:dyDescent="0.2">
      <c r="A39" s="79"/>
      <c r="B39" s="116" t="s">
        <v>33180</v>
      </c>
      <c r="C39" s="117" t="str">
        <f>VLOOKUP(B39,PLANILHA_ORC!$G:$I,3,0)</f>
        <v>ENGENHEIRO/ ARQUITETO PLENO - DE 5 A 15 ANOS DE EXPERIÊNCIA (SGSP)</v>
      </c>
      <c r="D39" s="117"/>
      <c r="E39" s="117"/>
      <c r="F39" s="117"/>
      <c r="G39" s="117"/>
      <c r="H39" s="117"/>
      <c r="I39" s="117"/>
      <c r="J39" s="117"/>
      <c r="K39" s="117"/>
      <c r="L39" s="117"/>
      <c r="M39" s="118"/>
      <c r="N39" s="117">
        <f>SUBTOTAL(9,N40:N41)</f>
        <v>40</v>
      </c>
      <c r="O39" s="118" t="s">
        <v>8</v>
      </c>
    </row>
    <row r="40" spans="1:15" s="24" customFormat="1" ht="14.25" customHeight="1" x14ac:dyDescent="0.2">
      <c r="A40" s="79"/>
      <c r="B40" s="116"/>
      <c r="C40" s="40" t="s">
        <v>24030</v>
      </c>
      <c r="D40" s="40"/>
      <c r="E40" s="40"/>
      <c r="F40" s="40"/>
      <c r="G40" s="40"/>
      <c r="H40" s="40"/>
      <c r="I40" s="40"/>
      <c r="J40" s="40"/>
      <c r="K40" s="40"/>
      <c r="L40" s="40"/>
      <c r="M40" s="40"/>
      <c r="N40" s="40"/>
      <c r="O40" s="40"/>
    </row>
    <row r="41" spans="1:15" s="24" customFormat="1" ht="14.25" customHeight="1" x14ac:dyDescent="0.2">
      <c r="A41" s="79"/>
      <c r="B41" s="116"/>
      <c r="C41" s="82">
        <f>5*8</f>
        <v>40</v>
      </c>
      <c r="D41" s="40" t="str">
        <f>IF(E41&lt;&gt;"","X","")</f>
        <v/>
      </c>
      <c r="E41" s="41"/>
      <c r="F41" s="40" t="str">
        <f>IF(G41&lt;&gt;"","X","")</f>
        <v/>
      </c>
      <c r="G41" s="41"/>
      <c r="H41" s="41"/>
      <c r="I41" s="41"/>
      <c r="J41" s="41"/>
      <c r="K41" s="41"/>
      <c r="L41" s="41"/>
      <c r="M41" s="40" t="s">
        <v>8074</v>
      </c>
      <c r="N41" s="41">
        <f>PRODUCT(C41:L41)</f>
        <v>40</v>
      </c>
      <c r="O41" s="40"/>
    </row>
    <row r="42" spans="1:15" s="24" customFormat="1" ht="14.25" customHeight="1" x14ac:dyDescent="0.2">
      <c r="A42" s="79"/>
      <c r="B42" s="116"/>
      <c r="C42" s="117"/>
      <c r="D42" s="117"/>
      <c r="E42" s="117"/>
      <c r="F42" s="117"/>
      <c r="G42" s="117"/>
      <c r="H42" s="117"/>
      <c r="I42" s="117"/>
      <c r="J42" s="117"/>
      <c r="K42" s="117"/>
      <c r="L42" s="117"/>
      <c r="M42" s="118"/>
      <c r="N42" s="117"/>
      <c r="O42" s="118"/>
    </row>
    <row r="43" spans="1:15" s="24" customFormat="1" ht="14.25" customHeight="1" x14ac:dyDescent="0.2">
      <c r="A43" s="79"/>
      <c r="B43" s="116" t="s">
        <v>33181</v>
      </c>
      <c r="C43" s="117" t="str">
        <f>VLOOKUP(B43,PLANILHA_ORC!$G:$I,3,0)</f>
        <v>DESENHISTA PROJETISTA (SGSP)</v>
      </c>
      <c r="D43" s="117"/>
      <c r="E43" s="117"/>
      <c r="F43" s="117"/>
      <c r="G43" s="117"/>
      <c r="H43" s="117"/>
      <c r="I43" s="117"/>
      <c r="J43" s="117"/>
      <c r="K43" s="117"/>
      <c r="L43" s="117"/>
      <c r="M43" s="118"/>
      <c r="N43" s="117">
        <f>SUBTOTAL(9,N44:N45)</f>
        <v>40</v>
      </c>
      <c r="O43" s="118" t="s">
        <v>8</v>
      </c>
    </row>
    <row r="44" spans="1:15" s="24" customFormat="1" ht="14.25" customHeight="1" x14ac:dyDescent="0.2">
      <c r="A44" s="79"/>
      <c r="B44" s="116"/>
      <c r="C44" s="40" t="s">
        <v>24030</v>
      </c>
      <c r="D44" s="40"/>
      <c r="E44" s="40"/>
      <c r="F44" s="40"/>
      <c r="G44" s="40"/>
      <c r="H44" s="40"/>
      <c r="I44" s="40"/>
      <c r="J44" s="40"/>
      <c r="K44" s="40"/>
      <c r="L44" s="40"/>
      <c r="M44" s="40"/>
      <c r="N44" s="40"/>
      <c r="O44" s="40"/>
    </row>
    <row r="45" spans="1:15" s="24" customFormat="1" ht="14.25" customHeight="1" x14ac:dyDescent="0.2">
      <c r="A45" s="79"/>
      <c r="B45" s="116"/>
      <c r="C45" s="82">
        <f>5*8</f>
        <v>40</v>
      </c>
      <c r="D45" s="40" t="str">
        <f>IF(E45&lt;&gt;"","X","")</f>
        <v/>
      </c>
      <c r="E45" s="41"/>
      <c r="F45" s="40" t="str">
        <f>IF(G45&lt;&gt;"","X","")</f>
        <v/>
      </c>
      <c r="G45" s="41"/>
      <c r="H45" s="41"/>
      <c r="I45" s="41"/>
      <c r="J45" s="41"/>
      <c r="K45" s="41"/>
      <c r="L45" s="41"/>
      <c r="M45" s="40" t="s">
        <v>8074</v>
      </c>
      <c r="N45" s="41">
        <f>PRODUCT(C45:L45)</f>
        <v>40</v>
      </c>
      <c r="O45" s="40"/>
    </row>
    <row r="46" spans="1:15" s="24" customFormat="1" ht="14.25" customHeight="1" x14ac:dyDescent="0.2">
      <c r="A46" s="79"/>
      <c r="B46" s="116"/>
      <c r="C46" s="117"/>
      <c r="D46" s="117"/>
      <c r="E46" s="117"/>
      <c r="F46" s="117"/>
      <c r="G46" s="117"/>
      <c r="H46" s="117"/>
      <c r="I46" s="117"/>
      <c r="J46" s="117"/>
      <c r="K46" s="117"/>
      <c r="L46" s="117"/>
      <c r="M46" s="118"/>
      <c r="N46" s="117"/>
      <c r="O46" s="118"/>
    </row>
    <row r="47" spans="1:15" s="75" customFormat="1" x14ac:dyDescent="0.2">
      <c r="A47" s="76"/>
      <c r="B47" s="76"/>
      <c r="C47" s="76" t="s">
        <v>24026</v>
      </c>
      <c r="D47" s="76"/>
      <c r="E47" s="76"/>
      <c r="F47" s="76"/>
      <c r="G47" s="76"/>
      <c r="H47" s="76"/>
      <c r="I47" s="76"/>
      <c r="J47" s="76"/>
      <c r="K47" s="76"/>
      <c r="L47" s="76"/>
      <c r="M47" s="77"/>
      <c r="N47" s="76"/>
      <c r="O47" s="77"/>
    </row>
    <row r="48" spans="1:15" s="24" customFormat="1" ht="14.25" customHeight="1" x14ac:dyDescent="0.2">
      <c r="A48" s="79"/>
      <c r="B48" s="116" t="s">
        <v>33183</v>
      </c>
      <c r="C48" s="117" t="str">
        <f>VLOOKUP(B48,PLANILHA_ORC!$G:$I,3,0)</f>
        <v>ENGENHEIRO CIVIL/ ARQUITETO COORDENADOR SETORIAL - 20 ANOS EXPERIÊNCIA (SGSP)</v>
      </c>
      <c r="D48" s="117"/>
      <c r="E48" s="117"/>
      <c r="F48" s="117"/>
      <c r="G48" s="117"/>
      <c r="H48" s="117"/>
      <c r="I48" s="117"/>
      <c r="J48" s="117"/>
      <c r="K48" s="117"/>
      <c r="L48" s="117"/>
      <c r="M48" s="118"/>
      <c r="N48" s="117">
        <f>SUBTOTAL(9,N49:N50)</f>
        <v>8</v>
      </c>
      <c r="O48" s="118" t="s">
        <v>8</v>
      </c>
    </row>
    <row r="49" spans="1:15" s="24" customFormat="1" ht="14.25" customHeight="1" x14ac:dyDescent="0.2">
      <c r="A49" s="79"/>
      <c r="B49" s="116"/>
      <c r="C49" s="40" t="s">
        <v>24030</v>
      </c>
      <c r="D49" s="40"/>
      <c r="E49" s="40"/>
      <c r="F49" s="40"/>
      <c r="G49" s="40"/>
      <c r="H49" s="40"/>
      <c r="I49" s="40"/>
      <c r="J49" s="40"/>
      <c r="K49" s="40"/>
      <c r="L49" s="40"/>
      <c r="M49" s="40"/>
      <c r="N49" s="40"/>
      <c r="O49" s="40"/>
    </row>
    <row r="50" spans="1:15" s="24" customFormat="1" ht="14.25" customHeight="1" x14ac:dyDescent="0.2">
      <c r="A50" s="79"/>
      <c r="B50" s="116"/>
      <c r="C50" s="82">
        <v>8</v>
      </c>
      <c r="D50" s="40" t="str">
        <f>IF(E50&lt;&gt;"","X","")</f>
        <v/>
      </c>
      <c r="E50" s="41"/>
      <c r="F50" s="40" t="str">
        <f>IF(G50&lt;&gt;"","X","")</f>
        <v/>
      </c>
      <c r="G50" s="41"/>
      <c r="H50" s="41"/>
      <c r="I50" s="41"/>
      <c r="J50" s="41"/>
      <c r="K50" s="41"/>
      <c r="L50" s="41"/>
      <c r="M50" s="40" t="s">
        <v>8074</v>
      </c>
      <c r="N50" s="41">
        <f>PRODUCT(C50:L50)</f>
        <v>8</v>
      </c>
      <c r="O50" s="40"/>
    </row>
    <row r="51" spans="1:15" s="24" customFormat="1" ht="14.25" customHeight="1" x14ac:dyDescent="0.2">
      <c r="A51" s="79"/>
      <c r="B51" s="116"/>
      <c r="C51" s="117"/>
      <c r="D51" s="117"/>
      <c r="E51" s="117"/>
      <c r="F51" s="117"/>
      <c r="G51" s="117"/>
      <c r="H51" s="117"/>
      <c r="I51" s="117"/>
      <c r="J51" s="117"/>
      <c r="K51" s="117"/>
      <c r="L51" s="117"/>
      <c r="M51" s="118"/>
      <c r="N51" s="117"/>
      <c r="O51" s="118"/>
    </row>
    <row r="52" spans="1:15" s="24" customFormat="1" ht="14.25" customHeight="1" x14ac:dyDescent="0.2">
      <c r="A52" s="79"/>
      <c r="B52" s="116" t="s">
        <v>33184</v>
      </c>
      <c r="C52" s="117" t="str">
        <f>VLOOKUP(B52,PLANILHA_ORC!$G:$I,3,0)</f>
        <v>ENGENHEIRO/ ARQUITETO PLENO - DE 5 A 15 ANOS DE EXPERIÊNCIA (SGSP)</v>
      </c>
      <c r="D52" s="117"/>
      <c r="E52" s="117"/>
      <c r="F52" s="117"/>
      <c r="G52" s="117"/>
      <c r="H52" s="117"/>
      <c r="I52" s="117"/>
      <c r="J52" s="117"/>
      <c r="K52" s="117"/>
      <c r="L52" s="117"/>
      <c r="M52" s="118"/>
      <c r="N52" s="117">
        <f>SUBTOTAL(9,N53:N54)</f>
        <v>40</v>
      </c>
      <c r="O52" s="118" t="s">
        <v>8</v>
      </c>
    </row>
    <row r="53" spans="1:15" s="24" customFormat="1" ht="14.25" customHeight="1" x14ac:dyDescent="0.2">
      <c r="A53" s="79"/>
      <c r="B53" s="116"/>
      <c r="C53" s="40" t="s">
        <v>24030</v>
      </c>
      <c r="D53" s="40"/>
      <c r="E53" s="40"/>
      <c r="F53" s="40"/>
      <c r="G53" s="40"/>
      <c r="H53" s="40"/>
      <c r="I53" s="40"/>
      <c r="J53" s="40"/>
      <c r="K53" s="40"/>
      <c r="L53" s="40"/>
      <c r="M53" s="40"/>
      <c r="N53" s="40"/>
      <c r="O53" s="40"/>
    </row>
    <row r="54" spans="1:15" s="24" customFormat="1" ht="14.25" customHeight="1" x14ac:dyDescent="0.2">
      <c r="A54" s="79"/>
      <c r="B54" s="116"/>
      <c r="C54" s="82">
        <f>5*8</f>
        <v>40</v>
      </c>
      <c r="D54" s="40" t="str">
        <f>IF(E54&lt;&gt;"","X","")</f>
        <v/>
      </c>
      <c r="E54" s="41"/>
      <c r="F54" s="40" t="str">
        <f>IF(G54&lt;&gt;"","X","")</f>
        <v/>
      </c>
      <c r="G54" s="41"/>
      <c r="H54" s="41"/>
      <c r="I54" s="41"/>
      <c r="J54" s="41"/>
      <c r="K54" s="41"/>
      <c r="L54" s="41"/>
      <c r="M54" s="40" t="s">
        <v>8074</v>
      </c>
      <c r="N54" s="41">
        <f>PRODUCT(C54:L54)</f>
        <v>40</v>
      </c>
      <c r="O54" s="40"/>
    </row>
    <row r="55" spans="1:15" s="24" customFormat="1" ht="14.25" customHeight="1" x14ac:dyDescent="0.2">
      <c r="A55" s="79"/>
      <c r="B55" s="116"/>
      <c r="C55" s="117"/>
      <c r="D55" s="117"/>
      <c r="E55" s="117"/>
      <c r="F55" s="117"/>
      <c r="G55" s="117"/>
      <c r="H55" s="117"/>
      <c r="I55" s="117"/>
      <c r="J55" s="117"/>
      <c r="K55" s="117"/>
      <c r="L55" s="117"/>
      <c r="M55" s="118"/>
      <c r="N55" s="117"/>
      <c r="O55" s="118"/>
    </row>
    <row r="56" spans="1:15" s="24" customFormat="1" ht="14.25" customHeight="1" x14ac:dyDescent="0.2">
      <c r="A56" s="79"/>
      <c r="B56" s="116" t="s">
        <v>33185</v>
      </c>
      <c r="C56" s="117" t="str">
        <f>VLOOKUP(B56,PLANILHA_ORC!$G:$I,3,0)</f>
        <v>DESENHISTA PROJETISTA (SGSP)</v>
      </c>
      <c r="D56" s="117"/>
      <c r="E56" s="117"/>
      <c r="F56" s="117"/>
      <c r="G56" s="117"/>
      <c r="H56" s="117"/>
      <c r="I56" s="117"/>
      <c r="J56" s="117"/>
      <c r="K56" s="117"/>
      <c r="L56" s="117"/>
      <c r="M56" s="118"/>
      <c r="N56" s="117">
        <f>SUBTOTAL(9,N57:N58)</f>
        <v>40</v>
      </c>
      <c r="O56" s="118" t="s">
        <v>8</v>
      </c>
    </row>
    <row r="57" spans="1:15" s="24" customFormat="1" ht="14.25" customHeight="1" x14ac:dyDescent="0.2">
      <c r="A57" s="79"/>
      <c r="B57" s="116"/>
      <c r="C57" s="40" t="s">
        <v>24030</v>
      </c>
      <c r="D57" s="40"/>
      <c r="E57" s="40"/>
      <c r="F57" s="40"/>
      <c r="G57" s="40"/>
      <c r="H57" s="40"/>
      <c r="I57" s="40"/>
      <c r="J57" s="40"/>
      <c r="K57" s="40"/>
      <c r="L57" s="40"/>
      <c r="M57" s="40"/>
      <c r="N57" s="40"/>
      <c r="O57" s="40"/>
    </row>
    <row r="58" spans="1:15" s="24" customFormat="1" ht="14.25" customHeight="1" x14ac:dyDescent="0.2">
      <c r="A58" s="79"/>
      <c r="B58" s="116"/>
      <c r="C58" s="82">
        <f>5*8</f>
        <v>40</v>
      </c>
      <c r="D58" s="40" t="str">
        <f>IF(E58&lt;&gt;"","X","")</f>
        <v/>
      </c>
      <c r="E58" s="41"/>
      <c r="F58" s="40" t="str">
        <f>IF(G58&lt;&gt;"","X","")</f>
        <v/>
      </c>
      <c r="G58" s="41"/>
      <c r="H58" s="41"/>
      <c r="I58" s="41"/>
      <c r="J58" s="41"/>
      <c r="K58" s="41"/>
      <c r="L58" s="41"/>
      <c r="M58" s="40" t="s">
        <v>8074</v>
      </c>
      <c r="N58" s="41">
        <f>PRODUCT(C58:L58)</f>
        <v>40</v>
      </c>
      <c r="O58" s="40"/>
    </row>
    <row r="59" spans="1:15" s="24" customFormat="1" ht="14.25" customHeight="1" x14ac:dyDescent="0.2">
      <c r="A59" s="79"/>
      <c r="B59" s="116"/>
      <c r="C59" s="117"/>
      <c r="D59" s="117"/>
      <c r="E59" s="117"/>
      <c r="F59" s="117"/>
      <c r="G59" s="117"/>
      <c r="H59" s="117"/>
      <c r="I59" s="117"/>
      <c r="J59" s="117"/>
      <c r="K59" s="117"/>
      <c r="L59" s="117"/>
      <c r="M59" s="118"/>
      <c r="N59" s="117"/>
      <c r="O59" s="118"/>
    </row>
    <row r="60" spans="1:15" s="75" customFormat="1" x14ac:dyDescent="0.2">
      <c r="A60" s="76"/>
      <c r="B60" s="76"/>
      <c r="C60" s="76" t="s">
        <v>24027</v>
      </c>
      <c r="D60" s="76"/>
      <c r="E60" s="76"/>
      <c r="F60" s="76"/>
      <c r="G60" s="76"/>
      <c r="H60" s="76"/>
      <c r="I60" s="76"/>
      <c r="J60" s="76"/>
      <c r="K60" s="76"/>
      <c r="L60" s="76"/>
      <c r="M60" s="77"/>
      <c r="N60" s="76"/>
      <c r="O60" s="77"/>
    </row>
    <row r="61" spans="1:15" s="24" customFormat="1" ht="14.25" customHeight="1" x14ac:dyDescent="0.2">
      <c r="A61" s="79"/>
      <c r="B61" s="116" t="s">
        <v>33187</v>
      </c>
      <c r="C61" s="117" t="str">
        <f>VLOOKUP(B61,PLANILHA_ORC!$G:$I,3,0)</f>
        <v>ENGENHEIRO CIVIL/ ARQUITETO COORDENADOR SETORIAL - 20 ANOS EXPERIÊNCIA (SGSP)</v>
      </c>
      <c r="D61" s="117"/>
      <c r="E61" s="117"/>
      <c r="F61" s="117"/>
      <c r="G61" s="117"/>
      <c r="H61" s="117"/>
      <c r="I61" s="117"/>
      <c r="J61" s="117"/>
      <c r="K61" s="117"/>
      <c r="L61" s="117"/>
      <c r="M61" s="118"/>
      <c r="N61" s="117">
        <f>SUBTOTAL(9,N62:N63)</f>
        <v>4</v>
      </c>
      <c r="O61" s="118" t="s">
        <v>8</v>
      </c>
    </row>
    <row r="62" spans="1:15" s="24" customFormat="1" ht="14.25" customHeight="1" x14ac:dyDescent="0.2">
      <c r="A62" s="79"/>
      <c r="B62" s="116"/>
      <c r="C62" s="40" t="s">
        <v>24030</v>
      </c>
      <c r="D62" s="40"/>
      <c r="E62" s="40"/>
      <c r="F62" s="40"/>
      <c r="G62" s="40"/>
      <c r="H62" s="40"/>
      <c r="I62" s="40"/>
      <c r="J62" s="40"/>
      <c r="K62" s="40"/>
      <c r="L62" s="40"/>
      <c r="M62" s="40"/>
      <c r="N62" s="40"/>
      <c r="O62" s="40"/>
    </row>
    <row r="63" spans="1:15" s="24" customFormat="1" ht="14.25" customHeight="1" x14ac:dyDescent="0.2">
      <c r="A63" s="79"/>
      <c r="B63" s="116"/>
      <c r="C63" s="82">
        <v>4</v>
      </c>
      <c r="D63" s="40" t="str">
        <f>IF(E63&lt;&gt;"","X","")</f>
        <v/>
      </c>
      <c r="E63" s="41"/>
      <c r="F63" s="40" t="str">
        <f>IF(G63&lt;&gt;"","X","")</f>
        <v/>
      </c>
      <c r="G63" s="41"/>
      <c r="H63" s="41"/>
      <c r="I63" s="41"/>
      <c r="J63" s="41"/>
      <c r="K63" s="41"/>
      <c r="L63" s="41"/>
      <c r="M63" s="40" t="s">
        <v>8074</v>
      </c>
      <c r="N63" s="41">
        <f>PRODUCT(C63:L63)</f>
        <v>4</v>
      </c>
      <c r="O63" s="40"/>
    </row>
    <row r="64" spans="1:15" s="24" customFormat="1" ht="14.25" customHeight="1" x14ac:dyDescent="0.2">
      <c r="A64" s="79"/>
      <c r="B64" s="116"/>
      <c r="C64" s="117"/>
      <c r="D64" s="117"/>
      <c r="E64" s="117"/>
      <c r="F64" s="117"/>
      <c r="G64" s="117"/>
      <c r="H64" s="117"/>
      <c r="I64" s="117"/>
      <c r="J64" s="117"/>
      <c r="K64" s="117"/>
      <c r="L64" s="117"/>
      <c r="M64" s="118"/>
      <c r="N64" s="117"/>
      <c r="O64" s="118"/>
    </row>
    <row r="65" spans="1:15" s="24" customFormat="1" ht="14.25" customHeight="1" x14ac:dyDescent="0.2">
      <c r="A65" s="79"/>
      <c r="B65" s="116" t="s">
        <v>33188</v>
      </c>
      <c r="C65" s="117" t="str">
        <f>VLOOKUP(B65,PLANILHA_ORC!$G:$I,3,0)</f>
        <v>ENGENHEIRO/ ARQUITETO PLENO - DE 5 A 15 ANOS DE EXPERIÊNCIA (SGSP)</v>
      </c>
      <c r="D65" s="117"/>
      <c r="E65" s="117"/>
      <c r="F65" s="117"/>
      <c r="G65" s="117"/>
      <c r="H65" s="117"/>
      <c r="I65" s="117"/>
      <c r="J65" s="117"/>
      <c r="K65" s="117"/>
      <c r="L65" s="117"/>
      <c r="M65" s="118"/>
      <c r="N65" s="117">
        <f>SUBTOTAL(9,N66:N67)</f>
        <v>16</v>
      </c>
      <c r="O65" s="118" t="s">
        <v>8</v>
      </c>
    </row>
    <row r="66" spans="1:15" s="24" customFormat="1" ht="14.25" customHeight="1" x14ac:dyDescent="0.2">
      <c r="A66" s="79"/>
      <c r="B66" s="116"/>
      <c r="C66" s="40" t="s">
        <v>24030</v>
      </c>
      <c r="D66" s="40"/>
      <c r="E66" s="40"/>
      <c r="F66" s="40"/>
      <c r="G66" s="40"/>
      <c r="H66" s="40"/>
      <c r="I66" s="40"/>
      <c r="J66" s="40"/>
      <c r="K66" s="40"/>
      <c r="L66" s="40"/>
      <c r="M66" s="40"/>
      <c r="N66" s="40"/>
      <c r="O66" s="40"/>
    </row>
    <row r="67" spans="1:15" s="24" customFormat="1" ht="14.25" customHeight="1" x14ac:dyDescent="0.2">
      <c r="A67" s="79"/>
      <c r="B67" s="116"/>
      <c r="C67" s="82">
        <v>16</v>
      </c>
      <c r="D67" s="40" t="str">
        <f>IF(E67&lt;&gt;"","X","")</f>
        <v/>
      </c>
      <c r="E67" s="41"/>
      <c r="F67" s="40" t="str">
        <f>IF(G67&lt;&gt;"","X","")</f>
        <v/>
      </c>
      <c r="G67" s="41"/>
      <c r="H67" s="41"/>
      <c r="I67" s="41"/>
      <c r="J67" s="41"/>
      <c r="K67" s="41"/>
      <c r="L67" s="41"/>
      <c r="M67" s="40" t="s">
        <v>8074</v>
      </c>
      <c r="N67" s="41">
        <f>PRODUCT(C67:L67)</f>
        <v>16</v>
      </c>
      <c r="O67" s="40"/>
    </row>
    <row r="68" spans="1:15" s="24" customFormat="1" ht="14.25" customHeight="1" x14ac:dyDescent="0.2">
      <c r="A68" s="79"/>
      <c r="B68" s="116"/>
      <c r="C68" s="117"/>
      <c r="D68" s="117"/>
      <c r="E68" s="117"/>
      <c r="F68" s="117"/>
      <c r="G68" s="117"/>
      <c r="H68" s="117"/>
      <c r="I68" s="117"/>
      <c r="J68" s="117"/>
      <c r="K68" s="117"/>
      <c r="L68" s="117"/>
      <c r="M68" s="118"/>
      <c r="N68" s="117"/>
      <c r="O68" s="118"/>
    </row>
    <row r="69" spans="1:15" s="24" customFormat="1" ht="14.25" customHeight="1" x14ac:dyDescent="0.2">
      <c r="A69" s="79"/>
      <c r="B69" s="116" t="s">
        <v>33189</v>
      </c>
      <c r="C69" s="117" t="str">
        <f>VLOOKUP(B69,PLANILHA_ORC!$G:$I,3,0)</f>
        <v>ENGENHEIRO/ ARQUITETO JÚNIOR - ATÉ 5 ANOS DE EXPERIÊNCIA (SGSP)</v>
      </c>
      <c r="D69" s="117"/>
      <c r="E69" s="117"/>
      <c r="F69" s="117"/>
      <c r="G69" s="117"/>
      <c r="H69" s="117"/>
      <c r="I69" s="117"/>
      <c r="J69" s="117"/>
      <c r="K69" s="117"/>
      <c r="L69" s="117"/>
      <c r="M69" s="118"/>
      <c r="N69" s="117">
        <f>SUBTOTAL(9,N70:N71)</f>
        <v>16</v>
      </c>
      <c r="O69" s="118" t="s">
        <v>8</v>
      </c>
    </row>
    <row r="70" spans="1:15" s="24" customFormat="1" ht="14.25" customHeight="1" x14ac:dyDescent="0.2">
      <c r="A70" s="79"/>
      <c r="B70" s="116"/>
      <c r="C70" s="40" t="s">
        <v>24030</v>
      </c>
      <c r="D70" s="40"/>
      <c r="E70" s="40"/>
      <c r="F70" s="40"/>
      <c r="G70" s="40"/>
      <c r="H70" s="40"/>
      <c r="I70" s="40"/>
      <c r="J70" s="40"/>
      <c r="K70" s="40"/>
      <c r="L70" s="40"/>
      <c r="M70" s="40"/>
      <c r="N70" s="40"/>
      <c r="O70" s="40"/>
    </row>
    <row r="71" spans="1:15" s="24" customFormat="1" ht="14.25" customHeight="1" x14ac:dyDescent="0.2">
      <c r="A71" s="79"/>
      <c r="B71" s="116"/>
      <c r="C71" s="82">
        <v>16</v>
      </c>
      <c r="D71" s="40" t="str">
        <f>IF(E71&lt;&gt;"","X","")</f>
        <v/>
      </c>
      <c r="E71" s="41"/>
      <c r="F71" s="40" t="str">
        <f>IF(G71&lt;&gt;"","X","")</f>
        <v/>
      </c>
      <c r="G71" s="41"/>
      <c r="H71" s="41"/>
      <c r="I71" s="41"/>
      <c r="J71" s="41"/>
      <c r="K71" s="41"/>
      <c r="L71" s="41"/>
      <c r="M71" s="40" t="s">
        <v>8074</v>
      </c>
      <c r="N71" s="41">
        <f>PRODUCT(C71:L71)</f>
        <v>16</v>
      </c>
      <c r="O71" s="40"/>
    </row>
    <row r="72" spans="1:15" s="24" customFormat="1" ht="14.25" customHeight="1" x14ac:dyDescent="0.2">
      <c r="A72" s="79"/>
      <c r="B72" s="116"/>
      <c r="C72" s="117"/>
      <c r="D72" s="117"/>
      <c r="E72" s="117"/>
      <c r="F72" s="117"/>
      <c r="G72" s="117"/>
      <c r="H72" s="117"/>
      <c r="I72" s="117"/>
      <c r="J72" s="117"/>
      <c r="K72" s="117"/>
      <c r="L72" s="117"/>
      <c r="M72" s="118"/>
      <c r="N72" s="117"/>
      <c r="O72" s="118"/>
    </row>
    <row r="73" spans="1:15" s="75" customFormat="1" x14ac:dyDescent="0.2">
      <c r="A73" s="76"/>
      <c r="B73" s="76"/>
      <c r="C73" s="76" t="s">
        <v>24028</v>
      </c>
      <c r="D73" s="76"/>
      <c r="E73" s="76"/>
      <c r="F73" s="76"/>
      <c r="G73" s="76"/>
      <c r="H73" s="76"/>
      <c r="I73" s="76"/>
      <c r="J73" s="76"/>
      <c r="K73" s="76"/>
      <c r="L73" s="76"/>
      <c r="M73" s="77"/>
      <c r="N73" s="76"/>
      <c r="O73" s="77"/>
    </row>
    <row r="74" spans="1:15" s="24" customFormat="1" ht="14.25" customHeight="1" x14ac:dyDescent="0.2">
      <c r="A74" s="79"/>
      <c r="B74" s="116" t="s">
        <v>33191</v>
      </c>
      <c r="C74" s="117" t="str">
        <f>VLOOKUP(B74,PLANILHA_ORC!$G:$I,3,0)</f>
        <v>ENGENHEIRO CIVIL/ ARQUITETO COORDENADOR SETORIAL - 20 ANOS EXPERIÊNCIA (SGSP)</v>
      </c>
      <c r="D74" s="117"/>
      <c r="E74" s="117"/>
      <c r="F74" s="117"/>
      <c r="G74" s="117"/>
      <c r="H74" s="117"/>
      <c r="I74" s="117"/>
      <c r="J74" s="117"/>
      <c r="K74" s="117"/>
      <c r="L74" s="117"/>
      <c r="M74" s="118"/>
      <c r="N74" s="117">
        <f>SUBTOTAL(9,N75:N76)</f>
        <v>4</v>
      </c>
      <c r="O74" s="118" t="s">
        <v>8</v>
      </c>
    </row>
    <row r="75" spans="1:15" s="24" customFormat="1" ht="14.25" customHeight="1" x14ac:dyDescent="0.2">
      <c r="A75" s="79"/>
      <c r="B75" s="116"/>
      <c r="C75" s="40" t="s">
        <v>24030</v>
      </c>
      <c r="D75" s="40"/>
      <c r="E75" s="40"/>
      <c r="F75" s="40"/>
      <c r="G75" s="40"/>
      <c r="H75" s="40"/>
      <c r="I75" s="40"/>
      <c r="J75" s="40"/>
      <c r="K75" s="40"/>
      <c r="L75" s="40"/>
      <c r="M75" s="40"/>
      <c r="N75" s="40"/>
      <c r="O75" s="40"/>
    </row>
    <row r="76" spans="1:15" s="24" customFormat="1" ht="14.25" customHeight="1" x14ac:dyDescent="0.2">
      <c r="A76" s="79"/>
      <c r="B76" s="116"/>
      <c r="C76" s="82">
        <v>4</v>
      </c>
      <c r="D76" s="40" t="str">
        <f>IF(E76&lt;&gt;"","X","")</f>
        <v/>
      </c>
      <c r="E76" s="41"/>
      <c r="F76" s="40" t="str">
        <f>IF(G76&lt;&gt;"","X","")</f>
        <v/>
      </c>
      <c r="G76" s="41"/>
      <c r="H76" s="41"/>
      <c r="I76" s="41"/>
      <c r="J76" s="41"/>
      <c r="K76" s="41"/>
      <c r="L76" s="41"/>
      <c r="M76" s="40" t="s">
        <v>8074</v>
      </c>
      <c r="N76" s="41">
        <f>PRODUCT(C76:L76)</f>
        <v>4</v>
      </c>
      <c r="O76" s="40"/>
    </row>
    <row r="77" spans="1:15" s="24" customFormat="1" ht="14.25" customHeight="1" x14ac:dyDescent="0.2">
      <c r="A77" s="79"/>
      <c r="B77" s="116"/>
      <c r="C77" s="117"/>
      <c r="D77" s="117"/>
      <c r="E77" s="117"/>
      <c r="F77" s="117"/>
      <c r="G77" s="117"/>
      <c r="H77" s="117"/>
      <c r="I77" s="117"/>
      <c r="J77" s="117"/>
      <c r="K77" s="117"/>
      <c r="L77" s="117"/>
      <c r="M77" s="118"/>
      <c r="N77" s="117"/>
      <c r="O77" s="118"/>
    </row>
    <row r="78" spans="1:15" s="24" customFormat="1" ht="14.25" customHeight="1" x14ac:dyDescent="0.2">
      <c r="A78" s="79"/>
      <c r="B78" s="116" t="s">
        <v>33192</v>
      </c>
      <c r="C78" s="117" t="str">
        <f>VLOOKUP(B78,PLANILHA_ORC!$G:$I,3,0)</f>
        <v>ENGENHEIRO/ ARQUITETO PLENO - DE 5 A 15 ANOS DE EXPERIÊNCIA (SGSP)</v>
      </c>
      <c r="D78" s="117"/>
      <c r="E78" s="117"/>
      <c r="F78" s="117"/>
      <c r="G78" s="117"/>
      <c r="H78" s="117"/>
      <c r="I78" s="117"/>
      <c r="J78" s="117"/>
      <c r="K78" s="117"/>
      <c r="L78" s="117"/>
      <c r="M78" s="118"/>
      <c r="N78" s="117">
        <f>SUBTOTAL(9,N79:N80)</f>
        <v>16</v>
      </c>
      <c r="O78" s="118" t="s">
        <v>8</v>
      </c>
    </row>
    <row r="79" spans="1:15" s="24" customFormat="1" ht="14.25" customHeight="1" x14ac:dyDescent="0.2">
      <c r="A79" s="79"/>
      <c r="B79" s="116"/>
      <c r="C79" s="40" t="s">
        <v>24030</v>
      </c>
      <c r="D79" s="40"/>
      <c r="E79" s="40"/>
      <c r="F79" s="40"/>
      <c r="G79" s="40"/>
      <c r="H79" s="40"/>
      <c r="I79" s="40"/>
      <c r="J79" s="40"/>
      <c r="K79" s="40"/>
      <c r="L79" s="40"/>
      <c r="M79" s="40"/>
      <c r="N79" s="40"/>
      <c r="O79" s="40"/>
    </row>
    <row r="80" spans="1:15" s="24" customFormat="1" ht="14.25" customHeight="1" x14ac:dyDescent="0.2">
      <c r="A80" s="79"/>
      <c r="B80" s="116"/>
      <c r="C80" s="82">
        <v>16</v>
      </c>
      <c r="D80" s="40" t="str">
        <f>IF(E80&lt;&gt;"","X","")</f>
        <v/>
      </c>
      <c r="E80" s="41"/>
      <c r="F80" s="40" t="str">
        <f>IF(G80&lt;&gt;"","X","")</f>
        <v/>
      </c>
      <c r="G80" s="41"/>
      <c r="H80" s="41"/>
      <c r="I80" s="41"/>
      <c r="J80" s="41"/>
      <c r="K80" s="41"/>
      <c r="L80" s="41"/>
      <c r="M80" s="40" t="s">
        <v>8074</v>
      </c>
      <c r="N80" s="41">
        <f>PRODUCT(C80:L80)</f>
        <v>16</v>
      </c>
      <c r="O80" s="40"/>
    </row>
    <row r="81" spans="1:15" s="24" customFormat="1" ht="14.25" customHeight="1" x14ac:dyDescent="0.2">
      <c r="A81" s="79"/>
      <c r="B81" s="116"/>
      <c r="C81" s="117"/>
      <c r="D81" s="117"/>
      <c r="E81" s="117"/>
      <c r="F81" s="117"/>
      <c r="G81" s="117"/>
      <c r="H81" s="117"/>
      <c r="I81" s="117"/>
      <c r="J81" s="117"/>
      <c r="K81" s="117"/>
      <c r="L81" s="117"/>
      <c r="M81" s="118"/>
      <c r="N81" s="117"/>
      <c r="O81" s="118"/>
    </row>
    <row r="82" spans="1:15" s="24" customFormat="1" ht="14.25" customHeight="1" x14ac:dyDescent="0.2">
      <c r="A82" s="79"/>
      <c r="B82" s="116" t="s">
        <v>33193</v>
      </c>
      <c r="C82" s="117" t="str">
        <f>VLOOKUP(B82,PLANILHA_ORC!$G:$I,3,0)</f>
        <v>ENGENHEIRO/ ARQUITETO JÚNIOR - ATÉ 5 ANOS DE EXPERIÊNCIA (SGSP)</v>
      </c>
      <c r="D82" s="117"/>
      <c r="E82" s="117"/>
      <c r="F82" s="117"/>
      <c r="G82" s="117"/>
      <c r="H82" s="117"/>
      <c r="I82" s="117"/>
      <c r="J82" s="117"/>
      <c r="K82" s="117"/>
      <c r="L82" s="117"/>
      <c r="M82" s="118"/>
      <c r="N82" s="117">
        <f>SUBTOTAL(9,N83:N84)</f>
        <v>16</v>
      </c>
      <c r="O82" s="118" t="s">
        <v>8</v>
      </c>
    </row>
    <row r="83" spans="1:15" s="24" customFormat="1" ht="14.25" customHeight="1" x14ac:dyDescent="0.2">
      <c r="A83" s="79"/>
      <c r="B83" s="116"/>
      <c r="C83" s="40" t="s">
        <v>24030</v>
      </c>
      <c r="D83" s="40"/>
      <c r="E83" s="40"/>
      <c r="F83" s="40"/>
      <c r="G83" s="40"/>
      <c r="H83" s="40"/>
      <c r="I83" s="40"/>
      <c r="J83" s="40"/>
      <c r="K83" s="40"/>
      <c r="L83" s="40"/>
      <c r="M83" s="40"/>
      <c r="N83" s="40"/>
      <c r="O83" s="40"/>
    </row>
    <row r="84" spans="1:15" s="24" customFormat="1" ht="14.25" customHeight="1" x14ac:dyDescent="0.2">
      <c r="A84" s="79"/>
      <c r="B84" s="116"/>
      <c r="C84" s="82">
        <v>16</v>
      </c>
      <c r="D84" s="40" t="str">
        <f>IF(E84&lt;&gt;"","X","")</f>
        <v/>
      </c>
      <c r="E84" s="41"/>
      <c r="F84" s="40" t="str">
        <f>IF(G84&lt;&gt;"","X","")</f>
        <v/>
      </c>
      <c r="G84" s="41"/>
      <c r="H84" s="41"/>
      <c r="I84" s="41"/>
      <c r="J84" s="41"/>
      <c r="K84" s="41"/>
      <c r="L84" s="41"/>
      <c r="M84" s="40" t="s">
        <v>8074</v>
      </c>
      <c r="N84" s="41">
        <f>PRODUCT(C84:L84)</f>
        <v>16</v>
      </c>
      <c r="O84" s="40"/>
    </row>
    <row r="85" spans="1:15" s="24" customFormat="1" ht="14.25" customHeight="1" x14ac:dyDescent="0.2">
      <c r="A85" s="79"/>
      <c r="B85" s="116"/>
      <c r="C85" s="117"/>
      <c r="D85" s="117"/>
      <c r="E85" s="117"/>
      <c r="F85" s="117"/>
      <c r="G85" s="117"/>
      <c r="H85" s="117"/>
      <c r="I85" s="117"/>
      <c r="J85" s="117"/>
      <c r="K85" s="117"/>
      <c r="L85" s="117"/>
      <c r="M85" s="118"/>
      <c r="N85" s="117"/>
      <c r="O85" s="118"/>
    </row>
    <row r="86" spans="1:15" s="114" customFormat="1" x14ac:dyDescent="0.2">
      <c r="A86" s="113"/>
      <c r="C86" s="114" t="s">
        <v>23822</v>
      </c>
      <c r="M86" s="115"/>
      <c r="O86" s="115"/>
    </row>
    <row r="87" spans="1:15" s="75" customFormat="1" x14ac:dyDescent="0.2">
      <c r="A87" s="76" t="s">
        <v>21094</v>
      </c>
      <c r="B87" s="76"/>
      <c r="C87" s="76" t="s">
        <v>24044</v>
      </c>
      <c r="D87" s="76"/>
      <c r="E87" s="76"/>
      <c r="F87" s="76"/>
      <c r="G87" s="76"/>
      <c r="H87" s="76"/>
      <c r="I87" s="76"/>
      <c r="J87" s="76"/>
      <c r="K87" s="76"/>
      <c r="L87" s="76"/>
      <c r="M87" s="77"/>
      <c r="N87" s="76"/>
      <c r="O87" s="77"/>
    </row>
    <row r="88" spans="1:15" s="24" customFormat="1" ht="14.25" customHeight="1" x14ac:dyDescent="0.2">
      <c r="A88" s="37" t="s">
        <v>43</v>
      </c>
      <c r="B88" s="98">
        <v>90778</v>
      </c>
      <c r="C88" s="38" t="str">
        <f>IF(A88="SINAPI",VLOOKUP(B88,SINAPI!$G$5:$K$10218,2,0),IF(A88="SICRO",VLOOKUP(B88,SICRO!$A:$D,2,0),IF(A88="SIURB_EDIF",VLOOKUP(B88,SIURB_EDIF_SemDes_Julho24!$A:$D,2,0),IF(A88="CDHU",VLOOKUP(B88,CDHU!$A:$F,2,0),IF(A88="SIURB_INFRA",VLOOKUP(B88,'SIURB_INFRA SemDes Jul24'!$A:$D,2,0),"")))))</f>
        <v>ENGENHEIRO CIVIL DE OBRA PLENO COM ENCARGOS COMPLEMENTARES</v>
      </c>
      <c r="D88" s="38"/>
      <c r="E88" s="38"/>
      <c r="F88" s="38"/>
      <c r="G88" s="38"/>
      <c r="H88" s="38"/>
      <c r="I88" s="38"/>
      <c r="J88" s="38"/>
      <c r="K88" s="38"/>
      <c r="L88" s="38"/>
      <c r="M88" s="39"/>
      <c r="N88" s="38">
        <f>ROUND(SUM(N90:N90),2)</f>
        <v>200</v>
      </c>
      <c r="O88" s="39" t="str">
        <f>IF(A88="SINAPI",VLOOKUP(B88,SINAPI!$G$5:$K$10218,3,0),IF(A88="SICRO",VLOOKUP(B88,SICRO!$A:$D,3,0),IF(A88="SIURB_EDIF",VLOOKUP(B88,SIURB_EDIF_SemDes_Julho24!$A:$D,3,0),IF(A88="CDHU",VLOOKUP(B88,CDHU!$A:$F,3,0),IF(A88="SIURB_INFRA",VLOOKUP(B88,'SIURB_INFRA SemDes Jul24'!$A:$D,3,0),"")))))</f>
        <v>H</v>
      </c>
    </row>
    <row r="89" spans="1:15" s="23" customFormat="1" x14ac:dyDescent="0.2">
      <c r="A89" s="40"/>
      <c r="B89" s="40"/>
      <c r="C89" s="40" t="s">
        <v>24045</v>
      </c>
      <c r="D89" s="40"/>
      <c r="E89" s="40" t="s">
        <v>32281</v>
      </c>
      <c r="F89" s="40"/>
      <c r="G89" s="40"/>
      <c r="H89" s="40"/>
      <c r="I89" s="40"/>
      <c r="J89" s="40"/>
      <c r="K89" s="40"/>
      <c r="L89" s="40"/>
      <c r="M89" s="40"/>
      <c r="N89" s="40"/>
      <c r="O89" s="40"/>
    </row>
    <row r="90" spans="1:15" x14ac:dyDescent="0.2">
      <c r="A90" s="41"/>
      <c r="B90" s="41"/>
      <c r="C90" s="82">
        <v>4</v>
      </c>
      <c r="D90" s="40" t="str">
        <f>IF(E90&lt;&gt;"","X","")</f>
        <v>X</v>
      </c>
      <c r="E90" s="82">
        <v>50</v>
      </c>
      <c r="F90" s="40" t="str">
        <f>IF(G90&lt;&gt;"","X","")</f>
        <v/>
      </c>
      <c r="G90" s="41"/>
      <c r="H90" s="41"/>
      <c r="I90" s="41"/>
      <c r="J90" s="41"/>
      <c r="K90" s="41"/>
      <c r="L90" s="41"/>
      <c r="M90" s="40" t="s">
        <v>8074</v>
      </c>
      <c r="N90" s="41">
        <f>PRODUCT(C90:L90)</f>
        <v>200</v>
      </c>
      <c r="O90" s="40"/>
    </row>
    <row r="91" spans="1:15" x14ac:dyDescent="0.2">
      <c r="A91" s="42"/>
      <c r="B91" s="42"/>
      <c r="C91" s="42"/>
      <c r="D91" s="42"/>
      <c r="E91" s="42"/>
      <c r="F91" s="42"/>
      <c r="G91" s="42"/>
      <c r="H91" s="42"/>
      <c r="I91" s="42"/>
      <c r="J91" s="42"/>
      <c r="K91" s="42"/>
      <c r="L91" s="42"/>
      <c r="M91" s="43"/>
      <c r="N91" s="42"/>
      <c r="O91" s="43"/>
    </row>
    <row r="92" spans="1:15" s="24" customFormat="1" ht="14.25" customHeight="1" x14ac:dyDescent="0.2">
      <c r="A92" s="37" t="s">
        <v>43</v>
      </c>
      <c r="B92" s="98">
        <v>94295</v>
      </c>
      <c r="C92" s="38" t="str">
        <f>IF(A92="SINAPI",VLOOKUP(B92,SINAPI!$G$5:$K$10218,2,0),IF(A92="SICRO",VLOOKUP(B92,SICRO!$A:$D,2,0),IF(A92="SIURB_EDIF",VLOOKUP(B92,SIURB_EDIF_SemDes_Julho24!$A:$D,2,0),IF(A92="CDHU",VLOOKUP(B92,CDHU!$A:$F,2,0),IF(A92="SIURB_INFRA",VLOOKUP(B92,'SIURB_INFRA SemDes Jul24'!$A:$D,2,0),"")))))</f>
        <v>MESTRE DE OBRAS COM ENCARGOS COMPLEMENTARES</v>
      </c>
      <c r="D92" s="38"/>
      <c r="E92" s="38"/>
      <c r="F92" s="38"/>
      <c r="G92" s="38"/>
      <c r="H92" s="38"/>
      <c r="I92" s="38"/>
      <c r="J92" s="38"/>
      <c r="K92" s="38"/>
      <c r="L92" s="38"/>
      <c r="M92" s="39"/>
      <c r="N92" s="38">
        <f>ROUND(SUM(N94:N94),2)</f>
        <v>4</v>
      </c>
      <c r="O92" s="39" t="str">
        <f>IF(A92="SINAPI",VLOOKUP(B92,SINAPI!$G$5:$K$10218,3,0),IF(A92="SICRO",VLOOKUP(B92,SICRO!$A:$D,3,0),IF(A92="SIURB_EDIF",VLOOKUP(B92,SIURB_EDIF_SemDes_Julho24!$A:$D,3,0),IF(A92="CDHU",VLOOKUP(B92,CDHU!$A:$F,3,0),IF(A92="SIURB_INFRA",VLOOKUP(B92,'SIURB_INFRA SemDes Jul24'!$A:$D,3,0),"")))))</f>
        <v>MES</v>
      </c>
    </row>
    <row r="93" spans="1:15" s="23" customFormat="1" x14ac:dyDescent="0.2">
      <c r="A93" s="40"/>
      <c r="B93" s="40"/>
      <c r="C93" s="40" t="s">
        <v>24045</v>
      </c>
      <c r="D93" s="40"/>
      <c r="E93" s="40"/>
      <c r="F93" s="40"/>
      <c r="G93" s="40"/>
      <c r="H93" s="40"/>
      <c r="I93" s="40"/>
      <c r="J93" s="40"/>
      <c r="K93" s="40"/>
      <c r="L93" s="40"/>
      <c r="M93" s="40"/>
      <c r="N93" s="40"/>
      <c r="O93" s="40"/>
    </row>
    <row r="94" spans="1:15" x14ac:dyDescent="0.2">
      <c r="A94" s="41"/>
      <c r="B94" s="41"/>
      <c r="C94" s="82">
        <f>C90</f>
        <v>4</v>
      </c>
      <c r="D94" s="40" t="str">
        <f>IF(E94&lt;&gt;"","X","")</f>
        <v/>
      </c>
      <c r="E94" s="41"/>
      <c r="F94" s="40" t="str">
        <f>IF(G94&lt;&gt;"","X","")</f>
        <v/>
      </c>
      <c r="G94" s="41"/>
      <c r="H94" s="41"/>
      <c r="I94" s="41"/>
      <c r="J94" s="41"/>
      <c r="K94" s="41"/>
      <c r="L94" s="41"/>
      <c r="M94" s="40" t="s">
        <v>8074</v>
      </c>
      <c r="N94" s="41">
        <f>PRODUCT(C94:L94)</f>
        <v>4</v>
      </c>
      <c r="O94" s="40"/>
    </row>
    <row r="95" spans="1:15" x14ac:dyDescent="0.2">
      <c r="A95" s="42"/>
      <c r="B95" s="42"/>
      <c r="C95" s="42"/>
      <c r="D95" s="42"/>
      <c r="E95" s="42"/>
      <c r="F95" s="42"/>
      <c r="G95" s="42"/>
      <c r="H95" s="42"/>
      <c r="I95" s="42"/>
      <c r="J95" s="42"/>
      <c r="K95" s="42"/>
      <c r="L95" s="42"/>
      <c r="M95" s="43"/>
      <c r="N95" s="42"/>
      <c r="O95" s="43"/>
    </row>
    <row r="96" spans="1:15" s="24" customFormat="1" ht="14.25" customHeight="1" x14ac:dyDescent="0.2">
      <c r="A96" s="37" t="s">
        <v>43</v>
      </c>
      <c r="B96" s="98">
        <v>100289</v>
      </c>
      <c r="C96" s="38" t="str">
        <f>IF(A96="SINAPI",VLOOKUP(B96,SINAPI!$G$5:$K$10218,2,0),IF(A96="SICRO",VLOOKUP(B96,SICRO!$A:$D,2,0),IF(A96="SIURB_EDIF",VLOOKUP(B96,SIURB_EDIF_SemDes_Julho24!$A:$D,2,0),IF(A96="CDHU",VLOOKUP(B96,CDHU!$A:$F,2,0),IF(A96="SIURB_INFRA",VLOOKUP(B96,'SIURB_INFRA SemDes Jul24'!$A:$D,2,0),"")))))</f>
        <v>VIGIA DIURNO COM ENCARGOS COMPLEMENTARES</v>
      </c>
      <c r="D96" s="38"/>
      <c r="E96" s="38"/>
      <c r="F96" s="38"/>
      <c r="G96" s="38"/>
      <c r="H96" s="38"/>
      <c r="I96" s="38"/>
      <c r="J96" s="38"/>
      <c r="K96" s="38"/>
      <c r="L96" s="38"/>
      <c r="M96" s="39"/>
      <c r="N96" s="38">
        <f>ROUND(SUM(N98:N98),2)</f>
        <v>880</v>
      </c>
      <c r="O96" s="39" t="str">
        <f>IF(A96="SINAPI",VLOOKUP(B96,SINAPI!$G$5:$K$10218,3,0),IF(A96="SICRO",VLOOKUP(B96,SICRO!$A:$D,3,0),IF(A96="SIURB_EDIF",VLOOKUP(B96,SIURB_EDIF_SemDes_Julho24!$A:$D,3,0),IF(A96="CDHU",VLOOKUP(B96,CDHU!$A:$F,3,0),IF(A96="SIURB_INFRA",VLOOKUP(B96,'SIURB_INFRA SemDes Jul24'!$A:$D,3,0),"")))))</f>
        <v>H</v>
      </c>
    </row>
    <row r="97" spans="1:15" s="23" customFormat="1" x14ac:dyDescent="0.2">
      <c r="A97" s="40"/>
      <c r="B97" s="40"/>
      <c r="C97" s="40" t="s">
        <v>24045</v>
      </c>
      <c r="D97" s="40"/>
      <c r="E97" s="40" t="s">
        <v>24046</v>
      </c>
      <c r="F97" s="40"/>
      <c r="G97" s="40"/>
      <c r="H97" s="40"/>
      <c r="I97" s="40"/>
      <c r="J97" s="40"/>
      <c r="K97" s="40"/>
      <c r="L97" s="40"/>
      <c r="M97" s="40"/>
      <c r="N97" s="40"/>
      <c r="O97" s="40"/>
    </row>
    <row r="98" spans="1:15" x14ac:dyDescent="0.2">
      <c r="A98" s="41"/>
      <c r="B98" s="41"/>
      <c r="C98" s="82">
        <f>C90</f>
        <v>4</v>
      </c>
      <c r="D98" s="40" t="str">
        <f>IF(E98&lt;&gt;"","X","")</f>
        <v>X</v>
      </c>
      <c r="E98" s="41">
        <v>220</v>
      </c>
      <c r="F98" s="40" t="str">
        <f>IF(G98&lt;&gt;"","X","")</f>
        <v/>
      </c>
      <c r="G98" s="41"/>
      <c r="H98" s="41"/>
      <c r="I98" s="41"/>
      <c r="J98" s="41"/>
      <c r="K98" s="41"/>
      <c r="L98" s="41"/>
      <c r="M98" s="40" t="s">
        <v>8074</v>
      </c>
      <c r="N98" s="41">
        <f>PRODUCT(C98:L98)</f>
        <v>880</v>
      </c>
      <c r="O98" s="40"/>
    </row>
    <row r="99" spans="1:15" x14ac:dyDescent="0.2">
      <c r="A99" s="42"/>
      <c r="B99" s="42"/>
      <c r="C99" s="42"/>
      <c r="D99" s="42"/>
      <c r="E99" s="42"/>
      <c r="F99" s="42"/>
      <c r="G99" s="42"/>
      <c r="H99" s="42"/>
      <c r="I99" s="42"/>
      <c r="J99" s="42"/>
      <c r="K99" s="42"/>
      <c r="L99" s="42"/>
      <c r="M99" s="43"/>
      <c r="N99" s="42"/>
      <c r="O99" s="43"/>
    </row>
    <row r="100" spans="1:15" s="75" customFormat="1" x14ac:dyDescent="0.2">
      <c r="A100" s="76" t="s">
        <v>21094</v>
      </c>
      <c r="B100" s="76"/>
      <c r="C100" s="76" t="s">
        <v>560</v>
      </c>
      <c r="D100" s="76"/>
      <c r="E100" s="76"/>
      <c r="F100" s="76"/>
      <c r="G100" s="76"/>
      <c r="H100" s="76"/>
      <c r="I100" s="76"/>
      <c r="J100" s="76"/>
      <c r="K100" s="76"/>
      <c r="L100" s="76"/>
      <c r="M100" s="77"/>
      <c r="N100" s="76"/>
      <c r="O100" s="77"/>
    </row>
    <row r="101" spans="1:15" s="24" customFormat="1" ht="14.25" customHeight="1" x14ac:dyDescent="0.2">
      <c r="A101" s="37" t="s">
        <v>43</v>
      </c>
      <c r="B101" s="98">
        <v>103689</v>
      </c>
      <c r="C101" s="38" t="str">
        <f>IF(A101="SINAPI",VLOOKUP(B101,SINAPI!$G$5:$K$10218,2,0),IF(A101="SICRO",VLOOKUP(B101,SICRO!$A:$D,2,0),IF(A101="SIURB_EDIF",VLOOKUP(B101,SIURB_EDIF_SemDes_Julho24!$A:$D,2,0),IF(A101="CDHU",VLOOKUP(B101,CDHU!$A:$F,2,0),IF(A101="SIURB_INFRA",VLOOKUP(B101,'SIURB_INFRA SemDes Jul24'!$A:$D,2,0),"")))))</f>
        <v>FORNECIMENTO E INSTALAÇÃO DE PLACA DE OBRA COM CHAPA GALVANIZADA E ESTRUTURA DE MADEIRA. AF_03/2022_PS</v>
      </c>
      <c r="D101" s="38"/>
      <c r="E101" s="38"/>
      <c r="F101" s="38"/>
      <c r="G101" s="38"/>
      <c r="H101" s="38"/>
      <c r="I101" s="38"/>
      <c r="J101" s="38"/>
      <c r="K101" s="38"/>
      <c r="L101" s="38"/>
      <c r="M101" s="39"/>
      <c r="N101" s="38">
        <f>ROUND(SUM(N103:N103),2)</f>
        <v>12</v>
      </c>
      <c r="O101" s="39" t="str">
        <f>IF(A101="SINAPI",VLOOKUP(B101,SINAPI!$G$5:$K$10218,3,0),IF(A101="SICRO",VLOOKUP(B101,SICRO!$A:$D,3,0),IF(A101="SIURB_EDIF",VLOOKUP(B101,SIURB_EDIF_SemDes_Julho24!$A:$D,3,0),IF(A101="CDHU",VLOOKUP(B101,CDHU!$A:$F,3,0),IF(A101="SIURB_INFRA",VLOOKUP(B101,'SIURB_INFRA SemDes Jul24'!$A:$D,3,0),"")))))</f>
        <v>M2</v>
      </c>
    </row>
    <row r="102" spans="1:15" s="23" customFormat="1" x14ac:dyDescent="0.2">
      <c r="A102" s="40"/>
      <c r="B102" s="40"/>
      <c r="C102" s="40" t="s">
        <v>8075</v>
      </c>
      <c r="D102" s="40"/>
      <c r="E102" s="40"/>
      <c r="F102" s="40"/>
      <c r="G102" s="40"/>
      <c r="H102" s="40"/>
      <c r="I102" s="40"/>
      <c r="J102" s="40"/>
      <c r="K102" s="40"/>
      <c r="L102" s="40"/>
      <c r="M102" s="40"/>
      <c r="N102" s="40"/>
      <c r="O102" s="40"/>
    </row>
    <row r="103" spans="1:15" x14ac:dyDescent="0.2">
      <c r="A103" s="41"/>
      <c r="B103" s="41"/>
      <c r="C103" s="82">
        <f>4*3</f>
        <v>12</v>
      </c>
      <c r="D103" s="40" t="str">
        <f>IF(E103&lt;&gt;"","X","")</f>
        <v/>
      </c>
      <c r="E103" s="41"/>
      <c r="F103" s="40" t="str">
        <f>IF(G103&lt;&gt;"","X","")</f>
        <v/>
      </c>
      <c r="G103" s="41"/>
      <c r="H103" s="41"/>
      <c r="I103" s="41"/>
      <c r="J103" s="41"/>
      <c r="K103" s="41"/>
      <c r="L103" s="41"/>
      <c r="M103" s="40" t="s">
        <v>8074</v>
      </c>
      <c r="N103" s="41">
        <f>PRODUCT(C103:L103)</f>
        <v>12</v>
      </c>
      <c r="O103" s="40"/>
    </row>
    <row r="104" spans="1:15" x14ac:dyDescent="0.2">
      <c r="A104" s="42"/>
      <c r="B104" s="42"/>
      <c r="C104" s="42"/>
      <c r="D104" s="42"/>
      <c r="E104" s="42"/>
      <c r="F104" s="42"/>
      <c r="G104" s="42"/>
      <c r="H104" s="42"/>
      <c r="I104" s="42"/>
      <c r="J104" s="42"/>
      <c r="K104" s="42"/>
      <c r="L104" s="42"/>
      <c r="M104" s="43"/>
      <c r="N104" s="42"/>
      <c r="O104" s="43"/>
    </row>
    <row r="105" spans="1:15" s="24" customFormat="1" ht="14.25" customHeight="1" x14ac:dyDescent="0.2">
      <c r="A105" s="37" t="s">
        <v>32280</v>
      </c>
      <c r="B105" s="98" t="s">
        <v>24409</v>
      </c>
      <c r="C105" s="38" t="str">
        <f>IF(A105="SINAPI",VLOOKUP(B105,SINAPI!$G$5:$K$10218,2,0),IF(A105="SICRO",VLOOKUP(B105,SICRO!$A:$D,2,0),IF(A105="SIURB_EDIF",VLOOKUP(B105,SIURB_EDIF_SemDes_Julho24!$A:$D,2,0),IF(A105="CDHU",VLOOKUP(B105,CDHU!$A:$F,2,0),IF(A105="SIURB_INFRA",VLOOKUP(B105,'SIURB_INFRA SemDes Jul24'!$A:$D,2,0),"")))))</f>
        <v>Locação de container tipo depósito - área mínima de 13,80 m²</v>
      </c>
      <c r="D105" s="38"/>
      <c r="E105" s="38"/>
      <c r="F105" s="38"/>
      <c r="G105" s="38"/>
      <c r="H105" s="38"/>
      <c r="I105" s="38"/>
      <c r="J105" s="38"/>
      <c r="K105" s="38"/>
      <c r="L105" s="38"/>
      <c r="M105" s="39"/>
      <c r="N105" s="38">
        <f>ROUND(SUM(N107:N107),2)</f>
        <v>4</v>
      </c>
      <c r="O105" s="39" t="str">
        <f>IF(A105="SINAPI",VLOOKUP(B105,SINAPI!$G$5:$K$10218,3,0),IF(A105="SICRO",VLOOKUP(B105,SICRO!$A:$D,3,0),IF(A105="SIURB_EDIF",VLOOKUP(B105,SIURB_EDIF_SemDes_Julho24!$A:$D,3,0),IF(A105="CDHU",VLOOKUP(B105,CDHU!$A:$F,3,0),IF(A105="SIURB_INFRA",VLOOKUP(B105,'SIURB_INFRA SemDes Jul24'!$A:$D,3,0),"")))))</f>
        <v>UNMES</v>
      </c>
    </row>
    <row r="106" spans="1:15" s="23" customFormat="1" x14ac:dyDescent="0.2">
      <c r="A106" s="40"/>
      <c r="B106" s="40"/>
      <c r="C106" s="40" t="s">
        <v>23750</v>
      </c>
      <c r="D106" s="40"/>
      <c r="E106" s="40" t="s">
        <v>21084</v>
      </c>
      <c r="F106" s="40"/>
      <c r="G106" s="40"/>
      <c r="H106" s="40"/>
      <c r="I106" s="40"/>
      <c r="J106" s="40"/>
      <c r="K106" s="40"/>
      <c r="L106" s="40"/>
      <c r="M106" s="40"/>
      <c r="N106" s="40"/>
      <c r="O106" s="40"/>
    </row>
    <row r="107" spans="1:15" x14ac:dyDescent="0.2">
      <c r="A107" s="41"/>
      <c r="B107" s="41"/>
      <c r="C107" s="82">
        <f>$C$90</f>
        <v>4</v>
      </c>
      <c r="D107" s="40" t="str">
        <f>IF(E107&lt;&gt;"","X","")</f>
        <v>X</v>
      </c>
      <c r="E107" s="82">
        <v>1</v>
      </c>
      <c r="F107" s="40" t="str">
        <f>IF(G107&lt;&gt;"","X","")</f>
        <v/>
      </c>
      <c r="G107" s="41"/>
      <c r="H107" s="41"/>
      <c r="I107" s="41"/>
      <c r="J107" s="41"/>
      <c r="K107" s="41"/>
      <c r="L107" s="41"/>
      <c r="M107" s="40" t="s">
        <v>8074</v>
      </c>
      <c r="N107" s="41">
        <f>PRODUCT(C107:L107)</f>
        <v>4</v>
      </c>
      <c r="O107" s="40"/>
    </row>
    <row r="108" spans="1:15" x14ac:dyDescent="0.2">
      <c r="A108" s="42"/>
      <c r="B108" s="42"/>
      <c r="C108" s="42"/>
      <c r="D108" s="42"/>
      <c r="E108" s="42"/>
      <c r="F108" s="42"/>
      <c r="G108" s="42"/>
      <c r="H108" s="42"/>
      <c r="I108" s="42"/>
      <c r="J108" s="42"/>
      <c r="K108" s="42"/>
      <c r="L108" s="42"/>
      <c r="M108" s="43"/>
      <c r="N108" s="42"/>
      <c r="O108" s="43"/>
    </row>
    <row r="109" spans="1:15" s="24" customFormat="1" ht="14.25" customHeight="1" x14ac:dyDescent="0.2">
      <c r="A109" s="37" t="s">
        <v>32280</v>
      </c>
      <c r="B109" s="98" t="s">
        <v>24411</v>
      </c>
      <c r="C109" s="38" t="str">
        <f>IF(A109="SINAPI",VLOOKUP(B109,SINAPI!$G$5:$K$10218,2,0),IF(A109="SICRO",VLOOKUP(B109,SICRO!$A:$D,2,0),IF(A109="SIURB_EDIF",VLOOKUP(B109,SIURB_EDIF_SemDes_Julho24!$A:$D,2,0),IF(A109="CDHU",VLOOKUP(B109,CDHU!$A:$F,2,0),IF(A109="SIURB_INFRA",VLOOKUP(B109,'SIURB_INFRA SemDes Jul24'!$A:$D,2,0),"")))))</f>
        <v>Locação de container tipo guarita - área mínima de 4,60 m²</v>
      </c>
      <c r="D109" s="38"/>
      <c r="E109" s="38"/>
      <c r="F109" s="38"/>
      <c r="G109" s="38"/>
      <c r="H109" s="38"/>
      <c r="I109" s="38"/>
      <c r="J109" s="38"/>
      <c r="K109" s="38"/>
      <c r="L109" s="38"/>
      <c r="M109" s="39"/>
      <c r="N109" s="38">
        <f>ROUND(SUM(N111:N111),2)</f>
        <v>4</v>
      </c>
      <c r="O109" s="39" t="str">
        <f>IF(A109="SINAPI",VLOOKUP(B109,SINAPI!$G$5:$K$10218,3,0),IF(A109="SICRO",VLOOKUP(B109,SICRO!$A:$D,3,0),IF(A109="SIURB_EDIF",VLOOKUP(B109,SIURB_EDIF_SemDes_Julho24!$A:$D,3,0),IF(A109="CDHU",VLOOKUP(B109,CDHU!$A:$F,3,0),IF(A109="SIURB_INFRA",VLOOKUP(B109,'SIURB_INFRA SemDes Jul24'!$A:$D,3,0),"")))))</f>
        <v>UNMES</v>
      </c>
    </row>
    <row r="110" spans="1:15" s="23" customFormat="1" x14ac:dyDescent="0.2">
      <c r="A110" s="40"/>
      <c r="B110" s="40"/>
      <c r="C110" s="40" t="s">
        <v>23750</v>
      </c>
      <c r="D110" s="40"/>
      <c r="E110" s="40" t="s">
        <v>21084</v>
      </c>
      <c r="F110" s="40"/>
      <c r="G110" s="40"/>
      <c r="H110" s="40"/>
      <c r="I110" s="40"/>
      <c r="J110" s="40"/>
      <c r="K110" s="40"/>
      <c r="L110" s="40"/>
      <c r="M110" s="40"/>
      <c r="N110" s="40"/>
      <c r="O110" s="40"/>
    </row>
    <row r="111" spans="1:15" x14ac:dyDescent="0.2">
      <c r="A111" s="41"/>
      <c r="B111" s="41"/>
      <c r="C111" s="82">
        <f>$C$90</f>
        <v>4</v>
      </c>
      <c r="D111" s="40" t="str">
        <f>IF(E111&lt;&gt;"","X","")</f>
        <v>X</v>
      </c>
      <c r="E111" s="82">
        <v>1</v>
      </c>
      <c r="F111" s="40" t="str">
        <f>IF(G111&lt;&gt;"","X","")</f>
        <v/>
      </c>
      <c r="G111" s="41"/>
      <c r="H111" s="41"/>
      <c r="I111" s="41"/>
      <c r="J111" s="41"/>
      <c r="K111" s="41"/>
      <c r="L111" s="41"/>
      <c r="M111" s="40" t="s">
        <v>8074</v>
      </c>
      <c r="N111" s="41">
        <f>PRODUCT(C111:L111)</f>
        <v>4</v>
      </c>
      <c r="O111" s="40"/>
    </row>
    <row r="112" spans="1:15" x14ac:dyDescent="0.2">
      <c r="A112" s="42"/>
      <c r="B112" s="42"/>
      <c r="C112" s="42"/>
      <c r="D112" s="42"/>
      <c r="E112" s="42"/>
      <c r="F112" s="42"/>
      <c r="G112" s="42"/>
      <c r="H112" s="42"/>
      <c r="I112" s="42"/>
      <c r="J112" s="42"/>
      <c r="K112" s="42"/>
      <c r="L112" s="42"/>
      <c r="M112" s="43"/>
      <c r="N112" s="42"/>
      <c r="O112" s="43"/>
    </row>
    <row r="113" spans="1:15" s="24" customFormat="1" ht="14.25" customHeight="1" x14ac:dyDescent="0.2">
      <c r="A113" s="37" t="s">
        <v>32280</v>
      </c>
      <c r="B113" s="98" t="s">
        <v>24396</v>
      </c>
      <c r="C113" s="38" t="str">
        <f>IF(A113="SINAPI",VLOOKUP(B113,SINAPI!$G$5:$K$10218,2,0),IF(A113="SICRO",VLOOKUP(B113,SICRO!$A:$D,2,0),IF(A113="SIURB_EDIF",VLOOKUP(B113,SIURB_EDIF_SemDes_Julho24!$A:$D,2,0),IF(A113="CDHU",VLOOKUP(B113,CDHU!$A:$F,2,0),IF(A113="SIURB_INFRA",VLOOKUP(B113,'SIURB_INFRA SemDes Jul24'!$A:$D,2,0),"")))))</f>
        <v>Banheiro químico modelo Standard, com manutenção conforme exigências da CETESB</v>
      </c>
      <c r="D113" s="38"/>
      <c r="E113" s="38"/>
      <c r="F113" s="38"/>
      <c r="G113" s="38"/>
      <c r="H113" s="38"/>
      <c r="I113" s="38"/>
      <c r="J113" s="38"/>
      <c r="K113" s="38"/>
      <c r="L113" s="38"/>
      <c r="M113" s="39"/>
      <c r="N113" s="38">
        <f>ROUND(SUM(N115:N115),2)</f>
        <v>4</v>
      </c>
      <c r="O113" s="39" t="str">
        <f>IF(A113="SINAPI",VLOOKUP(B113,SINAPI!$G$5:$K$10218,3,0),IF(A113="SICRO",VLOOKUP(B113,SICRO!$A:$D,3,0),IF(A113="SIURB_EDIF",VLOOKUP(B113,SIURB_EDIF_SemDes_Julho24!$A:$D,3,0),IF(A113="CDHU",VLOOKUP(B113,CDHU!$A:$F,3,0),IF(A113="SIURB_INFRA",VLOOKUP(B113,'SIURB_INFRA SemDes Jul24'!$A:$D,3,0),"")))))</f>
        <v>UNMES</v>
      </c>
    </row>
    <row r="114" spans="1:15" s="23" customFormat="1" x14ac:dyDescent="0.2">
      <c r="A114" s="40"/>
      <c r="B114" s="40"/>
      <c r="C114" s="40" t="s">
        <v>23750</v>
      </c>
      <c r="D114" s="40"/>
      <c r="E114" s="40" t="s">
        <v>21084</v>
      </c>
      <c r="F114" s="40"/>
      <c r="G114" s="40"/>
      <c r="H114" s="40"/>
      <c r="I114" s="40"/>
      <c r="J114" s="40"/>
      <c r="K114" s="40"/>
      <c r="L114" s="40"/>
      <c r="M114" s="40"/>
      <c r="N114" s="40"/>
      <c r="O114" s="40"/>
    </row>
    <row r="115" spans="1:15" x14ac:dyDescent="0.2">
      <c r="A115" s="41"/>
      <c r="B115" s="41"/>
      <c r="C115" s="82">
        <f>$C$90</f>
        <v>4</v>
      </c>
      <c r="D115" s="40" t="str">
        <f>IF(E115&lt;&gt;"","X","")</f>
        <v>X</v>
      </c>
      <c r="E115" s="82">
        <v>1</v>
      </c>
      <c r="F115" s="40" t="str">
        <f>IF(G115&lt;&gt;"","X","")</f>
        <v/>
      </c>
      <c r="G115" s="41"/>
      <c r="H115" s="41"/>
      <c r="I115" s="41"/>
      <c r="J115" s="41"/>
      <c r="K115" s="41"/>
      <c r="L115" s="41"/>
      <c r="M115" s="40" t="s">
        <v>8074</v>
      </c>
      <c r="N115" s="41">
        <f>PRODUCT(C115:L115)</f>
        <v>4</v>
      </c>
      <c r="O115" s="40"/>
    </row>
    <row r="116" spans="1:15" x14ac:dyDescent="0.2">
      <c r="A116" s="42"/>
      <c r="B116" s="42"/>
      <c r="C116" s="42"/>
      <c r="D116" s="42"/>
      <c r="E116" s="42"/>
      <c r="F116" s="42"/>
      <c r="G116" s="42"/>
      <c r="H116" s="42"/>
      <c r="I116" s="42"/>
      <c r="J116" s="42"/>
      <c r="K116" s="42"/>
      <c r="L116" s="42"/>
      <c r="M116" s="43"/>
      <c r="N116" s="42"/>
      <c r="O116" s="43"/>
    </row>
    <row r="117" spans="1:15" s="75" customFormat="1" x14ac:dyDescent="0.2">
      <c r="A117" s="76" t="s">
        <v>21094</v>
      </c>
      <c r="B117" s="76"/>
      <c r="C117" s="76" t="s">
        <v>21101</v>
      </c>
      <c r="D117" s="76"/>
      <c r="E117" s="76"/>
      <c r="F117" s="76"/>
      <c r="G117" s="76"/>
      <c r="H117" s="76"/>
      <c r="I117" s="76"/>
      <c r="J117" s="76"/>
      <c r="K117" s="76"/>
      <c r="L117" s="76"/>
      <c r="M117" s="77"/>
      <c r="N117" s="76"/>
      <c r="O117" s="77"/>
    </row>
    <row r="118" spans="1:15" s="24" customFormat="1" x14ac:dyDescent="0.2">
      <c r="A118" s="37" t="s">
        <v>43</v>
      </c>
      <c r="B118" s="98">
        <v>98525</v>
      </c>
      <c r="C118" s="38" t="str">
        <f>IF(A118="SINAPI",VLOOKUP(B118,SINAPI!$G$5:$K$10218,2,0),IF(A118="SICRO",VLOOKUP(B118,SICRO!$A:$D,2,0),IF(A118="SIURB_EDIF",VLOOKUP(B118,SIURB_EDIF_SemDes_Julho24!$A:$D,2,0),IF(A118="CDHU",VLOOKUP(B118,CDHU!$A:$F,2,0),IF(A118="SIURB_INFRA",VLOOKUP(B118,'SIURB_INFRA SemDes Jul24'!$A:$D,2,0),"")))))</f>
        <v>LIMPEZA MECANIZADA DE CAMADA VEGETAL, VEGETAÇÃO E PEQUENAS ÁRVORES (DIÂMETRO DE TRONCO MENOR QUE 0,20 M), COM TRATOR DE ESTEIRAS. AF_03/2024</v>
      </c>
      <c r="D118" s="38"/>
      <c r="E118" s="38"/>
      <c r="F118" s="38"/>
      <c r="G118" s="38"/>
      <c r="H118" s="38"/>
      <c r="I118" s="38"/>
      <c r="J118" s="38"/>
      <c r="K118" s="38"/>
      <c r="L118" s="38"/>
      <c r="M118" s="39"/>
      <c r="N118" s="38">
        <f>ROUND(SUM(N120:N123),2)</f>
        <v>1373.75</v>
      </c>
      <c r="O118" s="39" t="str">
        <f>IF(A118="SINAPI",VLOOKUP(B118,SINAPI!$G$5:$K$10218,3,0),IF(A118="SICRO",VLOOKUP(B118,SICRO!$A:$D,3,0),IF(A118="SIURB_EDIF",VLOOKUP(B118,SIURB_EDIF_SemDes_Julho24!$A:$D,3,0),IF(A118="CDHU",VLOOKUP(B118,CDHU!$A:$F,3,0),IF(A118="SIURB_INFRA",VLOOKUP(B118,'SIURB_INFRA SemDes Jul24'!$A:$D,3,0),"")))))</f>
        <v>M2</v>
      </c>
    </row>
    <row r="119" spans="1:15" s="23" customFormat="1" x14ac:dyDescent="0.2">
      <c r="A119" s="40"/>
      <c r="B119" s="41"/>
      <c r="C119" s="40" t="s">
        <v>8072</v>
      </c>
      <c r="D119" s="40"/>
      <c r="E119" s="40" t="s">
        <v>8073</v>
      </c>
      <c r="F119" s="40"/>
      <c r="G119" s="40"/>
      <c r="H119" s="40"/>
      <c r="I119" s="40"/>
      <c r="J119" s="40"/>
      <c r="K119" s="40"/>
      <c r="L119" s="40"/>
      <c r="M119" s="40"/>
      <c r="N119" s="40"/>
      <c r="O119" s="40"/>
    </row>
    <row r="120" spans="1:15" x14ac:dyDescent="0.2">
      <c r="A120" s="41"/>
      <c r="B120" s="41" t="s">
        <v>23752</v>
      </c>
      <c r="C120" s="78">
        <f>C127</f>
        <v>34.450000000000003</v>
      </c>
      <c r="D120" s="40" t="str">
        <f>IF(E120&lt;&gt;"","X","")</f>
        <v>X</v>
      </c>
      <c r="E120" s="82">
        <v>5</v>
      </c>
      <c r="F120" s="40" t="str">
        <f>IF(G120&lt;&gt;"","X","")</f>
        <v/>
      </c>
      <c r="G120" s="41"/>
      <c r="H120" s="41"/>
      <c r="I120" s="41"/>
      <c r="J120" s="41"/>
      <c r="K120" s="41"/>
      <c r="L120" s="41"/>
      <c r="M120" s="40" t="s">
        <v>8074</v>
      </c>
      <c r="N120" s="41">
        <f>PRODUCT(C120:L120)</f>
        <v>172.25</v>
      </c>
      <c r="O120" s="40"/>
    </row>
    <row r="121" spans="1:15" x14ac:dyDescent="0.2">
      <c r="A121" s="41"/>
      <c r="B121" s="41" t="s">
        <v>33297</v>
      </c>
      <c r="C121" s="78">
        <v>3.25</v>
      </c>
      <c r="D121" s="40" t="str">
        <f>IF(E121&lt;&gt;"","X","")</f>
        <v>X</v>
      </c>
      <c r="E121" s="82">
        <v>6</v>
      </c>
      <c r="F121" s="40"/>
      <c r="G121" s="41"/>
      <c r="H121" s="41"/>
      <c r="I121" s="41"/>
      <c r="J121" s="41"/>
      <c r="K121" s="41"/>
      <c r="L121" s="41"/>
      <c r="M121" s="40" t="s">
        <v>8074</v>
      </c>
      <c r="N121" s="41">
        <f t="shared" ref="N121:N123" si="0">PRODUCT(C121:L121)</f>
        <v>19.5</v>
      </c>
      <c r="O121" s="40"/>
    </row>
    <row r="122" spans="1:15" x14ac:dyDescent="0.2">
      <c r="A122" s="41"/>
      <c r="B122" s="41" t="s">
        <v>23753</v>
      </c>
      <c r="C122" s="78">
        <f t="shared" ref="C122:C123" si="1">C129</f>
        <v>192</v>
      </c>
      <c r="D122" s="40" t="str">
        <f>IF(E122&lt;&gt;"","X","")</f>
        <v>X</v>
      </c>
      <c r="E122" s="82">
        <v>6</v>
      </c>
      <c r="F122" s="40"/>
      <c r="G122" s="41"/>
      <c r="H122" s="41"/>
      <c r="I122" s="41"/>
      <c r="J122" s="41"/>
      <c r="K122" s="41"/>
      <c r="L122" s="41"/>
      <c r="M122" s="40" t="s">
        <v>8074</v>
      </c>
      <c r="N122" s="41">
        <f t="shared" si="0"/>
        <v>1152</v>
      </c>
      <c r="O122" s="40"/>
    </row>
    <row r="123" spans="1:15" x14ac:dyDescent="0.2">
      <c r="A123" s="41"/>
      <c r="B123" s="119" t="s">
        <v>33298</v>
      </c>
      <c r="C123" s="78">
        <f t="shared" si="1"/>
        <v>5</v>
      </c>
      <c r="D123" s="40" t="str">
        <f>IF(E123&lt;&gt;"","X","")</f>
        <v>X</v>
      </c>
      <c r="E123" s="82">
        <v>6</v>
      </c>
      <c r="F123" s="40"/>
      <c r="G123" s="41"/>
      <c r="H123" s="41"/>
      <c r="I123" s="41"/>
      <c r="J123" s="41"/>
      <c r="K123" s="41"/>
      <c r="L123" s="41"/>
      <c r="M123" s="40" t="s">
        <v>8074</v>
      </c>
      <c r="N123" s="41">
        <f t="shared" si="0"/>
        <v>30</v>
      </c>
      <c r="O123" s="40"/>
    </row>
    <row r="124" spans="1:15" x14ac:dyDescent="0.2">
      <c r="A124" s="42"/>
      <c r="B124" s="42"/>
      <c r="C124" s="42"/>
      <c r="D124" s="42"/>
      <c r="E124" s="42"/>
      <c r="F124" s="42"/>
      <c r="G124" s="42"/>
      <c r="H124" s="42"/>
      <c r="I124" s="42"/>
      <c r="J124" s="42"/>
      <c r="K124" s="42"/>
      <c r="L124" s="42"/>
      <c r="M124" s="43"/>
      <c r="N124" s="42"/>
      <c r="O124" s="43"/>
    </row>
    <row r="125" spans="1:15" s="24" customFormat="1" x14ac:dyDescent="0.2">
      <c r="A125" s="37" t="s">
        <v>43</v>
      </c>
      <c r="B125" s="98">
        <v>98459</v>
      </c>
      <c r="C125" s="38" t="str">
        <f>IF(A125="SINAPI",VLOOKUP(B125,SINAPI!$G$5:$K$10218,2,0),IF(A125="SICRO",VLOOKUP(B125,SICRO!$A:$D,2,0),IF(A125="SIURB_EDIF",VLOOKUP(B125,SIURB_EDIF_SemDes_Julho24!$A:$D,2,0),IF(A125="CDHU",VLOOKUP(B125,CDHU!$A:$F,2,0),IF(A125="SIURB_INFRA",VLOOKUP(B125,'SIURB_INFRA SemDes Jul24'!$A:$D,2,0),"")))))</f>
        <v>TAPUME COM TELHA METÁLICA. AF_03/2024</v>
      </c>
      <c r="D125" s="38"/>
      <c r="E125" s="38"/>
      <c r="F125" s="38"/>
      <c r="G125" s="38"/>
      <c r="H125" s="38"/>
      <c r="I125" s="38"/>
      <c r="J125" s="38"/>
      <c r="K125" s="38"/>
      <c r="L125" s="38"/>
      <c r="M125" s="39"/>
      <c r="N125" s="38">
        <f>ROUND(SUM(N127:N130),2)</f>
        <v>490.32</v>
      </c>
      <c r="O125" s="39" t="str">
        <f>IF(A125="SINAPI",VLOOKUP(B125,SINAPI!$G$5:$K$10218,3,0),IF(A125="SICRO",VLOOKUP(B125,SICRO!$A:$D,3,0),IF(A125="SIURB_EDIF",VLOOKUP(B125,SIURB_EDIF_SemDes_Julho24!$A:$D,3,0),IF(A125="CDHU",VLOOKUP(B125,CDHU!$A:$F,3,0),IF(A125="SIURB_INFRA",VLOOKUP(B125,'SIURB_INFRA SemDes Jul24'!$A:$D,3,0),"")))))</f>
        <v>M2</v>
      </c>
    </row>
    <row r="126" spans="1:15" s="23" customFormat="1" x14ac:dyDescent="0.2">
      <c r="A126" s="40"/>
      <c r="B126" s="41"/>
      <c r="C126" s="40" t="s">
        <v>8072</v>
      </c>
      <c r="D126" s="40"/>
      <c r="E126" s="40" t="s">
        <v>21082</v>
      </c>
      <c r="F126" s="40"/>
      <c r="G126" s="40" t="s">
        <v>21083</v>
      </c>
      <c r="H126" s="40"/>
      <c r="I126" s="40"/>
      <c r="J126" s="40"/>
      <c r="K126" s="40"/>
      <c r="L126" s="40"/>
      <c r="M126" s="40"/>
      <c r="N126" s="40"/>
      <c r="O126" s="40"/>
    </row>
    <row r="127" spans="1:15" x14ac:dyDescent="0.2">
      <c r="A127" s="41"/>
      <c r="B127" s="41" t="s">
        <v>23752</v>
      </c>
      <c r="C127" s="78">
        <v>34.450000000000003</v>
      </c>
      <c r="D127" s="40" t="str">
        <f>IF(E127&lt;&gt;"","X","")</f>
        <v>X</v>
      </c>
      <c r="E127" s="82">
        <v>1.8</v>
      </c>
      <c r="F127" s="40" t="str">
        <f>IF(G127&lt;&gt;"","X","")</f>
        <v>X</v>
      </c>
      <c r="G127" s="82">
        <v>2</v>
      </c>
      <c r="H127" s="41"/>
      <c r="I127" s="41"/>
      <c r="J127" s="41"/>
      <c r="K127" s="41"/>
      <c r="L127" s="41"/>
      <c r="M127" s="40" t="s">
        <v>8074</v>
      </c>
      <c r="N127" s="41">
        <f>PRODUCT(C127:L127)</f>
        <v>124.02000000000001</v>
      </c>
      <c r="O127" s="40"/>
    </row>
    <row r="128" spans="1:15" x14ac:dyDescent="0.2">
      <c r="A128" s="41"/>
      <c r="B128" s="41" t="s">
        <v>33297</v>
      </c>
      <c r="C128" s="78">
        <v>3.25</v>
      </c>
      <c r="D128" s="40" t="str">
        <f>IF(E128&lt;&gt;"","X","")</f>
        <v>X</v>
      </c>
      <c r="E128" s="82">
        <v>1.8</v>
      </c>
      <c r="F128" s="40" t="str">
        <f>IF(G128&lt;&gt;"","X","")</f>
        <v>X</v>
      </c>
      <c r="G128" s="82">
        <v>2</v>
      </c>
      <c r="H128" s="41"/>
      <c r="I128" s="41"/>
      <c r="J128" s="41"/>
      <c r="K128" s="41"/>
      <c r="L128" s="41"/>
      <c r="M128" s="40" t="s">
        <v>8074</v>
      </c>
      <c r="N128" s="41">
        <f>PRODUCT(C128:L128)</f>
        <v>11.700000000000001</v>
      </c>
      <c r="O128" s="40"/>
    </row>
    <row r="129" spans="1:15" x14ac:dyDescent="0.2">
      <c r="A129" s="41"/>
      <c r="B129" s="41" t="s">
        <v>23753</v>
      </c>
      <c r="C129" s="78">
        <v>192</v>
      </c>
      <c r="D129" s="40" t="str">
        <f>IF(E129&lt;&gt;"","X","")</f>
        <v>X</v>
      </c>
      <c r="E129" s="82">
        <v>1.8</v>
      </c>
      <c r="F129" s="40" t="str">
        <f>IF(G129&lt;&gt;"","X","")</f>
        <v>X</v>
      </c>
      <c r="G129" s="82">
        <v>1</v>
      </c>
      <c r="H129" s="41"/>
      <c r="I129" s="41"/>
      <c r="J129" s="41"/>
      <c r="K129" s="41"/>
      <c r="L129" s="41"/>
      <c r="M129" s="40" t="s">
        <v>8074</v>
      </c>
      <c r="N129" s="41">
        <f>PRODUCT(C129:L129)</f>
        <v>345.6</v>
      </c>
      <c r="O129" s="40"/>
    </row>
    <row r="130" spans="1:15" x14ac:dyDescent="0.2">
      <c r="A130" s="119"/>
      <c r="B130" s="119" t="s">
        <v>33298</v>
      </c>
      <c r="C130" s="194">
        <f>0.25+4.5+0.25</f>
        <v>5</v>
      </c>
      <c r="D130" s="40" t="str">
        <f>IF(E130&lt;&gt;"","X","")</f>
        <v>X</v>
      </c>
      <c r="E130" s="82">
        <v>1.8</v>
      </c>
      <c r="F130" s="40" t="str">
        <f>IF(G130&lt;&gt;"","X","")</f>
        <v>X</v>
      </c>
      <c r="G130" s="82">
        <v>1</v>
      </c>
      <c r="H130" s="119"/>
      <c r="I130" s="119"/>
      <c r="J130" s="119"/>
      <c r="K130" s="119"/>
      <c r="L130" s="119"/>
      <c r="M130" s="40" t="s">
        <v>8074</v>
      </c>
      <c r="N130" s="41">
        <f>PRODUCT(C130:L130)</f>
        <v>9</v>
      </c>
      <c r="O130" s="120"/>
    </row>
    <row r="131" spans="1:15" x14ac:dyDescent="0.2">
      <c r="A131" s="42"/>
      <c r="B131" s="42"/>
      <c r="C131" s="42"/>
      <c r="D131" s="42"/>
      <c r="E131" s="42"/>
      <c r="F131" s="42"/>
      <c r="G131" s="42"/>
      <c r="H131" s="42"/>
      <c r="I131" s="42"/>
      <c r="J131" s="42"/>
      <c r="K131" s="42"/>
      <c r="L131" s="42"/>
      <c r="M131" s="43"/>
      <c r="N131" s="42"/>
      <c r="O131" s="43"/>
    </row>
    <row r="132" spans="1:15" s="75" customFormat="1" x14ac:dyDescent="0.2">
      <c r="A132" s="76" t="s">
        <v>21094</v>
      </c>
      <c r="B132" s="76"/>
      <c r="C132" s="76" t="s">
        <v>21086</v>
      </c>
      <c r="D132" s="76"/>
      <c r="E132" s="76"/>
      <c r="F132" s="76"/>
      <c r="G132" s="76"/>
      <c r="H132" s="76"/>
      <c r="I132" s="76"/>
      <c r="J132" s="76"/>
      <c r="K132" s="76"/>
      <c r="L132" s="76"/>
      <c r="M132" s="77"/>
      <c r="N132" s="76"/>
      <c r="O132" s="77"/>
    </row>
    <row r="133" spans="1:15" s="24" customFormat="1" x14ac:dyDescent="0.2">
      <c r="A133" s="37" t="s">
        <v>43</v>
      </c>
      <c r="B133" s="98">
        <v>97636</v>
      </c>
      <c r="C133" s="38" t="str">
        <f>IF(A133="SINAPI",VLOOKUP(B133,SINAPI!$G$5:$K$10218,2,0),IF(A133="SICRO",VLOOKUP(B133,SICRO!$A:$D,2,0),IF(A133="SIURB_EDIF",VLOOKUP(B133,SIURB_EDIF_SemDes_Julho24!$A:$D,2,0),IF(A133="CDHU",VLOOKUP(B133,CDHU!$A:$F,2,0),IF(A133="SIURB_INFRA",VLOOKUP(B133,'SIURB_INFRA SemDes Jul24'!$A:$D,2,0),"")))))</f>
        <v>DEMOLIÇÃO PARCIAL DE PAVIMENTO ASFÁLTICO, DE FORMA MECANIZADA, SEM REAPROVEITAMENTO. AF_09/2023</v>
      </c>
      <c r="D133" s="38"/>
      <c r="E133" s="38"/>
      <c r="F133" s="38"/>
      <c r="G133" s="38"/>
      <c r="H133" s="38"/>
      <c r="I133" s="38"/>
      <c r="J133" s="38"/>
      <c r="K133" s="38"/>
      <c r="L133" s="38"/>
      <c r="M133" s="39"/>
      <c r="N133" s="38">
        <f>ROUND(SUM(N135),2)</f>
        <v>294</v>
      </c>
      <c r="O133" s="39" t="str">
        <f>IF(A133="SINAPI",VLOOKUP(B133,SINAPI!$G$5:$K$10218,3,0),IF(A133="SICRO",VLOOKUP(B133,SICRO!$A:$D,3,0),IF(A133="SIURB_EDIF",VLOOKUP(B133,SIURB_EDIF_SemDes_Julho24!$A:$D,3,0),IF(A133="CDHU",VLOOKUP(B133,CDHU!$A:$F,3,0),IF(A133="SIURB_INFRA",VLOOKUP(B133,'SIURB_INFRA SemDes Jul24'!$A:$D,3,0),"")))))</f>
        <v>M2</v>
      </c>
    </row>
    <row r="134" spans="1:15" s="23" customFormat="1" x14ac:dyDescent="0.2">
      <c r="A134" s="40"/>
      <c r="B134" s="79"/>
      <c r="C134" s="40" t="s">
        <v>8072</v>
      </c>
      <c r="D134" s="40"/>
      <c r="E134" s="40" t="s">
        <v>8073</v>
      </c>
      <c r="F134" s="40"/>
      <c r="G134" s="40"/>
      <c r="H134" s="40"/>
      <c r="I134" s="40"/>
      <c r="J134" s="40"/>
      <c r="K134" s="40"/>
      <c r="L134" s="40"/>
      <c r="M134" s="40"/>
      <c r="N134" s="40"/>
      <c r="O134" s="40"/>
    </row>
    <row r="135" spans="1:15" x14ac:dyDescent="0.2">
      <c r="A135" s="41"/>
      <c r="B135" s="41" t="s">
        <v>33442</v>
      </c>
      <c r="C135" s="82">
        <v>42</v>
      </c>
      <c r="D135" s="40" t="str">
        <f>IF(E135&lt;&gt;"","X","")</f>
        <v>X</v>
      </c>
      <c r="E135" s="82">
        <v>7</v>
      </c>
      <c r="F135" s="41"/>
      <c r="G135" s="41"/>
      <c r="H135" s="41"/>
      <c r="I135" s="41"/>
      <c r="J135" s="41"/>
      <c r="K135" s="41"/>
      <c r="L135" s="41"/>
      <c r="M135" s="40" t="s">
        <v>8074</v>
      </c>
      <c r="N135" s="41">
        <f>PRODUCT(C135:L135)</f>
        <v>294</v>
      </c>
      <c r="O135" s="40"/>
    </row>
    <row r="136" spans="1:15" x14ac:dyDescent="0.2">
      <c r="A136" s="79"/>
      <c r="B136" s="79"/>
      <c r="C136" s="79"/>
      <c r="D136" s="80"/>
      <c r="E136" s="79"/>
      <c r="F136" s="79"/>
      <c r="G136" s="79"/>
      <c r="H136" s="79"/>
      <c r="I136" s="79"/>
      <c r="J136" s="79"/>
      <c r="K136" s="79"/>
      <c r="L136" s="79"/>
      <c r="M136" s="80"/>
      <c r="N136" s="79"/>
      <c r="O136" s="80"/>
    </row>
    <row r="137" spans="1:15" x14ac:dyDescent="0.2">
      <c r="A137" s="37" t="s">
        <v>43</v>
      </c>
      <c r="B137" s="98">
        <v>104796</v>
      </c>
      <c r="C137" s="38" t="str">
        <f>IF(A137="SINAPI",VLOOKUP(B137,SINAPI!$G$5:$K$10218,2,0),IF(A137="SICRO",VLOOKUP(B137,SICRO!$A:$D,2,0),IF(A137="SIURB_EDIF",VLOOKUP(B137,SIURB_EDIF_SemDes_Julho24!$A:$D,2,0),IF(A137="CDHU",VLOOKUP(B137,CDHU!$A:$F,2,0),IF(A137="SIURB_INFRA",VLOOKUP(B137,'SIURB_INFRA SemDes Jul24'!$A:$D,2,0),"")))))</f>
        <v>DEMOLIÇÃO DE GUIAS, SARJETAS OU SARJETÕES, DE FORMA MECANIZADA, SEM REAPROVEITAMENTO. AF_09/2023</v>
      </c>
      <c r="D137" s="38"/>
      <c r="E137" s="38"/>
      <c r="F137" s="38"/>
      <c r="G137" s="38"/>
      <c r="H137" s="38"/>
      <c r="I137" s="38"/>
      <c r="J137" s="38"/>
      <c r="K137" s="38"/>
      <c r="L137" s="38"/>
      <c r="M137" s="39"/>
      <c r="N137" s="38">
        <f>ROUND(SUM(N139),2)</f>
        <v>84</v>
      </c>
      <c r="O137" s="39" t="str">
        <f>IF(A137="SINAPI",VLOOKUP(B137,SINAPI!$G$5:$K$10218,3,0),IF(A137="SICRO",VLOOKUP(B137,SICRO!$A:$D,3,0),IF(A137="SIURB_EDIF",VLOOKUP(B137,SIURB_EDIF_SemDes_Julho24!$A:$D,3,0),IF(A137="CDHU",VLOOKUP(B137,CDHU!$A:$F,3,0),IF(A137="SIURB_INFRA",VLOOKUP(B137,'SIURB_INFRA SemDes Jul24'!$A:$D,3,0),"")))))</f>
        <v>M</v>
      </c>
    </row>
    <row r="138" spans="1:15" s="23" customFormat="1" x14ac:dyDescent="0.2">
      <c r="A138" s="40"/>
      <c r="B138" s="79"/>
      <c r="C138" s="40" t="s">
        <v>8072</v>
      </c>
      <c r="D138" s="40"/>
      <c r="E138" s="40"/>
      <c r="F138" s="40"/>
      <c r="G138" s="40"/>
      <c r="H138" s="40"/>
      <c r="I138" s="40"/>
      <c r="J138" s="40"/>
      <c r="K138" s="40"/>
      <c r="L138" s="40"/>
      <c r="M138" s="40"/>
      <c r="N138" s="40"/>
      <c r="O138" s="40"/>
    </row>
    <row r="139" spans="1:15" x14ac:dyDescent="0.2">
      <c r="A139" s="41"/>
      <c r="B139" s="41" t="s">
        <v>33445</v>
      </c>
      <c r="C139" s="82">
        <f>42*2</f>
        <v>84</v>
      </c>
      <c r="D139" s="40" t="str">
        <f>IF(E139&lt;&gt;"","X","")</f>
        <v/>
      </c>
      <c r="E139" s="41"/>
      <c r="F139" s="40" t="str">
        <f>IF(G139&lt;&gt;"","X","")</f>
        <v/>
      </c>
      <c r="G139" s="41"/>
      <c r="H139" s="41"/>
      <c r="I139" s="41"/>
      <c r="J139" s="41"/>
      <c r="K139" s="41"/>
      <c r="L139" s="41"/>
      <c r="M139" s="40" t="s">
        <v>8074</v>
      </c>
      <c r="N139" s="41">
        <f>PRODUCT(C139:L139)</f>
        <v>84</v>
      </c>
      <c r="O139" s="40"/>
    </row>
    <row r="140" spans="1:15" x14ac:dyDescent="0.2">
      <c r="A140" s="79"/>
      <c r="B140" s="41" t="s">
        <v>33446</v>
      </c>
      <c r="C140" s="202">
        <v>84</v>
      </c>
      <c r="D140" s="80"/>
      <c r="E140" s="79"/>
      <c r="F140" s="80"/>
      <c r="G140" s="79"/>
      <c r="H140" s="79"/>
      <c r="I140" s="79"/>
      <c r="J140" s="79"/>
      <c r="K140" s="79"/>
      <c r="L140" s="79"/>
      <c r="M140" s="80"/>
      <c r="N140" s="79"/>
      <c r="O140" s="80"/>
    </row>
    <row r="141" spans="1:15" x14ac:dyDescent="0.2">
      <c r="A141" s="79"/>
      <c r="B141" s="79"/>
      <c r="C141" s="79"/>
      <c r="D141" s="80"/>
      <c r="E141" s="79"/>
      <c r="F141" s="80"/>
      <c r="G141" s="79"/>
      <c r="H141" s="79"/>
      <c r="I141" s="79"/>
      <c r="J141" s="79"/>
      <c r="K141" s="79"/>
      <c r="L141" s="79"/>
      <c r="M141" s="80"/>
      <c r="N141" s="79"/>
      <c r="O141" s="80"/>
    </row>
    <row r="142" spans="1:15" x14ac:dyDescent="0.2">
      <c r="A142" s="37" t="s">
        <v>43</v>
      </c>
      <c r="B142" s="98">
        <v>104790</v>
      </c>
      <c r="C142" s="38" t="str">
        <f>IF(A142="SINAPI",VLOOKUP(B142,SINAPI!$G$5:$K$10218,2,0),IF(A142="SICRO",VLOOKUP(B142,SICRO!$A:$D,2,0),IF(A142="SIURB_EDIF",VLOOKUP(B142,SIURB_EDIF_SemDes_Julho24!$A:$D,2,0),IF(A142="CDHU",VLOOKUP(B142,CDHU!$A:$F,2,0),IF(A142="SIURB_INFRA",VLOOKUP(B142,'SIURB_INFRA SemDes Jul24'!$A:$D,2,0),"")))))</f>
        <v>DEMOLIÇÃO DE PISO DE CONCRETO SIMPLES, DE FORMA MECANIZADA COM MARTELETE, SEM REAPROVEITAMENTO. AF_09/2023</v>
      </c>
      <c r="D142" s="38"/>
      <c r="E142" s="38"/>
      <c r="F142" s="38"/>
      <c r="G142" s="38"/>
      <c r="H142" s="38"/>
      <c r="I142" s="38"/>
      <c r="J142" s="38"/>
      <c r="K142" s="38"/>
      <c r="L142" s="38"/>
      <c r="M142" s="39"/>
      <c r="N142" s="38">
        <f>ROUND(SUM(N144),2)</f>
        <v>12.6</v>
      </c>
      <c r="O142" s="39" t="str">
        <f>IF(A142="SINAPI",VLOOKUP(B142,SINAPI!$G$5:$K$10218,3,0),IF(A142="SICRO",VLOOKUP(B142,SICRO!$A:$D,3,0),IF(A142="SIURB_EDIF",VLOOKUP(B142,SIURB_EDIF_SemDes_Julho24!$A:$D,3,0),IF(A142="CDHU",VLOOKUP(B142,CDHU!$A:$F,3,0),IF(A142="SIURB_INFRA",VLOOKUP(B142,'SIURB_INFRA SemDes Jul24'!$A:$D,3,0),"")))))</f>
        <v>M3</v>
      </c>
    </row>
    <row r="143" spans="1:15" s="23" customFormat="1" x14ac:dyDescent="0.2">
      <c r="A143" s="40"/>
      <c r="B143" s="79"/>
      <c r="C143" s="40" t="s">
        <v>8072</v>
      </c>
      <c r="D143" s="40"/>
      <c r="E143" s="40" t="s">
        <v>8073</v>
      </c>
      <c r="F143" s="40"/>
      <c r="G143" s="40" t="s">
        <v>8076</v>
      </c>
      <c r="H143" s="40"/>
      <c r="I143" s="40"/>
      <c r="J143" s="40"/>
      <c r="K143" s="40"/>
      <c r="L143" s="40"/>
      <c r="M143" s="40"/>
      <c r="N143" s="40"/>
      <c r="O143" s="40"/>
    </row>
    <row r="144" spans="1:15" x14ac:dyDescent="0.2">
      <c r="A144" s="41"/>
      <c r="B144" s="41" t="s">
        <v>33447</v>
      </c>
      <c r="C144" s="82">
        <f>42*2</f>
        <v>84</v>
      </c>
      <c r="D144" s="40" t="str">
        <f>IF(E144&lt;&gt;"","X","")</f>
        <v>X</v>
      </c>
      <c r="E144" s="82">
        <v>1.5</v>
      </c>
      <c r="F144" s="40" t="str">
        <f>IF(G144&lt;&gt;"","X","")</f>
        <v>X</v>
      </c>
      <c r="G144" s="82">
        <v>0.1</v>
      </c>
      <c r="H144" s="41"/>
      <c r="I144" s="41"/>
      <c r="J144" s="41"/>
      <c r="K144" s="41"/>
      <c r="L144" s="41"/>
      <c r="M144" s="40" t="s">
        <v>8074</v>
      </c>
      <c r="N144" s="41">
        <f>PRODUCT(C144:L144)</f>
        <v>12.600000000000001</v>
      </c>
      <c r="O144" s="40"/>
    </row>
    <row r="145" spans="1:15" x14ac:dyDescent="0.2">
      <c r="A145" s="79"/>
      <c r="B145" s="79"/>
      <c r="C145" s="79"/>
      <c r="D145" s="80"/>
      <c r="E145" s="79"/>
      <c r="F145" s="80"/>
      <c r="G145" s="79"/>
      <c r="H145" s="79"/>
      <c r="I145" s="79"/>
      <c r="J145" s="79"/>
      <c r="K145" s="79"/>
      <c r="L145" s="79"/>
      <c r="M145" s="80"/>
      <c r="N145" s="79"/>
      <c r="O145" s="80"/>
    </row>
    <row r="146" spans="1:15" x14ac:dyDescent="0.2">
      <c r="A146" s="37" t="s">
        <v>43</v>
      </c>
      <c r="B146" s="98">
        <v>97625</v>
      </c>
      <c r="C146" s="38" t="str">
        <f>IF(A146="SINAPI",VLOOKUP(B146,SINAPI!$G$5:$K$10218,2,0),IF(A146="SICRO",VLOOKUP(B146,SICRO!$A:$D,2,0),IF(A146="SIURB_EDIF",VLOOKUP(B146,SIURB_EDIF_SemDes_Julho24!$A:$D,2,0),IF(A146="CDHU",VLOOKUP(B146,CDHU!$A:$F,2,0),IF(A146="SIURB_INFRA",VLOOKUP(B146,'SIURB_INFRA SemDes Jul24'!$A:$D,2,0),"")))))</f>
        <v>DEMOLIÇÃO DE ALVENARIA PARA QUALQUER TIPO DE BLOCO, DE FORMA MECANIZADA, SEM REAPROVEITAMENTO. AF_09/2023</v>
      </c>
      <c r="D146" s="38"/>
      <c r="E146" s="38"/>
      <c r="F146" s="38"/>
      <c r="G146" s="38"/>
      <c r="H146" s="38"/>
      <c r="I146" s="38"/>
      <c r="J146" s="38"/>
      <c r="K146" s="38"/>
      <c r="L146" s="38"/>
      <c r="M146" s="39"/>
      <c r="N146" s="38">
        <f>ROUND(SUM(N148),2)</f>
        <v>1.28</v>
      </c>
      <c r="O146" s="39" t="str">
        <f>IF(A146="SINAPI",VLOOKUP(B146,SINAPI!$G$5:$K$10218,3,0),IF(A146="SICRO",VLOOKUP(B146,SICRO!$A:$D,3,0),IF(A146="SIURB_EDIF",VLOOKUP(B146,SIURB_EDIF_SemDes_Julho24!$A:$D,3,0),IF(A146="CDHU",VLOOKUP(B146,CDHU!$A:$F,3,0),IF(A146="SIURB_INFRA",VLOOKUP(B146,'SIURB_INFRA SemDes Jul24'!$A:$D,3,0),"")))))</f>
        <v>M3</v>
      </c>
    </row>
    <row r="147" spans="1:15" s="23" customFormat="1" x14ac:dyDescent="0.2">
      <c r="A147" s="40"/>
      <c r="B147" s="79"/>
      <c r="C147" s="40" t="s">
        <v>8072</v>
      </c>
      <c r="D147" s="40"/>
      <c r="E147" s="40" t="s">
        <v>21082</v>
      </c>
      <c r="F147" s="40"/>
      <c r="G147" s="40" t="s">
        <v>8076</v>
      </c>
      <c r="H147" s="40"/>
      <c r="I147" s="40"/>
      <c r="J147" s="40"/>
      <c r="K147" s="40"/>
      <c r="L147" s="40"/>
      <c r="M147" s="40"/>
      <c r="N147" s="40"/>
      <c r="O147" s="40"/>
    </row>
    <row r="148" spans="1:15" x14ac:dyDescent="0.2">
      <c r="A148" s="41"/>
      <c r="B148" s="41" t="s">
        <v>24029</v>
      </c>
      <c r="C148" s="82">
        <v>3.2</v>
      </c>
      <c r="D148" s="40" t="str">
        <f>IF(E148&lt;&gt;"","X","")</f>
        <v>X</v>
      </c>
      <c r="E148" s="82">
        <v>1.6</v>
      </c>
      <c r="F148" s="40" t="str">
        <f>IF(G148&lt;&gt;"","X","")</f>
        <v>X</v>
      </c>
      <c r="G148" s="82">
        <v>0.25</v>
      </c>
      <c r="H148" s="41"/>
      <c r="I148" s="41"/>
      <c r="J148" s="41"/>
      <c r="K148" s="41"/>
      <c r="L148" s="41"/>
      <c r="M148" s="40" t="s">
        <v>8074</v>
      </c>
      <c r="N148" s="41">
        <f>PRODUCT(C148:L148)</f>
        <v>1.2800000000000002</v>
      </c>
      <c r="O148" s="40"/>
    </row>
    <row r="149" spans="1:15" x14ac:dyDescent="0.2">
      <c r="A149" s="79"/>
      <c r="B149" s="79"/>
      <c r="C149" s="79"/>
      <c r="D149" s="80"/>
      <c r="E149" s="79"/>
      <c r="F149" s="80"/>
      <c r="G149" s="79"/>
      <c r="H149" s="79"/>
      <c r="I149" s="79"/>
      <c r="J149" s="79"/>
      <c r="K149" s="79"/>
      <c r="L149" s="79"/>
      <c r="M149" s="80"/>
      <c r="N149" s="79"/>
      <c r="O149" s="80"/>
    </row>
    <row r="150" spans="1:15" x14ac:dyDescent="0.2">
      <c r="A150" s="37" t="s">
        <v>24032</v>
      </c>
      <c r="B150" s="98">
        <v>1001006</v>
      </c>
      <c r="C150" s="38" t="str">
        <f>IF(A150="SINAPI",VLOOKUP(B150,SINAPI!$G$5:$K$10218,2,0),IF(A150="SICRO",VLOOKUP(B150,SICRO!$A:$D,2,0),IF(A150="SIURB_EDIF",VLOOKUP(B150,SIURB_EDIF_SemDes_Julho24!$A:$D,2,0),IF(A150="CDHU",VLOOKUP(B150,CDHU!$A:$F,2,0),IF(A150="SIURB_INFRA",VLOOKUP(B150,'SIURB_INFRA SemDes Jul24'!$A:$D,2,0),"")))))</f>
        <v>CARGA MANUAL E REMOÇÃO DE ENTULHO, INCLUSIVE TRANSPORTE ATÉ 1 KM</v>
      </c>
      <c r="D150" s="38"/>
      <c r="E150" s="38"/>
      <c r="F150" s="38"/>
      <c r="G150" s="38"/>
      <c r="H150" s="38"/>
      <c r="I150" s="38"/>
      <c r="J150" s="38"/>
      <c r="K150" s="38"/>
      <c r="L150" s="38"/>
      <c r="M150" s="39"/>
      <c r="N150" s="38">
        <f>ROUND(SUM(N152:N152),2)</f>
        <v>57.33</v>
      </c>
      <c r="O150" s="39" t="str">
        <f>IF(A150="SINAPI",VLOOKUP(B150,SINAPI!$G$5:$K$10218,3,0),IF(A150="SICRO",VLOOKUP(B150,SICRO!$A:$D,3,0),IF(A150="SIURB_EDIF",VLOOKUP(B150,SIURB_EDIF_SemDes_Julho24!$A:$D,3,0),IF(A150="CDHU",VLOOKUP(B150,CDHU!$A:$F,3,0),IF(A150="SIURB_INFRA",VLOOKUP(B150,'SIURB_INFRA SemDes Jul24'!$A:$D,3,0),"")))))</f>
        <v>M3</v>
      </c>
    </row>
    <row r="151" spans="1:15" s="23" customFormat="1" x14ac:dyDescent="0.2">
      <c r="A151" s="40"/>
      <c r="B151" s="79"/>
      <c r="C151" s="40" t="s">
        <v>8075</v>
      </c>
      <c r="D151" s="40"/>
      <c r="E151" s="40" t="s">
        <v>8076</v>
      </c>
      <c r="F151" s="40"/>
      <c r="G151" s="40" t="s">
        <v>23755</v>
      </c>
      <c r="H151" s="40"/>
      <c r="I151" s="40" t="s">
        <v>8078</v>
      </c>
      <c r="J151" s="40"/>
      <c r="K151" s="40"/>
      <c r="L151" s="40"/>
      <c r="M151" s="40"/>
      <c r="N151" s="40"/>
      <c r="O151" s="40"/>
    </row>
    <row r="152" spans="1:15" x14ac:dyDescent="0.2">
      <c r="A152" s="41"/>
      <c r="B152" s="41" t="s">
        <v>8077</v>
      </c>
      <c r="C152" s="41">
        <f>N133</f>
        <v>294</v>
      </c>
      <c r="D152" s="40" t="str">
        <f>IF(E152&lt;&gt;"","X","")</f>
        <v>X</v>
      </c>
      <c r="E152" s="82">
        <v>0.15</v>
      </c>
      <c r="F152" s="40" t="str">
        <f>IF(G152&lt;&gt;"","X","")</f>
        <v>X</v>
      </c>
      <c r="G152" s="82">
        <v>1.3</v>
      </c>
      <c r="H152" s="40" t="str">
        <f t="shared" ref="H152" si="2">IF(I152&lt;&gt;"","X","")</f>
        <v/>
      </c>
      <c r="I152" s="41"/>
      <c r="J152" s="41"/>
      <c r="K152" s="41"/>
      <c r="L152" s="41"/>
      <c r="M152" s="40" t="s">
        <v>8074</v>
      </c>
      <c r="N152" s="41">
        <f>PRODUCT(C152:L152)</f>
        <v>57.330000000000005</v>
      </c>
      <c r="O152" s="40"/>
    </row>
    <row r="153" spans="1:15" x14ac:dyDescent="0.2">
      <c r="A153" s="119"/>
      <c r="B153" s="119" t="s">
        <v>33448</v>
      </c>
      <c r="C153" s="119">
        <f>0.15*1</f>
        <v>0.15</v>
      </c>
      <c r="D153" s="40" t="str">
        <f>IF(E153&lt;&gt;"","X","")</f>
        <v>X</v>
      </c>
      <c r="E153" s="82">
        <v>0.3</v>
      </c>
      <c r="F153" s="40" t="str">
        <f>IF(G153&lt;&gt;"","X","")</f>
        <v>X</v>
      </c>
      <c r="G153" s="82">
        <v>1.3</v>
      </c>
      <c r="H153" s="119"/>
      <c r="I153" s="119"/>
      <c r="J153" s="119"/>
      <c r="K153" s="119"/>
      <c r="L153" s="119"/>
      <c r="M153" s="40" t="s">
        <v>8074</v>
      </c>
      <c r="N153" s="41">
        <f t="shared" ref="N153:N154" si="3">PRODUCT(C153:L153)</f>
        <v>5.8499999999999996E-2</v>
      </c>
      <c r="O153" s="120"/>
    </row>
    <row r="154" spans="1:15" x14ac:dyDescent="0.2">
      <c r="A154" s="119"/>
      <c r="B154" s="119" t="s">
        <v>33449</v>
      </c>
      <c r="C154" s="119">
        <f>0.45*1</f>
        <v>0.45</v>
      </c>
      <c r="D154" s="40" t="str">
        <f>IF(E154&lt;&gt;"","X","")</f>
        <v>X</v>
      </c>
      <c r="E154" s="82">
        <v>0.15</v>
      </c>
      <c r="F154" s="40" t="str">
        <f>IF(G154&lt;&gt;"","X","")</f>
        <v>X</v>
      </c>
      <c r="G154" s="82">
        <v>1.3</v>
      </c>
      <c r="H154" s="119"/>
      <c r="I154" s="119"/>
      <c r="J154" s="119"/>
      <c r="K154" s="119"/>
      <c r="L154" s="119"/>
      <c r="M154" s="40" t="s">
        <v>8074</v>
      </c>
      <c r="N154" s="41">
        <f t="shared" si="3"/>
        <v>8.7750000000000009E-2</v>
      </c>
      <c r="O154" s="120"/>
    </row>
    <row r="155" spans="1:15" x14ac:dyDescent="0.2">
      <c r="A155" s="119"/>
      <c r="B155" s="119" t="s">
        <v>33450</v>
      </c>
      <c r="C155" s="119"/>
      <c r="D155" s="120"/>
      <c r="E155" s="121"/>
      <c r="F155" s="120"/>
      <c r="G155" s="82">
        <v>1.3</v>
      </c>
      <c r="H155" s="40" t="str">
        <f>IF(I155&lt;&gt;"","X","")</f>
        <v>X</v>
      </c>
      <c r="I155" s="119">
        <f>N142</f>
        <v>12.6</v>
      </c>
      <c r="J155" s="119"/>
      <c r="K155" s="119"/>
      <c r="L155" s="119"/>
      <c r="M155" s="40" t="s">
        <v>8074</v>
      </c>
      <c r="N155" s="41">
        <f t="shared" ref="N155:N156" si="4">PRODUCT(C155:L155)</f>
        <v>16.38</v>
      </c>
      <c r="O155" s="120"/>
    </row>
    <row r="156" spans="1:15" x14ac:dyDescent="0.2">
      <c r="A156" s="119"/>
      <c r="B156" s="119" t="s">
        <v>33451</v>
      </c>
      <c r="C156" s="119"/>
      <c r="D156" s="120"/>
      <c r="E156" s="121"/>
      <c r="F156" s="120"/>
      <c r="G156" s="82">
        <v>1.3</v>
      </c>
      <c r="H156" s="40" t="str">
        <f>IF(I156&lt;&gt;"","X","")</f>
        <v>X</v>
      </c>
      <c r="I156" s="119">
        <f>N146</f>
        <v>1.28</v>
      </c>
      <c r="J156" s="119"/>
      <c r="K156" s="119"/>
      <c r="L156" s="119"/>
      <c r="M156" s="40" t="s">
        <v>8074</v>
      </c>
      <c r="N156" s="41">
        <f t="shared" si="4"/>
        <v>1.6640000000000001</v>
      </c>
      <c r="O156" s="120"/>
    </row>
    <row r="157" spans="1:15" x14ac:dyDescent="0.2">
      <c r="A157" s="42"/>
      <c r="B157" s="42"/>
      <c r="C157" s="42"/>
      <c r="D157" s="42"/>
      <c r="E157" s="42"/>
      <c r="F157" s="42"/>
      <c r="G157" s="42"/>
      <c r="H157" s="42"/>
      <c r="I157" s="42"/>
      <c r="J157" s="42"/>
      <c r="K157" s="42"/>
      <c r="L157" s="42"/>
      <c r="M157" s="43"/>
      <c r="N157" s="42"/>
      <c r="O157" s="43"/>
    </row>
    <row r="158" spans="1:15" x14ac:dyDescent="0.2">
      <c r="A158" s="37" t="s">
        <v>24032</v>
      </c>
      <c r="B158" s="98">
        <v>1001007</v>
      </c>
      <c r="C158" s="38" t="str">
        <f>IF(A158="SINAPI",VLOOKUP(B158,SINAPI!$G$5:$K$10218,2,0),IF(A158="SICRO",VLOOKUP(B158,SICRO!$A:$D,2,0),IF(A158="SIURB_EDIF",VLOOKUP(B158,SIURB_EDIF_SemDes_Julho24!$A:$D,2,0),IF(A158="CDHU",VLOOKUP(B158,CDHU!$A:$F,2,0),IF(A158="SIURB_INFRA",VLOOKUP(B158,'SIURB_INFRA SemDes Jul24'!$A:$D,2,0),"")))))</f>
        <v>REMOÇÃO DE ENTULHO COM CAÇAMBA METÁLICA, INCLUSIVE CARGA MANUAL E DESCARGA EM BOTA-FORA</v>
      </c>
      <c r="D158" s="38"/>
      <c r="E158" s="38"/>
      <c r="F158" s="38"/>
      <c r="G158" s="38"/>
      <c r="H158" s="38"/>
      <c r="I158" s="38"/>
      <c r="J158" s="38"/>
      <c r="K158" s="38"/>
      <c r="L158" s="38"/>
      <c r="M158" s="39"/>
      <c r="N158" s="38">
        <f>ROUND(SUM(N160:N161),2)</f>
        <v>57.33</v>
      </c>
      <c r="O158" s="39" t="str">
        <f>IF(A158="SINAPI",VLOOKUP(B158,SINAPI!$G$5:$K$10218,3,0),IF(A158="SICRO",VLOOKUP(B158,SICRO!$A:$D,3,0),IF(A158="SIURB_EDIF",VLOOKUP(B158,SIURB_EDIF_SemDes_Julho24!$A:$D,3,0),IF(A158="CDHU",VLOOKUP(B158,CDHU!$A:$F,3,0),IF(A158="SIURB_INFRA",VLOOKUP(B158,'SIURB_INFRA SemDes Jul24'!$A:$D,3,0),"")))))</f>
        <v>M3</v>
      </c>
    </row>
    <row r="159" spans="1:15" s="23" customFormat="1" x14ac:dyDescent="0.2">
      <c r="A159" s="40"/>
      <c r="B159" s="79"/>
      <c r="C159" s="40" t="s">
        <v>8078</v>
      </c>
      <c r="D159" s="40"/>
      <c r="E159" s="40"/>
      <c r="F159" s="40"/>
      <c r="G159" s="40"/>
      <c r="H159" s="40"/>
      <c r="I159" s="40"/>
      <c r="J159" s="40"/>
      <c r="K159" s="40"/>
      <c r="L159" s="40"/>
      <c r="M159" s="40"/>
      <c r="N159" s="40"/>
      <c r="O159" s="40"/>
    </row>
    <row r="160" spans="1:15" x14ac:dyDescent="0.2">
      <c r="A160" s="41"/>
      <c r="B160" s="41"/>
      <c r="C160" s="41">
        <f>N150</f>
        <v>57.33</v>
      </c>
      <c r="D160" s="40" t="str">
        <f>IF(E160&lt;&gt;"","X","")</f>
        <v/>
      </c>
      <c r="E160" s="41"/>
      <c r="F160" s="40" t="str">
        <f>IF(G160&lt;&gt;"","X","")</f>
        <v/>
      </c>
      <c r="G160" s="41"/>
      <c r="H160" s="40" t="str">
        <f t="shared" ref="H160:H161" si="5">IF(I160&lt;&gt;"","X","")</f>
        <v/>
      </c>
      <c r="I160" s="41"/>
      <c r="J160" s="41"/>
      <c r="K160" s="41"/>
      <c r="L160" s="41"/>
      <c r="M160" s="40" t="s">
        <v>8074</v>
      </c>
      <c r="N160" s="41">
        <f>PRODUCT(C160:L160)</f>
        <v>57.33</v>
      </c>
      <c r="O160" s="40"/>
    </row>
    <row r="161" spans="1:15" x14ac:dyDescent="0.2">
      <c r="A161" s="119"/>
      <c r="B161" s="41"/>
      <c r="C161" s="41"/>
      <c r="D161" s="40" t="str">
        <f>IF(E161&lt;&gt;"","X","")</f>
        <v/>
      </c>
      <c r="E161" s="119"/>
      <c r="F161" s="40" t="str">
        <f>IF(G161&lt;&gt;"","X","")</f>
        <v/>
      </c>
      <c r="G161" s="119"/>
      <c r="H161" s="40" t="str">
        <f t="shared" si="5"/>
        <v/>
      </c>
      <c r="I161" s="119"/>
      <c r="J161" s="119"/>
      <c r="K161" s="119"/>
      <c r="L161" s="119"/>
      <c r="M161" s="40" t="s">
        <v>8074</v>
      </c>
      <c r="N161" s="41">
        <f>PRODUCT(C161:L161)</f>
        <v>0</v>
      </c>
      <c r="O161" s="120"/>
    </row>
    <row r="162" spans="1:15" x14ac:dyDescent="0.2">
      <c r="A162" s="42"/>
      <c r="B162" s="42"/>
      <c r="C162" s="42"/>
      <c r="D162" s="42"/>
      <c r="E162" s="42"/>
      <c r="F162" s="42"/>
      <c r="G162" s="42"/>
      <c r="H162" s="42"/>
      <c r="I162" s="42"/>
      <c r="J162" s="42"/>
      <c r="K162" s="42"/>
      <c r="L162" s="42"/>
      <c r="M162" s="43"/>
      <c r="N162" s="42"/>
      <c r="O162" s="43"/>
    </row>
    <row r="163" spans="1:15" s="75" customFormat="1" x14ac:dyDescent="0.2">
      <c r="A163" s="76" t="s">
        <v>21094</v>
      </c>
      <c r="B163" s="76"/>
      <c r="C163" s="76" t="s">
        <v>14</v>
      </c>
      <c r="D163" s="76"/>
      <c r="E163" s="76"/>
      <c r="F163" s="76"/>
      <c r="G163" s="76"/>
      <c r="H163" s="76"/>
      <c r="I163" s="76"/>
      <c r="J163" s="76"/>
      <c r="K163" s="76"/>
      <c r="L163" s="76"/>
      <c r="M163" s="77"/>
      <c r="N163" s="76"/>
      <c r="O163" s="77"/>
    </row>
    <row r="164" spans="1:15" x14ac:dyDescent="0.2">
      <c r="A164" s="37" t="s">
        <v>43</v>
      </c>
      <c r="B164" s="99">
        <v>90084</v>
      </c>
      <c r="C164" s="38" t="str">
        <f>IF(A164="SINAPI",VLOOKUP(B164,SINAPI!$G$5:$K$10218,2,0),IF(A164="SICRO",VLOOKUP(B164,SICRO!$A:$D,2,0),IF(A164="SIURB_EDIF",VLOOKUP(B164,SIURB_EDIF_SemDes_Julho24!$A:$D,2,0),IF(A164="CDHU",VLOOKUP(B164,CDHU!$A:$F,2,0),IF(A164="SIURB_INFRA",VLOOKUP(B164,'SIURB_INFRA SemDes Jul24'!$A:$D,2,0),"")))))</f>
        <v>ESCAVAÇÃO MECANIZADA DE VALA COM PROF. MAIOR QUE 1,5 M ATÉ 3,0 M (MÉDIA MONTANTE E JUSANTE/UMA COMPOSIÇÃO POR TRECHO), ESCAVADEIRA (0,8 M3), LARGURA ATÉ 1,5 M, EM SOLO DE 1A CATEGORIA, EM LOCAIS COM ALTO NÍVEL DE INTERFERÊNCIA. AF_09/2024</v>
      </c>
      <c r="D164" s="38"/>
      <c r="E164" s="38"/>
      <c r="F164" s="38"/>
      <c r="G164" s="38"/>
      <c r="H164" s="38"/>
      <c r="I164" s="38"/>
      <c r="J164" s="38"/>
      <c r="K164" s="38"/>
      <c r="L164" s="38"/>
      <c r="M164" s="39"/>
      <c r="N164" s="38">
        <f>ROUND(SUM(N166:N177),2)</f>
        <v>1500.69</v>
      </c>
      <c r="O164" s="39" t="str">
        <f>IF(A164="SINAPI",VLOOKUP(B164,SINAPI!$G$5:$K$10218,3,0),IF(A164="SICRO",VLOOKUP(B164,SICRO!$A:$D,3,0),IF(A164="SIURB_EDIF",VLOOKUP(B164,SIURB_EDIF_SemDes_Julho24!$A:$D,3,0),IF(A164="CDHU",VLOOKUP(B164,CDHU!$A:$F,3,0),IF(A164="SIURB_INFRA",VLOOKUP(B164,'SIURB_INFRA SemDes Jul24'!$A:$D,3,0),"")))))</f>
        <v>M3</v>
      </c>
    </row>
    <row r="165" spans="1:15" s="23" customFormat="1" x14ac:dyDescent="0.2">
      <c r="A165" s="40"/>
      <c r="B165" s="40"/>
      <c r="C165" s="40" t="s">
        <v>8078</v>
      </c>
      <c r="D165" s="40"/>
      <c r="E165" s="40"/>
      <c r="F165" s="40"/>
      <c r="G165" s="40"/>
      <c r="H165" s="40"/>
      <c r="I165" s="40"/>
      <c r="J165" s="40"/>
      <c r="K165" s="40"/>
      <c r="L165" s="40"/>
      <c r="M165" s="40"/>
      <c r="N165" s="40"/>
      <c r="O165" s="40"/>
    </row>
    <row r="166" spans="1:15" x14ac:dyDescent="0.2">
      <c r="A166" s="41"/>
      <c r="B166" s="41" t="s">
        <v>24033</v>
      </c>
      <c r="C166" s="78">
        <f>VLOOKUP(B166,'Corte Aterro_ATUAL'!$A:$G,7,0)</f>
        <v>116.8</v>
      </c>
      <c r="D166" s="40"/>
      <c r="E166" s="41"/>
      <c r="F166" s="40"/>
      <c r="G166" s="44"/>
      <c r="H166" s="41"/>
      <c r="I166" s="41"/>
      <c r="J166" s="41"/>
      <c r="K166" s="41"/>
      <c r="L166" s="41"/>
      <c r="M166" s="40" t="s">
        <v>8074</v>
      </c>
      <c r="N166" s="41">
        <f>PRODUCT(C166:L166)</f>
        <v>116.8</v>
      </c>
      <c r="O166" s="40"/>
    </row>
    <row r="167" spans="1:15" x14ac:dyDescent="0.2">
      <c r="A167" s="79"/>
      <c r="B167" s="41" t="s">
        <v>24034</v>
      </c>
      <c r="C167" s="78">
        <f>VLOOKUP(B167,'Corte Aterro_ATUAL'!$A:$G,7,0)</f>
        <v>89</v>
      </c>
      <c r="D167" s="80"/>
      <c r="E167" s="79"/>
      <c r="F167" s="80"/>
      <c r="G167" s="81"/>
      <c r="H167" s="79"/>
      <c r="I167" s="79"/>
      <c r="J167" s="79"/>
      <c r="K167" s="79"/>
      <c r="L167" s="79"/>
      <c r="M167" s="40" t="s">
        <v>8074</v>
      </c>
      <c r="N167" s="41">
        <f t="shared" ref="N167:N177" si="6">PRODUCT(C167:L167)</f>
        <v>89</v>
      </c>
      <c r="O167" s="80"/>
    </row>
    <row r="168" spans="1:15" x14ac:dyDescent="0.2">
      <c r="A168" s="79"/>
      <c r="B168" s="41" t="s">
        <v>24035</v>
      </c>
      <c r="C168" s="78">
        <f>VLOOKUP(B168,'Corte Aterro_ATUAL'!$A:$G,7,0)</f>
        <v>60.099999999999994</v>
      </c>
      <c r="D168" s="80"/>
      <c r="E168" s="79"/>
      <c r="F168" s="80"/>
      <c r="G168" s="81"/>
      <c r="H168" s="79"/>
      <c r="I168" s="79"/>
      <c r="J168" s="79"/>
      <c r="K168" s="79"/>
      <c r="L168" s="79"/>
      <c r="M168" s="40" t="s">
        <v>8074</v>
      </c>
      <c r="N168" s="41">
        <f t="shared" si="6"/>
        <v>60.099999999999994</v>
      </c>
      <c r="O168" s="80"/>
    </row>
    <row r="169" spans="1:15" x14ac:dyDescent="0.2">
      <c r="A169" s="79"/>
      <c r="B169" s="41" t="s">
        <v>24036</v>
      </c>
      <c r="C169" s="78">
        <f>VLOOKUP(B169,'Corte Aterro_ATUAL'!$A:$G,7,0)</f>
        <v>56.3</v>
      </c>
      <c r="D169" s="80"/>
      <c r="E169" s="79"/>
      <c r="F169" s="80"/>
      <c r="G169" s="81"/>
      <c r="H169" s="79"/>
      <c r="I169" s="79"/>
      <c r="J169" s="79"/>
      <c r="K169" s="79"/>
      <c r="L169" s="79"/>
      <c r="M169" s="40" t="s">
        <v>8074</v>
      </c>
      <c r="N169" s="41">
        <f t="shared" si="6"/>
        <v>56.3</v>
      </c>
      <c r="O169" s="80"/>
    </row>
    <row r="170" spans="1:15" x14ac:dyDescent="0.2">
      <c r="A170" s="79"/>
      <c r="B170" s="41" t="s">
        <v>24037</v>
      </c>
      <c r="C170" s="78">
        <f>VLOOKUP(B170,'Corte Aterro_ATUAL'!$A:$G,7,0)</f>
        <v>94.399999999999991</v>
      </c>
      <c r="D170" s="80"/>
      <c r="E170" s="79"/>
      <c r="F170" s="80"/>
      <c r="G170" s="81"/>
      <c r="H170" s="79"/>
      <c r="I170" s="79"/>
      <c r="J170" s="79"/>
      <c r="K170" s="79"/>
      <c r="L170" s="79"/>
      <c r="M170" s="40" t="s">
        <v>8074</v>
      </c>
      <c r="N170" s="41">
        <f t="shared" si="6"/>
        <v>94.399999999999991</v>
      </c>
      <c r="O170" s="80"/>
    </row>
    <row r="171" spans="1:15" x14ac:dyDescent="0.2">
      <c r="A171" s="79"/>
      <c r="B171" s="41" t="s">
        <v>24038</v>
      </c>
      <c r="C171" s="78">
        <f>VLOOKUP(B171,'Corte Aterro_ATUAL'!$A:$G,7,0)</f>
        <v>178.2</v>
      </c>
      <c r="D171" s="80"/>
      <c r="E171" s="79"/>
      <c r="F171" s="80"/>
      <c r="G171" s="81"/>
      <c r="H171" s="79"/>
      <c r="I171" s="79"/>
      <c r="J171" s="79"/>
      <c r="K171" s="79"/>
      <c r="L171" s="79"/>
      <c r="M171" s="40" t="s">
        <v>8074</v>
      </c>
      <c r="N171" s="41">
        <f t="shared" si="6"/>
        <v>178.2</v>
      </c>
      <c r="O171" s="80"/>
    </row>
    <row r="172" spans="1:15" x14ac:dyDescent="0.2">
      <c r="A172" s="79"/>
      <c r="B172" s="41" t="s">
        <v>24039</v>
      </c>
      <c r="C172" s="78">
        <f>VLOOKUP(B172,'Corte Aterro_ATUAL'!$A:$G,7,0)</f>
        <v>173.1</v>
      </c>
      <c r="D172" s="80"/>
      <c r="E172" s="79"/>
      <c r="F172" s="80"/>
      <c r="G172" s="81"/>
      <c r="H172" s="79"/>
      <c r="I172" s="79"/>
      <c r="J172" s="79"/>
      <c r="K172" s="79"/>
      <c r="L172" s="79"/>
      <c r="M172" s="40" t="s">
        <v>8074</v>
      </c>
      <c r="N172" s="41">
        <f t="shared" si="6"/>
        <v>173.1</v>
      </c>
      <c r="O172" s="80"/>
    </row>
    <row r="173" spans="1:15" x14ac:dyDescent="0.2">
      <c r="A173" s="79"/>
      <c r="B173" s="41" t="s">
        <v>24040</v>
      </c>
      <c r="C173" s="78">
        <f>VLOOKUP(B173,'Corte Aterro_ATUAL'!$A:$G,7,0)</f>
        <v>162.80000000000001</v>
      </c>
      <c r="D173" s="80"/>
      <c r="E173" s="79"/>
      <c r="F173" s="80"/>
      <c r="G173" s="81"/>
      <c r="H173" s="79"/>
      <c r="I173" s="79"/>
      <c r="J173" s="79"/>
      <c r="K173" s="79"/>
      <c r="L173" s="79"/>
      <c r="M173" s="40" t="s">
        <v>8074</v>
      </c>
      <c r="N173" s="41">
        <f t="shared" si="6"/>
        <v>162.80000000000001</v>
      </c>
      <c r="O173" s="80"/>
    </row>
    <row r="174" spans="1:15" x14ac:dyDescent="0.2">
      <c r="A174" s="79"/>
      <c r="B174" s="41" t="s">
        <v>24041</v>
      </c>
      <c r="C174" s="78">
        <f>VLOOKUP(B174,'Corte Aterro_ATUAL'!$A:$G,7,0)</f>
        <v>143.5</v>
      </c>
      <c r="D174" s="80"/>
      <c r="E174" s="79"/>
      <c r="F174" s="80"/>
      <c r="G174" s="81"/>
      <c r="H174" s="79"/>
      <c r="I174" s="79"/>
      <c r="J174" s="79"/>
      <c r="K174" s="79"/>
      <c r="L174" s="79"/>
      <c r="M174" s="40" t="s">
        <v>8074</v>
      </c>
      <c r="N174" s="41">
        <f t="shared" si="6"/>
        <v>143.5</v>
      </c>
      <c r="O174" s="80"/>
    </row>
    <row r="175" spans="1:15" x14ac:dyDescent="0.2">
      <c r="A175" s="79"/>
      <c r="B175" s="41" t="s">
        <v>24042</v>
      </c>
      <c r="C175" s="78">
        <f>VLOOKUP(B175,'Corte Aterro_ATUAL'!$A:$G,7,0)</f>
        <v>135.80000000000001</v>
      </c>
      <c r="D175" s="80"/>
      <c r="E175" s="79"/>
      <c r="F175" s="80"/>
      <c r="G175" s="81"/>
      <c r="H175" s="79"/>
      <c r="I175" s="79"/>
      <c r="J175" s="79"/>
      <c r="K175" s="79"/>
      <c r="L175" s="79"/>
      <c r="M175" s="40" t="s">
        <v>8074</v>
      </c>
      <c r="N175" s="41">
        <f t="shared" si="6"/>
        <v>135.80000000000001</v>
      </c>
      <c r="O175" s="80"/>
    </row>
    <row r="176" spans="1:15" x14ac:dyDescent="0.2">
      <c r="A176" s="79"/>
      <c r="B176" s="41" t="s">
        <v>24043</v>
      </c>
      <c r="C176" s="78">
        <f>VLOOKUP(B176,'Corte Aterro_ATUAL'!$A:$G,7,0)</f>
        <v>192.2</v>
      </c>
      <c r="D176" s="80"/>
      <c r="E176" s="79"/>
      <c r="F176" s="80"/>
      <c r="G176" s="81"/>
      <c r="H176" s="79"/>
      <c r="I176" s="79"/>
      <c r="J176" s="79"/>
      <c r="K176" s="79"/>
      <c r="L176" s="79"/>
      <c r="M176" s="40" t="s">
        <v>8074</v>
      </c>
      <c r="N176" s="41">
        <f t="shared" si="6"/>
        <v>192.2</v>
      </c>
      <c r="O176" s="80"/>
    </row>
    <row r="177" spans="1:15" x14ac:dyDescent="0.2">
      <c r="A177" s="79"/>
      <c r="B177" s="41" t="s">
        <v>33299</v>
      </c>
      <c r="C177" s="78">
        <f>VLOOKUP(B177,'Corte Aterro_ATUAL'!$A:$G,7,0)</f>
        <v>98.491250000000008</v>
      </c>
      <c r="D177" s="80"/>
      <c r="E177" s="79"/>
      <c r="F177" s="80"/>
      <c r="G177" s="81"/>
      <c r="H177" s="79"/>
      <c r="I177" s="79"/>
      <c r="J177" s="79"/>
      <c r="K177" s="79"/>
      <c r="L177" s="79"/>
      <c r="M177" s="40" t="s">
        <v>8074</v>
      </c>
      <c r="N177" s="41">
        <f t="shared" si="6"/>
        <v>98.491250000000008</v>
      </c>
      <c r="O177" s="80"/>
    </row>
    <row r="178" spans="1:15" x14ac:dyDescent="0.2">
      <c r="A178" s="79"/>
      <c r="B178" s="41"/>
      <c r="C178" s="79"/>
      <c r="D178" s="80"/>
      <c r="E178" s="79"/>
      <c r="F178" s="80"/>
      <c r="G178" s="81"/>
      <c r="H178" s="79"/>
      <c r="I178" s="79"/>
      <c r="J178" s="79"/>
      <c r="K178" s="79"/>
      <c r="L178" s="79"/>
      <c r="M178" s="80"/>
      <c r="N178" s="79"/>
      <c r="O178" s="80"/>
    </row>
    <row r="179" spans="1:15" x14ac:dyDescent="0.2">
      <c r="A179" s="37" t="s">
        <v>43</v>
      </c>
      <c r="B179" s="98">
        <v>94304</v>
      </c>
      <c r="C179" s="38" t="str">
        <f>IF(A179="SINAPI",VLOOKUP(B179,SINAPI!$G$5:$K$10218,2,0),IF(A179="SICRO",VLOOKUP(B179,SICRO!$A:$D,2,0),IF(A179="SIURB_EDIF",VLOOKUP(B179,SIURB_EDIF_SemDes_Julho24!$A:$D,2,0),IF(A179="CDHU",VLOOKUP(B179,CDHU!$A:$F,2,0),IF(A179="SIURB_INFRA",VLOOKUP(B179,'SIURB_INFRA SemDes Jul24'!$A:$D,2,0),"")))))</f>
        <v>ATERRO MECANIZADO DE VALA COM ESCAVADEIRA HIDRÁULICA (CAPACIDADE DA CAÇAMBA: 0,8 M³ / POTÊNCIA: 111 HP), LARGURA ATÉ 2,5 M, PROFUNDIDADE ATÉ 1,5 M, COM SOLO ARGILO-ARENOSO. AF_08/2023</v>
      </c>
      <c r="D179" s="38"/>
      <c r="E179" s="38"/>
      <c r="F179" s="38"/>
      <c r="G179" s="38"/>
      <c r="H179" s="38"/>
      <c r="I179" s="38"/>
      <c r="J179" s="38"/>
      <c r="K179" s="38"/>
      <c r="L179" s="38"/>
      <c r="M179" s="39"/>
      <c r="N179" s="38">
        <f>ROUND(SUM(N181:N192),2)</f>
        <v>700.37</v>
      </c>
      <c r="O179" s="39" t="str">
        <f>IF(A179="SINAPI",VLOOKUP(B179,SINAPI!$G$5:$K$10218,3,0),IF(A179="SICRO",VLOOKUP(B179,SICRO!$A:$D,3,0),IF(A179="SIURB_EDIF",VLOOKUP(B179,SIURB_EDIF_SemDes_Julho24!$A:$D,3,0),IF(A179="CDHU",VLOOKUP(B179,CDHU!$A:$F,3,0),IF(A179="SIURB_INFRA",VLOOKUP(B179,'SIURB_INFRA SemDes Jul24'!$A:$D,3,0),"")))))</f>
        <v>M3</v>
      </c>
    </row>
    <row r="180" spans="1:15" s="23" customFormat="1" x14ac:dyDescent="0.2">
      <c r="A180" s="40"/>
      <c r="B180" s="41"/>
      <c r="C180" s="40" t="s">
        <v>8078</v>
      </c>
      <c r="D180" s="40"/>
      <c r="E180" s="40"/>
      <c r="F180" s="40"/>
      <c r="G180" s="40"/>
      <c r="H180" s="40"/>
      <c r="I180" s="40"/>
      <c r="J180" s="40"/>
      <c r="K180" s="40"/>
      <c r="L180" s="40"/>
      <c r="M180" s="40"/>
      <c r="N180" s="40"/>
      <c r="O180" s="40"/>
    </row>
    <row r="181" spans="1:15" x14ac:dyDescent="0.2">
      <c r="A181" s="41"/>
      <c r="B181" s="41" t="s">
        <v>24033</v>
      </c>
      <c r="C181" s="78">
        <f>VLOOKUP(B181,'Corte Aterro_ATUAL'!$A:$I,9,0)</f>
        <v>32.9</v>
      </c>
      <c r="D181" s="40"/>
      <c r="E181" s="41"/>
      <c r="F181" s="40"/>
      <c r="G181" s="44"/>
      <c r="H181" s="41"/>
      <c r="I181" s="41"/>
      <c r="J181" s="41"/>
      <c r="K181" s="41"/>
      <c r="L181" s="41"/>
      <c r="M181" s="40" t="s">
        <v>8074</v>
      </c>
      <c r="N181" s="41">
        <f>PRODUCT(C181:L181)</f>
        <v>32.9</v>
      </c>
      <c r="O181" s="40"/>
    </row>
    <row r="182" spans="1:15" x14ac:dyDescent="0.2">
      <c r="A182" s="79"/>
      <c r="B182" s="41" t="s">
        <v>24034</v>
      </c>
      <c r="C182" s="78">
        <f>VLOOKUP(B182,'Corte Aterro_ATUAL'!$A:$I,9,0)</f>
        <v>38.700000000000003</v>
      </c>
      <c r="D182" s="80"/>
      <c r="E182" s="79"/>
      <c r="F182" s="80"/>
      <c r="G182" s="81"/>
      <c r="H182" s="79"/>
      <c r="I182" s="79"/>
      <c r="J182" s="79"/>
      <c r="K182" s="79"/>
      <c r="L182" s="79"/>
      <c r="M182" s="40" t="s">
        <v>8074</v>
      </c>
      <c r="N182" s="41">
        <f t="shared" ref="N182:N192" si="7">PRODUCT(C182:L182)</f>
        <v>38.700000000000003</v>
      </c>
      <c r="O182" s="80"/>
    </row>
    <row r="183" spans="1:15" x14ac:dyDescent="0.2">
      <c r="A183" s="79"/>
      <c r="B183" s="41" t="s">
        <v>24035</v>
      </c>
      <c r="C183" s="78">
        <f>VLOOKUP(B183,'Corte Aterro_ATUAL'!$A:$I,9,0)</f>
        <v>34.4</v>
      </c>
      <c r="D183" s="80"/>
      <c r="E183" s="79"/>
      <c r="F183" s="80"/>
      <c r="G183" s="81"/>
      <c r="H183" s="79"/>
      <c r="I183" s="79"/>
      <c r="J183" s="79"/>
      <c r="K183" s="79"/>
      <c r="L183" s="79"/>
      <c r="M183" s="40" t="s">
        <v>8074</v>
      </c>
      <c r="N183" s="41">
        <f t="shared" si="7"/>
        <v>34.4</v>
      </c>
      <c r="O183" s="80"/>
    </row>
    <row r="184" spans="1:15" x14ac:dyDescent="0.2">
      <c r="A184" s="79"/>
      <c r="B184" s="41" t="s">
        <v>24036</v>
      </c>
      <c r="C184" s="78">
        <f>VLOOKUP(B184,'Corte Aterro_ATUAL'!$A:$I,9,0)</f>
        <v>45.300000000000004</v>
      </c>
      <c r="D184" s="80"/>
      <c r="E184" s="79"/>
      <c r="F184" s="80"/>
      <c r="G184" s="81"/>
      <c r="H184" s="79"/>
      <c r="I184" s="79"/>
      <c r="J184" s="79"/>
      <c r="K184" s="79"/>
      <c r="L184" s="79"/>
      <c r="M184" s="40" t="s">
        <v>8074</v>
      </c>
      <c r="N184" s="41">
        <f t="shared" si="7"/>
        <v>45.300000000000004</v>
      </c>
      <c r="O184" s="80"/>
    </row>
    <row r="185" spans="1:15" x14ac:dyDescent="0.2">
      <c r="A185" s="79"/>
      <c r="B185" s="41" t="s">
        <v>24037</v>
      </c>
      <c r="C185" s="78">
        <f>VLOOKUP(B185,'Corte Aterro_ATUAL'!$A:$I,9,0)</f>
        <v>95.600000000000009</v>
      </c>
      <c r="D185" s="80"/>
      <c r="E185" s="79"/>
      <c r="F185" s="80"/>
      <c r="G185" s="81"/>
      <c r="H185" s="79"/>
      <c r="I185" s="79"/>
      <c r="J185" s="79"/>
      <c r="K185" s="79"/>
      <c r="L185" s="79"/>
      <c r="M185" s="40" t="s">
        <v>8074</v>
      </c>
      <c r="N185" s="41">
        <f t="shared" si="7"/>
        <v>95.600000000000009</v>
      </c>
      <c r="O185" s="80"/>
    </row>
    <row r="186" spans="1:15" x14ac:dyDescent="0.2">
      <c r="A186" s="79"/>
      <c r="B186" s="41" t="s">
        <v>24038</v>
      </c>
      <c r="C186" s="78">
        <f>VLOOKUP(B186,'Corte Aterro_ATUAL'!$A:$I,9,0)</f>
        <v>127.19999999999999</v>
      </c>
      <c r="D186" s="80"/>
      <c r="E186" s="79"/>
      <c r="F186" s="80"/>
      <c r="G186" s="81"/>
      <c r="H186" s="79"/>
      <c r="I186" s="79"/>
      <c r="J186" s="79"/>
      <c r="K186" s="79"/>
      <c r="L186" s="79"/>
      <c r="M186" s="40" t="s">
        <v>8074</v>
      </c>
      <c r="N186" s="41">
        <f t="shared" si="7"/>
        <v>127.19999999999999</v>
      </c>
      <c r="O186" s="80"/>
    </row>
    <row r="187" spans="1:15" x14ac:dyDescent="0.2">
      <c r="A187" s="79"/>
      <c r="B187" s="41" t="s">
        <v>24039</v>
      </c>
      <c r="C187" s="78">
        <f>VLOOKUP(B187,'Corte Aterro_ATUAL'!$A:$I,9,0)</f>
        <v>104.9</v>
      </c>
      <c r="D187" s="80"/>
      <c r="E187" s="79"/>
      <c r="F187" s="80"/>
      <c r="G187" s="81"/>
      <c r="H187" s="79"/>
      <c r="I187" s="79"/>
      <c r="J187" s="79"/>
      <c r="K187" s="79"/>
      <c r="L187" s="79"/>
      <c r="M187" s="40" t="s">
        <v>8074</v>
      </c>
      <c r="N187" s="41">
        <f t="shared" si="7"/>
        <v>104.9</v>
      </c>
      <c r="O187" s="80"/>
    </row>
    <row r="188" spans="1:15" x14ac:dyDescent="0.2">
      <c r="A188" s="79"/>
      <c r="B188" s="41" t="s">
        <v>24040</v>
      </c>
      <c r="C188" s="78">
        <f>VLOOKUP(B188,'Corte Aterro_ATUAL'!$A:$I,9,0)</f>
        <v>97.5</v>
      </c>
      <c r="D188" s="80"/>
      <c r="E188" s="79"/>
      <c r="F188" s="80"/>
      <c r="G188" s="81"/>
      <c r="H188" s="79"/>
      <c r="I188" s="79"/>
      <c r="J188" s="79"/>
      <c r="K188" s="79"/>
      <c r="L188" s="79"/>
      <c r="M188" s="40" t="s">
        <v>8074</v>
      </c>
      <c r="N188" s="41">
        <f t="shared" si="7"/>
        <v>97.5</v>
      </c>
      <c r="O188" s="80"/>
    </row>
    <row r="189" spans="1:15" x14ac:dyDescent="0.2">
      <c r="A189" s="79"/>
      <c r="B189" s="41" t="s">
        <v>24041</v>
      </c>
      <c r="C189" s="78">
        <f>VLOOKUP(B189,'Corte Aterro_ATUAL'!$A:$I,9,0)</f>
        <v>66.399999999999991</v>
      </c>
      <c r="D189" s="80"/>
      <c r="E189" s="79"/>
      <c r="F189" s="80"/>
      <c r="G189" s="81"/>
      <c r="H189" s="79"/>
      <c r="I189" s="79"/>
      <c r="J189" s="79"/>
      <c r="K189" s="79"/>
      <c r="L189" s="79"/>
      <c r="M189" s="40" t="s">
        <v>8074</v>
      </c>
      <c r="N189" s="41">
        <f t="shared" si="7"/>
        <v>66.399999999999991</v>
      </c>
      <c r="O189" s="80"/>
    </row>
    <row r="190" spans="1:15" x14ac:dyDescent="0.2">
      <c r="A190" s="79"/>
      <c r="B190" s="41" t="s">
        <v>24042</v>
      </c>
      <c r="C190" s="78">
        <f>VLOOKUP(B190,'Corte Aterro_ATUAL'!$A:$I,9,0)</f>
        <v>24</v>
      </c>
      <c r="D190" s="80"/>
      <c r="E190" s="79"/>
      <c r="F190" s="80"/>
      <c r="G190" s="81"/>
      <c r="H190" s="79"/>
      <c r="I190" s="79"/>
      <c r="J190" s="79"/>
      <c r="K190" s="79"/>
      <c r="L190" s="79"/>
      <c r="M190" s="40" t="s">
        <v>8074</v>
      </c>
      <c r="N190" s="41">
        <f t="shared" si="7"/>
        <v>24</v>
      </c>
      <c r="O190" s="80"/>
    </row>
    <row r="191" spans="1:15" x14ac:dyDescent="0.2">
      <c r="A191" s="79"/>
      <c r="B191" s="41" t="s">
        <v>24043</v>
      </c>
      <c r="C191" s="78">
        <f>VLOOKUP(B191,'Corte Aterro_ATUAL'!$A:$I,9,0)</f>
        <v>22.7</v>
      </c>
      <c r="D191" s="80"/>
      <c r="E191" s="79"/>
      <c r="F191" s="80"/>
      <c r="G191" s="81"/>
      <c r="H191" s="79"/>
      <c r="I191" s="79"/>
      <c r="J191" s="79"/>
      <c r="K191" s="79"/>
      <c r="L191" s="79"/>
      <c r="M191" s="40" t="s">
        <v>8074</v>
      </c>
      <c r="N191" s="41">
        <f t="shared" si="7"/>
        <v>22.7</v>
      </c>
      <c r="O191" s="80"/>
    </row>
    <row r="192" spans="1:15" x14ac:dyDescent="0.2">
      <c r="A192" s="79"/>
      <c r="B192" s="41" t="s">
        <v>33299</v>
      </c>
      <c r="C192" s="78">
        <f>VLOOKUP(B192,'Corte Aterro_ATUAL'!$A:$I,9,0)</f>
        <v>10.766250000000001</v>
      </c>
      <c r="D192" s="80"/>
      <c r="E192" s="79"/>
      <c r="F192" s="80"/>
      <c r="G192" s="81"/>
      <c r="H192" s="79"/>
      <c r="I192" s="79"/>
      <c r="J192" s="79"/>
      <c r="K192" s="79"/>
      <c r="L192" s="79"/>
      <c r="M192" s="40" t="s">
        <v>8074</v>
      </c>
      <c r="N192" s="41">
        <f t="shared" si="7"/>
        <v>10.766250000000001</v>
      </c>
      <c r="O192" s="80"/>
    </row>
    <row r="193" spans="1:15" x14ac:dyDescent="0.2">
      <c r="A193" s="79"/>
      <c r="B193" s="79"/>
      <c r="C193" s="79"/>
      <c r="D193" s="80"/>
      <c r="E193" s="79"/>
      <c r="F193" s="80"/>
      <c r="G193" s="81"/>
      <c r="H193" s="79"/>
      <c r="I193" s="79"/>
      <c r="J193" s="79"/>
      <c r="K193" s="79"/>
      <c r="L193" s="79"/>
      <c r="M193" s="80"/>
      <c r="N193" s="79"/>
      <c r="O193" s="80"/>
    </row>
    <row r="194" spans="1:15" x14ac:dyDescent="0.2">
      <c r="A194" s="37" t="s">
        <v>43</v>
      </c>
      <c r="B194" s="98">
        <v>100978</v>
      </c>
      <c r="C194" s="38" t="str">
        <f>IF(A194="SINAPI",VLOOKUP(B194,SINAPI!$G$5:$K$10218,2,0),IF(A194="SICRO",VLOOKUP(B194,SICRO!$A:$D,2,0),IF(A194="SIURB_EDIF",VLOOKUP(B194,SIURB_EDIF_SemDes_Julho24!$A:$D,2,0),IF(A194="CDHU",VLOOKUP(B194,CDHU!$A:$F,2,0),IF(A194="SIURB_INFRA",VLOOKUP(B194,'SIURB_INFRA SemDes Jul24'!$A:$D,2,0),"")))))</f>
        <v>CARGA, MANOBRA E DESCARGA DE SOLOS E MATERIAIS GRANULARES EM CAMINHÃO BASCULANTE 10 M³ - CARGA COM ESCAVADEIRA HIDRÁULICA (CAÇAMBA DE 1,20 M³ / 155 HP) E DESCARGA LIVRE (UNIDADE: M3). AF_07/2020</v>
      </c>
      <c r="D194" s="38"/>
      <c r="E194" s="38"/>
      <c r="F194" s="38"/>
      <c r="G194" s="38"/>
      <c r="H194" s="38"/>
      <c r="I194" s="38"/>
      <c r="J194" s="38"/>
      <c r="K194" s="38"/>
      <c r="L194" s="38"/>
      <c r="M194" s="39"/>
      <c r="N194" s="38">
        <f>ROUND(SUM(N196),2)</f>
        <v>1950.9</v>
      </c>
      <c r="O194" s="39" t="str">
        <f>IF(A194="SINAPI",VLOOKUP(B194,SINAPI!$G$5:$K$10218,3,0),IF(A194="SICRO",VLOOKUP(B194,SICRO!$A:$D,3,0),IF(A194="SIURB_EDIF",VLOOKUP(B194,SIURB_EDIF_SemDes_Julho24!$A:$D,3,0),IF(A194="CDHU",VLOOKUP(B194,CDHU!$A:$F,3,0),IF(A194="SIURB_INFRA",VLOOKUP(B194,'SIURB_INFRA SemDes Jul24'!$A:$D,3,0),"")))))</f>
        <v>M3</v>
      </c>
    </row>
    <row r="195" spans="1:15" s="23" customFormat="1" x14ac:dyDescent="0.2">
      <c r="A195" s="40"/>
      <c r="B195" s="40"/>
      <c r="C195" s="40" t="s">
        <v>8078</v>
      </c>
      <c r="D195" s="40"/>
      <c r="E195" s="40" t="s">
        <v>23755</v>
      </c>
      <c r="F195" s="40"/>
      <c r="G195" s="40"/>
      <c r="H195" s="40"/>
      <c r="I195" s="40"/>
      <c r="J195" s="40"/>
      <c r="K195" s="40"/>
      <c r="L195" s="40"/>
      <c r="M195" s="40"/>
      <c r="N195" s="40"/>
      <c r="O195" s="40"/>
    </row>
    <row r="196" spans="1:15" x14ac:dyDescent="0.2">
      <c r="A196" s="119"/>
      <c r="B196" s="119"/>
      <c r="C196" s="122">
        <f>C200</f>
        <v>1500.69</v>
      </c>
      <c r="D196" s="120" t="str">
        <f t="shared" ref="D196" si="8">IF(E196&lt;&gt;"","X","")</f>
        <v>X</v>
      </c>
      <c r="E196" s="82">
        <v>1.3</v>
      </c>
      <c r="F196" s="120"/>
      <c r="G196" s="121"/>
      <c r="H196" s="119"/>
      <c r="I196" s="119"/>
      <c r="J196" s="119"/>
      <c r="K196" s="119"/>
      <c r="L196" s="119"/>
      <c r="M196" s="40" t="s">
        <v>8074</v>
      </c>
      <c r="N196" s="41">
        <f>PRODUCT(C196:L196)</f>
        <v>1950.8970000000002</v>
      </c>
      <c r="O196" s="120"/>
    </row>
    <row r="197" spans="1:15" x14ac:dyDescent="0.2">
      <c r="A197" s="42"/>
      <c r="B197" s="42"/>
      <c r="C197" s="42"/>
      <c r="D197" s="42"/>
      <c r="E197" s="42"/>
      <c r="F197" s="42"/>
      <c r="G197" s="42"/>
      <c r="H197" s="42"/>
      <c r="I197" s="42"/>
      <c r="J197" s="42"/>
      <c r="K197" s="42"/>
      <c r="L197" s="42"/>
      <c r="M197" s="43"/>
      <c r="N197" s="42"/>
      <c r="O197" s="43"/>
    </row>
    <row r="198" spans="1:15" x14ac:dyDescent="0.2">
      <c r="A198" s="37" t="s">
        <v>33295</v>
      </c>
      <c r="B198" s="98">
        <v>4064000</v>
      </c>
      <c r="C198" s="38" t="s">
        <v>33528</v>
      </c>
      <c r="D198" s="38"/>
      <c r="E198" s="38"/>
      <c r="F198" s="38"/>
      <c r="G198" s="38"/>
      <c r="H198" s="38"/>
      <c r="I198" s="38"/>
      <c r="J198" s="38"/>
      <c r="K198" s="38"/>
      <c r="L198" s="38"/>
      <c r="M198" s="39"/>
      <c r="N198" s="38">
        <f>ROUND(SUM(N200),2)</f>
        <v>2100.9699999999998</v>
      </c>
      <c r="O198" s="39" t="s">
        <v>7585</v>
      </c>
    </row>
    <row r="199" spans="1:15" s="23" customFormat="1" x14ac:dyDescent="0.2">
      <c r="A199" s="40"/>
      <c r="B199" s="40"/>
      <c r="C199" s="40" t="s">
        <v>8078</v>
      </c>
      <c r="D199" s="40"/>
      <c r="E199" s="40" t="s">
        <v>33529</v>
      </c>
      <c r="F199" s="40"/>
      <c r="G199" s="40"/>
      <c r="H199" s="40"/>
      <c r="I199" s="40"/>
      <c r="J199" s="40"/>
      <c r="K199" s="40"/>
      <c r="L199" s="40"/>
      <c r="M199" s="40"/>
      <c r="N199" s="40"/>
      <c r="O199" s="40"/>
    </row>
    <row r="200" spans="1:15" x14ac:dyDescent="0.2">
      <c r="A200" s="119"/>
      <c r="B200" s="119"/>
      <c r="C200" s="122">
        <f>N164</f>
        <v>1500.69</v>
      </c>
      <c r="D200" s="120" t="str">
        <f t="shared" ref="D200" si="9">IF(E200&lt;&gt;"","X","")</f>
        <v>X</v>
      </c>
      <c r="E200" s="82">
        <v>1.4</v>
      </c>
      <c r="F200" s="120"/>
      <c r="G200" s="121"/>
      <c r="H200" s="119"/>
      <c r="I200" s="119"/>
      <c r="J200" s="119"/>
      <c r="K200" s="119"/>
      <c r="L200" s="119"/>
      <c r="M200" s="40" t="s">
        <v>8074</v>
      </c>
      <c r="N200" s="41">
        <f>PRODUCT(C200:L200)</f>
        <v>2100.9659999999999</v>
      </c>
      <c r="O200" s="120"/>
    </row>
    <row r="201" spans="1:15" x14ac:dyDescent="0.2">
      <c r="A201" s="42"/>
      <c r="B201" s="42"/>
      <c r="C201" s="42"/>
      <c r="D201" s="42"/>
      <c r="E201" s="42"/>
      <c r="F201" s="42"/>
      <c r="G201" s="42"/>
      <c r="H201" s="42"/>
      <c r="I201" s="42"/>
      <c r="J201" s="42"/>
      <c r="K201" s="42"/>
      <c r="L201" s="42"/>
      <c r="M201" s="43"/>
      <c r="N201" s="42"/>
      <c r="O201" s="43"/>
    </row>
    <row r="202" spans="1:15" x14ac:dyDescent="0.2">
      <c r="A202" s="37" t="s">
        <v>43</v>
      </c>
      <c r="B202" s="98">
        <v>95878</v>
      </c>
      <c r="C202" s="38" t="str">
        <f>IF(A202="SINAPI",VLOOKUP(B202,SINAPI!$G$5:$K$10218,2,0),IF(A202="SICRO",VLOOKUP(B202,SICRO!$A:$D,2,0),IF(A202="SIURB_EDIF",VLOOKUP(B202,SIURB_EDIF_SemDes_Julho24!$A:$D,2,0),IF(A202="CDHU",VLOOKUP(B202,CDHU!$A:$F,2,0),IF(A202="SIURB_INFRA",VLOOKUP(B202,'SIURB_INFRA SemDes Jul24'!$A:$D,2,0),"")))))</f>
        <v>TRANSPORTE COM CAMINHÃO BASCULANTE DE 10 M³, EM VIA URBANA PAVIMENTADA, DMT ATÉ 30 KM (UNIDADE: TXKM). AF_07/2020</v>
      </c>
      <c r="D202" s="38"/>
      <c r="E202" s="38"/>
      <c r="F202" s="38"/>
      <c r="G202" s="38"/>
      <c r="H202" s="38"/>
      <c r="I202" s="38"/>
      <c r="J202" s="38"/>
      <c r="K202" s="38"/>
      <c r="L202" s="38"/>
      <c r="M202" s="39"/>
      <c r="N202" s="38">
        <f>ROUND(SUM(N203:N206),2)</f>
        <v>49933.05</v>
      </c>
      <c r="O202" s="39" t="str">
        <f>IF(A202="SINAPI",VLOOKUP(B202,SINAPI!$G$5:$K$10218,3,0),IF(A202="SICRO",VLOOKUP(B202,SICRO!$A:$D,3,0),IF(A202="SIURB_EDIF",VLOOKUP(B202,SIURB_EDIF_SemDes_Julho24!$A:$D,3,0),IF(A202="CDHU",VLOOKUP(B202,CDHU!$A:$F,3,0),IF(A202="SIURB_INFRA",VLOOKUP(B202,'SIURB_INFRA SemDes Jul24'!$A:$D,3,0),"")))))</f>
        <v>TXKM</v>
      </c>
    </row>
    <row r="203" spans="1:15" s="23" customFormat="1" x14ac:dyDescent="0.2">
      <c r="A203" s="40"/>
      <c r="B203" s="40"/>
      <c r="C203" s="40" t="s">
        <v>33530</v>
      </c>
      <c r="D203" s="40"/>
      <c r="E203" s="40" t="s">
        <v>33525</v>
      </c>
      <c r="F203" s="40"/>
      <c r="G203" s="40" t="s">
        <v>33521</v>
      </c>
      <c r="H203" s="40"/>
      <c r="I203" s="40"/>
      <c r="J203" s="40"/>
      <c r="K203" s="40"/>
      <c r="L203" s="40"/>
      <c r="M203" s="40"/>
      <c r="N203" s="40"/>
      <c r="O203" s="40"/>
    </row>
    <row r="204" spans="1:15" s="23" customFormat="1" ht="40.5" x14ac:dyDescent="0.2">
      <c r="A204" s="120"/>
      <c r="B204" s="225" t="s">
        <v>33518</v>
      </c>
      <c r="C204" s="120">
        <f>N198</f>
        <v>2100.9699999999998</v>
      </c>
      <c r="D204" s="120"/>
      <c r="E204" s="120">
        <f>16.7+1</f>
        <v>17.7</v>
      </c>
      <c r="F204" s="120"/>
      <c r="G204" s="226">
        <f>1/3</f>
        <v>0.33333333333333331</v>
      </c>
      <c r="H204" s="120"/>
      <c r="I204" s="120"/>
      <c r="J204" s="120"/>
      <c r="K204" s="120"/>
      <c r="L204" s="120"/>
      <c r="M204" s="40" t="s">
        <v>8074</v>
      </c>
      <c r="N204" s="41">
        <f t="shared" ref="N204:N206" si="10">PRODUCT(C204:L204)</f>
        <v>12395.722999999998</v>
      </c>
      <c r="O204" s="120"/>
    </row>
    <row r="205" spans="1:15" s="23" customFormat="1" ht="54" x14ac:dyDescent="0.2">
      <c r="A205" s="120"/>
      <c r="B205" s="225" t="s">
        <v>33519</v>
      </c>
      <c r="C205" s="120">
        <f>C204</f>
        <v>2100.9699999999998</v>
      </c>
      <c r="D205" s="120"/>
      <c r="E205" s="120">
        <v>30</v>
      </c>
      <c r="F205" s="120"/>
      <c r="G205" s="226">
        <f>1/3</f>
        <v>0.33333333333333331</v>
      </c>
      <c r="H205" s="120"/>
      <c r="I205" s="120"/>
      <c r="J205" s="120"/>
      <c r="K205" s="120"/>
      <c r="L205" s="120"/>
      <c r="M205" s="40" t="s">
        <v>8074</v>
      </c>
      <c r="N205" s="41">
        <f t="shared" si="10"/>
        <v>21009.699999999997</v>
      </c>
      <c r="O205" s="120"/>
    </row>
    <row r="206" spans="1:15" s="23" customFormat="1" ht="40.5" x14ac:dyDescent="0.2">
      <c r="A206" s="120"/>
      <c r="B206" s="225" t="s">
        <v>33520</v>
      </c>
      <c r="C206" s="120">
        <f>C204</f>
        <v>2100.9699999999998</v>
      </c>
      <c r="D206" s="120"/>
      <c r="E206" s="120">
        <f>22.6+1</f>
        <v>23.6</v>
      </c>
      <c r="F206" s="120"/>
      <c r="G206" s="226">
        <f>1/3</f>
        <v>0.33333333333333331</v>
      </c>
      <c r="H206" s="120"/>
      <c r="I206" s="120"/>
      <c r="J206" s="120"/>
      <c r="K206" s="120"/>
      <c r="L206" s="120"/>
      <c r="M206" s="40" t="s">
        <v>8074</v>
      </c>
      <c r="N206" s="41">
        <f t="shared" si="10"/>
        <v>16527.630666666664</v>
      </c>
      <c r="O206" s="120"/>
    </row>
    <row r="207" spans="1:15" x14ac:dyDescent="0.2">
      <c r="A207" s="119"/>
      <c r="B207" s="119"/>
      <c r="C207" s="122"/>
      <c r="D207" s="120"/>
      <c r="E207" s="121"/>
      <c r="F207" s="120"/>
      <c r="G207" s="121"/>
      <c r="H207" s="119"/>
      <c r="I207" s="119"/>
      <c r="J207" s="119"/>
      <c r="K207" s="119"/>
      <c r="L207" s="119"/>
      <c r="M207" s="40"/>
      <c r="N207" s="41"/>
      <c r="O207" s="120"/>
    </row>
    <row r="208" spans="1:15" x14ac:dyDescent="0.2">
      <c r="A208" s="42"/>
      <c r="B208" s="42"/>
      <c r="C208" s="42"/>
      <c r="D208" s="42"/>
      <c r="E208" s="42"/>
      <c r="F208" s="42"/>
      <c r="G208" s="42"/>
      <c r="H208" s="42"/>
      <c r="I208" s="42"/>
      <c r="J208" s="42"/>
      <c r="K208" s="42"/>
      <c r="L208" s="42"/>
      <c r="M208" s="43"/>
      <c r="N208" s="42"/>
      <c r="O208" s="43"/>
    </row>
    <row r="209" spans="1:15" x14ac:dyDescent="0.2">
      <c r="A209" s="37" t="s">
        <v>43</v>
      </c>
      <c r="B209" s="98">
        <v>93596</v>
      </c>
      <c r="C209" s="38" t="str">
        <f>IF(A209="SINAPI",VLOOKUP(B209,SINAPI!$G$5:$K$10218,2,0),IF(A209="SICRO",VLOOKUP(B209,SICRO!$A:$D,2,0),IF(A209="SIURB_EDIF",VLOOKUP(B209,SIURB_EDIF_SemDes_Julho24!$A:$D,2,0),IF(A209="CDHU",VLOOKUP(B209,CDHU!$A:$F,2,0),IF(A209="SIURB_INFRA",VLOOKUP(B209,'SIURB_INFRA SemDes Jul24'!$A:$D,2,0),"")))))</f>
        <v>TRANSPORTE COM CAMINHÃO BASCULANTE DE 10 M³, EM VIA URBANA PAVIMENTADA, ADICIONAL PARA DMT EXCEDENTE A 30 KM (UNIDADE: TXKM). AF_07/2020</v>
      </c>
      <c r="D209" s="38"/>
      <c r="E209" s="38"/>
      <c r="F209" s="38"/>
      <c r="G209" s="38"/>
      <c r="H209" s="38"/>
      <c r="I209" s="38"/>
      <c r="J209" s="38"/>
      <c r="K209" s="38"/>
      <c r="L209" s="38"/>
      <c r="M209" s="39"/>
      <c r="N209" s="38">
        <f>ROUND(SUM(N210:N213),2)</f>
        <v>24091.119999999999</v>
      </c>
      <c r="O209" s="39" t="str">
        <f>IF(A209="SINAPI",VLOOKUP(B209,SINAPI!$G$5:$K$10218,3,0),IF(A209="SICRO",VLOOKUP(B209,SICRO!$A:$D,3,0),IF(A209="SIURB_EDIF",VLOOKUP(B209,SIURB_EDIF_SemDes_Julho24!$A:$D,3,0),IF(A209="CDHU",VLOOKUP(B209,CDHU!$A:$F,3,0),IF(A209="SIURB_INFRA",VLOOKUP(B209,'SIURB_INFRA SemDes Jul24'!$A:$D,3,0),"")))))</f>
        <v>TXKM</v>
      </c>
    </row>
    <row r="210" spans="1:15" s="23" customFormat="1" x14ac:dyDescent="0.2">
      <c r="A210" s="40"/>
      <c r="B210" s="40"/>
      <c r="C210" s="40" t="s">
        <v>33530</v>
      </c>
      <c r="D210" s="40"/>
      <c r="E210" s="40" t="s">
        <v>33525</v>
      </c>
      <c r="F210" s="40"/>
      <c r="G210" s="40" t="s">
        <v>33521</v>
      </c>
      <c r="H210" s="40"/>
      <c r="I210" s="40"/>
      <c r="J210" s="40"/>
      <c r="K210" s="40"/>
      <c r="L210" s="40"/>
      <c r="M210" s="40"/>
      <c r="N210" s="40"/>
      <c r="O210" s="40"/>
    </row>
    <row r="211" spans="1:15" s="23" customFormat="1" ht="54" x14ac:dyDescent="0.2">
      <c r="A211" s="120"/>
      <c r="B211" s="225" t="s">
        <v>33522</v>
      </c>
      <c r="C211" s="120">
        <f>C204</f>
        <v>2100.9699999999998</v>
      </c>
      <c r="D211" s="120"/>
      <c r="E211" s="120">
        <f>16.7+1-E204</f>
        <v>0</v>
      </c>
      <c r="F211" s="120"/>
      <c r="G211" s="226">
        <f>1/3</f>
        <v>0.33333333333333331</v>
      </c>
      <c r="H211" s="120"/>
      <c r="I211" s="120"/>
      <c r="J211" s="120"/>
      <c r="K211" s="120"/>
      <c r="L211" s="120"/>
      <c r="M211" s="40" t="s">
        <v>8074</v>
      </c>
      <c r="N211" s="41">
        <f t="shared" ref="N211:N213" si="11">PRODUCT(C211:L211)</f>
        <v>0</v>
      </c>
      <c r="O211" s="120"/>
    </row>
    <row r="212" spans="1:15" s="23" customFormat="1" ht="54" x14ac:dyDescent="0.2">
      <c r="A212" s="120"/>
      <c r="B212" s="225" t="s">
        <v>33523</v>
      </c>
      <c r="C212" s="120">
        <f>C205</f>
        <v>2100.9699999999998</v>
      </c>
      <c r="D212" s="120"/>
      <c r="E212" s="120">
        <f>63.4+1-E205</f>
        <v>34.400000000000006</v>
      </c>
      <c r="F212" s="120"/>
      <c r="G212" s="226">
        <f>1/3</f>
        <v>0.33333333333333331</v>
      </c>
      <c r="H212" s="120"/>
      <c r="I212" s="120"/>
      <c r="J212" s="120"/>
      <c r="K212" s="120"/>
      <c r="L212" s="120"/>
      <c r="M212" s="40" t="s">
        <v>8074</v>
      </c>
      <c r="N212" s="41">
        <f t="shared" si="11"/>
        <v>24091.122666666666</v>
      </c>
      <c r="O212" s="120"/>
    </row>
    <row r="213" spans="1:15" s="23" customFormat="1" ht="54" x14ac:dyDescent="0.2">
      <c r="A213" s="120"/>
      <c r="B213" s="225" t="s">
        <v>33524</v>
      </c>
      <c r="C213" s="120">
        <f>C206</f>
        <v>2100.9699999999998</v>
      </c>
      <c r="D213" s="120"/>
      <c r="E213" s="120">
        <f>22.6+1-E206</f>
        <v>0</v>
      </c>
      <c r="F213" s="120"/>
      <c r="G213" s="226">
        <f>1/3</f>
        <v>0.33333333333333331</v>
      </c>
      <c r="H213" s="120"/>
      <c r="I213" s="120"/>
      <c r="J213" s="120"/>
      <c r="K213" s="120"/>
      <c r="L213" s="120"/>
      <c r="M213" s="40" t="s">
        <v>8074</v>
      </c>
      <c r="N213" s="41">
        <f t="shared" si="11"/>
        <v>0</v>
      </c>
      <c r="O213" s="120"/>
    </row>
    <row r="214" spans="1:15" x14ac:dyDescent="0.2">
      <c r="A214" s="119"/>
      <c r="B214" s="119"/>
      <c r="C214" s="121"/>
      <c r="D214" s="120" t="str">
        <f t="shared" ref="D214" si="12">IF(E214&lt;&gt;"","X","")</f>
        <v/>
      </c>
      <c r="E214" s="121"/>
      <c r="F214" s="120"/>
      <c r="G214" s="121"/>
      <c r="H214" s="119"/>
      <c r="I214" s="119"/>
      <c r="J214" s="119"/>
      <c r="K214" s="119"/>
      <c r="L214" s="119"/>
      <c r="M214" s="40"/>
      <c r="N214" s="41"/>
      <c r="O214" s="120"/>
    </row>
    <row r="215" spans="1:15" x14ac:dyDescent="0.2">
      <c r="A215" s="42"/>
      <c r="B215" s="42"/>
      <c r="C215" s="42"/>
      <c r="D215" s="42"/>
      <c r="E215" s="42"/>
      <c r="F215" s="42"/>
      <c r="G215" s="42"/>
      <c r="H215" s="42"/>
      <c r="I215" s="42"/>
      <c r="J215" s="42"/>
      <c r="K215" s="42"/>
      <c r="L215" s="42"/>
      <c r="M215" s="43"/>
      <c r="N215" s="42"/>
      <c r="O215" s="43"/>
    </row>
    <row r="216" spans="1:15" s="75" customFormat="1" x14ac:dyDescent="0.2">
      <c r="A216" s="76" t="s">
        <v>21094</v>
      </c>
      <c r="B216" s="76"/>
      <c r="C216" s="76" t="s">
        <v>21099</v>
      </c>
      <c r="D216" s="76"/>
      <c r="E216" s="76"/>
      <c r="F216" s="76"/>
      <c r="G216" s="76"/>
      <c r="H216" s="76"/>
      <c r="I216" s="76"/>
      <c r="J216" s="76"/>
      <c r="K216" s="76"/>
      <c r="L216" s="76"/>
      <c r="M216" s="77"/>
      <c r="N216" s="76"/>
      <c r="O216" s="77"/>
    </row>
    <row r="217" spans="1:15" s="24" customFormat="1" x14ac:dyDescent="0.2">
      <c r="A217" s="37" t="s">
        <v>21081</v>
      </c>
      <c r="B217" s="98" t="s">
        <v>16929</v>
      </c>
      <c r="C217" s="38" t="str">
        <f>IF(A217="SINAPI",VLOOKUP(B217,SINAPI!$G$5:$K$10218,2,0),IF(A217="SICRO",VLOOKUP(B217,SICRO!$A:$D,2,0),IF(A217="SIURB_EDIF",VLOOKUP(B217,SIURB_EDIF_SemDes_Julho24!$A:$D,2,0),IF(A217="CDHU",VLOOKUP(B217,CDHU!$A:$F,2,0),IF(A217="SIURB_INFRA",VLOOKUP(B217,'SIURB_INFRA SemDes Jul24'!$A:$D,2,0),"")))))</f>
        <v>Base ou sub-base de brita graduada com brita comercial</v>
      </c>
      <c r="D217" s="38"/>
      <c r="E217" s="38"/>
      <c r="F217" s="38"/>
      <c r="G217" s="38"/>
      <c r="H217" s="38"/>
      <c r="I217" s="38"/>
      <c r="J217" s="38"/>
      <c r="K217" s="38"/>
      <c r="L217" s="38"/>
      <c r="M217" s="39"/>
      <c r="N217" s="38">
        <f>ROUND(SUM(N219:N219),2)</f>
        <v>58.8</v>
      </c>
      <c r="O217" s="39" t="str">
        <f>IF(A217="SINAPI",VLOOKUP(B217,SINAPI!$G$5:$K$10218,3,0),IF(A217="SICRO",VLOOKUP(B217,SICRO!$A:$D,3,0),IF(A217="SIURB_EDIF",VLOOKUP(B217,SIURB_EDIF_SemDes_Julho24!$A:$D,3,0),IF(A217="CDHU",VLOOKUP(B217,CDHU!$A:$F,3,0),IF(A217="SIURB_INFRA",VLOOKUP(B217,'SIURB_INFRA SemDes Jul24'!$A:$D,3,0),"")))))</f>
        <v>m³</v>
      </c>
    </row>
    <row r="218" spans="1:15" s="23" customFormat="1" x14ac:dyDescent="0.2">
      <c r="A218" s="40"/>
      <c r="B218" s="40"/>
      <c r="C218" s="40" t="s">
        <v>8075</v>
      </c>
      <c r="D218" s="40"/>
      <c r="E218" s="40" t="s">
        <v>8076</v>
      </c>
      <c r="F218" s="40"/>
      <c r="G218" s="40"/>
      <c r="H218" s="40"/>
      <c r="I218" s="40"/>
      <c r="J218" s="40"/>
      <c r="K218" s="40"/>
      <c r="L218" s="40"/>
      <c r="M218" s="40"/>
      <c r="N218" s="40"/>
      <c r="O218" s="40"/>
    </row>
    <row r="219" spans="1:15" x14ac:dyDescent="0.2">
      <c r="A219" s="41"/>
      <c r="B219" s="41" t="s">
        <v>23782</v>
      </c>
      <c r="C219" s="203">
        <f>N133</f>
        <v>294</v>
      </c>
      <c r="D219" s="40" t="str">
        <f>IF(E219&lt;&gt;"","X","")</f>
        <v>X</v>
      </c>
      <c r="E219" s="82">
        <v>0.2</v>
      </c>
      <c r="F219" s="41"/>
      <c r="G219" s="41"/>
      <c r="H219" s="41"/>
      <c r="I219" s="41"/>
      <c r="J219" s="41"/>
      <c r="K219" s="41"/>
      <c r="L219" s="41"/>
      <c r="M219" s="40" t="s">
        <v>8074</v>
      </c>
      <c r="N219" s="41">
        <f>PRODUCT(C219:L219)</f>
        <v>58.800000000000004</v>
      </c>
      <c r="O219" s="40"/>
    </row>
    <row r="220" spans="1:15" x14ac:dyDescent="0.2">
      <c r="A220" s="79"/>
      <c r="B220" s="42"/>
      <c r="C220" s="79"/>
      <c r="D220" s="80"/>
      <c r="E220" s="79"/>
      <c r="F220" s="79"/>
      <c r="G220" s="79"/>
      <c r="H220" s="79"/>
      <c r="I220" s="79"/>
      <c r="J220" s="79"/>
      <c r="K220" s="79"/>
      <c r="L220" s="79"/>
      <c r="M220" s="80"/>
      <c r="N220" s="79"/>
      <c r="O220" s="80"/>
    </row>
    <row r="221" spans="1:15" x14ac:dyDescent="0.2">
      <c r="A221" s="37" t="s">
        <v>43</v>
      </c>
      <c r="B221" s="98">
        <v>96622</v>
      </c>
      <c r="C221" s="38" t="str">
        <f>IF(A221="SINAPI",VLOOKUP(B221,SINAPI!$G$5:$K$10218,2,0),IF(A221="SICRO",VLOOKUP(B221,SICRO!$A:$D,2,0),IF(A221="SIURB_EDIF",VLOOKUP(B221,SIURB_EDIF_SemDes_Julho24!$A:$D,2,0),IF(A221="CDHU",VLOOKUP(B221,CDHU!$A:$F,2,0),IF(A221="SIURB_INFRA",VLOOKUP(B221,'SIURB_INFRA SemDes Jul24'!$A:$D,2,0),"")))))</f>
        <v>LASTRO COM MATERIAL GRANULAR, APLICADO EM PISOS OU LAJES SOBRE SOLO, ESPESSURA DE *5 CM*. AF_01/2024</v>
      </c>
      <c r="D221" s="38"/>
      <c r="E221" s="38"/>
      <c r="F221" s="38"/>
      <c r="G221" s="38"/>
      <c r="H221" s="38"/>
      <c r="I221" s="38"/>
      <c r="J221" s="38"/>
      <c r="K221" s="38"/>
      <c r="L221" s="38"/>
      <c r="M221" s="39"/>
      <c r="N221" s="38">
        <f>ROUND(SUM(N223:N223),2)</f>
        <v>14.7</v>
      </c>
      <c r="O221" s="39" t="str">
        <f>IF(A221="SINAPI",VLOOKUP(B221,SINAPI!$G$5:$K$10218,3,0),IF(A221="SICRO",VLOOKUP(B221,SICRO!$A:$D,3,0),IF(A221="SIURB_EDIF",VLOOKUP(B221,SIURB_EDIF_SemDes_Julho24!$A:$D,3,0),IF(A221="CDHU",VLOOKUP(B221,CDHU!$A:$F,3,0),IF(A221="SIURB_INFRA",VLOOKUP(B221,'SIURB_INFRA SemDes Jul24'!$A:$D,3,0),"")))))</f>
        <v>M3</v>
      </c>
    </row>
    <row r="222" spans="1:15" s="23" customFormat="1" x14ac:dyDescent="0.2">
      <c r="A222" s="40"/>
      <c r="B222" s="40"/>
      <c r="C222" s="40" t="s">
        <v>8075</v>
      </c>
      <c r="D222" s="40"/>
      <c r="E222" s="40" t="s">
        <v>8076</v>
      </c>
      <c r="F222" s="40"/>
      <c r="G222" s="40"/>
      <c r="H222" s="40"/>
      <c r="I222" s="40"/>
      <c r="J222" s="40"/>
      <c r="K222" s="40"/>
      <c r="L222" s="40"/>
      <c r="M222" s="40"/>
      <c r="N222" s="40"/>
      <c r="O222" s="40"/>
    </row>
    <row r="223" spans="1:15" x14ac:dyDescent="0.2">
      <c r="A223" s="41"/>
      <c r="B223" s="41" t="s">
        <v>23782</v>
      </c>
      <c r="C223" s="93">
        <f>C219</f>
        <v>294</v>
      </c>
      <c r="D223" s="40" t="str">
        <f>IF(E223&lt;&gt;"","X","")</f>
        <v>X</v>
      </c>
      <c r="E223" s="82">
        <v>0.05</v>
      </c>
      <c r="F223" s="40" t="str">
        <f>IF(G223&lt;&gt;"","X","")</f>
        <v/>
      </c>
      <c r="G223" s="44"/>
      <c r="H223" s="41"/>
      <c r="I223" s="41"/>
      <c r="J223" s="41"/>
      <c r="K223" s="41"/>
      <c r="L223" s="41"/>
      <c r="M223" s="40" t="s">
        <v>8074</v>
      </c>
      <c r="N223" s="41">
        <f>PRODUCT(C223:L223)</f>
        <v>14.700000000000001</v>
      </c>
      <c r="O223" s="40"/>
    </row>
    <row r="224" spans="1:15" x14ac:dyDescent="0.2">
      <c r="A224" s="42"/>
      <c r="B224" s="42"/>
      <c r="C224" s="42"/>
      <c r="D224" s="42"/>
      <c r="E224" s="42"/>
      <c r="F224" s="42"/>
      <c r="G224" s="42"/>
      <c r="H224" s="42"/>
      <c r="I224" s="42"/>
      <c r="J224" s="42"/>
      <c r="K224" s="42"/>
      <c r="L224" s="42"/>
      <c r="M224" s="43"/>
      <c r="N224" s="42"/>
      <c r="O224" s="43"/>
    </row>
    <row r="225" spans="1:15" x14ac:dyDescent="0.2">
      <c r="A225" s="37" t="s">
        <v>43</v>
      </c>
      <c r="B225" s="98">
        <v>95996</v>
      </c>
      <c r="C225" s="38" t="str">
        <f>IF(A225="SINAPI",VLOOKUP(B225,SINAPI!$G$5:$K$10218,2,0),IF(A225="SICRO",VLOOKUP(B225,SICRO!$A:$D,2,0),IF(A225="SIURB_EDIF",VLOOKUP(B225,SIURB_EDIF_SemDes_Julho24!$A:$D,2,0),IF(A225="CDHU",VLOOKUP(B225,CDHU!$A:$F,2,0),IF(A225="SIURB_INFRA",VLOOKUP(B225,'SIURB_INFRA SemDes Jul24'!$A:$D,2,0),"")))))</f>
        <v>EXECUÇÃO DE PAVIMENTO COM APLICAÇÃO DE CONCRETO ASFÁLTICO, CAMADA DE BINDER - EXCLUSIVE CARGA E TRANSPORTE. AF_11/2019</v>
      </c>
      <c r="D225" s="38"/>
      <c r="E225" s="38"/>
      <c r="F225" s="38"/>
      <c r="G225" s="38"/>
      <c r="H225" s="38"/>
      <c r="I225" s="38"/>
      <c r="J225" s="38"/>
      <c r="K225" s="38"/>
      <c r="L225" s="38"/>
      <c r="M225" s="39"/>
      <c r="N225" s="38">
        <f>ROUND(SUM(N227:N228),2)</f>
        <v>17.64</v>
      </c>
      <c r="O225" s="39" t="str">
        <f>IF(A225="SINAPI",VLOOKUP(B225,SINAPI!$G$5:$K$10218,3,0),IF(A225="SICRO",VLOOKUP(B225,SICRO!$A:$D,3,0),IF(A225="SIURB_EDIF",VLOOKUP(B225,SIURB_EDIF_SemDes_Julho24!$A:$D,3,0),IF(A225="CDHU",VLOOKUP(B225,CDHU!$A:$F,3,0),IF(A225="SIURB_INFRA",VLOOKUP(B225,'SIURB_INFRA SemDes Jul24'!$A:$D,3,0),"")))))</f>
        <v>M3</v>
      </c>
    </row>
    <row r="226" spans="1:15" s="23" customFormat="1" x14ac:dyDescent="0.2">
      <c r="A226" s="40"/>
      <c r="B226" s="40"/>
      <c r="C226" s="40" t="s">
        <v>8075</v>
      </c>
      <c r="D226" s="40"/>
      <c r="E226" s="40" t="s">
        <v>8076</v>
      </c>
      <c r="F226" s="40"/>
      <c r="G226" s="40"/>
      <c r="H226" s="40"/>
      <c r="I226" s="40"/>
      <c r="J226" s="40"/>
      <c r="K226" s="40"/>
      <c r="L226" s="40"/>
      <c r="M226" s="40"/>
      <c r="N226" s="40"/>
      <c r="O226" s="40"/>
    </row>
    <row r="227" spans="1:15" x14ac:dyDescent="0.2">
      <c r="A227" s="41"/>
      <c r="B227" s="41" t="s">
        <v>23782</v>
      </c>
      <c r="C227" s="93">
        <f>C219</f>
        <v>294</v>
      </c>
      <c r="D227" s="40" t="str">
        <f>IF(E227&lt;&gt;"","X","")</f>
        <v>X</v>
      </c>
      <c r="E227" s="82">
        <v>0.06</v>
      </c>
      <c r="F227" s="40" t="str">
        <f>IF(G227&lt;&gt;"","X","")</f>
        <v/>
      </c>
      <c r="G227" s="44"/>
      <c r="H227" s="41"/>
      <c r="I227" s="41"/>
      <c r="J227" s="41"/>
      <c r="K227" s="41"/>
      <c r="L227" s="41"/>
      <c r="M227" s="40" t="s">
        <v>8074</v>
      </c>
      <c r="N227" s="41">
        <f>PRODUCT(C227:L227)</f>
        <v>17.64</v>
      </c>
      <c r="O227" s="40"/>
    </row>
    <row r="228" spans="1:15" x14ac:dyDescent="0.2">
      <c r="A228" s="41"/>
      <c r="B228" s="41"/>
      <c r="C228" s="41"/>
      <c r="D228" s="41"/>
      <c r="E228" s="41"/>
      <c r="F228" s="41"/>
      <c r="G228" s="41"/>
      <c r="H228" s="41"/>
      <c r="I228" s="41"/>
      <c r="J228" s="41"/>
      <c r="K228" s="41"/>
      <c r="L228" s="41"/>
      <c r="M228" s="40"/>
      <c r="N228" s="41"/>
      <c r="O228" s="40"/>
    </row>
    <row r="229" spans="1:15" x14ac:dyDescent="0.2">
      <c r="A229" s="42"/>
      <c r="B229" s="42"/>
      <c r="C229" s="42"/>
      <c r="D229" s="42"/>
      <c r="E229" s="42"/>
      <c r="F229" s="42"/>
      <c r="G229" s="42"/>
      <c r="H229" s="42"/>
      <c r="I229" s="42"/>
      <c r="J229" s="42"/>
      <c r="K229" s="42"/>
      <c r="L229" s="42"/>
      <c r="M229" s="43"/>
      <c r="N229" s="42"/>
      <c r="O229" s="43"/>
    </row>
    <row r="230" spans="1:15" x14ac:dyDescent="0.2">
      <c r="A230" s="37" t="s">
        <v>43</v>
      </c>
      <c r="B230" s="98">
        <v>95995</v>
      </c>
      <c r="C230" s="38" t="str">
        <f>IF(A230="SINAPI",VLOOKUP(B230,SINAPI!$G$5:$K$10218,2,0),IF(A230="SICRO",VLOOKUP(B230,SICRO!$A:$D,2,0),IF(A230="SIURB_EDIF",VLOOKUP(B230,SIURB_EDIF_SemDes_Julho24!$A:$D,2,0),IF(A230="CDHU",VLOOKUP(B230,CDHU!$A:$F,2,0),IF(A230="SIURB_INFRA",VLOOKUP(B230,'SIURB_INFRA SemDes Jul24'!$A:$D,2,0),"")))))</f>
        <v>EXECUÇÃO DE PAVIMENTO COM APLICAÇÃO DE CONCRETO ASFÁLTICO, CAMADA DE ROLAMENTO - EXCLUSIVE CARGA E TRANSPORTE. AF_11/2019</v>
      </c>
      <c r="D230" s="38"/>
      <c r="E230" s="38"/>
      <c r="F230" s="38"/>
      <c r="G230" s="38"/>
      <c r="H230" s="38"/>
      <c r="I230" s="38"/>
      <c r="J230" s="38"/>
      <c r="K230" s="38"/>
      <c r="L230" s="38"/>
      <c r="M230" s="39"/>
      <c r="N230" s="38">
        <f>ROUND(SUM(N232:N233),2)</f>
        <v>11.76</v>
      </c>
      <c r="O230" s="39" t="str">
        <f>IF(A230="SINAPI",VLOOKUP(B230,SINAPI!$G$5:$K$10218,3,0),IF(A230="SICRO",VLOOKUP(B230,SICRO!$A:$D,3,0),IF(A230="SIURB_EDIF",VLOOKUP(B230,SIURB_EDIF_SemDes_Julho24!$A:$D,3,0),IF(A230="CDHU",VLOOKUP(B230,CDHU!$A:$F,3,0),IF(A230="SIURB_INFRA",VLOOKUP(B230,'SIURB_INFRA SemDes Jul24'!$A:$D,3,0),"")))))</f>
        <v>M3</v>
      </c>
    </row>
    <row r="231" spans="1:15" s="23" customFormat="1" x14ac:dyDescent="0.2">
      <c r="A231" s="40"/>
      <c r="B231" s="40"/>
      <c r="C231" s="40" t="s">
        <v>8075</v>
      </c>
      <c r="D231" s="40"/>
      <c r="E231" s="40" t="s">
        <v>8076</v>
      </c>
      <c r="F231" s="40"/>
      <c r="G231" s="40"/>
      <c r="H231" s="40"/>
      <c r="I231" s="40"/>
      <c r="J231" s="40"/>
      <c r="K231" s="40"/>
      <c r="L231" s="40"/>
      <c r="M231" s="40"/>
      <c r="N231" s="40"/>
      <c r="O231" s="40"/>
    </row>
    <row r="232" spans="1:15" x14ac:dyDescent="0.2">
      <c r="A232" s="41"/>
      <c r="B232" s="41" t="s">
        <v>23782</v>
      </c>
      <c r="C232" s="93">
        <f>C219</f>
        <v>294</v>
      </c>
      <c r="D232" s="40" t="str">
        <f>IF(E232&lt;&gt;"","X","")</f>
        <v>X</v>
      </c>
      <c r="E232" s="82">
        <v>0.04</v>
      </c>
      <c r="F232" s="40" t="str">
        <f>IF(G232&lt;&gt;"","X","")</f>
        <v/>
      </c>
      <c r="G232" s="44"/>
      <c r="H232" s="41"/>
      <c r="I232" s="41"/>
      <c r="J232" s="41"/>
      <c r="K232" s="41"/>
      <c r="L232" s="41"/>
      <c r="M232" s="40" t="s">
        <v>8074</v>
      </c>
      <c r="N232" s="41">
        <f>PRODUCT(C232:L232)</f>
        <v>11.76</v>
      </c>
      <c r="O232" s="40"/>
    </row>
    <row r="233" spans="1:15" x14ac:dyDescent="0.2">
      <c r="A233" s="41"/>
      <c r="B233" s="41"/>
      <c r="C233" s="41"/>
      <c r="D233" s="41"/>
      <c r="E233" s="41"/>
      <c r="F233" s="41"/>
      <c r="G233" s="41"/>
      <c r="H233" s="41"/>
      <c r="I233" s="41"/>
      <c r="J233" s="41"/>
      <c r="K233" s="41"/>
      <c r="L233" s="41"/>
      <c r="M233" s="40"/>
      <c r="N233" s="41"/>
      <c r="O233" s="40"/>
    </row>
    <row r="234" spans="1:15" x14ac:dyDescent="0.2">
      <c r="A234" s="42"/>
      <c r="B234" s="42"/>
      <c r="C234" s="42"/>
      <c r="D234" s="42"/>
      <c r="E234" s="42"/>
      <c r="F234" s="42"/>
      <c r="G234" s="42"/>
      <c r="H234" s="42"/>
      <c r="I234" s="42"/>
      <c r="J234" s="42"/>
      <c r="K234" s="42"/>
      <c r="L234" s="42"/>
      <c r="M234" s="43"/>
      <c r="N234" s="42"/>
      <c r="O234" s="43"/>
    </row>
    <row r="235" spans="1:15" x14ac:dyDescent="0.2">
      <c r="A235" s="37" t="s">
        <v>43</v>
      </c>
      <c r="B235" s="98">
        <v>94273</v>
      </c>
      <c r="C235" s="38" t="str">
        <f>IF(A235="SINAPI",VLOOKUP(B235,SINAPI!$G$5:$K$10218,2,0),IF(A235="SICRO",VLOOKUP(B235,SICRO!$A:$D,2,0),IF(A235="SIURB_EDIF",VLOOKUP(B235,SIURB_EDIF_SemDes_Julho24!$A:$D,2,0),IF(A235="CDHU",VLOOKUP(B235,CDHU!$A:$F,2,0),IF(A235="SIURB_INFRA",VLOOKUP(B235,'SIURB_INFRA SemDes Jul24'!$A:$D,2,0),"")))))</f>
        <v>ASSENTAMENTO DE GUIA (MEIO-FIO) EM TRECHO RETO, CONFECCIONADA EM CONCRETO PRÉ-FABRICADO, DIMENSÕES 100X15X13X30 CM (COMPRIMENTO X BASE INFERIOR X BASE SUPERIOR X ALTURA). AF_01/2024</v>
      </c>
      <c r="D235" s="38"/>
      <c r="E235" s="38"/>
      <c r="F235" s="38"/>
      <c r="G235" s="38"/>
      <c r="H235" s="38"/>
      <c r="I235" s="38"/>
      <c r="J235" s="38"/>
      <c r="K235" s="38"/>
      <c r="L235" s="38"/>
      <c r="M235" s="39"/>
      <c r="N235" s="38">
        <f>ROUND(SUM(N237:N237),2)</f>
        <v>84</v>
      </c>
      <c r="O235" s="39" t="str">
        <f>IF(A235="SINAPI",VLOOKUP(B235,SINAPI!$G$5:$K$10218,3,0),IF(A235="SICRO",VLOOKUP(B235,SICRO!$A:$D,3,0),IF(A235="SIURB_EDIF",VLOOKUP(B235,SIURB_EDIF_SemDes_Julho24!$A:$D,3,0),IF(A235="CDHU",VLOOKUP(B235,CDHU!$A:$F,3,0),IF(A235="SIURB_INFRA",VLOOKUP(B235,'SIURB_INFRA SemDes Jul24'!$A:$D,3,0),"")))))</f>
        <v>M</v>
      </c>
    </row>
    <row r="236" spans="1:15" s="23" customFormat="1" x14ac:dyDescent="0.2">
      <c r="A236" s="40"/>
      <c r="B236" s="40"/>
      <c r="C236" s="40" t="s">
        <v>8072</v>
      </c>
      <c r="D236" s="40"/>
      <c r="E236" s="40"/>
      <c r="F236" s="40"/>
      <c r="G236" s="40"/>
      <c r="H236" s="40"/>
      <c r="I236" s="40"/>
      <c r="J236" s="40"/>
      <c r="K236" s="40"/>
      <c r="L236" s="40"/>
      <c r="M236" s="40"/>
      <c r="N236" s="40"/>
      <c r="O236" s="40"/>
    </row>
    <row r="237" spans="1:15" x14ac:dyDescent="0.2">
      <c r="A237" s="41"/>
      <c r="B237" s="41" t="s">
        <v>33445</v>
      </c>
      <c r="C237" s="203">
        <f>C139</f>
        <v>84</v>
      </c>
      <c r="D237" s="40" t="str">
        <f>IF(E237&lt;&gt;"","X","")</f>
        <v/>
      </c>
      <c r="E237" s="41"/>
      <c r="F237" s="40"/>
      <c r="G237" s="44"/>
      <c r="H237" s="41"/>
      <c r="I237" s="41"/>
      <c r="J237" s="41"/>
      <c r="K237" s="41"/>
      <c r="L237" s="41"/>
      <c r="M237" s="40" t="s">
        <v>8074</v>
      </c>
      <c r="N237" s="41">
        <f>PRODUCT(C237:L237)</f>
        <v>84</v>
      </c>
      <c r="O237" s="40"/>
    </row>
    <row r="238" spans="1:15" x14ac:dyDescent="0.2">
      <c r="A238" s="42"/>
      <c r="B238" s="42"/>
      <c r="C238" s="42"/>
      <c r="D238" s="42"/>
      <c r="E238" s="42"/>
      <c r="F238" s="42"/>
      <c r="G238" s="42"/>
      <c r="H238" s="42"/>
      <c r="I238" s="42"/>
      <c r="J238" s="42"/>
      <c r="K238" s="42"/>
      <c r="L238" s="42"/>
      <c r="M238" s="43"/>
      <c r="N238" s="42"/>
      <c r="O238" s="43"/>
    </row>
    <row r="239" spans="1:15" x14ac:dyDescent="0.2">
      <c r="A239" s="37" t="s">
        <v>43</v>
      </c>
      <c r="B239" s="98">
        <v>94283</v>
      </c>
      <c r="C239" s="38" t="str">
        <f>IF(A239="SINAPI",VLOOKUP(B239,SINAPI!$G$5:$K$10218,2,0),IF(A239="SICRO",VLOOKUP(B239,SICRO!$A:$D,2,0),IF(A239="SIURB_EDIF",VLOOKUP(B239,SIURB_EDIF_SemDes_Julho24!$A:$D,2,0),IF(A239="CDHU",VLOOKUP(B239,CDHU!$A:$F,2,0),IF(A239="SIURB_INFRA",VLOOKUP(B239,'SIURB_INFRA SemDes Jul24'!$A:$D,2,0),"")))))</f>
        <v>EXECUÇÃO DE SARJETA DE CONCRETO USINADO, MOLDADA  IN LOCO  EM TRECHO RETO, 45 CM BASE X 15 CM ALTURA. AF_01/2024</v>
      </c>
      <c r="D239" s="38"/>
      <c r="E239" s="38"/>
      <c r="F239" s="38"/>
      <c r="G239" s="38"/>
      <c r="H239" s="38"/>
      <c r="I239" s="38"/>
      <c r="J239" s="38"/>
      <c r="K239" s="38"/>
      <c r="L239" s="38"/>
      <c r="M239" s="39"/>
      <c r="N239" s="38">
        <f>ROUND(SUM(N241:N242),2)</f>
        <v>84</v>
      </c>
      <c r="O239" s="39" t="str">
        <f>IF(A239="SINAPI",VLOOKUP(B239,SINAPI!$G$5:$K$10218,3,0),IF(A239="SICRO",VLOOKUP(B239,SICRO!$A:$D,3,0),IF(A239="SIURB_EDIF",VLOOKUP(B239,SIURB_EDIF_SemDes_Julho24!$A:$D,3,0),IF(A239="CDHU",VLOOKUP(B239,CDHU!$A:$F,3,0),IF(A239="SIURB_INFRA",VLOOKUP(B239,'SIURB_INFRA SemDes Jul24'!$A:$D,3,0),"")))))</f>
        <v>M</v>
      </c>
    </row>
    <row r="240" spans="1:15" s="23" customFormat="1" x14ac:dyDescent="0.2">
      <c r="A240" s="40"/>
      <c r="B240" s="40"/>
      <c r="C240" s="40" t="s">
        <v>8072</v>
      </c>
      <c r="D240" s="40"/>
      <c r="E240" s="40"/>
      <c r="F240" s="40"/>
      <c r="G240" s="40"/>
      <c r="H240" s="40"/>
      <c r="I240" s="40"/>
      <c r="J240" s="40"/>
      <c r="K240" s="40"/>
      <c r="L240" s="40"/>
      <c r="M240" s="40"/>
      <c r="N240" s="40"/>
      <c r="O240" s="40"/>
    </row>
    <row r="241" spans="1:15" x14ac:dyDescent="0.2">
      <c r="A241" s="41"/>
      <c r="B241" s="41" t="s">
        <v>23754</v>
      </c>
      <c r="C241" s="93">
        <f>C140</f>
        <v>84</v>
      </c>
      <c r="D241" s="40" t="str">
        <f>IF(E241&lt;&gt;"","X","")</f>
        <v/>
      </c>
      <c r="E241" s="93"/>
      <c r="F241" s="40" t="str">
        <f>IF(G241&lt;&gt;"","X","")</f>
        <v/>
      </c>
      <c r="G241" s="44"/>
      <c r="H241" s="41"/>
      <c r="I241" s="41"/>
      <c r="J241" s="41"/>
      <c r="K241" s="41"/>
      <c r="L241" s="41"/>
      <c r="M241" s="40" t="s">
        <v>8074</v>
      </c>
      <c r="N241" s="41">
        <f>PRODUCT(C241:L241)</f>
        <v>84</v>
      </c>
      <c r="O241" s="40"/>
    </row>
    <row r="242" spans="1:15" x14ac:dyDescent="0.2">
      <c r="A242" s="42"/>
      <c r="B242" s="42"/>
      <c r="C242" s="42"/>
      <c r="D242" s="42"/>
      <c r="E242" s="42"/>
      <c r="F242" s="42"/>
      <c r="G242" s="42"/>
      <c r="H242" s="42"/>
      <c r="I242" s="42"/>
      <c r="J242" s="42"/>
      <c r="K242" s="42"/>
      <c r="L242" s="42"/>
      <c r="M242" s="43"/>
      <c r="N242" s="42"/>
      <c r="O242" s="43"/>
    </row>
    <row r="243" spans="1:15" x14ac:dyDescent="0.2">
      <c r="A243" s="37" t="s">
        <v>43</v>
      </c>
      <c r="B243" s="98">
        <v>94995</v>
      </c>
      <c r="C243" s="38" t="str">
        <f>IF(A243="SINAPI",VLOOKUP(B243,SINAPI!$G$5:$K$10218,2,0),IF(A243="SICRO",VLOOKUP(B243,SICRO!$A:$D,2,0),IF(A243="SIURB_EDIF",VLOOKUP(B243,SIURB_EDIF_SemDes_Julho24!$A:$D,2,0),IF(A243="CDHU",VLOOKUP(B243,CDHU!$A:$F,2,0),IF(A243="SIURB_INFRA",VLOOKUP(B243,'SIURB_INFRA SemDes Jul24'!$A:$D,2,0),"")))))</f>
        <v>EXECUÇÃO DE PASSEIO (CALÇADA) OU PISO DE CONCRETO COM CONCRETO MOLDADO IN LOCO, USINADO, ACABAMENTO CONVENCIONAL, ESPESSURA 8 CM, ARMADO. AF_08/2022</v>
      </c>
      <c r="D243" s="38"/>
      <c r="E243" s="38"/>
      <c r="F243" s="38"/>
      <c r="G243" s="38"/>
      <c r="H243" s="38"/>
      <c r="I243" s="38"/>
      <c r="J243" s="38"/>
      <c r="K243" s="38"/>
      <c r="L243" s="38"/>
      <c r="M243" s="39"/>
      <c r="N243" s="38">
        <f>ROUND(SUM(N245:N246),2)</f>
        <v>126</v>
      </c>
      <c r="O243" s="39" t="str">
        <f>IF(A243="SINAPI",VLOOKUP(B243,SINAPI!$G$5:$K$10218,3,0),IF(A243="SICRO",VLOOKUP(B243,SICRO!$A:$D,3,0),IF(A243="SIURB_EDIF",VLOOKUP(B243,SIURB_EDIF_SemDes_Julho24!$A:$D,3,0),IF(A243="CDHU",VLOOKUP(B243,CDHU!$A:$F,3,0),IF(A243="SIURB_INFRA",VLOOKUP(B243,'SIURB_INFRA SemDes Jul24'!$A:$D,3,0),"")))))</f>
        <v>M2</v>
      </c>
    </row>
    <row r="244" spans="1:15" s="23" customFormat="1" x14ac:dyDescent="0.2">
      <c r="A244" s="40"/>
      <c r="B244" s="40"/>
      <c r="C244" s="40" t="s">
        <v>8072</v>
      </c>
      <c r="D244" s="40"/>
      <c r="E244" s="40" t="s">
        <v>8073</v>
      </c>
      <c r="F244" s="40"/>
      <c r="G244" s="40"/>
      <c r="H244" s="40"/>
      <c r="I244" s="40"/>
      <c r="J244" s="40"/>
      <c r="K244" s="40"/>
      <c r="L244" s="40"/>
      <c r="M244" s="40"/>
      <c r="N244" s="40"/>
      <c r="O244" s="40"/>
    </row>
    <row r="245" spans="1:15" x14ac:dyDescent="0.2">
      <c r="A245" s="41"/>
      <c r="B245" s="41" t="s">
        <v>23754</v>
      </c>
      <c r="C245" s="93">
        <f>C144</f>
        <v>84</v>
      </c>
      <c r="D245" s="40" t="str">
        <f>IF(E245&lt;&gt;"","X","")</f>
        <v>X</v>
      </c>
      <c r="E245" s="93">
        <f>E144</f>
        <v>1.5</v>
      </c>
      <c r="F245" s="40" t="str">
        <f>IF(G245&lt;&gt;"","X","")</f>
        <v/>
      </c>
      <c r="G245" s="44"/>
      <c r="H245" s="41"/>
      <c r="I245" s="41"/>
      <c r="J245" s="41"/>
      <c r="K245" s="41"/>
      <c r="L245" s="41"/>
      <c r="M245" s="40" t="s">
        <v>8074</v>
      </c>
      <c r="N245" s="41">
        <f>PRODUCT(C245:L245)</f>
        <v>126</v>
      </c>
      <c r="O245" s="40"/>
    </row>
    <row r="246" spans="1:15" x14ac:dyDescent="0.2">
      <c r="A246" s="42"/>
      <c r="B246" s="42"/>
      <c r="C246" s="42"/>
      <c r="D246" s="42"/>
      <c r="E246" s="42"/>
      <c r="F246" s="42"/>
      <c r="G246" s="42"/>
      <c r="H246" s="42"/>
      <c r="I246" s="42"/>
      <c r="J246" s="42"/>
      <c r="K246" s="42"/>
      <c r="L246" s="42"/>
      <c r="M246" s="43"/>
      <c r="N246" s="42"/>
      <c r="O246" s="43"/>
    </row>
    <row r="247" spans="1:15" s="75" customFormat="1" x14ac:dyDescent="0.2">
      <c r="A247" s="76" t="s">
        <v>21094</v>
      </c>
      <c r="B247" s="76"/>
      <c r="C247" s="76" t="s">
        <v>21100</v>
      </c>
      <c r="D247" s="76"/>
      <c r="E247" s="76"/>
      <c r="F247" s="76"/>
      <c r="G247" s="76"/>
      <c r="H247" s="76"/>
      <c r="I247" s="76"/>
      <c r="J247" s="76"/>
      <c r="K247" s="76"/>
      <c r="L247" s="76"/>
      <c r="M247" s="77"/>
      <c r="N247" s="76"/>
      <c r="O247" s="77"/>
    </row>
    <row r="248" spans="1:15" x14ac:dyDescent="0.2">
      <c r="A248" s="37" t="s">
        <v>43</v>
      </c>
      <c r="B248" s="98">
        <v>105745</v>
      </c>
      <c r="C248" s="38" t="str">
        <f>IF(A248="SINAPI",VLOOKUP(B248,SINAPI!$G$5:$K$10218,2,0),IF(A248="SICRO",VLOOKUP(B248,SICRO!$A:$D,2,0),IF(A248="SIURB_EDIF",VLOOKUP(B248,SIURB_EDIF_SemDes_Julho24!$A:$D,2,0),IF(A248="CDHU",VLOOKUP(B248,CDHU!$A:$F,2,0),IF(A248="SIURB_INFRA",VLOOKUP(B248,'SIURB_INFRA SemDes Jul24'!$A:$D,2,0),"")))))</f>
        <v>CONSTRUÇÃO DE BASE E SUB-BASE PARA PAVIMENTAÇÃO DE RACHÃO, COM ESPESSURA DE 50 CM - EXCLUSIVE CARGA E TRANSPORTE. AF_09/2024</v>
      </c>
      <c r="D248" s="38"/>
      <c r="E248" s="38"/>
      <c r="F248" s="38"/>
      <c r="G248" s="38"/>
      <c r="H248" s="38"/>
      <c r="I248" s="38"/>
      <c r="J248" s="38"/>
      <c r="K248" s="38"/>
      <c r="L248" s="38"/>
      <c r="M248" s="39"/>
      <c r="N248" s="38">
        <f>ROUND(SUM(N250:N258),2)</f>
        <v>398.18</v>
      </c>
      <c r="O248" s="39" t="str">
        <f>IF(A248="SINAPI",VLOOKUP(B248,SINAPI!$G$5:$K$10218,3,0),IF(A248="SICRO",VLOOKUP(B248,SICRO!$A:$D,3,0),IF(A248="SIURB_EDIF",VLOOKUP(B248,SIURB_EDIF_SemDes_Julho24!$A:$D,3,0),IF(A248="CDHU",VLOOKUP(B248,CDHU!$A:$F,3,0),IF(A248="SIURB_INFRA",VLOOKUP(B248,'SIURB_INFRA SemDes Jul24'!$A:$D,3,0),"")))))</f>
        <v>M3</v>
      </c>
    </row>
    <row r="249" spans="1:15" s="23" customFormat="1" x14ac:dyDescent="0.2">
      <c r="A249" s="40"/>
      <c r="B249" s="40"/>
      <c r="C249" s="40" t="s">
        <v>8075</v>
      </c>
      <c r="D249" s="40"/>
      <c r="E249" s="40" t="s">
        <v>8076</v>
      </c>
      <c r="F249" s="40"/>
      <c r="G249" s="40"/>
      <c r="H249" s="40"/>
      <c r="I249" s="40"/>
      <c r="J249" s="40"/>
      <c r="K249" s="40"/>
      <c r="L249" s="40"/>
      <c r="M249" s="40"/>
      <c r="N249" s="40"/>
      <c r="O249" s="40"/>
    </row>
    <row r="250" spans="1:15" x14ac:dyDescent="0.2">
      <c r="A250" s="41"/>
      <c r="B250" s="41" t="s">
        <v>23781</v>
      </c>
      <c r="C250" s="78">
        <v>8.5500000000000007</v>
      </c>
      <c r="D250" s="40" t="str">
        <f t="shared" ref="D250:D251" si="13">IF(E250&lt;&gt;"","X","")</f>
        <v>X</v>
      </c>
      <c r="E250" s="78">
        <v>0.5</v>
      </c>
      <c r="F250" s="40"/>
      <c r="G250" s="44"/>
      <c r="H250" s="41"/>
      <c r="I250" s="41"/>
      <c r="J250" s="41"/>
      <c r="K250" s="41"/>
      <c r="L250" s="41"/>
      <c r="M250" s="40" t="s">
        <v>8074</v>
      </c>
      <c r="N250" s="41">
        <f>PRODUCT(C250:L250)</f>
        <v>4.2750000000000004</v>
      </c>
      <c r="O250" s="40"/>
    </row>
    <row r="251" spans="1:15" s="23" customFormat="1" x14ac:dyDescent="0.2">
      <c r="A251" s="40"/>
      <c r="B251" s="41" t="s">
        <v>23771</v>
      </c>
      <c r="C251" s="86">
        <v>9</v>
      </c>
      <c r="D251" s="40" t="str">
        <f t="shared" si="13"/>
        <v>X</v>
      </c>
      <c r="E251" s="78">
        <f>E250</f>
        <v>0.5</v>
      </c>
      <c r="F251" s="40"/>
      <c r="G251" s="40"/>
      <c r="H251" s="40"/>
      <c r="I251" s="40"/>
      <c r="J251" s="40"/>
      <c r="K251" s="40"/>
      <c r="L251" s="40"/>
      <c r="M251" s="40" t="s">
        <v>8074</v>
      </c>
      <c r="N251" s="41">
        <f>PRODUCT(C251:L251)</f>
        <v>4.5</v>
      </c>
      <c r="O251" s="40"/>
    </row>
    <row r="252" spans="1:15" x14ac:dyDescent="0.2">
      <c r="A252" s="41"/>
      <c r="B252" s="41" t="s">
        <v>23777</v>
      </c>
      <c r="C252" s="78">
        <f>5*((4.4+2.2)/2)</f>
        <v>16.5</v>
      </c>
      <c r="D252" s="40" t="str">
        <f t="shared" ref="D252" si="14">IF(E252&lt;&gt;"","X","")</f>
        <v>X</v>
      </c>
      <c r="E252" s="78">
        <f>E250</f>
        <v>0.5</v>
      </c>
      <c r="F252" s="40"/>
      <c r="G252" s="44"/>
      <c r="H252" s="41"/>
      <c r="I252" s="41"/>
      <c r="J252" s="41"/>
      <c r="K252" s="41"/>
      <c r="L252" s="41"/>
      <c r="M252" s="40" t="s">
        <v>8074</v>
      </c>
      <c r="N252" s="41">
        <f>PRODUCT(C252:L252)</f>
        <v>8.25</v>
      </c>
      <c r="O252" s="40"/>
    </row>
    <row r="253" spans="1:15" s="23" customFormat="1" x14ac:dyDescent="0.2">
      <c r="A253" s="40"/>
      <c r="B253" s="40"/>
      <c r="C253" s="40" t="s">
        <v>8073</v>
      </c>
      <c r="D253" s="40"/>
      <c r="E253" s="40" t="s">
        <v>8072</v>
      </c>
      <c r="F253" s="40"/>
      <c r="G253" s="40" t="s">
        <v>8076</v>
      </c>
      <c r="H253" s="40"/>
      <c r="I253" s="40"/>
      <c r="J253" s="40"/>
      <c r="K253" s="40"/>
      <c r="L253" s="40"/>
      <c r="M253" s="40"/>
      <c r="N253" s="40"/>
      <c r="O253" s="40"/>
    </row>
    <row r="254" spans="1:15" x14ac:dyDescent="0.2">
      <c r="A254" s="41"/>
      <c r="B254" s="41" t="s">
        <v>23767</v>
      </c>
      <c r="C254" s="78">
        <f>2.8</f>
        <v>2.8</v>
      </c>
      <c r="D254" s="40" t="str">
        <f t="shared" ref="D254:F254" si="15">IF(E254&lt;&gt;"","X","")</f>
        <v>X</v>
      </c>
      <c r="E254" s="78">
        <f>E323</f>
        <v>34.450000000000003</v>
      </c>
      <c r="F254" s="40" t="str">
        <f t="shared" si="15"/>
        <v>X</v>
      </c>
      <c r="G254" s="78">
        <f>E250</f>
        <v>0.5</v>
      </c>
      <c r="H254" s="41"/>
      <c r="I254" s="41"/>
      <c r="J254" s="41"/>
      <c r="K254" s="41"/>
      <c r="L254" s="41"/>
      <c r="M254" s="40" t="s">
        <v>8074</v>
      </c>
      <c r="N254" s="41">
        <f>PRODUCT(C254:L254)</f>
        <v>48.230000000000004</v>
      </c>
      <c r="O254" s="40"/>
    </row>
    <row r="255" spans="1:15" x14ac:dyDescent="0.2">
      <c r="A255" s="41"/>
      <c r="B255" s="41" t="s">
        <v>23776</v>
      </c>
      <c r="C255" s="78">
        <v>3.1</v>
      </c>
      <c r="D255" s="40" t="str">
        <f t="shared" ref="D255" si="16">IF(E255&lt;&gt;"","X","")</f>
        <v>X</v>
      </c>
      <c r="E255" s="78">
        <v>192</v>
      </c>
      <c r="F255" s="40" t="str">
        <f t="shared" ref="F255" si="17">IF(G255&lt;&gt;"","X","")</f>
        <v>X</v>
      </c>
      <c r="G255" s="78">
        <f>E250</f>
        <v>0.5</v>
      </c>
      <c r="H255" s="41"/>
      <c r="I255" s="41"/>
      <c r="J255" s="41"/>
      <c r="K255" s="41"/>
      <c r="L255" s="41"/>
      <c r="M255" s="40" t="s">
        <v>8074</v>
      </c>
      <c r="N255" s="41">
        <f>PRODUCT(C255:L255)</f>
        <v>297.60000000000002</v>
      </c>
      <c r="O255" s="40"/>
    </row>
    <row r="256" spans="1:15" s="23" customFormat="1" x14ac:dyDescent="0.2">
      <c r="A256" s="40"/>
      <c r="B256" s="40"/>
      <c r="C256" s="40" t="s">
        <v>8075</v>
      </c>
      <c r="D256" s="40"/>
      <c r="E256" s="40" t="s">
        <v>8076</v>
      </c>
      <c r="F256" s="40"/>
      <c r="G256" s="40"/>
      <c r="H256" s="40"/>
      <c r="I256" s="40"/>
      <c r="J256" s="40"/>
      <c r="K256" s="40"/>
      <c r="L256" s="40"/>
      <c r="M256" s="40"/>
      <c r="N256" s="40"/>
      <c r="O256" s="40"/>
    </row>
    <row r="257" spans="1:15" x14ac:dyDescent="0.2">
      <c r="A257" s="41"/>
      <c r="B257" s="41" t="s">
        <v>23782</v>
      </c>
      <c r="C257" s="78">
        <v>70.650000000000006</v>
      </c>
      <c r="D257" s="40" t="str">
        <f t="shared" ref="D257" si="18">IF(E257&lt;&gt;"","X","")</f>
        <v>X</v>
      </c>
      <c r="E257" s="78">
        <v>0.5</v>
      </c>
      <c r="F257" s="40"/>
      <c r="G257" s="44"/>
      <c r="H257" s="41"/>
      <c r="I257" s="41"/>
      <c r="J257" s="41"/>
      <c r="K257" s="41"/>
      <c r="L257" s="41"/>
      <c r="M257" s="40" t="s">
        <v>8074</v>
      </c>
      <c r="N257" s="41">
        <f>PRODUCT(C257:L257)</f>
        <v>35.325000000000003</v>
      </c>
      <c r="O257" s="40"/>
    </row>
    <row r="258" spans="1:15" x14ac:dyDescent="0.2">
      <c r="A258" s="42"/>
      <c r="B258" s="42"/>
      <c r="C258" s="42"/>
      <c r="D258" s="42"/>
      <c r="E258" s="42"/>
      <c r="F258" s="42"/>
      <c r="G258" s="42"/>
      <c r="H258" s="42"/>
      <c r="I258" s="42"/>
      <c r="J258" s="42"/>
      <c r="K258" s="42"/>
      <c r="L258" s="42"/>
      <c r="M258" s="43"/>
      <c r="N258" s="42"/>
      <c r="O258" s="43"/>
    </row>
    <row r="259" spans="1:15" x14ac:dyDescent="0.2">
      <c r="A259" s="37" t="s">
        <v>43</v>
      </c>
      <c r="B259" s="98">
        <v>100324</v>
      </c>
      <c r="C259" s="38" t="str">
        <f>IF(A259="SINAPI",VLOOKUP(B259,SINAPI!$G$5:$K$10218,2,0),IF(A259="SICRO",VLOOKUP(B259,SICRO!$A:$D,2,0),IF(A259="SIURB_EDIF",VLOOKUP(B259,SIURB_EDIF_SemDes_Julho24!$A:$D,2,0),IF(A259="CDHU",VLOOKUP(B259,CDHU!$A:$F,2,0),IF(A259="SIURB_INFRA",VLOOKUP(B259,'SIURB_INFRA SemDes Jul24'!$A:$D,2,0),"")))))</f>
        <v>LASTRO COM MATERIAL GRANULAR (PEDRA BRITADA N.1 E PEDRA BRITADA N.2), APLICADO EM PISOS OU LAJES SOBRE SOLO, ESPESSURA DE *10 CM*. AF_01/2024</v>
      </c>
      <c r="D259" s="38"/>
      <c r="E259" s="38"/>
      <c r="F259" s="38"/>
      <c r="G259" s="38"/>
      <c r="H259" s="38"/>
      <c r="I259" s="38"/>
      <c r="J259" s="38"/>
      <c r="K259" s="38"/>
      <c r="L259" s="38"/>
      <c r="M259" s="39"/>
      <c r="N259" s="38">
        <f>ROUND(SUM(N261:N266),2)</f>
        <v>72.569999999999993</v>
      </c>
      <c r="O259" s="39" t="str">
        <f>IF(A259="SINAPI",VLOOKUP(B259,SINAPI!$G$5:$K$10218,3,0),IF(A259="SICRO",VLOOKUP(B259,SICRO!$A:$D,3,0),IF(A259="SIURB_EDIF",VLOOKUP(B259,SIURB_EDIF_SemDes_Julho24!$A:$D,3,0),IF(A259="CDHU",VLOOKUP(B259,CDHU!$A:$F,3,0),IF(A259="SIURB_INFRA",VLOOKUP(B259,'SIURB_INFRA SemDes Jul24'!$A:$D,3,0),"")))))</f>
        <v>M3</v>
      </c>
    </row>
    <row r="260" spans="1:15" s="23" customFormat="1" x14ac:dyDescent="0.2">
      <c r="A260" s="40"/>
      <c r="B260" s="40"/>
      <c r="C260" s="40" t="s">
        <v>8075</v>
      </c>
      <c r="D260" s="40"/>
      <c r="E260" s="40" t="s">
        <v>8076</v>
      </c>
      <c r="F260" s="40"/>
      <c r="G260" s="40"/>
      <c r="H260" s="40"/>
      <c r="I260" s="40"/>
      <c r="J260" s="40"/>
      <c r="K260" s="40"/>
      <c r="L260" s="40"/>
      <c r="M260" s="40"/>
      <c r="N260" s="40"/>
      <c r="O260" s="40"/>
    </row>
    <row r="261" spans="1:15" x14ac:dyDescent="0.2">
      <c r="A261" s="41"/>
      <c r="B261" s="41" t="s">
        <v>23781</v>
      </c>
      <c r="C261" s="78">
        <v>8.5500000000000007</v>
      </c>
      <c r="D261" s="40" t="str">
        <f t="shared" ref="D261:D263" si="19">IF(E261&lt;&gt;"","X","")</f>
        <v>X</v>
      </c>
      <c r="E261" s="78">
        <v>0.1</v>
      </c>
      <c r="F261" s="40"/>
      <c r="G261" s="44"/>
      <c r="H261" s="41"/>
      <c r="I261" s="41"/>
      <c r="J261" s="41"/>
      <c r="K261" s="41"/>
      <c r="L261" s="41"/>
      <c r="M261" s="40" t="s">
        <v>8074</v>
      </c>
      <c r="N261" s="41">
        <f>PRODUCT(C261:L261)</f>
        <v>0.85500000000000009</v>
      </c>
      <c r="O261" s="40"/>
    </row>
    <row r="262" spans="1:15" s="23" customFormat="1" x14ac:dyDescent="0.2">
      <c r="A262" s="40"/>
      <c r="B262" s="41" t="s">
        <v>23771</v>
      </c>
      <c r="C262" s="86">
        <v>9</v>
      </c>
      <c r="D262" s="40" t="str">
        <f t="shared" si="19"/>
        <v>X</v>
      </c>
      <c r="E262" s="78">
        <f>E261</f>
        <v>0.1</v>
      </c>
      <c r="F262" s="40"/>
      <c r="G262" s="40"/>
      <c r="H262" s="40"/>
      <c r="I262" s="40"/>
      <c r="J262" s="40"/>
      <c r="K262" s="40"/>
      <c r="L262" s="40"/>
      <c r="M262" s="40" t="s">
        <v>8074</v>
      </c>
      <c r="N262" s="41">
        <f>PRODUCT(C262:L262)</f>
        <v>0.9</v>
      </c>
      <c r="O262" s="40"/>
    </row>
    <row r="263" spans="1:15" x14ac:dyDescent="0.2">
      <c r="A263" s="41"/>
      <c r="B263" s="41" t="s">
        <v>23777</v>
      </c>
      <c r="C263" s="78">
        <f>5*((4.4+2.2)/2)</f>
        <v>16.5</v>
      </c>
      <c r="D263" s="40" t="str">
        <f t="shared" si="19"/>
        <v>X</v>
      </c>
      <c r="E263" s="78">
        <f>E261</f>
        <v>0.1</v>
      </c>
      <c r="F263" s="40"/>
      <c r="G263" s="44"/>
      <c r="H263" s="41"/>
      <c r="I263" s="41"/>
      <c r="J263" s="41"/>
      <c r="K263" s="41"/>
      <c r="L263" s="41"/>
      <c r="M263" s="40" t="s">
        <v>8074</v>
      </c>
      <c r="N263" s="41">
        <f>PRODUCT(C263:L263)</f>
        <v>1.6500000000000001</v>
      </c>
      <c r="O263" s="40"/>
    </row>
    <row r="264" spans="1:15" s="23" customFormat="1" x14ac:dyDescent="0.2">
      <c r="A264" s="40"/>
      <c r="B264" s="40"/>
      <c r="C264" s="40" t="s">
        <v>8073</v>
      </c>
      <c r="D264" s="40"/>
      <c r="E264" s="40" t="s">
        <v>8072</v>
      </c>
      <c r="F264" s="40"/>
      <c r="G264" s="40" t="s">
        <v>8076</v>
      </c>
      <c r="H264" s="40"/>
      <c r="I264" s="40"/>
      <c r="J264" s="40"/>
      <c r="K264" s="40"/>
      <c r="L264" s="40"/>
      <c r="M264" s="40"/>
      <c r="N264" s="40"/>
      <c r="O264" s="40"/>
    </row>
    <row r="265" spans="1:15" x14ac:dyDescent="0.2">
      <c r="A265" s="41"/>
      <c r="B265" s="41" t="s">
        <v>23767</v>
      </c>
      <c r="C265" s="78">
        <f>2.8</f>
        <v>2.8</v>
      </c>
      <c r="D265" s="40" t="str">
        <f t="shared" ref="D265:D266" si="20">IF(E265&lt;&gt;"","X","")</f>
        <v>X</v>
      </c>
      <c r="E265" s="78">
        <f>E254</f>
        <v>34.450000000000003</v>
      </c>
      <c r="F265" s="40" t="str">
        <f t="shared" ref="F265:F266" si="21">IF(G265&lt;&gt;"","X","")</f>
        <v>X</v>
      </c>
      <c r="G265" s="78">
        <f>E261</f>
        <v>0.1</v>
      </c>
      <c r="H265" s="41"/>
      <c r="I265" s="41"/>
      <c r="J265" s="41"/>
      <c r="K265" s="41"/>
      <c r="L265" s="41"/>
      <c r="M265" s="40" t="s">
        <v>8074</v>
      </c>
      <c r="N265" s="41">
        <f>PRODUCT(C265:L265)</f>
        <v>9.6460000000000008</v>
      </c>
      <c r="O265" s="40"/>
    </row>
    <row r="266" spans="1:15" x14ac:dyDescent="0.2">
      <c r="A266" s="41"/>
      <c r="B266" s="41" t="s">
        <v>23776</v>
      </c>
      <c r="C266" s="78">
        <v>3.1</v>
      </c>
      <c r="D266" s="40" t="str">
        <f t="shared" si="20"/>
        <v>X</v>
      </c>
      <c r="E266" s="78">
        <f>E255</f>
        <v>192</v>
      </c>
      <c r="F266" s="40" t="str">
        <f t="shared" si="21"/>
        <v>X</v>
      </c>
      <c r="G266" s="78">
        <f>E261</f>
        <v>0.1</v>
      </c>
      <c r="H266" s="41"/>
      <c r="I266" s="41"/>
      <c r="J266" s="41"/>
      <c r="K266" s="41"/>
      <c r="L266" s="41"/>
      <c r="M266" s="40" t="s">
        <v>8074</v>
      </c>
      <c r="N266" s="41">
        <f>PRODUCT(C266:L266)</f>
        <v>59.52000000000001</v>
      </c>
      <c r="O266" s="40"/>
    </row>
    <row r="267" spans="1:15" x14ac:dyDescent="0.2">
      <c r="A267" s="42"/>
      <c r="B267" s="42"/>
      <c r="C267" s="42"/>
      <c r="D267" s="42"/>
      <c r="E267" s="42"/>
      <c r="F267" s="42"/>
      <c r="G267" s="42"/>
      <c r="H267" s="42"/>
      <c r="I267" s="42"/>
      <c r="J267" s="42"/>
      <c r="K267" s="42"/>
      <c r="L267" s="42"/>
      <c r="M267" s="43"/>
      <c r="N267" s="42"/>
      <c r="O267" s="43"/>
    </row>
    <row r="268" spans="1:15" x14ac:dyDescent="0.2">
      <c r="A268" s="37" t="s">
        <v>43</v>
      </c>
      <c r="B268" s="98">
        <v>96620</v>
      </c>
      <c r="C268" s="38" t="str">
        <f>IF(A268="SINAPI",VLOOKUP(B268,SINAPI!$G$5:$K$10218,2,0),IF(A268="SICRO",VLOOKUP(B268,SICRO!$A:$D,2,0),IF(A268="SIURB_EDIF",VLOOKUP(B268,SIURB_EDIF_SemDes_Julho24!$A:$D,2,0),IF(A268="CDHU",VLOOKUP(B268,CDHU!$A:$F,2,0),IF(A268="SIURB_INFRA",VLOOKUP(B268,'SIURB_INFRA SemDes Jul24'!$A:$D,2,0),"")))))</f>
        <v>LASTRO DE CONCRETO MAGRO, APLICADO EM PISOS, LAJES SOBRE SOLO OU RADIERS. AF_01/2024</v>
      </c>
      <c r="D268" s="38"/>
      <c r="E268" s="38"/>
      <c r="F268" s="38"/>
      <c r="G268" s="38"/>
      <c r="H268" s="38"/>
      <c r="I268" s="38"/>
      <c r="J268" s="38"/>
      <c r="K268" s="38"/>
      <c r="L268" s="38"/>
      <c r="M268" s="39"/>
      <c r="N268" s="38">
        <f>ROUND(SUM(N270:N275),2)</f>
        <v>72.569999999999993</v>
      </c>
      <c r="O268" s="39" t="str">
        <f>IF(A268="SINAPI",VLOOKUP(B268,SINAPI!$G$5:$K$10218,3,0),IF(A268="SICRO",VLOOKUP(B268,SICRO!$A:$D,3,0),IF(A268="SIURB_EDIF",VLOOKUP(B268,SIURB_EDIF_SemDes_Julho24!$A:$D,3,0),IF(A268="CDHU",VLOOKUP(B268,CDHU!$A:$F,3,0),IF(A268="SIURB_INFRA",VLOOKUP(B268,'SIURB_INFRA SemDes Jul24'!$A:$D,3,0),"")))))</f>
        <v>M3</v>
      </c>
    </row>
    <row r="269" spans="1:15" s="23" customFormat="1" x14ac:dyDescent="0.2">
      <c r="A269" s="40"/>
      <c r="B269" s="40"/>
      <c r="C269" s="40" t="s">
        <v>8075</v>
      </c>
      <c r="D269" s="40"/>
      <c r="E269" s="40" t="s">
        <v>8076</v>
      </c>
      <c r="F269" s="40"/>
      <c r="G269" s="40"/>
      <c r="H269" s="40"/>
      <c r="I269" s="40"/>
      <c r="J269" s="40"/>
      <c r="K269" s="40"/>
      <c r="L269" s="40"/>
      <c r="M269" s="40"/>
      <c r="N269" s="40"/>
      <c r="O269" s="40"/>
    </row>
    <row r="270" spans="1:15" x14ac:dyDescent="0.2">
      <c r="A270" s="41"/>
      <c r="B270" s="41" t="s">
        <v>23781</v>
      </c>
      <c r="C270" s="78">
        <v>8.5500000000000007</v>
      </c>
      <c r="D270" s="40" t="str">
        <f t="shared" ref="D270:D272" si="22">IF(E270&lt;&gt;"","X","")</f>
        <v>X</v>
      </c>
      <c r="E270" s="78">
        <v>0.1</v>
      </c>
      <c r="F270" s="40"/>
      <c r="G270" s="44"/>
      <c r="H270" s="41"/>
      <c r="I270" s="41"/>
      <c r="J270" s="41"/>
      <c r="K270" s="41"/>
      <c r="L270" s="41"/>
      <c r="M270" s="40" t="s">
        <v>8074</v>
      </c>
      <c r="N270" s="41">
        <f>PRODUCT(C270:L270)</f>
        <v>0.85500000000000009</v>
      </c>
      <c r="O270" s="40"/>
    </row>
    <row r="271" spans="1:15" s="23" customFormat="1" x14ac:dyDescent="0.2">
      <c r="A271" s="40"/>
      <c r="B271" s="41" t="s">
        <v>23771</v>
      </c>
      <c r="C271" s="86">
        <v>9</v>
      </c>
      <c r="D271" s="40" t="str">
        <f t="shared" si="22"/>
        <v>X</v>
      </c>
      <c r="E271" s="78">
        <f>E270</f>
        <v>0.1</v>
      </c>
      <c r="F271" s="40"/>
      <c r="G271" s="40"/>
      <c r="H271" s="40"/>
      <c r="I271" s="40"/>
      <c r="J271" s="40"/>
      <c r="K271" s="40"/>
      <c r="L271" s="40"/>
      <c r="M271" s="40" t="s">
        <v>8074</v>
      </c>
      <c r="N271" s="41">
        <f>PRODUCT(C271:L271)</f>
        <v>0.9</v>
      </c>
      <c r="O271" s="40"/>
    </row>
    <row r="272" spans="1:15" x14ac:dyDescent="0.2">
      <c r="A272" s="41"/>
      <c r="B272" s="41" t="s">
        <v>23777</v>
      </c>
      <c r="C272" s="78">
        <f>5*((4.4+2.2)/2)</f>
        <v>16.5</v>
      </c>
      <c r="D272" s="40" t="str">
        <f t="shared" si="22"/>
        <v>X</v>
      </c>
      <c r="E272" s="78">
        <f>E270</f>
        <v>0.1</v>
      </c>
      <c r="F272" s="40"/>
      <c r="G272" s="44"/>
      <c r="H272" s="41"/>
      <c r="I272" s="41"/>
      <c r="J272" s="41"/>
      <c r="K272" s="41"/>
      <c r="L272" s="41"/>
      <c r="M272" s="40" t="s">
        <v>8074</v>
      </c>
      <c r="N272" s="41">
        <f>PRODUCT(C272:L272)</f>
        <v>1.6500000000000001</v>
      </c>
      <c r="O272" s="40"/>
    </row>
    <row r="273" spans="1:15" s="23" customFormat="1" x14ac:dyDescent="0.2">
      <c r="A273" s="40"/>
      <c r="B273" s="40"/>
      <c r="C273" s="40" t="s">
        <v>8073</v>
      </c>
      <c r="D273" s="40"/>
      <c r="E273" s="40" t="s">
        <v>8072</v>
      </c>
      <c r="F273" s="40"/>
      <c r="G273" s="40" t="s">
        <v>8076</v>
      </c>
      <c r="H273" s="40"/>
      <c r="I273" s="40"/>
      <c r="J273" s="40"/>
      <c r="K273" s="40"/>
      <c r="L273" s="40"/>
      <c r="M273" s="40"/>
      <c r="N273" s="40"/>
      <c r="O273" s="40"/>
    </row>
    <row r="274" spans="1:15" x14ac:dyDescent="0.2">
      <c r="A274" s="41"/>
      <c r="B274" s="41" t="s">
        <v>23767</v>
      </c>
      <c r="C274" s="78">
        <f>2.8</f>
        <v>2.8</v>
      </c>
      <c r="D274" s="40" t="str">
        <f t="shared" ref="D274:D275" si="23">IF(E274&lt;&gt;"","X","")</f>
        <v>X</v>
      </c>
      <c r="E274" s="78">
        <f>E265</f>
        <v>34.450000000000003</v>
      </c>
      <c r="F274" s="40" t="str">
        <f t="shared" ref="F274:F275" si="24">IF(G274&lt;&gt;"","X","")</f>
        <v>X</v>
      </c>
      <c r="G274" s="78">
        <f>E270</f>
        <v>0.1</v>
      </c>
      <c r="H274" s="41"/>
      <c r="I274" s="41"/>
      <c r="J274" s="41"/>
      <c r="K274" s="41"/>
      <c r="L274" s="41"/>
      <c r="M274" s="40" t="s">
        <v>8074</v>
      </c>
      <c r="N274" s="41">
        <f>PRODUCT(C274:L274)</f>
        <v>9.6460000000000008</v>
      </c>
      <c r="O274" s="40"/>
    </row>
    <row r="275" spans="1:15" x14ac:dyDescent="0.2">
      <c r="A275" s="41"/>
      <c r="B275" s="41" t="s">
        <v>23776</v>
      </c>
      <c r="C275" s="78">
        <v>3.1</v>
      </c>
      <c r="D275" s="40" t="str">
        <f t="shared" si="23"/>
        <v>X</v>
      </c>
      <c r="E275" s="78">
        <f>E266</f>
        <v>192</v>
      </c>
      <c r="F275" s="40" t="str">
        <f t="shared" si="24"/>
        <v>X</v>
      </c>
      <c r="G275" s="78">
        <f>E270</f>
        <v>0.1</v>
      </c>
      <c r="H275" s="41"/>
      <c r="I275" s="41"/>
      <c r="J275" s="41"/>
      <c r="K275" s="41"/>
      <c r="L275" s="41"/>
      <c r="M275" s="40" t="s">
        <v>8074</v>
      </c>
      <c r="N275" s="41">
        <f>PRODUCT(C275:L275)</f>
        <v>59.52000000000001</v>
      </c>
      <c r="O275" s="40"/>
    </row>
    <row r="276" spans="1:15" x14ac:dyDescent="0.2">
      <c r="A276" s="42"/>
      <c r="B276" s="42"/>
      <c r="C276" s="42"/>
      <c r="D276" s="42"/>
      <c r="E276" s="42"/>
      <c r="F276" s="42"/>
      <c r="G276" s="42"/>
      <c r="H276" s="42"/>
      <c r="I276" s="42"/>
      <c r="J276" s="42"/>
      <c r="K276" s="42"/>
      <c r="L276" s="42"/>
      <c r="M276" s="43"/>
      <c r="N276" s="42"/>
      <c r="O276" s="43"/>
    </row>
    <row r="277" spans="1:15" s="75" customFormat="1" x14ac:dyDescent="0.2">
      <c r="A277" s="76" t="s">
        <v>21094</v>
      </c>
      <c r="B277" s="76"/>
      <c r="C277" s="76" t="s">
        <v>23751</v>
      </c>
      <c r="D277" s="76"/>
      <c r="E277" s="76"/>
      <c r="F277" s="76"/>
      <c r="G277" s="76"/>
      <c r="H277" s="76"/>
      <c r="I277" s="76"/>
      <c r="J277" s="76"/>
      <c r="K277" s="76"/>
      <c r="L277" s="76"/>
      <c r="M277" s="77"/>
      <c r="N277" s="76"/>
      <c r="O277" s="77"/>
    </row>
    <row r="278" spans="1:15" x14ac:dyDescent="0.2">
      <c r="A278" s="37" t="s">
        <v>21081</v>
      </c>
      <c r="B278" s="98" t="s">
        <v>15024</v>
      </c>
      <c r="C278" s="38" t="str">
        <f>IF(A278="SINAPI",VLOOKUP(B278,SINAPI!$G$5:$K$10218,2,0),IF(A278="SICRO",VLOOKUP(B278,SICRO!$A:$D,2,0),IF(A278="SIURB_EDIF",VLOOKUP(B278,SIURB_EDIF_SemDes_Julho24!$A:$D,2,0),IF(A278="CDHU",VLOOKUP(B278,CDHU!$A:$F,2,0),IF(A278="SIURB_INFRA",VLOOKUP(B278,'SIURB_INFRA SemDes Jul24'!$A:$D,2,0),"")))))</f>
        <v>Escoramento com perfis metálicos W 150 x 18,0 kg/m a cada metro e chapas de aço - estroncas a cada 2 m não incluídas - profundidade de até 10 m - aço com utilização de 20 vezes - fornecimento, instalação e retirada</v>
      </c>
      <c r="D278" s="38"/>
      <c r="E278" s="38"/>
      <c r="F278" s="38"/>
      <c r="G278" s="38"/>
      <c r="H278" s="38"/>
      <c r="I278" s="38"/>
      <c r="J278" s="38"/>
      <c r="K278" s="38"/>
      <c r="L278" s="38"/>
      <c r="M278" s="39"/>
      <c r="N278" s="38">
        <f>ROUND(SUM(N280:N284),2)</f>
        <v>1184.75</v>
      </c>
      <c r="O278" s="39" t="str">
        <f>IF(A278="SINAPI",VLOOKUP(B278,SINAPI!$G$5:$K$10218,3,0),IF(A278="SICRO",VLOOKUP(B278,SICRO!$A:$D,3,0),IF(A278="SIURB_EDIF",VLOOKUP(B278,SIURB_EDIF_SemDes_Julho24!$A:$D,3,0),IF(A278="CDHU",VLOOKUP(B278,CDHU!$A:$F,3,0),IF(A278="SIURB_INFRA",VLOOKUP(B278,'SIURB_INFRA SemDes Jul24'!$A:$D,3,0),"")))))</f>
        <v>m²</v>
      </c>
    </row>
    <row r="279" spans="1:15" s="23" customFormat="1" x14ac:dyDescent="0.2">
      <c r="A279" s="40"/>
      <c r="B279" s="40"/>
      <c r="C279" s="40" t="s">
        <v>8072</v>
      </c>
      <c r="D279" s="40"/>
      <c r="E279" s="40" t="s">
        <v>23783</v>
      </c>
      <c r="F279" s="40"/>
      <c r="G279" s="40" t="s">
        <v>21083</v>
      </c>
      <c r="H279" s="40"/>
      <c r="I279" s="40"/>
      <c r="J279" s="40"/>
      <c r="K279" s="40"/>
      <c r="L279" s="40"/>
      <c r="M279" s="40"/>
      <c r="N279" s="40"/>
      <c r="O279" s="40"/>
    </row>
    <row r="280" spans="1:15" x14ac:dyDescent="0.2">
      <c r="A280" s="41"/>
      <c r="B280" s="41" t="s">
        <v>23759</v>
      </c>
      <c r="C280" s="78">
        <v>2.25</v>
      </c>
      <c r="D280" s="40" t="str">
        <f>IF(E280&lt;&gt;"","X","")</f>
        <v>X</v>
      </c>
      <c r="E280" s="82">
        <v>2.5</v>
      </c>
      <c r="F280" s="40" t="str">
        <f>IF(G280&lt;&gt;"","X","")</f>
        <v>X</v>
      </c>
      <c r="G280" s="82">
        <v>2</v>
      </c>
      <c r="H280" s="41"/>
      <c r="I280" s="41"/>
      <c r="J280" s="41"/>
      <c r="K280" s="41"/>
      <c r="L280" s="41"/>
      <c r="M280" s="40" t="s">
        <v>8074</v>
      </c>
      <c r="N280" s="41">
        <f>PRODUCT(C280:L280)</f>
        <v>11.25</v>
      </c>
      <c r="O280" s="40"/>
    </row>
    <row r="281" spans="1:15" x14ac:dyDescent="0.2">
      <c r="A281" s="41"/>
      <c r="B281" s="41" t="s">
        <v>23771</v>
      </c>
      <c r="C281" s="78">
        <v>3.25</v>
      </c>
      <c r="D281" s="40" t="str">
        <f>IF(E281&lt;&gt;"","X","")</f>
        <v>X</v>
      </c>
      <c r="E281" s="82">
        <v>2.5</v>
      </c>
      <c r="F281" s="40" t="str">
        <f>IF(G281&lt;&gt;"","X","")</f>
        <v>X</v>
      </c>
      <c r="G281" s="82">
        <v>2</v>
      </c>
      <c r="H281" s="41"/>
      <c r="I281" s="41"/>
      <c r="J281" s="41"/>
      <c r="K281" s="41"/>
      <c r="L281" s="41"/>
      <c r="M281" s="40" t="s">
        <v>8074</v>
      </c>
      <c r="N281" s="41">
        <f>PRODUCT(C281:L281)</f>
        <v>16.25</v>
      </c>
      <c r="O281" s="40"/>
    </row>
    <row r="282" spans="1:15" x14ac:dyDescent="0.2">
      <c r="A282" s="41"/>
      <c r="B282" s="41" t="s">
        <v>23777</v>
      </c>
      <c r="C282" s="78">
        <v>5</v>
      </c>
      <c r="D282" s="40" t="str">
        <f>IF(E282&lt;&gt;"","X","")</f>
        <v>X</v>
      </c>
      <c r="E282" s="82">
        <v>2.5</v>
      </c>
      <c r="F282" s="40" t="str">
        <f>IF(G282&lt;&gt;"","X","")</f>
        <v>X</v>
      </c>
      <c r="G282" s="82">
        <v>2</v>
      </c>
      <c r="H282" s="41"/>
      <c r="I282" s="41"/>
      <c r="J282" s="41"/>
      <c r="K282" s="41"/>
      <c r="L282" s="41"/>
      <c r="M282" s="40" t="s">
        <v>8074</v>
      </c>
      <c r="N282" s="41">
        <f>PRODUCT(C282:L282)</f>
        <v>25</v>
      </c>
      <c r="O282" s="40"/>
    </row>
    <row r="283" spans="1:15" x14ac:dyDescent="0.2">
      <c r="A283" s="41"/>
      <c r="B283" s="41" t="s">
        <v>23767</v>
      </c>
      <c r="C283" s="78">
        <f>E254</f>
        <v>34.450000000000003</v>
      </c>
      <c r="D283" s="40" t="str">
        <f t="shared" ref="D283:F284" si="25">IF(E283&lt;&gt;"","X","")</f>
        <v>X</v>
      </c>
      <c r="E283" s="82">
        <v>2.5</v>
      </c>
      <c r="F283" s="40" t="str">
        <f t="shared" si="25"/>
        <v>X</v>
      </c>
      <c r="G283" s="82">
        <v>2</v>
      </c>
      <c r="H283" s="41"/>
      <c r="I283" s="41"/>
      <c r="J283" s="41"/>
      <c r="K283" s="41"/>
      <c r="L283" s="41"/>
      <c r="M283" s="40" t="s">
        <v>8074</v>
      </c>
      <c r="N283" s="41">
        <f t="shared" ref="N283:N284" si="26">PRODUCT(C283:L283)</f>
        <v>172.25</v>
      </c>
      <c r="O283" s="40"/>
    </row>
    <row r="284" spans="1:15" x14ac:dyDescent="0.2">
      <c r="A284" s="41"/>
      <c r="B284" s="41" t="s">
        <v>23776</v>
      </c>
      <c r="C284" s="78">
        <f>E255</f>
        <v>192</v>
      </c>
      <c r="D284" s="40" t="str">
        <f t="shared" si="25"/>
        <v>X</v>
      </c>
      <c r="E284" s="82">
        <v>2.5</v>
      </c>
      <c r="F284" s="40" t="str">
        <f t="shared" si="25"/>
        <v>X</v>
      </c>
      <c r="G284" s="82">
        <v>2</v>
      </c>
      <c r="H284" s="41"/>
      <c r="I284" s="41"/>
      <c r="J284" s="41"/>
      <c r="K284" s="41"/>
      <c r="L284" s="41"/>
      <c r="M284" s="40" t="s">
        <v>8074</v>
      </c>
      <c r="N284" s="41">
        <f t="shared" si="26"/>
        <v>960</v>
      </c>
      <c r="O284" s="40"/>
    </row>
    <row r="285" spans="1:15" x14ac:dyDescent="0.2">
      <c r="A285" s="42"/>
      <c r="B285" s="42"/>
      <c r="C285" s="42"/>
      <c r="D285" s="42"/>
      <c r="E285" s="42"/>
      <c r="F285" s="42"/>
      <c r="G285" s="42"/>
      <c r="H285" s="42"/>
      <c r="I285" s="42"/>
      <c r="J285" s="42"/>
      <c r="K285" s="42"/>
      <c r="L285" s="42"/>
      <c r="M285" s="43"/>
      <c r="N285" s="42"/>
      <c r="O285" s="43"/>
    </row>
    <row r="286" spans="1:15" x14ac:dyDescent="0.2">
      <c r="A286" s="37" t="s">
        <v>21081</v>
      </c>
      <c r="B286" s="98" t="s">
        <v>15054</v>
      </c>
      <c r="C286" s="38" t="str">
        <f>IF(A286="SINAPI",VLOOKUP(B286,SINAPI!$G$5:$K$10218,2,0),IF(A286="SICRO",VLOOKUP(B286,SICRO!$A:$D,2,0),IF(A286="SIURB_EDIF",VLOOKUP(B286,SIURB_EDIF_SemDes_Julho24!$A:$D,2,0),IF(A286="CDHU",VLOOKUP(B286,CDHU!$A:$F,2,0),IF(A286="SIURB_INFRA",VLOOKUP(B286,'SIURB_INFRA SemDes Jul24'!$A:$D,2,0),"")))))</f>
        <v>Estroncas em perfil metálico W 150 x 18,0 kg/m - utilização de 20 vezes</v>
      </c>
      <c r="D286" s="38"/>
      <c r="E286" s="38"/>
      <c r="F286" s="38"/>
      <c r="G286" s="38"/>
      <c r="H286" s="38"/>
      <c r="I286" s="38"/>
      <c r="J286" s="38"/>
      <c r="K286" s="38"/>
      <c r="L286" s="38"/>
      <c r="M286" s="39"/>
      <c r="N286" s="38">
        <f>ROUND(SUM(N287:N293),2)</f>
        <v>51.39</v>
      </c>
      <c r="O286" s="39" t="str">
        <f>IF(A286="SINAPI",VLOOKUP(B286,SINAPI!$G$5:$K$10218,3,0),IF(A286="SICRO",VLOOKUP(B286,SICRO!$A:$D,3,0),IF(A286="SIURB_EDIF",VLOOKUP(B286,SIURB_EDIF_SemDes_Julho24!$A:$D,3,0),IF(A286="CDHU",VLOOKUP(B286,CDHU!$A:$F,3,0),IF(A286="SIURB_INFRA",VLOOKUP(B286,'SIURB_INFRA SemDes Jul24'!$A:$D,3,0),"")))))</f>
        <v>m</v>
      </c>
    </row>
    <row r="287" spans="1:15" s="23" customFormat="1" x14ac:dyDescent="0.2">
      <c r="A287" s="40"/>
      <c r="B287" s="88" t="s">
        <v>23784</v>
      </c>
      <c r="C287" s="40" t="s">
        <v>8072</v>
      </c>
      <c r="D287" s="40"/>
      <c r="E287" s="40" t="s">
        <v>23785</v>
      </c>
      <c r="F287" s="40"/>
      <c r="G287" s="40" t="s">
        <v>23786</v>
      </c>
      <c r="H287" s="40"/>
      <c r="I287" s="40"/>
      <c r="J287" s="40"/>
      <c r="K287" s="40"/>
      <c r="L287" s="40"/>
      <c r="M287" s="40"/>
      <c r="N287" s="40"/>
      <c r="O287" s="40"/>
    </row>
    <row r="288" spans="1:15" x14ac:dyDescent="0.2">
      <c r="A288" s="41"/>
      <c r="B288" s="41" t="s">
        <v>23787</v>
      </c>
      <c r="C288" s="78">
        <v>2.25</v>
      </c>
      <c r="D288" s="40" t="str">
        <f>IF(E288&lt;&gt;"","X","")</f>
        <v>X</v>
      </c>
      <c r="E288" s="82">
        <v>1</v>
      </c>
      <c r="F288" s="40"/>
      <c r="G288" s="82">
        <f>3.8+1</f>
        <v>4.8</v>
      </c>
      <c r="H288" s="41"/>
      <c r="I288" s="41"/>
      <c r="J288" s="41"/>
      <c r="K288" s="41"/>
      <c r="L288" s="41"/>
      <c r="M288" s="40" t="s">
        <v>8074</v>
      </c>
      <c r="N288" s="41">
        <f>PRODUCT(C288:L288)</f>
        <v>10.799999999999999</v>
      </c>
      <c r="O288" s="40"/>
    </row>
    <row r="289" spans="1:15" x14ac:dyDescent="0.2">
      <c r="A289" s="41"/>
      <c r="B289" s="41" t="s">
        <v>23771</v>
      </c>
      <c r="C289" s="78">
        <v>3.25</v>
      </c>
      <c r="D289" s="40" t="str">
        <f>IF(E289&lt;&gt;"","X","")</f>
        <v>X</v>
      </c>
      <c r="E289" s="82">
        <v>1</v>
      </c>
      <c r="F289" s="40"/>
      <c r="G289" s="82">
        <f>3+1</f>
        <v>4</v>
      </c>
      <c r="H289" s="41"/>
      <c r="I289" s="41"/>
      <c r="J289" s="41"/>
      <c r="K289" s="41"/>
      <c r="L289" s="41"/>
      <c r="M289" s="40" t="s">
        <v>8074</v>
      </c>
      <c r="N289" s="41">
        <f>PRODUCT(C289:L289)</f>
        <v>13</v>
      </c>
      <c r="O289" s="40"/>
    </row>
    <row r="290" spans="1:15" x14ac:dyDescent="0.2">
      <c r="A290" s="41"/>
      <c r="B290" s="41" t="s">
        <v>23777</v>
      </c>
      <c r="C290" s="78">
        <v>5</v>
      </c>
      <c r="D290" s="40" t="str">
        <f>IF(E290&lt;&gt;"","X","")</f>
        <v>X</v>
      </c>
      <c r="E290" s="82">
        <v>1</v>
      </c>
      <c r="F290" s="40"/>
      <c r="G290" s="82">
        <f>4.4+1</f>
        <v>5.4</v>
      </c>
      <c r="H290" s="41"/>
      <c r="I290" s="41"/>
      <c r="J290" s="41"/>
      <c r="K290" s="41"/>
      <c r="L290" s="41"/>
      <c r="M290" s="40" t="s">
        <v>8074</v>
      </c>
      <c r="N290" s="41">
        <f>PRODUCT(C290:L290)</f>
        <v>27</v>
      </c>
      <c r="O290" s="40"/>
    </row>
    <row r="291" spans="1:15" x14ac:dyDescent="0.2">
      <c r="A291" s="41"/>
      <c r="B291" s="41" t="s">
        <v>23767</v>
      </c>
      <c r="C291" s="78">
        <f>E262</f>
        <v>0.1</v>
      </c>
      <c r="D291" s="40" t="str">
        <f t="shared" ref="D291:D292" si="27">IF(E291&lt;&gt;"","X","")</f>
        <v>X</v>
      </c>
      <c r="E291" s="82">
        <v>1</v>
      </c>
      <c r="F291" s="40"/>
      <c r="G291" s="78">
        <f>C265</f>
        <v>2.8</v>
      </c>
      <c r="H291" s="41"/>
      <c r="I291" s="41"/>
      <c r="J291" s="41"/>
      <c r="K291" s="41"/>
      <c r="L291" s="41"/>
      <c r="M291" s="40" t="s">
        <v>8074</v>
      </c>
      <c r="N291" s="41">
        <f t="shared" ref="N291:N292" si="28">PRODUCT(C291:L291)</f>
        <v>0.27999999999999997</v>
      </c>
      <c r="O291" s="40"/>
    </row>
    <row r="292" spans="1:15" x14ac:dyDescent="0.2">
      <c r="A292" s="41"/>
      <c r="B292" s="41" t="s">
        <v>23776</v>
      </c>
      <c r="C292" s="78">
        <f>E263</f>
        <v>0.1</v>
      </c>
      <c r="D292" s="40" t="str">
        <f t="shared" si="27"/>
        <v>X</v>
      </c>
      <c r="E292" s="82">
        <v>1</v>
      </c>
      <c r="F292" s="40"/>
      <c r="G292" s="78">
        <f>C266</f>
        <v>3.1</v>
      </c>
      <c r="H292" s="41"/>
      <c r="I292" s="41"/>
      <c r="J292" s="41"/>
      <c r="K292" s="41"/>
      <c r="L292" s="41"/>
      <c r="M292" s="40" t="s">
        <v>8074</v>
      </c>
      <c r="N292" s="41">
        <f t="shared" si="28"/>
        <v>0.31000000000000005</v>
      </c>
      <c r="O292" s="40"/>
    </row>
    <row r="293" spans="1:15" x14ac:dyDescent="0.2">
      <c r="A293" s="41"/>
      <c r="B293" s="41"/>
      <c r="C293" s="41"/>
      <c r="D293" s="41"/>
      <c r="E293" s="41"/>
      <c r="F293" s="41"/>
      <c r="G293" s="41"/>
      <c r="H293" s="41"/>
      <c r="I293" s="41"/>
      <c r="J293" s="41"/>
      <c r="K293" s="41"/>
      <c r="L293" s="41"/>
      <c r="M293" s="40"/>
      <c r="N293" s="41"/>
      <c r="O293" s="40"/>
    </row>
    <row r="294" spans="1:15" x14ac:dyDescent="0.2">
      <c r="A294" s="37" t="s">
        <v>21081</v>
      </c>
      <c r="B294" s="98" t="s">
        <v>15030</v>
      </c>
      <c r="C294" s="38" t="str">
        <f>IF(A294="SINAPI",VLOOKUP(B294,SINAPI!$G$5:$K$10218,2,0),IF(A294="SICRO",VLOOKUP(B294,SICRO!$A:$D,2,0),IF(A294="SIURB_EDIF",VLOOKUP(B294,SIURB_EDIF_SemDes_Julho24!$A:$D,2,0),IF(A294="CDHU",VLOOKUP(B294,CDHU!$A:$F,2,0),IF(A294="SIURB_INFRA",VLOOKUP(B294,'SIURB_INFRA SemDes Jul24'!$A:$D,2,0),"")))))</f>
        <v>Escoramento com pontaletes D = 10 cm - utilização de 3 vezes - confecção, instalação e retirada</v>
      </c>
      <c r="D294" s="38"/>
      <c r="E294" s="38"/>
      <c r="F294" s="38"/>
      <c r="G294" s="38"/>
      <c r="H294" s="38"/>
      <c r="I294" s="38"/>
      <c r="J294" s="38"/>
      <c r="K294" s="38"/>
      <c r="L294" s="38"/>
      <c r="M294" s="39"/>
      <c r="N294" s="38">
        <f>ROUND(SUM(N296:N296),2)</f>
        <v>51.68</v>
      </c>
      <c r="O294" s="39" t="str">
        <f>IF(A294="SINAPI",VLOOKUP(B294,SINAPI!$G$5:$K$10218,3,0),IF(A294="SICRO",VLOOKUP(B294,SICRO!$A:$D,3,0),IF(A294="SIURB_EDIF",VLOOKUP(B294,SIURB_EDIF_SemDes_Julho24!$A:$D,3,0),IF(A294="CDHU",VLOOKUP(B294,CDHU!$A:$F,3,0),IF(A294="SIURB_INFRA",VLOOKUP(B294,'SIURB_INFRA SemDes Jul24'!$A:$D,3,0),"")))))</f>
        <v>m³</v>
      </c>
    </row>
    <row r="295" spans="1:15" s="23" customFormat="1" x14ac:dyDescent="0.2">
      <c r="A295" s="40"/>
      <c r="B295" s="40"/>
      <c r="C295" s="40" t="s">
        <v>8072</v>
      </c>
      <c r="D295" s="40"/>
      <c r="E295" s="40" t="s">
        <v>8073</v>
      </c>
      <c r="F295" s="40"/>
      <c r="G295" s="40"/>
      <c r="H295" s="40"/>
      <c r="I295" s="40"/>
      <c r="J295" s="40"/>
      <c r="K295" s="40"/>
      <c r="L295" s="40"/>
      <c r="M295" s="40"/>
      <c r="N295" s="40"/>
      <c r="O295" s="40"/>
    </row>
    <row r="296" spans="1:15" x14ac:dyDescent="0.2">
      <c r="A296" s="41"/>
      <c r="B296" s="41" t="s">
        <v>23788</v>
      </c>
      <c r="C296" s="78">
        <f>$E$254</f>
        <v>34.450000000000003</v>
      </c>
      <c r="D296" s="40" t="str">
        <f>IF(E296&lt;&gt;"","X","")</f>
        <v>X</v>
      </c>
      <c r="E296" s="78">
        <f>I325</f>
        <v>1.5</v>
      </c>
      <c r="F296" s="40"/>
      <c r="G296" s="41"/>
      <c r="H296" s="41"/>
      <c r="I296" s="41"/>
      <c r="J296" s="41"/>
      <c r="K296" s="41"/>
      <c r="L296" s="41"/>
      <c r="M296" s="40" t="s">
        <v>8074</v>
      </c>
      <c r="N296" s="41">
        <f>PRODUCT(C296:L296)</f>
        <v>51.675000000000004</v>
      </c>
      <c r="O296" s="40"/>
    </row>
    <row r="297" spans="1:15" x14ac:dyDescent="0.2">
      <c r="A297" s="42"/>
      <c r="B297" s="42"/>
      <c r="C297" s="42"/>
      <c r="D297" s="42"/>
      <c r="E297" s="42"/>
      <c r="F297" s="42"/>
      <c r="G297" s="42"/>
      <c r="H297" s="42"/>
      <c r="I297" s="42"/>
      <c r="J297" s="42"/>
      <c r="K297" s="42"/>
      <c r="L297" s="42"/>
      <c r="M297" s="43"/>
      <c r="N297" s="42"/>
      <c r="O297" s="43"/>
    </row>
    <row r="298" spans="1:15" s="75" customFormat="1" x14ac:dyDescent="0.2">
      <c r="A298" s="76" t="s">
        <v>21094</v>
      </c>
      <c r="B298" s="76"/>
      <c r="C298" s="76" t="s">
        <v>17</v>
      </c>
      <c r="D298" s="76"/>
      <c r="E298" s="76"/>
      <c r="F298" s="76"/>
      <c r="G298" s="76"/>
      <c r="H298" s="76"/>
      <c r="I298" s="76"/>
      <c r="J298" s="76"/>
      <c r="K298" s="76"/>
      <c r="L298" s="76"/>
      <c r="M298" s="77"/>
      <c r="N298" s="76"/>
      <c r="O298" s="77"/>
    </row>
    <row r="299" spans="1:15" x14ac:dyDescent="0.2">
      <c r="A299" s="37" t="s">
        <v>21081</v>
      </c>
      <c r="B299" s="98" t="s">
        <v>16421</v>
      </c>
      <c r="C299" s="38" t="str">
        <f>IF(A299="SINAPI",VLOOKUP(B299,SINAPI!$G$5:$K$10218,2,0),IF(A299="SICRO",VLOOKUP(B299,SICRO!$A:$D,2,0),IF(A299="SIURB_EDIF",VLOOKUP(B299,SIURB_EDIF_SemDes_Julho24!$A:$D,2,0),IF(A299="CDHU",VLOOKUP(B299,CDHU!$A:$F,2,0),IF(A299="SIURB_INFRA",VLOOKUP(B299,'SIURB_INFRA SemDes Jul24'!$A:$D,2,0),"")))))</f>
        <v>Fôrmas de tábuas de pinho para dispositivos de drenagem - utilização de 3 vezes - confecção, instalação e retirada</v>
      </c>
      <c r="D299" s="38"/>
      <c r="E299" s="38"/>
      <c r="F299" s="38"/>
      <c r="G299" s="38"/>
      <c r="H299" s="38"/>
      <c r="I299" s="38"/>
      <c r="J299" s="38"/>
      <c r="K299" s="38"/>
      <c r="L299" s="38"/>
      <c r="M299" s="39"/>
      <c r="N299" s="38">
        <f>ROUND(SUM(N301:N328),2)</f>
        <v>1587.07</v>
      </c>
      <c r="O299" s="39" t="str">
        <f>IF(A299="SINAPI",VLOOKUP(B299,SINAPI!$G$5:$K$10218,3,0),IF(A299="SICRO",VLOOKUP(B299,SICRO!$A:$D,3,0),IF(A299="SIURB_EDIF",VLOOKUP(B299,SIURB_EDIF_SemDes_Julho24!$A:$D,3,0),IF(A299="CDHU",VLOOKUP(B299,CDHU!$A:$F,3,0),IF(A299="SIURB_INFRA",VLOOKUP(B299,'SIURB_INFRA SemDes Jul24'!$A:$D,3,0),"")))))</f>
        <v>m²</v>
      </c>
    </row>
    <row r="300" spans="1:15" s="23" customFormat="1" x14ac:dyDescent="0.2">
      <c r="A300" s="40"/>
      <c r="B300" s="41"/>
      <c r="C300" s="40" t="s">
        <v>8075</v>
      </c>
      <c r="D300" s="40"/>
      <c r="E300" s="40" t="s">
        <v>21084</v>
      </c>
      <c r="F300" s="40"/>
      <c r="G300" s="40"/>
      <c r="H300" s="40"/>
      <c r="I300" s="40"/>
      <c r="J300" s="40"/>
      <c r="K300" s="40"/>
      <c r="L300" s="40"/>
      <c r="M300" s="40"/>
      <c r="N300" s="40"/>
      <c r="O300" s="40"/>
    </row>
    <row r="301" spans="1:15" s="23" customFormat="1" x14ac:dyDescent="0.2">
      <c r="A301" s="40"/>
      <c r="B301" s="83" t="s">
        <v>23759</v>
      </c>
      <c r="C301" s="40"/>
      <c r="D301" s="40"/>
      <c r="E301" s="40"/>
      <c r="F301" s="40"/>
      <c r="G301" s="40"/>
      <c r="H301" s="40"/>
      <c r="I301" s="40"/>
      <c r="J301" s="40"/>
      <c r="K301" s="40"/>
      <c r="L301" s="40"/>
      <c r="M301" s="40"/>
      <c r="N301" s="41"/>
      <c r="O301" s="40"/>
    </row>
    <row r="302" spans="1:15" x14ac:dyDescent="0.2">
      <c r="A302" s="41"/>
      <c r="B302" s="41" t="s">
        <v>23758</v>
      </c>
      <c r="C302" s="84">
        <f>2.15*((1.3+0.6)/2)</f>
        <v>2.0425</v>
      </c>
      <c r="D302" s="40" t="str">
        <f t="shared" ref="D302:D309" si="29">IF(E302&lt;&gt;"","X","")</f>
        <v>X</v>
      </c>
      <c r="E302" s="78">
        <v>2</v>
      </c>
      <c r="F302" s="40"/>
      <c r="G302" s="44"/>
      <c r="H302" s="41"/>
      <c r="I302" s="41"/>
      <c r="J302" s="41"/>
      <c r="K302" s="41"/>
      <c r="L302" s="41"/>
      <c r="M302" s="40" t="s">
        <v>8074</v>
      </c>
      <c r="N302" s="41">
        <f>PRODUCT(C302:L302)</f>
        <v>4.085</v>
      </c>
      <c r="O302" s="40"/>
    </row>
    <row r="303" spans="1:15" x14ac:dyDescent="0.2">
      <c r="A303" s="41"/>
      <c r="B303" s="41" t="s">
        <v>23760</v>
      </c>
      <c r="C303" s="84">
        <f>2.15*((1.15+0.45)/2)</f>
        <v>1.7199999999999998</v>
      </c>
      <c r="D303" s="40" t="str">
        <f t="shared" si="29"/>
        <v>X</v>
      </c>
      <c r="E303" s="78">
        <v>2</v>
      </c>
      <c r="F303" s="40"/>
      <c r="G303" s="44"/>
      <c r="H303" s="41"/>
      <c r="I303" s="41"/>
      <c r="J303" s="41"/>
      <c r="K303" s="41"/>
      <c r="L303" s="41"/>
      <c r="M303" s="40" t="s">
        <v>8074</v>
      </c>
      <c r="N303" s="41">
        <f t="shared" ref="N303" si="30">PRODUCT(C303:L303)</f>
        <v>3.4399999999999995</v>
      </c>
      <c r="O303" s="40"/>
    </row>
    <row r="304" spans="1:15" x14ac:dyDescent="0.2">
      <c r="A304" s="41"/>
      <c r="B304" s="41" t="s">
        <v>23756</v>
      </c>
      <c r="C304" s="84">
        <f>0.15*0.6</f>
        <v>0.09</v>
      </c>
      <c r="D304" s="40" t="str">
        <f t="shared" si="29"/>
        <v>X</v>
      </c>
      <c r="E304" s="78">
        <v>2</v>
      </c>
      <c r="F304" s="40"/>
      <c r="G304" s="44"/>
      <c r="H304" s="41"/>
      <c r="I304" s="41"/>
      <c r="J304" s="41"/>
      <c r="K304" s="41"/>
      <c r="L304" s="41"/>
      <c r="M304" s="40" t="s">
        <v>8074</v>
      </c>
      <c r="N304" s="41">
        <f t="shared" ref="N304" si="31">PRODUCT(C304:L304)</f>
        <v>0.18</v>
      </c>
      <c r="O304" s="40"/>
    </row>
    <row r="305" spans="1:15" x14ac:dyDescent="0.2">
      <c r="A305" s="41"/>
      <c r="B305" s="41" t="s">
        <v>23761</v>
      </c>
      <c r="C305" s="84">
        <f>3.8*0.15</f>
        <v>0.56999999999999995</v>
      </c>
      <c r="D305" s="40" t="str">
        <f t="shared" si="29"/>
        <v/>
      </c>
      <c r="E305" s="41"/>
      <c r="F305" s="40"/>
      <c r="G305" s="44"/>
      <c r="H305" s="41"/>
      <c r="I305" s="41"/>
      <c r="J305" s="41"/>
      <c r="K305" s="41"/>
      <c r="L305" s="41"/>
      <c r="M305" s="40" t="s">
        <v>8074</v>
      </c>
      <c r="N305" s="41">
        <f t="shared" ref="N305:N308" si="32">PRODUCT(C305:L305)</f>
        <v>0.56999999999999995</v>
      </c>
      <c r="O305" s="40"/>
    </row>
    <row r="306" spans="1:15" x14ac:dyDescent="0.2">
      <c r="A306" s="41"/>
      <c r="B306" s="83" t="s">
        <v>23757</v>
      </c>
      <c r="C306" s="41"/>
      <c r="D306" s="40" t="str">
        <f t="shared" si="29"/>
        <v/>
      </c>
      <c r="E306" s="41"/>
      <c r="F306" s="40"/>
      <c r="G306" s="44"/>
      <c r="H306" s="41"/>
      <c r="I306" s="41"/>
      <c r="J306" s="41"/>
      <c r="K306" s="41"/>
      <c r="L306" s="41"/>
      <c r="M306" s="40"/>
      <c r="N306" s="41"/>
      <c r="O306" s="40"/>
    </row>
    <row r="307" spans="1:15" x14ac:dyDescent="0.2">
      <c r="A307" s="79"/>
      <c r="B307" s="79" t="s">
        <v>23762</v>
      </c>
      <c r="C307" s="85">
        <f>2.2*1.3-1.5*1+(2.5-2.2)*0.15</f>
        <v>1.4050000000000002</v>
      </c>
      <c r="D307" s="40" t="str">
        <f t="shared" si="29"/>
        <v/>
      </c>
      <c r="E307" s="79"/>
      <c r="F307" s="80"/>
      <c r="G307" s="81"/>
      <c r="H307" s="79"/>
      <c r="I307" s="79"/>
      <c r="J307" s="79"/>
      <c r="K307" s="79"/>
      <c r="L307" s="79"/>
      <c r="M307" s="40" t="s">
        <v>8074</v>
      </c>
      <c r="N307" s="41">
        <f t="shared" si="32"/>
        <v>1.4050000000000002</v>
      </c>
      <c r="O307" s="80"/>
    </row>
    <row r="308" spans="1:15" x14ac:dyDescent="0.2">
      <c r="A308" s="79"/>
      <c r="B308" s="79" t="s">
        <v>23763</v>
      </c>
      <c r="C308" s="85">
        <f>2.5*1.45-1.8*1.3</f>
        <v>1.2849999999999997</v>
      </c>
      <c r="D308" s="40" t="str">
        <f t="shared" si="29"/>
        <v/>
      </c>
      <c r="E308" s="79"/>
      <c r="F308" s="80"/>
      <c r="G308" s="81"/>
      <c r="H308" s="79"/>
      <c r="I308" s="79"/>
      <c r="J308" s="79"/>
      <c r="K308" s="79"/>
      <c r="L308" s="79"/>
      <c r="M308" s="40" t="s">
        <v>8074</v>
      </c>
      <c r="N308" s="41">
        <f t="shared" si="32"/>
        <v>1.2849999999999997</v>
      </c>
      <c r="O308" s="80"/>
    </row>
    <row r="309" spans="1:15" x14ac:dyDescent="0.2">
      <c r="A309" s="79"/>
      <c r="B309" s="79" t="s">
        <v>23764</v>
      </c>
      <c r="C309" s="85">
        <f>1.45*0.25</f>
        <v>0.36249999999999999</v>
      </c>
      <c r="D309" s="40" t="str">
        <f t="shared" si="29"/>
        <v>X</v>
      </c>
      <c r="E309" s="87">
        <v>2</v>
      </c>
      <c r="F309" s="80"/>
      <c r="G309" s="81"/>
      <c r="H309" s="79"/>
      <c r="I309" s="79"/>
      <c r="J309" s="79"/>
      <c r="K309" s="79"/>
      <c r="L309" s="79"/>
      <c r="M309" s="40" t="s">
        <v>8074</v>
      </c>
      <c r="N309" s="41">
        <f t="shared" ref="N309:N311" si="33">PRODUCT(C309:L309)</f>
        <v>0.72499999999999998</v>
      </c>
      <c r="O309" s="80"/>
    </row>
    <row r="310" spans="1:15" x14ac:dyDescent="0.2">
      <c r="A310" s="79"/>
      <c r="B310" s="79" t="s">
        <v>23765</v>
      </c>
      <c r="C310" s="85">
        <f>1*0.25</f>
        <v>0.25</v>
      </c>
      <c r="D310" s="40" t="str">
        <f t="shared" ref="D310:D311" si="34">IF(E310&lt;&gt;"","X","")</f>
        <v>X</v>
      </c>
      <c r="E310" s="87">
        <v>2</v>
      </c>
      <c r="F310" s="80"/>
      <c r="G310" s="81"/>
      <c r="H310" s="79"/>
      <c r="I310" s="79"/>
      <c r="J310" s="79"/>
      <c r="K310" s="79"/>
      <c r="L310" s="79"/>
      <c r="M310" s="40" t="s">
        <v>8074</v>
      </c>
      <c r="N310" s="41">
        <f t="shared" si="33"/>
        <v>0.5</v>
      </c>
      <c r="O310" s="80"/>
    </row>
    <row r="311" spans="1:15" x14ac:dyDescent="0.2">
      <c r="A311" s="79"/>
      <c r="B311" s="79" t="s">
        <v>23766</v>
      </c>
      <c r="C311" s="85">
        <f>1.5*0.25</f>
        <v>0.375</v>
      </c>
      <c r="D311" s="40" t="str">
        <f t="shared" si="34"/>
        <v/>
      </c>
      <c r="E311" s="79"/>
      <c r="F311" s="80"/>
      <c r="G311" s="81"/>
      <c r="H311" s="79"/>
      <c r="I311" s="79"/>
      <c r="J311" s="79"/>
      <c r="K311" s="79"/>
      <c r="L311" s="79"/>
      <c r="M311" s="40" t="s">
        <v>8074</v>
      </c>
      <c r="N311" s="41">
        <f t="shared" si="33"/>
        <v>0.375</v>
      </c>
      <c r="O311" s="80"/>
    </row>
    <row r="312" spans="1:15" s="23" customFormat="1" x14ac:dyDescent="0.2">
      <c r="A312" s="40"/>
      <c r="B312" s="83" t="s">
        <v>23771</v>
      </c>
      <c r="C312" s="40"/>
      <c r="D312" s="40"/>
      <c r="E312" s="40"/>
      <c r="F312" s="40"/>
      <c r="G312" s="40"/>
      <c r="H312" s="40"/>
      <c r="I312" s="40"/>
      <c r="J312" s="40"/>
      <c r="K312" s="40"/>
      <c r="L312" s="40"/>
      <c r="M312" s="40"/>
      <c r="N312" s="41"/>
      <c r="O312" s="40"/>
    </row>
    <row r="313" spans="1:15" s="23" customFormat="1" x14ac:dyDescent="0.2">
      <c r="A313" s="40"/>
      <c r="B313" s="41" t="s">
        <v>23774</v>
      </c>
      <c r="C313" s="84">
        <f>3*1.85-1.3*1.8-3.1416*0.6*0.6</f>
        <v>2.0790240000000004</v>
      </c>
      <c r="D313" s="40" t="str">
        <f t="shared" ref="D313:D314" si="35">IF(E313&lt;&gt;"","X","")</f>
        <v/>
      </c>
      <c r="E313" s="41"/>
      <c r="F313" s="40" t="str">
        <f t="shared" ref="F313:F314" si="36">IF(G313&lt;&gt;"","X","")</f>
        <v/>
      </c>
      <c r="G313" s="41"/>
      <c r="H313" s="41"/>
      <c r="I313" s="41"/>
      <c r="J313" s="41"/>
      <c r="K313" s="41"/>
      <c r="L313" s="41"/>
      <c r="M313" s="40" t="s">
        <v>8074</v>
      </c>
      <c r="N313" s="41">
        <f t="shared" ref="N313:N325" si="37">PRODUCT(C313:L313)</f>
        <v>2.0790240000000004</v>
      </c>
      <c r="O313" s="40"/>
    </row>
    <row r="314" spans="1:15" s="23" customFormat="1" x14ac:dyDescent="0.2">
      <c r="A314" s="40"/>
      <c r="B314" s="41" t="s">
        <v>23775</v>
      </c>
      <c r="C314" s="84">
        <f>2.5*1.6-1.3*1.8-3.1416*0.6*0.6</f>
        <v>0.52902399999999972</v>
      </c>
      <c r="D314" s="40" t="str">
        <f t="shared" si="35"/>
        <v/>
      </c>
      <c r="E314" s="41"/>
      <c r="F314" s="40" t="str">
        <f t="shared" si="36"/>
        <v/>
      </c>
      <c r="G314" s="41"/>
      <c r="H314" s="41"/>
      <c r="I314" s="41"/>
      <c r="J314" s="41"/>
      <c r="K314" s="41"/>
      <c r="L314" s="41"/>
      <c r="M314" s="40" t="s">
        <v>8074</v>
      </c>
      <c r="N314" s="41">
        <f t="shared" si="37"/>
        <v>0.52902399999999972</v>
      </c>
      <c r="O314" s="40"/>
    </row>
    <row r="315" spans="1:15" x14ac:dyDescent="0.2">
      <c r="A315" s="41"/>
      <c r="B315" s="41" t="s">
        <v>23772</v>
      </c>
      <c r="C315" s="84">
        <f>1.85*3</f>
        <v>5.5500000000000007</v>
      </c>
      <c r="D315" s="40" t="str">
        <f>IF(E315&lt;&gt;"","X","")</f>
        <v>X</v>
      </c>
      <c r="E315" s="78">
        <v>2</v>
      </c>
      <c r="F315" s="40" t="str">
        <f>IF(G315&lt;&gt;"","X","")</f>
        <v/>
      </c>
      <c r="G315" s="41"/>
      <c r="H315" s="41"/>
      <c r="I315" s="41"/>
      <c r="J315" s="41"/>
      <c r="K315" s="41"/>
      <c r="L315" s="41"/>
      <c r="M315" s="40" t="s">
        <v>8074</v>
      </c>
      <c r="N315" s="41">
        <f t="shared" si="37"/>
        <v>11.100000000000001</v>
      </c>
      <c r="O315" s="40"/>
    </row>
    <row r="316" spans="1:15" x14ac:dyDescent="0.2">
      <c r="A316" s="41"/>
      <c r="B316" s="41" t="s">
        <v>23773</v>
      </c>
      <c r="C316" s="84">
        <f>1.6*3</f>
        <v>4.8000000000000007</v>
      </c>
      <c r="D316" s="40" t="str">
        <f>IF(E316&lt;&gt;"","X","")</f>
        <v>X</v>
      </c>
      <c r="E316" s="78">
        <v>2</v>
      </c>
      <c r="F316" s="40" t="str">
        <f>IF(G316&lt;&gt;"","X","")</f>
        <v/>
      </c>
      <c r="G316" s="41"/>
      <c r="H316" s="41"/>
      <c r="I316" s="41"/>
      <c r="J316" s="41"/>
      <c r="K316" s="41"/>
      <c r="L316" s="41"/>
      <c r="M316" s="40" t="s">
        <v>8074</v>
      </c>
      <c r="N316" s="41">
        <f t="shared" si="37"/>
        <v>9.6000000000000014</v>
      </c>
      <c r="O316" s="40"/>
    </row>
    <row r="317" spans="1:15" s="23" customFormat="1" x14ac:dyDescent="0.2">
      <c r="A317" s="40"/>
      <c r="B317" s="83" t="s">
        <v>23777</v>
      </c>
      <c r="C317" s="40"/>
      <c r="D317" s="40"/>
      <c r="E317" s="40"/>
      <c r="F317" s="40"/>
      <c r="G317" s="40"/>
      <c r="H317" s="40"/>
      <c r="I317" s="40"/>
      <c r="J317" s="40"/>
      <c r="K317" s="40"/>
      <c r="L317" s="40"/>
      <c r="M317" s="40"/>
      <c r="N317" s="41"/>
      <c r="O317" s="40"/>
    </row>
    <row r="318" spans="1:15" s="23" customFormat="1" x14ac:dyDescent="0.2">
      <c r="A318" s="40"/>
      <c r="B318" s="41" t="s">
        <v>23779</v>
      </c>
      <c r="C318" s="84">
        <f>0.6*(1.8+0.15+0.15)</f>
        <v>1.26</v>
      </c>
      <c r="D318" s="40" t="str">
        <f t="shared" ref="D318:D319" si="38">IF(E318&lt;&gt;"","X","")</f>
        <v>X</v>
      </c>
      <c r="E318" s="78">
        <v>2</v>
      </c>
      <c r="F318" s="40" t="str">
        <f t="shared" ref="F318:F319" si="39">IF(G318&lt;&gt;"","X","")</f>
        <v/>
      </c>
      <c r="G318" s="41"/>
      <c r="H318" s="41"/>
      <c r="I318" s="41"/>
      <c r="J318" s="41"/>
      <c r="K318" s="41"/>
      <c r="L318" s="41"/>
      <c r="M318" s="40" t="s">
        <v>8074</v>
      </c>
      <c r="N318" s="41">
        <f t="shared" si="37"/>
        <v>2.52</v>
      </c>
      <c r="O318" s="40"/>
    </row>
    <row r="319" spans="1:15" s="23" customFormat="1" x14ac:dyDescent="0.2">
      <c r="A319" s="40"/>
      <c r="B319" s="41" t="s">
        <v>23780</v>
      </c>
      <c r="C319" s="84">
        <f>0.7*4.4</f>
        <v>3.08</v>
      </c>
      <c r="D319" s="40" t="str">
        <f t="shared" si="38"/>
        <v/>
      </c>
      <c r="E319" s="41"/>
      <c r="F319" s="40" t="str">
        <f t="shared" si="39"/>
        <v/>
      </c>
      <c r="G319" s="41"/>
      <c r="H319" s="41"/>
      <c r="I319" s="41"/>
      <c r="J319" s="41"/>
      <c r="K319" s="41"/>
      <c r="L319" s="41"/>
      <c r="M319" s="40" t="s">
        <v>8074</v>
      </c>
      <c r="N319" s="41">
        <f t="shared" si="37"/>
        <v>3.08</v>
      </c>
      <c r="O319" s="40"/>
    </row>
    <row r="320" spans="1:15" x14ac:dyDescent="0.2">
      <c r="A320" s="41"/>
      <c r="B320" s="41" t="s">
        <v>23778</v>
      </c>
      <c r="C320" s="84">
        <f>(0.25+1.6+0.6)*(0.25+4.63+0.25)</f>
        <v>12.5685</v>
      </c>
      <c r="D320" s="40" t="str">
        <f>IF(E320&lt;&gt;"","X","")</f>
        <v>X</v>
      </c>
      <c r="E320" s="78">
        <v>2</v>
      </c>
      <c r="F320" s="40" t="str">
        <f>IF(G320&lt;&gt;"","X","")</f>
        <v/>
      </c>
      <c r="G320" s="41"/>
      <c r="H320" s="41"/>
      <c r="I320" s="41"/>
      <c r="J320" s="41"/>
      <c r="K320" s="41"/>
      <c r="L320" s="41"/>
      <c r="M320" s="40" t="s">
        <v>8074</v>
      </c>
      <c r="N320" s="41">
        <f t="shared" si="37"/>
        <v>25.137</v>
      </c>
      <c r="O320" s="40"/>
    </row>
    <row r="321" spans="1:15" x14ac:dyDescent="0.2">
      <c r="A321" s="41"/>
      <c r="B321" s="41" t="s">
        <v>23794</v>
      </c>
      <c r="C321" s="84">
        <f>(0.25+1.6+0.6)*(0.25+4.63)</f>
        <v>11.956000000000001</v>
      </c>
      <c r="D321" s="40" t="str">
        <f>IF(E321&lt;&gt;"","X","")</f>
        <v>X</v>
      </c>
      <c r="E321" s="78">
        <v>2</v>
      </c>
      <c r="F321" s="40" t="str">
        <f>IF(G321&lt;&gt;"","X","")</f>
        <v/>
      </c>
      <c r="G321" s="41"/>
      <c r="H321" s="41"/>
      <c r="I321" s="41"/>
      <c r="J321" s="41"/>
      <c r="K321" s="41"/>
      <c r="L321" s="41"/>
      <c r="M321" s="40" t="s">
        <v>8074</v>
      </c>
      <c r="N321" s="41">
        <f t="shared" si="37"/>
        <v>23.912000000000003</v>
      </c>
      <c r="O321" s="40"/>
    </row>
    <row r="322" spans="1:15" s="23" customFormat="1" x14ac:dyDescent="0.2">
      <c r="A322" s="40"/>
      <c r="B322" s="83" t="s">
        <v>23767</v>
      </c>
      <c r="C322" s="40" t="s">
        <v>21082</v>
      </c>
      <c r="D322" s="40"/>
      <c r="E322" s="40" t="s">
        <v>8072</v>
      </c>
      <c r="F322" s="40"/>
      <c r="G322" s="40" t="s">
        <v>23770</v>
      </c>
      <c r="H322" s="40"/>
      <c r="I322" s="40" t="s">
        <v>8073</v>
      </c>
      <c r="J322" s="40"/>
      <c r="K322" s="40"/>
      <c r="L322" s="40"/>
      <c r="M322" s="40"/>
      <c r="N322" s="41"/>
      <c r="O322" s="40"/>
    </row>
    <row r="323" spans="1:15" x14ac:dyDescent="0.2">
      <c r="A323" s="41"/>
      <c r="B323" s="41" t="s">
        <v>23768</v>
      </c>
      <c r="C323" s="78">
        <v>1.3</v>
      </c>
      <c r="D323" s="40" t="str">
        <f t="shared" ref="D323:D325" si="40">IF(E323&lt;&gt;"","X","")</f>
        <v>X</v>
      </c>
      <c r="E323" s="78">
        <v>34.450000000000003</v>
      </c>
      <c r="F323" s="40" t="str">
        <f t="shared" ref="F323:H325" si="41">IF(G323&lt;&gt;"","X","")</f>
        <v>X</v>
      </c>
      <c r="G323" s="78">
        <v>2</v>
      </c>
      <c r="H323" s="41"/>
      <c r="I323" s="41"/>
      <c r="J323" s="41"/>
      <c r="K323" s="41"/>
      <c r="L323" s="41"/>
      <c r="M323" s="40" t="s">
        <v>8074</v>
      </c>
      <c r="N323" s="41">
        <f t="shared" si="37"/>
        <v>89.570000000000007</v>
      </c>
      <c r="O323" s="40"/>
    </row>
    <row r="324" spans="1:15" x14ac:dyDescent="0.2">
      <c r="A324" s="41"/>
      <c r="B324" s="41" t="s">
        <v>23769</v>
      </c>
      <c r="C324" s="78">
        <v>1</v>
      </c>
      <c r="D324" s="40" t="str">
        <f t="shared" si="40"/>
        <v>X</v>
      </c>
      <c r="E324" s="78">
        <f>E323</f>
        <v>34.450000000000003</v>
      </c>
      <c r="F324" s="40" t="str">
        <f t="shared" si="41"/>
        <v>X</v>
      </c>
      <c r="G324" s="78">
        <v>2</v>
      </c>
      <c r="H324" s="41"/>
      <c r="I324" s="41"/>
      <c r="J324" s="41"/>
      <c r="K324" s="41"/>
      <c r="L324" s="41"/>
      <c r="M324" s="40" t="s">
        <v>8074</v>
      </c>
      <c r="N324" s="41">
        <f t="shared" si="37"/>
        <v>68.900000000000006</v>
      </c>
      <c r="O324" s="40"/>
    </row>
    <row r="325" spans="1:15" x14ac:dyDescent="0.2">
      <c r="A325" s="41"/>
      <c r="B325" s="41" t="s">
        <v>21089</v>
      </c>
      <c r="C325" s="41"/>
      <c r="D325" s="40" t="str">
        <f t="shared" si="40"/>
        <v>X</v>
      </c>
      <c r="E325" s="78">
        <f>E323</f>
        <v>34.450000000000003</v>
      </c>
      <c r="F325" s="40" t="str">
        <f t="shared" si="41"/>
        <v/>
      </c>
      <c r="G325" s="44"/>
      <c r="H325" s="40" t="str">
        <f t="shared" si="41"/>
        <v>X</v>
      </c>
      <c r="I325" s="78">
        <v>1.5</v>
      </c>
      <c r="J325" s="41"/>
      <c r="K325" s="41"/>
      <c r="L325" s="41"/>
      <c r="M325" s="40" t="s">
        <v>8074</v>
      </c>
      <c r="N325" s="41">
        <f t="shared" si="37"/>
        <v>51.675000000000004</v>
      </c>
      <c r="O325" s="40"/>
    </row>
    <row r="326" spans="1:15" s="23" customFormat="1" x14ac:dyDescent="0.2">
      <c r="A326" s="40"/>
      <c r="B326" s="83" t="s">
        <v>23776</v>
      </c>
      <c r="C326" s="40" t="s">
        <v>21082</v>
      </c>
      <c r="D326" s="40"/>
      <c r="E326" s="40" t="s">
        <v>8072</v>
      </c>
      <c r="F326" s="40"/>
      <c r="G326" s="40" t="s">
        <v>21084</v>
      </c>
      <c r="H326" s="40"/>
      <c r="I326" s="40" t="s">
        <v>8073</v>
      </c>
      <c r="J326" s="40"/>
      <c r="K326" s="40"/>
      <c r="L326" s="40"/>
      <c r="M326" s="40"/>
      <c r="N326" s="41"/>
      <c r="O326" s="40"/>
    </row>
    <row r="327" spans="1:15" x14ac:dyDescent="0.2">
      <c r="A327" s="41"/>
      <c r="B327" s="41" t="s">
        <v>21087</v>
      </c>
      <c r="C327" s="78">
        <v>1.75</v>
      </c>
      <c r="D327" s="40" t="str">
        <f t="shared" ref="D327:D328" si="42">IF(E327&lt;&gt;"","X","")</f>
        <v>X</v>
      </c>
      <c r="E327" s="78">
        <v>192</v>
      </c>
      <c r="F327" s="40" t="str">
        <f t="shared" ref="F327:F328" si="43">IF(G327&lt;&gt;"","X","")</f>
        <v>X</v>
      </c>
      <c r="G327" s="78">
        <v>2</v>
      </c>
      <c r="H327" s="41"/>
      <c r="I327" s="41"/>
      <c r="J327" s="41"/>
      <c r="K327" s="41"/>
      <c r="L327" s="41"/>
      <c r="M327" s="40" t="s">
        <v>8074</v>
      </c>
      <c r="N327" s="41">
        <f>PRODUCT(C327:L327)</f>
        <v>672</v>
      </c>
      <c r="O327" s="40"/>
    </row>
    <row r="328" spans="1:15" x14ac:dyDescent="0.2">
      <c r="A328" s="41"/>
      <c r="B328" s="41" t="s">
        <v>21088</v>
      </c>
      <c r="C328" s="78">
        <v>1.6</v>
      </c>
      <c r="D328" s="40" t="str">
        <f t="shared" si="42"/>
        <v>X</v>
      </c>
      <c r="E328" s="78">
        <f>$E$327</f>
        <v>192</v>
      </c>
      <c r="F328" s="40" t="str">
        <f t="shared" si="43"/>
        <v>X</v>
      </c>
      <c r="G328" s="78">
        <v>2</v>
      </c>
      <c r="H328" s="41"/>
      <c r="I328" s="41"/>
      <c r="J328" s="41"/>
      <c r="K328" s="41"/>
      <c r="L328" s="41"/>
      <c r="M328" s="40" t="s">
        <v>8074</v>
      </c>
      <c r="N328" s="41">
        <f t="shared" ref="N328" si="44">PRODUCT(C328:L328)</f>
        <v>614.40000000000009</v>
      </c>
      <c r="O328" s="40"/>
    </row>
    <row r="329" spans="1:15" x14ac:dyDescent="0.2">
      <c r="A329" s="41"/>
      <c r="B329" s="41"/>
      <c r="C329" s="41"/>
      <c r="D329" s="40" t="str">
        <f t="shared" ref="D329" si="45">IF(E329&lt;&gt;"","X","")</f>
        <v/>
      </c>
      <c r="E329" s="41"/>
      <c r="F329" s="40" t="str">
        <f t="shared" ref="F329" si="46">IF(G329&lt;&gt;"","X","")</f>
        <v/>
      </c>
      <c r="G329" s="44"/>
      <c r="H329" s="40" t="str">
        <f t="shared" ref="H329" si="47">IF(I329&lt;&gt;"","X","")</f>
        <v/>
      </c>
      <c r="I329" s="41"/>
      <c r="J329" s="41"/>
      <c r="K329" s="41"/>
      <c r="L329" s="41"/>
      <c r="M329" s="40"/>
      <c r="N329" s="41"/>
      <c r="O329" s="40"/>
    </row>
    <row r="330" spans="1:15" x14ac:dyDescent="0.2">
      <c r="A330" s="37" t="s">
        <v>24032</v>
      </c>
      <c r="B330" s="98">
        <v>3003021</v>
      </c>
      <c r="C330" s="38" t="str">
        <f>IF(A330="SINAPI",VLOOKUP(B330,SINAPI!$G$5:$K$10218,2,0),IF(A330="SICRO",VLOOKUP(B330,SICRO!$A:$D,2,0),IF(A330="SIURB_EDIF",VLOOKUP(B330,SIURB_EDIF_SemDes_Julho24!$A:$D,2,0),IF(A330="CDHU",VLOOKUP(B330,CDHU!$A:$F,2,0),IF(A330="SIURB_INFRA",VLOOKUP(B330,'SIURB_INFRA SemDes Jul24'!$A:$D,2,0),"")))))</f>
        <v>CONCRETO FCK = 30,0MPA - USINADO E BOMBEÁVEL</v>
      </c>
      <c r="D330" s="38"/>
      <c r="E330" s="38"/>
      <c r="F330" s="38"/>
      <c r="G330" s="38"/>
      <c r="H330" s="38"/>
      <c r="I330" s="38"/>
      <c r="J330" s="38"/>
      <c r="K330" s="38"/>
      <c r="L330" s="38"/>
      <c r="M330" s="39"/>
      <c r="N330" s="38">
        <f>ROUND(SUM(N332:N349),2)</f>
        <v>199.91</v>
      </c>
      <c r="O330" s="39" t="str">
        <f>IF(A330="SINAPI",VLOOKUP(B330,SINAPI!$G$5:$K$10218,3,0),IF(A330="SICRO",VLOOKUP(B330,SICRO!$A:$D,3,0),IF(A330="SIURB_EDIF",VLOOKUP(B330,SIURB_EDIF_SemDes_Julho24!$A:$D,3,0),IF(A330="CDHU",VLOOKUP(B330,CDHU!$A:$F,3,0),IF(A330="SIURB_INFRA",VLOOKUP(B330,'SIURB_INFRA SemDes Jul24'!$A:$D,3,0),"")))))</f>
        <v>M3</v>
      </c>
    </row>
    <row r="331" spans="1:15" s="23" customFormat="1" x14ac:dyDescent="0.2">
      <c r="A331" s="40"/>
      <c r="B331" s="83" t="s">
        <v>23759</v>
      </c>
      <c r="C331" s="40" t="s">
        <v>21092</v>
      </c>
      <c r="D331" s="40"/>
      <c r="E331" s="40" t="s">
        <v>8076</v>
      </c>
      <c r="F331" s="40"/>
      <c r="G331" s="40" t="s">
        <v>21084</v>
      </c>
      <c r="H331" s="40"/>
      <c r="I331" s="40"/>
      <c r="J331" s="40"/>
      <c r="K331" s="40"/>
      <c r="L331" s="40"/>
      <c r="M331" s="40"/>
      <c r="N331" s="41"/>
      <c r="O331" s="40"/>
    </row>
    <row r="332" spans="1:15" x14ac:dyDescent="0.2">
      <c r="A332" s="41"/>
      <c r="B332" s="41" t="s">
        <v>23790</v>
      </c>
      <c r="C332" s="84">
        <f>2.15*((1.15+0.45)/2)</f>
        <v>1.7199999999999998</v>
      </c>
      <c r="D332" s="40" t="str">
        <f t="shared" ref="D332:D333" si="48">IF(E332&lt;&gt;"","X","")</f>
        <v>X</v>
      </c>
      <c r="E332" s="78">
        <v>0.15</v>
      </c>
      <c r="F332" s="40"/>
      <c r="G332" s="78">
        <v>2</v>
      </c>
      <c r="H332" s="41"/>
      <c r="I332" s="41"/>
      <c r="J332" s="41"/>
      <c r="K332" s="41"/>
      <c r="L332" s="41"/>
      <c r="M332" s="40" t="s">
        <v>8074</v>
      </c>
      <c r="N332" s="41">
        <f>PRODUCT(C332:L332)</f>
        <v>0.5159999999999999</v>
      </c>
      <c r="O332" s="40"/>
    </row>
    <row r="333" spans="1:15" x14ac:dyDescent="0.2">
      <c r="A333" s="41"/>
      <c r="B333" s="79" t="s">
        <v>23791</v>
      </c>
      <c r="C333" s="85">
        <f>2.2*1.3-1.5*1+(2.5-2.2)*0.15</f>
        <v>1.4050000000000002</v>
      </c>
      <c r="D333" s="40" t="str">
        <f t="shared" si="48"/>
        <v>X</v>
      </c>
      <c r="E333" s="78">
        <v>0.25</v>
      </c>
      <c r="F333" s="40"/>
      <c r="G333" s="44"/>
      <c r="H333" s="41"/>
      <c r="I333" s="41"/>
      <c r="J333" s="41"/>
      <c r="K333" s="41"/>
      <c r="L333" s="41"/>
      <c r="M333" s="40" t="s">
        <v>8074</v>
      </c>
      <c r="N333" s="41">
        <f t="shared" ref="N333:N349" si="49">PRODUCT(C333:L333)</f>
        <v>0.35125000000000006</v>
      </c>
      <c r="O333" s="40"/>
    </row>
    <row r="334" spans="1:15" x14ac:dyDescent="0.2">
      <c r="A334" s="41"/>
      <c r="B334" s="41" t="s">
        <v>23789</v>
      </c>
      <c r="C334" s="78">
        <f>C250</f>
        <v>8.5500000000000007</v>
      </c>
      <c r="D334" s="40" t="str">
        <f t="shared" ref="D334" si="50">IF(E334&lt;&gt;"","X","")</f>
        <v>X</v>
      </c>
      <c r="E334" s="78">
        <v>0.15</v>
      </c>
      <c r="F334" s="40"/>
      <c r="G334" s="44"/>
      <c r="H334" s="41"/>
      <c r="I334" s="41"/>
      <c r="J334" s="41"/>
      <c r="K334" s="41"/>
      <c r="L334" s="41"/>
      <c r="M334" s="40" t="s">
        <v>8074</v>
      </c>
      <c r="N334" s="41">
        <f t="shared" si="49"/>
        <v>1.2825</v>
      </c>
      <c r="O334" s="40"/>
    </row>
    <row r="335" spans="1:15" s="23" customFormat="1" x14ac:dyDescent="0.2">
      <c r="A335" s="40"/>
      <c r="B335" s="83" t="s">
        <v>23771</v>
      </c>
      <c r="C335" s="40"/>
      <c r="D335" s="40"/>
      <c r="E335" s="40"/>
      <c r="F335" s="40"/>
      <c r="G335" s="40"/>
      <c r="H335" s="40"/>
      <c r="I335" s="40"/>
      <c r="J335" s="40"/>
      <c r="K335" s="40"/>
      <c r="L335" s="40"/>
      <c r="M335" s="40"/>
      <c r="N335" s="41"/>
      <c r="O335" s="40"/>
    </row>
    <row r="336" spans="1:15" x14ac:dyDescent="0.2">
      <c r="A336" s="41"/>
      <c r="B336" s="41" t="s">
        <v>23773</v>
      </c>
      <c r="C336" s="84">
        <f>1.6*3</f>
        <v>4.8000000000000007</v>
      </c>
      <c r="D336" s="40" t="str">
        <f>IF(E336&lt;&gt;"","X","")</f>
        <v>X</v>
      </c>
      <c r="E336" s="78">
        <v>0.25</v>
      </c>
      <c r="F336" s="40" t="str">
        <f>IF(G336&lt;&gt;"","X","")</f>
        <v>X</v>
      </c>
      <c r="G336" s="78">
        <v>2</v>
      </c>
      <c r="H336" s="41"/>
      <c r="I336" s="41"/>
      <c r="J336" s="41"/>
      <c r="K336" s="41"/>
      <c r="L336" s="41"/>
      <c r="M336" s="40" t="s">
        <v>8074</v>
      </c>
      <c r="N336" s="41">
        <f t="shared" si="49"/>
        <v>2.4000000000000004</v>
      </c>
      <c r="O336" s="40"/>
    </row>
    <row r="337" spans="1:15" s="23" customFormat="1" x14ac:dyDescent="0.2">
      <c r="A337" s="40"/>
      <c r="B337" s="41" t="s">
        <v>23792</v>
      </c>
      <c r="C337" s="84">
        <f>3*1.6-1.3*1.8-3.1416*0.6*0.6</f>
        <v>1.3290240000000004</v>
      </c>
      <c r="D337" s="40" t="str">
        <f>IF(E337&lt;&gt;"","X","")</f>
        <v>X</v>
      </c>
      <c r="E337" s="78">
        <v>0.25</v>
      </c>
      <c r="F337" s="40" t="str">
        <f>IF(G337&lt;&gt;"","X","")</f>
        <v/>
      </c>
      <c r="G337" s="41"/>
      <c r="H337" s="41"/>
      <c r="I337" s="41"/>
      <c r="J337" s="41"/>
      <c r="K337" s="41"/>
      <c r="L337" s="41"/>
      <c r="M337" s="40" t="s">
        <v>8074</v>
      </c>
      <c r="N337" s="41">
        <f t="shared" si="49"/>
        <v>0.33225600000000011</v>
      </c>
      <c r="O337" s="40"/>
    </row>
    <row r="338" spans="1:15" s="23" customFormat="1" x14ac:dyDescent="0.2">
      <c r="A338" s="40"/>
      <c r="B338" s="41" t="s">
        <v>23789</v>
      </c>
      <c r="C338" s="78">
        <f>C271</f>
        <v>9</v>
      </c>
      <c r="D338" s="40" t="str">
        <f>IF(E338&lt;&gt;"","X","")</f>
        <v>X</v>
      </c>
      <c r="E338" s="78">
        <v>0.25</v>
      </c>
      <c r="F338" s="40"/>
      <c r="G338" s="41"/>
      <c r="H338" s="41"/>
      <c r="I338" s="41"/>
      <c r="J338" s="41"/>
      <c r="K338" s="41"/>
      <c r="L338" s="41"/>
      <c r="M338" s="40" t="s">
        <v>8074</v>
      </c>
      <c r="N338" s="41">
        <f t="shared" si="49"/>
        <v>2.25</v>
      </c>
      <c r="O338" s="40"/>
    </row>
    <row r="339" spans="1:15" s="23" customFormat="1" x14ac:dyDescent="0.2">
      <c r="A339" s="40"/>
      <c r="B339" s="83" t="s">
        <v>23777</v>
      </c>
      <c r="C339" s="40"/>
      <c r="D339" s="40"/>
      <c r="E339" s="40"/>
      <c r="F339" s="40"/>
      <c r="G339" s="40"/>
      <c r="H339" s="40"/>
      <c r="I339" s="40"/>
      <c r="J339" s="40"/>
      <c r="K339" s="40"/>
      <c r="L339" s="40"/>
      <c r="M339" s="40"/>
      <c r="N339" s="41"/>
      <c r="O339" s="40"/>
    </row>
    <row r="340" spans="1:15" x14ac:dyDescent="0.2">
      <c r="A340" s="41"/>
      <c r="B340" s="41" t="s">
        <v>23794</v>
      </c>
      <c r="C340" s="84">
        <f>(0.25+1.6+0.6)*(0.25+4.63)</f>
        <v>11.956000000000001</v>
      </c>
      <c r="D340" s="40" t="str">
        <f t="shared" ref="D340:D342" si="51">IF(E340&lt;&gt;"","X","")</f>
        <v>X</v>
      </c>
      <c r="E340" s="78">
        <v>0.25</v>
      </c>
      <c r="F340" s="40" t="str">
        <f>IF(G340&lt;&gt;"","X","")</f>
        <v>X</v>
      </c>
      <c r="G340" s="78">
        <v>2</v>
      </c>
      <c r="H340" s="41"/>
      <c r="I340" s="41"/>
      <c r="J340" s="41"/>
      <c r="K340" s="41"/>
      <c r="L340" s="41"/>
      <c r="M340" s="40" t="s">
        <v>8074</v>
      </c>
      <c r="N340" s="41">
        <f t="shared" si="49"/>
        <v>5.9780000000000006</v>
      </c>
      <c r="O340" s="40"/>
    </row>
    <row r="341" spans="1:15" x14ac:dyDescent="0.2">
      <c r="A341" s="41"/>
      <c r="B341" s="41" t="s">
        <v>23795</v>
      </c>
      <c r="C341" s="84">
        <f>2.2*0.6</f>
        <v>1.32</v>
      </c>
      <c r="D341" s="40" t="str">
        <f t="shared" si="51"/>
        <v>X</v>
      </c>
      <c r="E341" s="78">
        <v>0.25</v>
      </c>
      <c r="F341" s="40"/>
      <c r="G341" s="44"/>
      <c r="H341" s="41"/>
      <c r="I341" s="41"/>
      <c r="J341" s="41"/>
      <c r="K341" s="41"/>
      <c r="L341" s="41"/>
      <c r="M341" s="40" t="s">
        <v>8074</v>
      </c>
      <c r="N341" s="41">
        <f t="shared" si="49"/>
        <v>0.33</v>
      </c>
      <c r="O341" s="40"/>
    </row>
    <row r="342" spans="1:15" x14ac:dyDescent="0.2">
      <c r="A342" s="41"/>
      <c r="B342" s="41" t="s">
        <v>23796</v>
      </c>
      <c r="C342" s="84">
        <f>4.4*0.7</f>
        <v>3.08</v>
      </c>
      <c r="D342" s="40" t="str">
        <f t="shared" si="51"/>
        <v>X</v>
      </c>
      <c r="E342" s="78">
        <v>0.25</v>
      </c>
      <c r="F342" s="40"/>
      <c r="G342" s="44"/>
      <c r="H342" s="41"/>
      <c r="I342" s="41"/>
      <c r="J342" s="41"/>
      <c r="K342" s="41"/>
      <c r="L342" s="41"/>
      <c r="M342" s="40" t="s">
        <v>8074</v>
      </c>
      <c r="N342" s="41">
        <f t="shared" si="49"/>
        <v>0.77</v>
      </c>
      <c r="O342" s="40"/>
    </row>
    <row r="343" spans="1:15" x14ac:dyDescent="0.2">
      <c r="A343" s="41"/>
      <c r="B343" s="41" t="s">
        <v>23789</v>
      </c>
      <c r="C343" s="78">
        <f>C272</f>
        <v>16.5</v>
      </c>
      <c r="D343" s="40" t="str">
        <f>IF(E343&lt;&gt;"","X","")</f>
        <v>X</v>
      </c>
      <c r="E343" s="78">
        <v>0.25</v>
      </c>
      <c r="F343" s="40"/>
      <c r="G343" s="44"/>
      <c r="H343" s="41"/>
      <c r="I343" s="41"/>
      <c r="J343" s="41"/>
      <c r="K343" s="41"/>
      <c r="L343" s="41"/>
      <c r="M343" s="40" t="s">
        <v>8074</v>
      </c>
      <c r="N343" s="41">
        <f t="shared" si="49"/>
        <v>4.125</v>
      </c>
      <c r="O343" s="40"/>
    </row>
    <row r="344" spans="1:15" s="23" customFormat="1" x14ac:dyDescent="0.2">
      <c r="A344" s="40"/>
      <c r="B344" s="83" t="s">
        <v>23767</v>
      </c>
      <c r="C344" s="40" t="s">
        <v>21082</v>
      </c>
      <c r="D344" s="40"/>
      <c r="E344" s="40" t="s">
        <v>8072</v>
      </c>
      <c r="F344" s="40"/>
      <c r="G344" s="40" t="s">
        <v>8076</v>
      </c>
      <c r="H344" s="40"/>
      <c r="I344" s="40" t="s">
        <v>21084</v>
      </c>
      <c r="J344" s="40"/>
      <c r="K344" s="40"/>
      <c r="L344" s="40"/>
      <c r="M344" s="40"/>
      <c r="N344" s="41"/>
      <c r="O344" s="40"/>
    </row>
    <row r="345" spans="1:15" x14ac:dyDescent="0.2">
      <c r="A345" s="41"/>
      <c r="B345" s="41" t="s">
        <v>21090</v>
      </c>
      <c r="C345" s="78">
        <f>C323</f>
        <v>1.3</v>
      </c>
      <c r="D345" s="40" t="str">
        <f t="shared" ref="D345:D349" si="52">IF(E345&lt;&gt;"","X","")</f>
        <v>X</v>
      </c>
      <c r="E345" s="78">
        <f>E254</f>
        <v>34.450000000000003</v>
      </c>
      <c r="F345" s="40"/>
      <c r="G345" s="78">
        <v>0.15</v>
      </c>
      <c r="H345" s="41"/>
      <c r="I345" s="78">
        <v>2</v>
      </c>
      <c r="J345" s="41"/>
      <c r="K345" s="41"/>
      <c r="L345" s="41"/>
      <c r="M345" s="40" t="s">
        <v>8074</v>
      </c>
      <c r="N345" s="41">
        <f t="shared" si="49"/>
        <v>13.435500000000001</v>
      </c>
      <c r="O345" s="40"/>
    </row>
    <row r="346" spans="1:15" x14ac:dyDescent="0.2">
      <c r="A346" s="41"/>
      <c r="B346" s="41" t="s">
        <v>21091</v>
      </c>
      <c r="C346" s="78">
        <v>1.5</v>
      </c>
      <c r="D346" s="40" t="str">
        <f t="shared" si="52"/>
        <v>X</v>
      </c>
      <c r="E346" s="78">
        <f>E254</f>
        <v>34.450000000000003</v>
      </c>
      <c r="F346" s="40"/>
      <c r="G346" s="78">
        <v>0.15</v>
      </c>
      <c r="H346" s="41"/>
      <c r="I346" s="78">
        <v>2</v>
      </c>
      <c r="J346" s="41"/>
      <c r="K346" s="41"/>
      <c r="L346" s="41"/>
      <c r="M346" s="40" t="s">
        <v>8074</v>
      </c>
      <c r="N346" s="41">
        <f t="shared" si="49"/>
        <v>15.502500000000001</v>
      </c>
      <c r="O346" s="40"/>
    </row>
    <row r="347" spans="1:15" s="23" customFormat="1" x14ac:dyDescent="0.2">
      <c r="A347" s="40"/>
      <c r="B347" s="83" t="s">
        <v>23776</v>
      </c>
      <c r="C347" s="40" t="s">
        <v>21082</v>
      </c>
      <c r="D347" s="40"/>
      <c r="E347" s="40" t="s">
        <v>8072</v>
      </c>
      <c r="F347" s="40"/>
      <c r="G347" s="40" t="s">
        <v>8076</v>
      </c>
      <c r="H347" s="40"/>
      <c r="I347" s="40" t="s">
        <v>21084</v>
      </c>
      <c r="J347" s="40"/>
      <c r="K347" s="40"/>
      <c r="L347" s="40"/>
      <c r="M347" s="40"/>
      <c r="N347" s="41"/>
      <c r="O347" s="40"/>
    </row>
    <row r="348" spans="1:15" x14ac:dyDescent="0.2">
      <c r="A348" s="41"/>
      <c r="B348" s="41" t="s">
        <v>21090</v>
      </c>
      <c r="C348" s="78">
        <v>1.75</v>
      </c>
      <c r="D348" s="40" t="str">
        <f t="shared" si="52"/>
        <v>X</v>
      </c>
      <c r="E348" s="78">
        <f t="shared" ref="E348:E349" si="53">$E$327</f>
        <v>192</v>
      </c>
      <c r="F348" s="40"/>
      <c r="G348" s="78">
        <v>0.15</v>
      </c>
      <c r="H348" s="41"/>
      <c r="I348" s="78">
        <v>2</v>
      </c>
      <c r="J348" s="41"/>
      <c r="K348" s="41"/>
      <c r="L348" s="41"/>
      <c r="M348" s="40" t="s">
        <v>8074</v>
      </c>
      <c r="N348" s="41">
        <f t="shared" si="49"/>
        <v>100.8</v>
      </c>
      <c r="O348" s="40"/>
    </row>
    <row r="349" spans="1:15" x14ac:dyDescent="0.2">
      <c r="A349" s="41"/>
      <c r="B349" s="41" t="s">
        <v>23793</v>
      </c>
      <c r="C349" s="78">
        <v>1.8</v>
      </c>
      <c r="D349" s="40" t="str">
        <f t="shared" si="52"/>
        <v>X</v>
      </c>
      <c r="E349" s="78">
        <f t="shared" si="53"/>
        <v>192</v>
      </c>
      <c r="F349" s="40"/>
      <c r="G349" s="78">
        <v>0.15</v>
      </c>
      <c r="H349" s="41"/>
      <c r="I349" s="41"/>
      <c r="J349" s="41"/>
      <c r="K349" s="41"/>
      <c r="L349" s="41"/>
      <c r="M349" s="40" t="s">
        <v>8074</v>
      </c>
      <c r="N349" s="41">
        <f t="shared" si="49"/>
        <v>51.84</v>
      </c>
      <c r="O349" s="40"/>
    </row>
    <row r="350" spans="1:15" x14ac:dyDescent="0.2">
      <c r="A350" s="79"/>
      <c r="B350" s="79"/>
      <c r="C350" s="79"/>
      <c r="D350" s="80"/>
      <c r="E350" s="79"/>
      <c r="F350" s="80"/>
      <c r="G350" s="81"/>
      <c r="H350" s="79"/>
      <c r="I350" s="79"/>
      <c r="J350" s="79"/>
      <c r="K350" s="79"/>
      <c r="L350" s="79"/>
      <c r="M350" s="80"/>
      <c r="N350" s="79"/>
      <c r="O350" s="80"/>
    </row>
    <row r="351" spans="1:15" x14ac:dyDescent="0.2">
      <c r="A351" s="37" t="s">
        <v>24032</v>
      </c>
      <c r="B351" s="98">
        <v>3003030</v>
      </c>
      <c r="C351" s="38" t="str">
        <f>IF(A351="SINAPI",VLOOKUP(B351,SINAPI!$G$5:$K$10218,2,0),IF(A351="SICRO",VLOOKUP(B351,SICRO!$A:$D,2,0),IF(A351="SIURB_EDIF",VLOOKUP(B351,SIURB_EDIF_SemDes_Julho24!$A:$D,2,0),IF(A351="CDHU",VLOOKUP(B351,CDHU!$A:$F,2,0),IF(A351="SIURB_INFRA",VLOOKUP(B351,'SIURB_INFRA SemDes Jul24'!$A:$D,2,0),"")))))</f>
        <v>BOMBEAMENTO DE CONCRETO</v>
      </c>
      <c r="D351" s="38"/>
      <c r="E351" s="38"/>
      <c r="F351" s="38"/>
      <c r="G351" s="38"/>
      <c r="H351" s="38"/>
      <c r="I351" s="38"/>
      <c r="J351" s="38"/>
      <c r="K351" s="38"/>
      <c r="L351" s="38"/>
      <c r="M351" s="39"/>
      <c r="N351" s="38">
        <f>ROUND(SUM(N353:N353),2)</f>
        <v>199.91</v>
      </c>
      <c r="O351" s="39" t="str">
        <f>IF(A351="SINAPI",VLOOKUP(B351,SINAPI!$G$5:$K$10218,3,0),IF(A351="SICRO",VLOOKUP(B351,SICRO!$A:$D,3,0),IF(A351="SIURB_EDIF",VLOOKUP(B351,SIURB_EDIF_SemDes_Julho24!$A:$D,3,0),IF(A351="CDHU",VLOOKUP(B351,CDHU!$A:$F,3,0),IF(A351="SIURB_INFRA",VLOOKUP(B351,'SIURB_INFRA SemDes Jul24'!$A:$D,3,0),"")))))</f>
        <v>M3</v>
      </c>
    </row>
    <row r="352" spans="1:15" s="23" customFormat="1" x14ac:dyDescent="0.2">
      <c r="A352" s="40"/>
      <c r="B352" s="40"/>
      <c r="C352" s="40" t="s">
        <v>8078</v>
      </c>
      <c r="D352" s="40"/>
      <c r="E352" s="40"/>
      <c r="F352" s="40"/>
      <c r="G352" s="40"/>
      <c r="H352" s="40"/>
      <c r="I352" s="40"/>
      <c r="J352" s="40"/>
      <c r="K352" s="40"/>
      <c r="L352" s="40"/>
      <c r="M352" s="40"/>
      <c r="N352" s="40"/>
      <c r="O352" s="40"/>
    </row>
    <row r="353" spans="1:15" x14ac:dyDescent="0.2">
      <c r="A353" s="41"/>
      <c r="B353" s="41"/>
      <c r="C353" s="41">
        <f>N330</f>
        <v>199.91</v>
      </c>
      <c r="D353" s="40" t="str">
        <f>IF(E353&lt;&gt;"","X","")</f>
        <v/>
      </c>
      <c r="E353" s="41"/>
      <c r="F353" s="40"/>
      <c r="G353" s="41"/>
      <c r="H353" s="41"/>
      <c r="I353" s="41"/>
      <c r="J353" s="41"/>
      <c r="K353" s="41"/>
      <c r="L353" s="41"/>
      <c r="M353" s="40" t="s">
        <v>8074</v>
      </c>
      <c r="N353" s="41">
        <f>PRODUCT(C353:L353)</f>
        <v>199.91</v>
      </c>
      <c r="O353" s="40"/>
    </row>
    <row r="354" spans="1:15" x14ac:dyDescent="0.2">
      <c r="A354" s="42"/>
      <c r="B354" s="42"/>
      <c r="C354" s="42"/>
      <c r="D354" s="42"/>
      <c r="E354" s="42"/>
      <c r="F354" s="42"/>
      <c r="G354" s="42"/>
      <c r="H354" s="42"/>
      <c r="I354" s="42"/>
      <c r="J354" s="42"/>
      <c r="K354" s="42"/>
      <c r="L354" s="42"/>
      <c r="M354" s="43"/>
      <c r="N354" s="42"/>
      <c r="O354" s="43"/>
    </row>
    <row r="355" spans="1:15" s="92" customFormat="1" x14ac:dyDescent="0.2">
      <c r="A355" s="89" t="s">
        <v>43</v>
      </c>
      <c r="B355" s="98">
        <v>102730</v>
      </c>
      <c r="C355" s="38" t="str">
        <f>IF(A355="SINAPI",VLOOKUP(B355,SINAPI!$G$5:$K$10218,2,0),IF(A355="SICRO",VLOOKUP(B355,SICRO!$A:$D,2,0),IF(A355="SIURB_EDIF",VLOOKUP(B355,SIURB_EDIF_SemDes_Julho24!$A:$D,2,0),IF(A355="CDHU",VLOOKUP(B355,CDHU!$A:$F,2,0),IF(A355="SIURB_INFRA",VLOOKUP(B355,'SIURB_INFRA SemDes Jul24'!$A:$D,2,0),"")))))</f>
        <v>ARMAÇÃO DE MURO ALA E MURO TESTA UTILIZANDO AÇO CA-50 DE 10 MM - MONTAGEM. AF_07/2021</v>
      </c>
      <c r="D355" s="90"/>
      <c r="E355" s="90"/>
      <c r="F355" s="90"/>
      <c r="G355" s="90"/>
      <c r="H355" s="90"/>
      <c r="I355" s="90"/>
      <c r="J355" s="90"/>
      <c r="K355" s="90"/>
      <c r="L355" s="90"/>
      <c r="M355" s="91"/>
      <c r="N355" s="90">
        <f>ROUND(SUM(N357:N368),2)</f>
        <v>2750.25</v>
      </c>
      <c r="O355" s="39" t="str">
        <f>IF(A355="SINAPI",VLOOKUP(B355,SINAPI!$G$5:$K$10218,3,0),IF(A355="SICRO",VLOOKUP(B355,SICRO!$A:$D,3,0),IF(A355="SIURB_EDIF",VLOOKUP(B355,SIURB_EDIF_SemDes_Julho24!$A:$D,3,0),IF(A355="CDHU",VLOOKUP(B355,CDHU!$A:$F,3,0),IF(A355="SIURB_INFRA",VLOOKUP(B355,'SIURB_INFRA SemDes Jul24'!$A:$D,3,0),"")))))</f>
        <v>KG</v>
      </c>
    </row>
    <row r="356" spans="1:15" s="23" customFormat="1" x14ac:dyDescent="0.2">
      <c r="A356" s="40"/>
      <c r="B356" s="83" t="s">
        <v>23759</v>
      </c>
      <c r="C356" s="40" t="s">
        <v>8078</v>
      </c>
      <c r="D356" s="40"/>
      <c r="E356" s="40" t="s">
        <v>21085</v>
      </c>
      <c r="F356" s="40"/>
      <c r="G356" s="40"/>
      <c r="H356" s="40"/>
      <c r="I356" s="40"/>
      <c r="J356" s="40"/>
      <c r="K356" s="40"/>
      <c r="L356" s="40"/>
      <c r="M356" s="40"/>
      <c r="N356" s="40"/>
      <c r="O356" s="40"/>
    </row>
    <row r="357" spans="1:15" x14ac:dyDescent="0.2">
      <c r="A357" s="41"/>
      <c r="B357" s="41" t="s">
        <v>23790</v>
      </c>
      <c r="C357" s="41">
        <f>N332</f>
        <v>0.5159999999999999</v>
      </c>
      <c r="D357" s="40" t="str">
        <f t="shared" ref="D357" si="54">IF(E357&lt;&gt;"","X","")</f>
        <v>X</v>
      </c>
      <c r="E357" s="82">
        <v>150</v>
      </c>
      <c r="F357" s="40"/>
      <c r="G357" s="44"/>
      <c r="H357" s="41"/>
      <c r="I357" s="41"/>
      <c r="J357" s="41"/>
      <c r="K357" s="41"/>
      <c r="L357" s="41"/>
      <c r="M357" s="40" t="s">
        <v>8074</v>
      </c>
      <c r="N357" s="41">
        <f>PRODUCT(C357:L357)</f>
        <v>77.399999999999991</v>
      </c>
      <c r="O357" s="40"/>
    </row>
    <row r="358" spans="1:15" x14ac:dyDescent="0.2">
      <c r="A358" s="41"/>
      <c r="B358" s="41" t="s">
        <v>23791</v>
      </c>
      <c r="C358" s="41">
        <f>N333</f>
        <v>0.35125000000000006</v>
      </c>
      <c r="D358" s="40" t="str">
        <f t="shared" ref="D358:D359" si="55">IF(E358&lt;&gt;"","X","")</f>
        <v>X</v>
      </c>
      <c r="E358" s="82">
        <v>150</v>
      </c>
      <c r="F358" s="40"/>
      <c r="G358" s="44"/>
      <c r="H358" s="41"/>
      <c r="I358" s="41"/>
      <c r="J358" s="41"/>
      <c r="K358" s="41"/>
      <c r="L358" s="41"/>
      <c r="M358" s="40" t="s">
        <v>8074</v>
      </c>
      <c r="N358" s="41">
        <f t="shared" ref="N358:N376" si="56">PRODUCT(C358:L358)</f>
        <v>52.687500000000007</v>
      </c>
      <c r="O358" s="40"/>
    </row>
    <row r="359" spans="1:15" x14ac:dyDescent="0.2">
      <c r="A359" s="41"/>
      <c r="B359" s="41" t="s">
        <v>23789</v>
      </c>
      <c r="C359" s="41">
        <f>N334</f>
        <v>1.2825</v>
      </c>
      <c r="D359" s="40" t="str">
        <f t="shared" si="55"/>
        <v>X</v>
      </c>
      <c r="E359" s="82">
        <v>150</v>
      </c>
      <c r="F359" s="40"/>
      <c r="G359" s="44"/>
      <c r="H359" s="41"/>
      <c r="I359" s="41"/>
      <c r="J359" s="41"/>
      <c r="K359" s="41"/>
      <c r="L359" s="41"/>
      <c r="M359" s="40" t="s">
        <v>8074</v>
      </c>
      <c r="N359" s="41">
        <f t="shared" si="56"/>
        <v>192.375</v>
      </c>
      <c r="O359" s="40"/>
    </row>
    <row r="360" spans="1:15" s="23" customFormat="1" x14ac:dyDescent="0.2">
      <c r="A360" s="40"/>
      <c r="B360" s="83" t="s">
        <v>23771</v>
      </c>
      <c r="C360" s="41"/>
      <c r="D360" s="40"/>
      <c r="E360" s="41"/>
      <c r="F360" s="40"/>
      <c r="G360" s="40"/>
      <c r="H360" s="40"/>
      <c r="I360" s="40"/>
      <c r="J360" s="40"/>
      <c r="K360" s="40"/>
      <c r="L360" s="40"/>
      <c r="M360" s="40"/>
      <c r="N360" s="41"/>
      <c r="O360" s="40"/>
    </row>
    <row r="361" spans="1:15" x14ac:dyDescent="0.2">
      <c r="A361" s="41"/>
      <c r="B361" s="41" t="s">
        <v>23773</v>
      </c>
      <c r="C361" s="41">
        <f>N336</f>
        <v>2.4000000000000004</v>
      </c>
      <c r="D361" s="40" t="str">
        <f t="shared" ref="D361:D376" si="57">IF(E361&lt;&gt;"","X","")</f>
        <v>X</v>
      </c>
      <c r="E361" s="82">
        <v>150</v>
      </c>
      <c r="F361" s="40"/>
      <c r="G361" s="40"/>
      <c r="H361" s="40"/>
      <c r="I361" s="40"/>
      <c r="J361" s="41"/>
      <c r="K361" s="41"/>
      <c r="L361" s="41"/>
      <c r="M361" s="40" t="s">
        <v>8074</v>
      </c>
      <c r="N361" s="41">
        <f t="shared" si="56"/>
        <v>360.00000000000006</v>
      </c>
      <c r="O361" s="40"/>
    </row>
    <row r="362" spans="1:15" s="23" customFormat="1" x14ac:dyDescent="0.2">
      <c r="A362" s="40"/>
      <c r="B362" s="41" t="s">
        <v>23792</v>
      </c>
      <c r="C362" s="41">
        <f>N337</f>
        <v>0.33225600000000011</v>
      </c>
      <c r="D362" s="40" t="str">
        <f t="shared" si="57"/>
        <v>X</v>
      </c>
      <c r="E362" s="82">
        <v>150</v>
      </c>
      <c r="F362" s="40"/>
      <c r="G362" s="40"/>
      <c r="H362" s="40"/>
      <c r="I362" s="40"/>
      <c r="J362" s="41"/>
      <c r="K362" s="41"/>
      <c r="L362" s="41"/>
      <c r="M362" s="40" t="s">
        <v>8074</v>
      </c>
      <c r="N362" s="41">
        <f t="shared" si="56"/>
        <v>49.838400000000014</v>
      </c>
      <c r="O362" s="40"/>
    </row>
    <row r="363" spans="1:15" s="23" customFormat="1" x14ac:dyDescent="0.2">
      <c r="A363" s="40"/>
      <c r="B363" s="41" t="s">
        <v>23789</v>
      </c>
      <c r="C363" s="41">
        <f>N338</f>
        <v>2.25</v>
      </c>
      <c r="D363" s="40" t="str">
        <f t="shared" si="57"/>
        <v>X</v>
      </c>
      <c r="E363" s="82">
        <v>150</v>
      </c>
      <c r="F363" s="40"/>
      <c r="G363" s="40"/>
      <c r="H363" s="40"/>
      <c r="I363" s="40"/>
      <c r="J363" s="41"/>
      <c r="K363" s="41"/>
      <c r="L363" s="41"/>
      <c r="M363" s="40" t="s">
        <v>8074</v>
      </c>
      <c r="N363" s="41">
        <f t="shared" si="56"/>
        <v>337.5</v>
      </c>
      <c r="O363" s="40"/>
    </row>
    <row r="364" spans="1:15" s="23" customFormat="1" x14ac:dyDescent="0.2">
      <c r="A364" s="40"/>
      <c r="B364" s="83" t="s">
        <v>23777</v>
      </c>
      <c r="C364" s="41"/>
      <c r="D364" s="40"/>
      <c r="E364" s="41"/>
      <c r="F364" s="40"/>
      <c r="G364" s="40"/>
      <c r="H364" s="40"/>
      <c r="I364" s="40"/>
      <c r="J364" s="40"/>
      <c r="K364" s="40"/>
      <c r="L364" s="40"/>
      <c r="M364" s="40"/>
      <c r="N364" s="41"/>
      <c r="O364" s="40"/>
    </row>
    <row r="365" spans="1:15" x14ac:dyDescent="0.2">
      <c r="A365" s="41"/>
      <c r="B365" s="41" t="s">
        <v>23794</v>
      </c>
      <c r="C365" s="41">
        <f>N340</f>
        <v>5.9780000000000006</v>
      </c>
      <c r="D365" s="40" t="str">
        <f t="shared" si="57"/>
        <v>X</v>
      </c>
      <c r="E365" s="82">
        <v>150</v>
      </c>
      <c r="F365" s="40"/>
      <c r="G365" s="40"/>
      <c r="H365" s="40"/>
      <c r="I365" s="40"/>
      <c r="J365" s="41"/>
      <c r="K365" s="41"/>
      <c r="L365" s="41"/>
      <c r="M365" s="40" t="s">
        <v>8074</v>
      </c>
      <c r="N365" s="41">
        <f t="shared" si="56"/>
        <v>896.7</v>
      </c>
      <c r="O365" s="40"/>
    </row>
    <row r="366" spans="1:15" x14ac:dyDescent="0.2">
      <c r="A366" s="41"/>
      <c r="B366" s="41" t="s">
        <v>23795</v>
      </c>
      <c r="C366" s="41">
        <f>N341</f>
        <v>0.33</v>
      </c>
      <c r="D366" s="40" t="str">
        <f t="shared" si="57"/>
        <v>X</v>
      </c>
      <c r="E366" s="82">
        <v>150</v>
      </c>
      <c r="F366" s="40"/>
      <c r="G366" s="40"/>
      <c r="H366" s="40"/>
      <c r="I366" s="40"/>
      <c r="J366" s="41"/>
      <c r="K366" s="41"/>
      <c r="L366" s="41"/>
      <c r="M366" s="40" t="s">
        <v>8074</v>
      </c>
      <c r="N366" s="41">
        <f t="shared" si="56"/>
        <v>49.5</v>
      </c>
      <c r="O366" s="40"/>
    </row>
    <row r="367" spans="1:15" x14ac:dyDescent="0.2">
      <c r="A367" s="41"/>
      <c r="B367" s="41" t="s">
        <v>23796</v>
      </c>
      <c r="C367" s="41">
        <f>N342</f>
        <v>0.77</v>
      </c>
      <c r="D367" s="40" t="str">
        <f t="shared" si="57"/>
        <v>X</v>
      </c>
      <c r="E367" s="82">
        <v>150</v>
      </c>
      <c r="F367" s="40"/>
      <c r="G367" s="40"/>
      <c r="H367" s="40"/>
      <c r="I367" s="40"/>
      <c r="J367" s="41"/>
      <c r="K367" s="41"/>
      <c r="L367" s="41"/>
      <c r="M367" s="40" t="s">
        <v>8074</v>
      </c>
      <c r="N367" s="41">
        <f t="shared" si="56"/>
        <v>115.5</v>
      </c>
      <c r="O367" s="40"/>
    </row>
    <row r="368" spans="1:15" x14ac:dyDescent="0.2">
      <c r="A368" s="41"/>
      <c r="B368" s="41" t="s">
        <v>23789</v>
      </c>
      <c r="C368" s="41">
        <f>N343</f>
        <v>4.125</v>
      </c>
      <c r="D368" s="40" t="str">
        <f t="shared" si="57"/>
        <v>X</v>
      </c>
      <c r="E368" s="82">
        <v>150</v>
      </c>
      <c r="F368" s="40"/>
      <c r="G368" s="40"/>
      <c r="H368" s="40"/>
      <c r="I368" s="40"/>
      <c r="J368" s="41"/>
      <c r="K368" s="41"/>
      <c r="L368" s="41"/>
      <c r="M368" s="40" t="s">
        <v>8074</v>
      </c>
      <c r="N368" s="41">
        <f t="shared" si="56"/>
        <v>618.75</v>
      </c>
      <c r="O368" s="40"/>
    </row>
    <row r="369" spans="1:15" x14ac:dyDescent="0.2">
      <c r="A369" s="41"/>
      <c r="B369" s="41"/>
      <c r="C369" s="41"/>
      <c r="D369" s="40"/>
      <c r="E369" s="41"/>
      <c r="F369" s="40"/>
      <c r="G369" s="40"/>
      <c r="H369" s="40"/>
      <c r="I369" s="40"/>
      <c r="J369" s="41"/>
      <c r="K369" s="41"/>
      <c r="L369" s="41"/>
      <c r="M369" s="40"/>
      <c r="N369" s="41"/>
      <c r="O369" s="40"/>
    </row>
    <row r="370" spans="1:15" x14ac:dyDescent="0.2">
      <c r="A370" s="37" t="s">
        <v>43</v>
      </c>
      <c r="B370" s="98">
        <v>92919</v>
      </c>
      <c r="C370" s="38" t="str">
        <f>IF(A370="SINAPI",VLOOKUP(B370,SINAPI!$G$5:$K$10218,2,0),IF(A370="SICRO",VLOOKUP(B370,SICRO!$A:$D,2,0),IF(A370="SIURB_EDIF",VLOOKUP(B370,SIURB_EDIF_SemDes_Julho24!$A:$D,2,0),IF(A370="CDHU",VLOOKUP(B370,CDHU!$A:$F,2,0),IF(A370="SIURB_INFRA",VLOOKUP(B370,'SIURB_INFRA SemDes Jul24'!$A:$D,2,0),"")))))</f>
        <v>ARMAÇÃO DE ESTRUTURAS DIVERSAS DE CONCRETO ARMADO, EXCETO VIGAS, PILARES, LAJES E FUNDAÇÕES, UTILIZANDO AÇO CA-50 DE 10,0 MM - MONTAGEM. AF_06/2022</v>
      </c>
      <c r="D370" s="38"/>
      <c r="E370" s="38"/>
      <c r="F370" s="38"/>
      <c r="G370" s="38"/>
      <c r="H370" s="38"/>
      <c r="I370" s="38"/>
      <c r="J370" s="38"/>
      <c r="K370" s="38"/>
      <c r="L370" s="38"/>
      <c r="M370" s="39"/>
      <c r="N370" s="38">
        <f>ROUND(SUM(N372:N376),2)</f>
        <v>27236.7</v>
      </c>
      <c r="O370" s="39" t="str">
        <f>IF(A370="SINAPI",VLOOKUP(B370,SINAPI!$G$5:$K$10218,3,0),IF(A370="SICRO",VLOOKUP(B370,SICRO!$A:$D,3,0),IF(A370="SIURB_EDIF",VLOOKUP(B370,SIURB_EDIF_SemDes_Julho24!$A:$D,3,0),IF(A370="CDHU",VLOOKUP(B370,CDHU!$A:$F,3,0),IF(A370="SIURB_INFRA",VLOOKUP(B370,'SIURB_INFRA SemDes Jul24'!$A:$D,3,0),"")))))</f>
        <v>KG</v>
      </c>
    </row>
    <row r="371" spans="1:15" s="23" customFormat="1" x14ac:dyDescent="0.2">
      <c r="A371" s="40"/>
      <c r="B371" s="83" t="s">
        <v>23767</v>
      </c>
      <c r="C371" s="40" t="s">
        <v>8078</v>
      </c>
      <c r="D371" s="40"/>
      <c r="E371" s="40" t="s">
        <v>21085</v>
      </c>
      <c r="F371" s="40"/>
      <c r="G371" s="40"/>
      <c r="H371" s="40"/>
      <c r="I371" s="40"/>
      <c r="J371" s="40"/>
      <c r="K371" s="40"/>
      <c r="L371" s="40"/>
      <c r="M371" s="40"/>
      <c r="N371" s="41"/>
      <c r="O371" s="40"/>
    </row>
    <row r="372" spans="1:15" x14ac:dyDescent="0.2">
      <c r="A372" s="41"/>
      <c r="B372" s="41" t="s">
        <v>21090</v>
      </c>
      <c r="C372" s="41">
        <f>N345</f>
        <v>13.435500000000001</v>
      </c>
      <c r="D372" s="40" t="str">
        <f t="shared" si="57"/>
        <v>X</v>
      </c>
      <c r="E372" s="82">
        <v>150</v>
      </c>
      <c r="F372" s="40"/>
      <c r="G372" s="40"/>
      <c r="H372" s="40"/>
      <c r="I372" s="40"/>
      <c r="J372" s="41"/>
      <c r="K372" s="41"/>
      <c r="L372" s="41"/>
      <c r="M372" s="40" t="s">
        <v>8074</v>
      </c>
      <c r="N372" s="41">
        <f t="shared" si="56"/>
        <v>2015.3250000000003</v>
      </c>
      <c r="O372" s="40"/>
    </row>
    <row r="373" spans="1:15" x14ac:dyDescent="0.2">
      <c r="A373" s="41"/>
      <c r="B373" s="41" t="s">
        <v>21091</v>
      </c>
      <c r="C373" s="41">
        <f>N346</f>
        <v>15.502500000000001</v>
      </c>
      <c r="D373" s="40" t="str">
        <f t="shared" si="57"/>
        <v>X</v>
      </c>
      <c r="E373" s="82">
        <v>150</v>
      </c>
      <c r="F373" s="40"/>
      <c r="G373" s="40"/>
      <c r="H373" s="40"/>
      <c r="I373" s="40"/>
      <c r="J373" s="41"/>
      <c r="K373" s="41"/>
      <c r="L373" s="41"/>
      <c r="M373" s="40" t="s">
        <v>8074</v>
      </c>
      <c r="N373" s="41">
        <f t="shared" si="56"/>
        <v>2325.375</v>
      </c>
      <c r="O373" s="40"/>
    </row>
    <row r="374" spans="1:15" s="23" customFormat="1" x14ac:dyDescent="0.2">
      <c r="A374" s="40"/>
      <c r="B374" s="83" t="s">
        <v>23776</v>
      </c>
      <c r="C374" s="41"/>
      <c r="D374" s="40"/>
      <c r="E374" s="41"/>
      <c r="F374" s="40"/>
      <c r="G374" s="40"/>
      <c r="H374" s="40"/>
      <c r="I374" s="40"/>
      <c r="J374" s="40"/>
      <c r="K374" s="40"/>
      <c r="L374" s="40"/>
      <c r="M374" s="40"/>
      <c r="N374" s="41"/>
      <c r="O374" s="40"/>
    </row>
    <row r="375" spans="1:15" x14ac:dyDescent="0.2">
      <c r="A375" s="41"/>
      <c r="B375" s="41" t="s">
        <v>21090</v>
      </c>
      <c r="C375" s="41">
        <f>N348</f>
        <v>100.8</v>
      </c>
      <c r="D375" s="40" t="str">
        <f t="shared" si="57"/>
        <v>X</v>
      </c>
      <c r="E375" s="82">
        <v>150</v>
      </c>
      <c r="F375" s="40"/>
      <c r="G375" s="40"/>
      <c r="H375" s="40"/>
      <c r="I375" s="40"/>
      <c r="J375" s="41"/>
      <c r="K375" s="41"/>
      <c r="L375" s="41"/>
      <c r="M375" s="40" t="s">
        <v>8074</v>
      </c>
      <c r="N375" s="41">
        <f t="shared" si="56"/>
        <v>15120</v>
      </c>
      <c r="O375" s="40"/>
    </row>
    <row r="376" spans="1:15" x14ac:dyDescent="0.2">
      <c r="A376" s="41"/>
      <c r="B376" s="41" t="s">
        <v>23793</v>
      </c>
      <c r="C376" s="41">
        <f>N349</f>
        <v>51.84</v>
      </c>
      <c r="D376" s="40" t="str">
        <f t="shared" si="57"/>
        <v>X</v>
      </c>
      <c r="E376" s="82">
        <v>150</v>
      </c>
      <c r="F376" s="40"/>
      <c r="G376" s="40"/>
      <c r="H376" s="40"/>
      <c r="I376" s="40"/>
      <c r="J376" s="41"/>
      <c r="K376" s="41"/>
      <c r="L376" s="41"/>
      <c r="M376" s="40" t="s">
        <v>8074</v>
      </c>
      <c r="N376" s="41">
        <f t="shared" si="56"/>
        <v>7776.0000000000009</v>
      </c>
      <c r="O376" s="40"/>
    </row>
    <row r="377" spans="1:15" x14ac:dyDescent="0.2">
      <c r="A377" s="42"/>
      <c r="B377" s="42"/>
      <c r="C377" s="42"/>
      <c r="D377" s="42"/>
      <c r="E377" s="42"/>
      <c r="F377" s="42"/>
      <c r="G377" s="42"/>
      <c r="H377" s="42"/>
      <c r="I377" s="42"/>
      <c r="J377" s="42"/>
      <c r="K377" s="42"/>
      <c r="L377" s="42"/>
      <c r="M377" s="43"/>
      <c r="N377" s="42"/>
      <c r="O377" s="43"/>
    </row>
    <row r="378" spans="1:15" s="75" customFormat="1" x14ac:dyDescent="0.2">
      <c r="A378" s="76" t="s">
        <v>21094</v>
      </c>
      <c r="B378" s="76"/>
      <c r="C378" s="76" t="s">
        <v>23797</v>
      </c>
      <c r="D378" s="76"/>
      <c r="E378" s="76"/>
      <c r="F378" s="76"/>
      <c r="G378" s="76"/>
      <c r="H378" s="76"/>
      <c r="I378" s="76"/>
      <c r="J378" s="76"/>
      <c r="K378" s="76"/>
      <c r="L378" s="76"/>
      <c r="M378" s="77"/>
      <c r="N378" s="76"/>
      <c r="O378" s="77"/>
    </row>
    <row r="379" spans="1:15" x14ac:dyDescent="0.2">
      <c r="A379" s="37" t="s">
        <v>33295</v>
      </c>
      <c r="B379" s="98">
        <v>6045000</v>
      </c>
      <c r="C379" s="38" t="str">
        <f>IF(A379="SINAPI",VLOOKUP(B379,SINAPI!$G$5:$K$10218,2,0),IF(A379="SICRO",VLOOKUP(B379,SICRO!$A:$D,2,0),IF(A379="SIURB_EDIF",VLOOKUP(B379,SIURB_EDIF_SemDes_Julho24!$A:$D,2,0),IF(A379="CDHU",VLOOKUP(B379,CDHU!$A:$F,2,0),IF(A379="SIURB_INFRA",VLOOKUP(B379,'SIURB_INFRA SemDes Jul24'!$A:$D,2,0),"")))))</f>
        <v>ENSECADEIRA DE MADEIRA EM PAREDES DUPLAS, COM POSTERIOR RETIRADA DO MATERIAL</v>
      </c>
      <c r="D379" s="38"/>
      <c r="E379" s="38"/>
      <c r="F379" s="38"/>
      <c r="G379" s="38"/>
      <c r="H379" s="38"/>
      <c r="I379" s="38"/>
      <c r="J379" s="38"/>
      <c r="K379" s="38"/>
      <c r="L379" s="38"/>
      <c r="M379" s="39"/>
      <c r="N379" s="38">
        <f>ROUND(SUM(N381:N385),2)</f>
        <v>357.1</v>
      </c>
      <c r="O379" s="39" t="str">
        <f>IF(A379="SINAPI",VLOOKUP(B379,SINAPI!$G$5:$K$10218,3,0),IF(A379="SICRO",VLOOKUP(B379,SICRO!$A:$D,3,0),IF(A379="SIURB_EDIF",VLOOKUP(B379,SIURB_EDIF_SemDes_Julho24!$A:$D,3,0),IF(A379="CDHU",VLOOKUP(B379,CDHU!$A:$F,3,0),IF(A379="SIURB_INFRA",VLOOKUP(B379,'SIURB_INFRA SemDes Jul24'!$A:$D,3,0),"")))))</f>
        <v>M2</v>
      </c>
    </row>
    <row r="380" spans="1:15" s="23" customFormat="1" x14ac:dyDescent="0.2">
      <c r="A380" s="40"/>
      <c r="B380" s="41"/>
      <c r="C380" s="40" t="s">
        <v>8072</v>
      </c>
      <c r="D380" s="40"/>
      <c r="E380" s="40" t="s">
        <v>21082</v>
      </c>
      <c r="F380" s="40"/>
      <c r="G380" s="40"/>
      <c r="H380" s="40"/>
      <c r="I380" s="40"/>
      <c r="J380" s="40"/>
      <c r="K380" s="40"/>
      <c r="L380" s="40"/>
      <c r="M380" s="40"/>
      <c r="N380" s="40"/>
      <c r="O380" s="40"/>
    </row>
    <row r="381" spans="1:15" s="23" customFormat="1" x14ac:dyDescent="0.2">
      <c r="A381" s="40"/>
      <c r="B381" s="41" t="s">
        <v>33453</v>
      </c>
      <c r="C381" s="86">
        <v>2.25</v>
      </c>
      <c r="D381" s="40" t="str">
        <f t="shared" ref="D381:D385" si="58">IF(E381&lt;&gt;"","X","")</f>
        <v>X</v>
      </c>
      <c r="E381" s="84">
        <v>1</v>
      </c>
      <c r="F381" s="40"/>
      <c r="G381" s="40"/>
      <c r="H381" s="40"/>
      <c r="I381" s="40"/>
      <c r="J381" s="40"/>
      <c r="K381" s="40"/>
      <c r="L381" s="40"/>
      <c r="M381" s="40" t="s">
        <v>8074</v>
      </c>
      <c r="N381" s="41">
        <f>PRODUCT(C381:L381)</f>
        <v>2.25</v>
      </c>
      <c r="O381" s="40"/>
    </row>
    <row r="382" spans="1:15" x14ac:dyDescent="0.2">
      <c r="A382" s="41"/>
      <c r="B382" s="41" t="s">
        <v>23798</v>
      </c>
      <c r="C382" s="41">
        <f>$C$283</f>
        <v>34.450000000000003</v>
      </c>
      <c r="D382" s="40" t="str">
        <f t="shared" si="58"/>
        <v>X</v>
      </c>
      <c r="E382" s="84">
        <v>1</v>
      </c>
      <c r="F382" s="40" t="str">
        <f t="shared" ref="F382:F384" si="59">IF(G382&lt;&gt;"","X","")</f>
        <v/>
      </c>
      <c r="G382" s="41"/>
      <c r="H382" s="40" t="str">
        <f t="shared" ref="H382" si="60">IF(I382&lt;&gt;"","X","")</f>
        <v/>
      </c>
      <c r="I382" s="41"/>
      <c r="J382" s="41"/>
      <c r="K382" s="41"/>
      <c r="L382" s="41"/>
      <c r="M382" s="40" t="s">
        <v>8074</v>
      </c>
      <c r="N382" s="41">
        <f>PRODUCT(C382:L382)</f>
        <v>34.450000000000003</v>
      </c>
      <c r="O382" s="40"/>
    </row>
    <row r="383" spans="1:15" x14ac:dyDescent="0.2">
      <c r="A383" s="41"/>
      <c r="B383" s="41" t="s">
        <v>33301</v>
      </c>
      <c r="C383" s="78">
        <v>3.25</v>
      </c>
      <c r="D383" s="40" t="str">
        <f t="shared" si="58"/>
        <v>X</v>
      </c>
      <c r="E383" s="84">
        <v>1.6</v>
      </c>
      <c r="F383" s="40"/>
      <c r="G383" s="41"/>
      <c r="H383" s="40"/>
      <c r="I383" s="41"/>
      <c r="J383" s="41"/>
      <c r="K383" s="41"/>
      <c r="L383" s="41"/>
      <c r="M383" s="40" t="s">
        <v>8074</v>
      </c>
      <c r="N383" s="41">
        <f t="shared" ref="N383:N385" si="61">PRODUCT(C383:L383)</f>
        <v>5.2</v>
      </c>
      <c r="O383" s="40"/>
    </row>
    <row r="384" spans="1:15" x14ac:dyDescent="0.2">
      <c r="A384" s="41"/>
      <c r="B384" s="41" t="s">
        <v>23799</v>
      </c>
      <c r="C384" s="41">
        <f>$C$284</f>
        <v>192</v>
      </c>
      <c r="D384" s="40" t="str">
        <f t="shared" si="58"/>
        <v>X</v>
      </c>
      <c r="E384" s="84">
        <v>1.6</v>
      </c>
      <c r="F384" s="40" t="str">
        <f t="shared" si="59"/>
        <v/>
      </c>
      <c r="G384" s="41"/>
      <c r="H384" s="41"/>
      <c r="I384" s="41"/>
      <c r="J384" s="41"/>
      <c r="K384" s="41"/>
      <c r="L384" s="41"/>
      <c r="M384" s="40" t="s">
        <v>8074</v>
      </c>
      <c r="N384" s="41">
        <f t="shared" si="61"/>
        <v>307.20000000000005</v>
      </c>
      <c r="O384" s="40"/>
    </row>
    <row r="385" spans="1:15" x14ac:dyDescent="0.2">
      <c r="A385" s="119"/>
      <c r="B385" s="119" t="s">
        <v>33302</v>
      </c>
      <c r="C385" s="194">
        <v>5</v>
      </c>
      <c r="D385" s="40" t="str">
        <f t="shared" si="58"/>
        <v>X</v>
      </c>
      <c r="E385" s="195">
        <v>1.6</v>
      </c>
      <c r="F385" s="120"/>
      <c r="G385" s="119"/>
      <c r="H385" s="119"/>
      <c r="I385" s="119"/>
      <c r="J385" s="119"/>
      <c r="K385" s="119"/>
      <c r="L385" s="119"/>
      <c r="M385" s="40" t="s">
        <v>8074</v>
      </c>
      <c r="N385" s="41">
        <f t="shared" si="61"/>
        <v>8</v>
      </c>
      <c r="O385" s="120"/>
    </row>
    <row r="386" spans="1:15" x14ac:dyDescent="0.2">
      <c r="A386" s="42"/>
      <c r="B386" s="42"/>
      <c r="C386" s="42"/>
      <c r="D386" s="42"/>
      <c r="E386" s="42"/>
      <c r="F386" s="42"/>
      <c r="G386" s="42"/>
      <c r="H386" s="42"/>
      <c r="I386" s="42"/>
      <c r="J386" s="42"/>
      <c r="K386" s="42"/>
      <c r="L386" s="42"/>
      <c r="M386" s="43"/>
      <c r="N386" s="42"/>
      <c r="O386" s="43"/>
    </row>
    <row r="387" spans="1:15" x14ac:dyDescent="0.2">
      <c r="A387" s="37" t="s">
        <v>43</v>
      </c>
      <c r="B387" s="98">
        <v>102713</v>
      </c>
      <c r="C387" s="38" t="str">
        <f>IF(A387="SINAPI",VLOOKUP(B387,SINAPI!$G$5:$K$10218,2,0),IF(A387="SICRO",VLOOKUP(B387,SICRO!$A:$D,2,0),IF(A387="SIURB_EDIF",VLOOKUP(B387,SIURB_EDIF_SemDes_Julho24!$A:$D,2,0),IF(A387="CDHU",VLOOKUP(B387,CDHU!$A:$F,2,0),IF(A387="SIURB_INFRA",VLOOKUP(B387,'SIURB_INFRA SemDes Jul24'!$A:$D,2,0),"")))))</f>
        <v>GEOTÊXTIL NÃO TECIDO 100% POLIÉSTER, RESISTÊNCIA A TRAÇÃO DE 14 KN/M (RT - 14), INSTALADO EM DRENO - FORNECIMENTO E INSTALAÇÃO. AF_07/2021</v>
      </c>
      <c r="D387" s="38"/>
      <c r="E387" s="38"/>
      <c r="F387" s="38"/>
      <c r="G387" s="38"/>
      <c r="H387" s="38"/>
      <c r="I387" s="38"/>
      <c r="J387" s="38"/>
      <c r="K387" s="38"/>
      <c r="L387" s="38"/>
      <c r="M387" s="39"/>
      <c r="N387" s="38">
        <f>ROUND(SUM(N389:N390),2)</f>
        <v>1414.83</v>
      </c>
      <c r="O387" s="39" t="str">
        <f>IF(A387="SINAPI",VLOOKUP(B387,SINAPI!$G$5:$K$10218,3,0),IF(A387="SICRO",VLOOKUP(B387,SICRO!$A:$D,3,0),IF(A387="SIURB_EDIF",VLOOKUP(B387,SIURB_EDIF_SemDes_Julho24!$A:$D,3,0),IF(A387="CDHU",VLOOKUP(B387,CDHU!$A:$F,3,0),IF(A387="SIURB_INFRA",VLOOKUP(B387,'SIURB_INFRA SemDes Jul24'!$A:$D,3,0),"")))))</f>
        <v>M2</v>
      </c>
    </row>
    <row r="388" spans="1:15" s="23" customFormat="1" x14ac:dyDescent="0.2">
      <c r="A388" s="40"/>
      <c r="B388" s="41"/>
      <c r="C388" s="40" t="s">
        <v>8072</v>
      </c>
      <c r="D388" s="40"/>
      <c r="E388" s="40" t="s">
        <v>23800</v>
      </c>
      <c r="F388" s="40"/>
      <c r="G388" s="40" t="s">
        <v>21083</v>
      </c>
      <c r="H388" s="40"/>
      <c r="I388" s="40"/>
      <c r="J388" s="40"/>
      <c r="K388" s="40"/>
      <c r="L388" s="40"/>
      <c r="M388" s="40"/>
      <c r="N388" s="40"/>
      <c r="O388" s="40"/>
    </row>
    <row r="389" spans="1:15" x14ac:dyDescent="0.2">
      <c r="A389" s="41"/>
      <c r="B389" s="41" t="s">
        <v>23798</v>
      </c>
      <c r="C389" s="41">
        <f>$C$283</f>
        <v>34.450000000000003</v>
      </c>
      <c r="D389" s="40" t="str">
        <f t="shared" ref="D389" si="62">IF(E389&lt;&gt;"","X","")</f>
        <v>X</v>
      </c>
      <c r="E389" s="84">
        <f>1+1+0.25+0.25+0.2</f>
        <v>2.7</v>
      </c>
      <c r="F389" s="40" t="str">
        <f t="shared" ref="F389" si="63">IF(G389&lt;&gt;"","X","")</f>
        <v>X</v>
      </c>
      <c r="G389" s="78">
        <v>2</v>
      </c>
      <c r="H389" s="40" t="str">
        <f t="shared" ref="H389" si="64">IF(I389&lt;&gt;"","X","")</f>
        <v/>
      </c>
      <c r="I389" s="41"/>
      <c r="J389" s="41"/>
      <c r="K389" s="41"/>
      <c r="L389" s="41"/>
      <c r="M389" s="40" t="s">
        <v>8074</v>
      </c>
      <c r="N389" s="41">
        <f>PRODUCT(C389:L389)</f>
        <v>186.03000000000003</v>
      </c>
      <c r="O389" s="40"/>
    </row>
    <row r="390" spans="1:15" x14ac:dyDescent="0.2">
      <c r="A390" s="41"/>
      <c r="B390" s="41" t="s">
        <v>23799</v>
      </c>
      <c r="C390" s="41">
        <f>$C$284</f>
        <v>192</v>
      </c>
      <c r="D390" s="40" t="str">
        <f t="shared" ref="D390" si="65">IF(E390&lt;&gt;"","X","")</f>
        <v>X</v>
      </c>
      <c r="E390" s="84">
        <f>1.25+1.25+0.25+0.25+0.2</f>
        <v>3.2</v>
      </c>
      <c r="F390" s="40" t="str">
        <f t="shared" ref="F390" si="66">IF(G390&lt;&gt;"","X","")</f>
        <v>X</v>
      </c>
      <c r="G390" s="78">
        <v>2</v>
      </c>
      <c r="H390" s="41"/>
      <c r="I390" s="41"/>
      <c r="J390" s="41"/>
      <c r="K390" s="41"/>
      <c r="L390" s="41"/>
      <c r="M390" s="40" t="s">
        <v>8074</v>
      </c>
      <c r="N390" s="41">
        <f>PRODUCT(C390:L390)</f>
        <v>1228.8000000000002</v>
      </c>
      <c r="O390" s="40"/>
    </row>
    <row r="391" spans="1:15" x14ac:dyDescent="0.2">
      <c r="A391" s="42"/>
      <c r="B391" s="42"/>
      <c r="C391" s="42"/>
      <c r="D391" s="42"/>
      <c r="E391" s="42"/>
      <c r="F391" s="42"/>
      <c r="G391" s="42"/>
      <c r="H391" s="42"/>
      <c r="I391" s="42"/>
      <c r="J391" s="42"/>
      <c r="K391" s="42"/>
      <c r="L391" s="42"/>
      <c r="M391" s="43"/>
      <c r="N391" s="42"/>
      <c r="O391" s="43"/>
    </row>
    <row r="392" spans="1:15" x14ac:dyDescent="0.2">
      <c r="A392" s="37" t="s">
        <v>43</v>
      </c>
      <c r="B392" s="98">
        <v>102717</v>
      </c>
      <c r="C392" s="38" t="str">
        <f>IF(A392="SINAPI",VLOOKUP(B392,SINAPI!$G$5:$K$10218,2,0),IF(A392="SICRO",VLOOKUP(B392,SICRO!$A:$D,2,0),IF(A392="SIURB_EDIF",VLOOKUP(B392,SIURB_EDIF_SemDes_Julho24!$A:$D,2,0),IF(A392="CDHU",VLOOKUP(B392,CDHU!$A:$F,2,0),IF(A392="SIURB_INFRA",VLOOKUP(B392,'SIURB_INFRA SemDes Jul24'!$A:$D,2,0),"")))))</f>
        <v>ENCHIMENTO DE BRITA PARA DRENO, LANÇAMENTO MECANIZADO. AF_07/2021</v>
      </c>
      <c r="D392" s="38"/>
      <c r="E392" s="38"/>
      <c r="F392" s="38"/>
      <c r="G392" s="38"/>
      <c r="H392" s="38"/>
      <c r="I392" s="38"/>
      <c r="J392" s="38"/>
      <c r="K392" s="38"/>
      <c r="L392" s="38"/>
      <c r="M392" s="39"/>
      <c r="N392" s="38">
        <f>ROUND(SUM(N394:N396),2)</f>
        <v>137.22999999999999</v>
      </c>
      <c r="O392" s="39" t="str">
        <f>IF(A392="SINAPI",VLOOKUP(B392,SINAPI!$G$5:$K$10218,3,0),IF(A392="SICRO",VLOOKUP(B392,SICRO!$A:$D,3,0),IF(A392="SIURB_EDIF",VLOOKUP(B392,SIURB_EDIF_SemDes_Julho24!$A:$D,3,0),IF(A392="CDHU",VLOOKUP(B392,CDHU!$A:$F,3,0),IF(A392="SIURB_INFRA",VLOOKUP(B392,'SIURB_INFRA SemDes Jul24'!$A:$D,3,0),"")))))</f>
        <v>M3</v>
      </c>
    </row>
    <row r="393" spans="1:15" s="23" customFormat="1" x14ac:dyDescent="0.2">
      <c r="A393" s="40"/>
      <c r="B393" s="41"/>
      <c r="C393" s="40" t="s">
        <v>8072</v>
      </c>
      <c r="D393" s="40"/>
      <c r="E393" s="40" t="s">
        <v>21092</v>
      </c>
      <c r="F393" s="40"/>
      <c r="G393" s="40" t="s">
        <v>21083</v>
      </c>
      <c r="H393" s="40"/>
      <c r="I393" s="40"/>
      <c r="J393" s="40"/>
      <c r="K393" s="40"/>
      <c r="L393" s="40"/>
      <c r="M393" s="40"/>
      <c r="N393" s="40"/>
      <c r="O393" s="40"/>
    </row>
    <row r="394" spans="1:15" x14ac:dyDescent="0.2">
      <c r="A394" s="41"/>
      <c r="B394" s="41" t="s">
        <v>23801</v>
      </c>
      <c r="C394" s="41">
        <f>$C$283</f>
        <v>34.450000000000003</v>
      </c>
      <c r="D394" s="40" t="str">
        <f t="shared" ref="D394:F395" si="67">IF(E394&lt;&gt;"","X","")</f>
        <v>X</v>
      </c>
      <c r="E394" s="84">
        <f>1*0.25</f>
        <v>0.25</v>
      </c>
      <c r="F394" s="40" t="str">
        <f t="shared" si="67"/>
        <v>X</v>
      </c>
      <c r="G394" s="78">
        <v>2</v>
      </c>
      <c r="H394" s="40" t="str">
        <f t="shared" ref="H394" si="68">IF(I394&lt;&gt;"","X","")</f>
        <v/>
      </c>
      <c r="I394" s="41"/>
      <c r="J394" s="41"/>
      <c r="K394" s="41"/>
      <c r="L394" s="41"/>
      <c r="M394" s="40" t="s">
        <v>8074</v>
      </c>
      <c r="N394" s="41">
        <f>PRODUCT(C394:L394)</f>
        <v>17.225000000000001</v>
      </c>
      <c r="O394" s="40"/>
    </row>
    <row r="395" spans="1:15" x14ac:dyDescent="0.2">
      <c r="A395" s="41"/>
      <c r="B395" s="41" t="s">
        <v>23802</v>
      </c>
      <c r="C395" s="41">
        <f>$C$284</f>
        <v>192</v>
      </c>
      <c r="D395" s="40" t="str">
        <f t="shared" si="67"/>
        <v>X</v>
      </c>
      <c r="E395" s="84">
        <f>1.25*0.25</f>
        <v>0.3125</v>
      </c>
      <c r="F395" s="40" t="str">
        <f t="shared" si="67"/>
        <v>X</v>
      </c>
      <c r="G395" s="78">
        <v>2</v>
      </c>
      <c r="H395" s="40"/>
      <c r="I395" s="41"/>
      <c r="J395" s="41"/>
      <c r="K395" s="41"/>
      <c r="L395" s="41"/>
      <c r="M395" s="40" t="s">
        <v>8074</v>
      </c>
      <c r="N395" s="41">
        <f>PRODUCT(C395:L395)</f>
        <v>120</v>
      </c>
      <c r="O395" s="40"/>
    </row>
    <row r="396" spans="1:15" x14ac:dyDescent="0.2">
      <c r="A396" s="41"/>
      <c r="B396" s="41"/>
      <c r="C396" s="41"/>
      <c r="D396" s="41"/>
      <c r="E396" s="41"/>
      <c r="F396" s="41"/>
      <c r="G396" s="41"/>
      <c r="H396" s="41"/>
      <c r="I396" s="41"/>
      <c r="J396" s="41"/>
      <c r="K396" s="41"/>
      <c r="L396" s="41"/>
      <c r="M396" s="40"/>
      <c r="N396" s="41"/>
      <c r="O396" s="40"/>
    </row>
    <row r="397" spans="1:15" x14ac:dyDescent="0.2">
      <c r="A397" s="37" t="s">
        <v>43</v>
      </c>
      <c r="B397" s="98">
        <v>89578</v>
      </c>
      <c r="C397" s="38" t="str">
        <f>IF(A397="SINAPI",VLOOKUP(B397,SINAPI!$G$5:$K$10218,2,0),IF(A397="SICRO",VLOOKUP(B397,SICRO!$A:$D,2,0),IF(A397="SIURB_EDIF",VLOOKUP(B397,SIURB_EDIF_SemDes_Julho24!$A:$D,2,0),IF(A397="CDHU",VLOOKUP(B397,CDHU!$A:$F,2,0),IF(A397="SIURB_INFRA",VLOOKUP(B397,'SIURB_INFRA SemDes Jul24'!$A:$D,2,0),"")))))</f>
        <v>TUBO PVC, SÉRIE R, ÁGUA PLUVIAL, DN 100 MM, FORNECIDO E INSTALADO EM CONDUTORES VERTICAIS DE ÁGUAS PLUVIAIS. AF_06/2022</v>
      </c>
      <c r="D397" s="38"/>
      <c r="E397" s="38"/>
      <c r="F397" s="38"/>
      <c r="G397" s="38"/>
      <c r="H397" s="38"/>
      <c r="I397" s="38"/>
      <c r="J397" s="38"/>
      <c r="K397" s="38"/>
      <c r="L397" s="38"/>
      <c r="M397" s="39"/>
      <c r="N397" s="38">
        <f>ROUND(SUM(N399:N400),2)</f>
        <v>20.38</v>
      </c>
      <c r="O397" s="39" t="str">
        <f>IF(A397="SINAPI",VLOOKUP(B397,SINAPI!$G$5:$K$10218,3,0),IF(A397="SICRO",VLOOKUP(B397,SICRO!$A:$D,3,0),IF(A397="SIURB_EDIF",VLOOKUP(B397,SIURB_EDIF_SemDes_Julho24!$A:$D,3,0),IF(A397="CDHU",VLOOKUP(B397,CDHU!$A:$F,3,0),IF(A397="SIURB_INFRA",VLOOKUP(B397,'SIURB_INFRA SemDes Jul24'!$A:$D,3,0),"")))))</f>
        <v>M</v>
      </c>
    </row>
    <row r="398" spans="1:15" s="23" customFormat="1" x14ac:dyDescent="0.2">
      <c r="A398" s="40"/>
      <c r="B398" s="41"/>
      <c r="C398" s="40" t="s">
        <v>8072</v>
      </c>
      <c r="D398" s="40"/>
      <c r="E398" s="40" t="s">
        <v>23803</v>
      </c>
      <c r="F398" s="40"/>
      <c r="G398" s="40" t="s">
        <v>23806</v>
      </c>
      <c r="H398" s="40"/>
      <c r="I398" s="40"/>
      <c r="J398" s="40"/>
      <c r="K398" s="40"/>
      <c r="L398" s="40"/>
      <c r="M398" s="40"/>
      <c r="N398" s="40"/>
      <c r="O398" s="40"/>
    </row>
    <row r="399" spans="1:15" x14ac:dyDescent="0.2">
      <c r="A399" s="41"/>
      <c r="B399" s="41" t="s">
        <v>23804</v>
      </c>
      <c r="C399" s="41">
        <f>$C$283</f>
        <v>34.450000000000003</v>
      </c>
      <c r="D399" s="40" t="str">
        <f t="shared" ref="D399:D400" si="69">IF(E399&lt;&gt;"","X","")</f>
        <v>X</v>
      </c>
      <c r="E399" s="82">
        <f>1/5</f>
        <v>0.2</v>
      </c>
      <c r="F399" s="40" t="str">
        <f t="shared" ref="F399" si="70">IF(G399&lt;&gt;"","X","")</f>
        <v>X</v>
      </c>
      <c r="G399" s="82">
        <v>0.45</v>
      </c>
      <c r="H399" s="40"/>
      <c r="I399" s="41"/>
      <c r="J399" s="41"/>
      <c r="K399" s="41"/>
      <c r="L399" s="41"/>
      <c r="M399" s="40" t="s">
        <v>8074</v>
      </c>
      <c r="N399" s="41">
        <f>PRODUCT(C399:L399)</f>
        <v>3.1005000000000003</v>
      </c>
      <c r="O399" s="40"/>
    </row>
    <row r="400" spans="1:15" x14ac:dyDescent="0.2">
      <c r="A400" s="79"/>
      <c r="B400" s="41" t="s">
        <v>23805</v>
      </c>
      <c r="C400" s="41">
        <f>$C$284</f>
        <v>192</v>
      </c>
      <c r="D400" s="40" t="str">
        <f t="shared" si="69"/>
        <v>X</v>
      </c>
      <c r="E400" s="82">
        <f>1/5</f>
        <v>0.2</v>
      </c>
      <c r="F400" s="80"/>
      <c r="G400" s="82">
        <v>0.45</v>
      </c>
      <c r="H400" s="80"/>
      <c r="I400" s="79"/>
      <c r="J400" s="79"/>
      <c r="K400" s="79"/>
      <c r="L400" s="79"/>
      <c r="M400" s="40" t="s">
        <v>8074</v>
      </c>
      <c r="N400" s="41">
        <f>PRODUCT(C400:L400)</f>
        <v>17.280000000000005</v>
      </c>
      <c r="O400" s="80"/>
    </row>
    <row r="401" spans="1:15" x14ac:dyDescent="0.2">
      <c r="A401" s="79"/>
      <c r="B401" s="79"/>
      <c r="C401" s="79"/>
      <c r="D401" s="80"/>
      <c r="E401" s="79"/>
      <c r="F401" s="80"/>
      <c r="G401" s="79"/>
      <c r="H401" s="80"/>
      <c r="I401" s="79"/>
      <c r="J401" s="79"/>
      <c r="K401" s="79"/>
      <c r="L401" s="79"/>
      <c r="M401" s="80"/>
      <c r="N401" s="79"/>
      <c r="O401" s="80"/>
    </row>
    <row r="402" spans="1:15" x14ac:dyDescent="0.2">
      <c r="A402" s="37" t="s">
        <v>43</v>
      </c>
      <c r="B402" s="98">
        <v>89509</v>
      </c>
      <c r="C402" s="38" t="str">
        <f>IF(A402="SINAPI",VLOOKUP(B402,SINAPI!$G$5:$K$10218,2,0),IF(A402="SICRO",VLOOKUP(B402,SICRO!$A:$D,2,0),IF(A402="SIURB_EDIF",VLOOKUP(B402,SIURB_EDIF_SemDes_Julho24!$A:$D,2,0),IF(A402="CDHU",VLOOKUP(B402,CDHU!$A:$F,2,0),IF(A402="SIURB_INFRA",VLOOKUP(B402,'SIURB_INFRA SemDes Jul24'!$A:$D,2,0),"")))))</f>
        <v>TUBO PVC, SÉRIE R, ÁGUA PLUVIAL, DN 50 MM, FORNECIDO E INSTALADO EM RAMAL DE ENCAMINHAMENTO. AF_06/2022</v>
      </c>
      <c r="D402" s="38"/>
      <c r="E402" s="38"/>
      <c r="F402" s="38"/>
      <c r="G402" s="38"/>
      <c r="H402" s="38"/>
      <c r="I402" s="38"/>
      <c r="J402" s="38"/>
      <c r="K402" s="38"/>
      <c r="L402" s="38"/>
      <c r="M402" s="39"/>
      <c r="N402" s="38">
        <f>ROUND(SUM(N404:N405),2)</f>
        <v>36.229999999999997</v>
      </c>
      <c r="O402" s="39" t="str">
        <f>IF(A402="SINAPI",VLOOKUP(B402,SINAPI!$G$5:$K$10218,3,0),IF(A402="SICRO",VLOOKUP(B402,SICRO!$A:$D,3,0),IF(A402="SIURB_EDIF",VLOOKUP(B402,SIURB_EDIF_SemDes_Julho24!$A:$D,3,0),IF(A402="CDHU",VLOOKUP(B402,CDHU!$A:$F,3,0),IF(A402="SIURB_INFRA",VLOOKUP(B402,'SIURB_INFRA SemDes Jul24'!$A:$D,3,0),"")))))</f>
        <v>M</v>
      </c>
    </row>
    <row r="403" spans="1:15" s="23" customFormat="1" x14ac:dyDescent="0.2">
      <c r="A403" s="40"/>
      <c r="B403" s="41"/>
      <c r="C403" s="40" t="s">
        <v>8072</v>
      </c>
      <c r="D403" s="40"/>
      <c r="E403" s="40" t="s">
        <v>23803</v>
      </c>
      <c r="F403" s="40"/>
      <c r="G403" s="40" t="s">
        <v>23806</v>
      </c>
      <c r="H403" s="40"/>
      <c r="I403" s="40" t="s">
        <v>23809</v>
      </c>
      <c r="J403" s="40"/>
      <c r="K403" s="40" t="s">
        <v>21083</v>
      </c>
      <c r="L403" s="40"/>
      <c r="M403" s="40"/>
      <c r="N403" s="40"/>
      <c r="O403" s="40"/>
    </row>
    <row r="404" spans="1:15" x14ac:dyDescent="0.2">
      <c r="A404" s="41"/>
      <c r="B404" s="41" t="s">
        <v>23807</v>
      </c>
      <c r="C404" s="41">
        <f>$C$283</f>
        <v>34.450000000000003</v>
      </c>
      <c r="D404" s="40" t="str">
        <f t="shared" ref="D404:D405" si="71">IF(E404&lt;&gt;"","X","")</f>
        <v>X</v>
      </c>
      <c r="E404" s="82">
        <f>1/5</f>
        <v>0.2</v>
      </c>
      <c r="F404" s="40" t="str">
        <f t="shared" ref="F404:J405" si="72">IF(G404&lt;&gt;"","X","")</f>
        <v>X</v>
      </c>
      <c r="G404" s="82">
        <v>0.2</v>
      </c>
      <c r="H404" s="40" t="str">
        <f t="shared" si="72"/>
        <v>X</v>
      </c>
      <c r="I404" s="78">
        <v>2</v>
      </c>
      <c r="J404" s="40" t="str">
        <f t="shared" si="72"/>
        <v>X</v>
      </c>
      <c r="K404" s="78">
        <v>2</v>
      </c>
      <c r="L404" s="41"/>
      <c r="M404" s="40" t="s">
        <v>8074</v>
      </c>
      <c r="N404" s="41">
        <f>PRODUCT(C404:L404)</f>
        <v>5.5120000000000005</v>
      </c>
      <c r="O404" s="40"/>
    </row>
    <row r="405" spans="1:15" x14ac:dyDescent="0.2">
      <c r="A405" s="79"/>
      <c r="B405" s="41" t="s">
        <v>23808</v>
      </c>
      <c r="C405" s="41">
        <f>$C$284</f>
        <v>192</v>
      </c>
      <c r="D405" s="40" t="str">
        <f t="shared" si="71"/>
        <v>X</v>
      </c>
      <c r="E405" s="82">
        <f>1/5</f>
        <v>0.2</v>
      </c>
      <c r="F405" s="40" t="str">
        <f t="shared" si="72"/>
        <v>X</v>
      </c>
      <c r="G405" s="82">
        <v>0.2</v>
      </c>
      <c r="H405" s="40" t="str">
        <f t="shared" si="72"/>
        <v>X</v>
      </c>
      <c r="I405" s="87">
        <v>2</v>
      </c>
      <c r="J405" s="40" t="str">
        <f t="shared" si="72"/>
        <v>X</v>
      </c>
      <c r="K405" s="78">
        <v>2</v>
      </c>
      <c r="L405" s="79"/>
      <c r="M405" s="40" t="s">
        <v>8074</v>
      </c>
      <c r="N405" s="41">
        <f>PRODUCT(C405:L405)</f>
        <v>30.720000000000006</v>
      </c>
      <c r="O405" s="80"/>
    </row>
    <row r="406" spans="1:15" x14ac:dyDescent="0.2">
      <c r="A406" s="42"/>
      <c r="B406" s="42"/>
      <c r="C406" s="42"/>
      <c r="D406" s="42"/>
      <c r="E406" s="42"/>
      <c r="F406" s="42"/>
      <c r="G406" s="42"/>
      <c r="H406" s="42"/>
      <c r="I406" s="42"/>
      <c r="J406" s="42"/>
      <c r="K406" s="42"/>
      <c r="L406" s="42"/>
      <c r="M406" s="43"/>
      <c r="N406" s="42"/>
      <c r="O406" s="43"/>
    </row>
    <row r="407" spans="1:15" s="75" customFormat="1" x14ac:dyDescent="0.2">
      <c r="A407" s="76" t="s">
        <v>21094</v>
      </c>
      <c r="B407" s="76"/>
      <c r="C407" s="76" t="s">
        <v>23810</v>
      </c>
      <c r="D407" s="76"/>
      <c r="E407" s="76"/>
      <c r="F407" s="76"/>
      <c r="G407" s="76"/>
      <c r="H407" s="76"/>
      <c r="I407" s="76"/>
      <c r="J407" s="76"/>
      <c r="K407" s="76"/>
      <c r="L407" s="76"/>
      <c r="M407" s="77"/>
      <c r="N407" s="76"/>
      <c r="O407" s="77"/>
    </row>
    <row r="408" spans="1:15" x14ac:dyDescent="0.2">
      <c r="A408" s="37" t="s">
        <v>43</v>
      </c>
      <c r="B408" s="98">
        <v>99837</v>
      </c>
      <c r="C408" s="38" t="str">
        <f>IF(A408="SINAPI",VLOOKUP(B408,SINAPI!$G$5:$K$10218,2,0),IF(A408="SICRO",VLOOKUP(B408,SICRO!$A:$D,2,0),IF(A408="SIURB_EDIF",VLOOKUP(B408,SIURB_EDIF_SemDes_Julho24!$A:$D,2,0),IF(A408="CDHU",VLOOKUP(B408,CDHU!$A:$F,2,0),IF(A408="SIURB_INFRA",VLOOKUP(B408,'SIURB_INFRA SemDes Jul24'!$A:$D,2,0),"")))))</f>
        <v>GUARDA-CORPO DE AÇO GALVANIZADO DE 1,10M, MONTANTES TUBULARES DE 1.1/4" ESPAÇADOS DE 1,20M, TRAVESSA SUPERIOR DE 1.1/2", GRADIL FORMADO POR TUBOS HORIZONTAIS DE 1" E VERTICAIS DE 3/4", FIXADO COM CHUMBADOR MECÂNICO. AF_04/2019_PS</v>
      </c>
      <c r="D408" s="38"/>
      <c r="E408" s="38"/>
      <c r="F408" s="38"/>
      <c r="G408" s="38"/>
      <c r="H408" s="38"/>
      <c r="I408" s="38"/>
      <c r="J408" s="38"/>
      <c r="K408" s="38"/>
      <c r="L408" s="38"/>
      <c r="M408" s="39"/>
      <c r="N408" s="38">
        <f>ROUND(SUM(N410:N412),2)</f>
        <v>200.25</v>
      </c>
      <c r="O408" s="39" t="str">
        <f>IF(A408="SINAPI",VLOOKUP(B408,SINAPI!$G$5:$K$10218,3,0),IF(A408="SICRO",VLOOKUP(B408,SICRO!$A:$D,3,0),IF(A408="SIURB_EDIF",VLOOKUP(B408,SIURB_EDIF_SemDes_Julho24!$A:$D,3,0),IF(A408="CDHU",VLOOKUP(B408,CDHU!$A:$F,3,0),IF(A408="SIURB_INFRA",VLOOKUP(B408,'SIURB_INFRA SemDes Jul24'!$A:$D,3,0),"")))))</f>
        <v>M</v>
      </c>
    </row>
    <row r="409" spans="1:15" s="23" customFormat="1" x14ac:dyDescent="0.2">
      <c r="A409" s="40"/>
      <c r="B409" s="41"/>
      <c r="C409" s="40" t="s">
        <v>8072</v>
      </c>
      <c r="D409" s="40"/>
      <c r="E409" s="40"/>
      <c r="F409" s="40"/>
      <c r="G409" s="40"/>
      <c r="H409" s="40"/>
      <c r="I409" s="40"/>
      <c r="J409" s="40"/>
      <c r="K409" s="40"/>
      <c r="L409" s="40"/>
      <c r="M409" s="40"/>
      <c r="N409" s="40"/>
      <c r="O409" s="40"/>
    </row>
    <row r="410" spans="1:15" x14ac:dyDescent="0.2">
      <c r="A410" s="41"/>
      <c r="B410" s="41" t="s">
        <v>23771</v>
      </c>
      <c r="C410" s="41">
        <f>C281</f>
        <v>3.25</v>
      </c>
      <c r="D410" s="40" t="str">
        <f t="shared" ref="D410:D412" si="73">IF(E410&lt;&gt;"","X","")</f>
        <v/>
      </c>
      <c r="E410" s="41"/>
      <c r="F410" s="40" t="str">
        <f t="shared" ref="F410:F412" si="74">IF(G410&lt;&gt;"","X","")</f>
        <v/>
      </c>
      <c r="G410" s="41"/>
      <c r="H410" s="40" t="str">
        <f t="shared" ref="H410" si="75">IF(I410&lt;&gt;"","X","")</f>
        <v/>
      </c>
      <c r="I410" s="41"/>
      <c r="J410" s="41"/>
      <c r="K410" s="41"/>
      <c r="L410" s="41"/>
      <c r="M410" s="40" t="s">
        <v>8074</v>
      </c>
      <c r="N410" s="41">
        <f>PRODUCT(C410:L410)</f>
        <v>3.25</v>
      </c>
      <c r="O410" s="40"/>
    </row>
    <row r="411" spans="1:15" x14ac:dyDescent="0.2">
      <c r="A411" s="41"/>
      <c r="B411" s="41" t="s">
        <v>23777</v>
      </c>
      <c r="C411" s="41">
        <f>C282</f>
        <v>5</v>
      </c>
      <c r="D411" s="40"/>
      <c r="E411" s="41"/>
      <c r="F411" s="40"/>
      <c r="G411" s="41"/>
      <c r="H411" s="40"/>
      <c r="I411" s="41"/>
      <c r="J411" s="41"/>
      <c r="K411" s="41"/>
      <c r="L411" s="41"/>
      <c r="M411" s="40" t="s">
        <v>8074</v>
      </c>
      <c r="N411" s="41">
        <f>PRODUCT(C411:L411)</f>
        <v>5</v>
      </c>
      <c r="O411" s="40"/>
    </row>
    <row r="412" spans="1:15" x14ac:dyDescent="0.2">
      <c r="A412" s="41"/>
      <c r="B412" s="41" t="s">
        <v>23799</v>
      </c>
      <c r="C412" s="41">
        <f>C284</f>
        <v>192</v>
      </c>
      <c r="D412" s="40" t="str">
        <f t="shared" si="73"/>
        <v/>
      </c>
      <c r="E412" s="41"/>
      <c r="F412" s="40" t="str">
        <f t="shared" si="74"/>
        <v/>
      </c>
      <c r="G412" s="41"/>
      <c r="H412" s="41"/>
      <c r="I412" s="41"/>
      <c r="J412" s="41"/>
      <c r="K412" s="41"/>
      <c r="L412" s="41"/>
      <c r="M412" s="40" t="s">
        <v>8074</v>
      </c>
      <c r="N412" s="41">
        <f>PRODUCT(C412:L412)</f>
        <v>192</v>
      </c>
      <c r="O412" s="40"/>
    </row>
    <row r="413" spans="1:15" x14ac:dyDescent="0.2">
      <c r="A413" s="42"/>
      <c r="B413" s="42"/>
      <c r="C413" s="42"/>
      <c r="D413" s="42"/>
      <c r="E413" s="42"/>
      <c r="F413" s="42"/>
      <c r="G413" s="42"/>
      <c r="H413" s="42"/>
      <c r="I413" s="42"/>
      <c r="J413" s="42"/>
      <c r="K413" s="42"/>
      <c r="L413" s="42"/>
      <c r="M413" s="43"/>
      <c r="N413" s="42"/>
      <c r="O413" s="43"/>
    </row>
    <row r="414" spans="1:15" x14ac:dyDescent="0.2">
      <c r="A414" s="37" t="s">
        <v>43</v>
      </c>
      <c r="B414" s="98">
        <v>100721</v>
      </c>
      <c r="C414" s="38" t="str">
        <f>IF(A414="SINAPI",VLOOKUP(B414,SINAPI!$G$5:$K$10218,2,0),IF(A414="SICRO",VLOOKUP(B414,SICRO!$A:$D,2,0),IF(A414="SIURB_EDIF",VLOOKUP(B414,SIURB_EDIF_SemDes_Julho24!$A:$D,2,0),IF(A414="CDHU",VLOOKUP(B414,CDHU!$A:$F,2,0),IF(A414="SIURB_INFRA",VLOOKUP(B414,'SIURB_INFRA SemDes Jul24'!$A:$D,2,0),"")))))</f>
        <v>PINTURA COM TINTA ALQUÍDICA DE FUNDO (TIPO ZARCÃO) PULVERIZADA SOBRE SUPERFÍCIES METÁLICAS (EXCETO PERFIL) EXECUTADO EM OBRA (POR DEMÃO). AF_01/2020_PE</v>
      </c>
      <c r="D414" s="38"/>
      <c r="E414" s="38"/>
      <c r="F414" s="38"/>
      <c r="G414" s="38"/>
      <c r="H414" s="38"/>
      <c r="I414" s="38"/>
      <c r="J414" s="38"/>
      <c r="K414" s="38"/>
      <c r="L414" s="38"/>
      <c r="M414" s="39"/>
      <c r="N414" s="38">
        <f>ROUND(SUM(N416:N416),2)</f>
        <v>440.55</v>
      </c>
      <c r="O414" s="39" t="str">
        <f>IF(A414="SINAPI",VLOOKUP(B414,SINAPI!$G$5:$K$10218,3,0),IF(A414="SICRO",VLOOKUP(B414,SICRO!$A:$D,3,0),IF(A414="SIURB_EDIF",VLOOKUP(B414,SIURB_EDIF_SemDes_Julho24!$A:$D,3,0),IF(A414="CDHU",VLOOKUP(B414,CDHU!$A:$F,3,0),IF(A414="SIURB_INFRA",VLOOKUP(B414,'SIURB_INFRA SemDes Jul24'!$A:$D,3,0),"")))))</f>
        <v>M2</v>
      </c>
    </row>
    <row r="415" spans="1:15" s="23" customFormat="1" x14ac:dyDescent="0.2">
      <c r="A415" s="40"/>
      <c r="B415" s="41"/>
      <c r="C415" s="40" t="s">
        <v>8072</v>
      </c>
      <c r="D415" s="40"/>
      <c r="E415" s="40" t="s">
        <v>21082</v>
      </c>
      <c r="F415" s="40"/>
      <c r="G415" s="40" t="s">
        <v>21083</v>
      </c>
      <c r="H415" s="40"/>
      <c r="I415" s="40" t="s">
        <v>23811</v>
      </c>
      <c r="J415" s="40"/>
      <c r="K415" s="40"/>
      <c r="L415" s="40"/>
      <c r="M415" s="40"/>
      <c r="N415" s="40"/>
      <c r="O415" s="40"/>
    </row>
    <row r="416" spans="1:15" x14ac:dyDescent="0.2">
      <c r="A416" s="41"/>
      <c r="B416" s="41" t="s">
        <v>23810</v>
      </c>
      <c r="C416" s="41">
        <f>N408</f>
        <v>200.25</v>
      </c>
      <c r="D416" s="40" t="str">
        <f t="shared" ref="D416" si="76">IF(E416&lt;&gt;"","X","")</f>
        <v>X</v>
      </c>
      <c r="E416" s="82">
        <v>1.1000000000000001</v>
      </c>
      <c r="F416" s="40" t="str">
        <f t="shared" ref="F416" si="77">IF(G416&lt;&gt;"","X","")</f>
        <v>X</v>
      </c>
      <c r="G416" s="78">
        <v>2</v>
      </c>
      <c r="H416" s="40" t="str">
        <f t="shared" ref="H416" si="78">IF(I416&lt;&gt;"","X","")</f>
        <v>X</v>
      </c>
      <c r="I416" s="82">
        <v>1</v>
      </c>
      <c r="J416" s="41"/>
      <c r="K416" s="41"/>
      <c r="L416" s="41"/>
      <c r="M416" s="40" t="s">
        <v>8074</v>
      </c>
      <c r="N416" s="41">
        <f>PRODUCT(C416:L416)</f>
        <v>440.55</v>
      </c>
      <c r="O416" s="40"/>
    </row>
    <row r="417" spans="1:15" x14ac:dyDescent="0.2">
      <c r="A417" s="42"/>
      <c r="B417" s="42"/>
      <c r="C417" s="42"/>
      <c r="D417" s="42"/>
      <c r="E417" s="42"/>
      <c r="F417" s="42"/>
      <c r="G417" s="42"/>
      <c r="H417" s="42"/>
      <c r="I417" s="42"/>
      <c r="J417" s="42"/>
      <c r="K417" s="42"/>
      <c r="L417" s="42"/>
      <c r="M417" s="43"/>
      <c r="N417" s="42"/>
      <c r="O417" s="43"/>
    </row>
    <row r="418" spans="1:15" x14ac:dyDescent="0.2">
      <c r="A418" s="37" t="s">
        <v>43</v>
      </c>
      <c r="B418" s="98">
        <v>100745</v>
      </c>
      <c r="C418" s="38" t="str">
        <f>IF(A418="SINAPI",VLOOKUP(B418,SINAPI!$G$5:$K$10218,2,0),IF(A418="SICRO",VLOOKUP(B418,SICRO!$A:$D,2,0),IF(A418="SIURB_EDIF",VLOOKUP(B418,SIURB_EDIF_SemDes_Julho24!$A:$D,2,0),IF(A418="CDHU",VLOOKUP(B418,CDHU!$A:$F,2,0),IF(A418="SIURB_INFRA",VLOOKUP(B418,'SIURB_INFRA SemDes Jul24'!$A:$D,2,0),"")))))</f>
        <v>PINTURA COM TINTA ALQUÍDICA DE ACABAMENTO (ESMALTE SINTÉTICO BRILHANTE) PULVERIZADA SOBRE SUPERFÍCIES METÁLICAS (EXCETO PERFIL) EXECUTADO EM OBRA  (POR DEMÃO). AF_01/2020_PE</v>
      </c>
      <c r="D418" s="38"/>
      <c r="E418" s="38"/>
      <c r="F418" s="38"/>
      <c r="G418" s="38"/>
      <c r="H418" s="38"/>
      <c r="I418" s="38"/>
      <c r="J418" s="38"/>
      <c r="K418" s="38"/>
      <c r="L418" s="38"/>
      <c r="M418" s="39"/>
      <c r="N418" s="38">
        <f>ROUND(SUM(N420:N420),2)</f>
        <v>881.1</v>
      </c>
      <c r="O418" s="39" t="str">
        <f>IF(A418="SINAPI",VLOOKUP(B418,SINAPI!$G$5:$K$10218,3,0),IF(A418="SICRO",VLOOKUP(B418,SICRO!$A:$D,3,0),IF(A418="SIURB_EDIF",VLOOKUP(B418,SIURB_EDIF_SemDes_Julho24!$A:$D,3,0),IF(A418="CDHU",VLOOKUP(B418,CDHU!$A:$F,3,0),IF(A418="SIURB_INFRA",VLOOKUP(B418,'SIURB_INFRA SemDes Jul24'!$A:$D,3,0),"")))))</f>
        <v>M2</v>
      </c>
    </row>
    <row r="419" spans="1:15" s="23" customFormat="1" x14ac:dyDescent="0.2">
      <c r="A419" s="40"/>
      <c r="B419" s="41"/>
      <c r="C419" s="40" t="s">
        <v>8072</v>
      </c>
      <c r="D419" s="40"/>
      <c r="E419" s="40" t="s">
        <v>21082</v>
      </c>
      <c r="F419" s="40"/>
      <c r="G419" s="40" t="s">
        <v>21083</v>
      </c>
      <c r="H419" s="40"/>
      <c r="I419" s="40" t="s">
        <v>23811</v>
      </c>
      <c r="J419" s="40"/>
      <c r="K419" s="40"/>
      <c r="L419" s="40"/>
      <c r="M419" s="40"/>
      <c r="N419" s="40"/>
      <c r="O419" s="40"/>
    </row>
    <row r="420" spans="1:15" x14ac:dyDescent="0.2">
      <c r="A420" s="41"/>
      <c r="B420" s="41" t="s">
        <v>23810</v>
      </c>
      <c r="C420" s="41">
        <f>N408</f>
        <v>200.25</v>
      </c>
      <c r="D420" s="40" t="str">
        <f t="shared" ref="D420" si="79">IF(E420&lt;&gt;"","X","")</f>
        <v>X</v>
      </c>
      <c r="E420" s="82">
        <v>1.1000000000000001</v>
      </c>
      <c r="F420" s="40" t="str">
        <f t="shared" ref="F420" si="80">IF(G420&lt;&gt;"","X","")</f>
        <v>X</v>
      </c>
      <c r="G420" s="78">
        <v>2</v>
      </c>
      <c r="H420" s="40" t="str">
        <f t="shared" ref="H420" si="81">IF(I420&lt;&gt;"","X","")</f>
        <v>X</v>
      </c>
      <c r="I420" s="82">
        <v>2</v>
      </c>
      <c r="J420" s="41"/>
      <c r="K420" s="41"/>
      <c r="L420" s="41"/>
      <c r="M420" s="40" t="s">
        <v>8074</v>
      </c>
      <c r="N420" s="41">
        <f>PRODUCT(C420:L420)</f>
        <v>881.1</v>
      </c>
      <c r="O420" s="40"/>
    </row>
    <row r="421" spans="1:15" x14ac:dyDescent="0.2">
      <c r="A421" s="42"/>
      <c r="B421" s="42"/>
      <c r="C421" s="42"/>
      <c r="D421" s="42"/>
      <c r="E421" s="42"/>
      <c r="F421" s="42"/>
      <c r="G421" s="42"/>
      <c r="H421" s="42"/>
      <c r="I421" s="42"/>
      <c r="J421" s="42"/>
      <c r="K421" s="42"/>
      <c r="L421" s="42"/>
      <c r="M421" s="43"/>
      <c r="N421" s="42"/>
      <c r="O421" s="43"/>
    </row>
    <row r="422" spans="1:15" s="75" customFormat="1" x14ac:dyDescent="0.2">
      <c r="A422" s="76" t="s">
        <v>21094</v>
      </c>
      <c r="B422" s="76"/>
      <c r="C422" s="76" t="s">
        <v>21093</v>
      </c>
      <c r="D422" s="76"/>
      <c r="E422" s="76"/>
      <c r="F422" s="76"/>
      <c r="G422" s="76"/>
      <c r="H422" s="76"/>
      <c r="I422" s="76"/>
      <c r="J422" s="76"/>
      <c r="K422" s="76"/>
      <c r="L422" s="76"/>
      <c r="M422" s="77"/>
      <c r="N422" s="76"/>
      <c r="O422" s="77"/>
    </row>
    <row r="423" spans="1:15" s="24" customFormat="1" x14ac:dyDescent="0.2">
      <c r="A423" s="37" t="s">
        <v>43</v>
      </c>
      <c r="B423" s="98">
        <v>98511</v>
      </c>
      <c r="C423" s="38" t="str">
        <f>IF(A423="SINAPI",VLOOKUP(B423,SINAPI!$G$5:$K$10218,2,0),IF(A423="SICRO",VLOOKUP(B423,SICRO!$A:$D,2,0),IF(A423="SIURB_EDIF",VLOOKUP(B423,SIURB_EDIF_SemDes_Julho24!$A:$D,2,0),IF(A423="CDHU",VLOOKUP(B423,CDHU!$A:$F,2,0),IF(A423="SIURB_INFRA",VLOOKUP(B423,'SIURB_INFRA SemDes Jul24'!$A:$D,2,0),"")))))</f>
        <v>PLANTIO DE ÁRVORE ORNAMENTAL COM ALTURA DE MUDA MAIOR QUE 2,00 M E MENOR OU IGUAL A 4,00 M . AF_07/2024</v>
      </c>
      <c r="D423" s="38"/>
      <c r="E423" s="38"/>
      <c r="F423" s="38"/>
      <c r="G423" s="38"/>
      <c r="H423" s="38"/>
      <c r="I423" s="38"/>
      <c r="J423" s="38"/>
      <c r="K423" s="38"/>
      <c r="L423" s="38"/>
      <c r="M423" s="39"/>
      <c r="N423" s="38">
        <f>ROUND(SUM(N425:N426),2)</f>
        <v>115</v>
      </c>
      <c r="O423" s="39" t="str">
        <f>IF(A423="SINAPI",VLOOKUP(B423,SINAPI!$G$5:$K$10218,3,0),IF(A423="SICRO",VLOOKUP(B423,SICRO!$A:$D,3,0),IF(A423="SIURB_EDIF",VLOOKUP(B423,SIURB_EDIF_SemDes_Julho24!$A:$D,3,0),IF(A423="CDHU",VLOOKUP(B423,CDHU!$A:$F,3,0),IF(A423="SIURB_INFRA",VLOOKUP(B423,'SIURB_INFRA SemDes Jul24'!$A:$D,3,0),"")))))</f>
        <v>UN</v>
      </c>
    </row>
    <row r="424" spans="1:15" s="23" customFormat="1" x14ac:dyDescent="0.2">
      <c r="A424" s="40"/>
      <c r="B424" s="40"/>
      <c r="C424" s="40" t="s">
        <v>21084</v>
      </c>
      <c r="D424" s="40"/>
      <c r="E424" s="40"/>
      <c r="F424" s="40"/>
      <c r="G424" s="40"/>
      <c r="H424" s="40"/>
      <c r="I424" s="40"/>
      <c r="J424" s="40"/>
      <c r="K424" s="40"/>
      <c r="L424" s="40"/>
      <c r="M424" s="40"/>
      <c r="N424" s="40"/>
      <c r="O424" s="40"/>
    </row>
    <row r="425" spans="1:15" x14ac:dyDescent="0.2">
      <c r="A425" s="41"/>
      <c r="B425" s="41"/>
      <c r="C425" s="78">
        <v>115</v>
      </c>
      <c r="D425" s="40" t="str">
        <f>IF(E425&lt;&gt;"","X","")</f>
        <v/>
      </c>
      <c r="E425" s="41"/>
      <c r="F425" s="40" t="str">
        <f>IF(G425&lt;&gt;"","X","")</f>
        <v/>
      </c>
      <c r="G425" s="41"/>
      <c r="H425" s="41"/>
      <c r="I425" s="41"/>
      <c r="J425" s="41"/>
      <c r="K425" s="41"/>
      <c r="L425" s="41"/>
      <c r="M425" s="40" t="s">
        <v>8074</v>
      </c>
      <c r="N425" s="41">
        <f>PRODUCT(C425:L425)</f>
        <v>115</v>
      </c>
      <c r="O425" s="40"/>
    </row>
    <row r="426" spans="1:15" x14ac:dyDescent="0.2">
      <c r="A426" s="41"/>
      <c r="B426" s="41"/>
      <c r="C426" s="41"/>
      <c r="D426" s="41"/>
      <c r="E426" s="41"/>
      <c r="F426" s="41"/>
      <c r="G426" s="41"/>
      <c r="H426" s="41"/>
      <c r="I426" s="41"/>
      <c r="J426" s="41"/>
      <c r="K426" s="41"/>
      <c r="L426" s="41"/>
      <c r="M426" s="40"/>
      <c r="N426" s="41"/>
      <c r="O426" s="40"/>
    </row>
    <row r="427" spans="1:15" s="24" customFormat="1" x14ac:dyDescent="0.2">
      <c r="A427" s="37" t="s">
        <v>43</v>
      </c>
      <c r="B427" s="98">
        <v>98505</v>
      </c>
      <c r="C427" s="38" t="str">
        <f>IF(A427="SINAPI",VLOOKUP(B427,SINAPI!$G$5:$K$10218,2,0),IF(A427="SICRO",VLOOKUP(B427,SICRO!$A:$D,2,0),IF(A427="SIURB_EDIF",VLOOKUP(B427,SIURB_EDIF_SemDes_Julho24!$A:$D,2,0),IF(A427="CDHU",VLOOKUP(B427,CDHU!$A:$F,2,0),IF(A427="SIURB_INFRA",VLOOKUP(B427,'SIURB_INFRA SemDes Jul24'!$A:$D,2,0),"")))))</f>
        <v>PLANTIO DE FORRAÇÃO. AF_07/2024</v>
      </c>
      <c r="D427" s="38"/>
      <c r="E427" s="38"/>
      <c r="F427" s="38"/>
      <c r="G427" s="38"/>
      <c r="H427" s="38"/>
      <c r="I427" s="38"/>
      <c r="J427" s="38"/>
      <c r="K427" s="38"/>
      <c r="L427" s="38"/>
      <c r="M427" s="39"/>
      <c r="N427" s="38">
        <f>ROUND(SUM(N429:N430),2)</f>
        <v>676.55</v>
      </c>
      <c r="O427" s="39" t="str">
        <f>IF(A427="SINAPI",VLOOKUP(B427,SINAPI!$G$5:$K$10218,3,0),IF(A427="SICRO",VLOOKUP(B427,SICRO!$A:$D,3,0),IF(A427="SIURB_EDIF",VLOOKUP(B427,SIURB_EDIF_SemDes_Julho24!$A:$D,3,0),IF(A427="CDHU",VLOOKUP(B427,CDHU!$A:$F,3,0),IF(A427="SIURB_INFRA",VLOOKUP(B427,'SIURB_INFRA SemDes Jul24'!$A:$D,3,0),"")))))</f>
        <v>M2</v>
      </c>
    </row>
    <row r="428" spans="1:15" s="23" customFormat="1" x14ac:dyDescent="0.2">
      <c r="A428" s="40"/>
      <c r="B428" s="40"/>
      <c r="C428" s="40" t="s">
        <v>8075</v>
      </c>
      <c r="D428" s="40"/>
      <c r="E428" s="40"/>
      <c r="F428" s="40"/>
      <c r="G428" s="40"/>
      <c r="H428" s="40"/>
      <c r="I428" s="40"/>
      <c r="J428" s="40"/>
      <c r="K428" s="40"/>
      <c r="L428" s="40"/>
      <c r="M428" s="40"/>
      <c r="N428" s="40"/>
      <c r="O428" s="40"/>
    </row>
    <row r="429" spans="1:15" x14ac:dyDescent="0.2">
      <c r="A429" s="41"/>
      <c r="B429" s="41"/>
      <c r="C429" s="78">
        <f>N118-C122*(1.8+0.15+0.15)-(C135*E135)</f>
        <v>676.55</v>
      </c>
      <c r="D429" s="40" t="str">
        <f>IF(E429&lt;&gt;"","X","")</f>
        <v/>
      </c>
      <c r="E429" s="41"/>
      <c r="F429" s="40" t="str">
        <f>IF(G429&lt;&gt;"","X","")</f>
        <v/>
      </c>
      <c r="G429" s="41"/>
      <c r="H429" s="41"/>
      <c r="I429" s="41"/>
      <c r="J429" s="41"/>
      <c r="K429" s="41"/>
      <c r="L429" s="41"/>
      <c r="M429" s="40" t="s">
        <v>8074</v>
      </c>
      <c r="N429" s="41">
        <f>PRODUCT(C429:L429)</f>
        <v>676.55</v>
      </c>
      <c r="O429" s="40"/>
    </row>
    <row r="430" spans="1:15" x14ac:dyDescent="0.2">
      <c r="A430" s="41"/>
      <c r="B430" s="41"/>
      <c r="C430" s="41"/>
      <c r="D430" s="41"/>
      <c r="E430" s="41"/>
      <c r="F430" s="41"/>
      <c r="G430" s="41"/>
      <c r="H430" s="41"/>
      <c r="I430" s="41"/>
      <c r="J430" s="41"/>
      <c r="K430" s="41"/>
      <c r="L430" s="41"/>
      <c r="M430" s="40"/>
      <c r="N430" s="41"/>
      <c r="O430" s="40"/>
    </row>
    <row r="431" spans="1:15" s="24" customFormat="1" x14ac:dyDescent="0.2">
      <c r="A431" s="37" t="s">
        <v>43</v>
      </c>
      <c r="B431" s="98">
        <v>105521</v>
      </c>
      <c r="C431" s="38" t="str">
        <f>IF(A431="SINAPI",VLOOKUP(B431,SINAPI!$G$5:$K$10218,2,0),IF(A431="SICRO",VLOOKUP(B431,SICRO!$A:$D,2,0),IF(A431="SIURB_EDIF",VLOOKUP(B431,SIURB_EDIF_SemDes_Julho24!$A:$D,2,0),IF(A431="CDHU",VLOOKUP(B431,CDHU!$A:$F,2,0),IF(A431="SIURB_INFRA",VLOOKUP(B431,'SIURB_INFRA SemDes Jul24'!$A:$D,2,0),"")))))</f>
        <v>ESPALHAMENTO DE TERRA VEGETAL PARA O PLANTIO. AF_07/2024</v>
      </c>
      <c r="D431" s="38"/>
      <c r="E431" s="38"/>
      <c r="F431" s="38"/>
      <c r="G431" s="38"/>
      <c r="H431" s="38"/>
      <c r="I431" s="38"/>
      <c r="J431" s="38"/>
      <c r="K431" s="38"/>
      <c r="L431" s="38"/>
      <c r="M431" s="39"/>
      <c r="N431" s="38">
        <f>ROUND(SUM(N433:N434),2)</f>
        <v>676.55</v>
      </c>
      <c r="O431" s="39" t="str">
        <f>IF(A431="SINAPI",VLOOKUP(B431,SINAPI!$G$5:$K$10218,3,0),IF(A431="SICRO",VLOOKUP(B431,SICRO!$A:$D,3,0),IF(A431="SIURB_EDIF",VLOOKUP(B431,SIURB_EDIF_SemDes_Julho24!$A:$D,3,0),IF(A431="CDHU",VLOOKUP(B431,CDHU!$A:$F,3,0),IF(A431="SIURB_INFRA",VLOOKUP(B431,'SIURB_INFRA SemDes Jul24'!$A:$D,3,0),"")))))</f>
        <v>M2</v>
      </c>
    </row>
    <row r="432" spans="1:15" s="23" customFormat="1" x14ac:dyDescent="0.2">
      <c r="A432" s="40"/>
      <c r="B432" s="40"/>
      <c r="C432" s="40" t="s">
        <v>8075</v>
      </c>
      <c r="D432" s="40"/>
      <c r="E432" s="40"/>
      <c r="F432" s="40"/>
      <c r="G432" s="40"/>
      <c r="H432" s="40"/>
      <c r="I432" s="40"/>
      <c r="J432" s="40"/>
      <c r="K432" s="40"/>
      <c r="L432" s="40"/>
      <c r="M432" s="40"/>
      <c r="N432" s="40"/>
      <c r="O432" s="40"/>
    </row>
    <row r="433" spans="1:15" x14ac:dyDescent="0.2">
      <c r="A433" s="41"/>
      <c r="B433" s="41"/>
      <c r="C433" s="78">
        <f>C429</f>
        <v>676.55</v>
      </c>
      <c r="D433" s="40" t="str">
        <f>IF(E433&lt;&gt;"","X","")</f>
        <v/>
      </c>
      <c r="E433" s="41"/>
      <c r="F433" s="40" t="str">
        <f>IF(G433&lt;&gt;"","X","")</f>
        <v/>
      </c>
      <c r="G433" s="41"/>
      <c r="H433" s="41"/>
      <c r="I433" s="41"/>
      <c r="J433" s="41"/>
      <c r="K433" s="41"/>
      <c r="L433" s="41"/>
      <c r="M433" s="40" t="s">
        <v>8074</v>
      </c>
      <c r="N433" s="41">
        <f>PRODUCT(C433:L433)</f>
        <v>676.55</v>
      </c>
      <c r="O433" s="40"/>
    </row>
    <row r="434" spans="1:15" x14ac:dyDescent="0.2">
      <c r="A434" s="41"/>
      <c r="B434" s="41"/>
      <c r="C434" s="41"/>
      <c r="D434" s="41"/>
      <c r="E434" s="41"/>
      <c r="F434" s="41"/>
      <c r="G434" s="41"/>
      <c r="H434" s="41"/>
      <c r="I434" s="41"/>
      <c r="J434" s="41"/>
      <c r="K434" s="41"/>
      <c r="L434" s="41"/>
      <c r="M434" s="40"/>
      <c r="N434" s="41"/>
      <c r="O434" s="40"/>
    </row>
    <row r="435" spans="1:15" s="114" customFormat="1" x14ac:dyDescent="0.2">
      <c r="A435" s="113"/>
      <c r="C435" s="114" t="s">
        <v>33433</v>
      </c>
      <c r="M435" s="115"/>
      <c r="O435" s="115"/>
    </row>
    <row r="436" spans="1:15" s="24" customFormat="1" ht="14.25" customHeight="1" x14ac:dyDescent="0.2">
      <c r="A436" s="79"/>
      <c r="B436" s="116" t="s">
        <v>33435</v>
      </c>
      <c r="C436" s="117" t="str">
        <f>VLOOKUP(B436,PLANILHA_ORC!$G:$I,3,0)</f>
        <v>LEVANTAMENTO PLANIALTIMÉTRICO CADASTRAL</v>
      </c>
      <c r="D436" s="117"/>
      <c r="E436" s="117"/>
      <c r="F436" s="117"/>
      <c r="G436" s="117"/>
      <c r="H436" s="117"/>
      <c r="I436" s="117"/>
      <c r="J436" s="117"/>
      <c r="K436" s="117"/>
      <c r="L436" s="117"/>
      <c r="M436" s="118"/>
      <c r="N436" s="117">
        <f>SUBTOTAL(9,N437:N438)</f>
        <v>2600</v>
      </c>
      <c r="O436" s="118" t="s">
        <v>19</v>
      </c>
    </row>
    <row r="437" spans="1:15" s="24" customFormat="1" ht="14.25" customHeight="1" x14ac:dyDescent="0.2">
      <c r="A437" s="79"/>
      <c r="B437" s="116"/>
      <c r="C437" s="40" t="s">
        <v>8075</v>
      </c>
      <c r="D437" s="40"/>
      <c r="E437" s="40"/>
      <c r="F437" s="40"/>
      <c r="G437" s="40"/>
      <c r="H437" s="40"/>
      <c r="I437" s="40"/>
      <c r="J437" s="40"/>
      <c r="K437" s="40"/>
      <c r="L437" s="40"/>
      <c r="M437" s="40"/>
      <c r="N437" s="40"/>
      <c r="O437" s="40"/>
    </row>
    <row r="438" spans="1:15" s="24" customFormat="1" ht="14.25" customHeight="1" x14ac:dyDescent="0.2">
      <c r="A438" s="79"/>
      <c r="B438" s="116"/>
      <c r="C438" s="82">
        <f>N26</f>
        <v>2600</v>
      </c>
      <c r="D438" s="40" t="str">
        <f>IF(E438&lt;&gt;"","X","")</f>
        <v/>
      </c>
      <c r="E438" s="41"/>
      <c r="F438" s="40" t="str">
        <f>IF(G438&lt;&gt;"","X","")</f>
        <v/>
      </c>
      <c r="G438" s="41"/>
      <c r="H438" s="41"/>
      <c r="I438" s="41"/>
      <c r="J438" s="41"/>
      <c r="K438" s="41"/>
      <c r="L438" s="41"/>
      <c r="M438" s="40" t="s">
        <v>8074</v>
      </c>
      <c r="N438" s="41">
        <f>PRODUCT(C438:L438)</f>
        <v>2600</v>
      </c>
      <c r="O438" s="40"/>
    </row>
    <row r="439" spans="1:15" s="24" customFormat="1" ht="14.25" customHeight="1" x14ac:dyDescent="0.2">
      <c r="A439" s="79"/>
      <c r="B439" s="116"/>
      <c r="C439" s="117"/>
      <c r="D439" s="117"/>
      <c r="E439" s="117"/>
      <c r="F439" s="117"/>
      <c r="G439" s="117"/>
      <c r="H439" s="117"/>
      <c r="I439" s="117"/>
      <c r="J439" s="117"/>
      <c r="K439" s="117"/>
      <c r="L439" s="117"/>
      <c r="M439" s="118"/>
      <c r="N439" s="117"/>
      <c r="O439" s="118"/>
    </row>
    <row r="440" spans="1:15" s="24" customFormat="1" ht="14.25" customHeight="1" x14ac:dyDescent="0.2">
      <c r="A440" s="79"/>
      <c r="B440" s="116" t="s">
        <v>33436</v>
      </c>
      <c r="C440" s="117" t="str">
        <f>VLOOKUP(B440,PLANILHA_ORC!$G:$I,3,0)</f>
        <v>TOPÓGRAFO (SGSP)</v>
      </c>
      <c r="D440" s="117"/>
      <c r="E440" s="117"/>
      <c r="F440" s="117"/>
      <c r="G440" s="117"/>
      <c r="H440" s="117"/>
      <c r="I440" s="117"/>
      <c r="J440" s="117"/>
      <c r="K440" s="117"/>
      <c r="L440" s="117"/>
      <c r="M440" s="118"/>
      <c r="N440" s="117">
        <f>SUBTOTAL(9,N441:N442)</f>
        <v>8</v>
      </c>
      <c r="O440" s="118" t="s">
        <v>8</v>
      </c>
    </row>
    <row r="441" spans="1:15" s="24" customFormat="1" ht="14.25" customHeight="1" x14ac:dyDescent="0.2">
      <c r="A441" s="79"/>
      <c r="B441" s="116"/>
      <c r="C441" s="40" t="s">
        <v>24030</v>
      </c>
      <c r="D441" s="40"/>
      <c r="E441" s="40"/>
      <c r="F441" s="40"/>
      <c r="G441" s="40"/>
      <c r="H441" s="40"/>
      <c r="I441" s="40"/>
      <c r="J441" s="40"/>
      <c r="K441" s="40"/>
      <c r="L441" s="40"/>
      <c r="M441" s="40"/>
      <c r="N441" s="40"/>
      <c r="O441" s="40"/>
    </row>
    <row r="442" spans="1:15" s="24" customFormat="1" ht="14.25" customHeight="1" x14ac:dyDescent="0.2">
      <c r="A442" s="79"/>
      <c r="B442" s="116"/>
      <c r="C442" s="82">
        <v>8</v>
      </c>
      <c r="D442" s="40" t="str">
        <f>IF(E442&lt;&gt;"","X","")</f>
        <v/>
      </c>
      <c r="E442" s="41"/>
      <c r="F442" s="40" t="str">
        <f>IF(G442&lt;&gt;"","X","")</f>
        <v/>
      </c>
      <c r="G442" s="41"/>
      <c r="H442" s="41"/>
      <c r="I442" s="41"/>
      <c r="J442" s="41"/>
      <c r="K442" s="41"/>
      <c r="L442" s="41"/>
      <c r="M442" s="40" t="s">
        <v>8074</v>
      </c>
      <c r="N442" s="41">
        <f>PRODUCT(C442:L442)</f>
        <v>8</v>
      </c>
      <c r="O442" s="40"/>
    </row>
    <row r="443" spans="1:15" s="24" customFormat="1" ht="14.25" customHeight="1" x14ac:dyDescent="0.2">
      <c r="A443" s="79"/>
      <c r="B443" s="116"/>
      <c r="C443" s="117"/>
      <c r="D443" s="117"/>
      <c r="E443" s="117"/>
      <c r="F443" s="117"/>
      <c r="G443" s="117"/>
      <c r="H443" s="117"/>
      <c r="I443" s="117"/>
      <c r="J443" s="117"/>
      <c r="K443" s="117"/>
      <c r="L443" s="117"/>
      <c r="M443" s="118"/>
      <c r="N443" s="117"/>
      <c r="O443" s="118"/>
    </row>
    <row r="444" spans="1:15" s="24" customFormat="1" ht="14.25" customHeight="1" x14ac:dyDescent="0.2">
      <c r="A444" s="79"/>
      <c r="B444" s="116" t="s">
        <v>33437</v>
      </c>
      <c r="C444" s="117" t="str">
        <f>VLOOKUP(B444,PLANILHA_ORC!$G:$I,3,0)</f>
        <v>DESENHISTA PROJETISTA</v>
      </c>
      <c r="D444" s="117"/>
      <c r="E444" s="117"/>
      <c r="F444" s="117"/>
      <c r="G444" s="117"/>
      <c r="H444" s="117"/>
      <c r="I444" s="117"/>
      <c r="J444" s="117"/>
      <c r="K444" s="117"/>
      <c r="L444" s="117"/>
      <c r="M444" s="118"/>
      <c r="N444" s="117">
        <f>SUBTOTAL(9,N445:N446)</f>
        <v>8</v>
      </c>
      <c r="O444" s="118" t="s">
        <v>8</v>
      </c>
    </row>
    <row r="445" spans="1:15" s="24" customFormat="1" ht="14.25" customHeight="1" x14ac:dyDescent="0.2">
      <c r="A445" s="79"/>
      <c r="B445" s="116"/>
      <c r="C445" s="40" t="s">
        <v>24030</v>
      </c>
      <c r="D445" s="40"/>
      <c r="E445" s="40"/>
      <c r="F445" s="40"/>
      <c r="G445" s="40"/>
      <c r="H445" s="40"/>
      <c r="I445" s="40"/>
      <c r="J445" s="40"/>
      <c r="K445" s="40"/>
      <c r="L445" s="40"/>
      <c r="M445" s="40"/>
      <c r="N445" s="40"/>
      <c r="O445" s="40"/>
    </row>
    <row r="446" spans="1:15" s="24" customFormat="1" ht="14.25" customHeight="1" x14ac:dyDescent="0.2">
      <c r="A446" s="79"/>
      <c r="B446" s="116"/>
      <c r="C446" s="82">
        <v>8</v>
      </c>
      <c r="D446" s="40" t="str">
        <f>IF(E446&lt;&gt;"","X","")</f>
        <v/>
      </c>
      <c r="E446" s="41"/>
      <c r="F446" s="40" t="str">
        <f>IF(G446&lt;&gt;"","X","")</f>
        <v/>
      </c>
      <c r="G446" s="41"/>
      <c r="H446" s="41"/>
      <c r="I446" s="41"/>
      <c r="J446" s="41"/>
      <c r="K446" s="41"/>
      <c r="L446" s="41"/>
      <c r="M446" s="40" t="s">
        <v>8074</v>
      </c>
      <c r="N446" s="41">
        <f>PRODUCT(C446:L446)</f>
        <v>8</v>
      </c>
      <c r="O446" s="40"/>
    </row>
    <row r="447" spans="1:15" s="24" customFormat="1" ht="14.25" customHeight="1" x14ac:dyDescent="0.2">
      <c r="A447" s="79"/>
      <c r="B447" s="116"/>
      <c r="C447" s="117"/>
      <c r="D447" s="117"/>
      <c r="E447" s="117"/>
      <c r="F447" s="117"/>
      <c r="G447" s="117"/>
      <c r="H447" s="117"/>
      <c r="I447" s="117"/>
      <c r="J447" s="117"/>
      <c r="K447" s="117"/>
      <c r="L447" s="117"/>
      <c r="M447" s="118"/>
      <c r="N447" s="117"/>
      <c r="O447" s="118"/>
    </row>
    <row r="448" spans="1:15" s="24" customFormat="1" ht="14.25" customHeight="1" x14ac:dyDescent="0.2">
      <c r="A448" s="79"/>
      <c r="B448" s="116" t="s">
        <v>33438</v>
      </c>
      <c r="C448" s="117" t="str">
        <f>VLOOKUP(B448,PLANILHA_ORC!$G:$I,3,0)</f>
        <v>DESENVOLVIMENTO DE PRANCHA DE DESENHO TÉCNICO/ DETALHAMENTO FORMATO A1</v>
      </c>
      <c r="D448" s="117"/>
      <c r="E448" s="117"/>
      <c r="F448" s="117"/>
      <c r="G448" s="117"/>
      <c r="H448" s="117"/>
      <c r="I448" s="117"/>
      <c r="J448" s="117"/>
      <c r="K448" s="117"/>
      <c r="L448" s="117"/>
      <c r="M448" s="118"/>
      <c r="N448" s="117">
        <f>SUBTOTAL(9,N449:N450)</f>
        <v>2</v>
      </c>
      <c r="O448" s="118" t="s">
        <v>96</v>
      </c>
    </row>
    <row r="449" spans="1:15" s="24" customFormat="1" ht="14.25" customHeight="1" x14ac:dyDescent="0.2">
      <c r="A449" s="79"/>
      <c r="B449" s="116"/>
      <c r="C449" s="40" t="s">
        <v>33439</v>
      </c>
      <c r="D449" s="40"/>
      <c r="E449" s="40"/>
      <c r="F449" s="40"/>
      <c r="G449" s="40"/>
      <c r="H449" s="40"/>
      <c r="I449" s="40"/>
      <c r="J449" s="40"/>
      <c r="K449" s="40"/>
      <c r="L449" s="40"/>
      <c r="M449" s="40"/>
      <c r="N449" s="40"/>
      <c r="O449" s="40"/>
    </row>
    <row r="450" spans="1:15" s="24" customFormat="1" ht="14.25" customHeight="1" x14ac:dyDescent="0.2">
      <c r="A450" s="79"/>
      <c r="B450" s="116"/>
      <c r="C450" s="82">
        <v>2</v>
      </c>
      <c r="D450" s="40" t="str">
        <f>IF(E450&lt;&gt;"","X","")</f>
        <v/>
      </c>
      <c r="E450" s="41"/>
      <c r="F450" s="40" t="str">
        <f>IF(G450&lt;&gt;"","X","")</f>
        <v/>
      </c>
      <c r="G450" s="41"/>
      <c r="H450" s="41"/>
      <c r="I450" s="41"/>
      <c r="J450" s="41"/>
      <c r="K450" s="41"/>
      <c r="L450" s="41"/>
      <c r="M450" s="40" t="s">
        <v>8074</v>
      </c>
      <c r="N450" s="41">
        <f>PRODUCT(C450:L450)</f>
        <v>2</v>
      </c>
      <c r="O450" s="40"/>
    </row>
    <row r="451" spans="1:15" s="24" customFormat="1" ht="14.25" customHeight="1" x14ac:dyDescent="0.2">
      <c r="A451" s="79"/>
      <c r="B451" s="116"/>
      <c r="C451" s="117"/>
      <c r="D451" s="117"/>
      <c r="E451" s="117"/>
      <c r="F451" s="117"/>
      <c r="G451" s="117"/>
      <c r="H451" s="117"/>
      <c r="I451" s="117"/>
      <c r="J451" s="117"/>
      <c r="K451" s="117"/>
      <c r="L451" s="117"/>
      <c r="M451" s="118"/>
      <c r="N451" s="117"/>
      <c r="O451" s="118"/>
    </row>
  </sheetData>
  <autoFilter ref="A2:O434" xr:uid="{50A95D0E-6E2B-47B4-BFC0-F74D089A915A}"/>
  <phoneticPr fontId="9" type="noConversion"/>
  <pageMargins left="0.511811024" right="0.511811024" top="0.78740157499999996" bottom="0.78740157499999996" header="0.31496062000000002" footer="0.31496062000000002"/>
  <pageSetup paperSize="9" scale="61"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30521-336B-458A-834F-47BEA6E7127B}">
  <sheetPr>
    <tabColor rgb="FF92D050"/>
  </sheetPr>
  <dimension ref="A2:B13"/>
  <sheetViews>
    <sheetView workbookViewId="0">
      <selection activeCell="J33" sqref="J33"/>
    </sheetView>
  </sheetViews>
  <sheetFormatPr defaultRowHeight="12.75" x14ac:dyDescent="0.2"/>
  <cols>
    <col min="1" max="1" width="25.28515625" bestFit="1" customWidth="1"/>
    <col min="6" max="6" width="19.5703125" bestFit="1" customWidth="1"/>
  </cols>
  <sheetData>
    <row r="2" spans="1:2" x14ac:dyDescent="0.2">
      <c r="A2" t="s">
        <v>23812</v>
      </c>
    </row>
    <row r="4" spans="1:2" x14ac:dyDescent="0.2">
      <c r="A4" s="2" t="s">
        <v>23815</v>
      </c>
      <c r="B4" s="94">
        <v>5.7000000000000002E-2</v>
      </c>
    </row>
    <row r="5" spans="1:2" x14ac:dyDescent="0.2">
      <c r="A5" s="2" t="s">
        <v>23816</v>
      </c>
      <c r="B5" s="94">
        <v>4.9299999999999997E-2</v>
      </c>
    </row>
    <row r="6" spans="1:2" x14ac:dyDescent="0.2">
      <c r="A6" s="2" t="s">
        <v>23817</v>
      </c>
      <c r="B6" s="94">
        <v>9.9000000000000008E-3</v>
      </c>
    </row>
    <row r="7" spans="1:2" x14ac:dyDescent="0.2">
      <c r="A7" s="2" t="s">
        <v>23814</v>
      </c>
      <c r="B7" s="94">
        <v>0.05</v>
      </c>
    </row>
    <row r="8" spans="1:2" x14ac:dyDescent="0.2">
      <c r="A8" s="2" t="s">
        <v>23818</v>
      </c>
      <c r="B8" s="94">
        <v>0.03</v>
      </c>
    </row>
    <row r="9" spans="1:2" x14ac:dyDescent="0.2">
      <c r="A9" s="2" t="s">
        <v>23813</v>
      </c>
      <c r="B9" s="94">
        <v>6.4999999999999997E-3</v>
      </c>
    </row>
    <row r="10" spans="1:2" x14ac:dyDescent="0.2">
      <c r="A10" s="2" t="s">
        <v>23819</v>
      </c>
      <c r="B10" s="94">
        <f>(0.28+1)/100</f>
        <v>1.2800000000000001E-2</v>
      </c>
    </row>
    <row r="13" spans="1:2" x14ac:dyDescent="0.2">
      <c r="A13" s="2" t="s">
        <v>23820</v>
      </c>
      <c r="B13" s="95">
        <f>ROUND((((1+B5+B10)*(1+B6)*(1+B4))/(1-B7-B8-B9))-1,4)</f>
        <v>0.24110000000000001</v>
      </c>
    </row>
  </sheetData>
  <pageMargins left="0.511811024" right="0.511811024" top="0.78740157499999996" bottom="0.78740157499999996" header="0.31496062000000002" footer="0.3149606200000000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CE142-3E0B-49A9-B918-80A6A29A4698}">
  <dimension ref="A1:K28"/>
  <sheetViews>
    <sheetView workbookViewId="0">
      <selection activeCell="O33" sqref="O33"/>
    </sheetView>
  </sheetViews>
  <sheetFormatPr defaultRowHeight="12.75" x14ac:dyDescent="0.2"/>
  <cols>
    <col min="5" max="5" width="0" hidden="1" customWidth="1"/>
  </cols>
  <sheetData>
    <row r="1" spans="1:9" x14ac:dyDescent="0.2">
      <c r="B1" s="229" t="s">
        <v>20</v>
      </c>
      <c r="C1" s="231" t="s">
        <v>21</v>
      </c>
      <c r="D1" s="232"/>
      <c r="E1" s="3" t="s">
        <v>22</v>
      </c>
      <c r="F1" s="231" t="s">
        <v>23</v>
      </c>
      <c r="G1" s="232"/>
      <c r="H1" s="231" t="s">
        <v>24</v>
      </c>
      <c r="I1" s="232"/>
    </row>
    <row r="2" spans="1:9" ht="13.5" thickBot="1" x14ac:dyDescent="0.25">
      <c r="B2" s="230"/>
      <c r="C2" s="4" t="s">
        <v>25</v>
      </c>
      <c r="D2" s="5" t="s">
        <v>26</v>
      </c>
      <c r="E2" s="6"/>
      <c r="F2" s="4" t="s">
        <v>27</v>
      </c>
      <c r="G2" s="5" t="s">
        <v>28</v>
      </c>
      <c r="H2" s="4" t="s">
        <v>27</v>
      </c>
      <c r="I2" s="5" t="s">
        <v>28</v>
      </c>
    </row>
    <row r="3" spans="1:9" ht="13.5" thickTop="1" x14ac:dyDescent="0.2">
      <c r="B3" s="7" t="s">
        <v>32283</v>
      </c>
      <c r="C3" s="8"/>
      <c r="D3" s="9">
        <v>0</v>
      </c>
      <c r="E3" s="10"/>
      <c r="F3" s="11">
        <v>5.48</v>
      </c>
      <c r="G3" s="9"/>
      <c r="H3" s="11">
        <v>1.3</v>
      </c>
      <c r="I3" s="9"/>
    </row>
    <row r="4" spans="1:9" x14ac:dyDescent="0.2">
      <c r="A4" t="s">
        <v>24033</v>
      </c>
      <c r="B4" s="7"/>
      <c r="C4" s="11">
        <v>20</v>
      </c>
      <c r="D4" s="1"/>
      <c r="E4" s="10"/>
      <c r="F4" s="11"/>
      <c r="G4" s="9">
        <f>(AVERAGE(F3:F5)*C4)</f>
        <v>116.8</v>
      </c>
      <c r="H4" s="11"/>
      <c r="I4" s="9">
        <f>(AVERAGE(H3:H5)*C4)</f>
        <v>32.9</v>
      </c>
    </row>
    <row r="5" spans="1:9" x14ac:dyDescent="0.2">
      <c r="B5" s="7" t="s">
        <v>32282</v>
      </c>
      <c r="C5" s="11"/>
      <c r="D5" s="9">
        <f>C4+D3</f>
        <v>20</v>
      </c>
      <c r="E5" s="10"/>
      <c r="F5" s="11">
        <v>6.2</v>
      </c>
      <c r="G5" s="9"/>
      <c r="H5" s="11">
        <v>1.99</v>
      </c>
      <c r="I5" s="9"/>
    </row>
    <row r="6" spans="1:9" x14ac:dyDescent="0.2">
      <c r="A6" t="s">
        <v>24034</v>
      </c>
      <c r="B6" s="7"/>
      <c r="C6" s="11">
        <v>20</v>
      </c>
      <c r="D6" s="1"/>
      <c r="E6" s="10"/>
      <c r="F6" s="11"/>
      <c r="G6" s="9">
        <f>(AVERAGE(F5:F7)*C6)</f>
        <v>89</v>
      </c>
      <c r="H6" s="11"/>
      <c r="I6" s="9">
        <f>(AVERAGE(H5:H7)*C6)</f>
        <v>38.700000000000003</v>
      </c>
    </row>
    <row r="7" spans="1:9" x14ac:dyDescent="0.2">
      <c r="B7" s="7" t="s">
        <v>29</v>
      </c>
      <c r="C7" s="11"/>
      <c r="D7" s="9">
        <f>C6+D5</f>
        <v>40</v>
      </c>
      <c r="E7" s="10">
        <v>751.99599999999998</v>
      </c>
      <c r="F7" s="11">
        <v>2.7</v>
      </c>
      <c r="G7" s="9"/>
      <c r="H7" s="11">
        <v>1.88</v>
      </c>
      <c r="I7" s="9"/>
    </row>
    <row r="8" spans="1:9" x14ac:dyDescent="0.2">
      <c r="A8" t="s">
        <v>24035</v>
      </c>
      <c r="B8" s="7"/>
      <c r="C8" s="11">
        <v>20</v>
      </c>
      <c r="D8" s="9"/>
      <c r="E8" s="10"/>
      <c r="F8" s="11"/>
      <c r="G8" s="9">
        <f>(AVERAGE(F7:F9)*C8)</f>
        <v>60.099999999999994</v>
      </c>
      <c r="H8" s="11"/>
      <c r="I8" s="9">
        <f>(AVERAGE(H7:H9)*C8)</f>
        <v>34.4</v>
      </c>
    </row>
    <row r="9" spans="1:9" x14ac:dyDescent="0.2">
      <c r="B9" s="7" t="s">
        <v>30</v>
      </c>
      <c r="C9" s="11"/>
      <c r="D9" s="9">
        <f>C8+D7</f>
        <v>60</v>
      </c>
      <c r="E9" s="10">
        <v>751.96799999999996</v>
      </c>
      <c r="F9" s="11">
        <v>3.31</v>
      </c>
      <c r="G9" s="9"/>
      <c r="H9" s="11">
        <v>1.56</v>
      </c>
      <c r="I9" s="9"/>
    </row>
    <row r="10" spans="1:9" x14ac:dyDescent="0.2">
      <c r="A10" t="s">
        <v>24036</v>
      </c>
      <c r="B10" s="7"/>
      <c r="C10" s="11">
        <v>20</v>
      </c>
      <c r="D10" s="9"/>
      <c r="E10" s="10"/>
      <c r="F10" s="11"/>
      <c r="G10" s="9">
        <f>(AVERAGE(F9:F11)*C10)</f>
        <v>56.3</v>
      </c>
      <c r="H10" s="11"/>
      <c r="I10" s="9">
        <f>(AVERAGE(H9:H11)*C10)</f>
        <v>45.300000000000004</v>
      </c>
    </row>
    <row r="11" spans="1:9" x14ac:dyDescent="0.2">
      <c r="B11" s="7" t="s">
        <v>31</v>
      </c>
      <c r="C11" s="11"/>
      <c r="D11" s="9">
        <f>C10+D9</f>
        <v>80</v>
      </c>
      <c r="E11" s="10">
        <v>751.66800000000001</v>
      </c>
      <c r="F11" s="11">
        <v>2.3199999999999998</v>
      </c>
      <c r="G11" s="9"/>
      <c r="H11" s="11">
        <v>2.97</v>
      </c>
      <c r="I11" s="9"/>
    </row>
    <row r="12" spans="1:9" x14ac:dyDescent="0.2">
      <c r="A12" t="s">
        <v>24037</v>
      </c>
      <c r="B12" s="7"/>
      <c r="C12" s="11">
        <v>20</v>
      </c>
      <c r="D12" s="9"/>
      <c r="E12" s="10"/>
      <c r="F12" s="11"/>
      <c r="G12" s="9">
        <f>(AVERAGE(F11:F13)*C12)</f>
        <v>94.399999999999991</v>
      </c>
      <c r="H12" s="11"/>
      <c r="I12" s="9">
        <f>(AVERAGE(H11:H13)*C12)</f>
        <v>95.600000000000009</v>
      </c>
    </row>
    <row r="13" spans="1:9" x14ac:dyDescent="0.2">
      <c r="B13" s="7" t="s">
        <v>32</v>
      </c>
      <c r="C13" s="11"/>
      <c r="D13" s="9">
        <f>C12+D11</f>
        <v>100</v>
      </c>
      <c r="E13" s="10">
        <v>751.36800000000005</v>
      </c>
      <c r="F13" s="11">
        <v>7.12</v>
      </c>
      <c r="G13" s="9"/>
      <c r="H13" s="11">
        <v>6.59</v>
      </c>
      <c r="I13" s="9"/>
    </row>
    <row r="14" spans="1:9" x14ac:dyDescent="0.2">
      <c r="A14" t="s">
        <v>24038</v>
      </c>
      <c r="B14" s="7"/>
      <c r="C14" s="11">
        <v>20</v>
      </c>
      <c r="D14" s="9"/>
      <c r="E14" s="10"/>
      <c r="F14" s="11"/>
      <c r="G14" s="9">
        <f>(AVERAGE(F13:F15)*C14)</f>
        <v>178.2</v>
      </c>
      <c r="H14" s="11"/>
      <c r="I14" s="9">
        <f>(AVERAGE(H13:H15)*C14)</f>
        <v>127.19999999999999</v>
      </c>
    </row>
    <row r="15" spans="1:9" x14ac:dyDescent="0.2">
      <c r="B15" s="7" t="s">
        <v>33</v>
      </c>
      <c r="C15" s="11"/>
      <c r="D15" s="9">
        <f>C14+D13</f>
        <v>120</v>
      </c>
      <c r="E15" s="10">
        <v>751.06799999999998</v>
      </c>
      <c r="F15" s="11">
        <v>10.7</v>
      </c>
      <c r="G15" s="9"/>
      <c r="H15" s="11">
        <v>6.13</v>
      </c>
      <c r="I15" s="9"/>
    </row>
    <row r="16" spans="1:9" x14ac:dyDescent="0.2">
      <c r="A16" t="s">
        <v>24039</v>
      </c>
      <c r="B16" s="7"/>
      <c r="C16" s="11">
        <v>20</v>
      </c>
      <c r="D16" s="9"/>
      <c r="E16" s="10"/>
      <c r="F16" s="11"/>
      <c r="G16" s="9">
        <f>(AVERAGE(F15:F17)*C16)</f>
        <v>173.1</v>
      </c>
      <c r="H16" s="11"/>
      <c r="I16" s="9">
        <f>(AVERAGE(H15:H17)*C16)</f>
        <v>104.9</v>
      </c>
    </row>
    <row r="17" spans="1:11" x14ac:dyDescent="0.2">
      <c r="B17" s="7" t="s">
        <v>34</v>
      </c>
      <c r="C17" s="11"/>
      <c r="D17" s="9">
        <f>C16+D15</f>
        <v>140</v>
      </c>
      <c r="E17" s="10">
        <v>750.76800000000003</v>
      </c>
      <c r="F17" s="11">
        <v>6.61</v>
      </c>
      <c r="G17" s="9"/>
      <c r="H17" s="11">
        <v>4.3600000000000003</v>
      </c>
      <c r="I17" s="9"/>
    </row>
    <row r="18" spans="1:11" x14ac:dyDescent="0.2">
      <c r="A18" t="s">
        <v>24040</v>
      </c>
      <c r="B18" s="7"/>
      <c r="C18" s="11">
        <v>20</v>
      </c>
      <c r="D18" s="9"/>
      <c r="E18" s="10"/>
      <c r="F18" s="11"/>
      <c r="G18" s="9">
        <f>(AVERAGE(F17:F19)*C18)</f>
        <v>162.80000000000001</v>
      </c>
      <c r="H18" s="11"/>
      <c r="I18" s="9">
        <f>(AVERAGE(H17:H19)*C18)</f>
        <v>97.5</v>
      </c>
    </row>
    <row r="19" spans="1:11" x14ac:dyDescent="0.2">
      <c r="B19" s="7" t="s">
        <v>35</v>
      </c>
      <c r="C19" s="11"/>
      <c r="D19" s="9">
        <f>C18+D17</f>
        <v>160</v>
      </c>
      <c r="E19" s="10">
        <v>750.46799999999996</v>
      </c>
      <c r="F19" s="11">
        <v>9.67</v>
      </c>
      <c r="G19" s="9"/>
      <c r="H19" s="11">
        <v>5.39</v>
      </c>
      <c r="I19" s="9"/>
    </row>
    <row r="20" spans="1:11" x14ac:dyDescent="0.2">
      <c r="A20" t="s">
        <v>24041</v>
      </c>
      <c r="B20" s="7"/>
      <c r="C20" s="11">
        <v>20</v>
      </c>
      <c r="D20" s="9"/>
      <c r="E20" s="10"/>
      <c r="F20" s="11"/>
      <c r="G20" s="9">
        <f>(AVERAGE(F19:F21)*C20)</f>
        <v>143.5</v>
      </c>
      <c r="H20" s="11"/>
      <c r="I20" s="9">
        <f>(AVERAGE(H19:H21)*C20)</f>
        <v>66.399999999999991</v>
      </c>
    </row>
    <row r="21" spans="1:11" x14ac:dyDescent="0.2">
      <c r="B21" s="7" t="s">
        <v>36</v>
      </c>
      <c r="C21" s="11"/>
      <c r="D21" s="9">
        <f>C20+D19</f>
        <v>180</v>
      </c>
      <c r="E21" s="10">
        <v>750.16800000000001</v>
      </c>
      <c r="F21" s="11">
        <v>4.68</v>
      </c>
      <c r="G21" s="9"/>
      <c r="H21" s="11">
        <v>1.25</v>
      </c>
      <c r="I21" s="9"/>
    </row>
    <row r="22" spans="1:11" x14ac:dyDescent="0.2">
      <c r="A22" t="s">
        <v>24042</v>
      </c>
      <c r="B22" s="7"/>
      <c r="C22" s="11">
        <v>20</v>
      </c>
      <c r="D22" s="9"/>
      <c r="E22" s="10"/>
      <c r="F22" s="11"/>
      <c r="G22" s="9">
        <f>(AVERAGE(F21:F23)*C22)</f>
        <v>135.80000000000001</v>
      </c>
      <c r="H22" s="11"/>
      <c r="I22" s="9">
        <f>(AVERAGE(H21:H23)*C22)</f>
        <v>24</v>
      </c>
    </row>
    <row r="23" spans="1:11" x14ac:dyDescent="0.2">
      <c r="B23" s="7" t="s">
        <v>37</v>
      </c>
      <c r="C23" s="11"/>
      <c r="D23" s="9">
        <f>C22+D21</f>
        <v>200</v>
      </c>
      <c r="E23" s="10">
        <v>749.86800000000005</v>
      </c>
      <c r="F23" s="11">
        <v>8.9</v>
      </c>
      <c r="G23" s="9"/>
      <c r="H23" s="11">
        <v>1.1499999999999999</v>
      </c>
      <c r="I23" s="9"/>
    </row>
    <row r="24" spans="1:11" x14ac:dyDescent="0.2">
      <c r="A24" t="s">
        <v>24043</v>
      </c>
      <c r="B24" s="7"/>
      <c r="C24" s="11">
        <v>20</v>
      </c>
      <c r="D24" s="9"/>
      <c r="E24" s="10"/>
      <c r="F24" s="11"/>
      <c r="G24" s="9">
        <f>(AVERAGE(F23:F25)*C24)</f>
        <v>192.2</v>
      </c>
      <c r="H24" s="11"/>
      <c r="I24" s="9">
        <f>(AVERAGE(H23:H25)*C24)</f>
        <v>22.7</v>
      </c>
    </row>
    <row r="25" spans="1:11" x14ac:dyDescent="0.2">
      <c r="B25" s="7" t="s">
        <v>38</v>
      </c>
      <c r="C25" s="11"/>
      <c r="D25" s="9">
        <f>C24+D23</f>
        <v>220</v>
      </c>
      <c r="E25" s="10">
        <v>749.56799999999998</v>
      </c>
      <c r="F25" s="11">
        <v>10.32</v>
      </c>
      <c r="G25" s="9"/>
      <c r="H25" s="11">
        <v>1.1200000000000001</v>
      </c>
      <c r="I25" s="9"/>
    </row>
    <row r="26" spans="1:11" x14ac:dyDescent="0.2">
      <c r="A26" t="s">
        <v>33299</v>
      </c>
      <c r="B26" s="7"/>
      <c r="C26" s="11">
        <v>7.25</v>
      </c>
      <c r="D26" s="9"/>
      <c r="E26" s="10"/>
      <c r="F26" s="11"/>
      <c r="G26" s="9">
        <f>(AVERAGE(F25:F27)*C26)</f>
        <v>98.491250000000008</v>
      </c>
      <c r="H26" s="11"/>
      <c r="I26" s="9">
        <f>(AVERAGE(H25:H27)*C26)</f>
        <v>10.766250000000001</v>
      </c>
    </row>
    <row r="27" spans="1:11" x14ac:dyDescent="0.2">
      <c r="B27" s="12" t="s">
        <v>39</v>
      </c>
      <c r="C27" s="13"/>
      <c r="D27" s="9">
        <f>C26+D25</f>
        <v>227.25</v>
      </c>
      <c r="E27" s="14">
        <v>749.26800000000003</v>
      </c>
      <c r="F27" s="13">
        <v>16.850000000000001</v>
      </c>
      <c r="G27" s="15"/>
      <c r="H27" s="13">
        <v>1.85</v>
      </c>
      <c r="I27" s="15"/>
    </row>
    <row r="28" spans="1:11" ht="15" x14ac:dyDescent="0.2">
      <c r="B28" s="16" t="s">
        <v>40</v>
      </c>
      <c r="C28" s="233"/>
      <c r="D28" s="234"/>
      <c r="E28" s="17"/>
      <c r="F28" s="18"/>
      <c r="G28" s="19">
        <f>SUM(G4:G27)</f>
        <v>1500.6912500000001</v>
      </c>
      <c r="H28" s="18"/>
      <c r="I28" s="19">
        <f>SUM(I4:I27)</f>
        <v>700.36625000000004</v>
      </c>
      <c r="K28" s="20"/>
    </row>
  </sheetData>
  <mergeCells count="5">
    <mergeCell ref="B1:B2"/>
    <mergeCell ref="C1:D1"/>
    <mergeCell ref="F1:G1"/>
    <mergeCell ref="H1:I1"/>
    <mergeCell ref="C28:D28"/>
  </mergeCells>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05DB8-54BD-480E-B4FA-3432F8E5F4AA}">
  <sheetPr filterMode="1"/>
  <dimension ref="A1:M7822"/>
  <sheetViews>
    <sheetView workbookViewId="0">
      <pane ySplit="5" topLeftCell="A5905" activePane="bottomLeft" state="frozen"/>
      <selection pane="bottomLeft" activeCell="H5906" sqref="H5906"/>
    </sheetView>
  </sheetViews>
  <sheetFormatPr defaultColWidth="9.140625" defaultRowHeight="12.75" x14ac:dyDescent="0.2"/>
  <cols>
    <col min="1" max="1" width="21.7109375" style="21" customWidth="1"/>
    <col min="2" max="2" width="17.5703125" style="21" customWidth="1"/>
    <col min="3" max="7" width="10.5703125" style="21" customWidth="1"/>
    <col min="8" max="8" width="153" style="21" customWidth="1"/>
    <col min="9" max="9" width="8.140625" style="21" customWidth="1"/>
    <col min="10" max="10" width="38.7109375" style="21" customWidth="1"/>
    <col min="11" max="11" width="21.140625" style="21" customWidth="1"/>
    <col min="12" max="12" width="82" style="21" customWidth="1"/>
    <col min="13" max="16384" width="9.140625" style="21"/>
  </cols>
  <sheetData>
    <row r="1" spans="1:13" ht="13.5" customHeight="1" x14ac:dyDescent="0.25">
      <c r="A1" s="235" t="s">
        <v>33303</v>
      </c>
      <c r="B1" s="236"/>
      <c r="C1" s="236"/>
      <c r="D1" s="236"/>
      <c r="E1" s="236"/>
      <c r="F1" s="236"/>
      <c r="G1" s="236"/>
      <c r="H1" s="236"/>
      <c r="I1" s="236"/>
      <c r="J1" s="236"/>
      <c r="K1" s="236"/>
      <c r="L1" s="236"/>
      <c r="M1" s="236"/>
    </row>
    <row r="2" spans="1:13" ht="13.5" customHeight="1" x14ac:dyDescent="0.25">
      <c r="A2" s="235" t="s">
        <v>44</v>
      </c>
      <c r="B2" s="236"/>
      <c r="C2" s="236"/>
      <c r="D2" s="236"/>
      <c r="E2" s="236"/>
      <c r="F2" s="236"/>
      <c r="G2" s="236"/>
      <c r="H2" s="236"/>
      <c r="I2" s="236"/>
      <c r="J2" s="236"/>
      <c r="K2" s="236"/>
      <c r="L2" s="236"/>
      <c r="M2" s="236"/>
    </row>
    <row r="3" spans="1:13" ht="13.5" customHeight="1" x14ac:dyDescent="0.25">
      <c r="A3" s="235" t="s">
        <v>33304</v>
      </c>
      <c r="B3" s="236"/>
      <c r="C3" s="236"/>
      <c r="D3" s="236"/>
      <c r="E3" s="236"/>
      <c r="F3" s="236"/>
      <c r="G3" s="236"/>
      <c r="H3" s="236"/>
      <c r="I3" s="236"/>
      <c r="J3" s="236"/>
      <c r="K3" s="236"/>
      <c r="L3" s="236"/>
      <c r="M3" s="236"/>
    </row>
    <row r="4" spans="1:13" x14ac:dyDescent="0.2">
      <c r="A4"/>
      <c r="B4"/>
      <c r="C4"/>
      <c r="D4"/>
      <c r="E4"/>
      <c r="F4"/>
      <c r="G4"/>
      <c r="H4"/>
      <c r="I4"/>
      <c r="J4"/>
      <c r="K4"/>
      <c r="L4"/>
      <c r="M4"/>
    </row>
    <row r="5" spans="1:13" ht="13.5" x14ac:dyDescent="0.25">
      <c r="A5" s="196" t="s">
        <v>45</v>
      </c>
      <c r="B5" s="196" t="s">
        <v>46</v>
      </c>
      <c r="C5" s="196" t="s">
        <v>47</v>
      </c>
      <c r="D5" s="196" t="s">
        <v>48</v>
      </c>
      <c r="E5" s="196" t="s">
        <v>49</v>
      </c>
      <c r="F5" s="196" t="s">
        <v>50</v>
      </c>
      <c r="G5" s="196" t="s">
        <v>51</v>
      </c>
      <c r="H5" s="196" t="s">
        <v>52</v>
      </c>
      <c r="I5" s="196" t="s">
        <v>53</v>
      </c>
      <c r="J5" s="196" t="s">
        <v>54</v>
      </c>
      <c r="K5" s="196" t="s">
        <v>55</v>
      </c>
      <c r="L5" s="196" t="s">
        <v>56</v>
      </c>
      <c r="M5"/>
    </row>
    <row r="6" spans="1:13" hidden="1" x14ac:dyDescent="0.2">
      <c r="A6"/>
      <c r="B6"/>
      <c r="C6"/>
      <c r="D6"/>
      <c r="E6"/>
      <c r="F6"/>
      <c r="G6"/>
      <c r="H6"/>
      <c r="I6"/>
      <c r="J6"/>
      <c r="K6"/>
      <c r="L6"/>
      <c r="M6"/>
    </row>
    <row r="7" spans="1:13" ht="13.5" hidden="1" x14ac:dyDescent="0.25">
      <c r="A7" s="196" t="s">
        <v>57</v>
      </c>
      <c r="B7" s="196" t="s">
        <v>58</v>
      </c>
      <c r="C7" s="196" t="s">
        <v>59</v>
      </c>
      <c r="D7" s="196" t="s">
        <v>60</v>
      </c>
      <c r="E7" s="197" t="s">
        <v>11</v>
      </c>
      <c r="F7" s="196" t="s">
        <v>11</v>
      </c>
      <c r="G7" s="196">
        <v>97141</v>
      </c>
      <c r="H7" s="196" t="s">
        <v>61</v>
      </c>
      <c r="I7" s="196" t="s">
        <v>9</v>
      </c>
      <c r="J7" s="196" t="s">
        <v>62</v>
      </c>
      <c r="K7" s="197">
        <v>5.4</v>
      </c>
      <c r="L7" s="196" t="s">
        <v>63</v>
      </c>
      <c r="M7"/>
    </row>
    <row r="8" spans="1:13" ht="13.5" hidden="1" x14ac:dyDescent="0.25">
      <c r="A8" s="196" t="s">
        <v>57</v>
      </c>
      <c r="B8" s="196" t="s">
        <v>58</v>
      </c>
      <c r="C8" s="196" t="s">
        <v>59</v>
      </c>
      <c r="D8" s="196" t="s">
        <v>60</v>
      </c>
      <c r="E8" s="197" t="s">
        <v>11</v>
      </c>
      <c r="F8" s="196" t="s">
        <v>11</v>
      </c>
      <c r="G8" s="196">
        <v>97142</v>
      </c>
      <c r="H8" s="196" t="s">
        <v>64</v>
      </c>
      <c r="I8" s="196" t="s">
        <v>9</v>
      </c>
      <c r="J8" s="196" t="s">
        <v>62</v>
      </c>
      <c r="K8" s="197">
        <v>6.28</v>
      </c>
      <c r="L8" s="196" t="s">
        <v>63</v>
      </c>
      <c r="M8"/>
    </row>
    <row r="9" spans="1:13" ht="13.5" hidden="1" x14ac:dyDescent="0.25">
      <c r="A9" s="196" t="s">
        <v>57</v>
      </c>
      <c r="B9" s="196" t="s">
        <v>58</v>
      </c>
      <c r="C9" s="196" t="s">
        <v>59</v>
      </c>
      <c r="D9" s="196" t="s">
        <v>60</v>
      </c>
      <c r="E9" s="197" t="s">
        <v>11</v>
      </c>
      <c r="F9" s="196" t="s">
        <v>11</v>
      </c>
      <c r="G9" s="196">
        <v>97143</v>
      </c>
      <c r="H9" s="196" t="s">
        <v>65</v>
      </c>
      <c r="I9" s="196" t="s">
        <v>9</v>
      </c>
      <c r="J9" s="196" t="s">
        <v>62</v>
      </c>
      <c r="K9" s="197">
        <v>8.4</v>
      </c>
      <c r="L9" s="196" t="s">
        <v>63</v>
      </c>
      <c r="M9"/>
    </row>
    <row r="10" spans="1:13" ht="13.5" hidden="1" x14ac:dyDescent="0.25">
      <c r="A10" s="196" t="s">
        <v>57</v>
      </c>
      <c r="B10" s="196" t="s">
        <v>58</v>
      </c>
      <c r="C10" s="196" t="s">
        <v>59</v>
      </c>
      <c r="D10" s="196" t="s">
        <v>60</v>
      </c>
      <c r="E10" s="197" t="s">
        <v>11</v>
      </c>
      <c r="F10" s="196" t="s">
        <v>11</v>
      </c>
      <c r="G10" s="196">
        <v>97144</v>
      </c>
      <c r="H10" s="196" t="s">
        <v>66</v>
      </c>
      <c r="I10" s="196" t="s">
        <v>9</v>
      </c>
      <c r="J10" s="196" t="s">
        <v>62</v>
      </c>
      <c r="K10" s="197">
        <v>10.54</v>
      </c>
      <c r="L10" s="196" t="s">
        <v>63</v>
      </c>
      <c r="M10"/>
    </row>
    <row r="11" spans="1:13" ht="13.5" hidden="1" x14ac:dyDescent="0.25">
      <c r="A11" s="196" t="s">
        <v>57</v>
      </c>
      <c r="B11" s="196" t="s">
        <v>58</v>
      </c>
      <c r="C11" s="196" t="s">
        <v>59</v>
      </c>
      <c r="D11" s="196" t="s">
        <v>60</v>
      </c>
      <c r="E11" s="197" t="s">
        <v>11</v>
      </c>
      <c r="F11" s="196" t="s">
        <v>11</v>
      </c>
      <c r="G11" s="196">
        <v>97145</v>
      </c>
      <c r="H11" s="196" t="s">
        <v>67</v>
      </c>
      <c r="I11" s="196" t="s">
        <v>9</v>
      </c>
      <c r="J11" s="196" t="s">
        <v>62</v>
      </c>
      <c r="K11" s="197">
        <v>12.69</v>
      </c>
      <c r="L11" s="196" t="s">
        <v>63</v>
      </c>
      <c r="M11"/>
    </row>
    <row r="12" spans="1:13" ht="13.5" hidden="1" x14ac:dyDescent="0.25">
      <c r="A12" s="196" t="s">
        <v>57</v>
      </c>
      <c r="B12" s="196" t="s">
        <v>58</v>
      </c>
      <c r="C12" s="196" t="s">
        <v>59</v>
      </c>
      <c r="D12" s="196" t="s">
        <v>60</v>
      </c>
      <c r="E12" s="197" t="s">
        <v>11</v>
      </c>
      <c r="F12" s="196" t="s">
        <v>11</v>
      </c>
      <c r="G12" s="196">
        <v>97146</v>
      </c>
      <c r="H12" s="196" t="s">
        <v>68</v>
      </c>
      <c r="I12" s="196" t="s">
        <v>9</v>
      </c>
      <c r="J12" s="196" t="s">
        <v>62</v>
      </c>
      <c r="K12" s="197">
        <v>14.84</v>
      </c>
      <c r="L12" s="196" t="s">
        <v>63</v>
      </c>
      <c r="M12"/>
    </row>
    <row r="13" spans="1:13" ht="13.5" hidden="1" x14ac:dyDescent="0.25">
      <c r="A13" s="196" t="s">
        <v>57</v>
      </c>
      <c r="B13" s="196" t="s">
        <v>58</v>
      </c>
      <c r="C13" s="196" t="s">
        <v>59</v>
      </c>
      <c r="D13" s="196" t="s">
        <v>60</v>
      </c>
      <c r="E13" s="197" t="s">
        <v>11</v>
      </c>
      <c r="F13" s="196" t="s">
        <v>11</v>
      </c>
      <c r="G13" s="196">
        <v>97147</v>
      </c>
      <c r="H13" s="196" t="s">
        <v>69</v>
      </c>
      <c r="I13" s="196" t="s">
        <v>9</v>
      </c>
      <c r="J13" s="196" t="s">
        <v>62</v>
      </c>
      <c r="K13" s="197">
        <v>16.989999999999998</v>
      </c>
      <c r="L13" s="196" t="s">
        <v>63</v>
      </c>
      <c r="M13"/>
    </row>
    <row r="14" spans="1:13" ht="13.5" hidden="1" x14ac:dyDescent="0.25">
      <c r="A14" s="196" t="s">
        <v>57</v>
      </c>
      <c r="B14" s="196" t="s">
        <v>58</v>
      </c>
      <c r="C14" s="196" t="s">
        <v>59</v>
      </c>
      <c r="D14" s="196" t="s">
        <v>60</v>
      </c>
      <c r="E14" s="197" t="s">
        <v>11</v>
      </c>
      <c r="F14" s="196" t="s">
        <v>11</v>
      </c>
      <c r="G14" s="196">
        <v>97148</v>
      </c>
      <c r="H14" s="196" t="s">
        <v>70</v>
      </c>
      <c r="I14" s="196" t="s">
        <v>9</v>
      </c>
      <c r="J14" s="196" t="s">
        <v>62</v>
      </c>
      <c r="K14" s="197">
        <v>19.13</v>
      </c>
      <c r="L14" s="196" t="s">
        <v>63</v>
      </c>
      <c r="M14"/>
    </row>
    <row r="15" spans="1:13" ht="13.5" hidden="1" x14ac:dyDescent="0.25">
      <c r="A15" s="196" t="s">
        <v>57</v>
      </c>
      <c r="B15" s="196" t="s">
        <v>58</v>
      </c>
      <c r="C15" s="196" t="s">
        <v>59</v>
      </c>
      <c r="D15" s="196" t="s">
        <v>60</v>
      </c>
      <c r="E15" s="197" t="s">
        <v>11</v>
      </c>
      <c r="F15" s="196" t="s">
        <v>11</v>
      </c>
      <c r="G15" s="196">
        <v>97149</v>
      </c>
      <c r="H15" s="196" t="s">
        <v>71</v>
      </c>
      <c r="I15" s="196" t="s">
        <v>9</v>
      </c>
      <c r="J15" s="196" t="s">
        <v>62</v>
      </c>
      <c r="K15" s="197">
        <v>21.31</v>
      </c>
      <c r="L15" s="196" t="s">
        <v>63</v>
      </c>
      <c r="M15"/>
    </row>
    <row r="16" spans="1:13" ht="13.5" hidden="1" x14ac:dyDescent="0.25">
      <c r="A16" s="196" t="s">
        <v>57</v>
      </c>
      <c r="B16" s="196" t="s">
        <v>58</v>
      </c>
      <c r="C16" s="196" t="s">
        <v>59</v>
      </c>
      <c r="D16" s="196" t="s">
        <v>60</v>
      </c>
      <c r="E16" s="197" t="s">
        <v>11</v>
      </c>
      <c r="F16" s="196" t="s">
        <v>11</v>
      </c>
      <c r="G16" s="196">
        <v>97150</v>
      </c>
      <c r="H16" s="196" t="s">
        <v>72</v>
      </c>
      <c r="I16" s="196" t="s">
        <v>9</v>
      </c>
      <c r="J16" s="196" t="s">
        <v>62</v>
      </c>
      <c r="K16" s="197">
        <v>26.78</v>
      </c>
      <c r="L16" s="196" t="s">
        <v>63</v>
      </c>
      <c r="M16"/>
    </row>
    <row r="17" spans="1:13" ht="13.5" hidden="1" x14ac:dyDescent="0.25">
      <c r="A17" s="196" t="s">
        <v>57</v>
      </c>
      <c r="B17" s="196" t="s">
        <v>58</v>
      </c>
      <c r="C17" s="196" t="s">
        <v>59</v>
      </c>
      <c r="D17" s="196" t="s">
        <v>60</v>
      </c>
      <c r="E17" s="197" t="s">
        <v>11</v>
      </c>
      <c r="F17" s="196" t="s">
        <v>11</v>
      </c>
      <c r="G17" s="196">
        <v>97151</v>
      </c>
      <c r="H17" s="196" t="s">
        <v>73</v>
      </c>
      <c r="I17" s="196" t="s">
        <v>9</v>
      </c>
      <c r="J17" s="196" t="s">
        <v>62</v>
      </c>
      <c r="K17" s="197">
        <v>31.61</v>
      </c>
      <c r="L17" s="196" t="s">
        <v>63</v>
      </c>
      <c r="M17"/>
    </row>
    <row r="18" spans="1:13" ht="13.5" hidden="1" x14ac:dyDescent="0.25">
      <c r="A18" s="196" t="s">
        <v>57</v>
      </c>
      <c r="B18" s="196" t="s">
        <v>58</v>
      </c>
      <c r="C18" s="196" t="s">
        <v>59</v>
      </c>
      <c r="D18" s="196" t="s">
        <v>60</v>
      </c>
      <c r="E18" s="197" t="s">
        <v>11</v>
      </c>
      <c r="F18" s="196" t="s">
        <v>11</v>
      </c>
      <c r="G18" s="196">
        <v>97152</v>
      </c>
      <c r="H18" s="196" t="s">
        <v>74</v>
      </c>
      <c r="I18" s="196" t="s">
        <v>9</v>
      </c>
      <c r="J18" s="196" t="s">
        <v>62</v>
      </c>
      <c r="K18" s="197">
        <v>36.21</v>
      </c>
      <c r="L18" s="196" t="s">
        <v>63</v>
      </c>
      <c r="M18"/>
    </row>
    <row r="19" spans="1:13" ht="13.5" hidden="1" x14ac:dyDescent="0.25">
      <c r="A19" s="196" t="s">
        <v>57</v>
      </c>
      <c r="B19" s="196" t="s">
        <v>58</v>
      </c>
      <c r="C19" s="196" t="s">
        <v>59</v>
      </c>
      <c r="D19" s="196" t="s">
        <v>60</v>
      </c>
      <c r="E19" s="197" t="s">
        <v>11</v>
      </c>
      <c r="F19" s="196" t="s">
        <v>11</v>
      </c>
      <c r="G19" s="196">
        <v>97153</v>
      </c>
      <c r="H19" s="196" t="s">
        <v>75</v>
      </c>
      <c r="I19" s="196" t="s">
        <v>9</v>
      </c>
      <c r="J19" s="196" t="s">
        <v>62</v>
      </c>
      <c r="K19" s="197">
        <v>40.97</v>
      </c>
      <c r="L19" s="196" t="s">
        <v>63</v>
      </c>
      <c r="M19"/>
    </row>
    <row r="20" spans="1:13" ht="13.5" hidden="1" x14ac:dyDescent="0.25">
      <c r="A20" s="196" t="s">
        <v>57</v>
      </c>
      <c r="B20" s="196" t="s">
        <v>58</v>
      </c>
      <c r="C20" s="196" t="s">
        <v>59</v>
      </c>
      <c r="D20" s="196" t="s">
        <v>60</v>
      </c>
      <c r="E20" s="197" t="s">
        <v>11</v>
      </c>
      <c r="F20" s="196" t="s">
        <v>11</v>
      </c>
      <c r="G20" s="196">
        <v>97154</v>
      </c>
      <c r="H20" s="196" t="s">
        <v>76</v>
      </c>
      <c r="I20" s="196" t="s">
        <v>9</v>
      </c>
      <c r="J20" s="196" t="s">
        <v>62</v>
      </c>
      <c r="K20" s="197">
        <v>45.73</v>
      </c>
      <c r="L20" s="196" t="s">
        <v>63</v>
      </c>
      <c r="M20"/>
    </row>
    <row r="21" spans="1:13" ht="13.5" hidden="1" x14ac:dyDescent="0.25">
      <c r="A21" s="196" t="s">
        <v>57</v>
      </c>
      <c r="B21" s="196" t="s">
        <v>58</v>
      </c>
      <c r="C21" s="196" t="s">
        <v>59</v>
      </c>
      <c r="D21" s="196" t="s">
        <v>60</v>
      </c>
      <c r="E21" s="197" t="s">
        <v>11</v>
      </c>
      <c r="F21" s="196" t="s">
        <v>11</v>
      </c>
      <c r="G21" s="196">
        <v>97155</v>
      </c>
      <c r="H21" s="196" t="s">
        <v>77</v>
      </c>
      <c r="I21" s="196" t="s">
        <v>9</v>
      </c>
      <c r="J21" s="196" t="s">
        <v>62</v>
      </c>
      <c r="K21" s="197">
        <v>50.54</v>
      </c>
      <c r="L21" s="196" t="s">
        <v>63</v>
      </c>
      <c r="M21"/>
    </row>
    <row r="22" spans="1:13" ht="13.5" hidden="1" x14ac:dyDescent="0.25">
      <c r="A22" s="196" t="s">
        <v>57</v>
      </c>
      <c r="B22" s="196" t="s">
        <v>58</v>
      </c>
      <c r="C22" s="196" t="s">
        <v>59</v>
      </c>
      <c r="D22" s="196" t="s">
        <v>60</v>
      </c>
      <c r="E22" s="197" t="s">
        <v>11</v>
      </c>
      <c r="F22" s="196" t="s">
        <v>11</v>
      </c>
      <c r="G22" s="196">
        <v>97156</v>
      </c>
      <c r="H22" s="196" t="s">
        <v>78</v>
      </c>
      <c r="I22" s="196" t="s">
        <v>9</v>
      </c>
      <c r="J22" s="196" t="s">
        <v>62</v>
      </c>
      <c r="K22" s="197">
        <v>60.45</v>
      </c>
      <c r="L22" s="196" t="s">
        <v>63</v>
      </c>
      <c r="M22"/>
    </row>
    <row r="23" spans="1:13" ht="13.5" hidden="1" x14ac:dyDescent="0.25">
      <c r="A23" s="196" t="s">
        <v>57</v>
      </c>
      <c r="B23" s="196" t="s">
        <v>58</v>
      </c>
      <c r="C23" s="196" t="s">
        <v>59</v>
      </c>
      <c r="D23" s="196" t="s">
        <v>60</v>
      </c>
      <c r="E23" s="197" t="s">
        <v>11</v>
      </c>
      <c r="F23" s="196" t="s">
        <v>11</v>
      </c>
      <c r="G23" s="196">
        <v>97157</v>
      </c>
      <c r="H23" s="196" t="s">
        <v>79</v>
      </c>
      <c r="I23" s="196" t="s">
        <v>9</v>
      </c>
      <c r="J23" s="196" t="s">
        <v>62</v>
      </c>
      <c r="K23" s="197">
        <v>4.12</v>
      </c>
      <c r="L23" s="196" t="s">
        <v>63</v>
      </c>
      <c r="M23"/>
    </row>
    <row r="24" spans="1:13" ht="13.5" hidden="1" x14ac:dyDescent="0.25">
      <c r="A24" s="196" t="s">
        <v>57</v>
      </c>
      <c r="B24" s="196" t="s">
        <v>58</v>
      </c>
      <c r="C24" s="196" t="s">
        <v>59</v>
      </c>
      <c r="D24" s="196" t="s">
        <v>60</v>
      </c>
      <c r="E24" s="197" t="s">
        <v>11</v>
      </c>
      <c r="F24" s="196" t="s">
        <v>11</v>
      </c>
      <c r="G24" s="196">
        <v>97158</v>
      </c>
      <c r="H24" s="196" t="s">
        <v>80</v>
      </c>
      <c r="I24" s="196" t="s">
        <v>9</v>
      </c>
      <c r="J24" s="196" t="s">
        <v>62</v>
      </c>
      <c r="K24" s="197">
        <v>4.8600000000000003</v>
      </c>
      <c r="L24" s="196" t="s">
        <v>63</v>
      </c>
      <c r="M24"/>
    </row>
    <row r="25" spans="1:13" ht="13.5" hidden="1" x14ac:dyDescent="0.25">
      <c r="A25" s="196" t="s">
        <v>57</v>
      </c>
      <c r="B25" s="196" t="s">
        <v>58</v>
      </c>
      <c r="C25" s="196" t="s">
        <v>59</v>
      </c>
      <c r="D25" s="196" t="s">
        <v>60</v>
      </c>
      <c r="E25" s="197" t="s">
        <v>11</v>
      </c>
      <c r="F25" s="196" t="s">
        <v>11</v>
      </c>
      <c r="G25" s="196">
        <v>97159</v>
      </c>
      <c r="H25" s="196" t="s">
        <v>81</v>
      </c>
      <c r="I25" s="196" t="s">
        <v>9</v>
      </c>
      <c r="J25" s="196" t="s">
        <v>62</v>
      </c>
      <c r="K25" s="197">
        <v>6.62</v>
      </c>
      <c r="L25" s="196" t="s">
        <v>63</v>
      </c>
      <c r="M25"/>
    </row>
    <row r="26" spans="1:13" ht="13.5" hidden="1" x14ac:dyDescent="0.25">
      <c r="A26" s="196" t="s">
        <v>57</v>
      </c>
      <c r="B26" s="196" t="s">
        <v>58</v>
      </c>
      <c r="C26" s="196" t="s">
        <v>59</v>
      </c>
      <c r="D26" s="196" t="s">
        <v>60</v>
      </c>
      <c r="E26" s="197" t="s">
        <v>11</v>
      </c>
      <c r="F26" s="196" t="s">
        <v>11</v>
      </c>
      <c r="G26" s="196">
        <v>97160</v>
      </c>
      <c r="H26" s="196" t="s">
        <v>82</v>
      </c>
      <c r="I26" s="196" t="s">
        <v>9</v>
      </c>
      <c r="J26" s="196" t="s">
        <v>62</v>
      </c>
      <c r="K26" s="197">
        <v>8.4</v>
      </c>
      <c r="L26" s="196" t="s">
        <v>63</v>
      </c>
      <c r="M26"/>
    </row>
    <row r="27" spans="1:13" ht="13.5" hidden="1" x14ac:dyDescent="0.25">
      <c r="A27" s="196" t="s">
        <v>57</v>
      </c>
      <c r="B27" s="196" t="s">
        <v>58</v>
      </c>
      <c r="C27" s="196" t="s">
        <v>59</v>
      </c>
      <c r="D27" s="196" t="s">
        <v>60</v>
      </c>
      <c r="E27" s="197" t="s">
        <v>11</v>
      </c>
      <c r="F27" s="196" t="s">
        <v>11</v>
      </c>
      <c r="G27" s="196">
        <v>97161</v>
      </c>
      <c r="H27" s="196" t="s">
        <v>83</v>
      </c>
      <c r="I27" s="196" t="s">
        <v>9</v>
      </c>
      <c r="J27" s="196" t="s">
        <v>62</v>
      </c>
      <c r="K27" s="197">
        <v>10.19</v>
      </c>
      <c r="L27" s="196" t="s">
        <v>63</v>
      </c>
      <c r="M27"/>
    </row>
    <row r="28" spans="1:13" ht="13.5" hidden="1" x14ac:dyDescent="0.25">
      <c r="A28" s="196" t="s">
        <v>57</v>
      </c>
      <c r="B28" s="196" t="s">
        <v>58</v>
      </c>
      <c r="C28" s="196" t="s">
        <v>59</v>
      </c>
      <c r="D28" s="196" t="s">
        <v>60</v>
      </c>
      <c r="E28" s="197" t="s">
        <v>11</v>
      </c>
      <c r="F28" s="196" t="s">
        <v>11</v>
      </c>
      <c r="G28" s="196">
        <v>97162</v>
      </c>
      <c r="H28" s="196" t="s">
        <v>84</v>
      </c>
      <c r="I28" s="196" t="s">
        <v>9</v>
      </c>
      <c r="J28" s="196" t="s">
        <v>62</v>
      </c>
      <c r="K28" s="197">
        <v>11.99</v>
      </c>
      <c r="L28" s="196" t="s">
        <v>63</v>
      </c>
      <c r="M28"/>
    </row>
    <row r="29" spans="1:13" ht="13.5" hidden="1" x14ac:dyDescent="0.25">
      <c r="A29" s="196" t="s">
        <v>57</v>
      </c>
      <c r="B29" s="196" t="s">
        <v>58</v>
      </c>
      <c r="C29" s="196" t="s">
        <v>59</v>
      </c>
      <c r="D29" s="196" t="s">
        <v>60</v>
      </c>
      <c r="E29" s="197" t="s">
        <v>11</v>
      </c>
      <c r="F29" s="196" t="s">
        <v>11</v>
      </c>
      <c r="G29" s="196">
        <v>97163</v>
      </c>
      <c r="H29" s="196" t="s">
        <v>85</v>
      </c>
      <c r="I29" s="196" t="s">
        <v>9</v>
      </c>
      <c r="J29" s="196" t="s">
        <v>62</v>
      </c>
      <c r="K29" s="197">
        <v>13.76</v>
      </c>
      <c r="L29" s="196" t="s">
        <v>63</v>
      </c>
      <c r="M29"/>
    </row>
    <row r="30" spans="1:13" ht="13.5" hidden="1" x14ac:dyDescent="0.25">
      <c r="A30" s="196" t="s">
        <v>57</v>
      </c>
      <c r="B30" s="196" t="s">
        <v>58</v>
      </c>
      <c r="C30" s="196" t="s">
        <v>59</v>
      </c>
      <c r="D30" s="196" t="s">
        <v>60</v>
      </c>
      <c r="E30" s="197" t="s">
        <v>11</v>
      </c>
      <c r="F30" s="196" t="s">
        <v>11</v>
      </c>
      <c r="G30" s="196">
        <v>97164</v>
      </c>
      <c r="H30" s="196" t="s">
        <v>86</v>
      </c>
      <c r="I30" s="196" t="s">
        <v>9</v>
      </c>
      <c r="J30" s="196" t="s">
        <v>62</v>
      </c>
      <c r="K30" s="197">
        <v>15.57</v>
      </c>
      <c r="L30" s="196" t="s">
        <v>63</v>
      </c>
      <c r="M30"/>
    </row>
    <row r="31" spans="1:13" ht="13.5" hidden="1" x14ac:dyDescent="0.25">
      <c r="A31" s="196" t="s">
        <v>57</v>
      </c>
      <c r="B31" s="196" t="s">
        <v>58</v>
      </c>
      <c r="C31" s="196" t="s">
        <v>59</v>
      </c>
      <c r="D31" s="196" t="s">
        <v>60</v>
      </c>
      <c r="E31" s="197" t="s">
        <v>11</v>
      </c>
      <c r="F31" s="196" t="s">
        <v>11</v>
      </c>
      <c r="G31" s="196">
        <v>97165</v>
      </c>
      <c r="H31" s="196" t="s">
        <v>87</v>
      </c>
      <c r="I31" s="196" t="s">
        <v>9</v>
      </c>
      <c r="J31" s="196" t="s">
        <v>62</v>
      </c>
      <c r="K31" s="197">
        <v>17.38</v>
      </c>
      <c r="L31" s="196" t="s">
        <v>63</v>
      </c>
      <c r="M31"/>
    </row>
    <row r="32" spans="1:13" ht="13.5" hidden="1" x14ac:dyDescent="0.25">
      <c r="A32" s="196" t="s">
        <v>57</v>
      </c>
      <c r="B32" s="196" t="s">
        <v>58</v>
      </c>
      <c r="C32" s="196" t="s">
        <v>59</v>
      </c>
      <c r="D32" s="196" t="s">
        <v>60</v>
      </c>
      <c r="E32" s="197" t="s">
        <v>11</v>
      </c>
      <c r="F32" s="196" t="s">
        <v>11</v>
      </c>
      <c r="G32" s="196">
        <v>97166</v>
      </c>
      <c r="H32" s="196" t="s">
        <v>88</v>
      </c>
      <c r="I32" s="196" t="s">
        <v>9</v>
      </c>
      <c r="J32" s="196" t="s">
        <v>62</v>
      </c>
      <c r="K32" s="197">
        <v>21.39</v>
      </c>
      <c r="L32" s="196" t="s">
        <v>63</v>
      </c>
      <c r="M32"/>
    </row>
    <row r="33" spans="1:13" ht="13.5" hidden="1" x14ac:dyDescent="0.25">
      <c r="A33" s="196" t="s">
        <v>57</v>
      </c>
      <c r="B33" s="196" t="s">
        <v>58</v>
      </c>
      <c r="C33" s="196" t="s">
        <v>59</v>
      </c>
      <c r="D33" s="196" t="s">
        <v>60</v>
      </c>
      <c r="E33" s="197" t="s">
        <v>11</v>
      </c>
      <c r="F33" s="196" t="s">
        <v>11</v>
      </c>
      <c r="G33" s="196">
        <v>97167</v>
      </c>
      <c r="H33" s="196" t="s">
        <v>89</v>
      </c>
      <c r="I33" s="196" t="s">
        <v>9</v>
      </c>
      <c r="J33" s="196" t="s">
        <v>62</v>
      </c>
      <c r="K33" s="197">
        <v>25.35</v>
      </c>
      <c r="L33" s="196" t="s">
        <v>63</v>
      </c>
      <c r="M33"/>
    </row>
    <row r="34" spans="1:13" ht="13.5" hidden="1" x14ac:dyDescent="0.25">
      <c r="A34" s="196" t="s">
        <v>57</v>
      </c>
      <c r="B34" s="196" t="s">
        <v>58</v>
      </c>
      <c r="C34" s="196" t="s">
        <v>59</v>
      </c>
      <c r="D34" s="196" t="s">
        <v>60</v>
      </c>
      <c r="E34" s="197" t="s">
        <v>11</v>
      </c>
      <c r="F34" s="196" t="s">
        <v>11</v>
      </c>
      <c r="G34" s="196">
        <v>97168</v>
      </c>
      <c r="H34" s="196" t="s">
        <v>90</v>
      </c>
      <c r="I34" s="196" t="s">
        <v>9</v>
      </c>
      <c r="J34" s="196" t="s">
        <v>62</v>
      </c>
      <c r="K34" s="197">
        <v>29.08</v>
      </c>
      <c r="L34" s="196" t="s">
        <v>63</v>
      </c>
      <c r="M34"/>
    </row>
    <row r="35" spans="1:13" ht="13.5" hidden="1" x14ac:dyDescent="0.25">
      <c r="A35" s="196" t="s">
        <v>57</v>
      </c>
      <c r="B35" s="196" t="s">
        <v>58</v>
      </c>
      <c r="C35" s="196" t="s">
        <v>59</v>
      </c>
      <c r="D35" s="196" t="s">
        <v>60</v>
      </c>
      <c r="E35" s="197" t="s">
        <v>11</v>
      </c>
      <c r="F35" s="196" t="s">
        <v>11</v>
      </c>
      <c r="G35" s="196">
        <v>97169</v>
      </c>
      <c r="H35" s="196" t="s">
        <v>91</v>
      </c>
      <c r="I35" s="196" t="s">
        <v>9</v>
      </c>
      <c r="J35" s="196" t="s">
        <v>62</v>
      </c>
      <c r="K35" s="197">
        <v>32.950000000000003</v>
      </c>
      <c r="L35" s="196" t="s">
        <v>63</v>
      </c>
      <c r="M35"/>
    </row>
    <row r="36" spans="1:13" ht="13.5" hidden="1" x14ac:dyDescent="0.25">
      <c r="A36" s="196" t="s">
        <v>57</v>
      </c>
      <c r="B36" s="196" t="s">
        <v>58</v>
      </c>
      <c r="C36" s="196" t="s">
        <v>59</v>
      </c>
      <c r="D36" s="196" t="s">
        <v>60</v>
      </c>
      <c r="E36" s="197" t="s">
        <v>11</v>
      </c>
      <c r="F36" s="196" t="s">
        <v>11</v>
      </c>
      <c r="G36" s="196">
        <v>97170</v>
      </c>
      <c r="H36" s="196" t="s">
        <v>92</v>
      </c>
      <c r="I36" s="196" t="s">
        <v>9</v>
      </c>
      <c r="J36" s="196" t="s">
        <v>62</v>
      </c>
      <c r="K36" s="197">
        <v>36.840000000000003</v>
      </c>
      <c r="L36" s="196" t="s">
        <v>63</v>
      </c>
      <c r="M36"/>
    </row>
    <row r="37" spans="1:13" ht="13.5" hidden="1" x14ac:dyDescent="0.25">
      <c r="A37" s="196" t="s">
        <v>57</v>
      </c>
      <c r="B37" s="196" t="s">
        <v>58</v>
      </c>
      <c r="C37" s="196" t="s">
        <v>59</v>
      </c>
      <c r="D37" s="196" t="s">
        <v>60</v>
      </c>
      <c r="E37" s="197" t="s">
        <v>11</v>
      </c>
      <c r="F37" s="196" t="s">
        <v>11</v>
      </c>
      <c r="G37" s="196">
        <v>97171</v>
      </c>
      <c r="H37" s="196" t="s">
        <v>93</v>
      </c>
      <c r="I37" s="196" t="s">
        <v>9</v>
      </c>
      <c r="J37" s="196" t="s">
        <v>62</v>
      </c>
      <c r="K37" s="197">
        <v>40.78</v>
      </c>
      <c r="L37" s="196" t="s">
        <v>63</v>
      </c>
      <c r="M37"/>
    </row>
    <row r="38" spans="1:13" ht="13.5" hidden="1" x14ac:dyDescent="0.25">
      <c r="A38" s="196" t="s">
        <v>57</v>
      </c>
      <c r="B38" s="196" t="s">
        <v>58</v>
      </c>
      <c r="C38" s="196" t="s">
        <v>59</v>
      </c>
      <c r="D38" s="196" t="s">
        <v>60</v>
      </c>
      <c r="E38" s="197" t="s">
        <v>11</v>
      </c>
      <c r="F38" s="196" t="s">
        <v>11</v>
      </c>
      <c r="G38" s="196">
        <v>97172</v>
      </c>
      <c r="H38" s="196" t="s">
        <v>94</v>
      </c>
      <c r="I38" s="196" t="s">
        <v>9</v>
      </c>
      <c r="J38" s="196" t="s">
        <v>62</v>
      </c>
      <c r="K38" s="197">
        <v>48.94</v>
      </c>
      <c r="L38" s="196" t="s">
        <v>63</v>
      </c>
      <c r="M38"/>
    </row>
    <row r="39" spans="1:13" ht="13.5" hidden="1" x14ac:dyDescent="0.25">
      <c r="A39" s="196" t="s">
        <v>57</v>
      </c>
      <c r="B39" s="196" t="s">
        <v>58</v>
      </c>
      <c r="C39" s="196" t="s">
        <v>59</v>
      </c>
      <c r="D39" s="196" t="s">
        <v>60</v>
      </c>
      <c r="E39" s="197" t="s">
        <v>11</v>
      </c>
      <c r="F39" s="196" t="s">
        <v>11</v>
      </c>
      <c r="G39" s="196">
        <v>105249</v>
      </c>
      <c r="H39" s="196" t="s">
        <v>95</v>
      </c>
      <c r="I39" s="196" t="s">
        <v>96</v>
      </c>
      <c r="J39" s="196" t="s">
        <v>62</v>
      </c>
      <c r="K39" s="197">
        <v>131.44</v>
      </c>
      <c r="L39" s="196" t="s">
        <v>63</v>
      </c>
      <c r="M39"/>
    </row>
    <row r="40" spans="1:13" ht="13.5" hidden="1" x14ac:dyDescent="0.25">
      <c r="A40" s="196" t="s">
        <v>57</v>
      </c>
      <c r="B40" s="196" t="s">
        <v>58</v>
      </c>
      <c r="C40" s="196" t="s">
        <v>59</v>
      </c>
      <c r="D40" s="196" t="s">
        <v>60</v>
      </c>
      <c r="E40" s="197" t="s">
        <v>11</v>
      </c>
      <c r="F40" s="196" t="s">
        <v>11</v>
      </c>
      <c r="G40" s="196">
        <v>105250</v>
      </c>
      <c r="H40" s="196" t="s">
        <v>97</v>
      </c>
      <c r="I40" s="196" t="s">
        <v>96</v>
      </c>
      <c r="J40" s="196" t="s">
        <v>62</v>
      </c>
      <c r="K40" s="197">
        <v>17.02</v>
      </c>
      <c r="L40" s="196" t="s">
        <v>63</v>
      </c>
      <c r="M40"/>
    </row>
    <row r="41" spans="1:13" ht="13.5" hidden="1" x14ac:dyDescent="0.25">
      <c r="A41" s="196" t="s">
        <v>57</v>
      </c>
      <c r="B41" s="196" t="s">
        <v>58</v>
      </c>
      <c r="C41" s="196" t="s">
        <v>59</v>
      </c>
      <c r="D41" s="196" t="s">
        <v>60</v>
      </c>
      <c r="E41" s="197" t="s">
        <v>11</v>
      </c>
      <c r="F41" s="196" t="s">
        <v>11</v>
      </c>
      <c r="G41" s="196">
        <v>105251</v>
      </c>
      <c r="H41" s="196" t="s">
        <v>98</v>
      </c>
      <c r="I41" s="196" t="s">
        <v>96</v>
      </c>
      <c r="J41" s="196" t="s">
        <v>62</v>
      </c>
      <c r="K41" s="197">
        <v>19.72</v>
      </c>
      <c r="L41" s="196" t="s">
        <v>63</v>
      </c>
      <c r="M41"/>
    </row>
    <row r="42" spans="1:13" ht="13.5" hidden="1" x14ac:dyDescent="0.25">
      <c r="A42" s="196" t="s">
        <v>57</v>
      </c>
      <c r="B42" s="196" t="s">
        <v>58</v>
      </c>
      <c r="C42" s="196" t="s">
        <v>59</v>
      </c>
      <c r="D42" s="196" t="s">
        <v>60</v>
      </c>
      <c r="E42" s="197" t="s">
        <v>11</v>
      </c>
      <c r="F42" s="196" t="s">
        <v>11</v>
      </c>
      <c r="G42" s="196">
        <v>105252</v>
      </c>
      <c r="H42" s="196" t="s">
        <v>99</v>
      </c>
      <c r="I42" s="196" t="s">
        <v>96</v>
      </c>
      <c r="J42" s="196" t="s">
        <v>62</v>
      </c>
      <c r="K42" s="197">
        <v>26.38</v>
      </c>
      <c r="L42" s="196" t="s">
        <v>63</v>
      </c>
      <c r="M42"/>
    </row>
    <row r="43" spans="1:13" ht="13.5" hidden="1" x14ac:dyDescent="0.25">
      <c r="A43" s="196" t="s">
        <v>57</v>
      </c>
      <c r="B43" s="196" t="s">
        <v>58</v>
      </c>
      <c r="C43" s="196" t="s">
        <v>59</v>
      </c>
      <c r="D43" s="196" t="s">
        <v>60</v>
      </c>
      <c r="E43" s="197" t="s">
        <v>11</v>
      </c>
      <c r="F43" s="196" t="s">
        <v>11</v>
      </c>
      <c r="G43" s="196">
        <v>105253</v>
      </c>
      <c r="H43" s="196" t="s">
        <v>100</v>
      </c>
      <c r="I43" s="196" t="s">
        <v>96</v>
      </c>
      <c r="J43" s="196" t="s">
        <v>62</v>
      </c>
      <c r="K43" s="197">
        <v>33.03</v>
      </c>
      <c r="L43" s="196" t="s">
        <v>63</v>
      </c>
      <c r="M43"/>
    </row>
    <row r="44" spans="1:13" ht="13.5" hidden="1" x14ac:dyDescent="0.25">
      <c r="A44" s="196" t="s">
        <v>57</v>
      </c>
      <c r="B44" s="196" t="s">
        <v>58</v>
      </c>
      <c r="C44" s="196" t="s">
        <v>59</v>
      </c>
      <c r="D44" s="196" t="s">
        <v>60</v>
      </c>
      <c r="E44" s="197" t="s">
        <v>11</v>
      </c>
      <c r="F44" s="196" t="s">
        <v>11</v>
      </c>
      <c r="G44" s="196">
        <v>105254</v>
      </c>
      <c r="H44" s="196" t="s">
        <v>101</v>
      </c>
      <c r="I44" s="196" t="s">
        <v>96</v>
      </c>
      <c r="J44" s="196" t="s">
        <v>62</v>
      </c>
      <c r="K44" s="197">
        <v>39.840000000000003</v>
      </c>
      <c r="L44" s="196" t="s">
        <v>63</v>
      </c>
      <c r="M44"/>
    </row>
    <row r="45" spans="1:13" ht="13.5" hidden="1" x14ac:dyDescent="0.25">
      <c r="A45" s="196" t="s">
        <v>57</v>
      </c>
      <c r="B45" s="196" t="s">
        <v>58</v>
      </c>
      <c r="C45" s="196" t="s">
        <v>59</v>
      </c>
      <c r="D45" s="196" t="s">
        <v>60</v>
      </c>
      <c r="E45" s="197" t="s">
        <v>11</v>
      </c>
      <c r="F45" s="196" t="s">
        <v>11</v>
      </c>
      <c r="G45" s="196">
        <v>105255</v>
      </c>
      <c r="H45" s="196" t="s">
        <v>102</v>
      </c>
      <c r="I45" s="196" t="s">
        <v>96</v>
      </c>
      <c r="J45" s="196" t="s">
        <v>62</v>
      </c>
      <c r="K45" s="197">
        <v>46.62</v>
      </c>
      <c r="L45" s="196" t="s">
        <v>63</v>
      </c>
      <c r="M45"/>
    </row>
    <row r="46" spans="1:13" ht="13.5" hidden="1" x14ac:dyDescent="0.25">
      <c r="A46" s="196" t="s">
        <v>57</v>
      </c>
      <c r="B46" s="196" t="s">
        <v>58</v>
      </c>
      <c r="C46" s="196" t="s">
        <v>59</v>
      </c>
      <c r="D46" s="196" t="s">
        <v>60</v>
      </c>
      <c r="E46" s="197" t="s">
        <v>11</v>
      </c>
      <c r="F46" s="196" t="s">
        <v>11</v>
      </c>
      <c r="G46" s="196">
        <v>105256</v>
      </c>
      <c r="H46" s="196" t="s">
        <v>103</v>
      </c>
      <c r="I46" s="196" t="s">
        <v>96</v>
      </c>
      <c r="J46" s="196" t="s">
        <v>62</v>
      </c>
      <c r="K46" s="197">
        <v>53.39</v>
      </c>
      <c r="L46" s="196" t="s">
        <v>63</v>
      </c>
      <c r="M46"/>
    </row>
    <row r="47" spans="1:13" ht="13.5" hidden="1" x14ac:dyDescent="0.25">
      <c r="A47" s="196" t="s">
        <v>57</v>
      </c>
      <c r="B47" s="196" t="s">
        <v>58</v>
      </c>
      <c r="C47" s="196" t="s">
        <v>59</v>
      </c>
      <c r="D47" s="196" t="s">
        <v>60</v>
      </c>
      <c r="E47" s="197" t="s">
        <v>11</v>
      </c>
      <c r="F47" s="196" t="s">
        <v>11</v>
      </c>
      <c r="G47" s="196">
        <v>105257</v>
      </c>
      <c r="H47" s="196" t="s">
        <v>104</v>
      </c>
      <c r="I47" s="196" t="s">
        <v>96</v>
      </c>
      <c r="J47" s="196" t="s">
        <v>62</v>
      </c>
      <c r="K47" s="197">
        <v>60.17</v>
      </c>
      <c r="L47" s="196" t="s">
        <v>63</v>
      </c>
      <c r="M47"/>
    </row>
    <row r="48" spans="1:13" ht="13.5" hidden="1" x14ac:dyDescent="0.25">
      <c r="A48" s="196" t="s">
        <v>57</v>
      </c>
      <c r="B48" s="196" t="s">
        <v>58</v>
      </c>
      <c r="C48" s="196" t="s">
        <v>59</v>
      </c>
      <c r="D48" s="196" t="s">
        <v>60</v>
      </c>
      <c r="E48" s="197" t="s">
        <v>11</v>
      </c>
      <c r="F48" s="196" t="s">
        <v>11</v>
      </c>
      <c r="G48" s="196">
        <v>105258</v>
      </c>
      <c r="H48" s="196" t="s">
        <v>105</v>
      </c>
      <c r="I48" s="196" t="s">
        <v>96</v>
      </c>
      <c r="J48" s="196" t="s">
        <v>62</v>
      </c>
      <c r="K48" s="197">
        <v>33.64</v>
      </c>
      <c r="L48" s="196" t="s">
        <v>63</v>
      </c>
      <c r="M48"/>
    </row>
    <row r="49" spans="1:13" ht="13.5" hidden="1" x14ac:dyDescent="0.25">
      <c r="A49" s="196" t="s">
        <v>57</v>
      </c>
      <c r="B49" s="196" t="s">
        <v>58</v>
      </c>
      <c r="C49" s="196" t="s">
        <v>59</v>
      </c>
      <c r="D49" s="196" t="s">
        <v>60</v>
      </c>
      <c r="E49" s="197" t="s">
        <v>11</v>
      </c>
      <c r="F49" s="196" t="s">
        <v>11</v>
      </c>
      <c r="G49" s="196">
        <v>105259</v>
      </c>
      <c r="H49" s="196" t="s">
        <v>106</v>
      </c>
      <c r="I49" s="196" t="s">
        <v>96</v>
      </c>
      <c r="J49" s="196" t="s">
        <v>62</v>
      </c>
      <c r="K49" s="197">
        <v>20.96</v>
      </c>
      <c r="L49" s="196" t="s">
        <v>63</v>
      </c>
      <c r="M49"/>
    </row>
    <row r="50" spans="1:13" ht="13.5" hidden="1" x14ac:dyDescent="0.25">
      <c r="A50" s="196" t="s">
        <v>57</v>
      </c>
      <c r="B50" s="196" t="s">
        <v>58</v>
      </c>
      <c r="C50" s="196" t="s">
        <v>59</v>
      </c>
      <c r="D50" s="196" t="s">
        <v>60</v>
      </c>
      <c r="E50" s="197" t="s">
        <v>11</v>
      </c>
      <c r="F50" s="196" t="s">
        <v>11</v>
      </c>
      <c r="G50" s="196">
        <v>105261</v>
      </c>
      <c r="H50" s="196" t="s">
        <v>107</v>
      </c>
      <c r="I50" s="196" t="s">
        <v>96</v>
      </c>
      <c r="J50" s="196" t="s">
        <v>62</v>
      </c>
      <c r="K50" s="197">
        <v>37.65</v>
      </c>
      <c r="L50" s="196" t="s">
        <v>63</v>
      </c>
      <c r="M50"/>
    </row>
    <row r="51" spans="1:13" ht="13.5" hidden="1" x14ac:dyDescent="0.25">
      <c r="A51" s="196" t="s">
        <v>57</v>
      </c>
      <c r="B51" s="196" t="s">
        <v>58</v>
      </c>
      <c r="C51" s="196" t="s">
        <v>59</v>
      </c>
      <c r="D51" s="196" t="s">
        <v>60</v>
      </c>
      <c r="E51" s="197" t="s">
        <v>11</v>
      </c>
      <c r="F51" s="196" t="s">
        <v>11</v>
      </c>
      <c r="G51" s="196">
        <v>105262</v>
      </c>
      <c r="H51" s="196" t="s">
        <v>108</v>
      </c>
      <c r="I51" s="196" t="s">
        <v>96</v>
      </c>
      <c r="J51" s="196" t="s">
        <v>62</v>
      </c>
      <c r="K51" s="197">
        <v>46.18</v>
      </c>
      <c r="L51" s="196" t="s">
        <v>63</v>
      </c>
      <c r="M51"/>
    </row>
    <row r="52" spans="1:13" ht="13.5" hidden="1" x14ac:dyDescent="0.25">
      <c r="A52" s="196" t="s">
        <v>57</v>
      </c>
      <c r="B52" s="196" t="s">
        <v>58</v>
      </c>
      <c r="C52" s="196" t="s">
        <v>59</v>
      </c>
      <c r="D52" s="196" t="s">
        <v>60</v>
      </c>
      <c r="E52" s="197" t="s">
        <v>11</v>
      </c>
      <c r="F52" s="196" t="s">
        <v>11</v>
      </c>
      <c r="G52" s="196">
        <v>105263</v>
      </c>
      <c r="H52" s="196" t="s">
        <v>109</v>
      </c>
      <c r="I52" s="196" t="s">
        <v>96</v>
      </c>
      <c r="J52" s="196" t="s">
        <v>62</v>
      </c>
      <c r="K52" s="197">
        <v>54.86</v>
      </c>
      <c r="L52" s="196" t="s">
        <v>63</v>
      </c>
      <c r="M52"/>
    </row>
    <row r="53" spans="1:13" ht="13.5" hidden="1" x14ac:dyDescent="0.25">
      <c r="A53" s="196" t="s">
        <v>57</v>
      </c>
      <c r="B53" s="196" t="s">
        <v>58</v>
      </c>
      <c r="C53" s="196" t="s">
        <v>59</v>
      </c>
      <c r="D53" s="196" t="s">
        <v>60</v>
      </c>
      <c r="E53" s="197" t="s">
        <v>11</v>
      </c>
      <c r="F53" s="196" t="s">
        <v>11</v>
      </c>
      <c r="G53" s="196">
        <v>105264</v>
      </c>
      <c r="H53" s="196" t="s">
        <v>110</v>
      </c>
      <c r="I53" s="196" t="s">
        <v>96</v>
      </c>
      <c r="J53" s="196" t="s">
        <v>62</v>
      </c>
      <c r="K53" s="197">
        <v>62.93</v>
      </c>
      <c r="L53" s="196" t="s">
        <v>63</v>
      </c>
      <c r="M53"/>
    </row>
    <row r="54" spans="1:13" ht="13.5" hidden="1" x14ac:dyDescent="0.25">
      <c r="A54" s="196" t="s">
        <v>57</v>
      </c>
      <c r="B54" s="196" t="s">
        <v>58</v>
      </c>
      <c r="C54" s="196" t="s">
        <v>59</v>
      </c>
      <c r="D54" s="196" t="s">
        <v>60</v>
      </c>
      <c r="E54" s="197" t="s">
        <v>11</v>
      </c>
      <c r="F54" s="196" t="s">
        <v>11</v>
      </c>
      <c r="G54" s="196">
        <v>105265</v>
      </c>
      <c r="H54" s="196" t="s">
        <v>111</v>
      </c>
      <c r="I54" s="196" t="s">
        <v>96</v>
      </c>
      <c r="J54" s="196" t="s">
        <v>62</v>
      </c>
      <c r="K54" s="197">
        <v>71.209999999999994</v>
      </c>
      <c r="L54" s="196" t="s">
        <v>63</v>
      </c>
      <c r="M54"/>
    </row>
    <row r="55" spans="1:13" ht="13.5" hidden="1" x14ac:dyDescent="0.25">
      <c r="A55" s="196" t="s">
        <v>57</v>
      </c>
      <c r="B55" s="196" t="s">
        <v>58</v>
      </c>
      <c r="C55" s="196" t="s">
        <v>59</v>
      </c>
      <c r="D55" s="196" t="s">
        <v>60</v>
      </c>
      <c r="E55" s="197" t="s">
        <v>11</v>
      </c>
      <c r="F55" s="196" t="s">
        <v>11</v>
      </c>
      <c r="G55" s="196">
        <v>105266</v>
      </c>
      <c r="H55" s="196" t="s">
        <v>112</v>
      </c>
      <c r="I55" s="196" t="s">
        <v>96</v>
      </c>
      <c r="J55" s="196" t="s">
        <v>62</v>
      </c>
      <c r="K55" s="197">
        <v>79.7</v>
      </c>
      <c r="L55" s="196" t="s">
        <v>63</v>
      </c>
      <c r="M55"/>
    </row>
    <row r="56" spans="1:13" ht="13.5" hidden="1" x14ac:dyDescent="0.25">
      <c r="A56" s="196" t="s">
        <v>57</v>
      </c>
      <c r="B56" s="196" t="s">
        <v>58</v>
      </c>
      <c r="C56" s="196" t="s">
        <v>59</v>
      </c>
      <c r="D56" s="196" t="s">
        <v>60</v>
      </c>
      <c r="E56" s="197" t="s">
        <v>11</v>
      </c>
      <c r="F56" s="196" t="s">
        <v>11</v>
      </c>
      <c r="G56" s="196">
        <v>105267</v>
      </c>
      <c r="H56" s="196" t="s">
        <v>113</v>
      </c>
      <c r="I56" s="196" t="s">
        <v>96</v>
      </c>
      <c r="J56" s="196" t="s">
        <v>62</v>
      </c>
      <c r="K56" s="197">
        <v>88.25</v>
      </c>
      <c r="L56" s="196" t="s">
        <v>63</v>
      </c>
      <c r="M56"/>
    </row>
    <row r="57" spans="1:13" ht="13.5" hidden="1" x14ac:dyDescent="0.25">
      <c r="A57" s="196" t="s">
        <v>57</v>
      </c>
      <c r="B57" s="196" t="s">
        <v>58</v>
      </c>
      <c r="C57" s="196" t="s">
        <v>59</v>
      </c>
      <c r="D57" s="196" t="s">
        <v>60</v>
      </c>
      <c r="E57" s="197" t="s">
        <v>11</v>
      </c>
      <c r="F57" s="196" t="s">
        <v>11</v>
      </c>
      <c r="G57" s="196">
        <v>105268</v>
      </c>
      <c r="H57" s="196" t="s">
        <v>114</v>
      </c>
      <c r="I57" s="196" t="s">
        <v>96</v>
      </c>
      <c r="J57" s="196" t="s">
        <v>62</v>
      </c>
      <c r="K57" s="197">
        <v>107.8</v>
      </c>
      <c r="L57" s="196" t="s">
        <v>63</v>
      </c>
      <c r="M57"/>
    </row>
    <row r="58" spans="1:13" ht="13.5" hidden="1" x14ac:dyDescent="0.25">
      <c r="A58" s="196" t="s">
        <v>57</v>
      </c>
      <c r="B58" s="196" t="s">
        <v>58</v>
      </c>
      <c r="C58" s="196" t="s">
        <v>59</v>
      </c>
      <c r="D58" s="196" t="s">
        <v>60</v>
      </c>
      <c r="E58" s="197" t="s">
        <v>11</v>
      </c>
      <c r="F58" s="196" t="s">
        <v>11</v>
      </c>
      <c r="G58" s="196">
        <v>105269</v>
      </c>
      <c r="H58" s="196" t="s">
        <v>115</v>
      </c>
      <c r="I58" s="196" t="s">
        <v>96</v>
      </c>
      <c r="J58" s="196" t="s">
        <v>62</v>
      </c>
      <c r="K58" s="197">
        <v>13.08</v>
      </c>
      <c r="L58" s="196" t="s">
        <v>63</v>
      </c>
      <c r="M58"/>
    </row>
    <row r="59" spans="1:13" ht="13.5" hidden="1" x14ac:dyDescent="0.25">
      <c r="A59" s="196" t="s">
        <v>57</v>
      </c>
      <c r="B59" s="196" t="s">
        <v>58</v>
      </c>
      <c r="C59" s="196" t="s">
        <v>59</v>
      </c>
      <c r="D59" s="196" t="s">
        <v>60</v>
      </c>
      <c r="E59" s="197" t="s">
        <v>11</v>
      </c>
      <c r="F59" s="196" t="s">
        <v>11</v>
      </c>
      <c r="G59" s="196">
        <v>105270</v>
      </c>
      <c r="H59" s="196" t="s">
        <v>116</v>
      </c>
      <c r="I59" s="196" t="s">
        <v>96</v>
      </c>
      <c r="J59" s="196" t="s">
        <v>62</v>
      </c>
      <c r="K59" s="197">
        <v>67.06</v>
      </c>
      <c r="L59" s="196" t="s">
        <v>63</v>
      </c>
      <c r="M59"/>
    </row>
    <row r="60" spans="1:13" ht="13.5" hidden="1" x14ac:dyDescent="0.25">
      <c r="A60" s="196" t="s">
        <v>57</v>
      </c>
      <c r="B60" s="196" t="s">
        <v>58</v>
      </c>
      <c r="C60" s="196" t="s">
        <v>59</v>
      </c>
      <c r="D60" s="196" t="s">
        <v>60</v>
      </c>
      <c r="E60" s="197" t="s">
        <v>11</v>
      </c>
      <c r="F60" s="196" t="s">
        <v>11</v>
      </c>
      <c r="G60" s="196">
        <v>105271</v>
      </c>
      <c r="H60" s="196" t="s">
        <v>117</v>
      </c>
      <c r="I60" s="196" t="s">
        <v>96</v>
      </c>
      <c r="J60" s="196" t="s">
        <v>62</v>
      </c>
      <c r="K60" s="197">
        <v>84.06</v>
      </c>
      <c r="L60" s="196" t="s">
        <v>63</v>
      </c>
      <c r="M60"/>
    </row>
    <row r="61" spans="1:13" ht="13.5" hidden="1" x14ac:dyDescent="0.25">
      <c r="A61" s="196" t="s">
        <v>57</v>
      </c>
      <c r="B61" s="196" t="s">
        <v>58</v>
      </c>
      <c r="C61" s="196" t="s">
        <v>59</v>
      </c>
      <c r="D61" s="196" t="s">
        <v>60</v>
      </c>
      <c r="E61" s="197" t="s">
        <v>11</v>
      </c>
      <c r="F61" s="196" t="s">
        <v>11</v>
      </c>
      <c r="G61" s="196">
        <v>105272</v>
      </c>
      <c r="H61" s="196" t="s">
        <v>118</v>
      </c>
      <c r="I61" s="196" t="s">
        <v>96</v>
      </c>
      <c r="J61" s="196" t="s">
        <v>62</v>
      </c>
      <c r="K61" s="197">
        <v>99.36</v>
      </c>
      <c r="L61" s="196" t="s">
        <v>63</v>
      </c>
      <c r="M61"/>
    </row>
    <row r="62" spans="1:13" ht="13.5" hidden="1" x14ac:dyDescent="0.25">
      <c r="A62" s="196" t="s">
        <v>57</v>
      </c>
      <c r="B62" s="196" t="s">
        <v>58</v>
      </c>
      <c r="C62" s="196" t="s">
        <v>59</v>
      </c>
      <c r="D62" s="196" t="s">
        <v>60</v>
      </c>
      <c r="E62" s="197" t="s">
        <v>11</v>
      </c>
      <c r="F62" s="196" t="s">
        <v>11</v>
      </c>
      <c r="G62" s="196">
        <v>105273</v>
      </c>
      <c r="H62" s="196" t="s">
        <v>119</v>
      </c>
      <c r="I62" s="196" t="s">
        <v>96</v>
      </c>
      <c r="J62" s="196" t="s">
        <v>62</v>
      </c>
      <c r="K62" s="197">
        <v>114.03</v>
      </c>
      <c r="L62" s="196" t="s">
        <v>63</v>
      </c>
      <c r="M62"/>
    </row>
    <row r="63" spans="1:13" ht="13.5" hidden="1" x14ac:dyDescent="0.25">
      <c r="A63" s="196" t="s">
        <v>57</v>
      </c>
      <c r="B63" s="196" t="s">
        <v>58</v>
      </c>
      <c r="C63" s="196" t="s">
        <v>59</v>
      </c>
      <c r="D63" s="196" t="s">
        <v>60</v>
      </c>
      <c r="E63" s="197" t="s">
        <v>11</v>
      </c>
      <c r="F63" s="196" t="s">
        <v>11</v>
      </c>
      <c r="G63" s="196">
        <v>105274</v>
      </c>
      <c r="H63" s="196" t="s">
        <v>120</v>
      </c>
      <c r="I63" s="196" t="s">
        <v>96</v>
      </c>
      <c r="J63" s="196" t="s">
        <v>62</v>
      </c>
      <c r="K63" s="197">
        <v>128.93</v>
      </c>
      <c r="L63" s="196" t="s">
        <v>63</v>
      </c>
      <c r="M63"/>
    </row>
    <row r="64" spans="1:13" ht="13.5" hidden="1" x14ac:dyDescent="0.25">
      <c r="A64" s="196" t="s">
        <v>57</v>
      </c>
      <c r="B64" s="196" t="s">
        <v>58</v>
      </c>
      <c r="C64" s="196" t="s">
        <v>59</v>
      </c>
      <c r="D64" s="196" t="s">
        <v>60</v>
      </c>
      <c r="E64" s="197" t="s">
        <v>11</v>
      </c>
      <c r="F64" s="196" t="s">
        <v>11</v>
      </c>
      <c r="G64" s="196">
        <v>105275</v>
      </c>
      <c r="H64" s="196" t="s">
        <v>121</v>
      </c>
      <c r="I64" s="196" t="s">
        <v>96</v>
      </c>
      <c r="J64" s="196" t="s">
        <v>62</v>
      </c>
      <c r="K64" s="197">
        <v>144</v>
      </c>
      <c r="L64" s="196" t="s">
        <v>63</v>
      </c>
      <c r="M64"/>
    </row>
    <row r="65" spans="1:13" ht="13.5" hidden="1" x14ac:dyDescent="0.25">
      <c r="A65" s="196" t="s">
        <v>57</v>
      </c>
      <c r="B65" s="196" t="s">
        <v>58</v>
      </c>
      <c r="C65" s="196" t="s">
        <v>59</v>
      </c>
      <c r="D65" s="196" t="s">
        <v>60</v>
      </c>
      <c r="E65" s="197" t="s">
        <v>11</v>
      </c>
      <c r="F65" s="196" t="s">
        <v>11</v>
      </c>
      <c r="G65" s="196">
        <v>105276</v>
      </c>
      <c r="H65" s="196" t="s">
        <v>122</v>
      </c>
      <c r="I65" s="196" t="s">
        <v>96</v>
      </c>
      <c r="J65" s="196" t="s">
        <v>62</v>
      </c>
      <c r="K65" s="197">
        <v>159.18</v>
      </c>
      <c r="L65" s="196" t="s">
        <v>63</v>
      </c>
      <c r="M65"/>
    </row>
    <row r="66" spans="1:13" ht="13.5" hidden="1" x14ac:dyDescent="0.25">
      <c r="A66" s="196" t="s">
        <v>57</v>
      </c>
      <c r="B66" s="196" t="s">
        <v>58</v>
      </c>
      <c r="C66" s="196" t="s">
        <v>59</v>
      </c>
      <c r="D66" s="196" t="s">
        <v>60</v>
      </c>
      <c r="E66" s="197" t="s">
        <v>11</v>
      </c>
      <c r="F66" s="196" t="s">
        <v>11</v>
      </c>
      <c r="G66" s="196">
        <v>105277</v>
      </c>
      <c r="H66" s="196" t="s">
        <v>123</v>
      </c>
      <c r="I66" s="196" t="s">
        <v>96</v>
      </c>
      <c r="J66" s="196" t="s">
        <v>62</v>
      </c>
      <c r="K66" s="197">
        <v>191.93</v>
      </c>
      <c r="L66" s="196" t="s">
        <v>63</v>
      </c>
      <c r="M66"/>
    </row>
    <row r="67" spans="1:13" ht="13.5" hidden="1" x14ac:dyDescent="0.25">
      <c r="A67" s="196" t="s">
        <v>57</v>
      </c>
      <c r="B67" s="196" t="s">
        <v>58</v>
      </c>
      <c r="C67" s="196" t="s">
        <v>59</v>
      </c>
      <c r="D67" s="196" t="s">
        <v>60</v>
      </c>
      <c r="E67" s="197" t="s">
        <v>11</v>
      </c>
      <c r="F67" s="196" t="s">
        <v>11</v>
      </c>
      <c r="G67" s="196">
        <v>105278</v>
      </c>
      <c r="H67" s="196" t="s">
        <v>124</v>
      </c>
      <c r="I67" s="196" t="s">
        <v>96</v>
      </c>
      <c r="J67" s="196" t="s">
        <v>62</v>
      </c>
      <c r="K67" s="197">
        <v>23.12</v>
      </c>
      <c r="L67" s="196" t="s">
        <v>63</v>
      </c>
      <c r="M67"/>
    </row>
    <row r="68" spans="1:13" ht="13.5" hidden="1" x14ac:dyDescent="0.25">
      <c r="A68" s="196" t="s">
        <v>57</v>
      </c>
      <c r="B68" s="196" t="s">
        <v>58</v>
      </c>
      <c r="C68" s="196" t="s">
        <v>59</v>
      </c>
      <c r="D68" s="196" t="s">
        <v>60</v>
      </c>
      <c r="E68" s="197" t="s">
        <v>11</v>
      </c>
      <c r="F68" s="196" t="s">
        <v>11</v>
      </c>
      <c r="G68" s="196">
        <v>105279</v>
      </c>
      <c r="H68" s="196" t="s">
        <v>125</v>
      </c>
      <c r="I68" s="196" t="s">
        <v>96</v>
      </c>
      <c r="J68" s="196" t="s">
        <v>62</v>
      </c>
      <c r="K68" s="197">
        <v>26.79</v>
      </c>
      <c r="L68" s="196" t="s">
        <v>63</v>
      </c>
      <c r="M68"/>
    </row>
    <row r="69" spans="1:13" ht="13.5" hidden="1" x14ac:dyDescent="0.25">
      <c r="A69" s="196" t="s">
        <v>57</v>
      </c>
      <c r="B69" s="196" t="s">
        <v>58</v>
      </c>
      <c r="C69" s="196" t="s">
        <v>59</v>
      </c>
      <c r="D69" s="196" t="s">
        <v>60</v>
      </c>
      <c r="E69" s="197" t="s">
        <v>11</v>
      </c>
      <c r="F69" s="196" t="s">
        <v>11</v>
      </c>
      <c r="G69" s="196">
        <v>105280</v>
      </c>
      <c r="H69" s="196" t="s">
        <v>126</v>
      </c>
      <c r="I69" s="196" t="s">
        <v>96</v>
      </c>
      <c r="J69" s="196" t="s">
        <v>62</v>
      </c>
      <c r="K69" s="197">
        <v>35.840000000000003</v>
      </c>
      <c r="L69" s="196" t="s">
        <v>63</v>
      </c>
      <c r="M69"/>
    </row>
    <row r="70" spans="1:13" ht="13.5" hidden="1" x14ac:dyDescent="0.25">
      <c r="A70" s="196" t="s">
        <v>57</v>
      </c>
      <c r="B70" s="196" t="s">
        <v>58</v>
      </c>
      <c r="C70" s="196" t="s">
        <v>59</v>
      </c>
      <c r="D70" s="196" t="s">
        <v>60</v>
      </c>
      <c r="E70" s="197" t="s">
        <v>11</v>
      </c>
      <c r="F70" s="196" t="s">
        <v>11</v>
      </c>
      <c r="G70" s="196">
        <v>105281</v>
      </c>
      <c r="H70" s="196" t="s">
        <v>127</v>
      </c>
      <c r="I70" s="196" t="s">
        <v>96</v>
      </c>
      <c r="J70" s="196" t="s">
        <v>62</v>
      </c>
      <c r="K70" s="197">
        <v>44.86</v>
      </c>
      <c r="L70" s="196" t="s">
        <v>63</v>
      </c>
      <c r="M70"/>
    </row>
    <row r="71" spans="1:13" ht="13.5" hidden="1" x14ac:dyDescent="0.25">
      <c r="A71" s="196" t="s">
        <v>57</v>
      </c>
      <c r="B71" s="196" t="s">
        <v>58</v>
      </c>
      <c r="C71" s="196" t="s">
        <v>59</v>
      </c>
      <c r="D71" s="196" t="s">
        <v>60</v>
      </c>
      <c r="E71" s="197" t="s">
        <v>11</v>
      </c>
      <c r="F71" s="196" t="s">
        <v>11</v>
      </c>
      <c r="G71" s="196">
        <v>105282</v>
      </c>
      <c r="H71" s="196" t="s">
        <v>128</v>
      </c>
      <c r="I71" s="196" t="s">
        <v>96</v>
      </c>
      <c r="J71" s="196" t="s">
        <v>62</v>
      </c>
      <c r="K71" s="197">
        <v>15.35</v>
      </c>
      <c r="L71" s="196" t="s">
        <v>63</v>
      </c>
      <c r="M71"/>
    </row>
    <row r="72" spans="1:13" ht="13.5" hidden="1" x14ac:dyDescent="0.25">
      <c r="A72" s="196" t="s">
        <v>57</v>
      </c>
      <c r="B72" s="196" t="s">
        <v>58</v>
      </c>
      <c r="C72" s="196" t="s">
        <v>59</v>
      </c>
      <c r="D72" s="196" t="s">
        <v>60</v>
      </c>
      <c r="E72" s="197" t="s">
        <v>11</v>
      </c>
      <c r="F72" s="196" t="s">
        <v>11</v>
      </c>
      <c r="G72" s="196">
        <v>105283</v>
      </c>
      <c r="H72" s="196" t="s">
        <v>129</v>
      </c>
      <c r="I72" s="196" t="s">
        <v>96</v>
      </c>
      <c r="J72" s="196" t="s">
        <v>62</v>
      </c>
      <c r="K72" s="197">
        <v>28.53</v>
      </c>
      <c r="L72" s="196" t="s">
        <v>63</v>
      </c>
      <c r="M72"/>
    </row>
    <row r="73" spans="1:13" ht="13.5" hidden="1" x14ac:dyDescent="0.25">
      <c r="A73" s="196" t="s">
        <v>57</v>
      </c>
      <c r="B73" s="196" t="s">
        <v>58</v>
      </c>
      <c r="C73" s="196" t="s">
        <v>59</v>
      </c>
      <c r="D73" s="196" t="s">
        <v>60</v>
      </c>
      <c r="E73" s="197" t="s">
        <v>11</v>
      </c>
      <c r="F73" s="196" t="s">
        <v>11</v>
      </c>
      <c r="G73" s="196">
        <v>105284</v>
      </c>
      <c r="H73" s="196" t="s">
        <v>130</v>
      </c>
      <c r="I73" s="196" t="s">
        <v>96</v>
      </c>
      <c r="J73" s="196" t="s">
        <v>62</v>
      </c>
      <c r="K73" s="197">
        <v>54.18</v>
      </c>
      <c r="L73" s="196" t="s">
        <v>63</v>
      </c>
      <c r="M73"/>
    </row>
    <row r="74" spans="1:13" ht="13.5" hidden="1" x14ac:dyDescent="0.25">
      <c r="A74" s="196" t="s">
        <v>57</v>
      </c>
      <c r="B74" s="196" t="s">
        <v>58</v>
      </c>
      <c r="C74" s="196" t="s">
        <v>59</v>
      </c>
      <c r="D74" s="196" t="s">
        <v>60</v>
      </c>
      <c r="E74" s="197" t="s">
        <v>11</v>
      </c>
      <c r="F74" s="196" t="s">
        <v>11</v>
      </c>
      <c r="G74" s="196">
        <v>105297</v>
      </c>
      <c r="H74" s="196" t="s">
        <v>131</v>
      </c>
      <c r="I74" s="196" t="s">
        <v>96</v>
      </c>
      <c r="J74" s="196" t="s">
        <v>62</v>
      </c>
      <c r="K74" s="197">
        <v>11.56</v>
      </c>
      <c r="L74" s="196" t="s">
        <v>63</v>
      </c>
      <c r="M74"/>
    </row>
    <row r="75" spans="1:13" ht="13.5" hidden="1" x14ac:dyDescent="0.25">
      <c r="A75" s="196" t="s">
        <v>57</v>
      </c>
      <c r="B75" s="196" t="s">
        <v>58</v>
      </c>
      <c r="C75" s="196" t="s">
        <v>59</v>
      </c>
      <c r="D75" s="196" t="s">
        <v>60</v>
      </c>
      <c r="E75" s="197" t="s">
        <v>11</v>
      </c>
      <c r="F75" s="196" t="s">
        <v>11</v>
      </c>
      <c r="G75" s="196">
        <v>105298</v>
      </c>
      <c r="H75" s="196" t="s">
        <v>132</v>
      </c>
      <c r="I75" s="196" t="s">
        <v>96</v>
      </c>
      <c r="J75" s="196" t="s">
        <v>62</v>
      </c>
      <c r="K75" s="197">
        <v>20.9</v>
      </c>
      <c r="L75" s="196" t="s">
        <v>63</v>
      </c>
      <c r="M75"/>
    </row>
    <row r="76" spans="1:13" ht="13.5" hidden="1" x14ac:dyDescent="0.25">
      <c r="A76" s="196" t="s">
        <v>57</v>
      </c>
      <c r="B76" s="196" t="s">
        <v>58</v>
      </c>
      <c r="C76" s="196" t="s">
        <v>59</v>
      </c>
      <c r="D76" s="196" t="s">
        <v>60</v>
      </c>
      <c r="E76" s="197" t="s">
        <v>11</v>
      </c>
      <c r="F76" s="196" t="s">
        <v>11</v>
      </c>
      <c r="G76" s="196">
        <v>105299</v>
      </c>
      <c r="H76" s="196" t="s">
        <v>133</v>
      </c>
      <c r="I76" s="196" t="s">
        <v>96</v>
      </c>
      <c r="J76" s="196" t="s">
        <v>62</v>
      </c>
      <c r="K76" s="197">
        <v>26.45</v>
      </c>
      <c r="L76" s="196" t="s">
        <v>63</v>
      </c>
      <c r="M76"/>
    </row>
    <row r="77" spans="1:13" ht="13.5" hidden="1" x14ac:dyDescent="0.25">
      <c r="A77" s="196" t="s">
        <v>57</v>
      </c>
      <c r="B77" s="196" t="s">
        <v>58</v>
      </c>
      <c r="C77" s="196" t="s">
        <v>59</v>
      </c>
      <c r="D77" s="196" t="s">
        <v>60</v>
      </c>
      <c r="E77" s="197" t="s">
        <v>11</v>
      </c>
      <c r="F77" s="196" t="s">
        <v>11</v>
      </c>
      <c r="G77" s="196">
        <v>105300</v>
      </c>
      <c r="H77" s="196" t="s">
        <v>134</v>
      </c>
      <c r="I77" s="196" t="s">
        <v>96</v>
      </c>
      <c r="J77" s="196" t="s">
        <v>62</v>
      </c>
      <c r="K77" s="197">
        <v>32.15</v>
      </c>
      <c r="L77" s="196" t="s">
        <v>63</v>
      </c>
      <c r="M77"/>
    </row>
    <row r="78" spans="1:13" ht="13.5" hidden="1" x14ac:dyDescent="0.25">
      <c r="A78" s="196" t="s">
        <v>57</v>
      </c>
      <c r="B78" s="196" t="s">
        <v>58</v>
      </c>
      <c r="C78" s="196" t="s">
        <v>59</v>
      </c>
      <c r="D78" s="196" t="s">
        <v>60</v>
      </c>
      <c r="E78" s="197" t="s">
        <v>11</v>
      </c>
      <c r="F78" s="196" t="s">
        <v>11</v>
      </c>
      <c r="G78" s="196">
        <v>105301</v>
      </c>
      <c r="H78" s="196" t="s">
        <v>135</v>
      </c>
      <c r="I78" s="196" t="s">
        <v>96</v>
      </c>
      <c r="J78" s="196" t="s">
        <v>62</v>
      </c>
      <c r="K78" s="197">
        <v>37.840000000000003</v>
      </c>
      <c r="L78" s="196" t="s">
        <v>63</v>
      </c>
      <c r="M78"/>
    </row>
    <row r="79" spans="1:13" ht="13.5" hidden="1" x14ac:dyDescent="0.25">
      <c r="A79" s="196" t="s">
        <v>57</v>
      </c>
      <c r="B79" s="196" t="s">
        <v>58</v>
      </c>
      <c r="C79" s="196" t="s">
        <v>59</v>
      </c>
      <c r="D79" s="196" t="s">
        <v>60</v>
      </c>
      <c r="E79" s="197" t="s">
        <v>11</v>
      </c>
      <c r="F79" s="196" t="s">
        <v>11</v>
      </c>
      <c r="G79" s="196">
        <v>105302</v>
      </c>
      <c r="H79" s="196" t="s">
        <v>136</v>
      </c>
      <c r="I79" s="196" t="s">
        <v>96</v>
      </c>
      <c r="J79" s="196" t="s">
        <v>62</v>
      </c>
      <c r="K79" s="197">
        <v>43.51</v>
      </c>
      <c r="L79" s="196" t="s">
        <v>63</v>
      </c>
      <c r="M79"/>
    </row>
    <row r="80" spans="1:13" ht="13.5" hidden="1" x14ac:dyDescent="0.25">
      <c r="A80" s="196" t="s">
        <v>57</v>
      </c>
      <c r="B80" s="196" t="s">
        <v>58</v>
      </c>
      <c r="C80" s="196" t="s">
        <v>59</v>
      </c>
      <c r="D80" s="196" t="s">
        <v>60</v>
      </c>
      <c r="E80" s="197" t="s">
        <v>11</v>
      </c>
      <c r="F80" s="196" t="s">
        <v>11</v>
      </c>
      <c r="G80" s="196">
        <v>105303</v>
      </c>
      <c r="H80" s="196" t="s">
        <v>137</v>
      </c>
      <c r="I80" s="196" t="s">
        <v>96</v>
      </c>
      <c r="J80" s="196" t="s">
        <v>62</v>
      </c>
      <c r="K80" s="197">
        <v>49.18</v>
      </c>
      <c r="L80" s="196" t="s">
        <v>63</v>
      </c>
      <c r="M80"/>
    </row>
    <row r="81" spans="1:13" ht="13.5" hidden="1" x14ac:dyDescent="0.25">
      <c r="A81" s="196" t="s">
        <v>57</v>
      </c>
      <c r="B81" s="196" t="s">
        <v>58</v>
      </c>
      <c r="C81" s="196" t="s">
        <v>59</v>
      </c>
      <c r="D81" s="196" t="s">
        <v>60</v>
      </c>
      <c r="E81" s="197" t="s">
        <v>11</v>
      </c>
      <c r="F81" s="196" t="s">
        <v>11</v>
      </c>
      <c r="G81" s="196">
        <v>105304</v>
      </c>
      <c r="H81" s="196" t="s">
        <v>138</v>
      </c>
      <c r="I81" s="196" t="s">
        <v>96</v>
      </c>
      <c r="J81" s="196" t="s">
        <v>62</v>
      </c>
      <c r="K81" s="197">
        <v>54.97</v>
      </c>
      <c r="L81" s="196" t="s">
        <v>63</v>
      </c>
      <c r="M81"/>
    </row>
    <row r="82" spans="1:13" ht="13.5" hidden="1" x14ac:dyDescent="0.25">
      <c r="A82" s="196" t="s">
        <v>57</v>
      </c>
      <c r="B82" s="196" t="s">
        <v>58</v>
      </c>
      <c r="C82" s="196" t="s">
        <v>59</v>
      </c>
      <c r="D82" s="196" t="s">
        <v>60</v>
      </c>
      <c r="E82" s="197" t="s">
        <v>11</v>
      </c>
      <c r="F82" s="196" t="s">
        <v>11</v>
      </c>
      <c r="G82" s="196">
        <v>105305</v>
      </c>
      <c r="H82" s="196" t="s">
        <v>139</v>
      </c>
      <c r="I82" s="196" t="s">
        <v>96</v>
      </c>
      <c r="J82" s="196" t="s">
        <v>62</v>
      </c>
      <c r="K82" s="197">
        <v>67.55</v>
      </c>
      <c r="L82" s="196" t="s">
        <v>63</v>
      </c>
      <c r="M82"/>
    </row>
    <row r="83" spans="1:13" ht="13.5" hidden="1" x14ac:dyDescent="0.25">
      <c r="A83" s="196" t="s">
        <v>57</v>
      </c>
      <c r="B83" s="196" t="s">
        <v>58</v>
      </c>
      <c r="C83" s="196" t="s">
        <v>59</v>
      </c>
      <c r="D83" s="196" t="s">
        <v>60</v>
      </c>
      <c r="E83" s="197" t="s">
        <v>11</v>
      </c>
      <c r="F83" s="196" t="s">
        <v>11</v>
      </c>
      <c r="G83" s="196">
        <v>105306</v>
      </c>
      <c r="H83" s="196" t="s">
        <v>140</v>
      </c>
      <c r="I83" s="196" t="s">
        <v>96</v>
      </c>
      <c r="J83" s="196" t="s">
        <v>62</v>
      </c>
      <c r="K83" s="197">
        <v>80.14</v>
      </c>
      <c r="L83" s="196" t="s">
        <v>63</v>
      </c>
      <c r="M83"/>
    </row>
    <row r="84" spans="1:13" ht="13.5" hidden="1" x14ac:dyDescent="0.25">
      <c r="A84" s="196" t="s">
        <v>57</v>
      </c>
      <c r="B84" s="196" t="s">
        <v>58</v>
      </c>
      <c r="C84" s="196" t="s">
        <v>59</v>
      </c>
      <c r="D84" s="196" t="s">
        <v>60</v>
      </c>
      <c r="E84" s="197" t="s">
        <v>11</v>
      </c>
      <c r="F84" s="196" t="s">
        <v>11</v>
      </c>
      <c r="G84" s="196">
        <v>105307</v>
      </c>
      <c r="H84" s="196" t="s">
        <v>141</v>
      </c>
      <c r="I84" s="196" t="s">
        <v>96</v>
      </c>
      <c r="J84" s="196" t="s">
        <v>62</v>
      </c>
      <c r="K84" s="197">
        <v>92.1</v>
      </c>
      <c r="L84" s="196" t="s">
        <v>63</v>
      </c>
      <c r="M84"/>
    </row>
    <row r="85" spans="1:13" ht="13.5" hidden="1" x14ac:dyDescent="0.25">
      <c r="A85" s="196" t="s">
        <v>57</v>
      </c>
      <c r="B85" s="196" t="s">
        <v>58</v>
      </c>
      <c r="C85" s="196" t="s">
        <v>59</v>
      </c>
      <c r="D85" s="196" t="s">
        <v>60</v>
      </c>
      <c r="E85" s="197" t="s">
        <v>11</v>
      </c>
      <c r="F85" s="196" t="s">
        <v>11</v>
      </c>
      <c r="G85" s="196">
        <v>105317</v>
      </c>
      <c r="H85" s="196" t="s">
        <v>142</v>
      </c>
      <c r="I85" s="196" t="s">
        <v>96</v>
      </c>
      <c r="J85" s="196" t="s">
        <v>62</v>
      </c>
      <c r="K85" s="197">
        <v>25.85</v>
      </c>
      <c r="L85" s="196" t="s">
        <v>63</v>
      </c>
      <c r="M85"/>
    </row>
    <row r="86" spans="1:13" ht="13.5" hidden="1" x14ac:dyDescent="0.25">
      <c r="A86" s="196" t="s">
        <v>57</v>
      </c>
      <c r="B86" s="196" t="s">
        <v>58</v>
      </c>
      <c r="C86" s="196" t="s">
        <v>59</v>
      </c>
      <c r="D86" s="196" t="s">
        <v>60</v>
      </c>
      <c r="E86" s="197" t="s">
        <v>11</v>
      </c>
      <c r="F86" s="196" t="s">
        <v>11</v>
      </c>
      <c r="G86" s="196">
        <v>105318</v>
      </c>
      <c r="H86" s="196" t="s">
        <v>143</v>
      </c>
      <c r="I86" s="196" t="s">
        <v>96</v>
      </c>
      <c r="J86" s="196" t="s">
        <v>62</v>
      </c>
      <c r="K86" s="197">
        <v>29.74</v>
      </c>
      <c r="L86" s="196" t="s">
        <v>63</v>
      </c>
      <c r="M86"/>
    </row>
    <row r="87" spans="1:13" ht="13.5" hidden="1" x14ac:dyDescent="0.25">
      <c r="A87" s="196" t="s">
        <v>57</v>
      </c>
      <c r="B87" s="196" t="s">
        <v>58</v>
      </c>
      <c r="C87" s="196" t="s">
        <v>59</v>
      </c>
      <c r="D87" s="196" t="s">
        <v>60</v>
      </c>
      <c r="E87" s="197" t="s">
        <v>11</v>
      </c>
      <c r="F87" s="196" t="s">
        <v>11</v>
      </c>
      <c r="G87" s="196">
        <v>105319</v>
      </c>
      <c r="H87" s="196" t="s">
        <v>144</v>
      </c>
      <c r="I87" s="196" t="s">
        <v>96</v>
      </c>
      <c r="J87" s="196" t="s">
        <v>62</v>
      </c>
      <c r="K87" s="197">
        <v>36.1</v>
      </c>
      <c r="L87" s="196" t="s">
        <v>63</v>
      </c>
      <c r="M87"/>
    </row>
    <row r="88" spans="1:13" ht="13.5" hidden="1" x14ac:dyDescent="0.25">
      <c r="A88" s="196" t="s">
        <v>57</v>
      </c>
      <c r="B88" s="196" t="s">
        <v>58</v>
      </c>
      <c r="C88" s="196" t="s">
        <v>59</v>
      </c>
      <c r="D88" s="196" t="s">
        <v>60</v>
      </c>
      <c r="E88" s="197" t="s">
        <v>11</v>
      </c>
      <c r="F88" s="196" t="s">
        <v>11</v>
      </c>
      <c r="G88" s="196">
        <v>105320</v>
      </c>
      <c r="H88" s="196" t="s">
        <v>145</v>
      </c>
      <c r="I88" s="196" t="s">
        <v>96</v>
      </c>
      <c r="J88" s="196" t="s">
        <v>62</v>
      </c>
      <c r="K88" s="197">
        <v>43.92</v>
      </c>
      <c r="L88" s="196" t="s">
        <v>63</v>
      </c>
      <c r="M88"/>
    </row>
    <row r="89" spans="1:13" ht="13.5" hidden="1" x14ac:dyDescent="0.25">
      <c r="A89" s="196" t="s">
        <v>57</v>
      </c>
      <c r="B89" s="196" t="s">
        <v>58</v>
      </c>
      <c r="C89" s="196" t="s">
        <v>59</v>
      </c>
      <c r="D89" s="196" t="s">
        <v>60</v>
      </c>
      <c r="E89" s="197" t="s">
        <v>11</v>
      </c>
      <c r="F89" s="196" t="s">
        <v>11</v>
      </c>
      <c r="G89" s="196">
        <v>105321</v>
      </c>
      <c r="H89" s="196" t="s">
        <v>146</v>
      </c>
      <c r="I89" s="196" t="s">
        <v>96</v>
      </c>
      <c r="J89" s="196" t="s">
        <v>62</v>
      </c>
      <c r="K89" s="197">
        <v>51.73</v>
      </c>
      <c r="L89" s="196" t="s">
        <v>63</v>
      </c>
      <c r="M89"/>
    </row>
    <row r="90" spans="1:13" ht="13.5" hidden="1" x14ac:dyDescent="0.25">
      <c r="A90" s="196" t="s">
        <v>57</v>
      </c>
      <c r="B90" s="196" t="s">
        <v>58</v>
      </c>
      <c r="C90" s="196" t="s">
        <v>59</v>
      </c>
      <c r="D90" s="196" t="s">
        <v>60</v>
      </c>
      <c r="E90" s="197" t="s">
        <v>11</v>
      </c>
      <c r="F90" s="196" t="s">
        <v>11</v>
      </c>
      <c r="G90" s="196">
        <v>105322</v>
      </c>
      <c r="H90" s="196" t="s">
        <v>147</v>
      </c>
      <c r="I90" s="196" t="s">
        <v>96</v>
      </c>
      <c r="J90" s="196" t="s">
        <v>62</v>
      </c>
      <c r="K90" s="197">
        <v>59.52</v>
      </c>
      <c r="L90" s="196" t="s">
        <v>63</v>
      </c>
      <c r="M90"/>
    </row>
    <row r="91" spans="1:13" ht="13.5" hidden="1" x14ac:dyDescent="0.25">
      <c r="A91" s="196" t="s">
        <v>57</v>
      </c>
      <c r="B91" s="196" t="s">
        <v>58</v>
      </c>
      <c r="C91" s="196" t="s">
        <v>59</v>
      </c>
      <c r="D91" s="196" t="s">
        <v>60</v>
      </c>
      <c r="E91" s="197" t="s">
        <v>11</v>
      </c>
      <c r="F91" s="196" t="s">
        <v>11</v>
      </c>
      <c r="G91" s="196">
        <v>105323</v>
      </c>
      <c r="H91" s="196" t="s">
        <v>148</v>
      </c>
      <c r="I91" s="196" t="s">
        <v>96</v>
      </c>
      <c r="J91" s="196" t="s">
        <v>62</v>
      </c>
      <c r="K91" s="197">
        <v>67.319999999999993</v>
      </c>
      <c r="L91" s="196" t="s">
        <v>63</v>
      </c>
      <c r="M91"/>
    </row>
    <row r="92" spans="1:13" ht="13.5" hidden="1" x14ac:dyDescent="0.25">
      <c r="A92" s="196" t="s">
        <v>57</v>
      </c>
      <c r="B92" s="196" t="s">
        <v>58</v>
      </c>
      <c r="C92" s="196" t="s">
        <v>59</v>
      </c>
      <c r="D92" s="196" t="s">
        <v>60</v>
      </c>
      <c r="E92" s="197" t="s">
        <v>11</v>
      </c>
      <c r="F92" s="196" t="s">
        <v>11</v>
      </c>
      <c r="G92" s="196">
        <v>105324</v>
      </c>
      <c r="H92" s="196" t="s">
        <v>149</v>
      </c>
      <c r="I92" s="196" t="s">
        <v>96</v>
      </c>
      <c r="J92" s="196" t="s">
        <v>62</v>
      </c>
      <c r="K92" s="197">
        <v>75.349999999999994</v>
      </c>
      <c r="L92" s="196" t="s">
        <v>63</v>
      </c>
      <c r="M92"/>
    </row>
    <row r="93" spans="1:13" ht="13.5" hidden="1" x14ac:dyDescent="0.25">
      <c r="A93" s="196" t="s">
        <v>57</v>
      </c>
      <c r="B93" s="196" t="s">
        <v>58</v>
      </c>
      <c r="C93" s="196" t="s">
        <v>59</v>
      </c>
      <c r="D93" s="196" t="s">
        <v>60</v>
      </c>
      <c r="E93" s="197" t="s">
        <v>11</v>
      </c>
      <c r="F93" s="196" t="s">
        <v>11</v>
      </c>
      <c r="G93" s="196">
        <v>105325</v>
      </c>
      <c r="H93" s="196" t="s">
        <v>150</v>
      </c>
      <c r="I93" s="196" t="s">
        <v>96</v>
      </c>
      <c r="J93" s="196" t="s">
        <v>62</v>
      </c>
      <c r="K93" s="197">
        <v>92.35</v>
      </c>
      <c r="L93" s="196" t="s">
        <v>63</v>
      </c>
      <c r="M93"/>
    </row>
    <row r="94" spans="1:13" ht="13.5" hidden="1" x14ac:dyDescent="0.25">
      <c r="A94" s="196" t="s">
        <v>57</v>
      </c>
      <c r="B94" s="196" t="s">
        <v>58</v>
      </c>
      <c r="C94" s="196" t="s">
        <v>59</v>
      </c>
      <c r="D94" s="196" t="s">
        <v>60</v>
      </c>
      <c r="E94" s="197" t="s">
        <v>11</v>
      </c>
      <c r="F94" s="196" t="s">
        <v>11</v>
      </c>
      <c r="G94" s="196">
        <v>105326</v>
      </c>
      <c r="H94" s="196" t="s">
        <v>151</v>
      </c>
      <c r="I94" s="196" t="s">
        <v>96</v>
      </c>
      <c r="J94" s="196" t="s">
        <v>62</v>
      </c>
      <c r="K94" s="197">
        <v>109.76</v>
      </c>
      <c r="L94" s="196" t="s">
        <v>63</v>
      </c>
      <c r="M94"/>
    </row>
    <row r="95" spans="1:13" ht="13.5" hidden="1" x14ac:dyDescent="0.25">
      <c r="A95" s="196" t="s">
        <v>57</v>
      </c>
      <c r="B95" s="196" t="s">
        <v>58</v>
      </c>
      <c r="C95" s="196" t="s">
        <v>59</v>
      </c>
      <c r="D95" s="196" t="s">
        <v>60</v>
      </c>
      <c r="E95" s="197" t="s">
        <v>11</v>
      </c>
      <c r="F95" s="196" t="s">
        <v>11</v>
      </c>
      <c r="G95" s="196">
        <v>105340</v>
      </c>
      <c r="H95" s="196" t="s">
        <v>152</v>
      </c>
      <c r="I95" s="196" t="s">
        <v>96</v>
      </c>
      <c r="J95" s="196" t="s">
        <v>62</v>
      </c>
      <c r="K95" s="197">
        <v>104.3</v>
      </c>
      <c r="L95" s="196" t="s">
        <v>63</v>
      </c>
      <c r="M95"/>
    </row>
    <row r="96" spans="1:13" ht="13.5" hidden="1" x14ac:dyDescent="0.25">
      <c r="A96" s="196" t="s">
        <v>57</v>
      </c>
      <c r="B96" s="196" t="s">
        <v>58</v>
      </c>
      <c r="C96" s="196" t="s">
        <v>59</v>
      </c>
      <c r="D96" s="196" t="s">
        <v>60</v>
      </c>
      <c r="E96" s="197" t="s">
        <v>11</v>
      </c>
      <c r="F96" s="196" t="s">
        <v>11</v>
      </c>
      <c r="G96" s="196">
        <v>105341</v>
      </c>
      <c r="H96" s="196" t="s">
        <v>153</v>
      </c>
      <c r="I96" s="196" t="s">
        <v>96</v>
      </c>
      <c r="J96" s="196" t="s">
        <v>62</v>
      </c>
      <c r="K96" s="197">
        <v>129.13</v>
      </c>
      <c r="L96" s="196" t="s">
        <v>63</v>
      </c>
      <c r="M96"/>
    </row>
    <row r="97" spans="1:13" ht="13.5" hidden="1" x14ac:dyDescent="0.25">
      <c r="A97" s="196" t="s">
        <v>57</v>
      </c>
      <c r="B97" s="196" t="s">
        <v>58</v>
      </c>
      <c r="C97" s="196" t="s">
        <v>59</v>
      </c>
      <c r="D97" s="196" t="s">
        <v>60</v>
      </c>
      <c r="E97" s="197" t="s">
        <v>11</v>
      </c>
      <c r="F97" s="196" t="s">
        <v>11</v>
      </c>
      <c r="G97" s="196">
        <v>105342</v>
      </c>
      <c r="H97" s="196" t="s">
        <v>154</v>
      </c>
      <c r="I97" s="196" t="s">
        <v>96</v>
      </c>
      <c r="J97" s="196" t="s">
        <v>62</v>
      </c>
      <c r="K97" s="197">
        <v>156.47</v>
      </c>
      <c r="L97" s="196" t="s">
        <v>63</v>
      </c>
      <c r="M97"/>
    </row>
    <row r="98" spans="1:13" ht="13.5" hidden="1" x14ac:dyDescent="0.25">
      <c r="A98" s="196" t="s">
        <v>57</v>
      </c>
      <c r="B98" s="196" t="s">
        <v>58</v>
      </c>
      <c r="C98" s="196" t="s">
        <v>59</v>
      </c>
      <c r="D98" s="196" t="s">
        <v>60</v>
      </c>
      <c r="E98" s="197" t="s">
        <v>11</v>
      </c>
      <c r="F98" s="196" t="s">
        <v>11</v>
      </c>
      <c r="G98" s="196">
        <v>105343</v>
      </c>
      <c r="H98" s="196" t="s">
        <v>155</v>
      </c>
      <c r="I98" s="196" t="s">
        <v>96</v>
      </c>
      <c r="J98" s="196" t="s">
        <v>62</v>
      </c>
      <c r="K98" s="197">
        <v>17.87</v>
      </c>
      <c r="L98" s="196" t="s">
        <v>63</v>
      </c>
      <c r="M98"/>
    </row>
    <row r="99" spans="1:13" ht="13.5" hidden="1" x14ac:dyDescent="0.25">
      <c r="A99" s="196" t="s">
        <v>57</v>
      </c>
      <c r="B99" s="196" t="s">
        <v>58</v>
      </c>
      <c r="C99" s="196" t="s">
        <v>59</v>
      </c>
      <c r="D99" s="196" t="s">
        <v>60</v>
      </c>
      <c r="E99" s="197" t="s">
        <v>11</v>
      </c>
      <c r="F99" s="196" t="s">
        <v>11</v>
      </c>
      <c r="G99" s="196">
        <v>105344</v>
      </c>
      <c r="H99" s="196" t="s">
        <v>156</v>
      </c>
      <c r="I99" s="196" t="s">
        <v>96</v>
      </c>
      <c r="J99" s="196" t="s">
        <v>62</v>
      </c>
      <c r="K99" s="197">
        <v>125.89</v>
      </c>
      <c r="L99" s="196" t="s">
        <v>63</v>
      </c>
      <c r="M99"/>
    </row>
    <row r="100" spans="1:13" ht="13.5" hidden="1" x14ac:dyDescent="0.25">
      <c r="A100" s="196" t="s">
        <v>57</v>
      </c>
      <c r="B100" s="196" t="s">
        <v>58</v>
      </c>
      <c r="C100" s="196" t="s">
        <v>59</v>
      </c>
      <c r="D100" s="196" t="s">
        <v>60</v>
      </c>
      <c r="E100" s="197" t="s">
        <v>11</v>
      </c>
      <c r="F100" s="196" t="s">
        <v>11</v>
      </c>
      <c r="G100" s="196">
        <v>105345</v>
      </c>
      <c r="H100" s="196" t="s">
        <v>157</v>
      </c>
      <c r="I100" s="196" t="s">
        <v>96</v>
      </c>
      <c r="J100" s="196" t="s">
        <v>62</v>
      </c>
      <c r="K100" s="197">
        <v>159.38999999999999</v>
      </c>
      <c r="L100" s="196" t="s">
        <v>63</v>
      </c>
      <c r="M100"/>
    </row>
    <row r="101" spans="1:13" ht="13.5" hidden="1" x14ac:dyDescent="0.25">
      <c r="A101" s="196" t="s">
        <v>57</v>
      </c>
      <c r="B101" s="196" t="s">
        <v>58</v>
      </c>
      <c r="C101" s="196" t="s">
        <v>59</v>
      </c>
      <c r="D101" s="196" t="s">
        <v>60</v>
      </c>
      <c r="E101" s="197" t="s">
        <v>11</v>
      </c>
      <c r="F101" s="196" t="s">
        <v>11</v>
      </c>
      <c r="G101" s="196">
        <v>105346</v>
      </c>
      <c r="H101" s="196" t="s">
        <v>158</v>
      </c>
      <c r="I101" s="196" t="s">
        <v>96</v>
      </c>
      <c r="J101" s="196" t="s">
        <v>62</v>
      </c>
      <c r="K101" s="197">
        <v>176.54</v>
      </c>
      <c r="L101" s="196" t="s">
        <v>63</v>
      </c>
      <c r="M101"/>
    </row>
    <row r="102" spans="1:13" ht="13.5" hidden="1" x14ac:dyDescent="0.25">
      <c r="A102" s="196" t="s">
        <v>57</v>
      </c>
      <c r="B102" s="196" t="s">
        <v>58</v>
      </c>
      <c r="C102" s="196" t="s">
        <v>59</v>
      </c>
      <c r="D102" s="196" t="s">
        <v>60</v>
      </c>
      <c r="E102" s="197" t="s">
        <v>11</v>
      </c>
      <c r="F102" s="196" t="s">
        <v>11</v>
      </c>
      <c r="G102" s="196">
        <v>105347</v>
      </c>
      <c r="H102" s="196" t="s">
        <v>159</v>
      </c>
      <c r="I102" s="196" t="s">
        <v>96</v>
      </c>
      <c r="J102" s="196" t="s">
        <v>62</v>
      </c>
      <c r="K102" s="197">
        <v>215.6</v>
      </c>
      <c r="L102" s="196" t="s">
        <v>63</v>
      </c>
      <c r="M102"/>
    </row>
    <row r="103" spans="1:13" ht="13.5" hidden="1" x14ac:dyDescent="0.25">
      <c r="A103" s="196" t="s">
        <v>57</v>
      </c>
      <c r="B103" s="196" t="s">
        <v>58</v>
      </c>
      <c r="C103" s="196" t="s">
        <v>59</v>
      </c>
      <c r="D103" s="196" t="s">
        <v>60</v>
      </c>
      <c r="E103" s="197" t="s">
        <v>11</v>
      </c>
      <c r="F103" s="196" t="s">
        <v>11</v>
      </c>
      <c r="G103" s="196">
        <v>105348</v>
      </c>
      <c r="H103" s="196" t="s">
        <v>160</v>
      </c>
      <c r="I103" s="196" t="s">
        <v>96</v>
      </c>
      <c r="J103" s="196" t="s">
        <v>62</v>
      </c>
      <c r="K103" s="197">
        <v>63.43</v>
      </c>
      <c r="L103" s="196" t="s">
        <v>63</v>
      </c>
      <c r="M103"/>
    </row>
    <row r="104" spans="1:13" ht="13.5" hidden="1" x14ac:dyDescent="0.25">
      <c r="A104" s="196" t="s">
        <v>57</v>
      </c>
      <c r="B104" s="196" t="s">
        <v>58</v>
      </c>
      <c r="C104" s="196" t="s">
        <v>59</v>
      </c>
      <c r="D104" s="196" t="s">
        <v>60</v>
      </c>
      <c r="E104" s="197" t="s">
        <v>11</v>
      </c>
      <c r="F104" s="196" t="s">
        <v>11</v>
      </c>
      <c r="G104" s="196">
        <v>105349</v>
      </c>
      <c r="H104" s="196" t="s">
        <v>161</v>
      </c>
      <c r="I104" s="196" t="s">
        <v>96</v>
      </c>
      <c r="J104" s="196" t="s">
        <v>62</v>
      </c>
      <c r="K104" s="197">
        <v>72.709999999999994</v>
      </c>
      <c r="L104" s="196" t="s">
        <v>63</v>
      </c>
      <c r="M104"/>
    </row>
    <row r="105" spans="1:13" ht="13.5" hidden="1" x14ac:dyDescent="0.25">
      <c r="A105" s="196" t="s">
        <v>57</v>
      </c>
      <c r="B105" s="196" t="s">
        <v>58</v>
      </c>
      <c r="C105" s="196" t="s">
        <v>59</v>
      </c>
      <c r="D105" s="196" t="s">
        <v>60</v>
      </c>
      <c r="E105" s="197" t="s">
        <v>11</v>
      </c>
      <c r="F105" s="196" t="s">
        <v>11</v>
      </c>
      <c r="G105" s="196">
        <v>105350</v>
      </c>
      <c r="H105" s="196" t="s">
        <v>162</v>
      </c>
      <c r="I105" s="196" t="s">
        <v>96</v>
      </c>
      <c r="J105" s="196" t="s">
        <v>62</v>
      </c>
      <c r="K105" s="197">
        <v>81.99</v>
      </c>
      <c r="L105" s="196" t="s">
        <v>63</v>
      </c>
      <c r="M105"/>
    </row>
    <row r="106" spans="1:13" ht="13.5" hidden="1" x14ac:dyDescent="0.25">
      <c r="A106" s="196" t="s">
        <v>57</v>
      </c>
      <c r="B106" s="196" t="s">
        <v>58</v>
      </c>
      <c r="C106" s="196" t="s">
        <v>59</v>
      </c>
      <c r="D106" s="196" t="s">
        <v>60</v>
      </c>
      <c r="E106" s="197" t="s">
        <v>11</v>
      </c>
      <c r="F106" s="196" t="s">
        <v>11</v>
      </c>
      <c r="G106" s="196">
        <v>105351</v>
      </c>
      <c r="H106" s="196" t="s">
        <v>163</v>
      </c>
      <c r="I106" s="196" t="s">
        <v>96</v>
      </c>
      <c r="J106" s="196" t="s">
        <v>62</v>
      </c>
      <c r="K106" s="197">
        <v>91.47</v>
      </c>
      <c r="L106" s="196" t="s">
        <v>63</v>
      </c>
      <c r="M106"/>
    </row>
    <row r="107" spans="1:13" ht="13.5" hidden="1" x14ac:dyDescent="0.25">
      <c r="A107" s="196" t="s">
        <v>57</v>
      </c>
      <c r="B107" s="196" t="s">
        <v>58</v>
      </c>
      <c r="C107" s="196" t="s">
        <v>59</v>
      </c>
      <c r="D107" s="196" t="s">
        <v>60</v>
      </c>
      <c r="E107" s="197" t="s">
        <v>11</v>
      </c>
      <c r="F107" s="196" t="s">
        <v>11</v>
      </c>
      <c r="G107" s="196">
        <v>105352</v>
      </c>
      <c r="H107" s="196" t="s">
        <v>164</v>
      </c>
      <c r="I107" s="196" t="s">
        <v>96</v>
      </c>
      <c r="J107" s="196" t="s">
        <v>62</v>
      </c>
      <c r="K107" s="197">
        <v>114.39</v>
      </c>
      <c r="L107" s="196" t="s">
        <v>63</v>
      </c>
      <c r="M107"/>
    </row>
    <row r="108" spans="1:13" ht="13.5" hidden="1" x14ac:dyDescent="0.25">
      <c r="A108" s="196" t="s">
        <v>57</v>
      </c>
      <c r="B108" s="196" t="s">
        <v>58</v>
      </c>
      <c r="C108" s="196" t="s">
        <v>59</v>
      </c>
      <c r="D108" s="196" t="s">
        <v>60</v>
      </c>
      <c r="E108" s="197" t="s">
        <v>11</v>
      </c>
      <c r="F108" s="196" t="s">
        <v>11</v>
      </c>
      <c r="G108" s="196">
        <v>105353</v>
      </c>
      <c r="H108" s="196" t="s">
        <v>165</v>
      </c>
      <c r="I108" s="196" t="s">
        <v>96</v>
      </c>
      <c r="J108" s="196" t="s">
        <v>62</v>
      </c>
      <c r="K108" s="197">
        <v>135.4</v>
      </c>
      <c r="L108" s="196" t="s">
        <v>63</v>
      </c>
      <c r="M108"/>
    </row>
    <row r="109" spans="1:13" ht="13.5" hidden="1" x14ac:dyDescent="0.25">
      <c r="A109" s="196" t="s">
        <v>57</v>
      </c>
      <c r="B109" s="196" t="s">
        <v>58</v>
      </c>
      <c r="C109" s="196" t="s">
        <v>59</v>
      </c>
      <c r="D109" s="196" t="s">
        <v>60</v>
      </c>
      <c r="E109" s="197" t="s">
        <v>11</v>
      </c>
      <c r="F109" s="196" t="s">
        <v>11</v>
      </c>
      <c r="G109" s="196">
        <v>105354</v>
      </c>
      <c r="H109" s="196" t="s">
        <v>166</v>
      </c>
      <c r="I109" s="196" t="s">
        <v>96</v>
      </c>
      <c r="J109" s="196" t="s">
        <v>62</v>
      </c>
      <c r="K109" s="197">
        <v>155.13</v>
      </c>
      <c r="L109" s="196" t="s">
        <v>63</v>
      </c>
      <c r="M109"/>
    </row>
    <row r="110" spans="1:13" ht="13.5" hidden="1" x14ac:dyDescent="0.25">
      <c r="A110" s="196" t="s">
        <v>57</v>
      </c>
      <c r="B110" s="196" t="s">
        <v>58</v>
      </c>
      <c r="C110" s="196" t="s">
        <v>59</v>
      </c>
      <c r="D110" s="196" t="s">
        <v>60</v>
      </c>
      <c r="E110" s="197" t="s">
        <v>11</v>
      </c>
      <c r="F110" s="196" t="s">
        <v>11</v>
      </c>
      <c r="G110" s="196">
        <v>105355</v>
      </c>
      <c r="H110" s="196" t="s">
        <v>167</v>
      </c>
      <c r="I110" s="196" t="s">
        <v>96</v>
      </c>
      <c r="J110" s="196" t="s">
        <v>62</v>
      </c>
      <c r="K110" s="197">
        <v>175.31</v>
      </c>
      <c r="L110" s="196" t="s">
        <v>63</v>
      </c>
      <c r="M110"/>
    </row>
    <row r="111" spans="1:13" ht="13.5" hidden="1" x14ac:dyDescent="0.25">
      <c r="A111" s="196" t="s">
        <v>57</v>
      </c>
      <c r="B111" s="196" t="s">
        <v>58</v>
      </c>
      <c r="C111" s="196" t="s">
        <v>59</v>
      </c>
      <c r="D111" s="196" t="s">
        <v>60</v>
      </c>
      <c r="E111" s="197" t="s">
        <v>11</v>
      </c>
      <c r="F111" s="196" t="s">
        <v>11</v>
      </c>
      <c r="G111" s="196">
        <v>105356</v>
      </c>
      <c r="H111" s="196" t="s">
        <v>168</v>
      </c>
      <c r="I111" s="196" t="s">
        <v>96</v>
      </c>
      <c r="J111" s="196" t="s">
        <v>62</v>
      </c>
      <c r="K111" s="197">
        <v>195.86</v>
      </c>
      <c r="L111" s="196" t="s">
        <v>63</v>
      </c>
      <c r="M111"/>
    </row>
    <row r="112" spans="1:13" ht="13.5" hidden="1" x14ac:dyDescent="0.25">
      <c r="A112" s="196" t="s">
        <v>57</v>
      </c>
      <c r="B112" s="196" t="s">
        <v>58</v>
      </c>
      <c r="C112" s="196" t="s">
        <v>59</v>
      </c>
      <c r="D112" s="196" t="s">
        <v>60</v>
      </c>
      <c r="E112" s="197" t="s">
        <v>11</v>
      </c>
      <c r="F112" s="196" t="s">
        <v>11</v>
      </c>
      <c r="G112" s="196">
        <v>105357</v>
      </c>
      <c r="H112" s="196" t="s">
        <v>169</v>
      </c>
      <c r="I112" s="196" t="s">
        <v>96</v>
      </c>
      <c r="J112" s="196" t="s">
        <v>62</v>
      </c>
      <c r="K112" s="197">
        <v>216.6</v>
      </c>
      <c r="L112" s="196" t="s">
        <v>63</v>
      </c>
      <c r="M112"/>
    </row>
    <row r="113" spans="1:13" ht="13.5" hidden="1" x14ac:dyDescent="0.25">
      <c r="A113" s="196" t="s">
        <v>57</v>
      </c>
      <c r="B113" s="196" t="s">
        <v>58</v>
      </c>
      <c r="C113" s="196" t="s">
        <v>59</v>
      </c>
      <c r="D113" s="196" t="s">
        <v>60</v>
      </c>
      <c r="E113" s="197" t="s">
        <v>11</v>
      </c>
      <c r="F113" s="196" t="s">
        <v>11</v>
      </c>
      <c r="G113" s="196">
        <v>105358</v>
      </c>
      <c r="H113" s="196" t="s">
        <v>170</v>
      </c>
      <c r="I113" s="196" t="s">
        <v>96</v>
      </c>
      <c r="J113" s="196" t="s">
        <v>62</v>
      </c>
      <c r="K113" s="197">
        <v>262.88</v>
      </c>
      <c r="L113" s="196" t="s">
        <v>63</v>
      </c>
      <c r="M113"/>
    </row>
    <row r="114" spans="1:13" ht="13.5" hidden="1" x14ac:dyDescent="0.25">
      <c r="A114" s="196" t="s">
        <v>57</v>
      </c>
      <c r="B114" s="196" t="s">
        <v>58</v>
      </c>
      <c r="C114" s="196" t="s">
        <v>59</v>
      </c>
      <c r="D114" s="196" t="s">
        <v>60</v>
      </c>
      <c r="E114" s="197" t="s">
        <v>11</v>
      </c>
      <c r="F114" s="196" t="s">
        <v>11</v>
      </c>
      <c r="G114" s="196">
        <v>105369</v>
      </c>
      <c r="H114" s="196" t="s">
        <v>171</v>
      </c>
      <c r="I114" s="196" t="s">
        <v>96</v>
      </c>
      <c r="J114" s="196" t="s">
        <v>62</v>
      </c>
      <c r="K114" s="197">
        <v>77</v>
      </c>
      <c r="L114" s="196" t="s">
        <v>63</v>
      </c>
      <c r="M114"/>
    </row>
    <row r="115" spans="1:13" ht="13.5" hidden="1" x14ac:dyDescent="0.25">
      <c r="A115" s="196" t="s">
        <v>57</v>
      </c>
      <c r="B115" s="196" t="s">
        <v>58</v>
      </c>
      <c r="C115" s="196" t="s">
        <v>59</v>
      </c>
      <c r="D115" s="196" t="s">
        <v>60</v>
      </c>
      <c r="E115" s="197" t="s">
        <v>11</v>
      </c>
      <c r="F115" s="196" t="s">
        <v>11</v>
      </c>
      <c r="G115" s="196">
        <v>105377</v>
      </c>
      <c r="H115" s="196" t="s">
        <v>172</v>
      </c>
      <c r="I115" s="196" t="s">
        <v>96</v>
      </c>
      <c r="J115" s="196" t="s">
        <v>62</v>
      </c>
      <c r="K115" s="197">
        <v>49.16</v>
      </c>
      <c r="L115" s="196" t="s">
        <v>63</v>
      </c>
      <c r="M115"/>
    </row>
    <row r="116" spans="1:13" ht="13.5" hidden="1" x14ac:dyDescent="0.25">
      <c r="A116" s="196" t="s">
        <v>57</v>
      </c>
      <c r="B116" s="196" t="s">
        <v>58</v>
      </c>
      <c r="C116" s="196" t="s">
        <v>59</v>
      </c>
      <c r="D116" s="196" t="s">
        <v>60</v>
      </c>
      <c r="E116" s="197" t="s">
        <v>11</v>
      </c>
      <c r="F116" s="196" t="s">
        <v>11</v>
      </c>
      <c r="G116" s="196">
        <v>105378</v>
      </c>
      <c r="H116" s="196" t="s">
        <v>173</v>
      </c>
      <c r="I116" s="196" t="s">
        <v>96</v>
      </c>
      <c r="J116" s="196" t="s">
        <v>62</v>
      </c>
      <c r="K116" s="197">
        <v>13.39</v>
      </c>
      <c r="L116" s="196" t="s">
        <v>63</v>
      </c>
      <c r="M116"/>
    </row>
    <row r="117" spans="1:13" ht="13.5" hidden="1" x14ac:dyDescent="0.25">
      <c r="A117" s="196" t="s">
        <v>57</v>
      </c>
      <c r="B117" s="196" t="s">
        <v>58</v>
      </c>
      <c r="C117" s="196" t="s">
        <v>59</v>
      </c>
      <c r="D117" s="196" t="s">
        <v>60</v>
      </c>
      <c r="E117" s="197" t="s">
        <v>11</v>
      </c>
      <c r="F117" s="196" t="s">
        <v>11</v>
      </c>
      <c r="G117" s="196">
        <v>105379</v>
      </c>
      <c r="H117" s="196" t="s">
        <v>174</v>
      </c>
      <c r="I117" s="196" t="s">
        <v>96</v>
      </c>
      <c r="J117" s="196" t="s">
        <v>62</v>
      </c>
      <c r="K117" s="197">
        <v>17.899999999999999</v>
      </c>
      <c r="L117" s="196" t="s">
        <v>63</v>
      </c>
      <c r="M117"/>
    </row>
    <row r="118" spans="1:13" ht="13.5" hidden="1" x14ac:dyDescent="0.25">
      <c r="A118" s="196" t="s">
        <v>57</v>
      </c>
      <c r="B118" s="196" t="s">
        <v>58</v>
      </c>
      <c r="C118" s="196" t="s">
        <v>59</v>
      </c>
      <c r="D118" s="196" t="s">
        <v>60</v>
      </c>
      <c r="E118" s="197" t="s">
        <v>11</v>
      </c>
      <c r="F118" s="196" t="s">
        <v>11</v>
      </c>
      <c r="G118" s="196">
        <v>105380</v>
      </c>
      <c r="H118" s="196" t="s">
        <v>175</v>
      </c>
      <c r="I118" s="196" t="s">
        <v>96</v>
      </c>
      <c r="J118" s="196" t="s">
        <v>62</v>
      </c>
      <c r="K118" s="197">
        <v>108.28</v>
      </c>
      <c r="L118" s="196" t="s">
        <v>63</v>
      </c>
      <c r="M118"/>
    </row>
    <row r="119" spans="1:13" ht="13.5" hidden="1" x14ac:dyDescent="0.25">
      <c r="A119" s="196" t="s">
        <v>57</v>
      </c>
      <c r="B119" s="196" t="s">
        <v>58</v>
      </c>
      <c r="C119" s="196" t="s">
        <v>59</v>
      </c>
      <c r="D119" s="196" t="s">
        <v>60</v>
      </c>
      <c r="E119" s="197" t="s">
        <v>11</v>
      </c>
      <c r="F119" s="196" t="s">
        <v>11</v>
      </c>
      <c r="G119" s="196">
        <v>105388</v>
      </c>
      <c r="H119" s="196" t="s">
        <v>176</v>
      </c>
      <c r="I119" s="196" t="s">
        <v>96</v>
      </c>
      <c r="J119" s="196" t="s">
        <v>62</v>
      </c>
      <c r="K119" s="197">
        <v>14.24</v>
      </c>
      <c r="L119" s="196" t="s">
        <v>63</v>
      </c>
      <c r="M119"/>
    </row>
    <row r="120" spans="1:13" ht="13.5" hidden="1" x14ac:dyDescent="0.25">
      <c r="A120" s="196" t="s">
        <v>57</v>
      </c>
      <c r="B120" s="196" t="s">
        <v>58</v>
      </c>
      <c r="C120" s="196" t="s">
        <v>59</v>
      </c>
      <c r="D120" s="196" t="s">
        <v>60</v>
      </c>
      <c r="E120" s="197" t="s">
        <v>11</v>
      </c>
      <c r="F120" s="196" t="s">
        <v>11</v>
      </c>
      <c r="G120" s="196">
        <v>105389</v>
      </c>
      <c r="H120" s="196" t="s">
        <v>177</v>
      </c>
      <c r="I120" s="196" t="s">
        <v>96</v>
      </c>
      <c r="J120" s="196" t="s">
        <v>62</v>
      </c>
      <c r="K120" s="197">
        <v>18.03</v>
      </c>
      <c r="L120" s="196" t="s">
        <v>63</v>
      </c>
      <c r="M120"/>
    </row>
    <row r="121" spans="1:13" ht="13.5" hidden="1" x14ac:dyDescent="0.25">
      <c r="A121" s="196" t="s">
        <v>57</v>
      </c>
      <c r="B121" s="196" t="s">
        <v>58</v>
      </c>
      <c r="C121" s="196" t="s">
        <v>59</v>
      </c>
      <c r="D121" s="196" t="s">
        <v>60</v>
      </c>
      <c r="E121" s="197" t="s">
        <v>11</v>
      </c>
      <c r="F121" s="196" t="s">
        <v>11</v>
      </c>
      <c r="G121" s="196">
        <v>105390</v>
      </c>
      <c r="H121" s="196" t="s">
        <v>178</v>
      </c>
      <c r="I121" s="196" t="s">
        <v>96</v>
      </c>
      <c r="J121" s="196" t="s">
        <v>62</v>
      </c>
      <c r="K121" s="197">
        <v>116.66</v>
      </c>
      <c r="L121" s="196" t="s">
        <v>63</v>
      </c>
      <c r="M121"/>
    </row>
    <row r="122" spans="1:13" ht="13.5" hidden="1" x14ac:dyDescent="0.25">
      <c r="A122" s="196" t="s">
        <v>57</v>
      </c>
      <c r="B122" s="196" t="s">
        <v>58</v>
      </c>
      <c r="C122" s="196" t="s">
        <v>59</v>
      </c>
      <c r="D122" s="196" t="s">
        <v>60</v>
      </c>
      <c r="E122" s="197" t="s">
        <v>11</v>
      </c>
      <c r="F122" s="196" t="s">
        <v>11</v>
      </c>
      <c r="G122" s="196">
        <v>105391</v>
      </c>
      <c r="H122" s="196" t="s">
        <v>179</v>
      </c>
      <c r="I122" s="196" t="s">
        <v>96</v>
      </c>
      <c r="J122" s="196" t="s">
        <v>62</v>
      </c>
      <c r="K122" s="197">
        <v>142.44</v>
      </c>
      <c r="L122" s="196" t="s">
        <v>63</v>
      </c>
      <c r="M122"/>
    </row>
    <row r="123" spans="1:13" ht="13.5" hidden="1" x14ac:dyDescent="0.25">
      <c r="A123" s="196" t="s">
        <v>57</v>
      </c>
      <c r="B123" s="196" t="s">
        <v>58</v>
      </c>
      <c r="C123" s="196" t="s">
        <v>59</v>
      </c>
      <c r="D123" s="196" t="s">
        <v>60</v>
      </c>
      <c r="E123" s="197" t="s">
        <v>11</v>
      </c>
      <c r="F123" s="196" t="s">
        <v>11</v>
      </c>
      <c r="G123" s="196">
        <v>105392</v>
      </c>
      <c r="H123" s="196" t="s">
        <v>180</v>
      </c>
      <c r="I123" s="196" t="s">
        <v>96</v>
      </c>
      <c r="J123" s="196" t="s">
        <v>62</v>
      </c>
      <c r="K123" s="197">
        <v>22.42</v>
      </c>
      <c r="L123" s="196" t="s">
        <v>63</v>
      </c>
      <c r="M123"/>
    </row>
    <row r="124" spans="1:13" ht="13.5" hidden="1" x14ac:dyDescent="0.25">
      <c r="A124" s="196" t="s">
        <v>57</v>
      </c>
      <c r="B124" s="196" t="s">
        <v>58</v>
      </c>
      <c r="C124" s="196" t="s">
        <v>59</v>
      </c>
      <c r="D124" s="196" t="s">
        <v>60</v>
      </c>
      <c r="E124" s="197" t="s">
        <v>11</v>
      </c>
      <c r="F124" s="196" t="s">
        <v>11</v>
      </c>
      <c r="G124" s="196">
        <v>105393</v>
      </c>
      <c r="H124" s="196" t="s">
        <v>181</v>
      </c>
      <c r="I124" s="196" t="s">
        <v>96</v>
      </c>
      <c r="J124" s="196" t="s">
        <v>62</v>
      </c>
      <c r="K124" s="197">
        <v>27.08</v>
      </c>
      <c r="L124" s="196" t="s">
        <v>63</v>
      </c>
      <c r="M124"/>
    </row>
    <row r="125" spans="1:13" ht="13.5" hidden="1" x14ac:dyDescent="0.25">
      <c r="A125" s="196" t="s">
        <v>57</v>
      </c>
      <c r="B125" s="196" t="s">
        <v>58</v>
      </c>
      <c r="C125" s="196" t="s">
        <v>59</v>
      </c>
      <c r="D125" s="196" t="s">
        <v>60</v>
      </c>
      <c r="E125" s="197" t="s">
        <v>11</v>
      </c>
      <c r="F125" s="196" t="s">
        <v>11</v>
      </c>
      <c r="G125" s="196">
        <v>105394</v>
      </c>
      <c r="H125" s="196" t="s">
        <v>182</v>
      </c>
      <c r="I125" s="196" t="s">
        <v>96</v>
      </c>
      <c r="J125" s="196" t="s">
        <v>62</v>
      </c>
      <c r="K125" s="197">
        <v>31.7</v>
      </c>
      <c r="L125" s="196" t="s">
        <v>63</v>
      </c>
      <c r="M125"/>
    </row>
    <row r="126" spans="1:13" ht="13.5" hidden="1" x14ac:dyDescent="0.25">
      <c r="A126" s="196" t="s">
        <v>57</v>
      </c>
      <c r="B126" s="196" t="s">
        <v>58</v>
      </c>
      <c r="C126" s="196" t="s">
        <v>59</v>
      </c>
      <c r="D126" s="196" t="s">
        <v>60</v>
      </c>
      <c r="E126" s="197" t="s">
        <v>11</v>
      </c>
      <c r="F126" s="196" t="s">
        <v>11</v>
      </c>
      <c r="G126" s="196">
        <v>105395</v>
      </c>
      <c r="H126" s="196" t="s">
        <v>183</v>
      </c>
      <c r="I126" s="196" t="s">
        <v>96</v>
      </c>
      <c r="J126" s="196" t="s">
        <v>62</v>
      </c>
      <c r="K126" s="197">
        <v>36.340000000000003</v>
      </c>
      <c r="L126" s="196" t="s">
        <v>63</v>
      </c>
      <c r="M126"/>
    </row>
    <row r="127" spans="1:13" ht="13.5" hidden="1" x14ac:dyDescent="0.25">
      <c r="A127" s="196" t="s">
        <v>57</v>
      </c>
      <c r="B127" s="196" t="s">
        <v>58</v>
      </c>
      <c r="C127" s="196" t="s">
        <v>59</v>
      </c>
      <c r="D127" s="196" t="s">
        <v>60</v>
      </c>
      <c r="E127" s="197" t="s">
        <v>11</v>
      </c>
      <c r="F127" s="196" t="s">
        <v>11</v>
      </c>
      <c r="G127" s="196">
        <v>105396</v>
      </c>
      <c r="H127" s="196" t="s">
        <v>184</v>
      </c>
      <c r="I127" s="196" t="s">
        <v>96</v>
      </c>
      <c r="J127" s="196" t="s">
        <v>62</v>
      </c>
      <c r="K127" s="197">
        <v>40.98</v>
      </c>
      <c r="L127" s="196" t="s">
        <v>63</v>
      </c>
      <c r="M127"/>
    </row>
    <row r="128" spans="1:13" ht="13.5" hidden="1" x14ac:dyDescent="0.25">
      <c r="A128" s="196" t="s">
        <v>57</v>
      </c>
      <c r="B128" s="196" t="s">
        <v>58</v>
      </c>
      <c r="C128" s="196" t="s">
        <v>59</v>
      </c>
      <c r="D128" s="196" t="s">
        <v>60</v>
      </c>
      <c r="E128" s="197" t="s">
        <v>11</v>
      </c>
      <c r="F128" s="196" t="s">
        <v>11</v>
      </c>
      <c r="G128" s="196">
        <v>105397</v>
      </c>
      <c r="H128" s="196" t="s">
        <v>185</v>
      </c>
      <c r="I128" s="196" t="s">
        <v>96</v>
      </c>
      <c r="J128" s="196" t="s">
        <v>62</v>
      </c>
      <c r="K128" s="197">
        <v>45.72</v>
      </c>
      <c r="L128" s="196" t="s">
        <v>63</v>
      </c>
      <c r="M128"/>
    </row>
    <row r="129" spans="1:13" ht="13.5" hidden="1" x14ac:dyDescent="0.25">
      <c r="A129" s="196" t="s">
        <v>57</v>
      </c>
      <c r="B129" s="196" t="s">
        <v>58</v>
      </c>
      <c r="C129" s="196" t="s">
        <v>59</v>
      </c>
      <c r="D129" s="196" t="s">
        <v>60</v>
      </c>
      <c r="E129" s="197" t="s">
        <v>11</v>
      </c>
      <c r="F129" s="196" t="s">
        <v>11</v>
      </c>
      <c r="G129" s="196">
        <v>105398</v>
      </c>
      <c r="H129" s="196" t="s">
        <v>186</v>
      </c>
      <c r="I129" s="196" t="s">
        <v>96</v>
      </c>
      <c r="J129" s="196" t="s">
        <v>62</v>
      </c>
      <c r="K129" s="197">
        <v>57.18</v>
      </c>
      <c r="L129" s="196" t="s">
        <v>63</v>
      </c>
      <c r="M129"/>
    </row>
    <row r="130" spans="1:13" ht="13.5" hidden="1" x14ac:dyDescent="0.25">
      <c r="A130" s="196" t="s">
        <v>57</v>
      </c>
      <c r="B130" s="196" t="s">
        <v>58</v>
      </c>
      <c r="C130" s="196" t="s">
        <v>59</v>
      </c>
      <c r="D130" s="196" t="s">
        <v>60</v>
      </c>
      <c r="E130" s="197" t="s">
        <v>11</v>
      </c>
      <c r="F130" s="196" t="s">
        <v>11</v>
      </c>
      <c r="G130" s="196">
        <v>105399</v>
      </c>
      <c r="H130" s="196" t="s">
        <v>187</v>
      </c>
      <c r="I130" s="196" t="s">
        <v>96</v>
      </c>
      <c r="J130" s="196" t="s">
        <v>62</v>
      </c>
      <c r="K130" s="197">
        <v>67.67</v>
      </c>
      <c r="L130" s="196" t="s">
        <v>63</v>
      </c>
      <c r="M130"/>
    </row>
    <row r="131" spans="1:13" ht="13.5" hidden="1" x14ac:dyDescent="0.25">
      <c r="A131" s="196" t="s">
        <v>57</v>
      </c>
      <c r="B131" s="196" t="s">
        <v>58</v>
      </c>
      <c r="C131" s="196" t="s">
        <v>59</v>
      </c>
      <c r="D131" s="196" t="s">
        <v>60</v>
      </c>
      <c r="E131" s="197" t="s">
        <v>11</v>
      </c>
      <c r="F131" s="196" t="s">
        <v>11</v>
      </c>
      <c r="G131" s="196">
        <v>105400</v>
      </c>
      <c r="H131" s="196" t="s">
        <v>188</v>
      </c>
      <c r="I131" s="196" t="s">
        <v>96</v>
      </c>
      <c r="J131" s="196" t="s">
        <v>62</v>
      </c>
      <c r="K131" s="197">
        <v>77.56</v>
      </c>
      <c r="L131" s="196" t="s">
        <v>63</v>
      </c>
      <c r="M131"/>
    </row>
    <row r="132" spans="1:13" ht="13.5" hidden="1" x14ac:dyDescent="0.25">
      <c r="A132" s="196" t="s">
        <v>57</v>
      </c>
      <c r="B132" s="196" t="s">
        <v>58</v>
      </c>
      <c r="C132" s="196" t="s">
        <v>59</v>
      </c>
      <c r="D132" s="196" t="s">
        <v>60</v>
      </c>
      <c r="E132" s="197" t="s">
        <v>11</v>
      </c>
      <c r="F132" s="196" t="s">
        <v>11</v>
      </c>
      <c r="G132" s="196">
        <v>105401</v>
      </c>
      <c r="H132" s="196" t="s">
        <v>189</v>
      </c>
      <c r="I132" s="196" t="s">
        <v>96</v>
      </c>
      <c r="J132" s="196" t="s">
        <v>62</v>
      </c>
      <c r="K132" s="197">
        <v>87.64</v>
      </c>
      <c r="L132" s="196" t="s">
        <v>63</v>
      </c>
      <c r="M132"/>
    </row>
    <row r="133" spans="1:13" ht="13.5" hidden="1" x14ac:dyDescent="0.25">
      <c r="A133" s="196" t="s">
        <v>57</v>
      </c>
      <c r="B133" s="196" t="s">
        <v>58</v>
      </c>
      <c r="C133" s="196" t="s">
        <v>59</v>
      </c>
      <c r="D133" s="196" t="s">
        <v>60</v>
      </c>
      <c r="E133" s="197" t="s">
        <v>11</v>
      </c>
      <c r="F133" s="196" t="s">
        <v>11</v>
      </c>
      <c r="G133" s="196">
        <v>105402</v>
      </c>
      <c r="H133" s="196" t="s">
        <v>190</v>
      </c>
      <c r="I133" s="196" t="s">
        <v>96</v>
      </c>
      <c r="J133" s="196" t="s">
        <v>62</v>
      </c>
      <c r="K133" s="197">
        <v>97.94</v>
      </c>
      <c r="L133" s="196" t="s">
        <v>63</v>
      </c>
      <c r="M133"/>
    </row>
    <row r="134" spans="1:13" ht="13.5" hidden="1" x14ac:dyDescent="0.25">
      <c r="A134" s="196" t="s">
        <v>57</v>
      </c>
      <c r="B134" s="196" t="s">
        <v>58</v>
      </c>
      <c r="C134" s="196" t="s">
        <v>191</v>
      </c>
      <c r="D134" s="196" t="s">
        <v>192</v>
      </c>
      <c r="E134" s="197" t="s">
        <v>11</v>
      </c>
      <c r="F134" s="196" t="s">
        <v>11</v>
      </c>
      <c r="G134" s="196">
        <v>97173</v>
      </c>
      <c r="H134" s="196" t="s">
        <v>193</v>
      </c>
      <c r="I134" s="196" t="s">
        <v>9</v>
      </c>
      <c r="J134" s="196" t="s">
        <v>62</v>
      </c>
      <c r="K134" s="197">
        <v>50.75</v>
      </c>
      <c r="L134" s="196" t="s">
        <v>63</v>
      </c>
      <c r="M134"/>
    </row>
    <row r="135" spans="1:13" ht="13.5" hidden="1" x14ac:dyDescent="0.25">
      <c r="A135" s="196" t="s">
        <v>57</v>
      </c>
      <c r="B135" s="196" t="s">
        <v>58</v>
      </c>
      <c r="C135" s="196" t="s">
        <v>191</v>
      </c>
      <c r="D135" s="196" t="s">
        <v>192</v>
      </c>
      <c r="E135" s="197" t="s">
        <v>11</v>
      </c>
      <c r="F135" s="196" t="s">
        <v>11</v>
      </c>
      <c r="G135" s="196">
        <v>97174</v>
      </c>
      <c r="H135" s="196" t="s">
        <v>194</v>
      </c>
      <c r="I135" s="196" t="s">
        <v>9</v>
      </c>
      <c r="J135" s="196" t="s">
        <v>62</v>
      </c>
      <c r="K135" s="197">
        <v>60.55</v>
      </c>
      <c r="L135" s="196" t="s">
        <v>63</v>
      </c>
      <c r="M135"/>
    </row>
    <row r="136" spans="1:13" ht="13.5" hidden="1" x14ac:dyDescent="0.25">
      <c r="A136" s="196" t="s">
        <v>57</v>
      </c>
      <c r="B136" s="196" t="s">
        <v>58</v>
      </c>
      <c r="C136" s="196" t="s">
        <v>191</v>
      </c>
      <c r="D136" s="196" t="s">
        <v>192</v>
      </c>
      <c r="E136" s="197" t="s">
        <v>11</v>
      </c>
      <c r="F136" s="196" t="s">
        <v>11</v>
      </c>
      <c r="G136" s="196">
        <v>97175</v>
      </c>
      <c r="H136" s="196" t="s">
        <v>195</v>
      </c>
      <c r="I136" s="196" t="s">
        <v>9</v>
      </c>
      <c r="J136" s="196" t="s">
        <v>62</v>
      </c>
      <c r="K136" s="197">
        <v>70.36</v>
      </c>
      <c r="L136" s="196" t="s">
        <v>63</v>
      </c>
      <c r="M136"/>
    </row>
    <row r="137" spans="1:13" ht="13.5" hidden="1" x14ac:dyDescent="0.25">
      <c r="A137" s="196" t="s">
        <v>57</v>
      </c>
      <c r="B137" s="196" t="s">
        <v>58</v>
      </c>
      <c r="C137" s="196" t="s">
        <v>191</v>
      </c>
      <c r="D137" s="196" t="s">
        <v>192</v>
      </c>
      <c r="E137" s="197" t="s">
        <v>11</v>
      </c>
      <c r="F137" s="196" t="s">
        <v>11</v>
      </c>
      <c r="G137" s="196">
        <v>97176</v>
      </c>
      <c r="H137" s="196" t="s">
        <v>196</v>
      </c>
      <c r="I137" s="196" t="s">
        <v>9</v>
      </c>
      <c r="J137" s="196" t="s">
        <v>62</v>
      </c>
      <c r="K137" s="197">
        <v>80.19</v>
      </c>
      <c r="L137" s="196" t="s">
        <v>63</v>
      </c>
      <c r="M137"/>
    </row>
    <row r="138" spans="1:13" ht="13.5" hidden="1" x14ac:dyDescent="0.25">
      <c r="A138" s="196" t="s">
        <v>57</v>
      </c>
      <c r="B138" s="196" t="s">
        <v>58</v>
      </c>
      <c r="C138" s="196" t="s">
        <v>191</v>
      </c>
      <c r="D138" s="196" t="s">
        <v>192</v>
      </c>
      <c r="E138" s="197" t="s">
        <v>11</v>
      </c>
      <c r="F138" s="196" t="s">
        <v>11</v>
      </c>
      <c r="G138" s="196">
        <v>97177</v>
      </c>
      <c r="H138" s="196" t="s">
        <v>197</v>
      </c>
      <c r="I138" s="196" t="s">
        <v>9</v>
      </c>
      <c r="J138" s="196" t="s">
        <v>62</v>
      </c>
      <c r="K138" s="197">
        <v>90</v>
      </c>
      <c r="L138" s="196" t="s">
        <v>63</v>
      </c>
      <c r="M138"/>
    </row>
    <row r="139" spans="1:13" ht="13.5" hidden="1" x14ac:dyDescent="0.25">
      <c r="A139" s="196" t="s">
        <v>57</v>
      </c>
      <c r="B139" s="196" t="s">
        <v>58</v>
      </c>
      <c r="C139" s="196" t="s">
        <v>191</v>
      </c>
      <c r="D139" s="196" t="s">
        <v>192</v>
      </c>
      <c r="E139" s="197" t="s">
        <v>11</v>
      </c>
      <c r="F139" s="196" t="s">
        <v>11</v>
      </c>
      <c r="G139" s="196">
        <v>97178</v>
      </c>
      <c r="H139" s="196" t="s">
        <v>198</v>
      </c>
      <c r="I139" s="196" t="s">
        <v>9</v>
      </c>
      <c r="J139" s="196" t="s">
        <v>62</v>
      </c>
      <c r="K139" s="197">
        <v>109.62</v>
      </c>
      <c r="L139" s="196" t="s">
        <v>63</v>
      </c>
      <c r="M139"/>
    </row>
    <row r="140" spans="1:13" ht="13.5" hidden="1" x14ac:dyDescent="0.25">
      <c r="A140" s="196" t="s">
        <v>57</v>
      </c>
      <c r="B140" s="196" t="s">
        <v>58</v>
      </c>
      <c r="C140" s="196" t="s">
        <v>191</v>
      </c>
      <c r="D140" s="196" t="s">
        <v>192</v>
      </c>
      <c r="E140" s="197" t="s">
        <v>11</v>
      </c>
      <c r="F140" s="196" t="s">
        <v>11</v>
      </c>
      <c r="G140" s="196">
        <v>97179</v>
      </c>
      <c r="H140" s="196" t="s">
        <v>199</v>
      </c>
      <c r="I140" s="196" t="s">
        <v>9</v>
      </c>
      <c r="J140" s="196" t="s">
        <v>62</v>
      </c>
      <c r="K140" s="197">
        <v>129.26</v>
      </c>
      <c r="L140" s="196" t="s">
        <v>63</v>
      </c>
      <c r="M140"/>
    </row>
    <row r="141" spans="1:13" ht="13.5" hidden="1" x14ac:dyDescent="0.25">
      <c r="A141" s="196" t="s">
        <v>57</v>
      </c>
      <c r="B141" s="196" t="s">
        <v>58</v>
      </c>
      <c r="C141" s="196" t="s">
        <v>191</v>
      </c>
      <c r="D141" s="196" t="s">
        <v>192</v>
      </c>
      <c r="E141" s="197" t="s">
        <v>11</v>
      </c>
      <c r="F141" s="196" t="s">
        <v>11</v>
      </c>
      <c r="G141" s="196">
        <v>97180</v>
      </c>
      <c r="H141" s="196" t="s">
        <v>200</v>
      </c>
      <c r="I141" s="196" t="s">
        <v>9</v>
      </c>
      <c r="J141" s="196" t="s">
        <v>62</v>
      </c>
      <c r="K141" s="197">
        <v>148.88999999999999</v>
      </c>
      <c r="L141" s="196" t="s">
        <v>63</v>
      </c>
      <c r="M141"/>
    </row>
    <row r="142" spans="1:13" ht="13.5" hidden="1" x14ac:dyDescent="0.25">
      <c r="A142" s="196" t="s">
        <v>57</v>
      </c>
      <c r="B142" s="196" t="s">
        <v>58</v>
      </c>
      <c r="C142" s="196" t="s">
        <v>191</v>
      </c>
      <c r="D142" s="196" t="s">
        <v>192</v>
      </c>
      <c r="E142" s="197" t="s">
        <v>11</v>
      </c>
      <c r="F142" s="196" t="s">
        <v>11</v>
      </c>
      <c r="G142" s="196">
        <v>97181</v>
      </c>
      <c r="H142" s="196" t="s">
        <v>201</v>
      </c>
      <c r="I142" s="196" t="s">
        <v>9</v>
      </c>
      <c r="J142" s="196" t="s">
        <v>62</v>
      </c>
      <c r="K142" s="197">
        <v>168.52</v>
      </c>
      <c r="L142" s="196" t="s">
        <v>63</v>
      </c>
      <c r="M142"/>
    </row>
    <row r="143" spans="1:13" ht="13.5" hidden="1" x14ac:dyDescent="0.25">
      <c r="A143" s="196" t="s">
        <v>57</v>
      </c>
      <c r="B143" s="196" t="s">
        <v>58</v>
      </c>
      <c r="C143" s="196" t="s">
        <v>191</v>
      </c>
      <c r="D143" s="196" t="s">
        <v>192</v>
      </c>
      <c r="E143" s="197" t="s">
        <v>11</v>
      </c>
      <c r="F143" s="196" t="s">
        <v>11</v>
      </c>
      <c r="G143" s="196">
        <v>97182</v>
      </c>
      <c r="H143" s="196" t="s">
        <v>202</v>
      </c>
      <c r="I143" s="196" t="s">
        <v>9</v>
      </c>
      <c r="J143" s="196" t="s">
        <v>62</v>
      </c>
      <c r="K143" s="197">
        <v>192.4</v>
      </c>
      <c r="L143" s="196" t="s">
        <v>63</v>
      </c>
      <c r="M143"/>
    </row>
    <row r="144" spans="1:13" ht="13.5" hidden="1" x14ac:dyDescent="0.25">
      <c r="A144" s="196" t="s">
        <v>57</v>
      </c>
      <c r="B144" s="196" t="s">
        <v>58</v>
      </c>
      <c r="C144" s="196" t="s">
        <v>191</v>
      </c>
      <c r="D144" s="196" t="s">
        <v>192</v>
      </c>
      <c r="E144" s="197" t="s">
        <v>11</v>
      </c>
      <c r="F144" s="196" t="s">
        <v>11</v>
      </c>
      <c r="G144" s="196">
        <v>97183</v>
      </c>
      <c r="H144" s="196" t="s">
        <v>203</v>
      </c>
      <c r="I144" s="196" t="s">
        <v>9</v>
      </c>
      <c r="J144" s="196" t="s">
        <v>62</v>
      </c>
      <c r="K144" s="197">
        <v>45.81</v>
      </c>
      <c r="L144" s="196" t="s">
        <v>63</v>
      </c>
      <c r="M144"/>
    </row>
    <row r="145" spans="1:13" ht="13.5" hidden="1" x14ac:dyDescent="0.25">
      <c r="A145" s="196" t="s">
        <v>57</v>
      </c>
      <c r="B145" s="196" t="s">
        <v>58</v>
      </c>
      <c r="C145" s="196" t="s">
        <v>191</v>
      </c>
      <c r="D145" s="196" t="s">
        <v>192</v>
      </c>
      <c r="E145" s="197" t="s">
        <v>11</v>
      </c>
      <c r="F145" s="196" t="s">
        <v>11</v>
      </c>
      <c r="G145" s="196">
        <v>97184</v>
      </c>
      <c r="H145" s="196" t="s">
        <v>204</v>
      </c>
      <c r="I145" s="196" t="s">
        <v>9</v>
      </c>
      <c r="J145" s="196" t="s">
        <v>62</v>
      </c>
      <c r="K145" s="197">
        <v>54.72</v>
      </c>
      <c r="L145" s="196" t="s">
        <v>63</v>
      </c>
      <c r="M145"/>
    </row>
    <row r="146" spans="1:13" ht="13.5" hidden="1" x14ac:dyDescent="0.25">
      <c r="A146" s="196" t="s">
        <v>57</v>
      </c>
      <c r="B146" s="196" t="s">
        <v>58</v>
      </c>
      <c r="C146" s="196" t="s">
        <v>191</v>
      </c>
      <c r="D146" s="196" t="s">
        <v>192</v>
      </c>
      <c r="E146" s="197" t="s">
        <v>11</v>
      </c>
      <c r="F146" s="196" t="s">
        <v>11</v>
      </c>
      <c r="G146" s="196">
        <v>97185</v>
      </c>
      <c r="H146" s="196" t="s">
        <v>205</v>
      </c>
      <c r="I146" s="196" t="s">
        <v>9</v>
      </c>
      <c r="J146" s="196" t="s">
        <v>62</v>
      </c>
      <c r="K146" s="197">
        <v>63.66</v>
      </c>
      <c r="L146" s="196" t="s">
        <v>63</v>
      </c>
      <c r="M146"/>
    </row>
    <row r="147" spans="1:13" ht="13.5" hidden="1" x14ac:dyDescent="0.25">
      <c r="A147" s="196" t="s">
        <v>57</v>
      </c>
      <c r="B147" s="196" t="s">
        <v>58</v>
      </c>
      <c r="C147" s="196" t="s">
        <v>191</v>
      </c>
      <c r="D147" s="196" t="s">
        <v>192</v>
      </c>
      <c r="E147" s="197" t="s">
        <v>11</v>
      </c>
      <c r="F147" s="196" t="s">
        <v>11</v>
      </c>
      <c r="G147" s="196">
        <v>97186</v>
      </c>
      <c r="H147" s="196" t="s">
        <v>206</v>
      </c>
      <c r="I147" s="196" t="s">
        <v>9</v>
      </c>
      <c r="J147" s="196" t="s">
        <v>62</v>
      </c>
      <c r="K147" s="197">
        <v>72.599999999999994</v>
      </c>
      <c r="L147" s="196" t="s">
        <v>63</v>
      </c>
      <c r="M147"/>
    </row>
    <row r="148" spans="1:13" ht="13.5" hidden="1" x14ac:dyDescent="0.25">
      <c r="A148" s="196" t="s">
        <v>57</v>
      </c>
      <c r="B148" s="196" t="s">
        <v>58</v>
      </c>
      <c r="C148" s="196" t="s">
        <v>191</v>
      </c>
      <c r="D148" s="196" t="s">
        <v>192</v>
      </c>
      <c r="E148" s="197" t="s">
        <v>11</v>
      </c>
      <c r="F148" s="196" t="s">
        <v>11</v>
      </c>
      <c r="G148" s="196">
        <v>97187</v>
      </c>
      <c r="H148" s="196" t="s">
        <v>207</v>
      </c>
      <c r="I148" s="196" t="s">
        <v>9</v>
      </c>
      <c r="J148" s="196" t="s">
        <v>62</v>
      </c>
      <c r="K148" s="197">
        <v>81.53</v>
      </c>
      <c r="L148" s="196" t="s">
        <v>63</v>
      </c>
      <c r="M148"/>
    </row>
    <row r="149" spans="1:13" ht="13.5" hidden="1" x14ac:dyDescent="0.25">
      <c r="A149" s="196" t="s">
        <v>57</v>
      </c>
      <c r="B149" s="196" t="s">
        <v>58</v>
      </c>
      <c r="C149" s="196" t="s">
        <v>191</v>
      </c>
      <c r="D149" s="196" t="s">
        <v>192</v>
      </c>
      <c r="E149" s="197" t="s">
        <v>11</v>
      </c>
      <c r="F149" s="196" t="s">
        <v>11</v>
      </c>
      <c r="G149" s="196">
        <v>97188</v>
      </c>
      <c r="H149" s="196" t="s">
        <v>208</v>
      </c>
      <c r="I149" s="196" t="s">
        <v>9</v>
      </c>
      <c r="J149" s="196" t="s">
        <v>62</v>
      </c>
      <c r="K149" s="197">
        <v>99.4</v>
      </c>
      <c r="L149" s="196" t="s">
        <v>63</v>
      </c>
      <c r="M149"/>
    </row>
    <row r="150" spans="1:13" ht="13.5" hidden="1" x14ac:dyDescent="0.25">
      <c r="A150" s="196" t="s">
        <v>57</v>
      </c>
      <c r="B150" s="196" t="s">
        <v>58</v>
      </c>
      <c r="C150" s="196" t="s">
        <v>191</v>
      </c>
      <c r="D150" s="196" t="s">
        <v>192</v>
      </c>
      <c r="E150" s="197" t="s">
        <v>11</v>
      </c>
      <c r="F150" s="196" t="s">
        <v>11</v>
      </c>
      <c r="G150" s="196">
        <v>97189</v>
      </c>
      <c r="H150" s="196" t="s">
        <v>209</v>
      </c>
      <c r="I150" s="196" t="s">
        <v>9</v>
      </c>
      <c r="J150" s="196" t="s">
        <v>62</v>
      </c>
      <c r="K150" s="197">
        <v>117.28</v>
      </c>
      <c r="L150" s="196" t="s">
        <v>63</v>
      </c>
      <c r="M150"/>
    </row>
    <row r="151" spans="1:13" ht="13.5" hidden="1" x14ac:dyDescent="0.25">
      <c r="A151" s="196" t="s">
        <v>57</v>
      </c>
      <c r="B151" s="196" t="s">
        <v>58</v>
      </c>
      <c r="C151" s="196" t="s">
        <v>191</v>
      </c>
      <c r="D151" s="196" t="s">
        <v>192</v>
      </c>
      <c r="E151" s="197" t="s">
        <v>11</v>
      </c>
      <c r="F151" s="196" t="s">
        <v>11</v>
      </c>
      <c r="G151" s="196">
        <v>97190</v>
      </c>
      <c r="H151" s="196" t="s">
        <v>210</v>
      </c>
      <c r="I151" s="196" t="s">
        <v>9</v>
      </c>
      <c r="J151" s="196" t="s">
        <v>62</v>
      </c>
      <c r="K151" s="197">
        <v>135.13999999999999</v>
      </c>
      <c r="L151" s="196" t="s">
        <v>63</v>
      </c>
      <c r="M151"/>
    </row>
    <row r="152" spans="1:13" ht="13.5" hidden="1" x14ac:dyDescent="0.25">
      <c r="A152" s="196" t="s">
        <v>57</v>
      </c>
      <c r="B152" s="196" t="s">
        <v>58</v>
      </c>
      <c r="C152" s="196" t="s">
        <v>191</v>
      </c>
      <c r="D152" s="196" t="s">
        <v>192</v>
      </c>
      <c r="E152" s="197" t="s">
        <v>11</v>
      </c>
      <c r="F152" s="196" t="s">
        <v>11</v>
      </c>
      <c r="G152" s="196">
        <v>97191</v>
      </c>
      <c r="H152" s="196" t="s">
        <v>211</v>
      </c>
      <c r="I152" s="196" t="s">
        <v>9</v>
      </c>
      <c r="J152" s="196" t="s">
        <v>62</v>
      </c>
      <c r="K152" s="197">
        <v>153.01</v>
      </c>
      <c r="L152" s="196" t="s">
        <v>63</v>
      </c>
      <c r="M152"/>
    </row>
    <row r="153" spans="1:13" ht="13.5" hidden="1" x14ac:dyDescent="0.25">
      <c r="A153" s="196" t="s">
        <v>57</v>
      </c>
      <c r="B153" s="196" t="s">
        <v>58</v>
      </c>
      <c r="C153" s="196" t="s">
        <v>191</v>
      </c>
      <c r="D153" s="196" t="s">
        <v>192</v>
      </c>
      <c r="E153" s="197" t="s">
        <v>11</v>
      </c>
      <c r="F153" s="196" t="s">
        <v>11</v>
      </c>
      <c r="G153" s="196">
        <v>97192</v>
      </c>
      <c r="H153" s="196" t="s">
        <v>212</v>
      </c>
      <c r="I153" s="196" t="s">
        <v>9</v>
      </c>
      <c r="J153" s="196" t="s">
        <v>62</v>
      </c>
      <c r="K153" s="197">
        <v>174.13</v>
      </c>
      <c r="L153" s="196" t="s">
        <v>63</v>
      </c>
      <c r="M153"/>
    </row>
    <row r="154" spans="1:13" ht="13.5" hidden="1" x14ac:dyDescent="0.25">
      <c r="A154" s="196" t="s">
        <v>57</v>
      </c>
      <c r="B154" s="196" t="s">
        <v>58</v>
      </c>
      <c r="C154" s="196" t="s">
        <v>213</v>
      </c>
      <c r="D154" s="196" t="s">
        <v>214</v>
      </c>
      <c r="E154" s="197" t="s">
        <v>11</v>
      </c>
      <c r="F154" s="196" t="s">
        <v>11</v>
      </c>
      <c r="G154" s="196">
        <v>90694</v>
      </c>
      <c r="H154" s="196" t="s">
        <v>215</v>
      </c>
      <c r="I154" s="196" t="s">
        <v>9</v>
      </c>
      <c r="J154" s="196" t="s">
        <v>62</v>
      </c>
      <c r="K154" s="197">
        <v>49.82</v>
      </c>
      <c r="L154" s="196" t="s">
        <v>63</v>
      </c>
      <c r="M154"/>
    </row>
    <row r="155" spans="1:13" ht="13.5" hidden="1" x14ac:dyDescent="0.25">
      <c r="A155" s="196" t="s">
        <v>57</v>
      </c>
      <c r="B155" s="196" t="s">
        <v>58</v>
      </c>
      <c r="C155" s="196" t="s">
        <v>213</v>
      </c>
      <c r="D155" s="196" t="s">
        <v>214</v>
      </c>
      <c r="E155" s="197" t="s">
        <v>11</v>
      </c>
      <c r="F155" s="196" t="s">
        <v>11</v>
      </c>
      <c r="G155" s="196">
        <v>90695</v>
      </c>
      <c r="H155" s="196" t="s">
        <v>216</v>
      </c>
      <c r="I155" s="196" t="s">
        <v>9</v>
      </c>
      <c r="J155" s="196" t="s">
        <v>62</v>
      </c>
      <c r="K155" s="197">
        <v>94.31</v>
      </c>
      <c r="L155" s="196" t="s">
        <v>63</v>
      </c>
      <c r="M155"/>
    </row>
    <row r="156" spans="1:13" ht="13.5" hidden="1" x14ac:dyDescent="0.25">
      <c r="A156" s="196" t="s">
        <v>57</v>
      </c>
      <c r="B156" s="196" t="s">
        <v>58</v>
      </c>
      <c r="C156" s="196" t="s">
        <v>213</v>
      </c>
      <c r="D156" s="196" t="s">
        <v>214</v>
      </c>
      <c r="E156" s="197" t="s">
        <v>11</v>
      </c>
      <c r="F156" s="196" t="s">
        <v>11</v>
      </c>
      <c r="G156" s="196">
        <v>90696</v>
      </c>
      <c r="H156" s="196" t="s">
        <v>217</v>
      </c>
      <c r="I156" s="196" t="s">
        <v>9</v>
      </c>
      <c r="J156" s="196" t="s">
        <v>62</v>
      </c>
      <c r="K156" s="197">
        <v>157.29</v>
      </c>
      <c r="L156" s="196" t="s">
        <v>63</v>
      </c>
      <c r="M156"/>
    </row>
    <row r="157" spans="1:13" ht="13.5" hidden="1" x14ac:dyDescent="0.25">
      <c r="A157" s="196" t="s">
        <v>57</v>
      </c>
      <c r="B157" s="196" t="s">
        <v>58</v>
      </c>
      <c r="C157" s="196" t="s">
        <v>213</v>
      </c>
      <c r="D157" s="196" t="s">
        <v>214</v>
      </c>
      <c r="E157" s="197" t="s">
        <v>11</v>
      </c>
      <c r="F157" s="196" t="s">
        <v>11</v>
      </c>
      <c r="G157" s="196">
        <v>90697</v>
      </c>
      <c r="H157" s="196" t="s">
        <v>218</v>
      </c>
      <c r="I157" s="196" t="s">
        <v>9</v>
      </c>
      <c r="J157" s="196" t="s">
        <v>62</v>
      </c>
      <c r="K157" s="197">
        <v>243.77</v>
      </c>
      <c r="L157" s="196" t="s">
        <v>63</v>
      </c>
      <c r="M157"/>
    </row>
    <row r="158" spans="1:13" ht="13.5" hidden="1" x14ac:dyDescent="0.25">
      <c r="A158" s="196" t="s">
        <v>57</v>
      </c>
      <c r="B158" s="196" t="s">
        <v>58</v>
      </c>
      <c r="C158" s="196" t="s">
        <v>213</v>
      </c>
      <c r="D158" s="196" t="s">
        <v>214</v>
      </c>
      <c r="E158" s="197" t="s">
        <v>11</v>
      </c>
      <c r="F158" s="196" t="s">
        <v>11</v>
      </c>
      <c r="G158" s="196">
        <v>90698</v>
      </c>
      <c r="H158" s="196" t="s">
        <v>219</v>
      </c>
      <c r="I158" s="196" t="s">
        <v>9</v>
      </c>
      <c r="J158" s="196" t="s">
        <v>62</v>
      </c>
      <c r="K158" s="197">
        <v>372.3</v>
      </c>
      <c r="L158" s="196" t="s">
        <v>63</v>
      </c>
      <c r="M158"/>
    </row>
    <row r="159" spans="1:13" ht="13.5" hidden="1" x14ac:dyDescent="0.25">
      <c r="A159" s="196" t="s">
        <v>57</v>
      </c>
      <c r="B159" s="196" t="s">
        <v>58</v>
      </c>
      <c r="C159" s="196" t="s">
        <v>213</v>
      </c>
      <c r="D159" s="196" t="s">
        <v>214</v>
      </c>
      <c r="E159" s="197" t="s">
        <v>11</v>
      </c>
      <c r="F159" s="196" t="s">
        <v>11</v>
      </c>
      <c r="G159" s="196">
        <v>90699</v>
      </c>
      <c r="H159" s="196" t="s">
        <v>220</v>
      </c>
      <c r="I159" s="196" t="s">
        <v>9</v>
      </c>
      <c r="J159" s="196" t="s">
        <v>62</v>
      </c>
      <c r="K159" s="197">
        <v>523.78</v>
      </c>
      <c r="L159" s="196" t="s">
        <v>63</v>
      </c>
      <c r="M159"/>
    </row>
    <row r="160" spans="1:13" ht="13.5" hidden="1" x14ac:dyDescent="0.25">
      <c r="A160" s="196" t="s">
        <v>57</v>
      </c>
      <c r="B160" s="196" t="s">
        <v>58</v>
      </c>
      <c r="C160" s="196" t="s">
        <v>213</v>
      </c>
      <c r="D160" s="196" t="s">
        <v>214</v>
      </c>
      <c r="E160" s="197" t="s">
        <v>11</v>
      </c>
      <c r="F160" s="196" t="s">
        <v>11</v>
      </c>
      <c r="G160" s="196">
        <v>90700</v>
      </c>
      <c r="H160" s="196" t="s">
        <v>221</v>
      </c>
      <c r="I160" s="196" t="s">
        <v>9</v>
      </c>
      <c r="J160" s="196" t="s">
        <v>62</v>
      </c>
      <c r="K160" s="197">
        <v>611</v>
      </c>
      <c r="L160" s="196" t="s">
        <v>63</v>
      </c>
      <c r="M160"/>
    </row>
    <row r="161" spans="1:13" ht="13.5" hidden="1" x14ac:dyDescent="0.25">
      <c r="A161" s="196" t="s">
        <v>57</v>
      </c>
      <c r="B161" s="196" t="s">
        <v>58</v>
      </c>
      <c r="C161" s="196" t="s">
        <v>213</v>
      </c>
      <c r="D161" s="196" t="s">
        <v>214</v>
      </c>
      <c r="E161" s="197" t="s">
        <v>11</v>
      </c>
      <c r="F161" s="196" t="s">
        <v>11</v>
      </c>
      <c r="G161" s="196">
        <v>90701</v>
      </c>
      <c r="H161" s="196" t="s">
        <v>222</v>
      </c>
      <c r="I161" s="196" t="s">
        <v>9</v>
      </c>
      <c r="J161" s="196" t="s">
        <v>62</v>
      </c>
      <c r="K161" s="197">
        <v>73.959999999999994</v>
      </c>
      <c r="L161" s="196" t="s">
        <v>63</v>
      </c>
      <c r="M161"/>
    </row>
    <row r="162" spans="1:13" ht="13.5" hidden="1" x14ac:dyDescent="0.25">
      <c r="A162" s="196" t="s">
        <v>57</v>
      </c>
      <c r="B162" s="196" t="s">
        <v>58</v>
      </c>
      <c r="C162" s="196" t="s">
        <v>213</v>
      </c>
      <c r="D162" s="196" t="s">
        <v>214</v>
      </c>
      <c r="E162" s="197" t="s">
        <v>11</v>
      </c>
      <c r="F162" s="196" t="s">
        <v>11</v>
      </c>
      <c r="G162" s="196">
        <v>90702</v>
      </c>
      <c r="H162" s="196" t="s">
        <v>223</v>
      </c>
      <c r="I162" s="196" t="s">
        <v>9</v>
      </c>
      <c r="J162" s="196" t="s">
        <v>62</v>
      </c>
      <c r="K162" s="197">
        <v>122.17</v>
      </c>
      <c r="L162" s="196" t="s">
        <v>63</v>
      </c>
      <c r="M162"/>
    </row>
    <row r="163" spans="1:13" ht="13.5" hidden="1" x14ac:dyDescent="0.25">
      <c r="A163" s="196" t="s">
        <v>57</v>
      </c>
      <c r="B163" s="196" t="s">
        <v>58</v>
      </c>
      <c r="C163" s="196" t="s">
        <v>213</v>
      </c>
      <c r="D163" s="196" t="s">
        <v>214</v>
      </c>
      <c r="E163" s="197" t="s">
        <v>11</v>
      </c>
      <c r="F163" s="196" t="s">
        <v>11</v>
      </c>
      <c r="G163" s="196">
        <v>90703</v>
      </c>
      <c r="H163" s="196" t="s">
        <v>224</v>
      </c>
      <c r="I163" s="196" t="s">
        <v>9</v>
      </c>
      <c r="J163" s="196" t="s">
        <v>62</v>
      </c>
      <c r="K163" s="197">
        <v>190.59</v>
      </c>
      <c r="L163" s="196" t="s">
        <v>63</v>
      </c>
      <c r="M163"/>
    </row>
    <row r="164" spans="1:13" ht="13.5" hidden="1" x14ac:dyDescent="0.25">
      <c r="A164" s="196" t="s">
        <v>57</v>
      </c>
      <c r="B164" s="196" t="s">
        <v>58</v>
      </c>
      <c r="C164" s="196" t="s">
        <v>213</v>
      </c>
      <c r="D164" s="196" t="s">
        <v>214</v>
      </c>
      <c r="E164" s="197" t="s">
        <v>11</v>
      </c>
      <c r="F164" s="196" t="s">
        <v>11</v>
      </c>
      <c r="G164" s="196">
        <v>90704</v>
      </c>
      <c r="H164" s="196" t="s">
        <v>225</v>
      </c>
      <c r="I164" s="196" t="s">
        <v>9</v>
      </c>
      <c r="J164" s="196" t="s">
        <v>62</v>
      </c>
      <c r="K164" s="197">
        <v>282.02999999999997</v>
      </c>
      <c r="L164" s="196" t="s">
        <v>63</v>
      </c>
      <c r="M164"/>
    </row>
    <row r="165" spans="1:13" ht="13.5" hidden="1" x14ac:dyDescent="0.25">
      <c r="A165" s="196" t="s">
        <v>57</v>
      </c>
      <c r="B165" s="196" t="s">
        <v>58</v>
      </c>
      <c r="C165" s="196" t="s">
        <v>213</v>
      </c>
      <c r="D165" s="196" t="s">
        <v>214</v>
      </c>
      <c r="E165" s="197" t="s">
        <v>11</v>
      </c>
      <c r="F165" s="196" t="s">
        <v>11</v>
      </c>
      <c r="G165" s="196">
        <v>90705</v>
      </c>
      <c r="H165" s="196" t="s">
        <v>226</v>
      </c>
      <c r="I165" s="196" t="s">
        <v>9</v>
      </c>
      <c r="J165" s="196" t="s">
        <v>62</v>
      </c>
      <c r="K165" s="197">
        <v>369.99</v>
      </c>
      <c r="L165" s="196" t="s">
        <v>63</v>
      </c>
      <c r="M165"/>
    </row>
    <row r="166" spans="1:13" ht="13.5" hidden="1" x14ac:dyDescent="0.25">
      <c r="A166" s="196" t="s">
        <v>57</v>
      </c>
      <c r="B166" s="196" t="s">
        <v>58</v>
      </c>
      <c r="C166" s="196" t="s">
        <v>213</v>
      </c>
      <c r="D166" s="196" t="s">
        <v>214</v>
      </c>
      <c r="E166" s="197" t="s">
        <v>11</v>
      </c>
      <c r="F166" s="196" t="s">
        <v>11</v>
      </c>
      <c r="G166" s="196">
        <v>90706</v>
      </c>
      <c r="H166" s="196" t="s">
        <v>227</v>
      </c>
      <c r="I166" s="196" t="s">
        <v>9</v>
      </c>
      <c r="J166" s="196" t="s">
        <v>62</v>
      </c>
      <c r="K166" s="197">
        <v>489.42</v>
      </c>
      <c r="L166" s="196" t="s">
        <v>63</v>
      </c>
      <c r="M166"/>
    </row>
    <row r="167" spans="1:13" ht="13.5" hidden="1" x14ac:dyDescent="0.25">
      <c r="A167" s="196" t="s">
        <v>57</v>
      </c>
      <c r="B167" s="196" t="s">
        <v>58</v>
      </c>
      <c r="C167" s="196" t="s">
        <v>213</v>
      </c>
      <c r="D167" s="196" t="s">
        <v>214</v>
      </c>
      <c r="E167" s="197" t="s">
        <v>11</v>
      </c>
      <c r="F167" s="196" t="s">
        <v>11</v>
      </c>
      <c r="G167" s="196">
        <v>90708</v>
      </c>
      <c r="H167" s="196" t="s">
        <v>228</v>
      </c>
      <c r="I167" s="196" t="s">
        <v>9</v>
      </c>
      <c r="J167" s="196" t="s">
        <v>62</v>
      </c>
      <c r="K167" s="197">
        <v>867.37</v>
      </c>
      <c r="L167" s="196" t="s">
        <v>63</v>
      </c>
      <c r="M167"/>
    </row>
    <row r="168" spans="1:13" ht="13.5" hidden="1" x14ac:dyDescent="0.25">
      <c r="A168" s="196" t="s">
        <v>57</v>
      </c>
      <c r="B168" s="196" t="s">
        <v>58</v>
      </c>
      <c r="C168" s="196" t="s">
        <v>213</v>
      </c>
      <c r="D168" s="196" t="s">
        <v>214</v>
      </c>
      <c r="E168" s="197" t="s">
        <v>11</v>
      </c>
      <c r="F168" s="196" t="s">
        <v>11</v>
      </c>
      <c r="G168" s="196">
        <v>90724</v>
      </c>
      <c r="H168" s="196" t="s">
        <v>229</v>
      </c>
      <c r="I168" s="196" t="s">
        <v>96</v>
      </c>
      <c r="J168" s="196" t="s">
        <v>62</v>
      </c>
      <c r="K168" s="197">
        <v>29.59</v>
      </c>
      <c r="L168" s="196" t="s">
        <v>63</v>
      </c>
      <c r="M168"/>
    </row>
    <row r="169" spans="1:13" ht="13.5" hidden="1" x14ac:dyDescent="0.25">
      <c r="A169" s="196" t="s">
        <v>57</v>
      </c>
      <c r="B169" s="196" t="s">
        <v>58</v>
      </c>
      <c r="C169" s="196" t="s">
        <v>213</v>
      </c>
      <c r="D169" s="196" t="s">
        <v>214</v>
      </c>
      <c r="E169" s="197" t="s">
        <v>11</v>
      </c>
      <c r="F169" s="196" t="s">
        <v>11</v>
      </c>
      <c r="G169" s="196">
        <v>90725</v>
      </c>
      <c r="H169" s="196" t="s">
        <v>230</v>
      </c>
      <c r="I169" s="196" t="s">
        <v>96</v>
      </c>
      <c r="J169" s="196" t="s">
        <v>62</v>
      </c>
      <c r="K169" s="197">
        <v>36.35</v>
      </c>
      <c r="L169" s="196" t="s">
        <v>63</v>
      </c>
      <c r="M169"/>
    </row>
    <row r="170" spans="1:13" ht="13.5" hidden="1" x14ac:dyDescent="0.25">
      <c r="A170" s="196" t="s">
        <v>57</v>
      </c>
      <c r="B170" s="196" t="s">
        <v>58</v>
      </c>
      <c r="C170" s="196" t="s">
        <v>213</v>
      </c>
      <c r="D170" s="196" t="s">
        <v>214</v>
      </c>
      <c r="E170" s="197" t="s">
        <v>11</v>
      </c>
      <c r="F170" s="196" t="s">
        <v>11</v>
      </c>
      <c r="G170" s="196">
        <v>90726</v>
      </c>
      <c r="H170" s="196" t="s">
        <v>231</v>
      </c>
      <c r="I170" s="196" t="s">
        <v>96</v>
      </c>
      <c r="J170" s="196" t="s">
        <v>62</v>
      </c>
      <c r="K170" s="197">
        <v>43.19</v>
      </c>
      <c r="L170" s="196" t="s">
        <v>63</v>
      </c>
      <c r="M170"/>
    </row>
    <row r="171" spans="1:13" ht="13.5" hidden="1" x14ac:dyDescent="0.25">
      <c r="A171" s="196" t="s">
        <v>57</v>
      </c>
      <c r="B171" s="196" t="s">
        <v>58</v>
      </c>
      <c r="C171" s="196" t="s">
        <v>213</v>
      </c>
      <c r="D171" s="196" t="s">
        <v>214</v>
      </c>
      <c r="E171" s="197" t="s">
        <v>11</v>
      </c>
      <c r="F171" s="196" t="s">
        <v>11</v>
      </c>
      <c r="G171" s="196">
        <v>90727</v>
      </c>
      <c r="H171" s="196" t="s">
        <v>232</v>
      </c>
      <c r="I171" s="196" t="s">
        <v>96</v>
      </c>
      <c r="J171" s="196" t="s">
        <v>62</v>
      </c>
      <c r="K171" s="197">
        <v>49.97</v>
      </c>
      <c r="L171" s="196" t="s">
        <v>63</v>
      </c>
      <c r="M171"/>
    </row>
    <row r="172" spans="1:13" ht="13.5" hidden="1" x14ac:dyDescent="0.25">
      <c r="A172" s="196" t="s">
        <v>57</v>
      </c>
      <c r="B172" s="196" t="s">
        <v>58</v>
      </c>
      <c r="C172" s="196" t="s">
        <v>213</v>
      </c>
      <c r="D172" s="196" t="s">
        <v>214</v>
      </c>
      <c r="E172" s="197" t="s">
        <v>11</v>
      </c>
      <c r="F172" s="196" t="s">
        <v>11</v>
      </c>
      <c r="G172" s="196">
        <v>90728</v>
      </c>
      <c r="H172" s="196" t="s">
        <v>233</v>
      </c>
      <c r="I172" s="196" t="s">
        <v>96</v>
      </c>
      <c r="J172" s="196" t="s">
        <v>62</v>
      </c>
      <c r="K172" s="197">
        <v>56.74</v>
      </c>
      <c r="L172" s="196" t="s">
        <v>63</v>
      </c>
      <c r="M172"/>
    </row>
    <row r="173" spans="1:13" ht="13.5" hidden="1" x14ac:dyDescent="0.25">
      <c r="A173" s="196" t="s">
        <v>57</v>
      </c>
      <c r="B173" s="196" t="s">
        <v>58</v>
      </c>
      <c r="C173" s="196" t="s">
        <v>213</v>
      </c>
      <c r="D173" s="196" t="s">
        <v>214</v>
      </c>
      <c r="E173" s="197" t="s">
        <v>11</v>
      </c>
      <c r="F173" s="196" t="s">
        <v>11</v>
      </c>
      <c r="G173" s="196">
        <v>90729</v>
      </c>
      <c r="H173" s="196" t="s">
        <v>234</v>
      </c>
      <c r="I173" s="196" t="s">
        <v>96</v>
      </c>
      <c r="J173" s="196" t="s">
        <v>62</v>
      </c>
      <c r="K173" s="197">
        <v>63.52</v>
      </c>
      <c r="L173" s="196" t="s">
        <v>63</v>
      </c>
      <c r="M173"/>
    </row>
    <row r="174" spans="1:13" ht="13.5" hidden="1" x14ac:dyDescent="0.25">
      <c r="A174" s="196" t="s">
        <v>57</v>
      </c>
      <c r="B174" s="196" t="s">
        <v>58</v>
      </c>
      <c r="C174" s="196" t="s">
        <v>213</v>
      </c>
      <c r="D174" s="196" t="s">
        <v>214</v>
      </c>
      <c r="E174" s="197" t="s">
        <v>11</v>
      </c>
      <c r="F174" s="196" t="s">
        <v>11</v>
      </c>
      <c r="G174" s="196">
        <v>90730</v>
      </c>
      <c r="H174" s="196" t="s">
        <v>235</v>
      </c>
      <c r="I174" s="196" t="s">
        <v>96</v>
      </c>
      <c r="J174" s="196" t="s">
        <v>62</v>
      </c>
      <c r="K174" s="197">
        <v>70.28</v>
      </c>
      <c r="L174" s="196" t="s">
        <v>63</v>
      </c>
      <c r="M174"/>
    </row>
    <row r="175" spans="1:13" ht="13.5" hidden="1" x14ac:dyDescent="0.25">
      <c r="A175" s="196" t="s">
        <v>57</v>
      </c>
      <c r="B175" s="196" t="s">
        <v>58</v>
      </c>
      <c r="C175" s="196" t="s">
        <v>213</v>
      </c>
      <c r="D175" s="196" t="s">
        <v>214</v>
      </c>
      <c r="E175" s="197" t="s">
        <v>11</v>
      </c>
      <c r="F175" s="196" t="s">
        <v>11</v>
      </c>
      <c r="G175" s="196">
        <v>90731</v>
      </c>
      <c r="H175" s="196" t="s">
        <v>236</v>
      </c>
      <c r="I175" s="196" t="s">
        <v>96</v>
      </c>
      <c r="J175" s="196" t="s">
        <v>62</v>
      </c>
      <c r="K175" s="197">
        <v>77.06</v>
      </c>
      <c r="L175" s="196" t="s">
        <v>63</v>
      </c>
      <c r="M175"/>
    </row>
    <row r="176" spans="1:13" ht="13.5" hidden="1" x14ac:dyDescent="0.25">
      <c r="A176" s="196" t="s">
        <v>57</v>
      </c>
      <c r="B176" s="196" t="s">
        <v>58</v>
      </c>
      <c r="C176" s="196" t="s">
        <v>213</v>
      </c>
      <c r="D176" s="196" t="s">
        <v>214</v>
      </c>
      <c r="E176" s="197" t="s">
        <v>11</v>
      </c>
      <c r="F176" s="196" t="s">
        <v>11</v>
      </c>
      <c r="G176" s="196">
        <v>90732</v>
      </c>
      <c r="H176" s="196" t="s">
        <v>237</v>
      </c>
      <c r="I176" s="196" t="s">
        <v>96</v>
      </c>
      <c r="J176" s="196" t="s">
        <v>62</v>
      </c>
      <c r="K176" s="197">
        <v>97.37</v>
      </c>
      <c r="L176" s="196" t="s">
        <v>63</v>
      </c>
      <c r="M176"/>
    </row>
    <row r="177" spans="1:13" ht="13.5" hidden="1" x14ac:dyDescent="0.25">
      <c r="A177" s="196" t="s">
        <v>57</v>
      </c>
      <c r="B177" s="196" t="s">
        <v>58</v>
      </c>
      <c r="C177" s="196" t="s">
        <v>213</v>
      </c>
      <c r="D177" s="196" t="s">
        <v>214</v>
      </c>
      <c r="E177" s="197" t="s">
        <v>11</v>
      </c>
      <c r="F177" s="196" t="s">
        <v>11</v>
      </c>
      <c r="G177" s="196">
        <v>90733</v>
      </c>
      <c r="H177" s="196" t="s">
        <v>238</v>
      </c>
      <c r="I177" s="196" t="s">
        <v>9</v>
      </c>
      <c r="J177" s="196" t="s">
        <v>62</v>
      </c>
      <c r="K177" s="197">
        <v>4.2</v>
      </c>
      <c r="L177" s="196" t="s">
        <v>63</v>
      </c>
      <c r="M177"/>
    </row>
    <row r="178" spans="1:13" ht="13.5" hidden="1" x14ac:dyDescent="0.25">
      <c r="A178" s="196" t="s">
        <v>57</v>
      </c>
      <c r="B178" s="196" t="s">
        <v>58</v>
      </c>
      <c r="C178" s="196" t="s">
        <v>213</v>
      </c>
      <c r="D178" s="196" t="s">
        <v>214</v>
      </c>
      <c r="E178" s="197" t="s">
        <v>11</v>
      </c>
      <c r="F178" s="196" t="s">
        <v>11</v>
      </c>
      <c r="G178" s="196">
        <v>90734</v>
      </c>
      <c r="H178" s="196" t="s">
        <v>239</v>
      </c>
      <c r="I178" s="196" t="s">
        <v>9</v>
      </c>
      <c r="J178" s="196" t="s">
        <v>62</v>
      </c>
      <c r="K178" s="197">
        <v>4.9800000000000004</v>
      </c>
      <c r="L178" s="196" t="s">
        <v>63</v>
      </c>
      <c r="M178"/>
    </row>
    <row r="179" spans="1:13" ht="13.5" hidden="1" x14ac:dyDescent="0.25">
      <c r="A179" s="196" t="s">
        <v>57</v>
      </c>
      <c r="B179" s="196" t="s">
        <v>58</v>
      </c>
      <c r="C179" s="196" t="s">
        <v>213</v>
      </c>
      <c r="D179" s="196" t="s">
        <v>214</v>
      </c>
      <c r="E179" s="197" t="s">
        <v>11</v>
      </c>
      <c r="F179" s="196" t="s">
        <v>11</v>
      </c>
      <c r="G179" s="196">
        <v>90735</v>
      </c>
      <c r="H179" s="196" t="s">
        <v>240</v>
      </c>
      <c r="I179" s="196" t="s">
        <v>9</v>
      </c>
      <c r="J179" s="196" t="s">
        <v>62</v>
      </c>
      <c r="K179" s="197">
        <v>5.75</v>
      </c>
      <c r="L179" s="196" t="s">
        <v>63</v>
      </c>
      <c r="M179"/>
    </row>
    <row r="180" spans="1:13" ht="13.5" hidden="1" x14ac:dyDescent="0.25">
      <c r="A180" s="196" t="s">
        <v>57</v>
      </c>
      <c r="B180" s="196" t="s">
        <v>58</v>
      </c>
      <c r="C180" s="196" t="s">
        <v>213</v>
      </c>
      <c r="D180" s="196" t="s">
        <v>214</v>
      </c>
      <c r="E180" s="197" t="s">
        <v>11</v>
      </c>
      <c r="F180" s="196" t="s">
        <v>11</v>
      </c>
      <c r="G180" s="196">
        <v>90736</v>
      </c>
      <c r="H180" s="196" t="s">
        <v>241</v>
      </c>
      <c r="I180" s="196" t="s">
        <v>9</v>
      </c>
      <c r="J180" s="196" t="s">
        <v>62</v>
      </c>
      <c r="K180" s="197">
        <v>6.53</v>
      </c>
      <c r="L180" s="196" t="s">
        <v>63</v>
      </c>
      <c r="M180"/>
    </row>
    <row r="181" spans="1:13" ht="13.5" hidden="1" x14ac:dyDescent="0.25">
      <c r="A181" s="196" t="s">
        <v>57</v>
      </c>
      <c r="B181" s="196" t="s">
        <v>58</v>
      </c>
      <c r="C181" s="196" t="s">
        <v>213</v>
      </c>
      <c r="D181" s="196" t="s">
        <v>214</v>
      </c>
      <c r="E181" s="197" t="s">
        <v>11</v>
      </c>
      <c r="F181" s="196" t="s">
        <v>11</v>
      </c>
      <c r="G181" s="196">
        <v>90737</v>
      </c>
      <c r="H181" s="196" t="s">
        <v>242</v>
      </c>
      <c r="I181" s="196" t="s">
        <v>9</v>
      </c>
      <c r="J181" s="196" t="s">
        <v>62</v>
      </c>
      <c r="K181" s="197">
        <v>7.31</v>
      </c>
      <c r="L181" s="196" t="s">
        <v>63</v>
      </c>
      <c r="M181"/>
    </row>
    <row r="182" spans="1:13" ht="13.5" hidden="1" x14ac:dyDescent="0.25">
      <c r="A182" s="196" t="s">
        <v>57</v>
      </c>
      <c r="B182" s="196" t="s">
        <v>58</v>
      </c>
      <c r="C182" s="196" t="s">
        <v>213</v>
      </c>
      <c r="D182" s="196" t="s">
        <v>214</v>
      </c>
      <c r="E182" s="197" t="s">
        <v>11</v>
      </c>
      <c r="F182" s="196" t="s">
        <v>11</v>
      </c>
      <c r="G182" s="196">
        <v>90738</v>
      </c>
      <c r="H182" s="196" t="s">
        <v>243</v>
      </c>
      <c r="I182" s="196" t="s">
        <v>9</v>
      </c>
      <c r="J182" s="196" t="s">
        <v>62</v>
      </c>
      <c r="K182" s="197">
        <v>8.09</v>
      </c>
      <c r="L182" s="196" t="s">
        <v>63</v>
      </c>
      <c r="M182"/>
    </row>
    <row r="183" spans="1:13" ht="13.5" hidden="1" x14ac:dyDescent="0.25">
      <c r="A183" s="196" t="s">
        <v>57</v>
      </c>
      <c r="B183" s="196" t="s">
        <v>58</v>
      </c>
      <c r="C183" s="196" t="s">
        <v>213</v>
      </c>
      <c r="D183" s="196" t="s">
        <v>214</v>
      </c>
      <c r="E183" s="197" t="s">
        <v>11</v>
      </c>
      <c r="F183" s="196" t="s">
        <v>11</v>
      </c>
      <c r="G183" s="196">
        <v>90739</v>
      </c>
      <c r="H183" s="196" t="s">
        <v>244</v>
      </c>
      <c r="I183" s="196" t="s">
        <v>9</v>
      </c>
      <c r="J183" s="196" t="s">
        <v>62</v>
      </c>
      <c r="K183" s="197">
        <v>10.44</v>
      </c>
      <c r="L183" s="196" t="s">
        <v>63</v>
      </c>
      <c r="M183"/>
    </row>
    <row r="184" spans="1:13" ht="13.5" hidden="1" x14ac:dyDescent="0.25">
      <c r="A184" s="196" t="s">
        <v>57</v>
      </c>
      <c r="B184" s="196" t="s">
        <v>58</v>
      </c>
      <c r="C184" s="196" t="s">
        <v>213</v>
      </c>
      <c r="D184" s="196" t="s">
        <v>214</v>
      </c>
      <c r="E184" s="197" t="s">
        <v>11</v>
      </c>
      <c r="F184" s="196" t="s">
        <v>11</v>
      </c>
      <c r="G184" s="196">
        <v>90740</v>
      </c>
      <c r="H184" s="196" t="s">
        <v>245</v>
      </c>
      <c r="I184" s="196" t="s">
        <v>9</v>
      </c>
      <c r="J184" s="196" t="s">
        <v>62</v>
      </c>
      <c r="K184" s="197">
        <v>5.55</v>
      </c>
      <c r="L184" s="196" t="s">
        <v>63</v>
      </c>
      <c r="M184"/>
    </row>
    <row r="185" spans="1:13" ht="13.5" hidden="1" x14ac:dyDescent="0.25">
      <c r="A185" s="196" t="s">
        <v>57</v>
      </c>
      <c r="B185" s="196" t="s">
        <v>58</v>
      </c>
      <c r="C185" s="196" t="s">
        <v>213</v>
      </c>
      <c r="D185" s="196" t="s">
        <v>214</v>
      </c>
      <c r="E185" s="197" t="s">
        <v>11</v>
      </c>
      <c r="F185" s="196" t="s">
        <v>11</v>
      </c>
      <c r="G185" s="196">
        <v>90741</v>
      </c>
      <c r="H185" s="196" t="s">
        <v>246</v>
      </c>
      <c r="I185" s="196" t="s">
        <v>9</v>
      </c>
      <c r="J185" s="196" t="s">
        <v>62</v>
      </c>
      <c r="K185" s="197">
        <v>6.32</v>
      </c>
      <c r="L185" s="196" t="s">
        <v>63</v>
      </c>
      <c r="M185"/>
    </row>
    <row r="186" spans="1:13" ht="13.5" hidden="1" x14ac:dyDescent="0.25">
      <c r="A186" s="196" t="s">
        <v>57</v>
      </c>
      <c r="B186" s="196" t="s">
        <v>58</v>
      </c>
      <c r="C186" s="196" t="s">
        <v>213</v>
      </c>
      <c r="D186" s="196" t="s">
        <v>214</v>
      </c>
      <c r="E186" s="197" t="s">
        <v>11</v>
      </c>
      <c r="F186" s="196" t="s">
        <v>11</v>
      </c>
      <c r="G186" s="196">
        <v>90742</v>
      </c>
      <c r="H186" s="196" t="s">
        <v>247</v>
      </c>
      <c r="I186" s="196" t="s">
        <v>9</v>
      </c>
      <c r="J186" s="196" t="s">
        <v>62</v>
      </c>
      <c r="K186" s="197">
        <v>7.1</v>
      </c>
      <c r="L186" s="196" t="s">
        <v>63</v>
      </c>
      <c r="M186"/>
    </row>
    <row r="187" spans="1:13" ht="13.5" hidden="1" x14ac:dyDescent="0.25">
      <c r="A187" s="196" t="s">
        <v>57</v>
      </c>
      <c r="B187" s="196" t="s">
        <v>58</v>
      </c>
      <c r="C187" s="196" t="s">
        <v>213</v>
      </c>
      <c r="D187" s="196" t="s">
        <v>214</v>
      </c>
      <c r="E187" s="197" t="s">
        <v>11</v>
      </c>
      <c r="F187" s="196" t="s">
        <v>11</v>
      </c>
      <c r="G187" s="196">
        <v>90743</v>
      </c>
      <c r="H187" s="196" t="s">
        <v>248</v>
      </c>
      <c r="I187" s="196" t="s">
        <v>9</v>
      </c>
      <c r="J187" s="196" t="s">
        <v>62</v>
      </c>
      <c r="K187" s="197">
        <v>7.88</v>
      </c>
      <c r="L187" s="196" t="s">
        <v>63</v>
      </c>
      <c r="M187"/>
    </row>
    <row r="188" spans="1:13" ht="13.5" hidden="1" x14ac:dyDescent="0.25">
      <c r="A188" s="196" t="s">
        <v>57</v>
      </c>
      <c r="B188" s="196" t="s">
        <v>58</v>
      </c>
      <c r="C188" s="196" t="s">
        <v>213</v>
      </c>
      <c r="D188" s="196" t="s">
        <v>214</v>
      </c>
      <c r="E188" s="197" t="s">
        <v>11</v>
      </c>
      <c r="F188" s="196" t="s">
        <v>11</v>
      </c>
      <c r="G188" s="196">
        <v>90744</v>
      </c>
      <c r="H188" s="196" t="s">
        <v>249</v>
      </c>
      <c r="I188" s="196" t="s">
        <v>9</v>
      </c>
      <c r="J188" s="196" t="s">
        <v>62</v>
      </c>
      <c r="K188" s="197">
        <v>8.66</v>
      </c>
      <c r="L188" s="196" t="s">
        <v>63</v>
      </c>
      <c r="M188"/>
    </row>
    <row r="189" spans="1:13" ht="13.5" hidden="1" x14ac:dyDescent="0.25">
      <c r="A189" s="196" t="s">
        <v>57</v>
      </c>
      <c r="B189" s="196" t="s">
        <v>58</v>
      </c>
      <c r="C189" s="196" t="s">
        <v>213</v>
      </c>
      <c r="D189" s="196" t="s">
        <v>214</v>
      </c>
      <c r="E189" s="197" t="s">
        <v>11</v>
      </c>
      <c r="F189" s="196" t="s">
        <v>11</v>
      </c>
      <c r="G189" s="196">
        <v>90745</v>
      </c>
      <c r="H189" s="196" t="s">
        <v>250</v>
      </c>
      <c r="I189" s="196" t="s">
        <v>9</v>
      </c>
      <c r="J189" s="196" t="s">
        <v>62</v>
      </c>
      <c r="K189" s="197">
        <v>11.65</v>
      </c>
      <c r="L189" s="196" t="s">
        <v>63</v>
      </c>
      <c r="M189"/>
    </row>
    <row r="190" spans="1:13" ht="13.5" hidden="1" x14ac:dyDescent="0.25">
      <c r="A190" s="196" t="s">
        <v>57</v>
      </c>
      <c r="B190" s="196" t="s">
        <v>58</v>
      </c>
      <c r="C190" s="196" t="s">
        <v>213</v>
      </c>
      <c r="D190" s="196" t="s">
        <v>214</v>
      </c>
      <c r="E190" s="197" t="s">
        <v>11</v>
      </c>
      <c r="F190" s="196" t="s">
        <v>11</v>
      </c>
      <c r="G190" s="196">
        <v>90746</v>
      </c>
      <c r="H190" s="196" t="s">
        <v>251</v>
      </c>
      <c r="I190" s="196" t="s">
        <v>9</v>
      </c>
      <c r="J190" s="196" t="s">
        <v>62</v>
      </c>
      <c r="K190" s="197">
        <v>4.54</v>
      </c>
      <c r="L190" s="196" t="s">
        <v>63</v>
      </c>
      <c r="M190"/>
    </row>
    <row r="191" spans="1:13" ht="13.5" hidden="1" x14ac:dyDescent="0.25">
      <c r="A191" s="196" t="s">
        <v>57</v>
      </c>
      <c r="B191" s="196" t="s">
        <v>58</v>
      </c>
      <c r="C191" s="196" t="s">
        <v>213</v>
      </c>
      <c r="D191" s="196" t="s">
        <v>214</v>
      </c>
      <c r="E191" s="197" t="s">
        <v>11</v>
      </c>
      <c r="F191" s="196" t="s">
        <v>11</v>
      </c>
      <c r="G191" s="196">
        <v>90747</v>
      </c>
      <c r="H191" s="196" t="s">
        <v>252</v>
      </c>
      <c r="I191" s="196" t="s">
        <v>9</v>
      </c>
      <c r="J191" s="196" t="s">
        <v>62</v>
      </c>
      <c r="K191" s="197">
        <v>19.03</v>
      </c>
      <c r="L191" s="196" t="s">
        <v>63</v>
      </c>
      <c r="M191"/>
    </row>
    <row r="192" spans="1:13" ht="13.5" hidden="1" x14ac:dyDescent="0.25">
      <c r="A192" s="196" t="s">
        <v>57</v>
      </c>
      <c r="B192" s="196" t="s">
        <v>58</v>
      </c>
      <c r="C192" s="196" t="s">
        <v>213</v>
      </c>
      <c r="D192" s="196" t="s">
        <v>214</v>
      </c>
      <c r="E192" s="197" t="s">
        <v>11</v>
      </c>
      <c r="F192" s="196" t="s">
        <v>11</v>
      </c>
      <c r="G192" s="196">
        <v>94869</v>
      </c>
      <c r="H192" s="196" t="s">
        <v>253</v>
      </c>
      <c r="I192" s="196" t="s">
        <v>9</v>
      </c>
      <c r="J192" s="196" t="s">
        <v>62</v>
      </c>
      <c r="K192" s="197">
        <v>152.85</v>
      </c>
      <c r="L192" s="196" t="s">
        <v>63</v>
      </c>
      <c r="M192"/>
    </row>
    <row r="193" spans="1:13" ht="13.5" hidden="1" x14ac:dyDescent="0.25">
      <c r="A193" s="196" t="s">
        <v>57</v>
      </c>
      <c r="B193" s="196" t="s">
        <v>58</v>
      </c>
      <c r="C193" s="196" t="s">
        <v>213</v>
      </c>
      <c r="D193" s="196" t="s">
        <v>214</v>
      </c>
      <c r="E193" s="197" t="s">
        <v>11</v>
      </c>
      <c r="F193" s="196" t="s">
        <v>11</v>
      </c>
      <c r="G193" s="196">
        <v>94870</v>
      </c>
      <c r="H193" s="196" t="s">
        <v>254</v>
      </c>
      <c r="I193" s="196" t="s">
        <v>9</v>
      </c>
      <c r="J193" s="196" t="s">
        <v>62</v>
      </c>
      <c r="K193" s="197">
        <v>1.98</v>
      </c>
      <c r="L193" s="196" t="s">
        <v>63</v>
      </c>
      <c r="M193"/>
    </row>
    <row r="194" spans="1:13" ht="13.5" hidden="1" x14ac:dyDescent="0.25">
      <c r="A194" s="196" t="s">
        <v>57</v>
      </c>
      <c r="B194" s="196" t="s">
        <v>58</v>
      </c>
      <c r="C194" s="196" t="s">
        <v>213</v>
      </c>
      <c r="D194" s="196" t="s">
        <v>214</v>
      </c>
      <c r="E194" s="197" t="s">
        <v>11</v>
      </c>
      <c r="F194" s="196" t="s">
        <v>11</v>
      </c>
      <c r="G194" s="196">
        <v>94871</v>
      </c>
      <c r="H194" s="196" t="s">
        <v>255</v>
      </c>
      <c r="I194" s="196" t="s">
        <v>9</v>
      </c>
      <c r="J194" s="196" t="s">
        <v>62</v>
      </c>
      <c r="K194" s="197">
        <v>239.27</v>
      </c>
      <c r="L194" s="196" t="s">
        <v>63</v>
      </c>
      <c r="M194"/>
    </row>
    <row r="195" spans="1:13" ht="13.5" hidden="1" x14ac:dyDescent="0.25">
      <c r="A195" s="196" t="s">
        <v>57</v>
      </c>
      <c r="B195" s="196" t="s">
        <v>58</v>
      </c>
      <c r="C195" s="196" t="s">
        <v>213</v>
      </c>
      <c r="D195" s="196" t="s">
        <v>214</v>
      </c>
      <c r="E195" s="197" t="s">
        <v>11</v>
      </c>
      <c r="F195" s="196" t="s">
        <v>11</v>
      </c>
      <c r="G195" s="196">
        <v>94872</v>
      </c>
      <c r="H195" s="196" t="s">
        <v>256</v>
      </c>
      <c r="I195" s="196" t="s">
        <v>9</v>
      </c>
      <c r="J195" s="196" t="s">
        <v>62</v>
      </c>
      <c r="K195" s="197">
        <v>2.9</v>
      </c>
      <c r="L195" s="196" t="s">
        <v>63</v>
      </c>
      <c r="M195"/>
    </row>
    <row r="196" spans="1:13" ht="13.5" hidden="1" x14ac:dyDescent="0.25">
      <c r="A196" s="196" t="s">
        <v>57</v>
      </c>
      <c r="B196" s="196" t="s">
        <v>58</v>
      </c>
      <c r="C196" s="196" t="s">
        <v>213</v>
      </c>
      <c r="D196" s="196" t="s">
        <v>214</v>
      </c>
      <c r="E196" s="197" t="s">
        <v>11</v>
      </c>
      <c r="F196" s="196" t="s">
        <v>11</v>
      </c>
      <c r="G196" s="196">
        <v>94875</v>
      </c>
      <c r="H196" s="196" t="s">
        <v>257</v>
      </c>
      <c r="I196" s="196" t="s">
        <v>9</v>
      </c>
      <c r="J196" s="196" t="s">
        <v>62</v>
      </c>
      <c r="K196" s="199">
        <v>1408.45</v>
      </c>
      <c r="L196" s="196" t="s">
        <v>63</v>
      </c>
      <c r="M196"/>
    </row>
    <row r="197" spans="1:13" ht="13.5" hidden="1" x14ac:dyDescent="0.25">
      <c r="A197" s="196" t="s">
        <v>57</v>
      </c>
      <c r="B197" s="196" t="s">
        <v>58</v>
      </c>
      <c r="C197" s="196" t="s">
        <v>213</v>
      </c>
      <c r="D197" s="196" t="s">
        <v>214</v>
      </c>
      <c r="E197" s="197" t="s">
        <v>11</v>
      </c>
      <c r="F197" s="196" t="s">
        <v>11</v>
      </c>
      <c r="G197" s="196">
        <v>94876</v>
      </c>
      <c r="H197" s="196" t="s">
        <v>258</v>
      </c>
      <c r="I197" s="196" t="s">
        <v>9</v>
      </c>
      <c r="J197" s="196" t="s">
        <v>62</v>
      </c>
      <c r="K197" s="197">
        <v>31.2</v>
      </c>
      <c r="L197" s="196" t="s">
        <v>63</v>
      </c>
      <c r="M197"/>
    </row>
    <row r="198" spans="1:13" ht="13.5" hidden="1" x14ac:dyDescent="0.25">
      <c r="A198" s="196" t="s">
        <v>57</v>
      </c>
      <c r="B198" s="196" t="s">
        <v>58</v>
      </c>
      <c r="C198" s="196" t="s">
        <v>213</v>
      </c>
      <c r="D198" s="196" t="s">
        <v>214</v>
      </c>
      <c r="E198" s="197" t="s">
        <v>11</v>
      </c>
      <c r="F198" s="196" t="s">
        <v>11</v>
      </c>
      <c r="G198" s="196">
        <v>94878</v>
      </c>
      <c r="H198" s="196" t="s">
        <v>259</v>
      </c>
      <c r="I198" s="196" t="s">
        <v>9</v>
      </c>
      <c r="J198" s="196" t="s">
        <v>62</v>
      </c>
      <c r="K198" s="197">
        <v>36.200000000000003</v>
      </c>
      <c r="L198" s="196" t="s">
        <v>63</v>
      </c>
      <c r="M198"/>
    </row>
    <row r="199" spans="1:13" ht="13.5" hidden="1" x14ac:dyDescent="0.25">
      <c r="A199" s="196" t="s">
        <v>57</v>
      </c>
      <c r="B199" s="196" t="s">
        <v>58</v>
      </c>
      <c r="C199" s="196" t="s">
        <v>213</v>
      </c>
      <c r="D199" s="196" t="s">
        <v>214</v>
      </c>
      <c r="E199" s="197" t="s">
        <v>11</v>
      </c>
      <c r="F199" s="196" t="s">
        <v>11</v>
      </c>
      <c r="G199" s="196">
        <v>94879</v>
      </c>
      <c r="H199" s="196" t="s">
        <v>260</v>
      </c>
      <c r="I199" s="196" t="s">
        <v>9</v>
      </c>
      <c r="J199" s="196" t="s">
        <v>62</v>
      </c>
      <c r="K199" s="199">
        <v>2167.81</v>
      </c>
      <c r="L199" s="196" t="s">
        <v>63</v>
      </c>
      <c r="M199"/>
    </row>
    <row r="200" spans="1:13" ht="13.5" hidden="1" x14ac:dyDescent="0.25">
      <c r="A200" s="196" t="s">
        <v>57</v>
      </c>
      <c r="B200" s="196" t="s">
        <v>58</v>
      </c>
      <c r="C200" s="196" t="s">
        <v>213</v>
      </c>
      <c r="D200" s="196" t="s">
        <v>214</v>
      </c>
      <c r="E200" s="197" t="s">
        <v>11</v>
      </c>
      <c r="F200" s="196" t="s">
        <v>11</v>
      </c>
      <c r="G200" s="196">
        <v>94880</v>
      </c>
      <c r="H200" s="196" t="s">
        <v>261</v>
      </c>
      <c r="I200" s="196" t="s">
        <v>9</v>
      </c>
      <c r="J200" s="196" t="s">
        <v>62</v>
      </c>
      <c r="K200" s="197">
        <v>46.2</v>
      </c>
      <c r="L200" s="196" t="s">
        <v>63</v>
      </c>
      <c r="M200"/>
    </row>
    <row r="201" spans="1:13" ht="13.5" hidden="1" x14ac:dyDescent="0.25">
      <c r="A201" s="196" t="s">
        <v>57</v>
      </c>
      <c r="B201" s="196" t="s">
        <v>58</v>
      </c>
      <c r="C201" s="196" t="s">
        <v>213</v>
      </c>
      <c r="D201" s="196" t="s">
        <v>214</v>
      </c>
      <c r="E201" s="197" t="s">
        <v>11</v>
      </c>
      <c r="F201" s="196" t="s">
        <v>11</v>
      </c>
      <c r="G201" s="196">
        <v>94881</v>
      </c>
      <c r="H201" s="196" t="s">
        <v>262</v>
      </c>
      <c r="I201" s="196" t="s">
        <v>9</v>
      </c>
      <c r="J201" s="196" t="s">
        <v>62</v>
      </c>
      <c r="K201" s="199">
        <v>2986.1</v>
      </c>
      <c r="L201" s="196" t="s">
        <v>63</v>
      </c>
      <c r="M201"/>
    </row>
    <row r="202" spans="1:13" ht="13.5" hidden="1" x14ac:dyDescent="0.25">
      <c r="A202" s="196" t="s">
        <v>57</v>
      </c>
      <c r="B202" s="196" t="s">
        <v>58</v>
      </c>
      <c r="C202" s="196" t="s">
        <v>213</v>
      </c>
      <c r="D202" s="196" t="s">
        <v>214</v>
      </c>
      <c r="E202" s="197" t="s">
        <v>11</v>
      </c>
      <c r="F202" s="196" t="s">
        <v>11</v>
      </c>
      <c r="G202" s="196">
        <v>94882</v>
      </c>
      <c r="H202" s="196" t="s">
        <v>263</v>
      </c>
      <c r="I202" s="196" t="s">
        <v>9</v>
      </c>
      <c r="J202" s="196" t="s">
        <v>62</v>
      </c>
      <c r="K202" s="197">
        <v>53.89</v>
      </c>
      <c r="L202" s="196" t="s">
        <v>63</v>
      </c>
      <c r="M202"/>
    </row>
    <row r="203" spans="1:13" ht="13.5" hidden="1" x14ac:dyDescent="0.25">
      <c r="A203" s="196" t="s">
        <v>57</v>
      </c>
      <c r="B203" s="196" t="s">
        <v>58</v>
      </c>
      <c r="C203" s="196" t="s">
        <v>213</v>
      </c>
      <c r="D203" s="196" t="s">
        <v>214</v>
      </c>
      <c r="E203" s="197" t="s">
        <v>11</v>
      </c>
      <c r="F203" s="196" t="s">
        <v>11</v>
      </c>
      <c r="G203" s="196">
        <v>94884</v>
      </c>
      <c r="H203" s="196" t="s">
        <v>264</v>
      </c>
      <c r="I203" s="196" t="s">
        <v>9</v>
      </c>
      <c r="J203" s="196" t="s">
        <v>62</v>
      </c>
      <c r="K203" s="197">
        <v>69.540000000000006</v>
      </c>
      <c r="L203" s="196" t="s">
        <v>63</v>
      </c>
      <c r="M203"/>
    </row>
    <row r="204" spans="1:13" ht="13.5" hidden="1" x14ac:dyDescent="0.25">
      <c r="A204" s="196" t="s">
        <v>57</v>
      </c>
      <c r="B204" s="196" t="s">
        <v>58</v>
      </c>
      <c r="C204" s="196" t="s">
        <v>213</v>
      </c>
      <c r="D204" s="196" t="s">
        <v>214</v>
      </c>
      <c r="E204" s="197" t="s">
        <v>11</v>
      </c>
      <c r="F204" s="196" t="s">
        <v>11</v>
      </c>
      <c r="G204" s="196">
        <v>97121</v>
      </c>
      <c r="H204" s="196" t="s">
        <v>265</v>
      </c>
      <c r="I204" s="196" t="s">
        <v>9</v>
      </c>
      <c r="J204" s="196" t="s">
        <v>62</v>
      </c>
      <c r="K204" s="197">
        <v>3.66</v>
      </c>
      <c r="L204" s="196" t="s">
        <v>63</v>
      </c>
      <c r="M204"/>
    </row>
    <row r="205" spans="1:13" ht="13.5" hidden="1" x14ac:dyDescent="0.25">
      <c r="A205" s="196" t="s">
        <v>57</v>
      </c>
      <c r="B205" s="196" t="s">
        <v>58</v>
      </c>
      <c r="C205" s="196" t="s">
        <v>213</v>
      </c>
      <c r="D205" s="196" t="s">
        <v>214</v>
      </c>
      <c r="E205" s="197" t="s">
        <v>11</v>
      </c>
      <c r="F205" s="196" t="s">
        <v>11</v>
      </c>
      <c r="G205" s="196">
        <v>97122</v>
      </c>
      <c r="H205" s="196" t="s">
        <v>266</v>
      </c>
      <c r="I205" s="196" t="s">
        <v>9</v>
      </c>
      <c r="J205" s="196" t="s">
        <v>62</v>
      </c>
      <c r="K205" s="197">
        <v>4.38</v>
      </c>
      <c r="L205" s="196" t="s">
        <v>63</v>
      </c>
      <c r="M205"/>
    </row>
    <row r="206" spans="1:13" ht="13.5" hidden="1" x14ac:dyDescent="0.25">
      <c r="A206" s="196" t="s">
        <v>57</v>
      </c>
      <c r="B206" s="196" t="s">
        <v>58</v>
      </c>
      <c r="C206" s="196" t="s">
        <v>213</v>
      </c>
      <c r="D206" s="196" t="s">
        <v>214</v>
      </c>
      <c r="E206" s="197" t="s">
        <v>11</v>
      </c>
      <c r="F206" s="196" t="s">
        <v>11</v>
      </c>
      <c r="G206" s="196">
        <v>97123</v>
      </c>
      <c r="H206" s="196" t="s">
        <v>267</v>
      </c>
      <c r="I206" s="196" t="s">
        <v>9</v>
      </c>
      <c r="J206" s="196" t="s">
        <v>62</v>
      </c>
      <c r="K206" s="197">
        <v>5.08</v>
      </c>
      <c r="L206" s="196" t="s">
        <v>63</v>
      </c>
      <c r="M206"/>
    </row>
    <row r="207" spans="1:13" ht="13.5" hidden="1" x14ac:dyDescent="0.25">
      <c r="A207" s="196" t="s">
        <v>57</v>
      </c>
      <c r="B207" s="196" t="s">
        <v>58</v>
      </c>
      <c r="C207" s="196" t="s">
        <v>213</v>
      </c>
      <c r="D207" s="196" t="s">
        <v>214</v>
      </c>
      <c r="E207" s="197" t="s">
        <v>11</v>
      </c>
      <c r="F207" s="196" t="s">
        <v>11</v>
      </c>
      <c r="G207" s="196">
        <v>97124</v>
      </c>
      <c r="H207" s="196" t="s">
        <v>268</v>
      </c>
      <c r="I207" s="196" t="s">
        <v>9</v>
      </c>
      <c r="J207" s="196" t="s">
        <v>62</v>
      </c>
      <c r="K207" s="197">
        <v>2.99</v>
      </c>
      <c r="L207" s="196" t="s">
        <v>63</v>
      </c>
      <c r="M207"/>
    </row>
    <row r="208" spans="1:13" ht="13.5" hidden="1" x14ac:dyDescent="0.25">
      <c r="A208" s="196" t="s">
        <v>57</v>
      </c>
      <c r="B208" s="196" t="s">
        <v>58</v>
      </c>
      <c r="C208" s="196" t="s">
        <v>213</v>
      </c>
      <c r="D208" s="196" t="s">
        <v>214</v>
      </c>
      <c r="E208" s="197" t="s">
        <v>11</v>
      </c>
      <c r="F208" s="196" t="s">
        <v>11</v>
      </c>
      <c r="G208" s="196">
        <v>97125</v>
      </c>
      <c r="H208" s="196" t="s">
        <v>269</v>
      </c>
      <c r="I208" s="196" t="s">
        <v>9</v>
      </c>
      <c r="J208" s="196" t="s">
        <v>62</v>
      </c>
      <c r="K208" s="197">
        <v>3.58</v>
      </c>
      <c r="L208" s="196" t="s">
        <v>63</v>
      </c>
      <c r="M208"/>
    </row>
    <row r="209" spans="1:13" ht="13.5" hidden="1" x14ac:dyDescent="0.25">
      <c r="A209" s="196" t="s">
        <v>57</v>
      </c>
      <c r="B209" s="196" t="s">
        <v>58</v>
      </c>
      <c r="C209" s="196" t="s">
        <v>213</v>
      </c>
      <c r="D209" s="196" t="s">
        <v>214</v>
      </c>
      <c r="E209" s="197" t="s">
        <v>11</v>
      </c>
      <c r="F209" s="196" t="s">
        <v>11</v>
      </c>
      <c r="G209" s="196">
        <v>97126</v>
      </c>
      <c r="H209" s="196" t="s">
        <v>270</v>
      </c>
      <c r="I209" s="196" t="s">
        <v>9</v>
      </c>
      <c r="J209" s="196" t="s">
        <v>62</v>
      </c>
      <c r="K209" s="197">
        <v>4.16</v>
      </c>
      <c r="L209" s="196" t="s">
        <v>63</v>
      </c>
      <c r="M209"/>
    </row>
    <row r="210" spans="1:13" ht="13.5" hidden="1" x14ac:dyDescent="0.25">
      <c r="A210" s="196" t="s">
        <v>57</v>
      </c>
      <c r="B210" s="196" t="s">
        <v>58</v>
      </c>
      <c r="C210" s="196" t="s">
        <v>213</v>
      </c>
      <c r="D210" s="196" t="s">
        <v>214</v>
      </c>
      <c r="E210" s="197" t="s">
        <v>11</v>
      </c>
      <c r="F210" s="196" t="s">
        <v>11</v>
      </c>
      <c r="G210" s="196">
        <v>102264</v>
      </c>
      <c r="H210" s="196" t="s">
        <v>271</v>
      </c>
      <c r="I210" s="196" t="s">
        <v>9</v>
      </c>
      <c r="J210" s="196" t="s">
        <v>62</v>
      </c>
      <c r="K210" s="197">
        <v>21.76</v>
      </c>
      <c r="L210" s="196" t="s">
        <v>63</v>
      </c>
      <c r="M210"/>
    </row>
    <row r="211" spans="1:13" ht="13.5" hidden="1" x14ac:dyDescent="0.25">
      <c r="A211" s="196" t="s">
        <v>57</v>
      </c>
      <c r="B211" s="196" t="s">
        <v>58</v>
      </c>
      <c r="C211" s="196" t="s">
        <v>213</v>
      </c>
      <c r="D211" s="196" t="s">
        <v>214</v>
      </c>
      <c r="E211" s="197" t="s">
        <v>11</v>
      </c>
      <c r="F211" s="196" t="s">
        <v>11</v>
      </c>
      <c r="G211" s="196">
        <v>102265</v>
      </c>
      <c r="H211" s="196" t="s">
        <v>272</v>
      </c>
      <c r="I211" s="196" t="s">
        <v>96</v>
      </c>
      <c r="J211" s="196" t="s">
        <v>62</v>
      </c>
      <c r="K211" s="197">
        <v>124.46</v>
      </c>
      <c r="L211" s="196" t="s">
        <v>63</v>
      </c>
      <c r="M211"/>
    </row>
    <row r="212" spans="1:13" ht="13.5" hidden="1" x14ac:dyDescent="0.25">
      <c r="A212" s="196" t="s">
        <v>57</v>
      </c>
      <c r="B212" s="196" t="s">
        <v>58</v>
      </c>
      <c r="C212" s="196" t="s">
        <v>213</v>
      </c>
      <c r="D212" s="196" t="s">
        <v>214</v>
      </c>
      <c r="E212" s="197" t="s">
        <v>11</v>
      </c>
      <c r="F212" s="196" t="s">
        <v>11</v>
      </c>
      <c r="G212" s="196">
        <v>102266</v>
      </c>
      <c r="H212" s="196" t="s">
        <v>273</v>
      </c>
      <c r="I212" s="196" t="s">
        <v>96</v>
      </c>
      <c r="J212" s="196" t="s">
        <v>62</v>
      </c>
      <c r="K212" s="197">
        <v>138.01</v>
      </c>
      <c r="L212" s="196" t="s">
        <v>63</v>
      </c>
      <c r="M212"/>
    </row>
    <row r="213" spans="1:13" ht="13.5" hidden="1" x14ac:dyDescent="0.25">
      <c r="A213" s="196" t="s">
        <v>57</v>
      </c>
      <c r="B213" s="196" t="s">
        <v>58</v>
      </c>
      <c r="C213" s="196" t="s">
        <v>213</v>
      </c>
      <c r="D213" s="196" t="s">
        <v>214</v>
      </c>
      <c r="E213" s="197" t="s">
        <v>11</v>
      </c>
      <c r="F213" s="196" t="s">
        <v>11</v>
      </c>
      <c r="G213" s="196">
        <v>102267</v>
      </c>
      <c r="H213" s="196" t="s">
        <v>274</v>
      </c>
      <c r="I213" s="196" t="s">
        <v>96</v>
      </c>
      <c r="J213" s="196" t="s">
        <v>62</v>
      </c>
      <c r="K213" s="197">
        <v>158.38999999999999</v>
      </c>
      <c r="L213" s="196" t="s">
        <v>63</v>
      </c>
      <c r="M213"/>
    </row>
    <row r="214" spans="1:13" ht="13.5" hidden="1" x14ac:dyDescent="0.25">
      <c r="A214" s="196" t="s">
        <v>57</v>
      </c>
      <c r="B214" s="196" t="s">
        <v>58</v>
      </c>
      <c r="C214" s="196" t="s">
        <v>213</v>
      </c>
      <c r="D214" s="196" t="s">
        <v>214</v>
      </c>
      <c r="E214" s="197" t="s">
        <v>11</v>
      </c>
      <c r="F214" s="196" t="s">
        <v>11</v>
      </c>
      <c r="G214" s="196">
        <v>102268</v>
      </c>
      <c r="H214" s="196" t="s">
        <v>275</v>
      </c>
      <c r="I214" s="196" t="s">
        <v>96</v>
      </c>
      <c r="J214" s="196" t="s">
        <v>62</v>
      </c>
      <c r="K214" s="197">
        <v>178.71</v>
      </c>
      <c r="L214" s="196" t="s">
        <v>63</v>
      </c>
      <c r="M214"/>
    </row>
    <row r="215" spans="1:13" ht="13.5" hidden="1" x14ac:dyDescent="0.25">
      <c r="A215" s="196" t="s">
        <v>57</v>
      </c>
      <c r="B215" s="196" t="s">
        <v>58</v>
      </c>
      <c r="C215" s="196" t="s">
        <v>213</v>
      </c>
      <c r="D215" s="196" t="s">
        <v>214</v>
      </c>
      <c r="E215" s="197" t="s">
        <v>11</v>
      </c>
      <c r="F215" s="196" t="s">
        <v>11</v>
      </c>
      <c r="G215" s="196">
        <v>102269</v>
      </c>
      <c r="H215" s="196" t="s">
        <v>276</v>
      </c>
      <c r="I215" s="196" t="s">
        <v>96</v>
      </c>
      <c r="J215" s="196" t="s">
        <v>62</v>
      </c>
      <c r="K215" s="197">
        <v>219.36</v>
      </c>
      <c r="L215" s="196" t="s">
        <v>63</v>
      </c>
      <c r="M215"/>
    </row>
    <row r="216" spans="1:13" ht="13.5" hidden="1" x14ac:dyDescent="0.25">
      <c r="A216" s="196" t="s">
        <v>57</v>
      </c>
      <c r="B216" s="196" t="s">
        <v>58</v>
      </c>
      <c r="C216" s="196" t="s">
        <v>213</v>
      </c>
      <c r="D216" s="196" t="s">
        <v>214</v>
      </c>
      <c r="E216" s="197" t="s">
        <v>11</v>
      </c>
      <c r="F216" s="196" t="s">
        <v>11</v>
      </c>
      <c r="G216" s="196">
        <v>105260</v>
      </c>
      <c r="H216" s="196" t="s">
        <v>277</v>
      </c>
      <c r="I216" s="196" t="s">
        <v>96</v>
      </c>
      <c r="J216" s="196" t="s">
        <v>62</v>
      </c>
      <c r="K216" s="197">
        <v>23.87</v>
      </c>
      <c r="L216" s="196" t="s">
        <v>63</v>
      </c>
      <c r="M216"/>
    </row>
    <row r="217" spans="1:13" ht="13.5" hidden="1" x14ac:dyDescent="0.25">
      <c r="A217" s="196" t="s">
        <v>57</v>
      </c>
      <c r="B217" s="196" t="s">
        <v>58</v>
      </c>
      <c r="C217" s="196" t="s">
        <v>213</v>
      </c>
      <c r="D217" s="196" t="s">
        <v>214</v>
      </c>
      <c r="E217" s="197" t="s">
        <v>11</v>
      </c>
      <c r="F217" s="196" t="s">
        <v>11</v>
      </c>
      <c r="G217" s="196">
        <v>105285</v>
      </c>
      <c r="H217" s="196" t="s">
        <v>278</v>
      </c>
      <c r="I217" s="196" t="s">
        <v>96</v>
      </c>
      <c r="J217" s="196" t="s">
        <v>62</v>
      </c>
      <c r="K217" s="197">
        <v>23.2</v>
      </c>
      <c r="L217" s="196" t="s">
        <v>63</v>
      </c>
      <c r="M217"/>
    </row>
    <row r="218" spans="1:13" ht="13.5" hidden="1" x14ac:dyDescent="0.25">
      <c r="A218" s="196" t="s">
        <v>57</v>
      </c>
      <c r="B218" s="196" t="s">
        <v>58</v>
      </c>
      <c r="C218" s="196" t="s">
        <v>213</v>
      </c>
      <c r="D218" s="196" t="s">
        <v>214</v>
      </c>
      <c r="E218" s="197" t="s">
        <v>11</v>
      </c>
      <c r="F218" s="196" t="s">
        <v>11</v>
      </c>
      <c r="G218" s="196">
        <v>105286</v>
      </c>
      <c r="H218" s="196" t="s">
        <v>279</v>
      </c>
      <c r="I218" s="196" t="s">
        <v>96</v>
      </c>
      <c r="J218" s="196" t="s">
        <v>62</v>
      </c>
      <c r="K218" s="197">
        <v>30.87</v>
      </c>
      <c r="L218" s="196" t="s">
        <v>63</v>
      </c>
      <c r="M218"/>
    </row>
    <row r="219" spans="1:13" ht="13.5" hidden="1" x14ac:dyDescent="0.25">
      <c r="A219" s="196" t="s">
        <v>57</v>
      </c>
      <c r="B219" s="196" t="s">
        <v>58</v>
      </c>
      <c r="C219" s="196" t="s">
        <v>213</v>
      </c>
      <c r="D219" s="196" t="s">
        <v>214</v>
      </c>
      <c r="E219" s="197" t="s">
        <v>11</v>
      </c>
      <c r="F219" s="196" t="s">
        <v>11</v>
      </c>
      <c r="G219" s="196">
        <v>105287</v>
      </c>
      <c r="H219" s="196" t="s">
        <v>280</v>
      </c>
      <c r="I219" s="196" t="s">
        <v>96</v>
      </c>
      <c r="J219" s="196" t="s">
        <v>62</v>
      </c>
      <c r="K219" s="197">
        <v>28.15</v>
      </c>
      <c r="L219" s="196" t="s">
        <v>63</v>
      </c>
      <c r="M219"/>
    </row>
    <row r="220" spans="1:13" ht="13.5" hidden="1" x14ac:dyDescent="0.25">
      <c r="A220" s="196" t="s">
        <v>57</v>
      </c>
      <c r="B220" s="196" t="s">
        <v>58</v>
      </c>
      <c r="C220" s="196" t="s">
        <v>213</v>
      </c>
      <c r="D220" s="196" t="s">
        <v>214</v>
      </c>
      <c r="E220" s="197" t="s">
        <v>11</v>
      </c>
      <c r="F220" s="196" t="s">
        <v>11</v>
      </c>
      <c r="G220" s="196">
        <v>105288</v>
      </c>
      <c r="H220" s="196" t="s">
        <v>281</v>
      </c>
      <c r="I220" s="196" t="s">
        <v>96</v>
      </c>
      <c r="J220" s="196" t="s">
        <v>62</v>
      </c>
      <c r="K220" s="197">
        <v>48.67</v>
      </c>
      <c r="L220" s="196" t="s">
        <v>63</v>
      </c>
      <c r="M220"/>
    </row>
    <row r="221" spans="1:13" ht="13.5" hidden="1" x14ac:dyDescent="0.25">
      <c r="A221" s="196" t="s">
        <v>57</v>
      </c>
      <c r="B221" s="196" t="s">
        <v>58</v>
      </c>
      <c r="C221" s="196" t="s">
        <v>213</v>
      </c>
      <c r="D221" s="196" t="s">
        <v>214</v>
      </c>
      <c r="E221" s="197" t="s">
        <v>11</v>
      </c>
      <c r="F221" s="196" t="s">
        <v>11</v>
      </c>
      <c r="G221" s="196">
        <v>105289</v>
      </c>
      <c r="H221" s="196" t="s">
        <v>282</v>
      </c>
      <c r="I221" s="196" t="s">
        <v>96</v>
      </c>
      <c r="J221" s="196" t="s">
        <v>62</v>
      </c>
      <c r="K221" s="197">
        <v>45.45</v>
      </c>
      <c r="L221" s="196" t="s">
        <v>63</v>
      </c>
      <c r="M221"/>
    </row>
    <row r="222" spans="1:13" ht="13.5" hidden="1" x14ac:dyDescent="0.25">
      <c r="A222" s="196" t="s">
        <v>57</v>
      </c>
      <c r="B222" s="196" t="s">
        <v>58</v>
      </c>
      <c r="C222" s="196" t="s">
        <v>213</v>
      </c>
      <c r="D222" s="196" t="s">
        <v>214</v>
      </c>
      <c r="E222" s="197" t="s">
        <v>11</v>
      </c>
      <c r="F222" s="196" t="s">
        <v>11</v>
      </c>
      <c r="G222" s="196">
        <v>105290</v>
      </c>
      <c r="H222" s="196" t="s">
        <v>283</v>
      </c>
      <c r="I222" s="196" t="s">
        <v>96</v>
      </c>
      <c r="J222" s="196" t="s">
        <v>62</v>
      </c>
      <c r="K222" s="197">
        <v>64.39</v>
      </c>
      <c r="L222" s="196" t="s">
        <v>63</v>
      </c>
      <c r="M222"/>
    </row>
    <row r="223" spans="1:13" ht="13.5" hidden="1" x14ac:dyDescent="0.25">
      <c r="A223" s="196" t="s">
        <v>57</v>
      </c>
      <c r="B223" s="196" t="s">
        <v>58</v>
      </c>
      <c r="C223" s="196" t="s">
        <v>213</v>
      </c>
      <c r="D223" s="196" t="s">
        <v>214</v>
      </c>
      <c r="E223" s="197" t="s">
        <v>11</v>
      </c>
      <c r="F223" s="196" t="s">
        <v>11</v>
      </c>
      <c r="G223" s="196">
        <v>105291</v>
      </c>
      <c r="H223" s="196" t="s">
        <v>284</v>
      </c>
      <c r="I223" s="196" t="s">
        <v>96</v>
      </c>
      <c r="J223" s="196" t="s">
        <v>62</v>
      </c>
      <c r="K223" s="197">
        <v>60.67</v>
      </c>
      <c r="L223" s="196" t="s">
        <v>63</v>
      </c>
      <c r="M223"/>
    </row>
    <row r="224" spans="1:13" ht="13.5" hidden="1" x14ac:dyDescent="0.25">
      <c r="A224" s="196" t="s">
        <v>57</v>
      </c>
      <c r="B224" s="196" t="s">
        <v>58</v>
      </c>
      <c r="C224" s="196" t="s">
        <v>213</v>
      </c>
      <c r="D224" s="196" t="s">
        <v>214</v>
      </c>
      <c r="E224" s="197" t="s">
        <v>11</v>
      </c>
      <c r="F224" s="196" t="s">
        <v>11</v>
      </c>
      <c r="G224" s="196">
        <v>105292</v>
      </c>
      <c r="H224" s="196" t="s">
        <v>285</v>
      </c>
      <c r="I224" s="196" t="s">
        <v>96</v>
      </c>
      <c r="J224" s="196" t="s">
        <v>62</v>
      </c>
      <c r="K224" s="197">
        <v>50.69</v>
      </c>
      <c r="L224" s="196" t="s">
        <v>63</v>
      </c>
      <c r="M224"/>
    </row>
    <row r="225" spans="1:13" ht="13.5" hidden="1" x14ac:dyDescent="0.25">
      <c r="A225" s="196" t="s">
        <v>57</v>
      </c>
      <c r="B225" s="196" t="s">
        <v>58</v>
      </c>
      <c r="C225" s="196" t="s">
        <v>213</v>
      </c>
      <c r="D225" s="196" t="s">
        <v>214</v>
      </c>
      <c r="E225" s="197" t="s">
        <v>11</v>
      </c>
      <c r="F225" s="196" t="s">
        <v>11</v>
      </c>
      <c r="G225" s="196">
        <v>105293</v>
      </c>
      <c r="H225" s="196" t="s">
        <v>286</v>
      </c>
      <c r="I225" s="196" t="s">
        <v>96</v>
      </c>
      <c r="J225" s="196" t="s">
        <v>62</v>
      </c>
      <c r="K225" s="197">
        <v>46.61</v>
      </c>
      <c r="L225" s="196" t="s">
        <v>63</v>
      </c>
      <c r="M225"/>
    </row>
    <row r="226" spans="1:13" ht="13.5" hidden="1" x14ac:dyDescent="0.25">
      <c r="A226" s="196" t="s">
        <v>57</v>
      </c>
      <c r="B226" s="196" t="s">
        <v>58</v>
      </c>
      <c r="C226" s="196" t="s">
        <v>213</v>
      </c>
      <c r="D226" s="196" t="s">
        <v>214</v>
      </c>
      <c r="E226" s="197" t="s">
        <v>11</v>
      </c>
      <c r="F226" s="196" t="s">
        <v>11</v>
      </c>
      <c r="G226" s="196">
        <v>105294</v>
      </c>
      <c r="H226" s="196" t="s">
        <v>287</v>
      </c>
      <c r="I226" s="196" t="s">
        <v>96</v>
      </c>
      <c r="J226" s="196" t="s">
        <v>62</v>
      </c>
      <c r="K226" s="197">
        <v>96.83</v>
      </c>
      <c r="L226" s="196" t="s">
        <v>63</v>
      </c>
      <c r="M226"/>
    </row>
    <row r="227" spans="1:13" ht="13.5" hidden="1" x14ac:dyDescent="0.25">
      <c r="A227" s="196" t="s">
        <v>57</v>
      </c>
      <c r="B227" s="196" t="s">
        <v>58</v>
      </c>
      <c r="C227" s="196" t="s">
        <v>213</v>
      </c>
      <c r="D227" s="196" t="s">
        <v>214</v>
      </c>
      <c r="E227" s="197" t="s">
        <v>11</v>
      </c>
      <c r="F227" s="196" t="s">
        <v>11</v>
      </c>
      <c r="G227" s="196">
        <v>105295</v>
      </c>
      <c r="H227" s="196" t="s">
        <v>288</v>
      </c>
      <c r="I227" s="196" t="s">
        <v>96</v>
      </c>
      <c r="J227" s="196" t="s">
        <v>62</v>
      </c>
      <c r="K227" s="197">
        <v>92</v>
      </c>
      <c r="L227" s="196" t="s">
        <v>63</v>
      </c>
      <c r="M227"/>
    </row>
    <row r="228" spans="1:13" ht="13.5" hidden="1" x14ac:dyDescent="0.25">
      <c r="A228" s="196" t="s">
        <v>57</v>
      </c>
      <c r="B228" s="196" t="s">
        <v>58</v>
      </c>
      <c r="C228" s="196" t="s">
        <v>213</v>
      </c>
      <c r="D228" s="196" t="s">
        <v>214</v>
      </c>
      <c r="E228" s="197" t="s">
        <v>11</v>
      </c>
      <c r="F228" s="196" t="s">
        <v>11</v>
      </c>
      <c r="G228" s="196">
        <v>105296</v>
      </c>
      <c r="H228" s="196" t="s">
        <v>289</v>
      </c>
      <c r="I228" s="196" t="s">
        <v>96</v>
      </c>
      <c r="J228" s="196" t="s">
        <v>62</v>
      </c>
      <c r="K228" s="197">
        <v>161.18</v>
      </c>
      <c r="L228" s="196" t="s">
        <v>63</v>
      </c>
      <c r="M228"/>
    </row>
    <row r="229" spans="1:13" ht="13.5" hidden="1" x14ac:dyDescent="0.25">
      <c r="A229" s="196" t="s">
        <v>57</v>
      </c>
      <c r="B229" s="196" t="s">
        <v>58</v>
      </c>
      <c r="C229" s="196" t="s">
        <v>213</v>
      </c>
      <c r="D229" s="196" t="s">
        <v>214</v>
      </c>
      <c r="E229" s="197" t="s">
        <v>11</v>
      </c>
      <c r="F229" s="196" t="s">
        <v>11</v>
      </c>
      <c r="G229" s="196">
        <v>105308</v>
      </c>
      <c r="H229" s="196" t="s">
        <v>290</v>
      </c>
      <c r="I229" s="196" t="s">
        <v>9</v>
      </c>
      <c r="J229" s="196" t="s">
        <v>62</v>
      </c>
      <c r="K229" s="197">
        <v>5.82</v>
      </c>
      <c r="L229" s="196" t="s">
        <v>63</v>
      </c>
      <c r="M229"/>
    </row>
    <row r="230" spans="1:13" ht="13.5" hidden="1" x14ac:dyDescent="0.25">
      <c r="A230" s="196" t="s">
        <v>57</v>
      </c>
      <c r="B230" s="196" t="s">
        <v>58</v>
      </c>
      <c r="C230" s="196" t="s">
        <v>213</v>
      </c>
      <c r="D230" s="196" t="s">
        <v>214</v>
      </c>
      <c r="E230" s="197" t="s">
        <v>11</v>
      </c>
      <c r="F230" s="196" t="s">
        <v>11</v>
      </c>
      <c r="G230" s="196">
        <v>105309</v>
      </c>
      <c r="H230" s="196" t="s">
        <v>291</v>
      </c>
      <c r="I230" s="196" t="s">
        <v>9</v>
      </c>
      <c r="J230" s="196" t="s">
        <v>62</v>
      </c>
      <c r="K230" s="197">
        <v>6.26</v>
      </c>
      <c r="L230" s="196" t="s">
        <v>63</v>
      </c>
      <c r="M230"/>
    </row>
    <row r="231" spans="1:13" ht="13.5" hidden="1" x14ac:dyDescent="0.25">
      <c r="A231" s="196" t="s">
        <v>57</v>
      </c>
      <c r="B231" s="196" t="s">
        <v>58</v>
      </c>
      <c r="C231" s="196" t="s">
        <v>213</v>
      </c>
      <c r="D231" s="196" t="s">
        <v>214</v>
      </c>
      <c r="E231" s="197" t="s">
        <v>11</v>
      </c>
      <c r="F231" s="196" t="s">
        <v>11</v>
      </c>
      <c r="G231" s="196">
        <v>105310</v>
      </c>
      <c r="H231" s="196" t="s">
        <v>292</v>
      </c>
      <c r="I231" s="196" t="s">
        <v>9</v>
      </c>
      <c r="J231" s="196" t="s">
        <v>62</v>
      </c>
      <c r="K231" s="197">
        <v>7.37</v>
      </c>
      <c r="L231" s="196" t="s">
        <v>63</v>
      </c>
      <c r="M231"/>
    </row>
    <row r="232" spans="1:13" ht="13.5" hidden="1" x14ac:dyDescent="0.25">
      <c r="A232" s="196" t="s">
        <v>57</v>
      </c>
      <c r="B232" s="196" t="s">
        <v>58</v>
      </c>
      <c r="C232" s="196" t="s">
        <v>213</v>
      </c>
      <c r="D232" s="196" t="s">
        <v>214</v>
      </c>
      <c r="E232" s="197" t="s">
        <v>11</v>
      </c>
      <c r="F232" s="196" t="s">
        <v>11</v>
      </c>
      <c r="G232" s="196">
        <v>105311</v>
      </c>
      <c r="H232" s="196" t="s">
        <v>293</v>
      </c>
      <c r="I232" s="196" t="s">
        <v>9</v>
      </c>
      <c r="J232" s="196" t="s">
        <v>62</v>
      </c>
      <c r="K232" s="197">
        <v>4.71</v>
      </c>
      <c r="L232" s="196" t="s">
        <v>63</v>
      </c>
      <c r="M232"/>
    </row>
    <row r="233" spans="1:13" ht="13.5" hidden="1" x14ac:dyDescent="0.25">
      <c r="A233" s="196" t="s">
        <v>57</v>
      </c>
      <c r="B233" s="196" t="s">
        <v>58</v>
      </c>
      <c r="C233" s="196" t="s">
        <v>213</v>
      </c>
      <c r="D233" s="196" t="s">
        <v>214</v>
      </c>
      <c r="E233" s="197" t="s">
        <v>11</v>
      </c>
      <c r="F233" s="196" t="s">
        <v>11</v>
      </c>
      <c r="G233" s="196">
        <v>105312</v>
      </c>
      <c r="H233" s="196" t="s">
        <v>294</v>
      </c>
      <c r="I233" s="196" t="s">
        <v>9</v>
      </c>
      <c r="J233" s="196" t="s">
        <v>62</v>
      </c>
      <c r="K233" s="197">
        <v>4.79</v>
      </c>
      <c r="L233" s="196" t="s">
        <v>63</v>
      </c>
      <c r="M233"/>
    </row>
    <row r="234" spans="1:13" ht="13.5" hidden="1" x14ac:dyDescent="0.25">
      <c r="A234" s="196" t="s">
        <v>57</v>
      </c>
      <c r="B234" s="196" t="s">
        <v>58</v>
      </c>
      <c r="C234" s="196" t="s">
        <v>213</v>
      </c>
      <c r="D234" s="196" t="s">
        <v>214</v>
      </c>
      <c r="E234" s="197" t="s">
        <v>11</v>
      </c>
      <c r="F234" s="196" t="s">
        <v>11</v>
      </c>
      <c r="G234" s="196">
        <v>105313</v>
      </c>
      <c r="H234" s="196" t="s">
        <v>295</v>
      </c>
      <c r="I234" s="196" t="s">
        <v>9</v>
      </c>
      <c r="J234" s="196" t="s">
        <v>62</v>
      </c>
      <c r="K234" s="197">
        <v>5.14</v>
      </c>
      <c r="L234" s="196" t="s">
        <v>63</v>
      </c>
      <c r="M234"/>
    </row>
    <row r="235" spans="1:13" ht="13.5" hidden="1" x14ac:dyDescent="0.25">
      <c r="A235" s="196" t="s">
        <v>57</v>
      </c>
      <c r="B235" s="196" t="s">
        <v>58</v>
      </c>
      <c r="C235" s="196" t="s">
        <v>213</v>
      </c>
      <c r="D235" s="196" t="s">
        <v>214</v>
      </c>
      <c r="E235" s="197" t="s">
        <v>11</v>
      </c>
      <c r="F235" s="196" t="s">
        <v>11</v>
      </c>
      <c r="G235" s="196">
        <v>105314</v>
      </c>
      <c r="H235" s="196" t="s">
        <v>296</v>
      </c>
      <c r="I235" s="196" t="s">
        <v>9</v>
      </c>
      <c r="J235" s="196" t="s">
        <v>62</v>
      </c>
      <c r="K235" s="197">
        <v>6.06</v>
      </c>
      <c r="L235" s="196" t="s">
        <v>63</v>
      </c>
      <c r="M235"/>
    </row>
    <row r="236" spans="1:13" ht="13.5" hidden="1" x14ac:dyDescent="0.25">
      <c r="A236" s="196" t="s">
        <v>57</v>
      </c>
      <c r="B236" s="196" t="s">
        <v>58</v>
      </c>
      <c r="C236" s="196" t="s">
        <v>213</v>
      </c>
      <c r="D236" s="196" t="s">
        <v>214</v>
      </c>
      <c r="E236" s="197" t="s">
        <v>11</v>
      </c>
      <c r="F236" s="196" t="s">
        <v>11</v>
      </c>
      <c r="G236" s="196">
        <v>105315</v>
      </c>
      <c r="H236" s="196" t="s">
        <v>297</v>
      </c>
      <c r="I236" s="196" t="s">
        <v>96</v>
      </c>
      <c r="J236" s="196" t="s">
        <v>62</v>
      </c>
      <c r="K236" s="197">
        <v>12.29</v>
      </c>
      <c r="L236" s="196" t="s">
        <v>63</v>
      </c>
      <c r="M236"/>
    </row>
    <row r="237" spans="1:13" ht="13.5" hidden="1" x14ac:dyDescent="0.25">
      <c r="A237" s="196" t="s">
        <v>57</v>
      </c>
      <c r="B237" s="196" t="s">
        <v>58</v>
      </c>
      <c r="C237" s="196" t="s">
        <v>213</v>
      </c>
      <c r="D237" s="196" t="s">
        <v>214</v>
      </c>
      <c r="E237" s="197" t="s">
        <v>11</v>
      </c>
      <c r="F237" s="196" t="s">
        <v>11</v>
      </c>
      <c r="G237" s="196">
        <v>105316</v>
      </c>
      <c r="H237" s="196" t="s">
        <v>298</v>
      </c>
      <c r="I237" s="196" t="s">
        <v>96</v>
      </c>
      <c r="J237" s="196" t="s">
        <v>62</v>
      </c>
      <c r="K237" s="197">
        <v>21.95</v>
      </c>
      <c r="L237" s="196" t="s">
        <v>63</v>
      </c>
      <c r="M237"/>
    </row>
    <row r="238" spans="1:13" ht="13.5" hidden="1" x14ac:dyDescent="0.25">
      <c r="A238" s="196" t="s">
        <v>57</v>
      </c>
      <c r="B238" s="196" t="s">
        <v>58</v>
      </c>
      <c r="C238" s="196" t="s">
        <v>213</v>
      </c>
      <c r="D238" s="196" t="s">
        <v>214</v>
      </c>
      <c r="E238" s="197" t="s">
        <v>11</v>
      </c>
      <c r="F238" s="196" t="s">
        <v>11</v>
      </c>
      <c r="G238" s="196">
        <v>105327</v>
      </c>
      <c r="H238" s="196" t="s">
        <v>299</v>
      </c>
      <c r="I238" s="196" t="s">
        <v>96</v>
      </c>
      <c r="J238" s="196" t="s">
        <v>62</v>
      </c>
      <c r="K238" s="197">
        <v>44.06</v>
      </c>
      <c r="L238" s="196" t="s">
        <v>63</v>
      </c>
      <c r="M238"/>
    </row>
    <row r="239" spans="1:13" ht="13.5" hidden="1" x14ac:dyDescent="0.25">
      <c r="A239" s="196" t="s">
        <v>57</v>
      </c>
      <c r="B239" s="196" t="s">
        <v>58</v>
      </c>
      <c r="C239" s="196" t="s">
        <v>213</v>
      </c>
      <c r="D239" s="196" t="s">
        <v>214</v>
      </c>
      <c r="E239" s="197" t="s">
        <v>11</v>
      </c>
      <c r="F239" s="196" t="s">
        <v>11</v>
      </c>
      <c r="G239" s="196">
        <v>105328</v>
      </c>
      <c r="H239" s="196" t="s">
        <v>300</v>
      </c>
      <c r="I239" s="196" t="s">
        <v>96</v>
      </c>
      <c r="J239" s="196" t="s">
        <v>62</v>
      </c>
      <c r="K239" s="197">
        <v>43.26</v>
      </c>
      <c r="L239" s="196" t="s">
        <v>63</v>
      </c>
      <c r="M239"/>
    </row>
    <row r="240" spans="1:13" ht="13.5" hidden="1" x14ac:dyDescent="0.25">
      <c r="A240" s="196" t="s">
        <v>57</v>
      </c>
      <c r="B240" s="196" t="s">
        <v>58</v>
      </c>
      <c r="C240" s="196" t="s">
        <v>213</v>
      </c>
      <c r="D240" s="196" t="s">
        <v>214</v>
      </c>
      <c r="E240" s="197" t="s">
        <v>11</v>
      </c>
      <c r="F240" s="196" t="s">
        <v>11</v>
      </c>
      <c r="G240" s="196">
        <v>105329</v>
      </c>
      <c r="H240" s="196" t="s">
        <v>301</v>
      </c>
      <c r="I240" s="196" t="s">
        <v>96</v>
      </c>
      <c r="J240" s="196" t="s">
        <v>62</v>
      </c>
      <c r="K240" s="197">
        <v>71.39</v>
      </c>
      <c r="L240" s="196" t="s">
        <v>63</v>
      </c>
      <c r="M240"/>
    </row>
    <row r="241" spans="1:13" ht="13.5" hidden="1" x14ac:dyDescent="0.25">
      <c r="A241" s="196" t="s">
        <v>57</v>
      </c>
      <c r="B241" s="196" t="s">
        <v>58</v>
      </c>
      <c r="C241" s="196" t="s">
        <v>213</v>
      </c>
      <c r="D241" s="196" t="s">
        <v>214</v>
      </c>
      <c r="E241" s="197" t="s">
        <v>11</v>
      </c>
      <c r="F241" s="196" t="s">
        <v>11</v>
      </c>
      <c r="G241" s="196">
        <v>105330</v>
      </c>
      <c r="H241" s="196" t="s">
        <v>302</v>
      </c>
      <c r="I241" s="196" t="s">
        <v>96</v>
      </c>
      <c r="J241" s="196" t="s">
        <v>62</v>
      </c>
      <c r="K241" s="197">
        <v>70.47</v>
      </c>
      <c r="L241" s="196" t="s">
        <v>63</v>
      </c>
      <c r="M241"/>
    </row>
    <row r="242" spans="1:13" ht="13.5" hidden="1" x14ac:dyDescent="0.25">
      <c r="A242" s="196" t="s">
        <v>57</v>
      </c>
      <c r="B242" s="196" t="s">
        <v>58</v>
      </c>
      <c r="C242" s="196" t="s">
        <v>213</v>
      </c>
      <c r="D242" s="196" t="s">
        <v>214</v>
      </c>
      <c r="E242" s="197" t="s">
        <v>11</v>
      </c>
      <c r="F242" s="196" t="s">
        <v>11</v>
      </c>
      <c r="G242" s="196">
        <v>105331</v>
      </c>
      <c r="H242" s="196" t="s">
        <v>303</v>
      </c>
      <c r="I242" s="196" t="s">
        <v>9</v>
      </c>
      <c r="J242" s="196" t="s">
        <v>62</v>
      </c>
      <c r="K242" s="197">
        <v>50.84</v>
      </c>
      <c r="L242" s="196" t="s">
        <v>63</v>
      </c>
      <c r="M242"/>
    </row>
    <row r="243" spans="1:13" ht="13.5" hidden="1" x14ac:dyDescent="0.25">
      <c r="A243" s="196" t="s">
        <v>57</v>
      </c>
      <c r="B243" s="196" t="s">
        <v>58</v>
      </c>
      <c r="C243" s="196" t="s">
        <v>213</v>
      </c>
      <c r="D243" s="196" t="s">
        <v>214</v>
      </c>
      <c r="E243" s="197" t="s">
        <v>11</v>
      </c>
      <c r="F243" s="196" t="s">
        <v>11</v>
      </c>
      <c r="G243" s="196">
        <v>105332</v>
      </c>
      <c r="H243" s="196" t="s">
        <v>304</v>
      </c>
      <c r="I243" s="196" t="s">
        <v>9</v>
      </c>
      <c r="J243" s="196" t="s">
        <v>62</v>
      </c>
      <c r="K243" s="197">
        <v>49.99</v>
      </c>
      <c r="L243" s="196" t="s">
        <v>63</v>
      </c>
      <c r="M243"/>
    </row>
    <row r="244" spans="1:13" ht="13.5" hidden="1" x14ac:dyDescent="0.25">
      <c r="A244" s="196" t="s">
        <v>57</v>
      </c>
      <c r="B244" s="196" t="s">
        <v>58</v>
      </c>
      <c r="C244" s="196" t="s">
        <v>213</v>
      </c>
      <c r="D244" s="196" t="s">
        <v>214</v>
      </c>
      <c r="E244" s="197" t="s">
        <v>11</v>
      </c>
      <c r="F244" s="196" t="s">
        <v>11</v>
      </c>
      <c r="G244" s="196">
        <v>105333</v>
      </c>
      <c r="H244" s="196" t="s">
        <v>305</v>
      </c>
      <c r="I244" s="196" t="s">
        <v>9</v>
      </c>
      <c r="J244" s="196" t="s">
        <v>62</v>
      </c>
      <c r="K244" s="197">
        <v>221.88</v>
      </c>
      <c r="L244" s="196" t="s">
        <v>63</v>
      </c>
      <c r="M244"/>
    </row>
    <row r="245" spans="1:13" ht="13.5" hidden="1" x14ac:dyDescent="0.25">
      <c r="A245" s="196" t="s">
        <v>57</v>
      </c>
      <c r="B245" s="196" t="s">
        <v>58</v>
      </c>
      <c r="C245" s="196" t="s">
        <v>213</v>
      </c>
      <c r="D245" s="196" t="s">
        <v>214</v>
      </c>
      <c r="E245" s="197" t="s">
        <v>11</v>
      </c>
      <c r="F245" s="196" t="s">
        <v>11</v>
      </c>
      <c r="G245" s="196">
        <v>105334</v>
      </c>
      <c r="H245" s="196" t="s">
        <v>306</v>
      </c>
      <c r="I245" s="196" t="s">
        <v>9</v>
      </c>
      <c r="J245" s="196" t="s">
        <v>62</v>
      </c>
      <c r="K245" s="197">
        <v>219.18</v>
      </c>
      <c r="L245" s="196" t="s">
        <v>63</v>
      </c>
      <c r="M245"/>
    </row>
    <row r="246" spans="1:13" ht="13.5" hidden="1" x14ac:dyDescent="0.25">
      <c r="A246" s="196" t="s">
        <v>57</v>
      </c>
      <c r="B246" s="196" t="s">
        <v>58</v>
      </c>
      <c r="C246" s="196" t="s">
        <v>213</v>
      </c>
      <c r="D246" s="196" t="s">
        <v>214</v>
      </c>
      <c r="E246" s="197" t="s">
        <v>11</v>
      </c>
      <c r="F246" s="196" t="s">
        <v>11</v>
      </c>
      <c r="G246" s="196">
        <v>105335</v>
      </c>
      <c r="H246" s="196" t="s">
        <v>307</v>
      </c>
      <c r="I246" s="196" t="s">
        <v>9</v>
      </c>
      <c r="J246" s="196" t="s">
        <v>62</v>
      </c>
      <c r="K246" s="197">
        <v>333.88</v>
      </c>
      <c r="L246" s="196" t="s">
        <v>63</v>
      </c>
      <c r="M246"/>
    </row>
    <row r="247" spans="1:13" ht="13.5" hidden="1" x14ac:dyDescent="0.25">
      <c r="A247" s="196" t="s">
        <v>57</v>
      </c>
      <c r="B247" s="196" t="s">
        <v>58</v>
      </c>
      <c r="C247" s="196" t="s">
        <v>213</v>
      </c>
      <c r="D247" s="196" t="s">
        <v>214</v>
      </c>
      <c r="E247" s="197" t="s">
        <v>11</v>
      </c>
      <c r="F247" s="196" t="s">
        <v>11</v>
      </c>
      <c r="G247" s="196">
        <v>105336</v>
      </c>
      <c r="H247" s="196" t="s">
        <v>308</v>
      </c>
      <c r="I247" s="196" t="s">
        <v>9</v>
      </c>
      <c r="J247" s="196" t="s">
        <v>62</v>
      </c>
      <c r="K247" s="197">
        <v>330.69</v>
      </c>
      <c r="L247" s="196" t="s">
        <v>63</v>
      </c>
      <c r="M247"/>
    </row>
    <row r="248" spans="1:13" ht="13.5" hidden="1" x14ac:dyDescent="0.25">
      <c r="A248" s="196" t="s">
        <v>57</v>
      </c>
      <c r="B248" s="196" t="s">
        <v>58</v>
      </c>
      <c r="C248" s="196" t="s">
        <v>213</v>
      </c>
      <c r="D248" s="196" t="s">
        <v>214</v>
      </c>
      <c r="E248" s="197" t="s">
        <v>11</v>
      </c>
      <c r="F248" s="196" t="s">
        <v>11</v>
      </c>
      <c r="G248" s="196">
        <v>105337</v>
      </c>
      <c r="H248" s="196" t="s">
        <v>309</v>
      </c>
      <c r="I248" s="196" t="s">
        <v>9</v>
      </c>
      <c r="J248" s="196" t="s">
        <v>62</v>
      </c>
      <c r="K248" s="197">
        <v>470.54</v>
      </c>
      <c r="L248" s="196" t="s">
        <v>63</v>
      </c>
      <c r="M248"/>
    </row>
    <row r="249" spans="1:13" ht="13.5" hidden="1" x14ac:dyDescent="0.25">
      <c r="A249" s="196" t="s">
        <v>57</v>
      </c>
      <c r="B249" s="196" t="s">
        <v>58</v>
      </c>
      <c r="C249" s="196" t="s">
        <v>213</v>
      </c>
      <c r="D249" s="196" t="s">
        <v>214</v>
      </c>
      <c r="E249" s="197" t="s">
        <v>11</v>
      </c>
      <c r="F249" s="196" t="s">
        <v>11</v>
      </c>
      <c r="G249" s="196">
        <v>105338</v>
      </c>
      <c r="H249" s="196" t="s">
        <v>310</v>
      </c>
      <c r="I249" s="196" t="s">
        <v>9</v>
      </c>
      <c r="J249" s="196" t="s">
        <v>62</v>
      </c>
      <c r="K249" s="197">
        <v>466.86</v>
      </c>
      <c r="L249" s="196" t="s">
        <v>63</v>
      </c>
      <c r="M249"/>
    </row>
    <row r="250" spans="1:13" ht="13.5" hidden="1" x14ac:dyDescent="0.25">
      <c r="A250" s="196" t="s">
        <v>57</v>
      </c>
      <c r="B250" s="196" t="s">
        <v>58</v>
      </c>
      <c r="C250" s="196" t="s">
        <v>213</v>
      </c>
      <c r="D250" s="196" t="s">
        <v>214</v>
      </c>
      <c r="E250" s="197" t="s">
        <v>11</v>
      </c>
      <c r="F250" s="196" t="s">
        <v>11</v>
      </c>
      <c r="G250" s="196">
        <v>105339</v>
      </c>
      <c r="H250" s="196" t="s">
        <v>311</v>
      </c>
      <c r="I250" s="196" t="s">
        <v>9</v>
      </c>
      <c r="J250" s="196" t="s">
        <v>62</v>
      </c>
      <c r="K250" s="197">
        <v>3.86</v>
      </c>
      <c r="L250" s="196" t="s">
        <v>63</v>
      </c>
      <c r="M250"/>
    </row>
    <row r="251" spans="1:13" ht="13.5" hidden="1" x14ac:dyDescent="0.25">
      <c r="A251" s="196" t="s">
        <v>57</v>
      </c>
      <c r="B251" s="196" t="s">
        <v>58</v>
      </c>
      <c r="C251" s="196" t="s">
        <v>213</v>
      </c>
      <c r="D251" s="196" t="s">
        <v>214</v>
      </c>
      <c r="E251" s="197" t="s">
        <v>11</v>
      </c>
      <c r="F251" s="196" t="s">
        <v>11</v>
      </c>
      <c r="G251" s="196">
        <v>105359</v>
      </c>
      <c r="H251" s="196" t="s">
        <v>312</v>
      </c>
      <c r="I251" s="196" t="s">
        <v>96</v>
      </c>
      <c r="J251" s="196" t="s">
        <v>62</v>
      </c>
      <c r="K251" s="197">
        <v>15.01</v>
      </c>
      <c r="L251" s="196" t="s">
        <v>63</v>
      </c>
      <c r="M251"/>
    </row>
    <row r="252" spans="1:13" ht="13.5" hidden="1" x14ac:dyDescent="0.25">
      <c r="A252" s="196" t="s">
        <v>57</v>
      </c>
      <c r="B252" s="196" t="s">
        <v>58</v>
      </c>
      <c r="C252" s="196" t="s">
        <v>213</v>
      </c>
      <c r="D252" s="196" t="s">
        <v>214</v>
      </c>
      <c r="E252" s="197" t="s">
        <v>11</v>
      </c>
      <c r="F252" s="196" t="s">
        <v>11</v>
      </c>
      <c r="G252" s="196">
        <v>105360</v>
      </c>
      <c r="H252" s="196" t="s">
        <v>313</v>
      </c>
      <c r="I252" s="196" t="s">
        <v>96</v>
      </c>
      <c r="J252" s="196" t="s">
        <v>62</v>
      </c>
      <c r="K252" s="197">
        <v>18.079999999999998</v>
      </c>
      <c r="L252" s="196" t="s">
        <v>63</v>
      </c>
      <c r="M252"/>
    </row>
    <row r="253" spans="1:13" ht="13.5" hidden="1" x14ac:dyDescent="0.25">
      <c r="A253" s="196" t="s">
        <v>57</v>
      </c>
      <c r="B253" s="196" t="s">
        <v>58</v>
      </c>
      <c r="C253" s="196" t="s">
        <v>213</v>
      </c>
      <c r="D253" s="196" t="s">
        <v>214</v>
      </c>
      <c r="E253" s="197" t="s">
        <v>11</v>
      </c>
      <c r="F253" s="196" t="s">
        <v>11</v>
      </c>
      <c r="G253" s="196">
        <v>105361</v>
      </c>
      <c r="H253" s="196" t="s">
        <v>314</v>
      </c>
      <c r="I253" s="196" t="s">
        <v>96</v>
      </c>
      <c r="J253" s="196" t="s">
        <v>62</v>
      </c>
      <c r="K253" s="197">
        <v>20.98</v>
      </c>
      <c r="L253" s="196" t="s">
        <v>63</v>
      </c>
      <c r="M253"/>
    </row>
    <row r="254" spans="1:13" ht="13.5" hidden="1" x14ac:dyDescent="0.25">
      <c r="A254" s="196" t="s">
        <v>57</v>
      </c>
      <c r="B254" s="196" t="s">
        <v>58</v>
      </c>
      <c r="C254" s="196" t="s">
        <v>213</v>
      </c>
      <c r="D254" s="196" t="s">
        <v>214</v>
      </c>
      <c r="E254" s="197" t="s">
        <v>11</v>
      </c>
      <c r="F254" s="196" t="s">
        <v>11</v>
      </c>
      <c r="G254" s="196">
        <v>105362</v>
      </c>
      <c r="H254" s="196" t="s">
        <v>315</v>
      </c>
      <c r="I254" s="196" t="s">
        <v>96</v>
      </c>
      <c r="J254" s="196" t="s">
        <v>62</v>
      </c>
      <c r="K254" s="197">
        <v>22.24</v>
      </c>
      <c r="L254" s="196" t="s">
        <v>63</v>
      </c>
      <c r="M254"/>
    </row>
    <row r="255" spans="1:13" ht="13.5" hidden="1" x14ac:dyDescent="0.25">
      <c r="A255" s="196" t="s">
        <v>57</v>
      </c>
      <c r="B255" s="196" t="s">
        <v>58</v>
      </c>
      <c r="C255" s="196" t="s">
        <v>213</v>
      </c>
      <c r="D255" s="196" t="s">
        <v>214</v>
      </c>
      <c r="E255" s="197" t="s">
        <v>11</v>
      </c>
      <c r="F255" s="196" t="s">
        <v>11</v>
      </c>
      <c r="G255" s="196">
        <v>105363</v>
      </c>
      <c r="H255" s="196" t="s">
        <v>316</v>
      </c>
      <c r="I255" s="196" t="s">
        <v>96</v>
      </c>
      <c r="J255" s="196" t="s">
        <v>62</v>
      </c>
      <c r="K255" s="197">
        <v>26.61</v>
      </c>
      <c r="L255" s="196" t="s">
        <v>63</v>
      </c>
      <c r="M255"/>
    </row>
    <row r="256" spans="1:13" ht="13.5" hidden="1" x14ac:dyDescent="0.25">
      <c r="A256" s="196" t="s">
        <v>57</v>
      </c>
      <c r="B256" s="196" t="s">
        <v>58</v>
      </c>
      <c r="C256" s="196" t="s">
        <v>213</v>
      </c>
      <c r="D256" s="196" t="s">
        <v>214</v>
      </c>
      <c r="E256" s="197" t="s">
        <v>11</v>
      </c>
      <c r="F256" s="196" t="s">
        <v>11</v>
      </c>
      <c r="G256" s="196">
        <v>105364</v>
      </c>
      <c r="H256" s="196" t="s">
        <v>317</v>
      </c>
      <c r="I256" s="196" t="s">
        <v>96</v>
      </c>
      <c r="J256" s="196" t="s">
        <v>62</v>
      </c>
      <c r="K256" s="197">
        <v>30.84</v>
      </c>
      <c r="L256" s="196" t="s">
        <v>63</v>
      </c>
      <c r="M256"/>
    </row>
    <row r="257" spans="1:13" ht="13.5" hidden="1" x14ac:dyDescent="0.25">
      <c r="A257" s="196" t="s">
        <v>57</v>
      </c>
      <c r="B257" s="196" t="s">
        <v>58</v>
      </c>
      <c r="C257" s="196" t="s">
        <v>213</v>
      </c>
      <c r="D257" s="196" t="s">
        <v>214</v>
      </c>
      <c r="E257" s="197" t="s">
        <v>11</v>
      </c>
      <c r="F257" s="196" t="s">
        <v>11</v>
      </c>
      <c r="G257" s="196">
        <v>105365</v>
      </c>
      <c r="H257" s="196" t="s">
        <v>318</v>
      </c>
      <c r="I257" s="196" t="s">
        <v>96</v>
      </c>
      <c r="J257" s="196" t="s">
        <v>62</v>
      </c>
      <c r="K257" s="197">
        <v>30.05</v>
      </c>
      <c r="L257" s="196" t="s">
        <v>63</v>
      </c>
      <c r="M257"/>
    </row>
    <row r="258" spans="1:13" ht="13.5" hidden="1" x14ac:dyDescent="0.25">
      <c r="A258" s="196" t="s">
        <v>57</v>
      </c>
      <c r="B258" s="196" t="s">
        <v>58</v>
      </c>
      <c r="C258" s="196" t="s">
        <v>213</v>
      </c>
      <c r="D258" s="196" t="s">
        <v>214</v>
      </c>
      <c r="E258" s="197" t="s">
        <v>11</v>
      </c>
      <c r="F258" s="196" t="s">
        <v>11</v>
      </c>
      <c r="G258" s="196">
        <v>105366</v>
      </c>
      <c r="H258" s="196" t="s">
        <v>319</v>
      </c>
      <c r="I258" s="196" t="s">
        <v>96</v>
      </c>
      <c r="J258" s="196" t="s">
        <v>62</v>
      </c>
      <c r="K258" s="197">
        <v>36.159999999999997</v>
      </c>
      <c r="L258" s="196" t="s">
        <v>63</v>
      </c>
      <c r="M258"/>
    </row>
    <row r="259" spans="1:13" ht="13.5" hidden="1" x14ac:dyDescent="0.25">
      <c r="A259" s="196" t="s">
        <v>57</v>
      </c>
      <c r="B259" s="196" t="s">
        <v>58</v>
      </c>
      <c r="C259" s="196" t="s">
        <v>213</v>
      </c>
      <c r="D259" s="196" t="s">
        <v>214</v>
      </c>
      <c r="E259" s="197" t="s">
        <v>11</v>
      </c>
      <c r="F259" s="196" t="s">
        <v>11</v>
      </c>
      <c r="G259" s="196">
        <v>105367</v>
      </c>
      <c r="H259" s="196" t="s">
        <v>320</v>
      </c>
      <c r="I259" s="196" t="s">
        <v>96</v>
      </c>
      <c r="J259" s="196" t="s">
        <v>62</v>
      </c>
      <c r="K259" s="197">
        <v>41.98</v>
      </c>
      <c r="L259" s="196" t="s">
        <v>63</v>
      </c>
      <c r="M259"/>
    </row>
    <row r="260" spans="1:13" ht="13.5" hidden="1" x14ac:dyDescent="0.25">
      <c r="A260" s="196" t="s">
        <v>57</v>
      </c>
      <c r="B260" s="196" t="s">
        <v>58</v>
      </c>
      <c r="C260" s="196" t="s">
        <v>213</v>
      </c>
      <c r="D260" s="196" t="s">
        <v>214</v>
      </c>
      <c r="E260" s="197" t="s">
        <v>11</v>
      </c>
      <c r="F260" s="196" t="s">
        <v>11</v>
      </c>
      <c r="G260" s="196">
        <v>105368</v>
      </c>
      <c r="H260" s="196" t="s">
        <v>321</v>
      </c>
      <c r="I260" s="196" t="s">
        <v>96</v>
      </c>
      <c r="J260" s="196" t="s">
        <v>62</v>
      </c>
      <c r="K260" s="197">
        <v>45.22</v>
      </c>
      <c r="L260" s="196" t="s">
        <v>63</v>
      </c>
      <c r="M260"/>
    </row>
    <row r="261" spans="1:13" ht="13.5" hidden="1" x14ac:dyDescent="0.25">
      <c r="A261" s="196" t="s">
        <v>57</v>
      </c>
      <c r="B261" s="196" t="s">
        <v>58</v>
      </c>
      <c r="C261" s="196" t="s">
        <v>213</v>
      </c>
      <c r="D261" s="196" t="s">
        <v>214</v>
      </c>
      <c r="E261" s="197" t="s">
        <v>11</v>
      </c>
      <c r="F261" s="196" t="s">
        <v>11</v>
      </c>
      <c r="G261" s="196">
        <v>105370</v>
      </c>
      <c r="H261" s="196" t="s">
        <v>322</v>
      </c>
      <c r="I261" s="196" t="s">
        <v>96</v>
      </c>
      <c r="J261" s="196" t="s">
        <v>62</v>
      </c>
      <c r="K261" s="197">
        <v>71.75</v>
      </c>
      <c r="L261" s="196" t="s">
        <v>63</v>
      </c>
      <c r="M261"/>
    </row>
    <row r="262" spans="1:13" ht="13.5" hidden="1" x14ac:dyDescent="0.25">
      <c r="A262" s="196" t="s">
        <v>57</v>
      </c>
      <c r="B262" s="196" t="s">
        <v>58</v>
      </c>
      <c r="C262" s="196" t="s">
        <v>213</v>
      </c>
      <c r="D262" s="196" t="s">
        <v>214</v>
      </c>
      <c r="E262" s="197" t="s">
        <v>11</v>
      </c>
      <c r="F262" s="196" t="s">
        <v>11</v>
      </c>
      <c r="G262" s="196">
        <v>105371</v>
      </c>
      <c r="H262" s="196" t="s">
        <v>323</v>
      </c>
      <c r="I262" s="196" t="s">
        <v>96</v>
      </c>
      <c r="J262" s="196" t="s">
        <v>62</v>
      </c>
      <c r="K262" s="197">
        <v>34.549999999999997</v>
      </c>
      <c r="L262" s="196" t="s">
        <v>63</v>
      </c>
      <c r="M262"/>
    </row>
    <row r="263" spans="1:13" ht="13.5" hidden="1" x14ac:dyDescent="0.25">
      <c r="A263" s="196" t="s">
        <v>57</v>
      </c>
      <c r="B263" s="196" t="s">
        <v>58</v>
      </c>
      <c r="C263" s="196" t="s">
        <v>213</v>
      </c>
      <c r="D263" s="196" t="s">
        <v>214</v>
      </c>
      <c r="E263" s="197" t="s">
        <v>11</v>
      </c>
      <c r="F263" s="196" t="s">
        <v>11</v>
      </c>
      <c r="G263" s="196">
        <v>105372</v>
      </c>
      <c r="H263" s="196" t="s">
        <v>324</v>
      </c>
      <c r="I263" s="196" t="s">
        <v>96</v>
      </c>
      <c r="J263" s="196" t="s">
        <v>62</v>
      </c>
      <c r="K263" s="197">
        <v>8.93</v>
      </c>
      <c r="L263" s="196" t="s">
        <v>63</v>
      </c>
      <c r="M263"/>
    </row>
    <row r="264" spans="1:13" ht="13.5" hidden="1" x14ac:dyDescent="0.25">
      <c r="A264" s="196" t="s">
        <v>57</v>
      </c>
      <c r="B264" s="196" t="s">
        <v>58</v>
      </c>
      <c r="C264" s="196" t="s">
        <v>213</v>
      </c>
      <c r="D264" s="196" t="s">
        <v>214</v>
      </c>
      <c r="E264" s="197" t="s">
        <v>11</v>
      </c>
      <c r="F264" s="196" t="s">
        <v>11</v>
      </c>
      <c r="G264" s="196">
        <v>105373</v>
      </c>
      <c r="H264" s="196" t="s">
        <v>325</v>
      </c>
      <c r="I264" s="196" t="s">
        <v>96</v>
      </c>
      <c r="J264" s="196" t="s">
        <v>62</v>
      </c>
      <c r="K264" s="197">
        <v>10.46</v>
      </c>
      <c r="L264" s="196" t="s">
        <v>63</v>
      </c>
      <c r="M264"/>
    </row>
    <row r="265" spans="1:13" ht="13.5" hidden="1" x14ac:dyDescent="0.25">
      <c r="A265" s="196" t="s">
        <v>57</v>
      </c>
      <c r="B265" s="196" t="s">
        <v>58</v>
      </c>
      <c r="C265" s="196" t="s">
        <v>213</v>
      </c>
      <c r="D265" s="196" t="s">
        <v>214</v>
      </c>
      <c r="E265" s="197" t="s">
        <v>11</v>
      </c>
      <c r="F265" s="196" t="s">
        <v>11</v>
      </c>
      <c r="G265" s="196">
        <v>105374</v>
      </c>
      <c r="H265" s="196" t="s">
        <v>326</v>
      </c>
      <c r="I265" s="196" t="s">
        <v>96</v>
      </c>
      <c r="J265" s="196" t="s">
        <v>62</v>
      </c>
      <c r="K265" s="197">
        <v>155.59</v>
      </c>
      <c r="L265" s="196" t="s">
        <v>63</v>
      </c>
      <c r="M265"/>
    </row>
    <row r="266" spans="1:13" ht="13.5" hidden="1" x14ac:dyDescent="0.25">
      <c r="A266" s="196" t="s">
        <v>57</v>
      </c>
      <c r="B266" s="196" t="s">
        <v>58</v>
      </c>
      <c r="C266" s="196" t="s">
        <v>213</v>
      </c>
      <c r="D266" s="196" t="s">
        <v>214</v>
      </c>
      <c r="E266" s="197" t="s">
        <v>11</v>
      </c>
      <c r="F266" s="196" t="s">
        <v>11</v>
      </c>
      <c r="G266" s="196">
        <v>105375</v>
      </c>
      <c r="H266" s="196" t="s">
        <v>327</v>
      </c>
      <c r="I266" s="196" t="s">
        <v>96</v>
      </c>
      <c r="J266" s="196" t="s">
        <v>62</v>
      </c>
      <c r="K266" s="197">
        <v>130.22999999999999</v>
      </c>
      <c r="L266" s="196" t="s">
        <v>63</v>
      </c>
      <c r="M266"/>
    </row>
    <row r="267" spans="1:13" ht="13.5" hidden="1" x14ac:dyDescent="0.25">
      <c r="A267" s="196" t="s">
        <v>57</v>
      </c>
      <c r="B267" s="196" t="s">
        <v>58</v>
      </c>
      <c r="C267" s="196" t="s">
        <v>213</v>
      </c>
      <c r="D267" s="196" t="s">
        <v>214</v>
      </c>
      <c r="E267" s="197" t="s">
        <v>11</v>
      </c>
      <c r="F267" s="196" t="s">
        <v>11</v>
      </c>
      <c r="G267" s="196">
        <v>105376</v>
      </c>
      <c r="H267" s="196" t="s">
        <v>328</v>
      </c>
      <c r="I267" s="196" t="s">
        <v>96</v>
      </c>
      <c r="J267" s="196" t="s">
        <v>62</v>
      </c>
      <c r="K267" s="197">
        <v>122.8</v>
      </c>
      <c r="L267" s="196" t="s">
        <v>63</v>
      </c>
      <c r="M267"/>
    </row>
    <row r="268" spans="1:13" ht="13.5" hidden="1" x14ac:dyDescent="0.25">
      <c r="A268" s="196" t="s">
        <v>57</v>
      </c>
      <c r="B268" s="196" t="s">
        <v>58</v>
      </c>
      <c r="C268" s="196" t="s">
        <v>213</v>
      </c>
      <c r="D268" s="196" t="s">
        <v>214</v>
      </c>
      <c r="E268" s="197" t="s">
        <v>11</v>
      </c>
      <c r="F268" s="196" t="s">
        <v>11</v>
      </c>
      <c r="G268" s="196">
        <v>105381</v>
      </c>
      <c r="H268" s="196" t="s">
        <v>329</v>
      </c>
      <c r="I268" s="196" t="s">
        <v>96</v>
      </c>
      <c r="J268" s="196" t="s">
        <v>62</v>
      </c>
      <c r="K268" s="197">
        <v>14.86</v>
      </c>
      <c r="L268" s="196" t="s">
        <v>63</v>
      </c>
      <c r="M268"/>
    </row>
    <row r="269" spans="1:13" ht="13.5" hidden="1" x14ac:dyDescent="0.25">
      <c r="A269" s="196" t="s">
        <v>57</v>
      </c>
      <c r="B269" s="196" t="s">
        <v>58</v>
      </c>
      <c r="C269" s="196" t="s">
        <v>213</v>
      </c>
      <c r="D269" s="196" t="s">
        <v>214</v>
      </c>
      <c r="E269" s="197" t="s">
        <v>11</v>
      </c>
      <c r="F269" s="196" t="s">
        <v>11</v>
      </c>
      <c r="G269" s="196">
        <v>105382</v>
      </c>
      <c r="H269" s="196" t="s">
        <v>330</v>
      </c>
      <c r="I269" s="196" t="s">
        <v>96</v>
      </c>
      <c r="J269" s="196" t="s">
        <v>62</v>
      </c>
      <c r="K269" s="197">
        <v>17.260000000000002</v>
      </c>
      <c r="L269" s="196" t="s">
        <v>63</v>
      </c>
      <c r="M269"/>
    </row>
    <row r="270" spans="1:13" ht="13.5" hidden="1" x14ac:dyDescent="0.25">
      <c r="A270" s="196" t="s">
        <v>57</v>
      </c>
      <c r="B270" s="196" t="s">
        <v>58</v>
      </c>
      <c r="C270" s="196" t="s">
        <v>213</v>
      </c>
      <c r="D270" s="196" t="s">
        <v>214</v>
      </c>
      <c r="E270" s="197" t="s">
        <v>11</v>
      </c>
      <c r="F270" s="196" t="s">
        <v>11</v>
      </c>
      <c r="G270" s="196">
        <v>105383</v>
      </c>
      <c r="H270" s="196" t="s">
        <v>331</v>
      </c>
      <c r="I270" s="196" t="s">
        <v>96</v>
      </c>
      <c r="J270" s="196" t="s">
        <v>62</v>
      </c>
      <c r="K270" s="197">
        <v>18.16</v>
      </c>
      <c r="L270" s="196" t="s">
        <v>63</v>
      </c>
      <c r="M270"/>
    </row>
    <row r="271" spans="1:13" ht="13.5" hidden="1" x14ac:dyDescent="0.25">
      <c r="A271" s="196" t="s">
        <v>57</v>
      </c>
      <c r="B271" s="196" t="s">
        <v>58</v>
      </c>
      <c r="C271" s="196" t="s">
        <v>213</v>
      </c>
      <c r="D271" s="196" t="s">
        <v>214</v>
      </c>
      <c r="E271" s="197" t="s">
        <v>11</v>
      </c>
      <c r="F271" s="196" t="s">
        <v>11</v>
      </c>
      <c r="G271" s="196">
        <v>105384</v>
      </c>
      <c r="H271" s="196" t="s">
        <v>332</v>
      </c>
      <c r="I271" s="196" t="s">
        <v>96</v>
      </c>
      <c r="J271" s="196" t="s">
        <v>62</v>
      </c>
      <c r="K271" s="197">
        <v>21.78</v>
      </c>
      <c r="L271" s="196" t="s">
        <v>63</v>
      </c>
      <c r="M271"/>
    </row>
    <row r="272" spans="1:13" ht="13.5" hidden="1" x14ac:dyDescent="0.25">
      <c r="A272" s="196" t="s">
        <v>57</v>
      </c>
      <c r="B272" s="196" t="s">
        <v>58</v>
      </c>
      <c r="C272" s="196" t="s">
        <v>213</v>
      </c>
      <c r="D272" s="196" t="s">
        <v>214</v>
      </c>
      <c r="E272" s="197" t="s">
        <v>11</v>
      </c>
      <c r="F272" s="196" t="s">
        <v>11</v>
      </c>
      <c r="G272" s="196">
        <v>105385</v>
      </c>
      <c r="H272" s="196" t="s">
        <v>333</v>
      </c>
      <c r="I272" s="196" t="s">
        <v>96</v>
      </c>
      <c r="J272" s="196" t="s">
        <v>62</v>
      </c>
      <c r="K272" s="197">
        <v>25.25</v>
      </c>
      <c r="L272" s="196" t="s">
        <v>63</v>
      </c>
      <c r="M272"/>
    </row>
    <row r="273" spans="1:13" ht="13.5" hidden="1" x14ac:dyDescent="0.25">
      <c r="A273" s="196" t="s">
        <v>57</v>
      </c>
      <c r="B273" s="196" t="s">
        <v>58</v>
      </c>
      <c r="C273" s="196" t="s">
        <v>213</v>
      </c>
      <c r="D273" s="196" t="s">
        <v>214</v>
      </c>
      <c r="E273" s="197" t="s">
        <v>11</v>
      </c>
      <c r="F273" s="196" t="s">
        <v>11</v>
      </c>
      <c r="G273" s="196">
        <v>105386</v>
      </c>
      <c r="H273" s="196" t="s">
        <v>334</v>
      </c>
      <c r="I273" s="196" t="s">
        <v>96</v>
      </c>
      <c r="J273" s="196" t="s">
        <v>62</v>
      </c>
      <c r="K273" s="197">
        <v>24.6</v>
      </c>
      <c r="L273" s="196" t="s">
        <v>63</v>
      </c>
      <c r="M273"/>
    </row>
    <row r="274" spans="1:13" ht="13.5" hidden="1" x14ac:dyDescent="0.25">
      <c r="A274" s="196" t="s">
        <v>57</v>
      </c>
      <c r="B274" s="196" t="s">
        <v>58</v>
      </c>
      <c r="C274" s="196" t="s">
        <v>213</v>
      </c>
      <c r="D274" s="196" t="s">
        <v>214</v>
      </c>
      <c r="E274" s="197" t="s">
        <v>11</v>
      </c>
      <c r="F274" s="196" t="s">
        <v>11</v>
      </c>
      <c r="G274" s="196">
        <v>105387</v>
      </c>
      <c r="H274" s="196" t="s">
        <v>335</v>
      </c>
      <c r="I274" s="196" t="s">
        <v>96</v>
      </c>
      <c r="J274" s="196" t="s">
        <v>62</v>
      </c>
      <c r="K274" s="197">
        <v>29.71</v>
      </c>
      <c r="L274" s="196" t="s">
        <v>63</v>
      </c>
      <c r="M274"/>
    </row>
    <row r="275" spans="1:13" ht="13.5" hidden="1" x14ac:dyDescent="0.25">
      <c r="A275" s="196" t="s">
        <v>57</v>
      </c>
      <c r="B275" s="196" t="s">
        <v>58</v>
      </c>
      <c r="C275" s="196" t="s">
        <v>336</v>
      </c>
      <c r="D275" s="196" t="s">
        <v>337</v>
      </c>
      <c r="E275" s="197" t="s">
        <v>11</v>
      </c>
      <c r="F275" s="196" t="s">
        <v>11</v>
      </c>
      <c r="G275" s="196">
        <v>92833</v>
      </c>
      <c r="H275" s="196" t="s">
        <v>338</v>
      </c>
      <c r="I275" s="196" t="s">
        <v>9</v>
      </c>
      <c r="J275" s="196" t="s">
        <v>62</v>
      </c>
      <c r="K275" s="197">
        <v>226.09</v>
      </c>
      <c r="L275" s="196" t="s">
        <v>63</v>
      </c>
      <c r="M275"/>
    </row>
    <row r="276" spans="1:13" ht="13.5" hidden="1" x14ac:dyDescent="0.25">
      <c r="A276" s="196" t="s">
        <v>57</v>
      </c>
      <c r="B276" s="196" t="s">
        <v>58</v>
      </c>
      <c r="C276" s="196" t="s">
        <v>336</v>
      </c>
      <c r="D276" s="196" t="s">
        <v>337</v>
      </c>
      <c r="E276" s="197" t="s">
        <v>11</v>
      </c>
      <c r="F276" s="196" t="s">
        <v>11</v>
      </c>
      <c r="G276" s="196">
        <v>92834</v>
      </c>
      <c r="H276" s="196" t="s">
        <v>339</v>
      </c>
      <c r="I276" s="196" t="s">
        <v>9</v>
      </c>
      <c r="J276" s="196" t="s">
        <v>62</v>
      </c>
      <c r="K276" s="197">
        <v>20.190000000000001</v>
      </c>
      <c r="L276" s="196" t="s">
        <v>63</v>
      </c>
      <c r="M276"/>
    </row>
    <row r="277" spans="1:13" ht="13.5" hidden="1" x14ac:dyDescent="0.25">
      <c r="A277" s="196" t="s">
        <v>57</v>
      </c>
      <c r="B277" s="196" t="s">
        <v>58</v>
      </c>
      <c r="C277" s="196" t="s">
        <v>336</v>
      </c>
      <c r="D277" s="196" t="s">
        <v>337</v>
      </c>
      <c r="E277" s="197" t="s">
        <v>11</v>
      </c>
      <c r="F277" s="196" t="s">
        <v>11</v>
      </c>
      <c r="G277" s="196">
        <v>92835</v>
      </c>
      <c r="H277" s="196" t="s">
        <v>340</v>
      </c>
      <c r="I277" s="196" t="s">
        <v>9</v>
      </c>
      <c r="J277" s="196" t="s">
        <v>62</v>
      </c>
      <c r="K277" s="197">
        <v>238.21</v>
      </c>
      <c r="L277" s="196" t="s">
        <v>63</v>
      </c>
      <c r="M277"/>
    </row>
    <row r="278" spans="1:13" ht="13.5" hidden="1" x14ac:dyDescent="0.25">
      <c r="A278" s="196" t="s">
        <v>57</v>
      </c>
      <c r="B278" s="196" t="s">
        <v>58</v>
      </c>
      <c r="C278" s="196" t="s">
        <v>336</v>
      </c>
      <c r="D278" s="196" t="s">
        <v>337</v>
      </c>
      <c r="E278" s="197" t="s">
        <v>11</v>
      </c>
      <c r="F278" s="196" t="s">
        <v>11</v>
      </c>
      <c r="G278" s="196">
        <v>92836</v>
      </c>
      <c r="H278" s="196" t="s">
        <v>341</v>
      </c>
      <c r="I278" s="196" t="s">
        <v>9</v>
      </c>
      <c r="J278" s="196" t="s">
        <v>62</v>
      </c>
      <c r="K278" s="197">
        <v>27.02</v>
      </c>
      <c r="L278" s="196" t="s">
        <v>63</v>
      </c>
      <c r="M278"/>
    </row>
    <row r="279" spans="1:13" ht="13.5" hidden="1" x14ac:dyDescent="0.25">
      <c r="A279" s="196" t="s">
        <v>57</v>
      </c>
      <c r="B279" s="196" t="s">
        <v>58</v>
      </c>
      <c r="C279" s="196" t="s">
        <v>336</v>
      </c>
      <c r="D279" s="196" t="s">
        <v>337</v>
      </c>
      <c r="E279" s="197" t="s">
        <v>11</v>
      </c>
      <c r="F279" s="196" t="s">
        <v>11</v>
      </c>
      <c r="G279" s="196">
        <v>92837</v>
      </c>
      <c r="H279" s="196" t="s">
        <v>342</v>
      </c>
      <c r="I279" s="196" t="s">
        <v>9</v>
      </c>
      <c r="J279" s="196" t="s">
        <v>62</v>
      </c>
      <c r="K279" s="197">
        <v>424.84</v>
      </c>
      <c r="L279" s="196" t="s">
        <v>63</v>
      </c>
      <c r="M279"/>
    </row>
    <row r="280" spans="1:13" ht="13.5" hidden="1" x14ac:dyDescent="0.25">
      <c r="A280" s="196" t="s">
        <v>57</v>
      </c>
      <c r="B280" s="196" t="s">
        <v>58</v>
      </c>
      <c r="C280" s="196" t="s">
        <v>336</v>
      </c>
      <c r="D280" s="196" t="s">
        <v>337</v>
      </c>
      <c r="E280" s="197" t="s">
        <v>11</v>
      </c>
      <c r="F280" s="196" t="s">
        <v>11</v>
      </c>
      <c r="G280" s="196">
        <v>92838</v>
      </c>
      <c r="H280" s="196" t="s">
        <v>343</v>
      </c>
      <c r="I280" s="196" t="s">
        <v>9</v>
      </c>
      <c r="J280" s="196" t="s">
        <v>62</v>
      </c>
      <c r="K280" s="197">
        <v>34.15</v>
      </c>
      <c r="L280" s="196" t="s">
        <v>63</v>
      </c>
      <c r="M280"/>
    </row>
    <row r="281" spans="1:13" ht="13.5" hidden="1" x14ac:dyDescent="0.25">
      <c r="A281" s="196" t="s">
        <v>57</v>
      </c>
      <c r="B281" s="196" t="s">
        <v>58</v>
      </c>
      <c r="C281" s="196" t="s">
        <v>336</v>
      </c>
      <c r="D281" s="196" t="s">
        <v>337</v>
      </c>
      <c r="E281" s="197" t="s">
        <v>11</v>
      </c>
      <c r="F281" s="196" t="s">
        <v>11</v>
      </c>
      <c r="G281" s="196">
        <v>92839</v>
      </c>
      <c r="H281" s="196" t="s">
        <v>344</v>
      </c>
      <c r="I281" s="196" t="s">
        <v>9</v>
      </c>
      <c r="J281" s="196" t="s">
        <v>62</v>
      </c>
      <c r="K281" s="197">
        <v>520.94000000000005</v>
      </c>
      <c r="L281" s="196" t="s">
        <v>63</v>
      </c>
      <c r="M281"/>
    </row>
    <row r="282" spans="1:13" ht="13.5" hidden="1" x14ac:dyDescent="0.25">
      <c r="A282" s="196" t="s">
        <v>57</v>
      </c>
      <c r="B282" s="196" t="s">
        <v>58</v>
      </c>
      <c r="C282" s="196" t="s">
        <v>336</v>
      </c>
      <c r="D282" s="196" t="s">
        <v>337</v>
      </c>
      <c r="E282" s="197" t="s">
        <v>11</v>
      </c>
      <c r="F282" s="196" t="s">
        <v>11</v>
      </c>
      <c r="G282" s="196">
        <v>92840</v>
      </c>
      <c r="H282" s="196" t="s">
        <v>345</v>
      </c>
      <c r="I282" s="196" t="s">
        <v>9</v>
      </c>
      <c r="J282" s="196" t="s">
        <v>62</v>
      </c>
      <c r="K282" s="197">
        <v>41.54</v>
      </c>
      <c r="L282" s="196" t="s">
        <v>63</v>
      </c>
      <c r="M282"/>
    </row>
    <row r="283" spans="1:13" ht="13.5" hidden="1" x14ac:dyDescent="0.25">
      <c r="A283" s="196" t="s">
        <v>57</v>
      </c>
      <c r="B283" s="196" t="s">
        <v>58</v>
      </c>
      <c r="C283" s="196" t="s">
        <v>336</v>
      </c>
      <c r="D283" s="196" t="s">
        <v>337</v>
      </c>
      <c r="E283" s="197" t="s">
        <v>11</v>
      </c>
      <c r="F283" s="196" t="s">
        <v>11</v>
      </c>
      <c r="G283" s="196">
        <v>92841</v>
      </c>
      <c r="H283" s="196" t="s">
        <v>346</v>
      </c>
      <c r="I283" s="196" t="s">
        <v>9</v>
      </c>
      <c r="J283" s="196" t="s">
        <v>62</v>
      </c>
      <c r="K283" s="197">
        <v>677.75</v>
      </c>
      <c r="L283" s="196" t="s">
        <v>63</v>
      </c>
      <c r="M283"/>
    </row>
    <row r="284" spans="1:13" ht="13.5" hidden="1" x14ac:dyDescent="0.25">
      <c r="A284" s="196" t="s">
        <v>57</v>
      </c>
      <c r="B284" s="196" t="s">
        <v>58</v>
      </c>
      <c r="C284" s="196" t="s">
        <v>336</v>
      </c>
      <c r="D284" s="196" t="s">
        <v>337</v>
      </c>
      <c r="E284" s="197" t="s">
        <v>11</v>
      </c>
      <c r="F284" s="196" t="s">
        <v>11</v>
      </c>
      <c r="G284" s="196">
        <v>92842</v>
      </c>
      <c r="H284" s="196" t="s">
        <v>347</v>
      </c>
      <c r="I284" s="196" t="s">
        <v>9</v>
      </c>
      <c r="J284" s="196" t="s">
        <v>62</v>
      </c>
      <c r="K284" s="197">
        <v>51.58</v>
      </c>
      <c r="L284" s="196" t="s">
        <v>63</v>
      </c>
      <c r="M284"/>
    </row>
    <row r="285" spans="1:13" ht="13.5" hidden="1" x14ac:dyDescent="0.25">
      <c r="A285" s="196" t="s">
        <v>57</v>
      </c>
      <c r="B285" s="196" t="s">
        <v>58</v>
      </c>
      <c r="C285" s="196" t="s">
        <v>336</v>
      </c>
      <c r="D285" s="196" t="s">
        <v>337</v>
      </c>
      <c r="E285" s="197" t="s">
        <v>11</v>
      </c>
      <c r="F285" s="196" t="s">
        <v>11</v>
      </c>
      <c r="G285" s="196">
        <v>92843</v>
      </c>
      <c r="H285" s="196" t="s">
        <v>348</v>
      </c>
      <c r="I285" s="196" t="s">
        <v>9</v>
      </c>
      <c r="J285" s="196" t="s">
        <v>62</v>
      </c>
      <c r="K285" s="197">
        <v>701.01</v>
      </c>
      <c r="L285" s="196" t="s">
        <v>63</v>
      </c>
      <c r="M285"/>
    </row>
    <row r="286" spans="1:13" ht="13.5" hidden="1" x14ac:dyDescent="0.25">
      <c r="A286" s="196" t="s">
        <v>57</v>
      </c>
      <c r="B286" s="196" t="s">
        <v>58</v>
      </c>
      <c r="C286" s="196" t="s">
        <v>336</v>
      </c>
      <c r="D286" s="196" t="s">
        <v>337</v>
      </c>
      <c r="E286" s="197" t="s">
        <v>11</v>
      </c>
      <c r="F286" s="196" t="s">
        <v>11</v>
      </c>
      <c r="G286" s="196">
        <v>92844</v>
      </c>
      <c r="H286" s="196" t="s">
        <v>349</v>
      </c>
      <c r="I286" s="196" t="s">
        <v>9</v>
      </c>
      <c r="J286" s="196" t="s">
        <v>62</v>
      </c>
      <c r="K286" s="197">
        <v>61</v>
      </c>
      <c r="L286" s="196" t="s">
        <v>63</v>
      </c>
      <c r="M286"/>
    </row>
    <row r="287" spans="1:13" ht="13.5" hidden="1" x14ac:dyDescent="0.25">
      <c r="A287" s="196" t="s">
        <v>57</v>
      </c>
      <c r="B287" s="196" t="s">
        <v>58</v>
      </c>
      <c r="C287" s="196" t="s">
        <v>336</v>
      </c>
      <c r="D287" s="196" t="s">
        <v>337</v>
      </c>
      <c r="E287" s="197" t="s">
        <v>11</v>
      </c>
      <c r="F287" s="196" t="s">
        <v>11</v>
      </c>
      <c r="G287" s="196">
        <v>92845</v>
      </c>
      <c r="H287" s="196" t="s">
        <v>350</v>
      </c>
      <c r="I287" s="196" t="s">
        <v>9</v>
      </c>
      <c r="J287" s="196" t="s">
        <v>62</v>
      </c>
      <c r="K287" s="199">
        <v>1040.25</v>
      </c>
      <c r="L287" s="196" t="s">
        <v>63</v>
      </c>
      <c r="M287"/>
    </row>
    <row r="288" spans="1:13" ht="13.5" hidden="1" x14ac:dyDescent="0.25">
      <c r="A288" s="196" t="s">
        <v>57</v>
      </c>
      <c r="B288" s="196" t="s">
        <v>58</v>
      </c>
      <c r="C288" s="196" t="s">
        <v>336</v>
      </c>
      <c r="D288" s="196" t="s">
        <v>337</v>
      </c>
      <c r="E288" s="197" t="s">
        <v>11</v>
      </c>
      <c r="F288" s="196" t="s">
        <v>11</v>
      </c>
      <c r="G288" s="196">
        <v>92846</v>
      </c>
      <c r="H288" s="196" t="s">
        <v>351</v>
      </c>
      <c r="I288" s="196" t="s">
        <v>9</v>
      </c>
      <c r="J288" s="196" t="s">
        <v>62</v>
      </c>
      <c r="K288" s="197">
        <v>69.83</v>
      </c>
      <c r="L288" s="196" t="s">
        <v>63</v>
      </c>
      <c r="M288"/>
    </row>
    <row r="289" spans="1:13" ht="13.5" hidden="1" x14ac:dyDescent="0.25">
      <c r="A289" s="196" t="s">
        <v>57</v>
      </c>
      <c r="B289" s="196" t="s">
        <v>58</v>
      </c>
      <c r="C289" s="196" t="s">
        <v>336</v>
      </c>
      <c r="D289" s="196" t="s">
        <v>337</v>
      </c>
      <c r="E289" s="197" t="s">
        <v>11</v>
      </c>
      <c r="F289" s="196" t="s">
        <v>11</v>
      </c>
      <c r="G289" s="196">
        <v>92847</v>
      </c>
      <c r="H289" s="196" t="s">
        <v>352</v>
      </c>
      <c r="I289" s="196" t="s">
        <v>9</v>
      </c>
      <c r="J289" s="196" t="s">
        <v>62</v>
      </c>
      <c r="K289" s="199">
        <v>1065.76</v>
      </c>
      <c r="L289" s="196" t="s">
        <v>63</v>
      </c>
      <c r="M289"/>
    </row>
    <row r="290" spans="1:13" ht="13.5" hidden="1" x14ac:dyDescent="0.25">
      <c r="A290" s="196" t="s">
        <v>57</v>
      </c>
      <c r="B290" s="196" t="s">
        <v>58</v>
      </c>
      <c r="C290" s="196" t="s">
        <v>336</v>
      </c>
      <c r="D290" s="196" t="s">
        <v>337</v>
      </c>
      <c r="E290" s="197" t="s">
        <v>11</v>
      </c>
      <c r="F290" s="196" t="s">
        <v>11</v>
      </c>
      <c r="G290" s="196">
        <v>92848</v>
      </c>
      <c r="H290" s="196" t="s">
        <v>353</v>
      </c>
      <c r="I290" s="196" t="s">
        <v>9</v>
      </c>
      <c r="J290" s="196" t="s">
        <v>62</v>
      </c>
      <c r="K290" s="197">
        <v>81.61</v>
      </c>
      <c r="L290" s="196" t="s">
        <v>63</v>
      </c>
      <c r="M290"/>
    </row>
    <row r="291" spans="1:13" ht="13.5" hidden="1" x14ac:dyDescent="0.25">
      <c r="A291" s="196" t="s">
        <v>57</v>
      </c>
      <c r="B291" s="196" t="s">
        <v>58</v>
      </c>
      <c r="C291" s="196" t="s">
        <v>336</v>
      </c>
      <c r="D291" s="196" t="s">
        <v>337</v>
      </c>
      <c r="E291" s="197" t="s">
        <v>11</v>
      </c>
      <c r="F291" s="196" t="s">
        <v>11</v>
      </c>
      <c r="G291" s="196">
        <v>92849</v>
      </c>
      <c r="H291" s="196" t="s">
        <v>354</v>
      </c>
      <c r="I291" s="196" t="s">
        <v>9</v>
      </c>
      <c r="J291" s="196" t="s">
        <v>62</v>
      </c>
      <c r="K291" s="197">
        <v>228.9</v>
      </c>
      <c r="L291" s="196" t="s">
        <v>63</v>
      </c>
      <c r="M291"/>
    </row>
    <row r="292" spans="1:13" ht="13.5" hidden="1" x14ac:dyDescent="0.25">
      <c r="A292" s="196" t="s">
        <v>57</v>
      </c>
      <c r="B292" s="196" t="s">
        <v>58</v>
      </c>
      <c r="C292" s="196" t="s">
        <v>336</v>
      </c>
      <c r="D292" s="196" t="s">
        <v>337</v>
      </c>
      <c r="E292" s="197" t="s">
        <v>11</v>
      </c>
      <c r="F292" s="196" t="s">
        <v>11</v>
      </c>
      <c r="G292" s="196">
        <v>92850</v>
      </c>
      <c r="H292" s="196" t="s">
        <v>355</v>
      </c>
      <c r="I292" s="196" t="s">
        <v>9</v>
      </c>
      <c r="J292" s="196" t="s">
        <v>62</v>
      </c>
      <c r="K292" s="197">
        <v>23</v>
      </c>
      <c r="L292" s="196" t="s">
        <v>63</v>
      </c>
      <c r="M292"/>
    </row>
    <row r="293" spans="1:13" ht="13.5" hidden="1" x14ac:dyDescent="0.25">
      <c r="A293" s="196" t="s">
        <v>57</v>
      </c>
      <c r="B293" s="196" t="s">
        <v>58</v>
      </c>
      <c r="C293" s="196" t="s">
        <v>336</v>
      </c>
      <c r="D293" s="196" t="s">
        <v>337</v>
      </c>
      <c r="E293" s="197" t="s">
        <v>11</v>
      </c>
      <c r="F293" s="196" t="s">
        <v>11</v>
      </c>
      <c r="G293" s="196">
        <v>92851</v>
      </c>
      <c r="H293" s="196" t="s">
        <v>356</v>
      </c>
      <c r="I293" s="196" t="s">
        <v>9</v>
      </c>
      <c r="J293" s="196" t="s">
        <v>62</v>
      </c>
      <c r="K293" s="197">
        <v>242.23</v>
      </c>
      <c r="L293" s="196" t="s">
        <v>63</v>
      </c>
      <c r="M293"/>
    </row>
    <row r="294" spans="1:13" ht="13.5" hidden="1" x14ac:dyDescent="0.25">
      <c r="A294" s="196" t="s">
        <v>57</v>
      </c>
      <c r="B294" s="196" t="s">
        <v>58</v>
      </c>
      <c r="C294" s="196" t="s">
        <v>336</v>
      </c>
      <c r="D294" s="196" t="s">
        <v>337</v>
      </c>
      <c r="E294" s="197" t="s">
        <v>11</v>
      </c>
      <c r="F294" s="196" t="s">
        <v>11</v>
      </c>
      <c r="G294" s="196">
        <v>92852</v>
      </c>
      <c r="H294" s="196" t="s">
        <v>357</v>
      </c>
      <c r="I294" s="196" t="s">
        <v>9</v>
      </c>
      <c r="J294" s="196" t="s">
        <v>62</v>
      </c>
      <c r="K294" s="197">
        <v>31.04</v>
      </c>
      <c r="L294" s="196" t="s">
        <v>63</v>
      </c>
      <c r="M294"/>
    </row>
    <row r="295" spans="1:13" ht="13.5" hidden="1" x14ac:dyDescent="0.25">
      <c r="A295" s="196" t="s">
        <v>57</v>
      </c>
      <c r="B295" s="196" t="s">
        <v>58</v>
      </c>
      <c r="C295" s="196" t="s">
        <v>336</v>
      </c>
      <c r="D295" s="196" t="s">
        <v>337</v>
      </c>
      <c r="E295" s="197" t="s">
        <v>11</v>
      </c>
      <c r="F295" s="196" t="s">
        <v>11</v>
      </c>
      <c r="G295" s="196">
        <v>92853</v>
      </c>
      <c r="H295" s="196" t="s">
        <v>358</v>
      </c>
      <c r="I295" s="196" t="s">
        <v>9</v>
      </c>
      <c r="J295" s="196" t="s">
        <v>62</v>
      </c>
      <c r="K295" s="197">
        <v>430.05</v>
      </c>
      <c r="L295" s="196" t="s">
        <v>63</v>
      </c>
      <c r="M295"/>
    </row>
    <row r="296" spans="1:13" ht="13.5" hidden="1" x14ac:dyDescent="0.25">
      <c r="A296" s="196" t="s">
        <v>57</v>
      </c>
      <c r="B296" s="196" t="s">
        <v>58</v>
      </c>
      <c r="C296" s="196" t="s">
        <v>336</v>
      </c>
      <c r="D296" s="196" t="s">
        <v>337</v>
      </c>
      <c r="E296" s="197" t="s">
        <v>11</v>
      </c>
      <c r="F296" s="196" t="s">
        <v>11</v>
      </c>
      <c r="G296" s="196">
        <v>92854</v>
      </c>
      <c r="H296" s="196" t="s">
        <v>359</v>
      </c>
      <c r="I296" s="196" t="s">
        <v>9</v>
      </c>
      <c r="J296" s="196" t="s">
        <v>62</v>
      </c>
      <c r="K296" s="197">
        <v>39.36</v>
      </c>
      <c r="L296" s="196" t="s">
        <v>63</v>
      </c>
      <c r="M296"/>
    </row>
    <row r="297" spans="1:13" ht="13.5" hidden="1" x14ac:dyDescent="0.25">
      <c r="A297" s="196" t="s">
        <v>57</v>
      </c>
      <c r="B297" s="196" t="s">
        <v>58</v>
      </c>
      <c r="C297" s="196" t="s">
        <v>336</v>
      </c>
      <c r="D297" s="196" t="s">
        <v>337</v>
      </c>
      <c r="E297" s="197" t="s">
        <v>11</v>
      </c>
      <c r="F297" s="196" t="s">
        <v>11</v>
      </c>
      <c r="G297" s="196">
        <v>92855</v>
      </c>
      <c r="H297" s="196" t="s">
        <v>360</v>
      </c>
      <c r="I297" s="196" t="s">
        <v>9</v>
      </c>
      <c r="J297" s="196" t="s">
        <v>62</v>
      </c>
      <c r="K297" s="197">
        <v>527.33000000000004</v>
      </c>
      <c r="L297" s="196" t="s">
        <v>63</v>
      </c>
      <c r="M297"/>
    </row>
    <row r="298" spans="1:13" ht="13.5" hidden="1" x14ac:dyDescent="0.25">
      <c r="A298" s="196" t="s">
        <v>57</v>
      </c>
      <c r="B298" s="196" t="s">
        <v>58</v>
      </c>
      <c r="C298" s="196" t="s">
        <v>336</v>
      </c>
      <c r="D298" s="196" t="s">
        <v>337</v>
      </c>
      <c r="E298" s="197" t="s">
        <v>11</v>
      </c>
      <c r="F298" s="196" t="s">
        <v>11</v>
      </c>
      <c r="G298" s="196">
        <v>92856</v>
      </c>
      <c r="H298" s="196" t="s">
        <v>361</v>
      </c>
      <c r="I298" s="196" t="s">
        <v>9</v>
      </c>
      <c r="J298" s="196" t="s">
        <v>62</v>
      </c>
      <c r="K298" s="197">
        <v>47.93</v>
      </c>
      <c r="L298" s="196" t="s">
        <v>63</v>
      </c>
      <c r="M298"/>
    </row>
    <row r="299" spans="1:13" ht="13.5" hidden="1" x14ac:dyDescent="0.25">
      <c r="A299" s="196" t="s">
        <v>57</v>
      </c>
      <c r="B299" s="196" t="s">
        <v>58</v>
      </c>
      <c r="C299" s="196" t="s">
        <v>336</v>
      </c>
      <c r="D299" s="196" t="s">
        <v>337</v>
      </c>
      <c r="E299" s="197" t="s">
        <v>11</v>
      </c>
      <c r="F299" s="196" t="s">
        <v>11</v>
      </c>
      <c r="G299" s="196">
        <v>92857</v>
      </c>
      <c r="H299" s="196" t="s">
        <v>362</v>
      </c>
      <c r="I299" s="196" t="s">
        <v>9</v>
      </c>
      <c r="J299" s="196" t="s">
        <v>62</v>
      </c>
      <c r="K299" s="197">
        <v>685.37</v>
      </c>
      <c r="L299" s="196" t="s">
        <v>63</v>
      </c>
      <c r="M299"/>
    </row>
    <row r="300" spans="1:13" ht="13.5" hidden="1" x14ac:dyDescent="0.25">
      <c r="A300" s="196" t="s">
        <v>57</v>
      </c>
      <c r="B300" s="196" t="s">
        <v>58</v>
      </c>
      <c r="C300" s="196" t="s">
        <v>336</v>
      </c>
      <c r="D300" s="196" t="s">
        <v>337</v>
      </c>
      <c r="E300" s="197" t="s">
        <v>11</v>
      </c>
      <c r="F300" s="196" t="s">
        <v>11</v>
      </c>
      <c r="G300" s="196">
        <v>92858</v>
      </c>
      <c r="H300" s="196" t="s">
        <v>363</v>
      </c>
      <c r="I300" s="196" t="s">
        <v>9</v>
      </c>
      <c r="J300" s="196" t="s">
        <v>62</v>
      </c>
      <c r="K300" s="197">
        <v>59.2</v>
      </c>
      <c r="L300" s="196" t="s">
        <v>63</v>
      </c>
      <c r="M300"/>
    </row>
    <row r="301" spans="1:13" ht="13.5" hidden="1" x14ac:dyDescent="0.25">
      <c r="A301" s="196" t="s">
        <v>57</v>
      </c>
      <c r="B301" s="196" t="s">
        <v>58</v>
      </c>
      <c r="C301" s="196" t="s">
        <v>336</v>
      </c>
      <c r="D301" s="196" t="s">
        <v>337</v>
      </c>
      <c r="E301" s="197" t="s">
        <v>11</v>
      </c>
      <c r="F301" s="196" t="s">
        <v>11</v>
      </c>
      <c r="G301" s="196">
        <v>92859</v>
      </c>
      <c r="H301" s="196" t="s">
        <v>364</v>
      </c>
      <c r="I301" s="196" t="s">
        <v>9</v>
      </c>
      <c r="J301" s="196" t="s">
        <v>62</v>
      </c>
      <c r="K301" s="197">
        <v>709.83</v>
      </c>
      <c r="L301" s="196" t="s">
        <v>63</v>
      </c>
      <c r="M301"/>
    </row>
    <row r="302" spans="1:13" ht="13.5" hidden="1" x14ac:dyDescent="0.25">
      <c r="A302" s="196" t="s">
        <v>57</v>
      </c>
      <c r="B302" s="196" t="s">
        <v>58</v>
      </c>
      <c r="C302" s="196" t="s">
        <v>336</v>
      </c>
      <c r="D302" s="196" t="s">
        <v>337</v>
      </c>
      <c r="E302" s="197" t="s">
        <v>11</v>
      </c>
      <c r="F302" s="196" t="s">
        <v>11</v>
      </c>
      <c r="G302" s="196">
        <v>92860</v>
      </c>
      <c r="H302" s="196" t="s">
        <v>365</v>
      </c>
      <c r="I302" s="196" t="s">
        <v>9</v>
      </c>
      <c r="J302" s="196" t="s">
        <v>62</v>
      </c>
      <c r="K302" s="197">
        <v>69.819999999999993</v>
      </c>
      <c r="L302" s="196" t="s">
        <v>63</v>
      </c>
      <c r="M302"/>
    </row>
    <row r="303" spans="1:13" ht="13.5" hidden="1" x14ac:dyDescent="0.25">
      <c r="A303" s="196" t="s">
        <v>57</v>
      </c>
      <c r="B303" s="196" t="s">
        <v>58</v>
      </c>
      <c r="C303" s="196" t="s">
        <v>336</v>
      </c>
      <c r="D303" s="196" t="s">
        <v>337</v>
      </c>
      <c r="E303" s="197" t="s">
        <v>11</v>
      </c>
      <c r="F303" s="196" t="s">
        <v>11</v>
      </c>
      <c r="G303" s="196">
        <v>92861</v>
      </c>
      <c r="H303" s="196" t="s">
        <v>366</v>
      </c>
      <c r="I303" s="196" t="s">
        <v>9</v>
      </c>
      <c r="J303" s="196" t="s">
        <v>62</v>
      </c>
      <c r="K303" s="199">
        <v>1050.27</v>
      </c>
      <c r="L303" s="196" t="s">
        <v>63</v>
      </c>
      <c r="M303"/>
    </row>
    <row r="304" spans="1:13" ht="13.5" hidden="1" x14ac:dyDescent="0.25">
      <c r="A304" s="196" t="s">
        <v>57</v>
      </c>
      <c r="B304" s="196" t="s">
        <v>58</v>
      </c>
      <c r="C304" s="196" t="s">
        <v>336</v>
      </c>
      <c r="D304" s="196" t="s">
        <v>337</v>
      </c>
      <c r="E304" s="197" t="s">
        <v>11</v>
      </c>
      <c r="F304" s="196" t="s">
        <v>11</v>
      </c>
      <c r="G304" s="196">
        <v>92862</v>
      </c>
      <c r="H304" s="196" t="s">
        <v>367</v>
      </c>
      <c r="I304" s="196" t="s">
        <v>9</v>
      </c>
      <c r="J304" s="196" t="s">
        <v>62</v>
      </c>
      <c r="K304" s="197">
        <v>79.849999999999994</v>
      </c>
      <c r="L304" s="196" t="s">
        <v>63</v>
      </c>
      <c r="M304"/>
    </row>
    <row r="305" spans="1:13" ht="13.5" hidden="1" x14ac:dyDescent="0.25">
      <c r="A305" s="196" t="s">
        <v>57</v>
      </c>
      <c r="B305" s="196" t="s">
        <v>58</v>
      </c>
      <c r="C305" s="196" t="s">
        <v>336</v>
      </c>
      <c r="D305" s="196" t="s">
        <v>337</v>
      </c>
      <c r="E305" s="197" t="s">
        <v>11</v>
      </c>
      <c r="F305" s="196" t="s">
        <v>11</v>
      </c>
      <c r="G305" s="196">
        <v>92863</v>
      </c>
      <c r="H305" s="196" t="s">
        <v>368</v>
      </c>
      <c r="I305" s="196" t="s">
        <v>9</v>
      </c>
      <c r="J305" s="196" t="s">
        <v>62</v>
      </c>
      <c r="K305" s="199">
        <v>1076.98</v>
      </c>
      <c r="L305" s="196" t="s">
        <v>63</v>
      </c>
      <c r="M305"/>
    </row>
    <row r="306" spans="1:13" ht="13.5" hidden="1" x14ac:dyDescent="0.25">
      <c r="A306" s="196" t="s">
        <v>57</v>
      </c>
      <c r="B306" s="196" t="s">
        <v>58</v>
      </c>
      <c r="C306" s="196" t="s">
        <v>336</v>
      </c>
      <c r="D306" s="196" t="s">
        <v>337</v>
      </c>
      <c r="E306" s="197" t="s">
        <v>11</v>
      </c>
      <c r="F306" s="196" t="s">
        <v>11</v>
      </c>
      <c r="G306" s="196">
        <v>92864</v>
      </c>
      <c r="H306" s="196" t="s">
        <v>369</v>
      </c>
      <c r="I306" s="196" t="s">
        <v>9</v>
      </c>
      <c r="J306" s="196" t="s">
        <v>62</v>
      </c>
      <c r="K306" s="197">
        <v>92.83</v>
      </c>
      <c r="L306" s="196" t="s">
        <v>63</v>
      </c>
      <c r="M306"/>
    </row>
    <row r="307" spans="1:13" ht="13.5" hidden="1" x14ac:dyDescent="0.25">
      <c r="A307" s="196" t="s">
        <v>57</v>
      </c>
      <c r="B307" s="196" t="s">
        <v>58</v>
      </c>
      <c r="C307" s="196" t="s">
        <v>370</v>
      </c>
      <c r="D307" s="196" t="s">
        <v>371</v>
      </c>
      <c r="E307" s="197" t="s">
        <v>11</v>
      </c>
      <c r="F307" s="196" t="s">
        <v>11</v>
      </c>
      <c r="G307" s="196">
        <v>92210</v>
      </c>
      <c r="H307" s="196" t="s">
        <v>372</v>
      </c>
      <c r="I307" s="196" t="s">
        <v>9</v>
      </c>
      <c r="J307" s="196" t="s">
        <v>62</v>
      </c>
      <c r="K307" s="197">
        <v>168.79</v>
      </c>
      <c r="L307" s="196" t="s">
        <v>63</v>
      </c>
      <c r="M307"/>
    </row>
    <row r="308" spans="1:13" ht="13.5" hidden="1" x14ac:dyDescent="0.25">
      <c r="A308" s="196" t="s">
        <v>57</v>
      </c>
      <c r="B308" s="196" t="s">
        <v>58</v>
      </c>
      <c r="C308" s="196" t="s">
        <v>370</v>
      </c>
      <c r="D308" s="196" t="s">
        <v>371</v>
      </c>
      <c r="E308" s="197" t="s">
        <v>11</v>
      </c>
      <c r="F308" s="196" t="s">
        <v>11</v>
      </c>
      <c r="G308" s="196">
        <v>92211</v>
      </c>
      <c r="H308" s="196" t="s">
        <v>373</v>
      </c>
      <c r="I308" s="196" t="s">
        <v>9</v>
      </c>
      <c r="J308" s="196" t="s">
        <v>62</v>
      </c>
      <c r="K308" s="197">
        <v>205.32</v>
      </c>
      <c r="L308" s="196" t="s">
        <v>63</v>
      </c>
      <c r="M308"/>
    </row>
    <row r="309" spans="1:13" ht="13.5" hidden="1" x14ac:dyDescent="0.25">
      <c r="A309" s="196" t="s">
        <v>57</v>
      </c>
      <c r="B309" s="196" t="s">
        <v>58</v>
      </c>
      <c r="C309" s="196" t="s">
        <v>370</v>
      </c>
      <c r="D309" s="196" t="s">
        <v>371</v>
      </c>
      <c r="E309" s="197" t="s">
        <v>11</v>
      </c>
      <c r="F309" s="196" t="s">
        <v>11</v>
      </c>
      <c r="G309" s="196">
        <v>92212</v>
      </c>
      <c r="H309" s="196" t="s">
        <v>374</v>
      </c>
      <c r="I309" s="196" t="s">
        <v>9</v>
      </c>
      <c r="J309" s="196" t="s">
        <v>62</v>
      </c>
      <c r="K309" s="197">
        <v>312.82</v>
      </c>
      <c r="L309" s="196" t="s">
        <v>63</v>
      </c>
      <c r="M309"/>
    </row>
    <row r="310" spans="1:13" ht="13.5" hidden="1" x14ac:dyDescent="0.25">
      <c r="A310" s="196" t="s">
        <v>57</v>
      </c>
      <c r="B310" s="196" t="s">
        <v>58</v>
      </c>
      <c r="C310" s="196" t="s">
        <v>370</v>
      </c>
      <c r="D310" s="196" t="s">
        <v>371</v>
      </c>
      <c r="E310" s="197" t="s">
        <v>11</v>
      </c>
      <c r="F310" s="196" t="s">
        <v>11</v>
      </c>
      <c r="G310" s="196">
        <v>92213</v>
      </c>
      <c r="H310" s="196" t="s">
        <v>375</v>
      </c>
      <c r="I310" s="196" t="s">
        <v>9</v>
      </c>
      <c r="J310" s="196" t="s">
        <v>62</v>
      </c>
      <c r="K310" s="197">
        <v>415.7</v>
      </c>
      <c r="L310" s="196" t="s">
        <v>63</v>
      </c>
      <c r="M310"/>
    </row>
    <row r="311" spans="1:13" ht="13.5" hidden="1" x14ac:dyDescent="0.25">
      <c r="A311" s="196" t="s">
        <v>57</v>
      </c>
      <c r="B311" s="196" t="s">
        <v>58</v>
      </c>
      <c r="C311" s="196" t="s">
        <v>370</v>
      </c>
      <c r="D311" s="196" t="s">
        <v>371</v>
      </c>
      <c r="E311" s="197" t="s">
        <v>11</v>
      </c>
      <c r="F311" s="196" t="s">
        <v>11</v>
      </c>
      <c r="G311" s="196">
        <v>92214</v>
      </c>
      <c r="H311" s="196" t="s">
        <v>376</v>
      </c>
      <c r="I311" s="196" t="s">
        <v>9</v>
      </c>
      <c r="J311" s="196" t="s">
        <v>62</v>
      </c>
      <c r="K311" s="197">
        <v>503.21</v>
      </c>
      <c r="L311" s="196" t="s">
        <v>63</v>
      </c>
      <c r="M311"/>
    </row>
    <row r="312" spans="1:13" ht="13.5" hidden="1" x14ac:dyDescent="0.25">
      <c r="A312" s="196" t="s">
        <v>57</v>
      </c>
      <c r="B312" s="196" t="s">
        <v>58</v>
      </c>
      <c r="C312" s="196" t="s">
        <v>370</v>
      </c>
      <c r="D312" s="196" t="s">
        <v>371</v>
      </c>
      <c r="E312" s="197" t="s">
        <v>11</v>
      </c>
      <c r="F312" s="196" t="s">
        <v>11</v>
      </c>
      <c r="G312" s="196">
        <v>92215</v>
      </c>
      <c r="H312" s="196" t="s">
        <v>377</v>
      </c>
      <c r="I312" s="196" t="s">
        <v>9</v>
      </c>
      <c r="J312" s="196" t="s">
        <v>62</v>
      </c>
      <c r="K312" s="197">
        <v>577.66999999999996</v>
      </c>
      <c r="L312" s="196" t="s">
        <v>63</v>
      </c>
      <c r="M312"/>
    </row>
    <row r="313" spans="1:13" ht="13.5" hidden="1" x14ac:dyDescent="0.25">
      <c r="A313" s="196" t="s">
        <v>57</v>
      </c>
      <c r="B313" s="196" t="s">
        <v>58</v>
      </c>
      <c r="C313" s="196" t="s">
        <v>370</v>
      </c>
      <c r="D313" s="196" t="s">
        <v>371</v>
      </c>
      <c r="E313" s="197" t="s">
        <v>11</v>
      </c>
      <c r="F313" s="196" t="s">
        <v>11</v>
      </c>
      <c r="G313" s="196">
        <v>92216</v>
      </c>
      <c r="H313" s="196" t="s">
        <v>378</v>
      </c>
      <c r="I313" s="196" t="s">
        <v>9</v>
      </c>
      <c r="J313" s="196" t="s">
        <v>62</v>
      </c>
      <c r="K313" s="197">
        <v>599.52</v>
      </c>
      <c r="L313" s="196" t="s">
        <v>63</v>
      </c>
      <c r="M313"/>
    </row>
    <row r="314" spans="1:13" ht="13.5" hidden="1" x14ac:dyDescent="0.25">
      <c r="A314" s="196" t="s">
        <v>57</v>
      </c>
      <c r="B314" s="196" t="s">
        <v>58</v>
      </c>
      <c r="C314" s="196" t="s">
        <v>370</v>
      </c>
      <c r="D314" s="196" t="s">
        <v>371</v>
      </c>
      <c r="E314" s="197" t="s">
        <v>11</v>
      </c>
      <c r="F314" s="196" t="s">
        <v>11</v>
      </c>
      <c r="G314" s="196">
        <v>92219</v>
      </c>
      <c r="H314" s="196" t="s">
        <v>379</v>
      </c>
      <c r="I314" s="196" t="s">
        <v>9</v>
      </c>
      <c r="J314" s="196" t="s">
        <v>62</v>
      </c>
      <c r="K314" s="197">
        <v>172.8</v>
      </c>
      <c r="L314" s="196" t="s">
        <v>63</v>
      </c>
      <c r="M314"/>
    </row>
    <row r="315" spans="1:13" ht="13.5" hidden="1" x14ac:dyDescent="0.25">
      <c r="A315" s="196" t="s">
        <v>57</v>
      </c>
      <c r="B315" s="196" t="s">
        <v>58</v>
      </c>
      <c r="C315" s="196" t="s">
        <v>370</v>
      </c>
      <c r="D315" s="196" t="s">
        <v>371</v>
      </c>
      <c r="E315" s="197" t="s">
        <v>11</v>
      </c>
      <c r="F315" s="196" t="s">
        <v>11</v>
      </c>
      <c r="G315" s="196">
        <v>92220</v>
      </c>
      <c r="H315" s="196" t="s">
        <v>380</v>
      </c>
      <c r="I315" s="196" t="s">
        <v>9</v>
      </c>
      <c r="J315" s="196" t="s">
        <v>62</v>
      </c>
      <c r="K315" s="197">
        <v>210.54</v>
      </c>
      <c r="L315" s="196" t="s">
        <v>63</v>
      </c>
      <c r="M315"/>
    </row>
    <row r="316" spans="1:13" ht="13.5" hidden="1" x14ac:dyDescent="0.25">
      <c r="A316" s="196" t="s">
        <v>57</v>
      </c>
      <c r="B316" s="196" t="s">
        <v>58</v>
      </c>
      <c r="C316" s="196" t="s">
        <v>370</v>
      </c>
      <c r="D316" s="196" t="s">
        <v>371</v>
      </c>
      <c r="E316" s="197" t="s">
        <v>11</v>
      </c>
      <c r="F316" s="196" t="s">
        <v>11</v>
      </c>
      <c r="G316" s="196">
        <v>92221</v>
      </c>
      <c r="H316" s="196" t="s">
        <v>381</v>
      </c>
      <c r="I316" s="196" t="s">
        <v>9</v>
      </c>
      <c r="J316" s="196" t="s">
        <v>62</v>
      </c>
      <c r="K316" s="197">
        <v>319.23</v>
      </c>
      <c r="L316" s="196" t="s">
        <v>63</v>
      </c>
      <c r="M316"/>
    </row>
    <row r="317" spans="1:13" ht="13.5" hidden="1" x14ac:dyDescent="0.25">
      <c r="A317" s="196" t="s">
        <v>57</v>
      </c>
      <c r="B317" s="196" t="s">
        <v>58</v>
      </c>
      <c r="C317" s="196" t="s">
        <v>370</v>
      </c>
      <c r="D317" s="196" t="s">
        <v>371</v>
      </c>
      <c r="E317" s="197" t="s">
        <v>11</v>
      </c>
      <c r="F317" s="196" t="s">
        <v>11</v>
      </c>
      <c r="G317" s="196">
        <v>92222</v>
      </c>
      <c r="H317" s="196" t="s">
        <v>382</v>
      </c>
      <c r="I317" s="196" t="s">
        <v>9</v>
      </c>
      <c r="J317" s="196" t="s">
        <v>62</v>
      </c>
      <c r="K317" s="197">
        <v>423.31</v>
      </c>
      <c r="L317" s="196" t="s">
        <v>63</v>
      </c>
      <c r="M317"/>
    </row>
    <row r="318" spans="1:13" ht="13.5" hidden="1" x14ac:dyDescent="0.25">
      <c r="A318" s="196" t="s">
        <v>57</v>
      </c>
      <c r="B318" s="196" t="s">
        <v>58</v>
      </c>
      <c r="C318" s="196" t="s">
        <v>370</v>
      </c>
      <c r="D318" s="196" t="s">
        <v>371</v>
      </c>
      <c r="E318" s="197" t="s">
        <v>11</v>
      </c>
      <c r="F318" s="196" t="s">
        <v>11</v>
      </c>
      <c r="G318" s="196">
        <v>92223</v>
      </c>
      <c r="H318" s="196" t="s">
        <v>383</v>
      </c>
      <c r="I318" s="196" t="s">
        <v>9</v>
      </c>
      <c r="J318" s="196" t="s">
        <v>62</v>
      </c>
      <c r="K318" s="197">
        <v>512.01</v>
      </c>
      <c r="L318" s="196" t="s">
        <v>63</v>
      </c>
      <c r="M318"/>
    </row>
    <row r="319" spans="1:13" ht="13.5" hidden="1" x14ac:dyDescent="0.25">
      <c r="A319" s="196" t="s">
        <v>57</v>
      </c>
      <c r="B319" s="196" t="s">
        <v>58</v>
      </c>
      <c r="C319" s="196" t="s">
        <v>370</v>
      </c>
      <c r="D319" s="196" t="s">
        <v>371</v>
      </c>
      <c r="E319" s="197" t="s">
        <v>11</v>
      </c>
      <c r="F319" s="196" t="s">
        <v>11</v>
      </c>
      <c r="G319" s="196">
        <v>92224</v>
      </c>
      <c r="H319" s="196" t="s">
        <v>384</v>
      </c>
      <c r="I319" s="196" t="s">
        <v>9</v>
      </c>
      <c r="J319" s="196" t="s">
        <v>62</v>
      </c>
      <c r="K319" s="197">
        <v>587.71</v>
      </c>
      <c r="L319" s="196" t="s">
        <v>63</v>
      </c>
      <c r="M319"/>
    </row>
    <row r="320" spans="1:13" ht="13.5" hidden="1" x14ac:dyDescent="0.25">
      <c r="A320" s="196" t="s">
        <v>57</v>
      </c>
      <c r="B320" s="196" t="s">
        <v>58</v>
      </c>
      <c r="C320" s="196" t="s">
        <v>370</v>
      </c>
      <c r="D320" s="196" t="s">
        <v>371</v>
      </c>
      <c r="E320" s="197" t="s">
        <v>11</v>
      </c>
      <c r="F320" s="196" t="s">
        <v>11</v>
      </c>
      <c r="G320" s="196">
        <v>92226</v>
      </c>
      <c r="H320" s="196" t="s">
        <v>385</v>
      </c>
      <c r="I320" s="196" t="s">
        <v>9</v>
      </c>
      <c r="J320" s="196" t="s">
        <v>62</v>
      </c>
      <c r="K320" s="197">
        <v>610.76</v>
      </c>
      <c r="L320" s="196" t="s">
        <v>63</v>
      </c>
      <c r="M320"/>
    </row>
    <row r="321" spans="1:13" ht="13.5" hidden="1" x14ac:dyDescent="0.25">
      <c r="A321" s="196" t="s">
        <v>57</v>
      </c>
      <c r="B321" s="196" t="s">
        <v>58</v>
      </c>
      <c r="C321" s="196" t="s">
        <v>370</v>
      </c>
      <c r="D321" s="196" t="s">
        <v>371</v>
      </c>
      <c r="E321" s="197" t="s">
        <v>11</v>
      </c>
      <c r="F321" s="196" t="s">
        <v>11</v>
      </c>
      <c r="G321" s="196">
        <v>92808</v>
      </c>
      <c r="H321" s="196" t="s">
        <v>386</v>
      </c>
      <c r="I321" s="196" t="s">
        <v>9</v>
      </c>
      <c r="J321" s="196" t="s">
        <v>62</v>
      </c>
      <c r="K321" s="197">
        <v>28.01</v>
      </c>
      <c r="L321" s="196" t="s">
        <v>63</v>
      </c>
      <c r="M321"/>
    </row>
    <row r="322" spans="1:13" ht="13.5" hidden="1" x14ac:dyDescent="0.25">
      <c r="A322" s="196" t="s">
        <v>57</v>
      </c>
      <c r="B322" s="196" t="s">
        <v>58</v>
      </c>
      <c r="C322" s="196" t="s">
        <v>370</v>
      </c>
      <c r="D322" s="196" t="s">
        <v>371</v>
      </c>
      <c r="E322" s="197" t="s">
        <v>11</v>
      </c>
      <c r="F322" s="196" t="s">
        <v>11</v>
      </c>
      <c r="G322" s="196">
        <v>92809</v>
      </c>
      <c r="H322" s="196" t="s">
        <v>387</v>
      </c>
      <c r="I322" s="196" t="s">
        <v>9</v>
      </c>
      <c r="J322" s="196" t="s">
        <v>62</v>
      </c>
      <c r="K322" s="197">
        <v>38.909999999999997</v>
      </c>
      <c r="L322" s="196" t="s">
        <v>63</v>
      </c>
      <c r="M322"/>
    </row>
    <row r="323" spans="1:13" ht="13.5" hidden="1" x14ac:dyDescent="0.25">
      <c r="A323" s="196" t="s">
        <v>57</v>
      </c>
      <c r="B323" s="196" t="s">
        <v>58</v>
      </c>
      <c r="C323" s="196" t="s">
        <v>370</v>
      </c>
      <c r="D323" s="196" t="s">
        <v>371</v>
      </c>
      <c r="E323" s="197" t="s">
        <v>11</v>
      </c>
      <c r="F323" s="196" t="s">
        <v>11</v>
      </c>
      <c r="G323" s="196">
        <v>92810</v>
      </c>
      <c r="H323" s="196" t="s">
        <v>388</v>
      </c>
      <c r="I323" s="196" t="s">
        <v>9</v>
      </c>
      <c r="J323" s="196" t="s">
        <v>62</v>
      </c>
      <c r="K323" s="197">
        <v>50.1</v>
      </c>
      <c r="L323" s="196" t="s">
        <v>63</v>
      </c>
      <c r="M323"/>
    </row>
    <row r="324" spans="1:13" ht="13.5" hidden="1" x14ac:dyDescent="0.25">
      <c r="A324" s="196" t="s">
        <v>57</v>
      </c>
      <c r="B324" s="196" t="s">
        <v>58</v>
      </c>
      <c r="C324" s="196" t="s">
        <v>370</v>
      </c>
      <c r="D324" s="196" t="s">
        <v>371</v>
      </c>
      <c r="E324" s="197" t="s">
        <v>11</v>
      </c>
      <c r="F324" s="196" t="s">
        <v>11</v>
      </c>
      <c r="G324" s="196">
        <v>92811</v>
      </c>
      <c r="H324" s="196" t="s">
        <v>389</v>
      </c>
      <c r="I324" s="196" t="s">
        <v>9</v>
      </c>
      <c r="J324" s="196" t="s">
        <v>62</v>
      </c>
      <c r="K324" s="197">
        <v>61.5</v>
      </c>
      <c r="L324" s="196" t="s">
        <v>63</v>
      </c>
      <c r="M324"/>
    </row>
    <row r="325" spans="1:13" ht="13.5" hidden="1" x14ac:dyDescent="0.25">
      <c r="A325" s="196" t="s">
        <v>57</v>
      </c>
      <c r="B325" s="196" t="s">
        <v>58</v>
      </c>
      <c r="C325" s="196" t="s">
        <v>370</v>
      </c>
      <c r="D325" s="196" t="s">
        <v>371</v>
      </c>
      <c r="E325" s="197" t="s">
        <v>11</v>
      </c>
      <c r="F325" s="196" t="s">
        <v>11</v>
      </c>
      <c r="G325" s="196">
        <v>92812</v>
      </c>
      <c r="H325" s="196" t="s">
        <v>390</v>
      </c>
      <c r="I325" s="196" t="s">
        <v>9</v>
      </c>
      <c r="J325" s="196" t="s">
        <v>62</v>
      </c>
      <c r="K325" s="197">
        <v>73.16</v>
      </c>
      <c r="L325" s="196" t="s">
        <v>63</v>
      </c>
      <c r="M325"/>
    </row>
    <row r="326" spans="1:13" ht="13.5" hidden="1" x14ac:dyDescent="0.25">
      <c r="A326" s="196" t="s">
        <v>57</v>
      </c>
      <c r="B326" s="196" t="s">
        <v>58</v>
      </c>
      <c r="C326" s="196" t="s">
        <v>370</v>
      </c>
      <c r="D326" s="196" t="s">
        <v>371</v>
      </c>
      <c r="E326" s="197" t="s">
        <v>11</v>
      </c>
      <c r="F326" s="196" t="s">
        <v>11</v>
      </c>
      <c r="G326" s="196">
        <v>92813</v>
      </c>
      <c r="H326" s="196" t="s">
        <v>391</v>
      </c>
      <c r="I326" s="196" t="s">
        <v>9</v>
      </c>
      <c r="J326" s="196" t="s">
        <v>62</v>
      </c>
      <c r="K326" s="197">
        <v>85.06</v>
      </c>
      <c r="L326" s="196" t="s">
        <v>63</v>
      </c>
      <c r="M326"/>
    </row>
    <row r="327" spans="1:13" ht="13.5" hidden="1" x14ac:dyDescent="0.25">
      <c r="A327" s="196" t="s">
        <v>57</v>
      </c>
      <c r="B327" s="196" t="s">
        <v>58</v>
      </c>
      <c r="C327" s="196" t="s">
        <v>370</v>
      </c>
      <c r="D327" s="196" t="s">
        <v>371</v>
      </c>
      <c r="E327" s="197" t="s">
        <v>11</v>
      </c>
      <c r="F327" s="196" t="s">
        <v>11</v>
      </c>
      <c r="G327" s="196">
        <v>92814</v>
      </c>
      <c r="H327" s="196" t="s">
        <v>392</v>
      </c>
      <c r="I327" s="196" t="s">
        <v>9</v>
      </c>
      <c r="J327" s="196" t="s">
        <v>62</v>
      </c>
      <c r="K327" s="197">
        <v>97.21</v>
      </c>
      <c r="L327" s="196" t="s">
        <v>63</v>
      </c>
      <c r="M327"/>
    </row>
    <row r="328" spans="1:13" ht="13.5" hidden="1" x14ac:dyDescent="0.25">
      <c r="A328" s="196" t="s">
        <v>57</v>
      </c>
      <c r="B328" s="196" t="s">
        <v>58</v>
      </c>
      <c r="C328" s="196" t="s">
        <v>370</v>
      </c>
      <c r="D328" s="196" t="s">
        <v>371</v>
      </c>
      <c r="E328" s="197" t="s">
        <v>11</v>
      </c>
      <c r="F328" s="196" t="s">
        <v>11</v>
      </c>
      <c r="G328" s="196">
        <v>92815</v>
      </c>
      <c r="H328" s="196" t="s">
        <v>393</v>
      </c>
      <c r="I328" s="196" t="s">
        <v>9</v>
      </c>
      <c r="J328" s="196" t="s">
        <v>62</v>
      </c>
      <c r="K328" s="197">
        <v>109.56</v>
      </c>
      <c r="L328" s="196" t="s">
        <v>63</v>
      </c>
      <c r="M328"/>
    </row>
    <row r="329" spans="1:13" ht="13.5" hidden="1" x14ac:dyDescent="0.25">
      <c r="A329" s="196" t="s">
        <v>57</v>
      </c>
      <c r="B329" s="196" t="s">
        <v>58</v>
      </c>
      <c r="C329" s="196" t="s">
        <v>370</v>
      </c>
      <c r="D329" s="196" t="s">
        <v>371</v>
      </c>
      <c r="E329" s="197" t="s">
        <v>11</v>
      </c>
      <c r="F329" s="196" t="s">
        <v>11</v>
      </c>
      <c r="G329" s="196">
        <v>92816</v>
      </c>
      <c r="H329" s="196" t="s">
        <v>394</v>
      </c>
      <c r="I329" s="196" t="s">
        <v>9</v>
      </c>
      <c r="J329" s="196" t="s">
        <v>62</v>
      </c>
      <c r="K329" s="197">
        <v>866.8</v>
      </c>
      <c r="L329" s="196" t="s">
        <v>63</v>
      </c>
      <c r="M329"/>
    </row>
    <row r="330" spans="1:13" ht="13.5" hidden="1" x14ac:dyDescent="0.25">
      <c r="A330" s="196" t="s">
        <v>57</v>
      </c>
      <c r="B330" s="196" t="s">
        <v>58</v>
      </c>
      <c r="C330" s="196" t="s">
        <v>370</v>
      </c>
      <c r="D330" s="196" t="s">
        <v>371</v>
      </c>
      <c r="E330" s="197" t="s">
        <v>11</v>
      </c>
      <c r="F330" s="196" t="s">
        <v>11</v>
      </c>
      <c r="G330" s="196">
        <v>92817</v>
      </c>
      <c r="H330" s="196" t="s">
        <v>395</v>
      </c>
      <c r="I330" s="196" t="s">
        <v>9</v>
      </c>
      <c r="J330" s="196" t="s">
        <v>62</v>
      </c>
      <c r="K330" s="197">
        <v>135.02000000000001</v>
      </c>
      <c r="L330" s="196" t="s">
        <v>63</v>
      </c>
      <c r="M330"/>
    </row>
    <row r="331" spans="1:13" ht="13.5" hidden="1" x14ac:dyDescent="0.25">
      <c r="A331" s="196" t="s">
        <v>57</v>
      </c>
      <c r="B331" s="196" t="s">
        <v>58</v>
      </c>
      <c r="C331" s="196" t="s">
        <v>370</v>
      </c>
      <c r="D331" s="196" t="s">
        <v>371</v>
      </c>
      <c r="E331" s="197" t="s">
        <v>11</v>
      </c>
      <c r="F331" s="196" t="s">
        <v>11</v>
      </c>
      <c r="G331" s="196">
        <v>92818</v>
      </c>
      <c r="H331" s="196" t="s">
        <v>396</v>
      </c>
      <c r="I331" s="196" t="s">
        <v>9</v>
      </c>
      <c r="J331" s="196" t="s">
        <v>62</v>
      </c>
      <c r="K331" s="199">
        <v>1235.2</v>
      </c>
      <c r="L331" s="196" t="s">
        <v>63</v>
      </c>
      <c r="M331"/>
    </row>
    <row r="332" spans="1:13" ht="13.5" hidden="1" x14ac:dyDescent="0.25">
      <c r="A332" s="196" t="s">
        <v>57</v>
      </c>
      <c r="B332" s="196" t="s">
        <v>58</v>
      </c>
      <c r="C332" s="196" t="s">
        <v>370</v>
      </c>
      <c r="D332" s="196" t="s">
        <v>371</v>
      </c>
      <c r="E332" s="197" t="s">
        <v>11</v>
      </c>
      <c r="F332" s="196" t="s">
        <v>11</v>
      </c>
      <c r="G332" s="196">
        <v>92819</v>
      </c>
      <c r="H332" s="196" t="s">
        <v>397</v>
      </c>
      <c r="I332" s="196" t="s">
        <v>9</v>
      </c>
      <c r="J332" s="196" t="s">
        <v>62</v>
      </c>
      <c r="K332" s="197">
        <v>175.02</v>
      </c>
      <c r="L332" s="196" t="s">
        <v>63</v>
      </c>
      <c r="M332"/>
    </row>
    <row r="333" spans="1:13" ht="13.5" hidden="1" x14ac:dyDescent="0.25">
      <c r="A333" s="196" t="s">
        <v>57</v>
      </c>
      <c r="B333" s="196" t="s">
        <v>58</v>
      </c>
      <c r="C333" s="196" t="s">
        <v>370</v>
      </c>
      <c r="D333" s="196" t="s">
        <v>371</v>
      </c>
      <c r="E333" s="197" t="s">
        <v>11</v>
      </c>
      <c r="F333" s="196" t="s">
        <v>11</v>
      </c>
      <c r="G333" s="196">
        <v>92820</v>
      </c>
      <c r="H333" s="196" t="s">
        <v>398</v>
      </c>
      <c r="I333" s="196" t="s">
        <v>9</v>
      </c>
      <c r="J333" s="196" t="s">
        <v>62</v>
      </c>
      <c r="K333" s="197">
        <v>30.85</v>
      </c>
      <c r="L333" s="196" t="s">
        <v>63</v>
      </c>
      <c r="M333"/>
    </row>
    <row r="334" spans="1:13" ht="13.5" hidden="1" x14ac:dyDescent="0.25">
      <c r="A334" s="196" t="s">
        <v>57</v>
      </c>
      <c r="B334" s="196" t="s">
        <v>58</v>
      </c>
      <c r="C334" s="196" t="s">
        <v>370</v>
      </c>
      <c r="D334" s="196" t="s">
        <v>371</v>
      </c>
      <c r="E334" s="197" t="s">
        <v>11</v>
      </c>
      <c r="F334" s="196" t="s">
        <v>11</v>
      </c>
      <c r="G334" s="196">
        <v>92821</v>
      </c>
      <c r="H334" s="196" t="s">
        <v>399</v>
      </c>
      <c r="I334" s="196" t="s">
        <v>9</v>
      </c>
      <c r="J334" s="196" t="s">
        <v>62</v>
      </c>
      <c r="K334" s="197">
        <v>42.92</v>
      </c>
      <c r="L334" s="196" t="s">
        <v>63</v>
      </c>
      <c r="M334"/>
    </row>
    <row r="335" spans="1:13" ht="13.5" hidden="1" x14ac:dyDescent="0.25">
      <c r="A335" s="196" t="s">
        <v>57</v>
      </c>
      <c r="B335" s="196" t="s">
        <v>58</v>
      </c>
      <c r="C335" s="196" t="s">
        <v>370</v>
      </c>
      <c r="D335" s="196" t="s">
        <v>371</v>
      </c>
      <c r="E335" s="197" t="s">
        <v>11</v>
      </c>
      <c r="F335" s="196" t="s">
        <v>11</v>
      </c>
      <c r="G335" s="196">
        <v>92822</v>
      </c>
      <c r="H335" s="196" t="s">
        <v>400</v>
      </c>
      <c r="I335" s="196" t="s">
        <v>9</v>
      </c>
      <c r="J335" s="196" t="s">
        <v>62</v>
      </c>
      <c r="K335" s="197">
        <v>55.32</v>
      </c>
      <c r="L335" s="196" t="s">
        <v>63</v>
      </c>
      <c r="M335"/>
    </row>
    <row r="336" spans="1:13" ht="13.5" hidden="1" x14ac:dyDescent="0.25">
      <c r="A336" s="196" t="s">
        <v>57</v>
      </c>
      <c r="B336" s="196" t="s">
        <v>58</v>
      </c>
      <c r="C336" s="196" t="s">
        <v>370</v>
      </c>
      <c r="D336" s="196" t="s">
        <v>371</v>
      </c>
      <c r="E336" s="197" t="s">
        <v>11</v>
      </c>
      <c r="F336" s="196" t="s">
        <v>11</v>
      </c>
      <c r="G336" s="196">
        <v>92824</v>
      </c>
      <c r="H336" s="196" t="s">
        <v>401</v>
      </c>
      <c r="I336" s="196" t="s">
        <v>9</v>
      </c>
      <c r="J336" s="196" t="s">
        <v>62</v>
      </c>
      <c r="K336" s="197">
        <v>67.91</v>
      </c>
      <c r="L336" s="196" t="s">
        <v>63</v>
      </c>
      <c r="M336"/>
    </row>
    <row r="337" spans="1:13" ht="13.5" hidden="1" x14ac:dyDescent="0.25">
      <c r="A337" s="196" t="s">
        <v>57</v>
      </c>
      <c r="B337" s="196" t="s">
        <v>58</v>
      </c>
      <c r="C337" s="196" t="s">
        <v>370</v>
      </c>
      <c r="D337" s="196" t="s">
        <v>371</v>
      </c>
      <c r="E337" s="197" t="s">
        <v>11</v>
      </c>
      <c r="F337" s="196" t="s">
        <v>11</v>
      </c>
      <c r="G337" s="196">
        <v>92825</v>
      </c>
      <c r="H337" s="196" t="s">
        <v>402</v>
      </c>
      <c r="I337" s="196" t="s">
        <v>9</v>
      </c>
      <c r="J337" s="196" t="s">
        <v>62</v>
      </c>
      <c r="K337" s="197">
        <v>80.77</v>
      </c>
      <c r="L337" s="196" t="s">
        <v>63</v>
      </c>
      <c r="M337"/>
    </row>
    <row r="338" spans="1:13" ht="13.5" hidden="1" x14ac:dyDescent="0.25">
      <c r="A338" s="196" t="s">
        <v>57</v>
      </c>
      <c r="B338" s="196" t="s">
        <v>58</v>
      </c>
      <c r="C338" s="196" t="s">
        <v>370</v>
      </c>
      <c r="D338" s="196" t="s">
        <v>371</v>
      </c>
      <c r="E338" s="197" t="s">
        <v>11</v>
      </c>
      <c r="F338" s="196" t="s">
        <v>11</v>
      </c>
      <c r="G338" s="196">
        <v>92826</v>
      </c>
      <c r="H338" s="196" t="s">
        <v>403</v>
      </c>
      <c r="I338" s="196" t="s">
        <v>9</v>
      </c>
      <c r="J338" s="196" t="s">
        <v>62</v>
      </c>
      <c r="K338" s="197">
        <v>93.86</v>
      </c>
      <c r="L338" s="196" t="s">
        <v>63</v>
      </c>
      <c r="M338"/>
    </row>
    <row r="339" spans="1:13" ht="13.5" hidden="1" x14ac:dyDescent="0.25">
      <c r="A339" s="196" t="s">
        <v>57</v>
      </c>
      <c r="B339" s="196" t="s">
        <v>58</v>
      </c>
      <c r="C339" s="196" t="s">
        <v>370</v>
      </c>
      <c r="D339" s="196" t="s">
        <v>371</v>
      </c>
      <c r="E339" s="197" t="s">
        <v>11</v>
      </c>
      <c r="F339" s="196" t="s">
        <v>11</v>
      </c>
      <c r="G339" s="196">
        <v>92827</v>
      </c>
      <c r="H339" s="196" t="s">
        <v>404</v>
      </c>
      <c r="I339" s="196" t="s">
        <v>9</v>
      </c>
      <c r="J339" s="196" t="s">
        <v>62</v>
      </c>
      <c r="K339" s="197">
        <v>107.25</v>
      </c>
      <c r="L339" s="196" t="s">
        <v>63</v>
      </c>
      <c r="M339"/>
    </row>
    <row r="340" spans="1:13" ht="13.5" hidden="1" x14ac:dyDescent="0.25">
      <c r="A340" s="196" t="s">
        <v>57</v>
      </c>
      <c r="B340" s="196" t="s">
        <v>58</v>
      </c>
      <c r="C340" s="196" t="s">
        <v>370</v>
      </c>
      <c r="D340" s="196" t="s">
        <v>371</v>
      </c>
      <c r="E340" s="197" t="s">
        <v>11</v>
      </c>
      <c r="F340" s="196" t="s">
        <v>11</v>
      </c>
      <c r="G340" s="196">
        <v>92828</v>
      </c>
      <c r="H340" s="196" t="s">
        <v>405</v>
      </c>
      <c r="I340" s="196" t="s">
        <v>9</v>
      </c>
      <c r="J340" s="196" t="s">
        <v>62</v>
      </c>
      <c r="K340" s="197">
        <v>120.8</v>
      </c>
      <c r="L340" s="196" t="s">
        <v>63</v>
      </c>
      <c r="M340"/>
    </row>
    <row r="341" spans="1:13" ht="13.5" hidden="1" x14ac:dyDescent="0.25">
      <c r="A341" s="196" t="s">
        <v>57</v>
      </c>
      <c r="B341" s="196" t="s">
        <v>58</v>
      </c>
      <c r="C341" s="196" t="s">
        <v>370</v>
      </c>
      <c r="D341" s="196" t="s">
        <v>371</v>
      </c>
      <c r="E341" s="197" t="s">
        <v>11</v>
      </c>
      <c r="F341" s="196" t="s">
        <v>11</v>
      </c>
      <c r="G341" s="196">
        <v>92829</v>
      </c>
      <c r="H341" s="196" t="s">
        <v>406</v>
      </c>
      <c r="I341" s="196" t="s">
        <v>9</v>
      </c>
      <c r="J341" s="196" t="s">
        <v>62</v>
      </c>
      <c r="K341" s="197">
        <v>880.44</v>
      </c>
      <c r="L341" s="196" t="s">
        <v>63</v>
      </c>
      <c r="M341"/>
    </row>
    <row r="342" spans="1:13" ht="13.5" hidden="1" x14ac:dyDescent="0.25">
      <c r="A342" s="196" t="s">
        <v>57</v>
      </c>
      <c r="B342" s="196" t="s">
        <v>58</v>
      </c>
      <c r="C342" s="196" t="s">
        <v>370</v>
      </c>
      <c r="D342" s="196" t="s">
        <v>371</v>
      </c>
      <c r="E342" s="197" t="s">
        <v>11</v>
      </c>
      <c r="F342" s="196" t="s">
        <v>11</v>
      </c>
      <c r="G342" s="196">
        <v>92830</v>
      </c>
      <c r="H342" s="196" t="s">
        <v>407</v>
      </c>
      <c r="I342" s="196" t="s">
        <v>9</v>
      </c>
      <c r="J342" s="196" t="s">
        <v>62</v>
      </c>
      <c r="K342" s="197">
        <v>148.66</v>
      </c>
      <c r="L342" s="196" t="s">
        <v>63</v>
      </c>
      <c r="M342"/>
    </row>
    <row r="343" spans="1:13" ht="13.5" hidden="1" x14ac:dyDescent="0.25">
      <c r="A343" s="196" t="s">
        <v>57</v>
      </c>
      <c r="B343" s="196" t="s">
        <v>58</v>
      </c>
      <c r="C343" s="196" t="s">
        <v>370</v>
      </c>
      <c r="D343" s="196" t="s">
        <v>371</v>
      </c>
      <c r="E343" s="197" t="s">
        <v>11</v>
      </c>
      <c r="F343" s="196" t="s">
        <v>11</v>
      </c>
      <c r="G343" s="196">
        <v>92831</v>
      </c>
      <c r="H343" s="196" t="s">
        <v>408</v>
      </c>
      <c r="I343" s="196" t="s">
        <v>9</v>
      </c>
      <c r="J343" s="196" t="s">
        <v>62</v>
      </c>
      <c r="K343" s="199">
        <v>1252.43</v>
      </c>
      <c r="L343" s="196" t="s">
        <v>63</v>
      </c>
      <c r="M343"/>
    </row>
    <row r="344" spans="1:13" ht="13.5" hidden="1" x14ac:dyDescent="0.25">
      <c r="A344" s="196" t="s">
        <v>57</v>
      </c>
      <c r="B344" s="196" t="s">
        <v>58</v>
      </c>
      <c r="C344" s="196" t="s">
        <v>370</v>
      </c>
      <c r="D344" s="196" t="s">
        <v>371</v>
      </c>
      <c r="E344" s="197" t="s">
        <v>11</v>
      </c>
      <c r="F344" s="196" t="s">
        <v>11</v>
      </c>
      <c r="G344" s="196">
        <v>92832</v>
      </c>
      <c r="H344" s="196" t="s">
        <v>409</v>
      </c>
      <c r="I344" s="196" t="s">
        <v>9</v>
      </c>
      <c r="J344" s="196" t="s">
        <v>62</v>
      </c>
      <c r="K344" s="197">
        <v>192.25</v>
      </c>
      <c r="L344" s="196" t="s">
        <v>63</v>
      </c>
      <c r="M344"/>
    </row>
    <row r="345" spans="1:13" ht="13.5" hidden="1" x14ac:dyDescent="0.25">
      <c r="A345" s="196" t="s">
        <v>57</v>
      </c>
      <c r="B345" s="196" t="s">
        <v>58</v>
      </c>
      <c r="C345" s="196" t="s">
        <v>370</v>
      </c>
      <c r="D345" s="196" t="s">
        <v>371</v>
      </c>
      <c r="E345" s="197" t="s">
        <v>11</v>
      </c>
      <c r="F345" s="196" t="s">
        <v>11</v>
      </c>
      <c r="G345" s="196">
        <v>95565</v>
      </c>
      <c r="H345" s="196" t="s">
        <v>410</v>
      </c>
      <c r="I345" s="196" t="s">
        <v>9</v>
      </c>
      <c r="J345" s="196" t="s">
        <v>62</v>
      </c>
      <c r="K345" s="197">
        <v>143.1</v>
      </c>
      <c r="L345" s="196" t="s">
        <v>63</v>
      </c>
      <c r="M345"/>
    </row>
    <row r="346" spans="1:13" ht="13.5" hidden="1" x14ac:dyDescent="0.25">
      <c r="A346" s="196" t="s">
        <v>57</v>
      </c>
      <c r="B346" s="196" t="s">
        <v>58</v>
      </c>
      <c r="C346" s="196" t="s">
        <v>370</v>
      </c>
      <c r="D346" s="196" t="s">
        <v>371</v>
      </c>
      <c r="E346" s="197" t="s">
        <v>11</v>
      </c>
      <c r="F346" s="196" t="s">
        <v>11</v>
      </c>
      <c r="G346" s="196">
        <v>95566</v>
      </c>
      <c r="H346" s="196" t="s">
        <v>411</v>
      </c>
      <c r="I346" s="196" t="s">
        <v>9</v>
      </c>
      <c r="J346" s="196" t="s">
        <v>62</v>
      </c>
      <c r="K346" s="197">
        <v>145.94</v>
      </c>
      <c r="L346" s="196" t="s">
        <v>63</v>
      </c>
      <c r="M346"/>
    </row>
    <row r="347" spans="1:13" ht="13.5" hidden="1" x14ac:dyDescent="0.25">
      <c r="A347" s="196" t="s">
        <v>57</v>
      </c>
      <c r="B347" s="196" t="s">
        <v>58</v>
      </c>
      <c r="C347" s="196" t="s">
        <v>370</v>
      </c>
      <c r="D347" s="196" t="s">
        <v>371</v>
      </c>
      <c r="E347" s="197" t="s">
        <v>11</v>
      </c>
      <c r="F347" s="196" t="s">
        <v>11</v>
      </c>
      <c r="G347" s="196">
        <v>95567</v>
      </c>
      <c r="H347" s="196" t="s">
        <v>412</v>
      </c>
      <c r="I347" s="196" t="s">
        <v>9</v>
      </c>
      <c r="J347" s="196" t="s">
        <v>62</v>
      </c>
      <c r="K347" s="197">
        <v>91.87</v>
      </c>
      <c r="L347" s="196" t="s">
        <v>63</v>
      </c>
      <c r="M347"/>
    </row>
    <row r="348" spans="1:13" ht="13.5" hidden="1" x14ac:dyDescent="0.25">
      <c r="A348" s="196" t="s">
        <v>57</v>
      </c>
      <c r="B348" s="196" t="s">
        <v>58</v>
      </c>
      <c r="C348" s="196" t="s">
        <v>370</v>
      </c>
      <c r="D348" s="196" t="s">
        <v>371</v>
      </c>
      <c r="E348" s="197" t="s">
        <v>11</v>
      </c>
      <c r="F348" s="196" t="s">
        <v>11</v>
      </c>
      <c r="G348" s="196">
        <v>95568</v>
      </c>
      <c r="H348" s="196" t="s">
        <v>413</v>
      </c>
      <c r="I348" s="196" t="s">
        <v>9</v>
      </c>
      <c r="J348" s="196" t="s">
        <v>62</v>
      </c>
      <c r="K348" s="197">
        <v>114.36</v>
      </c>
      <c r="L348" s="196" t="s">
        <v>63</v>
      </c>
      <c r="M348"/>
    </row>
    <row r="349" spans="1:13" ht="13.5" hidden="1" x14ac:dyDescent="0.25">
      <c r="A349" s="196" t="s">
        <v>57</v>
      </c>
      <c r="B349" s="196" t="s">
        <v>58</v>
      </c>
      <c r="C349" s="196" t="s">
        <v>370</v>
      </c>
      <c r="D349" s="196" t="s">
        <v>371</v>
      </c>
      <c r="E349" s="197" t="s">
        <v>11</v>
      </c>
      <c r="F349" s="196" t="s">
        <v>11</v>
      </c>
      <c r="G349" s="196">
        <v>95569</v>
      </c>
      <c r="H349" s="196" t="s">
        <v>414</v>
      </c>
      <c r="I349" s="196" t="s">
        <v>9</v>
      </c>
      <c r="J349" s="196" t="s">
        <v>62</v>
      </c>
      <c r="K349" s="197">
        <v>162.41</v>
      </c>
      <c r="L349" s="196" t="s">
        <v>63</v>
      </c>
      <c r="M349"/>
    </row>
    <row r="350" spans="1:13" ht="13.5" hidden="1" x14ac:dyDescent="0.25">
      <c r="A350" s="196" t="s">
        <v>57</v>
      </c>
      <c r="B350" s="196" t="s">
        <v>58</v>
      </c>
      <c r="C350" s="196" t="s">
        <v>370</v>
      </c>
      <c r="D350" s="196" t="s">
        <v>371</v>
      </c>
      <c r="E350" s="197" t="s">
        <v>11</v>
      </c>
      <c r="F350" s="196" t="s">
        <v>11</v>
      </c>
      <c r="G350" s="196">
        <v>95570</v>
      </c>
      <c r="H350" s="196" t="s">
        <v>415</v>
      </c>
      <c r="I350" s="196" t="s">
        <v>9</v>
      </c>
      <c r="J350" s="196" t="s">
        <v>62</v>
      </c>
      <c r="K350" s="197">
        <v>94.71</v>
      </c>
      <c r="L350" s="196" t="s">
        <v>63</v>
      </c>
      <c r="M350"/>
    </row>
    <row r="351" spans="1:13" ht="13.5" hidden="1" x14ac:dyDescent="0.25">
      <c r="A351" s="196" t="s">
        <v>57</v>
      </c>
      <c r="B351" s="196" t="s">
        <v>58</v>
      </c>
      <c r="C351" s="196" t="s">
        <v>370</v>
      </c>
      <c r="D351" s="196" t="s">
        <v>371</v>
      </c>
      <c r="E351" s="197" t="s">
        <v>11</v>
      </c>
      <c r="F351" s="196" t="s">
        <v>11</v>
      </c>
      <c r="G351" s="196">
        <v>95571</v>
      </c>
      <c r="H351" s="196" t="s">
        <v>416</v>
      </c>
      <c r="I351" s="196" t="s">
        <v>9</v>
      </c>
      <c r="J351" s="196" t="s">
        <v>62</v>
      </c>
      <c r="K351" s="197">
        <v>118.37</v>
      </c>
      <c r="L351" s="196" t="s">
        <v>63</v>
      </c>
      <c r="M351"/>
    </row>
    <row r="352" spans="1:13" ht="13.5" hidden="1" x14ac:dyDescent="0.25">
      <c r="A352" s="196" t="s">
        <v>57</v>
      </c>
      <c r="B352" s="196" t="s">
        <v>58</v>
      </c>
      <c r="C352" s="196" t="s">
        <v>370</v>
      </c>
      <c r="D352" s="196" t="s">
        <v>371</v>
      </c>
      <c r="E352" s="197" t="s">
        <v>11</v>
      </c>
      <c r="F352" s="196" t="s">
        <v>11</v>
      </c>
      <c r="G352" s="196">
        <v>95572</v>
      </c>
      <c r="H352" s="196" t="s">
        <v>417</v>
      </c>
      <c r="I352" s="196" t="s">
        <v>9</v>
      </c>
      <c r="J352" s="196" t="s">
        <v>62</v>
      </c>
      <c r="K352" s="197">
        <v>167.63</v>
      </c>
      <c r="L352" s="196" t="s">
        <v>63</v>
      </c>
      <c r="M352"/>
    </row>
    <row r="353" spans="1:13" ht="13.5" hidden="1" x14ac:dyDescent="0.25">
      <c r="A353" s="196" t="s">
        <v>57</v>
      </c>
      <c r="B353" s="196" t="s">
        <v>58</v>
      </c>
      <c r="C353" s="196" t="s">
        <v>418</v>
      </c>
      <c r="D353" s="196" t="s">
        <v>419</v>
      </c>
      <c r="E353" s="197" t="s">
        <v>11</v>
      </c>
      <c r="F353" s="196" t="s">
        <v>11</v>
      </c>
      <c r="G353" s="196">
        <v>97127</v>
      </c>
      <c r="H353" s="196" t="s">
        <v>420</v>
      </c>
      <c r="I353" s="196" t="s">
        <v>9</v>
      </c>
      <c r="J353" s="196" t="s">
        <v>62</v>
      </c>
      <c r="K353" s="197">
        <v>6.13</v>
      </c>
      <c r="L353" s="196" t="s">
        <v>63</v>
      </c>
      <c r="M353"/>
    </row>
    <row r="354" spans="1:13" ht="13.5" hidden="1" x14ac:dyDescent="0.25">
      <c r="A354" s="196" t="s">
        <v>57</v>
      </c>
      <c r="B354" s="196" t="s">
        <v>58</v>
      </c>
      <c r="C354" s="196" t="s">
        <v>418</v>
      </c>
      <c r="D354" s="196" t="s">
        <v>419</v>
      </c>
      <c r="E354" s="197" t="s">
        <v>11</v>
      </c>
      <c r="F354" s="196" t="s">
        <v>11</v>
      </c>
      <c r="G354" s="196">
        <v>97128</v>
      </c>
      <c r="H354" s="196" t="s">
        <v>421</v>
      </c>
      <c r="I354" s="196" t="s">
        <v>9</v>
      </c>
      <c r="J354" s="196" t="s">
        <v>62</v>
      </c>
      <c r="K354" s="197">
        <v>11.49</v>
      </c>
      <c r="L354" s="196" t="s">
        <v>63</v>
      </c>
      <c r="M354"/>
    </row>
    <row r="355" spans="1:13" ht="13.5" hidden="1" x14ac:dyDescent="0.25">
      <c r="A355" s="196" t="s">
        <v>57</v>
      </c>
      <c r="B355" s="196" t="s">
        <v>58</v>
      </c>
      <c r="C355" s="196" t="s">
        <v>418</v>
      </c>
      <c r="D355" s="196" t="s">
        <v>419</v>
      </c>
      <c r="E355" s="197" t="s">
        <v>11</v>
      </c>
      <c r="F355" s="196" t="s">
        <v>11</v>
      </c>
      <c r="G355" s="196">
        <v>97129</v>
      </c>
      <c r="H355" s="196" t="s">
        <v>422</v>
      </c>
      <c r="I355" s="196" t="s">
        <v>9</v>
      </c>
      <c r="J355" s="196" t="s">
        <v>62</v>
      </c>
      <c r="K355" s="197">
        <v>13.59</v>
      </c>
      <c r="L355" s="196" t="s">
        <v>63</v>
      </c>
      <c r="M355"/>
    </row>
    <row r="356" spans="1:13" ht="13.5" hidden="1" x14ac:dyDescent="0.25">
      <c r="A356" s="196" t="s">
        <v>57</v>
      </c>
      <c r="B356" s="196" t="s">
        <v>58</v>
      </c>
      <c r="C356" s="196" t="s">
        <v>418</v>
      </c>
      <c r="D356" s="196" t="s">
        <v>419</v>
      </c>
      <c r="E356" s="197" t="s">
        <v>11</v>
      </c>
      <c r="F356" s="196" t="s">
        <v>11</v>
      </c>
      <c r="G356" s="196">
        <v>97130</v>
      </c>
      <c r="H356" s="196" t="s">
        <v>423</v>
      </c>
      <c r="I356" s="196" t="s">
        <v>9</v>
      </c>
      <c r="J356" s="196" t="s">
        <v>62</v>
      </c>
      <c r="K356" s="197">
        <v>15.72</v>
      </c>
      <c r="L356" s="196" t="s">
        <v>63</v>
      </c>
      <c r="M356"/>
    </row>
    <row r="357" spans="1:13" ht="13.5" hidden="1" x14ac:dyDescent="0.25">
      <c r="A357" s="196" t="s">
        <v>57</v>
      </c>
      <c r="B357" s="196" t="s">
        <v>58</v>
      </c>
      <c r="C357" s="196" t="s">
        <v>418</v>
      </c>
      <c r="D357" s="196" t="s">
        <v>419</v>
      </c>
      <c r="E357" s="197" t="s">
        <v>11</v>
      </c>
      <c r="F357" s="196" t="s">
        <v>11</v>
      </c>
      <c r="G357" s="196">
        <v>97131</v>
      </c>
      <c r="H357" s="196" t="s">
        <v>424</v>
      </c>
      <c r="I357" s="196" t="s">
        <v>9</v>
      </c>
      <c r="J357" s="196" t="s">
        <v>62</v>
      </c>
      <c r="K357" s="197">
        <v>17.84</v>
      </c>
      <c r="L357" s="196" t="s">
        <v>63</v>
      </c>
      <c r="M357"/>
    </row>
    <row r="358" spans="1:13" ht="13.5" hidden="1" x14ac:dyDescent="0.25">
      <c r="A358" s="196" t="s">
        <v>57</v>
      </c>
      <c r="B358" s="196" t="s">
        <v>58</v>
      </c>
      <c r="C358" s="196" t="s">
        <v>418</v>
      </c>
      <c r="D358" s="196" t="s">
        <v>419</v>
      </c>
      <c r="E358" s="197" t="s">
        <v>11</v>
      </c>
      <c r="F358" s="196" t="s">
        <v>11</v>
      </c>
      <c r="G358" s="196">
        <v>97132</v>
      </c>
      <c r="H358" s="196" t="s">
        <v>425</v>
      </c>
      <c r="I358" s="196" t="s">
        <v>9</v>
      </c>
      <c r="J358" s="196" t="s">
        <v>62</v>
      </c>
      <c r="K358" s="197">
        <v>19.96</v>
      </c>
      <c r="L358" s="196" t="s">
        <v>63</v>
      </c>
      <c r="M358"/>
    </row>
    <row r="359" spans="1:13" ht="13.5" hidden="1" x14ac:dyDescent="0.25">
      <c r="A359" s="196" t="s">
        <v>57</v>
      </c>
      <c r="B359" s="196" t="s">
        <v>58</v>
      </c>
      <c r="C359" s="196" t="s">
        <v>418</v>
      </c>
      <c r="D359" s="196" t="s">
        <v>419</v>
      </c>
      <c r="E359" s="197" t="s">
        <v>11</v>
      </c>
      <c r="F359" s="196" t="s">
        <v>11</v>
      </c>
      <c r="G359" s="196">
        <v>97133</v>
      </c>
      <c r="H359" s="196" t="s">
        <v>426</v>
      </c>
      <c r="I359" s="196" t="s">
        <v>9</v>
      </c>
      <c r="J359" s="196" t="s">
        <v>62</v>
      </c>
      <c r="K359" s="197">
        <v>24.19</v>
      </c>
      <c r="L359" s="196" t="s">
        <v>63</v>
      </c>
      <c r="M359"/>
    </row>
    <row r="360" spans="1:13" ht="13.5" hidden="1" x14ac:dyDescent="0.25">
      <c r="A360" s="196" t="s">
        <v>57</v>
      </c>
      <c r="B360" s="196" t="s">
        <v>58</v>
      </c>
      <c r="C360" s="196" t="s">
        <v>418</v>
      </c>
      <c r="D360" s="196" t="s">
        <v>419</v>
      </c>
      <c r="E360" s="197" t="s">
        <v>11</v>
      </c>
      <c r="F360" s="196" t="s">
        <v>11</v>
      </c>
      <c r="G360" s="196">
        <v>97134</v>
      </c>
      <c r="H360" s="196" t="s">
        <v>427</v>
      </c>
      <c r="I360" s="196" t="s">
        <v>9</v>
      </c>
      <c r="J360" s="196" t="s">
        <v>62</v>
      </c>
      <c r="K360" s="197">
        <v>5.03</v>
      </c>
      <c r="L360" s="196" t="s">
        <v>63</v>
      </c>
      <c r="M360"/>
    </row>
    <row r="361" spans="1:13" ht="13.5" hidden="1" x14ac:dyDescent="0.25">
      <c r="A361" s="196" t="s">
        <v>57</v>
      </c>
      <c r="B361" s="196" t="s">
        <v>58</v>
      </c>
      <c r="C361" s="196" t="s">
        <v>418</v>
      </c>
      <c r="D361" s="196" t="s">
        <v>419</v>
      </c>
      <c r="E361" s="197" t="s">
        <v>11</v>
      </c>
      <c r="F361" s="196" t="s">
        <v>11</v>
      </c>
      <c r="G361" s="196">
        <v>97135</v>
      </c>
      <c r="H361" s="196" t="s">
        <v>428</v>
      </c>
      <c r="I361" s="196" t="s">
        <v>9</v>
      </c>
      <c r="J361" s="196" t="s">
        <v>62</v>
      </c>
      <c r="K361" s="197">
        <v>8.7899999999999991</v>
      </c>
      <c r="L361" s="196" t="s">
        <v>63</v>
      </c>
      <c r="M361"/>
    </row>
    <row r="362" spans="1:13" ht="13.5" hidden="1" x14ac:dyDescent="0.25">
      <c r="A362" s="196" t="s">
        <v>57</v>
      </c>
      <c r="B362" s="196" t="s">
        <v>58</v>
      </c>
      <c r="C362" s="196" t="s">
        <v>418</v>
      </c>
      <c r="D362" s="196" t="s">
        <v>419</v>
      </c>
      <c r="E362" s="197" t="s">
        <v>11</v>
      </c>
      <c r="F362" s="196" t="s">
        <v>11</v>
      </c>
      <c r="G362" s="196">
        <v>97136</v>
      </c>
      <c r="H362" s="196" t="s">
        <v>429</v>
      </c>
      <c r="I362" s="196" t="s">
        <v>9</v>
      </c>
      <c r="J362" s="196" t="s">
        <v>62</v>
      </c>
      <c r="K362" s="197">
        <v>10.4</v>
      </c>
      <c r="L362" s="196" t="s">
        <v>63</v>
      </c>
      <c r="M362"/>
    </row>
    <row r="363" spans="1:13" ht="13.5" hidden="1" x14ac:dyDescent="0.25">
      <c r="A363" s="196" t="s">
        <v>57</v>
      </c>
      <c r="B363" s="196" t="s">
        <v>58</v>
      </c>
      <c r="C363" s="196" t="s">
        <v>418</v>
      </c>
      <c r="D363" s="196" t="s">
        <v>419</v>
      </c>
      <c r="E363" s="197" t="s">
        <v>11</v>
      </c>
      <c r="F363" s="196" t="s">
        <v>11</v>
      </c>
      <c r="G363" s="196">
        <v>97137</v>
      </c>
      <c r="H363" s="196" t="s">
        <v>430</v>
      </c>
      <c r="I363" s="196" t="s">
        <v>9</v>
      </c>
      <c r="J363" s="196" t="s">
        <v>62</v>
      </c>
      <c r="K363" s="197">
        <v>12.04</v>
      </c>
      <c r="L363" s="196" t="s">
        <v>63</v>
      </c>
      <c r="M363"/>
    </row>
    <row r="364" spans="1:13" ht="13.5" hidden="1" x14ac:dyDescent="0.25">
      <c r="A364" s="196" t="s">
        <v>57</v>
      </c>
      <c r="B364" s="196" t="s">
        <v>58</v>
      </c>
      <c r="C364" s="196" t="s">
        <v>418</v>
      </c>
      <c r="D364" s="196" t="s">
        <v>419</v>
      </c>
      <c r="E364" s="197" t="s">
        <v>11</v>
      </c>
      <c r="F364" s="196" t="s">
        <v>11</v>
      </c>
      <c r="G364" s="196">
        <v>97138</v>
      </c>
      <c r="H364" s="196" t="s">
        <v>431</v>
      </c>
      <c r="I364" s="196" t="s">
        <v>9</v>
      </c>
      <c r="J364" s="196" t="s">
        <v>62</v>
      </c>
      <c r="K364" s="197">
        <v>13.67</v>
      </c>
      <c r="L364" s="196" t="s">
        <v>63</v>
      </c>
      <c r="M364"/>
    </row>
    <row r="365" spans="1:13" ht="13.5" hidden="1" x14ac:dyDescent="0.25">
      <c r="A365" s="196" t="s">
        <v>57</v>
      </c>
      <c r="B365" s="196" t="s">
        <v>58</v>
      </c>
      <c r="C365" s="196" t="s">
        <v>418</v>
      </c>
      <c r="D365" s="196" t="s">
        <v>419</v>
      </c>
      <c r="E365" s="197" t="s">
        <v>11</v>
      </c>
      <c r="F365" s="196" t="s">
        <v>11</v>
      </c>
      <c r="G365" s="196">
        <v>97139</v>
      </c>
      <c r="H365" s="196" t="s">
        <v>432</v>
      </c>
      <c r="I365" s="196" t="s">
        <v>9</v>
      </c>
      <c r="J365" s="196" t="s">
        <v>62</v>
      </c>
      <c r="K365" s="197">
        <v>15.3</v>
      </c>
      <c r="L365" s="196" t="s">
        <v>63</v>
      </c>
      <c r="M365"/>
    </row>
    <row r="366" spans="1:13" ht="13.5" hidden="1" x14ac:dyDescent="0.25">
      <c r="A366" s="196" t="s">
        <v>57</v>
      </c>
      <c r="B366" s="196" t="s">
        <v>58</v>
      </c>
      <c r="C366" s="196" t="s">
        <v>418</v>
      </c>
      <c r="D366" s="196" t="s">
        <v>419</v>
      </c>
      <c r="E366" s="197" t="s">
        <v>11</v>
      </c>
      <c r="F366" s="196" t="s">
        <v>11</v>
      </c>
      <c r="G366" s="196">
        <v>97140</v>
      </c>
      <c r="H366" s="196" t="s">
        <v>433</v>
      </c>
      <c r="I366" s="196" t="s">
        <v>9</v>
      </c>
      <c r="J366" s="196" t="s">
        <v>62</v>
      </c>
      <c r="K366" s="197">
        <v>18.54</v>
      </c>
      <c r="L366" s="196" t="s">
        <v>63</v>
      </c>
      <c r="M366"/>
    </row>
    <row r="367" spans="1:13" ht="13.5" hidden="1" x14ac:dyDescent="0.25">
      <c r="A367" s="196" t="s">
        <v>57</v>
      </c>
      <c r="B367" s="196" t="s">
        <v>58</v>
      </c>
      <c r="C367" s="196" t="s">
        <v>434</v>
      </c>
      <c r="D367" s="196" t="s">
        <v>435</v>
      </c>
      <c r="E367" s="197" t="s">
        <v>11</v>
      </c>
      <c r="F367" s="196" t="s">
        <v>11</v>
      </c>
      <c r="G367" s="196">
        <v>103089</v>
      </c>
      <c r="H367" s="196" t="s">
        <v>436</v>
      </c>
      <c r="I367" s="196" t="s">
        <v>9</v>
      </c>
      <c r="J367" s="196" t="s">
        <v>62</v>
      </c>
      <c r="K367" s="197">
        <v>13.61</v>
      </c>
      <c r="L367" s="196" t="s">
        <v>63</v>
      </c>
      <c r="M367"/>
    </row>
    <row r="368" spans="1:13" ht="13.5" hidden="1" x14ac:dyDescent="0.25">
      <c r="A368" s="196" t="s">
        <v>57</v>
      </c>
      <c r="B368" s="196" t="s">
        <v>58</v>
      </c>
      <c r="C368" s="196" t="s">
        <v>434</v>
      </c>
      <c r="D368" s="196" t="s">
        <v>435</v>
      </c>
      <c r="E368" s="197" t="s">
        <v>11</v>
      </c>
      <c r="F368" s="196" t="s">
        <v>11</v>
      </c>
      <c r="G368" s="196">
        <v>103090</v>
      </c>
      <c r="H368" s="196" t="s">
        <v>437</v>
      </c>
      <c r="I368" s="196" t="s">
        <v>9</v>
      </c>
      <c r="J368" s="196" t="s">
        <v>62</v>
      </c>
      <c r="K368" s="197">
        <v>16.309999999999999</v>
      </c>
      <c r="L368" s="196" t="s">
        <v>63</v>
      </c>
      <c r="M368"/>
    </row>
    <row r="369" spans="1:13" ht="13.5" hidden="1" x14ac:dyDescent="0.25">
      <c r="A369" s="196" t="s">
        <v>57</v>
      </c>
      <c r="B369" s="196" t="s">
        <v>58</v>
      </c>
      <c r="C369" s="196" t="s">
        <v>434</v>
      </c>
      <c r="D369" s="196" t="s">
        <v>435</v>
      </c>
      <c r="E369" s="197" t="s">
        <v>11</v>
      </c>
      <c r="F369" s="196" t="s">
        <v>11</v>
      </c>
      <c r="G369" s="196">
        <v>103091</v>
      </c>
      <c r="H369" s="196" t="s">
        <v>438</v>
      </c>
      <c r="I369" s="196" t="s">
        <v>9</v>
      </c>
      <c r="J369" s="196" t="s">
        <v>62</v>
      </c>
      <c r="K369" s="197">
        <v>23.03</v>
      </c>
      <c r="L369" s="196" t="s">
        <v>63</v>
      </c>
      <c r="M369"/>
    </row>
    <row r="370" spans="1:13" ht="13.5" hidden="1" x14ac:dyDescent="0.25">
      <c r="A370" s="196" t="s">
        <v>57</v>
      </c>
      <c r="B370" s="196" t="s">
        <v>58</v>
      </c>
      <c r="C370" s="196" t="s">
        <v>434</v>
      </c>
      <c r="D370" s="196" t="s">
        <v>435</v>
      </c>
      <c r="E370" s="197" t="s">
        <v>11</v>
      </c>
      <c r="F370" s="196" t="s">
        <v>11</v>
      </c>
      <c r="G370" s="196">
        <v>103092</v>
      </c>
      <c r="H370" s="196" t="s">
        <v>439</v>
      </c>
      <c r="I370" s="196" t="s">
        <v>9</v>
      </c>
      <c r="J370" s="196" t="s">
        <v>62</v>
      </c>
      <c r="K370" s="197">
        <v>29.75</v>
      </c>
      <c r="L370" s="196" t="s">
        <v>63</v>
      </c>
      <c r="M370"/>
    </row>
    <row r="371" spans="1:13" ht="13.5" hidden="1" x14ac:dyDescent="0.25">
      <c r="A371" s="196" t="s">
        <v>57</v>
      </c>
      <c r="B371" s="196" t="s">
        <v>58</v>
      </c>
      <c r="C371" s="196" t="s">
        <v>434</v>
      </c>
      <c r="D371" s="196" t="s">
        <v>435</v>
      </c>
      <c r="E371" s="197" t="s">
        <v>11</v>
      </c>
      <c r="F371" s="196" t="s">
        <v>11</v>
      </c>
      <c r="G371" s="196">
        <v>103093</v>
      </c>
      <c r="H371" s="196" t="s">
        <v>440</v>
      </c>
      <c r="I371" s="196" t="s">
        <v>9</v>
      </c>
      <c r="J371" s="196" t="s">
        <v>62</v>
      </c>
      <c r="K371" s="197">
        <v>45.51</v>
      </c>
      <c r="L371" s="196" t="s">
        <v>63</v>
      </c>
      <c r="M371"/>
    </row>
    <row r="372" spans="1:13" ht="13.5" hidden="1" x14ac:dyDescent="0.25">
      <c r="A372" s="196" t="s">
        <v>57</v>
      </c>
      <c r="B372" s="196" t="s">
        <v>58</v>
      </c>
      <c r="C372" s="196" t="s">
        <v>434</v>
      </c>
      <c r="D372" s="196" t="s">
        <v>435</v>
      </c>
      <c r="E372" s="197" t="s">
        <v>11</v>
      </c>
      <c r="F372" s="196" t="s">
        <v>11</v>
      </c>
      <c r="G372" s="196">
        <v>103094</v>
      </c>
      <c r="H372" s="196" t="s">
        <v>441</v>
      </c>
      <c r="I372" s="196" t="s">
        <v>9</v>
      </c>
      <c r="J372" s="196" t="s">
        <v>62</v>
      </c>
      <c r="K372" s="197">
        <v>52.27</v>
      </c>
      <c r="L372" s="196" t="s">
        <v>63</v>
      </c>
      <c r="M372"/>
    </row>
    <row r="373" spans="1:13" ht="13.5" hidden="1" x14ac:dyDescent="0.25">
      <c r="A373" s="196" t="s">
        <v>57</v>
      </c>
      <c r="B373" s="196" t="s">
        <v>58</v>
      </c>
      <c r="C373" s="196" t="s">
        <v>434</v>
      </c>
      <c r="D373" s="196" t="s">
        <v>435</v>
      </c>
      <c r="E373" s="197" t="s">
        <v>11</v>
      </c>
      <c r="F373" s="196" t="s">
        <v>11</v>
      </c>
      <c r="G373" s="196">
        <v>103095</v>
      </c>
      <c r="H373" s="196" t="s">
        <v>442</v>
      </c>
      <c r="I373" s="196" t="s">
        <v>9</v>
      </c>
      <c r="J373" s="196" t="s">
        <v>62</v>
      </c>
      <c r="K373" s="197">
        <v>68</v>
      </c>
      <c r="L373" s="196" t="s">
        <v>63</v>
      </c>
      <c r="M373"/>
    </row>
    <row r="374" spans="1:13" ht="13.5" hidden="1" x14ac:dyDescent="0.25">
      <c r="A374" s="196" t="s">
        <v>57</v>
      </c>
      <c r="B374" s="196" t="s">
        <v>58</v>
      </c>
      <c r="C374" s="196" t="s">
        <v>434</v>
      </c>
      <c r="D374" s="196" t="s">
        <v>435</v>
      </c>
      <c r="E374" s="197" t="s">
        <v>11</v>
      </c>
      <c r="F374" s="196" t="s">
        <v>11</v>
      </c>
      <c r="G374" s="196">
        <v>103096</v>
      </c>
      <c r="H374" s="196" t="s">
        <v>443</v>
      </c>
      <c r="I374" s="196" t="s">
        <v>9</v>
      </c>
      <c r="J374" s="196" t="s">
        <v>62</v>
      </c>
      <c r="K374" s="197">
        <v>74.75</v>
      </c>
      <c r="L374" s="196" t="s">
        <v>63</v>
      </c>
      <c r="M374"/>
    </row>
    <row r="375" spans="1:13" ht="13.5" hidden="1" x14ac:dyDescent="0.25">
      <c r="A375" s="196" t="s">
        <v>57</v>
      </c>
      <c r="B375" s="196" t="s">
        <v>58</v>
      </c>
      <c r="C375" s="196" t="s">
        <v>434</v>
      </c>
      <c r="D375" s="196" t="s">
        <v>435</v>
      </c>
      <c r="E375" s="197" t="s">
        <v>11</v>
      </c>
      <c r="F375" s="196" t="s">
        <v>11</v>
      </c>
      <c r="G375" s="196">
        <v>103097</v>
      </c>
      <c r="H375" s="196" t="s">
        <v>444</v>
      </c>
      <c r="I375" s="196" t="s">
        <v>9</v>
      </c>
      <c r="J375" s="196" t="s">
        <v>62</v>
      </c>
      <c r="K375" s="197">
        <v>90.48</v>
      </c>
      <c r="L375" s="196" t="s">
        <v>63</v>
      </c>
      <c r="M375"/>
    </row>
    <row r="376" spans="1:13" ht="13.5" hidden="1" x14ac:dyDescent="0.25">
      <c r="A376" s="196" t="s">
        <v>57</v>
      </c>
      <c r="B376" s="196" t="s">
        <v>58</v>
      </c>
      <c r="C376" s="196" t="s">
        <v>434</v>
      </c>
      <c r="D376" s="196" t="s">
        <v>435</v>
      </c>
      <c r="E376" s="197" t="s">
        <v>11</v>
      </c>
      <c r="F376" s="196" t="s">
        <v>11</v>
      </c>
      <c r="G376" s="196">
        <v>103098</v>
      </c>
      <c r="H376" s="196" t="s">
        <v>445</v>
      </c>
      <c r="I376" s="196" t="s">
        <v>9</v>
      </c>
      <c r="J376" s="196" t="s">
        <v>62</v>
      </c>
      <c r="K376" s="197">
        <v>97.23</v>
      </c>
      <c r="L376" s="196" t="s">
        <v>63</v>
      </c>
      <c r="M376"/>
    </row>
    <row r="377" spans="1:13" ht="13.5" hidden="1" x14ac:dyDescent="0.25">
      <c r="A377" s="196" t="s">
        <v>57</v>
      </c>
      <c r="B377" s="196" t="s">
        <v>58</v>
      </c>
      <c r="C377" s="196" t="s">
        <v>434</v>
      </c>
      <c r="D377" s="196" t="s">
        <v>435</v>
      </c>
      <c r="E377" s="197" t="s">
        <v>11</v>
      </c>
      <c r="F377" s="196" t="s">
        <v>11</v>
      </c>
      <c r="G377" s="196">
        <v>103099</v>
      </c>
      <c r="H377" s="196" t="s">
        <v>446</v>
      </c>
      <c r="I377" s="196" t="s">
        <v>9</v>
      </c>
      <c r="J377" s="196" t="s">
        <v>62</v>
      </c>
      <c r="K377" s="197">
        <v>110.69</v>
      </c>
      <c r="L377" s="196" t="s">
        <v>63</v>
      </c>
      <c r="M377"/>
    </row>
    <row r="378" spans="1:13" ht="13.5" hidden="1" x14ac:dyDescent="0.25">
      <c r="A378" s="196" t="s">
        <v>57</v>
      </c>
      <c r="B378" s="196" t="s">
        <v>58</v>
      </c>
      <c r="C378" s="196" t="s">
        <v>434</v>
      </c>
      <c r="D378" s="196" t="s">
        <v>435</v>
      </c>
      <c r="E378" s="197" t="s">
        <v>11</v>
      </c>
      <c r="F378" s="196" t="s">
        <v>11</v>
      </c>
      <c r="G378" s="196">
        <v>103100</v>
      </c>
      <c r="H378" s="196" t="s">
        <v>447</v>
      </c>
      <c r="I378" s="196" t="s">
        <v>9</v>
      </c>
      <c r="J378" s="196" t="s">
        <v>62</v>
      </c>
      <c r="K378" s="197">
        <v>118.21</v>
      </c>
      <c r="L378" s="196" t="s">
        <v>63</v>
      </c>
      <c r="M378"/>
    </row>
    <row r="379" spans="1:13" ht="13.5" hidden="1" x14ac:dyDescent="0.25">
      <c r="A379" s="196" t="s">
        <v>57</v>
      </c>
      <c r="B379" s="196" t="s">
        <v>58</v>
      </c>
      <c r="C379" s="196" t="s">
        <v>434</v>
      </c>
      <c r="D379" s="196" t="s">
        <v>435</v>
      </c>
      <c r="E379" s="197" t="s">
        <v>11</v>
      </c>
      <c r="F379" s="196" t="s">
        <v>11</v>
      </c>
      <c r="G379" s="196">
        <v>103101</v>
      </c>
      <c r="H379" s="196" t="s">
        <v>448</v>
      </c>
      <c r="I379" s="196" t="s">
        <v>9</v>
      </c>
      <c r="J379" s="196" t="s">
        <v>62</v>
      </c>
      <c r="K379" s="197">
        <v>130.27000000000001</v>
      </c>
      <c r="L379" s="196" t="s">
        <v>63</v>
      </c>
      <c r="M379"/>
    </row>
    <row r="380" spans="1:13" ht="13.5" hidden="1" x14ac:dyDescent="0.25">
      <c r="A380" s="196" t="s">
        <v>57</v>
      </c>
      <c r="B380" s="196" t="s">
        <v>58</v>
      </c>
      <c r="C380" s="196" t="s">
        <v>434</v>
      </c>
      <c r="D380" s="196" t="s">
        <v>435</v>
      </c>
      <c r="E380" s="197" t="s">
        <v>11</v>
      </c>
      <c r="F380" s="196" t="s">
        <v>11</v>
      </c>
      <c r="G380" s="196">
        <v>103102</v>
      </c>
      <c r="H380" s="196" t="s">
        <v>449</v>
      </c>
      <c r="I380" s="196" t="s">
        <v>9</v>
      </c>
      <c r="J380" s="196" t="s">
        <v>62</v>
      </c>
      <c r="K380" s="197">
        <v>150.02000000000001</v>
      </c>
      <c r="L380" s="196" t="s">
        <v>63</v>
      </c>
      <c r="M380"/>
    </row>
    <row r="381" spans="1:13" ht="13.5" hidden="1" x14ac:dyDescent="0.25">
      <c r="A381" s="196" t="s">
        <v>57</v>
      </c>
      <c r="B381" s="196" t="s">
        <v>58</v>
      </c>
      <c r="C381" s="196" t="s">
        <v>434</v>
      </c>
      <c r="D381" s="196" t="s">
        <v>435</v>
      </c>
      <c r="E381" s="197" t="s">
        <v>11</v>
      </c>
      <c r="F381" s="196" t="s">
        <v>11</v>
      </c>
      <c r="G381" s="196">
        <v>103103</v>
      </c>
      <c r="H381" s="196" t="s">
        <v>450</v>
      </c>
      <c r="I381" s="196" t="s">
        <v>9</v>
      </c>
      <c r="J381" s="196" t="s">
        <v>62</v>
      </c>
      <c r="K381" s="197">
        <v>162.07</v>
      </c>
      <c r="L381" s="196" t="s">
        <v>63</v>
      </c>
      <c r="M381"/>
    </row>
    <row r="382" spans="1:13" ht="13.5" hidden="1" x14ac:dyDescent="0.25">
      <c r="A382" s="196" t="s">
        <v>57</v>
      </c>
      <c r="B382" s="196" t="s">
        <v>58</v>
      </c>
      <c r="C382" s="196" t="s">
        <v>434</v>
      </c>
      <c r="D382" s="196" t="s">
        <v>435</v>
      </c>
      <c r="E382" s="197" t="s">
        <v>11</v>
      </c>
      <c r="F382" s="196" t="s">
        <v>11</v>
      </c>
      <c r="G382" s="196">
        <v>103104</v>
      </c>
      <c r="H382" s="196" t="s">
        <v>451</v>
      </c>
      <c r="I382" s="196" t="s">
        <v>9</v>
      </c>
      <c r="J382" s="196" t="s">
        <v>62</v>
      </c>
      <c r="K382" s="197">
        <v>193.88</v>
      </c>
      <c r="L382" s="196" t="s">
        <v>63</v>
      </c>
      <c r="M382"/>
    </row>
    <row r="383" spans="1:13" ht="13.5" hidden="1" x14ac:dyDescent="0.25">
      <c r="A383" s="196" t="s">
        <v>57</v>
      </c>
      <c r="B383" s="196" t="s">
        <v>58</v>
      </c>
      <c r="C383" s="196" t="s">
        <v>434</v>
      </c>
      <c r="D383" s="196" t="s">
        <v>435</v>
      </c>
      <c r="E383" s="197" t="s">
        <v>11</v>
      </c>
      <c r="F383" s="196" t="s">
        <v>11</v>
      </c>
      <c r="G383" s="196">
        <v>103105</v>
      </c>
      <c r="H383" s="196" t="s">
        <v>452</v>
      </c>
      <c r="I383" s="196" t="s">
        <v>96</v>
      </c>
      <c r="J383" s="196" t="s">
        <v>62</v>
      </c>
      <c r="K383" s="197">
        <v>55.35</v>
      </c>
      <c r="L383" s="196" t="s">
        <v>63</v>
      </c>
      <c r="M383"/>
    </row>
    <row r="384" spans="1:13" ht="13.5" hidden="1" x14ac:dyDescent="0.25">
      <c r="A384" s="196" t="s">
        <v>57</v>
      </c>
      <c r="B384" s="196" t="s">
        <v>58</v>
      </c>
      <c r="C384" s="196" t="s">
        <v>434</v>
      </c>
      <c r="D384" s="196" t="s">
        <v>435</v>
      </c>
      <c r="E384" s="197" t="s">
        <v>11</v>
      </c>
      <c r="F384" s="196" t="s">
        <v>11</v>
      </c>
      <c r="G384" s="196">
        <v>103106</v>
      </c>
      <c r="H384" s="196" t="s">
        <v>453</v>
      </c>
      <c r="I384" s="196" t="s">
        <v>96</v>
      </c>
      <c r="J384" s="196" t="s">
        <v>62</v>
      </c>
      <c r="K384" s="197">
        <v>66.489999999999995</v>
      </c>
      <c r="L384" s="196" t="s">
        <v>63</v>
      </c>
      <c r="M384"/>
    </row>
    <row r="385" spans="1:13" ht="13.5" hidden="1" x14ac:dyDescent="0.25">
      <c r="A385" s="196" t="s">
        <v>57</v>
      </c>
      <c r="B385" s="196" t="s">
        <v>58</v>
      </c>
      <c r="C385" s="196" t="s">
        <v>434</v>
      </c>
      <c r="D385" s="196" t="s">
        <v>435</v>
      </c>
      <c r="E385" s="197" t="s">
        <v>11</v>
      </c>
      <c r="F385" s="196" t="s">
        <v>11</v>
      </c>
      <c r="G385" s="196">
        <v>103107</v>
      </c>
      <c r="H385" s="196" t="s">
        <v>454</v>
      </c>
      <c r="I385" s="196" t="s">
        <v>96</v>
      </c>
      <c r="J385" s="196" t="s">
        <v>62</v>
      </c>
      <c r="K385" s="197">
        <v>94.33</v>
      </c>
      <c r="L385" s="196" t="s">
        <v>63</v>
      </c>
      <c r="M385"/>
    </row>
    <row r="386" spans="1:13" ht="13.5" hidden="1" x14ac:dyDescent="0.25">
      <c r="A386" s="196" t="s">
        <v>57</v>
      </c>
      <c r="B386" s="196" t="s">
        <v>58</v>
      </c>
      <c r="C386" s="196" t="s">
        <v>434</v>
      </c>
      <c r="D386" s="196" t="s">
        <v>435</v>
      </c>
      <c r="E386" s="197" t="s">
        <v>11</v>
      </c>
      <c r="F386" s="196" t="s">
        <v>11</v>
      </c>
      <c r="G386" s="196">
        <v>103108</v>
      </c>
      <c r="H386" s="196" t="s">
        <v>455</v>
      </c>
      <c r="I386" s="196" t="s">
        <v>96</v>
      </c>
      <c r="J386" s="196" t="s">
        <v>62</v>
      </c>
      <c r="K386" s="197">
        <v>122.18</v>
      </c>
      <c r="L386" s="196" t="s">
        <v>63</v>
      </c>
      <c r="M386"/>
    </row>
    <row r="387" spans="1:13" ht="13.5" hidden="1" x14ac:dyDescent="0.25">
      <c r="A387" s="196" t="s">
        <v>57</v>
      </c>
      <c r="B387" s="196" t="s">
        <v>58</v>
      </c>
      <c r="C387" s="196" t="s">
        <v>434</v>
      </c>
      <c r="D387" s="196" t="s">
        <v>435</v>
      </c>
      <c r="E387" s="197" t="s">
        <v>11</v>
      </c>
      <c r="F387" s="196" t="s">
        <v>11</v>
      </c>
      <c r="G387" s="196">
        <v>103109</v>
      </c>
      <c r="H387" s="196" t="s">
        <v>456</v>
      </c>
      <c r="I387" s="196" t="s">
        <v>96</v>
      </c>
      <c r="J387" s="196" t="s">
        <v>62</v>
      </c>
      <c r="K387" s="197">
        <v>202.34</v>
      </c>
      <c r="L387" s="196" t="s">
        <v>63</v>
      </c>
      <c r="M387"/>
    </row>
    <row r="388" spans="1:13" ht="13.5" hidden="1" x14ac:dyDescent="0.25">
      <c r="A388" s="196" t="s">
        <v>57</v>
      </c>
      <c r="B388" s="196" t="s">
        <v>58</v>
      </c>
      <c r="C388" s="196" t="s">
        <v>434</v>
      </c>
      <c r="D388" s="196" t="s">
        <v>435</v>
      </c>
      <c r="E388" s="197" t="s">
        <v>11</v>
      </c>
      <c r="F388" s="196" t="s">
        <v>11</v>
      </c>
      <c r="G388" s="196">
        <v>103110</v>
      </c>
      <c r="H388" s="196" t="s">
        <v>457</v>
      </c>
      <c r="I388" s="196" t="s">
        <v>96</v>
      </c>
      <c r="J388" s="196" t="s">
        <v>62</v>
      </c>
      <c r="K388" s="197">
        <v>230.19</v>
      </c>
      <c r="L388" s="196" t="s">
        <v>63</v>
      </c>
      <c r="M388"/>
    </row>
    <row r="389" spans="1:13" ht="13.5" hidden="1" x14ac:dyDescent="0.25">
      <c r="A389" s="196" t="s">
        <v>57</v>
      </c>
      <c r="B389" s="196" t="s">
        <v>58</v>
      </c>
      <c r="C389" s="196" t="s">
        <v>434</v>
      </c>
      <c r="D389" s="196" t="s">
        <v>435</v>
      </c>
      <c r="E389" s="197" t="s">
        <v>11</v>
      </c>
      <c r="F389" s="196" t="s">
        <v>11</v>
      </c>
      <c r="G389" s="196">
        <v>103111</v>
      </c>
      <c r="H389" s="196" t="s">
        <v>458</v>
      </c>
      <c r="I389" s="196" t="s">
        <v>96</v>
      </c>
      <c r="J389" s="196" t="s">
        <v>62</v>
      </c>
      <c r="K389" s="197">
        <v>310.35000000000002</v>
      </c>
      <c r="L389" s="196" t="s">
        <v>63</v>
      </c>
      <c r="M389"/>
    </row>
    <row r="390" spans="1:13" ht="13.5" hidden="1" x14ac:dyDescent="0.25">
      <c r="A390" s="196" t="s">
        <v>57</v>
      </c>
      <c r="B390" s="196" t="s">
        <v>58</v>
      </c>
      <c r="C390" s="196" t="s">
        <v>434</v>
      </c>
      <c r="D390" s="196" t="s">
        <v>435</v>
      </c>
      <c r="E390" s="197" t="s">
        <v>11</v>
      </c>
      <c r="F390" s="196" t="s">
        <v>11</v>
      </c>
      <c r="G390" s="196">
        <v>103112</v>
      </c>
      <c r="H390" s="196" t="s">
        <v>459</v>
      </c>
      <c r="I390" s="196" t="s">
        <v>96</v>
      </c>
      <c r="J390" s="196" t="s">
        <v>62</v>
      </c>
      <c r="K390" s="197">
        <v>338.2</v>
      </c>
      <c r="L390" s="196" t="s">
        <v>63</v>
      </c>
      <c r="M390"/>
    </row>
    <row r="391" spans="1:13" ht="13.5" hidden="1" x14ac:dyDescent="0.25">
      <c r="A391" s="196" t="s">
        <v>57</v>
      </c>
      <c r="B391" s="196" t="s">
        <v>58</v>
      </c>
      <c r="C391" s="196" t="s">
        <v>434</v>
      </c>
      <c r="D391" s="196" t="s">
        <v>435</v>
      </c>
      <c r="E391" s="197" t="s">
        <v>11</v>
      </c>
      <c r="F391" s="196" t="s">
        <v>11</v>
      </c>
      <c r="G391" s="196">
        <v>103113</v>
      </c>
      <c r="H391" s="196" t="s">
        <v>460</v>
      </c>
      <c r="I391" s="196" t="s">
        <v>96</v>
      </c>
      <c r="J391" s="196" t="s">
        <v>62</v>
      </c>
      <c r="K391" s="197">
        <v>418.36</v>
      </c>
      <c r="L391" s="196" t="s">
        <v>63</v>
      </c>
      <c r="M391"/>
    </row>
    <row r="392" spans="1:13" ht="13.5" hidden="1" x14ac:dyDescent="0.25">
      <c r="A392" s="196" t="s">
        <v>57</v>
      </c>
      <c r="B392" s="196" t="s">
        <v>58</v>
      </c>
      <c r="C392" s="196" t="s">
        <v>434</v>
      </c>
      <c r="D392" s="196" t="s">
        <v>435</v>
      </c>
      <c r="E392" s="197" t="s">
        <v>11</v>
      </c>
      <c r="F392" s="196" t="s">
        <v>11</v>
      </c>
      <c r="G392" s="196">
        <v>103114</v>
      </c>
      <c r="H392" s="196" t="s">
        <v>461</v>
      </c>
      <c r="I392" s="196" t="s">
        <v>96</v>
      </c>
      <c r="J392" s="196" t="s">
        <v>62</v>
      </c>
      <c r="K392" s="197">
        <v>446.21</v>
      </c>
      <c r="L392" s="196" t="s">
        <v>63</v>
      </c>
      <c r="M392"/>
    </row>
    <row r="393" spans="1:13" ht="13.5" hidden="1" x14ac:dyDescent="0.25">
      <c r="A393" s="196" t="s">
        <v>57</v>
      </c>
      <c r="B393" s="196" t="s">
        <v>58</v>
      </c>
      <c r="C393" s="196" t="s">
        <v>434</v>
      </c>
      <c r="D393" s="196" t="s">
        <v>435</v>
      </c>
      <c r="E393" s="197" t="s">
        <v>11</v>
      </c>
      <c r="F393" s="196" t="s">
        <v>11</v>
      </c>
      <c r="G393" s="196">
        <v>103115</v>
      </c>
      <c r="H393" s="196" t="s">
        <v>462</v>
      </c>
      <c r="I393" s="196" t="s">
        <v>96</v>
      </c>
      <c r="J393" s="196" t="s">
        <v>62</v>
      </c>
      <c r="K393" s="197">
        <v>501.89</v>
      </c>
      <c r="L393" s="196" t="s">
        <v>63</v>
      </c>
      <c r="M393"/>
    </row>
    <row r="394" spans="1:13" ht="13.5" hidden="1" x14ac:dyDescent="0.25">
      <c r="A394" s="196" t="s">
        <v>57</v>
      </c>
      <c r="B394" s="196" t="s">
        <v>58</v>
      </c>
      <c r="C394" s="196" t="s">
        <v>434</v>
      </c>
      <c r="D394" s="196" t="s">
        <v>435</v>
      </c>
      <c r="E394" s="197" t="s">
        <v>11</v>
      </c>
      <c r="F394" s="196" t="s">
        <v>11</v>
      </c>
      <c r="G394" s="196">
        <v>103116</v>
      </c>
      <c r="H394" s="196" t="s">
        <v>463</v>
      </c>
      <c r="I394" s="196" t="s">
        <v>96</v>
      </c>
      <c r="J394" s="196" t="s">
        <v>62</v>
      </c>
      <c r="K394" s="197">
        <v>609.91</v>
      </c>
      <c r="L394" s="196" t="s">
        <v>63</v>
      </c>
      <c r="M394"/>
    </row>
    <row r="395" spans="1:13" ht="13.5" hidden="1" x14ac:dyDescent="0.25">
      <c r="A395" s="196" t="s">
        <v>57</v>
      </c>
      <c r="B395" s="196" t="s">
        <v>58</v>
      </c>
      <c r="C395" s="196" t="s">
        <v>434</v>
      </c>
      <c r="D395" s="196" t="s">
        <v>435</v>
      </c>
      <c r="E395" s="197" t="s">
        <v>11</v>
      </c>
      <c r="F395" s="196" t="s">
        <v>11</v>
      </c>
      <c r="G395" s="196">
        <v>103117</v>
      </c>
      <c r="H395" s="196" t="s">
        <v>464</v>
      </c>
      <c r="I395" s="196" t="s">
        <v>96</v>
      </c>
      <c r="J395" s="196" t="s">
        <v>62</v>
      </c>
      <c r="K395" s="197">
        <v>665.6</v>
      </c>
      <c r="L395" s="196" t="s">
        <v>63</v>
      </c>
      <c r="M395"/>
    </row>
    <row r="396" spans="1:13" ht="13.5" hidden="1" x14ac:dyDescent="0.25">
      <c r="A396" s="196" t="s">
        <v>57</v>
      </c>
      <c r="B396" s="196" t="s">
        <v>58</v>
      </c>
      <c r="C396" s="196" t="s">
        <v>434</v>
      </c>
      <c r="D396" s="196" t="s">
        <v>435</v>
      </c>
      <c r="E396" s="197" t="s">
        <v>11</v>
      </c>
      <c r="F396" s="196" t="s">
        <v>11</v>
      </c>
      <c r="G396" s="196">
        <v>103118</v>
      </c>
      <c r="H396" s="196" t="s">
        <v>465</v>
      </c>
      <c r="I396" s="196" t="s">
        <v>96</v>
      </c>
      <c r="J396" s="196" t="s">
        <v>62</v>
      </c>
      <c r="K396" s="197">
        <v>773.61</v>
      </c>
      <c r="L396" s="196" t="s">
        <v>63</v>
      </c>
      <c r="M396"/>
    </row>
    <row r="397" spans="1:13" ht="13.5" hidden="1" x14ac:dyDescent="0.25">
      <c r="A397" s="196" t="s">
        <v>57</v>
      </c>
      <c r="B397" s="196" t="s">
        <v>58</v>
      </c>
      <c r="C397" s="196" t="s">
        <v>434</v>
      </c>
      <c r="D397" s="196" t="s">
        <v>435</v>
      </c>
      <c r="E397" s="197" t="s">
        <v>11</v>
      </c>
      <c r="F397" s="196" t="s">
        <v>11</v>
      </c>
      <c r="G397" s="196">
        <v>103119</v>
      </c>
      <c r="H397" s="196" t="s">
        <v>466</v>
      </c>
      <c r="I397" s="196" t="s">
        <v>96</v>
      </c>
      <c r="J397" s="196" t="s">
        <v>62</v>
      </c>
      <c r="K397" s="197">
        <v>829.29</v>
      </c>
      <c r="L397" s="196" t="s">
        <v>63</v>
      </c>
      <c r="M397"/>
    </row>
    <row r="398" spans="1:13" ht="13.5" hidden="1" x14ac:dyDescent="0.25">
      <c r="A398" s="196" t="s">
        <v>57</v>
      </c>
      <c r="B398" s="196" t="s">
        <v>58</v>
      </c>
      <c r="C398" s="196" t="s">
        <v>434</v>
      </c>
      <c r="D398" s="196" t="s">
        <v>435</v>
      </c>
      <c r="E398" s="197" t="s">
        <v>11</v>
      </c>
      <c r="F398" s="196" t="s">
        <v>11</v>
      </c>
      <c r="G398" s="196">
        <v>103120</v>
      </c>
      <c r="H398" s="196" t="s">
        <v>467</v>
      </c>
      <c r="I398" s="196" t="s">
        <v>96</v>
      </c>
      <c r="J398" s="196" t="s">
        <v>62</v>
      </c>
      <c r="K398" s="197">
        <v>992.99</v>
      </c>
      <c r="L398" s="196" t="s">
        <v>63</v>
      </c>
      <c r="M398"/>
    </row>
    <row r="399" spans="1:13" ht="13.5" hidden="1" x14ac:dyDescent="0.25">
      <c r="A399" s="196" t="s">
        <v>57</v>
      </c>
      <c r="B399" s="196" t="s">
        <v>58</v>
      </c>
      <c r="C399" s="196" t="s">
        <v>434</v>
      </c>
      <c r="D399" s="196" t="s">
        <v>435</v>
      </c>
      <c r="E399" s="197" t="s">
        <v>11</v>
      </c>
      <c r="F399" s="196" t="s">
        <v>11</v>
      </c>
      <c r="G399" s="196">
        <v>103121</v>
      </c>
      <c r="H399" s="196" t="s">
        <v>468</v>
      </c>
      <c r="I399" s="196" t="s">
        <v>96</v>
      </c>
      <c r="J399" s="196" t="s">
        <v>62</v>
      </c>
      <c r="K399" s="197">
        <v>73.38</v>
      </c>
      <c r="L399" s="196" t="s">
        <v>63</v>
      </c>
      <c r="M399"/>
    </row>
    <row r="400" spans="1:13" ht="13.5" hidden="1" x14ac:dyDescent="0.25">
      <c r="A400" s="196" t="s">
        <v>57</v>
      </c>
      <c r="B400" s="196" t="s">
        <v>58</v>
      </c>
      <c r="C400" s="196" t="s">
        <v>434</v>
      </c>
      <c r="D400" s="196" t="s">
        <v>435</v>
      </c>
      <c r="E400" s="197" t="s">
        <v>11</v>
      </c>
      <c r="F400" s="196" t="s">
        <v>11</v>
      </c>
      <c r="G400" s="196">
        <v>103122</v>
      </c>
      <c r="H400" s="196" t="s">
        <v>469</v>
      </c>
      <c r="I400" s="196" t="s">
        <v>96</v>
      </c>
      <c r="J400" s="196" t="s">
        <v>62</v>
      </c>
      <c r="K400" s="197">
        <v>90.07</v>
      </c>
      <c r="L400" s="196" t="s">
        <v>63</v>
      </c>
      <c r="M400"/>
    </row>
    <row r="401" spans="1:13" ht="13.5" hidden="1" x14ac:dyDescent="0.25">
      <c r="A401" s="196" t="s">
        <v>57</v>
      </c>
      <c r="B401" s="196" t="s">
        <v>58</v>
      </c>
      <c r="C401" s="196" t="s">
        <v>434</v>
      </c>
      <c r="D401" s="196" t="s">
        <v>435</v>
      </c>
      <c r="E401" s="197" t="s">
        <v>11</v>
      </c>
      <c r="F401" s="196" t="s">
        <v>11</v>
      </c>
      <c r="G401" s="196">
        <v>103123</v>
      </c>
      <c r="H401" s="196" t="s">
        <v>470</v>
      </c>
      <c r="I401" s="196" t="s">
        <v>96</v>
      </c>
      <c r="J401" s="196" t="s">
        <v>62</v>
      </c>
      <c r="K401" s="197">
        <v>131.86000000000001</v>
      </c>
      <c r="L401" s="196" t="s">
        <v>63</v>
      </c>
      <c r="M401"/>
    </row>
    <row r="402" spans="1:13" ht="13.5" hidden="1" x14ac:dyDescent="0.25">
      <c r="A402" s="196" t="s">
        <v>57</v>
      </c>
      <c r="B402" s="196" t="s">
        <v>58</v>
      </c>
      <c r="C402" s="196" t="s">
        <v>434</v>
      </c>
      <c r="D402" s="196" t="s">
        <v>435</v>
      </c>
      <c r="E402" s="197" t="s">
        <v>11</v>
      </c>
      <c r="F402" s="196" t="s">
        <v>11</v>
      </c>
      <c r="G402" s="196">
        <v>103124</v>
      </c>
      <c r="H402" s="196" t="s">
        <v>471</v>
      </c>
      <c r="I402" s="196" t="s">
        <v>96</v>
      </c>
      <c r="J402" s="196" t="s">
        <v>62</v>
      </c>
      <c r="K402" s="197">
        <v>173.61</v>
      </c>
      <c r="L402" s="196" t="s">
        <v>63</v>
      </c>
      <c r="M402"/>
    </row>
    <row r="403" spans="1:13" ht="13.5" hidden="1" x14ac:dyDescent="0.25">
      <c r="A403" s="196" t="s">
        <v>57</v>
      </c>
      <c r="B403" s="196" t="s">
        <v>58</v>
      </c>
      <c r="C403" s="196" t="s">
        <v>434</v>
      </c>
      <c r="D403" s="196" t="s">
        <v>435</v>
      </c>
      <c r="E403" s="197" t="s">
        <v>11</v>
      </c>
      <c r="F403" s="196" t="s">
        <v>11</v>
      </c>
      <c r="G403" s="196">
        <v>103125</v>
      </c>
      <c r="H403" s="196" t="s">
        <v>472</v>
      </c>
      <c r="I403" s="196" t="s">
        <v>96</v>
      </c>
      <c r="J403" s="196" t="s">
        <v>62</v>
      </c>
      <c r="K403" s="197">
        <v>293.87</v>
      </c>
      <c r="L403" s="196" t="s">
        <v>63</v>
      </c>
      <c r="M403"/>
    </row>
    <row r="404" spans="1:13" ht="13.5" hidden="1" x14ac:dyDescent="0.25">
      <c r="A404" s="196" t="s">
        <v>57</v>
      </c>
      <c r="B404" s="196" t="s">
        <v>58</v>
      </c>
      <c r="C404" s="196" t="s">
        <v>434</v>
      </c>
      <c r="D404" s="196" t="s">
        <v>435</v>
      </c>
      <c r="E404" s="197" t="s">
        <v>11</v>
      </c>
      <c r="F404" s="196" t="s">
        <v>11</v>
      </c>
      <c r="G404" s="196">
        <v>103126</v>
      </c>
      <c r="H404" s="196" t="s">
        <v>473</v>
      </c>
      <c r="I404" s="196" t="s">
        <v>96</v>
      </c>
      <c r="J404" s="196" t="s">
        <v>62</v>
      </c>
      <c r="K404" s="197">
        <v>335.63</v>
      </c>
      <c r="L404" s="196" t="s">
        <v>63</v>
      </c>
      <c r="M404"/>
    </row>
    <row r="405" spans="1:13" ht="13.5" hidden="1" x14ac:dyDescent="0.25">
      <c r="A405" s="196" t="s">
        <v>57</v>
      </c>
      <c r="B405" s="196" t="s">
        <v>58</v>
      </c>
      <c r="C405" s="196" t="s">
        <v>434</v>
      </c>
      <c r="D405" s="196" t="s">
        <v>435</v>
      </c>
      <c r="E405" s="197" t="s">
        <v>11</v>
      </c>
      <c r="F405" s="196" t="s">
        <v>11</v>
      </c>
      <c r="G405" s="196">
        <v>103127</v>
      </c>
      <c r="H405" s="196" t="s">
        <v>474</v>
      </c>
      <c r="I405" s="196" t="s">
        <v>96</v>
      </c>
      <c r="J405" s="196" t="s">
        <v>62</v>
      </c>
      <c r="K405" s="197">
        <v>455.89</v>
      </c>
      <c r="L405" s="196" t="s">
        <v>63</v>
      </c>
      <c r="M405"/>
    </row>
    <row r="406" spans="1:13" ht="13.5" hidden="1" x14ac:dyDescent="0.25">
      <c r="A406" s="196" t="s">
        <v>57</v>
      </c>
      <c r="B406" s="196" t="s">
        <v>58</v>
      </c>
      <c r="C406" s="196" t="s">
        <v>434</v>
      </c>
      <c r="D406" s="196" t="s">
        <v>435</v>
      </c>
      <c r="E406" s="197" t="s">
        <v>11</v>
      </c>
      <c r="F406" s="196" t="s">
        <v>11</v>
      </c>
      <c r="G406" s="196">
        <v>103128</v>
      </c>
      <c r="H406" s="196" t="s">
        <v>475</v>
      </c>
      <c r="I406" s="196" t="s">
        <v>96</v>
      </c>
      <c r="J406" s="196" t="s">
        <v>62</v>
      </c>
      <c r="K406" s="197">
        <v>497.65</v>
      </c>
      <c r="L406" s="196" t="s">
        <v>63</v>
      </c>
      <c r="M406"/>
    </row>
    <row r="407" spans="1:13" ht="13.5" hidden="1" x14ac:dyDescent="0.25">
      <c r="A407" s="196" t="s">
        <v>57</v>
      </c>
      <c r="B407" s="196" t="s">
        <v>58</v>
      </c>
      <c r="C407" s="196" t="s">
        <v>434</v>
      </c>
      <c r="D407" s="196" t="s">
        <v>435</v>
      </c>
      <c r="E407" s="197" t="s">
        <v>11</v>
      </c>
      <c r="F407" s="196" t="s">
        <v>11</v>
      </c>
      <c r="G407" s="196">
        <v>103129</v>
      </c>
      <c r="H407" s="196" t="s">
        <v>476</v>
      </c>
      <c r="I407" s="196" t="s">
        <v>96</v>
      </c>
      <c r="J407" s="196" t="s">
        <v>62</v>
      </c>
      <c r="K407" s="197">
        <v>617.91</v>
      </c>
      <c r="L407" s="196" t="s">
        <v>63</v>
      </c>
      <c r="M407"/>
    </row>
    <row r="408" spans="1:13" ht="13.5" hidden="1" x14ac:dyDescent="0.25">
      <c r="A408" s="196" t="s">
        <v>57</v>
      </c>
      <c r="B408" s="196" t="s">
        <v>58</v>
      </c>
      <c r="C408" s="196" t="s">
        <v>434</v>
      </c>
      <c r="D408" s="196" t="s">
        <v>435</v>
      </c>
      <c r="E408" s="197" t="s">
        <v>11</v>
      </c>
      <c r="F408" s="196" t="s">
        <v>11</v>
      </c>
      <c r="G408" s="196">
        <v>103130</v>
      </c>
      <c r="H408" s="196" t="s">
        <v>477</v>
      </c>
      <c r="I408" s="196" t="s">
        <v>96</v>
      </c>
      <c r="J408" s="196" t="s">
        <v>62</v>
      </c>
      <c r="K408" s="197">
        <v>659.66</v>
      </c>
      <c r="L408" s="196" t="s">
        <v>63</v>
      </c>
      <c r="M408"/>
    </row>
    <row r="409" spans="1:13" ht="13.5" hidden="1" x14ac:dyDescent="0.25">
      <c r="A409" s="196" t="s">
        <v>57</v>
      </c>
      <c r="B409" s="196" t="s">
        <v>58</v>
      </c>
      <c r="C409" s="196" t="s">
        <v>434</v>
      </c>
      <c r="D409" s="196" t="s">
        <v>435</v>
      </c>
      <c r="E409" s="197" t="s">
        <v>11</v>
      </c>
      <c r="F409" s="196" t="s">
        <v>11</v>
      </c>
      <c r="G409" s="196">
        <v>103131</v>
      </c>
      <c r="H409" s="196" t="s">
        <v>478</v>
      </c>
      <c r="I409" s="196" t="s">
        <v>96</v>
      </c>
      <c r="J409" s="196" t="s">
        <v>62</v>
      </c>
      <c r="K409" s="197">
        <v>743.19</v>
      </c>
      <c r="L409" s="196" t="s">
        <v>63</v>
      </c>
      <c r="M409"/>
    </row>
    <row r="410" spans="1:13" ht="13.5" hidden="1" x14ac:dyDescent="0.25">
      <c r="A410" s="196" t="s">
        <v>57</v>
      </c>
      <c r="B410" s="196" t="s">
        <v>58</v>
      </c>
      <c r="C410" s="196" t="s">
        <v>434</v>
      </c>
      <c r="D410" s="196" t="s">
        <v>435</v>
      </c>
      <c r="E410" s="197" t="s">
        <v>11</v>
      </c>
      <c r="F410" s="196" t="s">
        <v>11</v>
      </c>
      <c r="G410" s="196">
        <v>103132</v>
      </c>
      <c r="H410" s="196" t="s">
        <v>479</v>
      </c>
      <c r="I410" s="196" t="s">
        <v>96</v>
      </c>
      <c r="J410" s="196" t="s">
        <v>62</v>
      </c>
      <c r="K410" s="197">
        <v>905.21</v>
      </c>
      <c r="L410" s="196" t="s">
        <v>63</v>
      </c>
      <c r="M410"/>
    </row>
    <row r="411" spans="1:13" ht="13.5" hidden="1" x14ac:dyDescent="0.25">
      <c r="A411" s="196" t="s">
        <v>57</v>
      </c>
      <c r="B411" s="196" t="s">
        <v>58</v>
      </c>
      <c r="C411" s="196" t="s">
        <v>434</v>
      </c>
      <c r="D411" s="196" t="s">
        <v>435</v>
      </c>
      <c r="E411" s="197" t="s">
        <v>11</v>
      </c>
      <c r="F411" s="196" t="s">
        <v>11</v>
      </c>
      <c r="G411" s="196">
        <v>103133</v>
      </c>
      <c r="H411" s="196" t="s">
        <v>480</v>
      </c>
      <c r="I411" s="196" t="s">
        <v>96</v>
      </c>
      <c r="J411" s="196" t="s">
        <v>62</v>
      </c>
      <c r="K411" s="197">
        <v>988.74</v>
      </c>
      <c r="L411" s="196" t="s">
        <v>63</v>
      </c>
      <c r="M411"/>
    </row>
    <row r="412" spans="1:13" ht="13.5" hidden="1" x14ac:dyDescent="0.25">
      <c r="A412" s="196" t="s">
        <v>57</v>
      </c>
      <c r="B412" s="196" t="s">
        <v>58</v>
      </c>
      <c r="C412" s="196" t="s">
        <v>434</v>
      </c>
      <c r="D412" s="196" t="s">
        <v>435</v>
      </c>
      <c r="E412" s="197" t="s">
        <v>11</v>
      </c>
      <c r="F412" s="196" t="s">
        <v>11</v>
      </c>
      <c r="G412" s="196">
        <v>103134</v>
      </c>
      <c r="H412" s="196" t="s">
        <v>481</v>
      </c>
      <c r="I412" s="196" t="s">
        <v>96</v>
      </c>
      <c r="J412" s="196" t="s">
        <v>62</v>
      </c>
      <c r="K412" s="199">
        <v>1150.77</v>
      </c>
      <c r="L412" s="196" t="s">
        <v>63</v>
      </c>
      <c r="M412"/>
    </row>
    <row r="413" spans="1:13" ht="13.5" hidden="1" x14ac:dyDescent="0.25">
      <c r="A413" s="196" t="s">
        <v>57</v>
      </c>
      <c r="B413" s="196" t="s">
        <v>58</v>
      </c>
      <c r="C413" s="196" t="s">
        <v>434</v>
      </c>
      <c r="D413" s="196" t="s">
        <v>435</v>
      </c>
      <c r="E413" s="197" t="s">
        <v>11</v>
      </c>
      <c r="F413" s="196" t="s">
        <v>11</v>
      </c>
      <c r="G413" s="196">
        <v>103135</v>
      </c>
      <c r="H413" s="196" t="s">
        <v>482</v>
      </c>
      <c r="I413" s="196" t="s">
        <v>96</v>
      </c>
      <c r="J413" s="196" t="s">
        <v>62</v>
      </c>
      <c r="K413" s="199">
        <v>1234.31</v>
      </c>
      <c r="L413" s="196" t="s">
        <v>63</v>
      </c>
      <c r="M413"/>
    </row>
    <row r="414" spans="1:13" ht="13.5" hidden="1" x14ac:dyDescent="0.25">
      <c r="A414" s="196" t="s">
        <v>57</v>
      </c>
      <c r="B414" s="196" t="s">
        <v>58</v>
      </c>
      <c r="C414" s="196" t="s">
        <v>434</v>
      </c>
      <c r="D414" s="196" t="s">
        <v>435</v>
      </c>
      <c r="E414" s="197" t="s">
        <v>11</v>
      </c>
      <c r="F414" s="196" t="s">
        <v>11</v>
      </c>
      <c r="G414" s="196">
        <v>103136</v>
      </c>
      <c r="H414" s="196" t="s">
        <v>483</v>
      </c>
      <c r="I414" s="196" t="s">
        <v>96</v>
      </c>
      <c r="J414" s="196" t="s">
        <v>62</v>
      </c>
      <c r="K414" s="199">
        <v>1479.85</v>
      </c>
      <c r="L414" s="196" t="s">
        <v>63</v>
      </c>
      <c r="M414"/>
    </row>
    <row r="415" spans="1:13" ht="13.5" hidden="1" x14ac:dyDescent="0.25">
      <c r="A415" s="196" t="s">
        <v>57</v>
      </c>
      <c r="B415" s="196" t="s">
        <v>58</v>
      </c>
      <c r="C415" s="196" t="s">
        <v>434</v>
      </c>
      <c r="D415" s="196" t="s">
        <v>435</v>
      </c>
      <c r="E415" s="197" t="s">
        <v>11</v>
      </c>
      <c r="F415" s="196" t="s">
        <v>11</v>
      </c>
      <c r="G415" s="196">
        <v>103137</v>
      </c>
      <c r="H415" s="196" t="s">
        <v>484</v>
      </c>
      <c r="I415" s="196" t="s">
        <v>96</v>
      </c>
      <c r="J415" s="196" t="s">
        <v>62</v>
      </c>
      <c r="K415" s="197">
        <v>37.340000000000003</v>
      </c>
      <c r="L415" s="196" t="s">
        <v>63</v>
      </c>
      <c r="M415"/>
    </row>
    <row r="416" spans="1:13" ht="13.5" hidden="1" x14ac:dyDescent="0.25">
      <c r="A416" s="196" t="s">
        <v>57</v>
      </c>
      <c r="B416" s="196" t="s">
        <v>58</v>
      </c>
      <c r="C416" s="196" t="s">
        <v>434</v>
      </c>
      <c r="D416" s="196" t="s">
        <v>435</v>
      </c>
      <c r="E416" s="197" t="s">
        <v>11</v>
      </c>
      <c r="F416" s="196" t="s">
        <v>11</v>
      </c>
      <c r="G416" s="196">
        <v>103138</v>
      </c>
      <c r="H416" s="196" t="s">
        <v>485</v>
      </c>
      <c r="I416" s="196" t="s">
        <v>96</v>
      </c>
      <c r="J416" s="196" t="s">
        <v>62</v>
      </c>
      <c r="K416" s="197">
        <v>42.91</v>
      </c>
      <c r="L416" s="196" t="s">
        <v>63</v>
      </c>
      <c r="M416"/>
    </row>
    <row r="417" spans="1:13" ht="13.5" hidden="1" x14ac:dyDescent="0.25">
      <c r="A417" s="196" t="s">
        <v>57</v>
      </c>
      <c r="B417" s="196" t="s">
        <v>58</v>
      </c>
      <c r="C417" s="196" t="s">
        <v>434</v>
      </c>
      <c r="D417" s="196" t="s">
        <v>435</v>
      </c>
      <c r="E417" s="197" t="s">
        <v>11</v>
      </c>
      <c r="F417" s="196" t="s">
        <v>11</v>
      </c>
      <c r="G417" s="196">
        <v>103139</v>
      </c>
      <c r="H417" s="196" t="s">
        <v>486</v>
      </c>
      <c r="I417" s="196" t="s">
        <v>96</v>
      </c>
      <c r="J417" s="196" t="s">
        <v>62</v>
      </c>
      <c r="K417" s="197">
        <v>56.84</v>
      </c>
      <c r="L417" s="196" t="s">
        <v>63</v>
      </c>
      <c r="M417"/>
    </row>
    <row r="418" spans="1:13" ht="13.5" hidden="1" x14ac:dyDescent="0.25">
      <c r="A418" s="196" t="s">
        <v>57</v>
      </c>
      <c r="B418" s="196" t="s">
        <v>58</v>
      </c>
      <c r="C418" s="196" t="s">
        <v>434</v>
      </c>
      <c r="D418" s="196" t="s">
        <v>435</v>
      </c>
      <c r="E418" s="197" t="s">
        <v>11</v>
      </c>
      <c r="F418" s="196" t="s">
        <v>11</v>
      </c>
      <c r="G418" s="196">
        <v>103140</v>
      </c>
      <c r="H418" s="196" t="s">
        <v>487</v>
      </c>
      <c r="I418" s="196" t="s">
        <v>96</v>
      </c>
      <c r="J418" s="196" t="s">
        <v>62</v>
      </c>
      <c r="K418" s="197">
        <v>70.739999999999995</v>
      </c>
      <c r="L418" s="196" t="s">
        <v>63</v>
      </c>
      <c r="M418"/>
    </row>
    <row r="419" spans="1:13" ht="13.5" hidden="1" x14ac:dyDescent="0.25">
      <c r="A419" s="196" t="s">
        <v>57</v>
      </c>
      <c r="B419" s="196" t="s">
        <v>58</v>
      </c>
      <c r="C419" s="196" t="s">
        <v>434</v>
      </c>
      <c r="D419" s="196" t="s">
        <v>435</v>
      </c>
      <c r="E419" s="197" t="s">
        <v>11</v>
      </c>
      <c r="F419" s="196" t="s">
        <v>11</v>
      </c>
      <c r="G419" s="196">
        <v>103141</v>
      </c>
      <c r="H419" s="196" t="s">
        <v>488</v>
      </c>
      <c r="I419" s="196" t="s">
        <v>96</v>
      </c>
      <c r="J419" s="196" t="s">
        <v>62</v>
      </c>
      <c r="K419" s="197">
        <v>110.84</v>
      </c>
      <c r="L419" s="196" t="s">
        <v>63</v>
      </c>
      <c r="M419"/>
    </row>
    <row r="420" spans="1:13" ht="13.5" hidden="1" x14ac:dyDescent="0.25">
      <c r="A420" s="196" t="s">
        <v>57</v>
      </c>
      <c r="B420" s="196" t="s">
        <v>58</v>
      </c>
      <c r="C420" s="196" t="s">
        <v>434</v>
      </c>
      <c r="D420" s="196" t="s">
        <v>435</v>
      </c>
      <c r="E420" s="197" t="s">
        <v>11</v>
      </c>
      <c r="F420" s="196" t="s">
        <v>11</v>
      </c>
      <c r="G420" s="196">
        <v>103142</v>
      </c>
      <c r="H420" s="196" t="s">
        <v>489</v>
      </c>
      <c r="I420" s="196" t="s">
        <v>96</v>
      </c>
      <c r="J420" s="196" t="s">
        <v>62</v>
      </c>
      <c r="K420" s="197">
        <v>124.74</v>
      </c>
      <c r="L420" s="196" t="s">
        <v>63</v>
      </c>
      <c r="M420"/>
    </row>
    <row r="421" spans="1:13" ht="13.5" hidden="1" x14ac:dyDescent="0.25">
      <c r="A421" s="196" t="s">
        <v>57</v>
      </c>
      <c r="B421" s="196" t="s">
        <v>58</v>
      </c>
      <c r="C421" s="196" t="s">
        <v>434</v>
      </c>
      <c r="D421" s="196" t="s">
        <v>435</v>
      </c>
      <c r="E421" s="197" t="s">
        <v>11</v>
      </c>
      <c r="F421" s="196" t="s">
        <v>11</v>
      </c>
      <c r="G421" s="196">
        <v>103143</v>
      </c>
      <c r="H421" s="196" t="s">
        <v>490</v>
      </c>
      <c r="I421" s="196" t="s">
        <v>96</v>
      </c>
      <c r="J421" s="196" t="s">
        <v>62</v>
      </c>
      <c r="K421" s="197">
        <v>164.84</v>
      </c>
      <c r="L421" s="196" t="s">
        <v>63</v>
      </c>
      <c r="M421"/>
    </row>
    <row r="422" spans="1:13" ht="13.5" hidden="1" x14ac:dyDescent="0.25">
      <c r="A422" s="196" t="s">
        <v>57</v>
      </c>
      <c r="B422" s="196" t="s">
        <v>58</v>
      </c>
      <c r="C422" s="196" t="s">
        <v>434</v>
      </c>
      <c r="D422" s="196" t="s">
        <v>435</v>
      </c>
      <c r="E422" s="197" t="s">
        <v>11</v>
      </c>
      <c r="F422" s="196" t="s">
        <v>11</v>
      </c>
      <c r="G422" s="196">
        <v>103144</v>
      </c>
      <c r="H422" s="196" t="s">
        <v>491</v>
      </c>
      <c r="I422" s="196" t="s">
        <v>96</v>
      </c>
      <c r="J422" s="196" t="s">
        <v>62</v>
      </c>
      <c r="K422" s="197">
        <v>178.75</v>
      </c>
      <c r="L422" s="196" t="s">
        <v>63</v>
      </c>
      <c r="M422"/>
    </row>
    <row r="423" spans="1:13" ht="13.5" hidden="1" x14ac:dyDescent="0.25">
      <c r="A423" s="196" t="s">
        <v>57</v>
      </c>
      <c r="B423" s="196" t="s">
        <v>58</v>
      </c>
      <c r="C423" s="196" t="s">
        <v>434</v>
      </c>
      <c r="D423" s="196" t="s">
        <v>435</v>
      </c>
      <c r="E423" s="197" t="s">
        <v>11</v>
      </c>
      <c r="F423" s="196" t="s">
        <v>11</v>
      </c>
      <c r="G423" s="196">
        <v>103145</v>
      </c>
      <c r="H423" s="196" t="s">
        <v>492</v>
      </c>
      <c r="I423" s="196" t="s">
        <v>96</v>
      </c>
      <c r="J423" s="196" t="s">
        <v>62</v>
      </c>
      <c r="K423" s="197">
        <v>218.85</v>
      </c>
      <c r="L423" s="196" t="s">
        <v>63</v>
      </c>
      <c r="M423"/>
    </row>
    <row r="424" spans="1:13" ht="13.5" hidden="1" x14ac:dyDescent="0.25">
      <c r="A424" s="196" t="s">
        <v>57</v>
      </c>
      <c r="B424" s="196" t="s">
        <v>58</v>
      </c>
      <c r="C424" s="196" t="s">
        <v>434</v>
      </c>
      <c r="D424" s="196" t="s">
        <v>435</v>
      </c>
      <c r="E424" s="197" t="s">
        <v>11</v>
      </c>
      <c r="F424" s="196" t="s">
        <v>11</v>
      </c>
      <c r="G424" s="196">
        <v>103146</v>
      </c>
      <c r="H424" s="196" t="s">
        <v>493</v>
      </c>
      <c r="I424" s="196" t="s">
        <v>96</v>
      </c>
      <c r="J424" s="196" t="s">
        <v>62</v>
      </c>
      <c r="K424" s="197">
        <v>232.75</v>
      </c>
      <c r="L424" s="196" t="s">
        <v>63</v>
      </c>
      <c r="M424"/>
    </row>
    <row r="425" spans="1:13" ht="13.5" hidden="1" x14ac:dyDescent="0.25">
      <c r="A425" s="196" t="s">
        <v>57</v>
      </c>
      <c r="B425" s="196" t="s">
        <v>58</v>
      </c>
      <c r="C425" s="196" t="s">
        <v>434</v>
      </c>
      <c r="D425" s="196" t="s">
        <v>435</v>
      </c>
      <c r="E425" s="197" t="s">
        <v>11</v>
      </c>
      <c r="F425" s="196" t="s">
        <v>11</v>
      </c>
      <c r="G425" s="196">
        <v>103147</v>
      </c>
      <c r="H425" s="196" t="s">
        <v>494</v>
      </c>
      <c r="I425" s="196" t="s">
        <v>96</v>
      </c>
      <c r="J425" s="196" t="s">
        <v>62</v>
      </c>
      <c r="K425" s="197">
        <v>260.61</v>
      </c>
      <c r="L425" s="196" t="s">
        <v>63</v>
      </c>
      <c r="M425"/>
    </row>
    <row r="426" spans="1:13" ht="13.5" hidden="1" x14ac:dyDescent="0.25">
      <c r="A426" s="196" t="s">
        <v>57</v>
      </c>
      <c r="B426" s="196" t="s">
        <v>58</v>
      </c>
      <c r="C426" s="196" t="s">
        <v>434</v>
      </c>
      <c r="D426" s="196" t="s">
        <v>435</v>
      </c>
      <c r="E426" s="197" t="s">
        <v>11</v>
      </c>
      <c r="F426" s="196" t="s">
        <v>11</v>
      </c>
      <c r="G426" s="196">
        <v>103148</v>
      </c>
      <c r="H426" s="196" t="s">
        <v>495</v>
      </c>
      <c r="I426" s="196" t="s">
        <v>96</v>
      </c>
      <c r="J426" s="196" t="s">
        <v>62</v>
      </c>
      <c r="K426" s="197">
        <v>314.60000000000002</v>
      </c>
      <c r="L426" s="196" t="s">
        <v>63</v>
      </c>
      <c r="M426"/>
    </row>
    <row r="427" spans="1:13" ht="13.5" hidden="1" x14ac:dyDescent="0.25">
      <c r="A427" s="196" t="s">
        <v>57</v>
      </c>
      <c r="B427" s="196" t="s">
        <v>58</v>
      </c>
      <c r="C427" s="196" t="s">
        <v>434</v>
      </c>
      <c r="D427" s="196" t="s">
        <v>435</v>
      </c>
      <c r="E427" s="197" t="s">
        <v>11</v>
      </c>
      <c r="F427" s="196" t="s">
        <v>11</v>
      </c>
      <c r="G427" s="196">
        <v>103149</v>
      </c>
      <c r="H427" s="196" t="s">
        <v>496</v>
      </c>
      <c r="I427" s="196" t="s">
        <v>96</v>
      </c>
      <c r="J427" s="196" t="s">
        <v>62</v>
      </c>
      <c r="K427" s="197">
        <v>342.45</v>
      </c>
      <c r="L427" s="196" t="s">
        <v>63</v>
      </c>
      <c r="M427"/>
    </row>
    <row r="428" spans="1:13" ht="13.5" hidden="1" x14ac:dyDescent="0.25">
      <c r="A428" s="196" t="s">
        <v>57</v>
      </c>
      <c r="B428" s="196" t="s">
        <v>58</v>
      </c>
      <c r="C428" s="196" t="s">
        <v>434</v>
      </c>
      <c r="D428" s="196" t="s">
        <v>435</v>
      </c>
      <c r="E428" s="197" t="s">
        <v>11</v>
      </c>
      <c r="F428" s="196" t="s">
        <v>11</v>
      </c>
      <c r="G428" s="196">
        <v>103150</v>
      </c>
      <c r="H428" s="196" t="s">
        <v>497</v>
      </c>
      <c r="I428" s="196" t="s">
        <v>96</v>
      </c>
      <c r="J428" s="196" t="s">
        <v>62</v>
      </c>
      <c r="K428" s="197">
        <v>396.41</v>
      </c>
      <c r="L428" s="196" t="s">
        <v>63</v>
      </c>
      <c r="M428"/>
    </row>
    <row r="429" spans="1:13" ht="13.5" hidden="1" x14ac:dyDescent="0.25">
      <c r="A429" s="196" t="s">
        <v>57</v>
      </c>
      <c r="B429" s="196" t="s">
        <v>58</v>
      </c>
      <c r="C429" s="196" t="s">
        <v>434</v>
      </c>
      <c r="D429" s="196" t="s">
        <v>435</v>
      </c>
      <c r="E429" s="197" t="s">
        <v>11</v>
      </c>
      <c r="F429" s="196" t="s">
        <v>11</v>
      </c>
      <c r="G429" s="196">
        <v>103151</v>
      </c>
      <c r="H429" s="196" t="s">
        <v>498</v>
      </c>
      <c r="I429" s="196" t="s">
        <v>96</v>
      </c>
      <c r="J429" s="196" t="s">
        <v>62</v>
      </c>
      <c r="K429" s="197">
        <v>424.3</v>
      </c>
      <c r="L429" s="196" t="s">
        <v>63</v>
      </c>
      <c r="M429"/>
    </row>
    <row r="430" spans="1:13" ht="13.5" hidden="1" x14ac:dyDescent="0.25">
      <c r="A430" s="196" t="s">
        <v>57</v>
      </c>
      <c r="B430" s="196" t="s">
        <v>58</v>
      </c>
      <c r="C430" s="196" t="s">
        <v>434</v>
      </c>
      <c r="D430" s="196" t="s">
        <v>435</v>
      </c>
      <c r="E430" s="197" t="s">
        <v>11</v>
      </c>
      <c r="F430" s="196" t="s">
        <v>11</v>
      </c>
      <c r="G430" s="196">
        <v>103152</v>
      </c>
      <c r="H430" s="196" t="s">
        <v>499</v>
      </c>
      <c r="I430" s="196" t="s">
        <v>96</v>
      </c>
      <c r="J430" s="196" t="s">
        <v>62</v>
      </c>
      <c r="K430" s="197">
        <v>506.15</v>
      </c>
      <c r="L430" s="196" t="s">
        <v>63</v>
      </c>
      <c r="M430"/>
    </row>
    <row r="431" spans="1:13" ht="13.5" hidden="1" x14ac:dyDescent="0.25">
      <c r="A431" s="196" t="s">
        <v>57</v>
      </c>
      <c r="B431" s="196" t="s">
        <v>58</v>
      </c>
      <c r="C431" s="196" t="s">
        <v>500</v>
      </c>
      <c r="D431" s="196" t="s">
        <v>501</v>
      </c>
      <c r="E431" s="197" t="s">
        <v>11</v>
      </c>
      <c r="F431" s="196" t="s">
        <v>11</v>
      </c>
      <c r="G431" s="196">
        <v>103372</v>
      </c>
      <c r="H431" s="196" t="s">
        <v>502</v>
      </c>
      <c r="I431" s="196" t="s">
        <v>9</v>
      </c>
      <c r="J431" s="196" t="s">
        <v>62</v>
      </c>
      <c r="K431" s="197">
        <v>5.39</v>
      </c>
      <c r="L431" s="196" t="s">
        <v>63</v>
      </c>
      <c r="M431"/>
    </row>
    <row r="432" spans="1:13" ht="13.5" hidden="1" x14ac:dyDescent="0.25">
      <c r="A432" s="196" t="s">
        <v>57</v>
      </c>
      <c r="B432" s="196" t="s">
        <v>58</v>
      </c>
      <c r="C432" s="196" t="s">
        <v>500</v>
      </c>
      <c r="D432" s="196" t="s">
        <v>501</v>
      </c>
      <c r="E432" s="197" t="s">
        <v>11</v>
      </c>
      <c r="F432" s="196" t="s">
        <v>11</v>
      </c>
      <c r="G432" s="196">
        <v>103373</v>
      </c>
      <c r="H432" s="196" t="s">
        <v>503</v>
      </c>
      <c r="I432" s="196" t="s">
        <v>9</v>
      </c>
      <c r="J432" s="196" t="s">
        <v>62</v>
      </c>
      <c r="K432" s="197">
        <v>10.54</v>
      </c>
      <c r="L432" s="196" t="s">
        <v>63</v>
      </c>
      <c r="M432"/>
    </row>
    <row r="433" spans="1:13" ht="13.5" hidden="1" x14ac:dyDescent="0.25">
      <c r="A433" s="196" t="s">
        <v>57</v>
      </c>
      <c r="B433" s="196" t="s">
        <v>58</v>
      </c>
      <c r="C433" s="196" t="s">
        <v>500</v>
      </c>
      <c r="D433" s="196" t="s">
        <v>501</v>
      </c>
      <c r="E433" s="197" t="s">
        <v>11</v>
      </c>
      <c r="F433" s="196" t="s">
        <v>11</v>
      </c>
      <c r="G433" s="196">
        <v>103376</v>
      </c>
      <c r="H433" s="196" t="s">
        <v>504</v>
      </c>
      <c r="I433" s="196" t="s">
        <v>9</v>
      </c>
      <c r="J433" s="196" t="s">
        <v>62</v>
      </c>
      <c r="K433" s="197">
        <v>124.64</v>
      </c>
      <c r="L433" s="196" t="s">
        <v>63</v>
      </c>
      <c r="M433"/>
    </row>
    <row r="434" spans="1:13" ht="13.5" hidden="1" x14ac:dyDescent="0.25">
      <c r="A434" s="196" t="s">
        <v>57</v>
      </c>
      <c r="B434" s="196" t="s">
        <v>58</v>
      </c>
      <c r="C434" s="196" t="s">
        <v>500</v>
      </c>
      <c r="D434" s="196" t="s">
        <v>501</v>
      </c>
      <c r="E434" s="197" t="s">
        <v>11</v>
      </c>
      <c r="F434" s="196" t="s">
        <v>11</v>
      </c>
      <c r="G434" s="196">
        <v>103377</v>
      </c>
      <c r="H434" s="196" t="s">
        <v>505</v>
      </c>
      <c r="I434" s="196" t="s">
        <v>9</v>
      </c>
      <c r="J434" s="196" t="s">
        <v>62</v>
      </c>
      <c r="K434" s="197">
        <v>266.45999999999998</v>
      </c>
      <c r="L434" s="196" t="s">
        <v>63</v>
      </c>
      <c r="M434"/>
    </row>
    <row r="435" spans="1:13" ht="13.5" hidden="1" x14ac:dyDescent="0.25">
      <c r="A435" s="196" t="s">
        <v>57</v>
      </c>
      <c r="B435" s="196" t="s">
        <v>58</v>
      </c>
      <c r="C435" s="196" t="s">
        <v>500</v>
      </c>
      <c r="D435" s="196" t="s">
        <v>501</v>
      </c>
      <c r="E435" s="197" t="s">
        <v>11</v>
      </c>
      <c r="F435" s="196" t="s">
        <v>11</v>
      </c>
      <c r="G435" s="196">
        <v>103379</v>
      </c>
      <c r="H435" s="196" t="s">
        <v>506</v>
      </c>
      <c r="I435" s="196" t="s">
        <v>9</v>
      </c>
      <c r="J435" s="196" t="s">
        <v>62</v>
      </c>
      <c r="K435" s="197">
        <v>414.66</v>
      </c>
      <c r="L435" s="196" t="s">
        <v>63</v>
      </c>
      <c r="M435"/>
    </row>
    <row r="436" spans="1:13" ht="13.5" hidden="1" x14ac:dyDescent="0.25">
      <c r="A436" s="196" t="s">
        <v>57</v>
      </c>
      <c r="B436" s="196" t="s">
        <v>58</v>
      </c>
      <c r="C436" s="196" t="s">
        <v>500</v>
      </c>
      <c r="D436" s="196" t="s">
        <v>501</v>
      </c>
      <c r="E436" s="197" t="s">
        <v>11</v>
      </c>
      <c r="F436" s="196" t="s">
        <v>11</v>
      </c>
      <c r="G436" s="196">
        <v>103383</v>
      </c>
      <c r="H436" s="196" t="s">
        <v>507</v>
      </c>
      <c r="I436" s="196" t="s">
        <v>9</v>
      </c>
      <c r="J436" s="196" t="s">
        <v>62</v>
      </c>
      <c r="K436" s="199">
        <v>1015.75</v>
      </c>
      <c r="L436" s="196" t="s">
        <v>63</v>
      </c>
      <c r="M436"/>
    </row>
    <row r="437" spans="1:13" ht="13.5" hidden="1" x14ac:dyDescent="0.25">
      <c r="A437" s="196" t="s">
        <v>57</v>
      </c>
      <c r="B437" s="196" t="s">
        <v>58</v>
      </c>
      <c r="C437" s="196" t="s">
        <v>500</v>
      </c>
      <c r="D437" s="196" t="s">
        <v>501</v>
      </c>
      <c r="E437" s="197" t="s">
        <v>11</v>
      </c>
      <c r="F437" s="196" t="s">
        <v>11</v>
      </c>
      <c r="G437" s="196">
        <v>103385</v>
      </c>
      <c r="H437" s="196" t="s">
        <v>508</v>
      </c>
      <c r="I437" s="196" t="s">
        <v>9</v>
      </c>
      <c r="J437" s="196" t="s">
        <v>62</v>
      </c>
      <c r="K437" s="199">
        <v>1638.03</v>
      </c>
      <c r="L437" s="196" t="s">
        <v>63</v>
      </c>
      <c r="M437"/>
    </row>
    <row r="438" spans="1:13" ht="13.5" hidden="1" x14ac:dyDescent="0.25">
      <c r="A438" s="196" t="s">
        <v>57</v>
      </c>
      <c r="B438" s="196" t="s">
        <v>58</v>
      </c>
      <c r="C438" s="196" t="s">
        <v>500</v>
      </c>
      <c r="D438" s="196" t="s">
        <v>501</v>
      </c>
      <c r="E438" s="197" t="s">
        <v>11</v>
      </c>
      <c r="F438" s="196" t="s">
        <v>11</v>
      </c>
      <c r="G438" s="196">
        <v>103387</v>
      </c>
      <c r="H438" s="196" t="s">
        <v>509</v>
      </c>
      <c r="I438" s="196" t="s">
        <v>9</v>
      </c>
      <c r="J438" s="196" t="s">
        <v>62</v>
      </c>
      <c r="K438" s="199">
        <v>2873.32</v>
      </c>
      <c r="L438" s="196" t="s">
        <v>63</v>
      </c>
      <c r="M438"/>
    </row>
    <row r="439" spans="1:13" ht="13.5" hidden="1" x14ac:dyDescent="0.25">
      <c r="A439" s="196" t="s">
        <v>57</v>
      </c>
      <c r="B439" s="196" t="s">
        <v>58</v>
      </c>
      <c r="C439" s="196" t="s">
        <v>500</v>
      </c>
      <c r="D439" s="196" t="s">
        <v>501</v>
      </c>
      <c r="E439" s="197" t="s">
        <v>11</v>
      </c>
      <c r="F439" s="196" t="s">
        <v>11</v>
      </c>
      <c r="G439" s="196">
        <v>103389</v>
      </c>
      <c r="H439" s="196" t="s">
        <v>510</v>
      </c>
      <c r="I439" s="196" t="s">
        <v>9</v>
      </c>
      <c r="J439" s="196" t="s">
        <v>62</v>
      </c>
      <c r="K439" s="199">
        <v>4273.04</v>
      </c>
      <c r="L439" s="196" t="s">
        <v>63</v>
      </c>
      <c r="M439"/>
    </row>
    <row r="440" spans="1:13" ht="13.5" hidden="1" x14ac:dyDescent="0.25">
      <c r="A440" s="196" t="s">
        <v>57</v>
      </c>
      <c r="B440" s="196" t="s">
        <v>58</v>
      </c>
      <c r="C440" s="196" t="s">
        <v>500</v>
      </c>
      <c r="D440" s="196" t="s">
        <v>501</v>
      </c>
      <c r="E440" s="197" t="s">
        <v>11</v>
      </c>
      <c r="F440" s="196" t="s">
        <v>11</v>
      </c>
      <c r="G440" s="196">
        <v>103391</v>
      </c>
      <c r="H440" s="196" t="s">
        <v>511</v>
      </c>
      <c r="I440" s="196" t="s">
        <v>9</v>
      </c>
      <c r="J440" s="196" t="s">
        <v>62</v>
      </c>
      <c r="K440" s="199">
        <v>2818.19</v>
      </c>
      <c r="L440" s="196" t="s">
        <v>63</v>
      </c>
      <c r="M440"/>
    </row>
    <row r="441" spans="1:13" ht="13.5" hidden="1" x14ac:dyDescent="0.25">
      <c r="A441" s="196" t="s">
        <v>57</v>
      </c>
      <c r="B441" s="196" t="s">
        <v>58</v>
      </c>
      <c r="C441" s="196" t="s">
        <v>500</v>
      </c>
      <c r="D441" s="196" t="s">
        <v>501</v>
      </c>
      <c r="E441" s="197" t="s">
        <v>11</v>
      </c>
      <c r="F441" s="196" t="s">
        <v>11</v>
      </c>
      <c r="G441" s="196">
        <v>103392</v>
      </c>
      <c r="H441" s="196" t="s">
        <v>512</v>
      </c>
      <c r="I441" s="196" t="s">
        <v>9</v>
      </c>
      <c r="J441" s="196" t="s">
        <v>62</v>
      </c>
      <c r="K441" s="199">
        <v>4603.4799999999996</v>
      </c>
      <c r="L441" s="196" t="s">
        <v>63</v>
      </c>
      <c r="M441"/>
    </row>
    <row r="442" spans="1:13" ht="13.5" hidden="1" x14ac:dyDescent="0.25">
      <c r="A442" s="196" t="s">
        <v>57</v>
      </c>
      <c r="B442" s="196" t="s">
        <v>58</v>
      </c>
      <c r="C442" s="196" t="s">
        <v>500</v>
      </c>
      <c r="D442" s="196" t="s">
        <v>501</v>
      </c>
      <c r="E442" s="197" t="s">
        <v>11</v>
      </c>
      <c r="F442" s="196" t="s">
        <v>11</v>
      </c>
      <c r="G442" s="196">
        <v>103393</v>
      </c>
      <c r="H442" s="196" t="s">
        <v>513</v>
      </c>
      <c r="I442" s="196" t="s">
        <v>9</v>
      </c>
      <c r="J442" s="196" t="s">
        <v>62</v>
      </c>
      <c r="K442" s="199">
        <v>5077.7299999999996</v>
      </c>
      <c r="L442" s="196" t="s">
        <v>63</v>
      </c>
      <c r="M442"/>
    </row>
    <row r="443" spans="1:13" ht="13.5" hidden="1" x14ac:dyDescent="0.25">
      <c r="A443" s="196" t="s">
        <v>57</v>
      </c>
      <c r="B443" s="196" t="s">
        <v>58</v>
      </c>
      <c r="C443" s="196" t="s">
        <v>500</v>
      </c>
      <c r="D443" s="196" t="s">
        <v>501</v>
      </c>
      <c r="E443" s="197" t="s">
        <v>11</v>
      </c>
      <c r="F443" s="196" t="s">
        <v>11</v>
      </c>
      <c r="G443" s="196">
        <v>103397</v>
      </c>
      <c r="H443" s="196" t="s">
        <v>514</v>
      </c>
      <c r="I443" s="196" t="s">
        <v>96</v>
      </c>
      <c r="J443" s="196" t="s">
        <v>62</v>
      </c>
      <c r="K443" s="197">
        <v>4.91</v>
      </c>
      <c r="L443" s="196" t="s">
        <v>63</v>
      </c>
      <c r="M443"/>
    </row>
    <row r="444" spans="1:13" ht="13.5" hidden="1" x14ac:dyDescent="0.25">
      <c r="A444" s="196" t="s">
        <v>57</v>
      </c>
      <c r="B444" s="196" t="s">
        <v>58</v>
      </c>
      <c r="C444" s="196" t="s">
        <v>500</v>
      </c>
      <c r="D444" s="196" t="s">
        <v>501</v>
      </c>
      <c r="E444" s="197" t="s">
        <v>11</v>
      </c>
      <c r="F444" s="196" t="s">
        <v>11</v>
      </c>
      <c r="G444" s="196">
        <v>103398</v>
      </c>
      <c r="H444" s="196" t="s">
        <v>515</v>
      </c>
      <c r="I444" s="196" t="s">
        <v>96</v>
      </c>
      <c r="J444" s="196" t="s">
        <v>62</v>
      </c>
      <c r="K444" s="197">
        <v>7.86</v>
      </c>
      <c r="L444" s="196" t="s">
        <v>63</v>
      </c>
      <c r="M444"/>
    </row>
    <row r="445" spans="1:13" ht="13.5" hidden="1" x14ac:dyDescent="0.25">
      <c r="A445" s="196" t="s">
        <v>57</v>
      </c>
      <c r="B445" s="196" t="s">
        <v>58</v>
      </c>
      <c r="C445" s="196" t="s">
        <v>500</v>
      </c>
      <c r="D445" s="196" t="s">
        <v>501</v>
      </c>
      <c r="E445" s="197" t="s">
        <v>11</v>
      </c>
      <c r="F445" s="196" t="s">
        <v>11</v>
      </c>
      <c r="G445" s="196">
        <v>103399</v>
      </c>
      <c r="H445" s="196" t="s">
        <v>516</v>
      </c>
      <c r="I445" s="196" t="s">
        <v>96</v>
      </c>
      <c r="J445" s="196" t="s">
        <v>62</v>
      </c>
      <c r="K445" s="197">
        <v>15.5</v>
      </c>
      <c r="L445" s="196" t="s">
        <v>63</v>
      </c>
      <c r="M445"/>
    </row>
    <row r="446" spans="1:13" ht="13.5" hidden="1" x14ac:dyDescent="0.25">
      <c r="A446" s="196" t="s">
        <v>57</v>
      </c>
      <c r="B446" s="196" t="s">
        <v>58</v>
      </c>
      <c r="C446" s="196" t="s">
        <v>500</v>
      </c>
      <c r="D446" s="196" t="s">
        <v>501</v>
      </c>
      <c r="E446" s="197" t="s">
        <v>11</v>
      </c>
      <c r="F446" s="196" t="s">
        <v>11</v>
      </c>
      <c r="G446" s="196">
        <v>103400</v>
      </c>
      <c r="H446" s="196" t="s">
        <v>517</v>
      </c>
      <c r="I446" s="196" t="s">
        <v>96</v>
      </c>
      <c r="J446" s="196" t="s">
        <v>62</v>
      </c>
      <c r="K446" s="197">
        <v>22.14</v>
      </c>
      <c r="L446" s="196" t="s">
        <v>63</v>
      </c>
      <c r="M446"/>
    </row>
    <row r="447" spans="1:13" ht="13.5" hidden="1" x14ac:dyDescent="0.25">
      <c r="A447" s="196" t="s">
        <v>57</v>
      </c>
      <c r="B447" s="196" t="s">
        <v>58</v>
      </c>
      <c r="C447" s="196" t="s">
        <v>500</v>
      </c>
      <c r="D447" s="196" t="s">
        <v>501</v>
      </c>
      <c r="E447" s="197" t="s">
        <v>11</v>
      </c>
      <c r="F447" s="196" t="s">
        <v>11</v>
      </c>
      <c r="G447" s="196">
        <v>103401</v>
      </c>
      <c r="H447" s="196" t="s">
        <v>518</v>
      </c>
      <c r="I447" s="196" t="s">
        <v>96</v>
      </c>
      <c r="J447" s="196" t="s">
        <v>62</v>
      </c>
      <c r="K447" s="197">
        <v>27.07</v>
      </c>
      <c r="L447" s="196" t="s">
        <v>63</v>
      </c>
      <c r="M447"/>
    </row>
    <row r="448" spans="1:13" ht="13.5" hidden="1" x14ac:dyDescent="0.25">
      <c r="A448" s="196" t="s">
        <v>57</v>
      </c>
      <c r="B448" s="196" t="s">
        <v>58</v>
      </c>
      <c r="C448" s="196" t="s">
        <v>500</v>
      </c>
      <c r="D448" s="196" t="s">
        <v>501</v>
      </c>
      <c r="E448" s="197" t="s">
        <v>11</v>
      </c>
      <c r="F448" s="196" t="s">
        <v>11</v>
      </c>
      <c r="G448" s="196">
        <v>103402</v>
      </c>
      <c r="H448" s="196" t="s">
        <v>519</v>
      </c>
      <c r="I448" s="196" t="s">
        <v>96</v>
      </c>
      <c r="J448" s="196" t="s">
        <v>62</v>
      </c>
      <c r="K448" s="197">
        <v>39.369999999999997</v>
      </c>
      <c r="L448" s="196" t="s">
        <v>63</v>
      </c>
      <c r="M448"/>
    </row>
    <row r="449" spans="1:13" ht="13.5" hidden="1" x14ac:dyDescent="0.25">
      <c r="A449" s="196" t="s">
        <v>57</v>
      </c>
      <c r="B449" s="196" t="s">
        <v>58</v>
      </c>
      <c r="C449" s="196" t="s">
        <v>500</v>
      </c>
      <c r="D449" s="196" t="s">
        <v>501</v>
      </c>
      <c r="E449" s="197" t="s">
        <v>11</v>
      </c>
      <c r="F449" s="196" t="s">
        <v>11</v>
      </c>
      <c r="G449" s="196">
        <v>103403</v>
      </c>
      <c r="H449" s="196" t="s">
        <v>520</v>
      </c>
      <c r="I449" s="196" t="s">
        <v>96</v>
      </c>
      <c r="J449" s="196" t="s">
        <v>62</v>
      </c>
      <c r="K449" s="197">
        <v>44.29</v>
      </c>
      <c r="L449" s="196" t="s">
        <v>63</v>
      </c>
      <c r="M449"/>
    </row>
    <row r="450" spans="1:13" ht="13.5" hidden="1" x14ac:dyDescent="0.25">
      <c r="A450" s="196" t="s">
        <v>57</v>
      </c>
      <c r="B450" s="196" t="s">
        <v>58</v>
      </c>
      <c r="C450" s="196" t="s">
        <v>500</v>
      </c>
      <c r="D450" s="196" t="s">
        <v>501</v>
      </c>
      <c r="E450" s="197" t="s">
        <v>11</v>
      </c>
      <c r="F450" s="196" t="s">
        <v>11</v>
      </c>
      <c r="G450" s="196">
        <v>103404</v>
      </c>
      <c r="H450" s="196" t="s">
        <v>521</v>
      </c>
      <c r="I450" s="196" t="s">
        <v>96</v>
      </c>
      <c r="J450" s="196" t="s">
        <v>62</v>
      </c>
      <c r="K450" s="197">
        <v>49.21</v>
      </c>
      <c r="L450" s="196" t="s">
        <v>63</v>
      </c>
      <c r="M450"/>
    </row>
    <row r="451" spans="1:13" ht="13.5" hidden="1" x14ac:dyDescent="0.25">
      <c r="A451" s="196" t="s">
        <v>57</v>
      </c>
      <c r="B451" s="196" t="s">
        <v>58</v>
      </c>
      <c r="C451" s="196" t="s">
        <v>500</v>
      </c>
      <c r="D451" s="196" t="s">
        <v>501</v>
      </c>
      <c r="E451" s="197" t="s">
        <v>11</v>
      </c>
      <c r="F451" s="196" t="s">
        <v>11</v>
      </c>
      <c r="G451" s="196">
        <v>103405</v>
      </c>
      <c r="H451" s="196" t="s">
        <v>522</v>
      </c>
      <c r="I451" s="196" t="s">
        <v>96</v>
      </c>
      <c r="J451" s="196" t="s">
        <v>62</v>
      </c>
      <c r="K451" s="197">
        <v>55.36</v>
      </c>
      <c r="L451" s="196" t="s">
        <v>63</v>
      </c>
      <c r="M451"/>
    </row>
    <row r="452" spans="1:13" ht="13.5" hidden="1" x14ac:dyDescent="0.25">
      <c r="A452" s="196" t="s">
        <v>57</v>
      </c>
      <c r="B452" s="196" t="s">
        <v>58</v>
      </c>
      <c r="C452" s="196" t="s">
        <v>500</v>
      </c>
      <c r="D452" s="196" t="s">
        <v>501</v>
      </c>
      <c r="E452" s="197" t="s">
        <v>11</v>
      </c>
      <c r="F452" s="196" t="s">
        <v>11</v>
      </c>
      <c r="G452" s="196">
        <v>103406</v>
      </c>
      <c r="H452" s="196" t="s">
        <v>523</v>
      </c>
      <c r="I452" s="196" t="s">
        <v>96</v>
      </c>
      <c r="J452" s="196" t="s">
        <v>62</v>
      </c>
      <c r="K452" s="197">
        <v>61.52</v>
      </c>
      <c r="L452" s="196" t="s">
        <v>63</v>
      </c>
      <c r="M452"/>
    </row>
    <row r="453" spans="1:13" ht="13.5" hidden="1" x14ac:dyDescent="0.25">
      <c r="A453" s="196" t="s">
        <v>57</v>
      </c>
      <c r="B453" s="196" t="s">
        <v>58</v>
      </c>
      <c r="C453" s="196" t="s">
        <v>500</v>
      </c>
      <c r="D453" s="196" t="s">
        <v>501</v>
      </c>
      <c r="E453" s="197" t="s">
        <v>11</v>
      </c>
      <c r="F453" s="196" t="s">
        <v>11</v>
      </c>
      <c r="G453" s="196">
        <v>103407</v>
      </c>
      <c r="H453" s="196" t="s">
        <v>524</v>
      </c>
      <c r="I453" s="196" t="s">
        <v>96</v>
      </c>
      <c r="J453" s="196" t="s">
        <v>62</v>
      </c>
      <c r="K453" s="197">
        <v>68.89</v>
      </c>
      <c r="L453" s="196" t="s">
        <v>63</v>
      </c>
      <c r="M453"/>
    </row>
    <row r="454" spans="1:13" ht="13.5" hidden="1" x14ac:dyDescent="0.25">
      <c r="A454" s="196" t="s">
        <v>57</v>
      </c>
      <c r="B454" s="196" t="s">
        <v>58</v>
      </c>
      <c r="C454" s="196" t="s">
        <v>500</v>
      </c>
      <c r="D454" s="196" t="s">
        <v>501</v>
      </c>
      <c r="E454" s="197" t="s">
        <v>11</v>
      </c>
      <c r="F454" s="196" t="s">
        <v>11</v>
      </c>
      <c r="G454" s="196">
        <v>103408</v>
      </c>
      <c r="H454" s="196" t="s">
        <v>525</v>
      </c>
      <c r="I454" s="196" t="s">
        <v>96</v>
      </c>
      <c r="J454" s="196" t="s">
        <v>62</v>
      </c>
      <c r="K454" s="197">
        <v>77.510000000000005</v>
      </c>
      <c r="L454" s="196" t="s">
        <v>63</v>
      </c>
      <c r="M454"/>
    </row>
    <row r="455" spans="1:13" ht="13.5" hidden="1" x14ac:dyDescent="0.25">
      <c r="A455" s="196" t="s">
        <v>57</v>
      </c>
      <c r="B455" s="196" t="s">
        <v>58</v>
      </c>
      <c r="C455" s="196" t="s">
        <v>500</v>
      </c>
      <c r="D455" s="196" t="s">
        <v>501</v>
      </c>
      <c r="E455" s="197" t="s">
        <v>11</v>
      </c>
      <c r="F455" s="196" t="s">
        <v>11</v>
      </c>
      <c r="G455" s="196">
        <v>103409</v>
      </c>
      <c r="H455" s="196" t="s">
        <v>526</v>
      </c>
      <c r="I455" s="196" t="s">
        <v>96</v>
      </c>
      <c r="J455" s="196" t="s">
        <v>62</v>
      </c>
      <c r="K455" s="197">
        <v>87.35</v>
      </c>
      <c r="L455" s="196" t="s">
        <v>63</v>
      </c>
      <c r="M455"/>
    </row>
    <row r="456" spans="1:13" ht="13.5" hidden="1" x14ac:dyDescent="0.25">
      <c r="A456" s="196" t="s">
        <v>57</v>
      </c>
      <c r="B456" s="196" t="s">
        <v>58</v>
      </c>
      <c r="C456" s="196" t="s">
        <v>500</v>
      </c>
      <c r="D456" s="196" t="s">
        <v>501</v>
      </c>
      <c r="E456" s="197" t="s">
        <v>11</v>
      </c>
      <c r="F456" s="196" t="s">
        <v>11</v>
      </c>
      <c r="G456" s="196">
        <v>103410</v>
      </c>
      <c r="H456" s="196" t="s">
        <v>527</v>
      </c>
      <c r="I456" s="196" t="s">
        <v>96</v>
      </c>
      <c r="J456" s="196" t="s">
        <v>62</v>
      </c>
      <c r="K456" s="197">
        <v>98.43</v>
      </c>
      <c r="L456" s="196" t="s">
        <v>63</v>
      </c>
      <c r="M456"/>
    </row>
    <row r="457" spans="1:13" ht="13.5" hidden="1" x14ac:dyDescent="0.25">
      <c r="A457" s="196" t="s">
        <v>57</v>
      </c>
      <c r="B457" s="196" t="s">
        <v>58</v>
      </c>
      <c r="C457" s="196" t="s">
        <v>500</v>
      </c>
      <c r="D457" s="196" t="s">
        <v>501</v>
      </c>
      <c r="E457" s="197" t="s">
        <v>11</v>
      </c>
      <c r="F457" s="196" t="s">
        <v>11</v>
      </c>
      <c r="G457" s="196">
        <v>103411</v>
      </c>
      <c r="H457" s="196" t="s">
        <v>528</v>
      </c>
      <c r="I457" s="196" t="s">
        <v>96</v>
      </c>
      <c r="J457" s="196" t="s">
        <v>62</v>
      </c>
      <c r="K457" s="197">
        <v>9.83</v>
      </c>
      <c r="L457" s="196" t="s">
        <v>63</v>
      </c>
      <c r="M457"/>
    </row>
    <row r="458" spans="1:13" ht="13.5" hidden="1" x14ac:dyDescent="0.25">
      <c r="A458" s="196" t="s">
        <v>57</v>
      </c>
      <c r="B458" s="196" t="s">
        <v>58</v>
      </c>
      <c r="C458" s="196" t="s">
        <v>500</v>
      </c>
      <c r="D458" s="196" t="s">
        <v>501</v>
      </c>
      <c r="E458" s="197" t="s">
        <v>11</v>
      </c>
      <c r="F458" s="196" t="s">
        <v>11</v>
      </c>
      <c r="G458" s="196">
        <v>103412</v>
      </c>
      <c r="H458" s="196" t="s">
        <v>529</v>
      </c>
      <c r="I458" s="196" t="s">
        <v>96</v>
      </c>
      <c r="J458" s="196" t="s">
        <v>62</v>
      </c>
      <c r="K458" s="197">
        <v>15.74</v>
      </c>
      <c r="L458" s="196" t="s">
        <v>63</v>
      </c>
      <c r="M458"/>
    </row>
    <row r="459" spans="1:13" ht="13.5" hidden="1" x14ac:dyDescent="0.25">
      <c r="A459" s="196" t="s">
        <v>57</v>
      </c>
      <c r="B459" s="196" t="s">
        <v>58</v>
      </c>
      <c r="C459" s="196" t="s">
        <v>500</v>
      </c>
      <c r="D459" s="196" t="s">
        <v>501</v>
      </c>
      <c r="E459" s="197" t="s">
        <v>11</v>
      </c>
      <c r="F459" s="196" t="s">
        <v>11</v>
      </c>
      <c r="G459" s="196">
        <v>103413</v>
      </c>
      <c r="H459" s="196" t="s">
        <v>530</v>
      </c>
      <c r="I459" s="196" t="s">
        <v>96</v>
      </c>
      <c r="J459" s="196" t="s">
        <v>62</v>
      </c>
      <c r="K459" s="197">
        <v>31</v>
      </c>
      <c r="L459" s="196" t="s">
        <v>63</v>
      </c>
      <c r="M459"/>
    </row>
    <row r="460" spans="1:13" ht="13.5" hidden="1" x14ac:dyDescent="0.25">
      <c r="A460" s="196" t="s">
        <v>57</v>
      </c>
      <c r="B460" s="196" t="s">
        <v>58</v>
      </c>
      <c r="C460" s="196" t="s">
        <v>500</v>
      </c>
      <c r="D460" s="196" t="s">
        <v>501</v>
      </c>
      <c r="E460" s="197" t="s">
        <v>11</v>
      </c>
      <c r="F460" s="196" t="s">
        <v>11</v>
      </c>
      <c r="G460" s="196">
        <v>103414</v>
      </c>
      <c r="H460" s="196" t="s">
        <v>531</v>
      </c>
      <c r="I460" s="196" t="s">
        <v>96</v>
      </c>
      <c r="J460" s="196" t="s">
        <v>62</v>
      </c>
      <c r="K460" s="197">
        <v>44.29</v>
      </c>
      <c r="L460" s="196" t="s">
        <v>63</v>
      </c>
      <c r="M460"/>
    </row>
    <row r="461" spans="1:13" ht="13.5" hidden="1" x14ac:dyDescent="0.25">
      <c r="A461" s="196" t="s">
        <v>57</v>
      </c>
      <c r="B461" s="196" t="s">
        <v>58</v>
      </c>
      <c r="C461" s="196" t="s">
        <v>500</v>
      </c>
      <c r="D461" s="196" t="s">
        <v>501</v>
      </c>
      <c r="E461" s="197" t="s">
        <v>11</v>
      </c>
      <c r="F461" s="196" t="s">
        <v>11</v>
      </c>
      <c r="G461" s="196">
        <v>103415</v>
      </c>
      <c r="H461" s="196" t="s">
        <v>532</v>
      </c>
      <c r="I461" s="196" t="s">
        <v>96</v>
      </c>
      <c r="J461" s="196" t="s">
        <v>62</v>
      </c>
      <c r="K461" s="197">
        <v>54.14</v>
      </c>
      <c r="L461" s="196" t="s">
        <v>63</v>
      </c>
      <c r="M461"/>
    </row>
    <row r="462" spans="1:13" ht="13.5" hidden="1" x14ac:dyDescent="0.25">
      <c r="A462" s="196" t="s">
        <v>57</v>
      </c>
      <c r="B462" s="196" t="s">
        <v>58</v>
      </c>
      <c r="C462" s="196" t="s">
        <v>500</v>
      </c>
      <c r="D462" s="196" t="s">
        <v>501</v>
      </c>
      <c r="E462" s="197" t="s">
        <v>11</v>
      </c>
      <c r="F462" s="196" t="s">
        <v>11</v>
      </c>
      <c r="G462" s="196">
        <v>103416</v>
      </c>
      <c r="H462" s="196" t="s">
        <v>533</v>
      </c>
      <c r="I462" s="196" t="s">
        <v>96</v>
      </c>
      <c r="J462" s="196" t="s">
        <v>62</v>
      </c>
      <c r="K462" s="197">
        <v>78.75</v>
      </c>
      <c r="L462" s="196" t="s">
        <v>63</v>
      </c>
      <c r="M462"/>
    </row>
    <row r="463" spans="1:13" ht="13.5" hidden="1" x14ac:dyDescent="0.25">
      <c r="A463" s="196" t="s">
        <v>57</v>
      </c>
      <c r="B463" s="196" t="s">
        <v>58</v>
      </c>
      <c r="C463" s="196" t="s">
        <v>500</v>
      </c>
      <c r="D463" s="196" t="s">
        <v>501</v>
      </c>
      <c r="E463" s="197" t="s">
        <v>11</v>
      </c>
      <c r="F463" s="196" t="s">
        <v>11</v>
      </c>
      <c r="G463" s="196">
        <v>103417</v>
      </c>
      <c r="H463" s="196" t="s">
        <v>534</v>
      </c>
      <c r="I463" s="196" t="s">
        <v>96</v>
      </c>
      <c r="J463" s="196" t="s">
        <v>62</v>
      </c>
      <c r="K463" s="197">
        <v>88.59</v>
      </c>
      <c r="L463" s="196" t="s">
        <v>63</v>
      </c>
      <c r="M463"/>
    </row>
    <row r="464" spans="1:13" ht="13.5" hidden="1" x14ac:dyDescent="0.25">
      <c r="A464" s="196" t="s">
        <v>57</v>
      </c>
      <c r="B464" s="196" t="s">
        <v>58</v>
      </c>
      <c r="C464" s="196" t="s">
        <v>500</v>
      </c>
      <c r="D464" s="196" t="s">
        <v>501</v>
      </c>
      <c r="E464" s="197" t="s">
        <v>11</v>
      </c>
      <c r="F464" s="196" t="s">
        <v>11</v>
      </c>
      <c r="G464" s="196">
        <v>103418</v>
      </c>
      <c r="H464" s="196" t="s">
        <v>535</v>
      </c>
      <c r="I464" s="196" t="s">
        <v>96</v>
      </c>
      <c r="J464" s="196" t="s">
        <v>62</v>
      </c>
      <c r="K464" s="197">
        <v>98.43</v>
      </c>
      <c r="L464" s="196" t="s">
        <v>63</v>
      </c>
      <c r="M464"/>
    </row>
    <row r="465" spans="1:13" ht="13.5" hidden="1" x14ac:dyDescent="0.25">
      <c r="A465" s="196" t="s">
        <v>57</v>
      </c>
      <c r="B465" s="196" t="s">
        <v>58</v>
      </c>
      <c r="C465" s="196" t="s">
        <v>500</v>
      </c>
      <c r="D465" s="196" t="s">
        <v>501</v>
      </c>
      <c r="E465" s="197" t="s">
        <v>11</v>
      </c>
      <c r="F465" s="196" t="s">
        <v>11</v>
      </c>
      <c r="G465" s="196">
        <v>103419</v>
      </c>
      <c r="H465" s="196" t="s">
        <v>536</v>
      </c>
      <c r="I465" s="196" t="s">
        <v>96</v>
      </c>
      <c r="J465" s="196" t="s">
        <v>62</v>
      </c>
      <c r="K465" s="197">
        <v>110.73</v>
      </c>
      <c r="L465" s="196" t="s">
        <v>63</v>
      </c>
      <c r="M465"/>
    </row>
    <row r="466" spans="1:13" ht="13.5" hidden="1" x14ac:dyDescent="0.25">
      <c r="A466" s="196" t="s">
        <v>57</v>
      </c>
      <c r="B466" s="196" t="s">
        <v>58</v>
      </c>
      <c r="C466" s="196" t="s">
        <v>500</v>
      </c>
      <c r="D466" s="196" t="s">
        <v>501</v>
      </c>
      <c r="E466" s="197" t="s">
        <v>11</v>
      </c>
      <c r="F466" s="196" t="s">
        <v>11</v>
      </c>
      <c r="G466" s="196">
        <v>103420</v>
      </c>
      <c r="H466" s="196" t="s">
        <v>537</v>
      </c>
      <c r="I466" s="196" t="s">
        <v>96</v>
      </c>
      <c r="J466" s="196" t="s">
        <v>62</v>
      </c>
      <c r="K466" s="197">
        <v>123.04</v>
      </c>
      <c r="L466" s="196" t="s">
        <v>63</v>
      </c>
      <c r="M466"/>
    </row>
    <row r="467" spans="1:13" ht="13.5" hidden="1" x14ac:dyDescent="0.25">
      <c r="A467" s="196" t="s">
        <v>57</v>
      </c>
      <c r="B467" s="196" t="s">
        <v>58</v>
      </c>
      <c r="C467" s="196" t="s">
        <v>500</v>
      </c>
      <c r="D467" s="196" t="s">
        <v>501</v>
      </c>
      <c r="E467" s="197" t="s">
        <v>11</v>
      </c>
      <c r="F467" s="196" t="s">
        <v>11</v>
      </c>
      <c r="G467" s="196">
        <v>103421</v>
      </c>
      <c r="H467" s="196" t="s">
        <v>538</v>
      </c>
      <c r="I467" s="196" t="s">
        <v>96</v>
      </c>
      <c r="J467" s="196" t="s">
        <v>62</v>
      </c>
      <c r="K467" s="197">
        <v>137.81</v>
      </c>
      <c r="L467" s="196" t="s">
        <v>63</v>
      </c>
      <c r="M467"/>
    </row>
    <row r="468" spans="1:13" ht="13.5" hidden="1" x14ac:dyDescent="0.25">
      <c r="A468" s="196" t="s">
        <v>57</v>
      </c>
      <c r="B468" s="196" t="s">
        <v>58</v>
      </c>
      <c r="C468" s="196" t="s">
        <v>500</v>
      </c>
      <c r="D468" s="196" t="s">
        <v>501</v>
      </c>
      <c r="E468" s="197" t="s">
        <v>11</v>
      </c>
      <c r="F468" s="196" t="s">
        <v>11</v>
      </c>
      <c r="G468" s="196">
        <v>103422</v>
      </c>
      <c r="H468" s="196" t="s">
        <v>539</v>
      </c>
      <c r="I468" s="196" t="s">
        <v>96</v>
      </c>
      <c r="J468" s="196" t="s">
        <v>62</v>
      </c>
      <c r="K468" s="197">
        <v>155.03</v>
      </c>
      <c r="L468" s="196" t="s">
        <v>63</v>
      </c>
      <c r="M468"/>
    </row>
    <row r="469" spans="1:13" ht="13.5" hidden="1" x14ac:dyDescent="0.25">
      <c r="A469" s="196" t="s">
        <v>57</v>
      </c>
      <c r="B469" s="196" t="s">
        <v>58</v>
      </c>
      <c r="C469" s="196" t="s">
        <v>500</v>
      </c>
      <c r="D469" s="196" t="s">
        <v>501</v>
      </c>
      <c r="E469" s="197" t="s">
        <v>11</v>
      </c>
      <c r="F469" s="196" t="s">
        <v>11</v>
      </c>
      <c r="G469" s="196">
        <v>103423</v>
      </c>
      <c r="H469" s="196" t="s">
        <v>540</v>
      </c>
      <c r="I469" s="196" t="s">
        <v>96</v>
      </c>
      <c r="J469" s="196" t="s">
        <v>62</v>
      </c>
      <c r="K469" s="197">
        <v>174.73</v>
      </c>
      <c r="L469" s="196" t="s">
        <v>63</v>
      </c>
      <c r="M469"/>
    </row>
    <row r="470" spans="1:13" ht="13.5" hidden="1" x14ac:dyDescent="0.25">
      <c r="A470" s="196" t="s">
        <v>57</v>
      </c>
      <c r="B470" s="196" t="s">
        <v>58</v>
      </c>
      <c r="C470" s="196" t="s">
        <v>500</v>
      </c>
      <c r="D470" s="196" t="s">
        <v>501</v>
      </c>
      <c r="E470" s="197" t="s">
        <v>11</v>
      </c>
      <c r="F470" s="196" t="s">
        <v>11</v>
      </c>
      <c r="G470" s="196">
        <v>103424</v>
      </c>
      <c r="H470" s="196" t="s">
        <v>541</v>
      </c>
      <c r="I470" s="196" t="s">
        <v>96</v>
      </c>
      <c r="J470" s="196" t="s">
        <v>62</v>
      </c>
      <c r="K470" s="197">
        <v>196.87</v>
      </c>
      <c r="L470" s="196" t="s">
        <v>63</v>
      </c>
      <c r="M470"/>
    </row>
    <row r="471" spans="1:13" ht="13.5" hidden="1" x14ac:dyDescent="0.25">
      <c r="A471" s="196" t="s">
        <v>57</v>
      </c>
      <c r="B471" s="196" t="s">
        <v>58</v>
      </c>
      <c r="C471" s="196" t="s">
        <v>500</v>
      </c>
      <c r="D471" s="196" t="s">
        <v>501</v>
      </c>
      <c r="E471" s="197" t="s">
        <v>11</v>
      </c>
      <c r="F471" s="196" t="s">
        <v>11</v>
      </c>
      <c r="G471" s="196">
        <v>103425</v>
      </c>
      <c r="H471" s="196" t="s">
        <v>542</v>
      </c>
      <c r="I471" s="196" t="s">
        <v>96</v>
      </c>
      <c r="J471" s="196" t="s">
        <v>62</v>
      </c>
      <c r="K471" s="197">
        <v>16.489999999999998</v>
      </c>
      <c r="L471" s="196" t="s">
        <v>63</v>
      </c>
      <c r="M471"/>
    </row>
    <row r="472" spans="1:13" ht="13.5" hidden="1" x14ac:dyDescent="0.25">
      <c r="A472" s="196" t="s">
        <v>57</v>
      </c>
      <c r="B472" s="196" t="s">
        <v>58</v>
      </c>
      <c r="C472" s="196" t="s">
        <v>500</v>
      </c>
      <c r="D472" s="196" t="s">
        <v>501</v>
      </c>
      <c r="E472" s="197" t="s">
        <v>11</v>
      </c>
      <c r="F472" s="196" t="s">
        <v>11</v>
      </c>
      <c r="G472" s="196">
        <v>103426</v>
      </c>
      <c r="H472" s="196" t="s">
        <v>543</v>
      </c>
      <c r="I472" s="196" t="s">
        <v>96</v>
      </c>
      <c r="J472" s="196" t="s">
        <v>62</v>
      </c>
      <c r="K472" s="197">
        <v>20.34</v>
      </c>
      <c r="L472" s="196" t="s">
        <v>63</v>
      </c>
      <c r="M472"/>
    </row>
    <row r="473" spans="1:13" ht="13.5" hidden="1" x14ac:dyDescent="0.25">
      <c r="A473" s="196" t="s">
        <v>57</v>
      </c>
      <c r="B473" s="196" t="s">
        <v>58</v>
      </c>
      <c r="C473" s="196" t="s">
        <v>500</v>
      </c>
      <c r="D473" s="196" t="s">
        <v>501</v>
      </c>
      <c r="E473" s="197" t="s">
        <v>11</v>
      </c>
      <c r="F473" s="196" t="s">
        <v>11</v>
      </c>
      <c r="G473" s="196">
        <v>103427</v>
      </c>
      <c r="H473" s="196" t="s">
        <v>544</v>
      </c>
      <c r="I473" s="196" t="s">
        <v>96</v>
      </c>
      <c r="J473" s="196" t="s">
        <v>62</v>
      </c>
      <c r="K473" s="197">
        <v>40.700000000000003</v>
      </c>
      <c r="L473" s="196" t="s">
        <v>63</v>
      </c>
      <c r="M473"/>
    </row>
    <row r="474" spans="1:13" ht="13.5" hidden="1" x14ac:dyDescent="0.25">
      <c r="A474" s="196" t="s">
        <v>57</v>
      </c>
      <c r="B474" s="196" t="s">
        <v>58</v>
      </c>
      <c r="C474" s="196" t="s">
        <v>500</v>
      </c>
      <c r="D474" s="196" t="s">
        <v>501</v>
      </c>
      <c r="E474" s="197" t="s">
        <v>11</v>
      </c>
      <c r="F474" s="196" t="s">
        <v>11</v>
      </c>
      <c r="G474" s="196">
        <v>103428</v>
      </c>
      <c r="H474" s="196" t="s">
        <v>545</v>
      </c>
      <c r="I474" s="196" t="s">
        <v>96</v>
      </c>
      <c r="J474" s="196" t="s">
        <v>62</v>
      </c>
      <c r="K474" s="197">
        <v>256.38</v>
      </c>
      <c r="L474" s="196" t="s">
        <v>63</v>
      </c>
      <c r="M474"/>
    </row>
    <row r="475" spans="1:13" ht="13.5" hidden="1" x14ac:dyDescent="0.25">
      <c r="A475" s="196" t="s">
        <v>57</v>
      </c>
      <c r="B475" s="196" t="s">
        <v>58</v>
      </c>
      <c r="C475" s="196" t="s">
        <v>500</v>
      </c>
      <c r="D475" s="196" t="s">
        <v>501</v>
      </c>
      <c r="E475" s="197" t="s">
        <v>11</v>
      </c>
      <c r="F475" s="196" t="s">
        <v>11</v>
      </c>
      <c r="G475" s="196">
        <v>103429</v>
      </c>
      <c r="H475" s="196" t="s">
        <v>546</v>
      </c>
      <c r="I475" s="196" t="s">
        <v>96</v>
      </c>
      <c r="J475" s="196" t="s">
        <v>62</v>
      </c>
      <c r="K475" s="199">
        <v>2718.25</v>
      </c>
      <c r="L475" s="196" t="s">
        <v>63</v>
      </c>
      <c r="M475"/>
    </row>
    <row r="476" spans="1:13" ht="13.5" hidden="1" x14ac:dyDescent="0.25">
      <c r="A476" s="196" t="s">
        <v>57</v>
      </c>
      <c r="B476" s="196" t="s">
        <v>58</v>
      </c>
      <c r="C476" s="196" t="s">
        <v>500</v>
      </c>
      <c r="D476" s="196" t="s">
        <v>501</v>
      </c>
      <c r="E476" s="197" t="s">
        <v>11</v>
      </c>
      <c r="F476" s="196" t="s">
        <v>11</v>
      </c>
      <c r="G476" s="196">
        <v>103430</v>
      </c>
      <c r="H476" s="196" t="s">
        <v>547</v>
      </c>
      <c r="I476" s="196" t="s">
        <v>96</v>
      </c>
      <c r="J476" s="196" t="s">
        <v>62</v>
      </c>
      <c r="K476" s="197">
        <v>34.68</v>
      </c>
      <c r="L476" s="196" t="s">
        <v>63</v>
      </c>
      <c r="M476"/>
    </row>
    <row r="477" spans="1:13" ht="13.5" hidden="1" x14ac:dyDescent="0.25">
      <c r="A477" s="196" t="s">
        <v>57</v>
      </c>
      <c r="B477" s="196" t="s">
        <v>58</v>
      </c>
      <c r="C477" s="196" t="s">
        <v>500</v>
      </c>
      <c r="D477" s="196" t="s">
        <v>501</v>
      </c>
      <c r="E477" s="197" t="s">
        <v>11</v>
      </c>
      <c r="F477" s="196" t="s">
        <v>11</v>
      </c>
      <c r="G477" s="196">
        <v>103431</v>
      </c>
      <c r="H477" s="196" t="s">
        <v>548</v>
      </c>
      <c r="I477" s="196" t="s">
        <v>96</v>
      </c>
      <c r="J477" s="196" t="s">
        <v>62</v>
      </c>
      <c r="K477" s="197">
        <v>61.28</v>
      </c>
      <c r="L477" s="196" t="s">
        <v>63</v>
      </c>
      <c r="M477"/>
    </row>
    <row r="478" spans="1:13" ht="13.5" hidden="1" x14ac:dyDescent="0.25">
      <c r="A478" s="196" t="s">
        <v>57</v>
      </c>
      <c r="B478" s="196" t="s">
        <v>58</v>
      </c>
      <c r="C478" s="196" t="s">
        <v>500</v>
      </c>
      <c r="D478" s="196" t="s">
        <v>501</v>
      </c>
      <c r="E478" s="197" t="s">
        <v>11</v>
      </c>
      <c r="F478" s="196" t="s">
        <v>11</v>
      </c>
      <c r="G478" s="196">
        <v>103432</v>
      </c>
      <c r="H478" s="196" t="s">
        <v>549</v>
      </c>
      <c r="I478" s="196" t="s">
        <v>96</v>
      </c>
      <c r="J478" s="196" t="s">
        <v>62</v>
      </c>
      <c r="K478" s="199">
        <v>1541.26</v>
      </c>
      <c r="L478" s="196" t="s">
        <v>63</v>
      </c>
      <c r="M478"/>
    </row>
    <row r="479" spans="1:13" ht="13.5" hidden="1" x14ac:dyDescent="0.25">
      <c r="A479" s="196" t="s">
        <v>57</v>
      </c>
      <c r="B479" s="196" t="s">
        <v>58</v>
      </c>
      <c r="C479" s="196" t="s">
        <v>500</v>
      </c>
      <c r="D479" s="196" t="s">
        <v>501</v>
      </c>
      <c r="E479" s="197" t="s">
        <v>11</v>
      </c>
      <c r="F479" s="196" t="s">
        <v>11</v>
      </c>
      <c r="G479" s="196">
        <v>103433</v>
      </c>
      <c r="H479" s="196" t="s">
        <v>550</v>
      </c>
      <c r="I479" s="196" t="s">
        <v>96</v>
      </c>
      <c r="J479" s="196" t="s">
        <v>62</v>
      </c>
      <c r="K479" s="197">
        <v>33.51</v>
      </c>
      <c r="L479" s="196" t="s">
        <v>63</v>
      </c>
      <c r="M479"/>
    </row>
    <row r="480" spans="1:13" ht="13.5" hidden="1" x14ac:dyDescent="0.25">
      <c r="A480" s="196" t="s">
        <v>57</v>
      </c>
      <c r="B480" s="196" t="s">
        <v>58</v>
      </c>
      <c r="C480" s="196" t="s">
        <v>500</v>
      </c>
      <c r="D480" s="196" t="s">
        <v>501</v>
      </c>
      <c r="E480" s="197" t="s">
        <v>11</v>
      </c>
      <c r="F480" s="196" t="s">
        <v>11</v>
      </c>
      <c r="G480" s="196">
        <v>103434</v>
      </c>
      <c r="H480" s="196" t="s">
        <v>551</v>
      </c>
      <c r="I480" s="196" t="s">
        <v>96</v>
      </c>
      <c r="J480" s="196" t="s">
        <v>62</v>
      </c>
      <c r="K480" s="197">
        <v>46.65</v>
      </c>
      <c r="L480" s="196" t="s">
        <v>63</v>
      </c>
      <c r="M480"/>
    </row>
    <row r="481" spans="1:13" ht="13.5" hidden="1" x14ac:dyDescent="0.25">
      <c r="A481" s="196" t="s">
        <v>57</v>
      </c>
      <c r="B481" s="196" t="s">
        <v>58</v>
      </c>
      <c r="C481" s="196" t="s">
        <v>500</v>
      </c>
      <c r="D481" s="196" t="s">
        <v>501</v>
      </c>
      <c r="E481" s="197" t="s">
        <v>11</v>
      </c>
      <c r="F481" s="196" t="s">
        <v>11</v>
      </c>
      <c r="G481" s="196">
        <v>103435</v>
      </c>
      <c r="H481" s="196" t="s">
        <v>552</v>
      </c>
      <c r="I481" s="196" t="s">
        <v>96</v>
      </c>
      <c r="J481" s="196" t="s">
        <v>62</v>
      </c>
      <c r="K481" s="197">
        <v>87.06</v>
      </c>
      <c r="L481" s="196" t="s">
        <v>63</v>
      </c>
      <c r="M481"/>
    </row>
    <row r="482" spans="1:13" ht="13.5" hidden="1" x14ac:dyDescent="0.25">
      <c r="A482" s="196" t="s">
        <v>57</v>
      </c>
      <c r="B482" s="196" t="s">
        <v>58</v>
      </c>
      <c r="C482" s="196" t="s">
        <v>500</v>
      </c>
      <c r="D482" s="196" t="s">
        <v>501</v>
      </c>
      <c r="E482" s="197" t="s">
        <v>11</v>
      </c>
      <c r="F482" s="196" t="s">
        <v>11</v>
      </c>
      <c r="G482" s="196">
        <v>103436</v>
      </c>
      <c r="H482" s="196" t="s">
        <v>553</v>
      </c>
      <c r="I482" s="196" t="s">
        <v>96</v>
      </c>
      <c r="J482" s="196" t="s">
        <v>62</v>
      </c>
      <c r="K482" s="199">
        <v>2177.0700000000002</v>
      </c>
      <c r="L482" s="196" t="s">
        <v>63</v>
      </c>
      <c r="M482"/>
    </row>
    <row r="483" spans="1:13" ht="13.5" hidden="1" x14ac:dyDescent="0.25">
      <c r="A483" s="196" t="s">
        <v>57</v>
      </c>
      <c r="B483" s="196" t="s">
        <v>58</v>
      </c>
      <c r="C483" s="196" t="s">
        <v>500</v>
      </c>
      <c r="D483" s="196" t="s">
        <v>501</v>
      </c>
      <c r="E483" s="197" t="s">
        <v>11</v>
      </c>
      <c r="F483" s="196" t="s">
        <v>11</v>
      </c>
      <c r="G483" s="196">
        <v>103437</v>
      </c>
      <c r="H483" s="196" t="s">
        <v>554</v>
      </c>
      <c r="I483" s="196" t="s">
        <v>96</v>
      </c>
      <c r="J483" s="196" t="s">
        <v>62</v>
      </c>
      <c r="K483" s="197">
        <v>180.29</v>
      </c>
      <c r="L483" s="196" t="s">
        <v>63</v>
      </c>
      <c r="M483"/>
    </row>
    <row r="484" spans="1:13" ht="13.5" hidden="1" x14ac:dyDescent="0.25">
      <c r="A484" s="196" t="s">
        <v>57</v>
      </c>
      <c r="B484" s="196" t="s">
        <v>58</v>
      </c>
      <c r="C484" s="196" t="s">
        <v>500</v>
      </c>
      <c r="D484" s="196" t="s">
        <v>501</v>
      </c>
      <c r="E484" s="197" t="s">
        <v>11</v>
      </c>
      <c r="F484" s="196" t="s">
        <v>11</v>
      </c>
      <c r="G484" s="196">
        <v>103438</v>
      </c>
      <c r="H484" s="196" t="s">
        <v>555</v>
      </c>
      <c r="I484" s="196" t="s">
        <v>96</v>
      </c>
      <c r="J484" s="196" t="s">
        <v>62</v>
      </c>
      <c r="K484" s="197">
        <v>180.29</v>
      </c>
      <c r="L484" s="196" t="s">
        <v>63</v>
      </c>
      <c r="M484"/>
    </row>
    <row r="485" spans="1:13" ht="13.5" hidden="1" x14ac:dyDescent="0.25">
      <c r="A485" s="196" t="s">
        <v>57</v>
      </c>
      <c r="B485" s="196" t="s">
        <v>58</v>
      </c>
      <c r="C485" s="196" t="s">
        <v>500</v>
      </c>
      <c r="D485" s="196" t="s">
        <v>501</v>
      </c>
      <c r="E485" s="197" t="s">
        <v>11</v>
      </c>
      <c r="F485" s="196" t="s">
        <v>11</v>
      </c>
      <c r="G485" s="196">
        <v>103439</v>
      </c>
      <c r="H485" s="196" t="s">
        <v>556</v>
      </c>
      <c r="I485" s="196" t="s">
        <v>96</v>
      </c>
      <c r="J485" s="196" t="s">
        <v>62</v>
      </c>
      <c r="K485" s="197">
        <v>210.82</v>
      </c>
      <c r="L485" s="196" t="s">
        <v>63</v>
      </c>
      <c r="M485"/>
    </row>
    <row r="486" spans="1:13" ht="13.5" hidden="1" x14ac:dyDescent="0.25">
      <c r="A486" s="196" t="s">
        <v>57</v>
      </c>
      <c r="B486" s="196" t="s">
        <v>58</v>
      </c>
      <c r="C486" s="196" t="s">
        <v>500</v>
      </c>
      <c r="D486" s="196" t="s">
        <v>501</v>
      </c>
      <c r="E486" s="197" t="s">
        <v>11</v>
      </c>
      <c r="F486" s="196" t="s">
        <v>11</v>
      </c>
      <c r="G486" s="196">
        <v>103440</v>
      </c>
      <c r="H486" s="196" t="s">
        <v>557</v>
      </c>
      <c r="I486" s="196" t="s">
        <v>96</v>
      </c>
      <c r="J486" s="196" t="s">
        <v>62</v>
      </c>
      <c r="K486" s="197">
        <v>414.51</v>
      </c>
      <c r="L486" s="196" t="s">
        <v>63</v>
      </c>
      <c r="M486"/>
    </row>
    <row r="487" spans="1:13" ht="13.5" hidden="1" x14ac:dyDescent="0.25">
      <c r="A487" s="196" t="s">
        <v>57</v>
      </c>
      <c r="B487" s="196" t="s">
        <v>58</v>
      </c>
      <c r="C487" s="196" t="s">
        <v>500</v>
      </c>
      <c r="D487" s="196" t="s">
        <v>501</v>
      </c>
      <c r="E487" s="197" t="s">
        <v>11</v>
      </c>
      <c r="F487" s="196" t="s">
        <v>11</v>
      </c>
      <c r="G487" s="196">
        <v>103441</v>
      </c>
      <c r="H487" s="196" t="s">
        <v>558</v>
      </c>
      <c r="I487" s="196" t="s">
        <v>96</v>
      </c>
      <c r="J487" s="196" t="s">
        <v>62</v>
      </c>
      <c r="K487" s="197">
        <v>419.45</v>
      </c>
      <c r="L487" s="196" t="s">
        <v>63</v>
      </c>
      <c r="M487"/>
    </row>
    <row r="488" spans="1:13" ht="13.5" hidden="1" x14ac:dyDescent="0.25">
      <c r="A488" s="196" t="s">
        <v>57</v>
      </c>
      <c r="B488" s="196" t="s">
        <v>58</v>
      </c>
      <c r="C488" s="196" t="s">
        <v>500</v>
      </c>
      <c r="D488" s="196" t="s">
        <v>501</v>
      </c>
      <c r="E488" s="197" t="s">
        <v>11</v>
      </c>
      <c r="F488" s="196" t="s">
        <v>11</v>
      </c>
      <c r="G488" s="196">
        <v>103442</v>
      </c>
      <c r="H488" s="196" t="s">
        <v>559</v>
      </c>
      <c r="I488" s="196" t="s">
        <v>96</v>
      </c>
      <c r="J488" s="196" t="s">
        <v>62</v>
      </c>
      <c r="K488" s="197">
        <v>538.76</v>
      </c>
      <c r="L488" s="196" t="s">
        <v>63</v>
      </c>
      <c r="M488"/>
    </row>
    <row r="489" spans="1:13" ht="13.5" hidden="1" x14ac:dyDescent="0.25">
      <c r="A489" s="196" t="s">
        <v>560</v>
      </c>
      <c r="B489" s="196" t="s">
        <v>561</v>
      </c>
      <c r="C489" s="196" t="s">
        <v>562</v>
      </c>
      <c r="D489" s="196" t="s">
        <v>563</v>
      </c>
      <c r="E489" s="197" t="s">
        <v>11</v>
      </c>
      <c r="F489" s="196" t="s">
        <v>11</v>
      </c>
      <c r="G489" s="196">
        <v>98441</v>
      </c>
      <c r="H489" s="196" t="s">
        <v>564</v>
      </c>
      <c r="I489" s="196" t="s">
        <v>19</v>
      </c>
      <c r="J489" s="196" t="s">
        <v>62</v>
      </c>
      <c r="K489" s="197">
        <v>92.94</v>
      </c>
      <c r="L489" s="196" t="s">
        <v>63</v>
      </c>
      <c r="M489"/>
    </row>
    <row r="490" spans="1:13" ht="13.5" hidden="1" x14ac:dyDescent="0.25">
      <c r="A490" s="196" t="s">
        <v>560</v>
      </c>
      <c r="B490" s="196" t="s">
        <v>561</v>
      </c>
      <c r="C490" s="196" t="s">
        <v>562</v>
      </c>
      <c r="D490" s="196" t="s">
        <v>563</v>
      </c>
      <c r="E490" s="197" t="s">
        <v>11</v>
      </c>
      <c r="F490" s="196" t="s">
        <v>11</v>
      </c>
      <c r="G490" s="196">
        <v>98443</v>
      </c>
      <c r="H490" s="196" t="s">
        <v>565</v>
      </c>
      <c r="I490" s="196" t="s">
        <v>19</v>
      </c>
      <c r="J490" s="196" t="s">
        <v>62</v>
      </c>
      <c r="K490" s="197">
        <v>68.430000000000007</v>
      </c>
      <c r="L490" s="196" t="s">
        <v>63</v>
      </c>
      <c r="M490"/>
    </row>
    <row r="491" spans="1:13" ht="13.5" hidden="1" x14ac:dyDescent="0.25">
      <c r="A491" s="196" t="s">
        <v>560</v>
      </c>
      <c r="B491" s="196" t="s">
        <v>561</v>
      </c>
      <c r="C491" s="196" t="s">
        <v>562</v>
      </c>
      <c r="D491" s="196" t="s">
        <v>563</v>
      </c>
      <c r="E491" s="197" t="s">
        <v>11</v>
      </c>
      <c r="F491" s="196" t="s">
        <v>11</v>
      </c>
      <c r="G491" s="196">
        <v>98445</v>
      </c>
      <c r="H491" s="196" t="s">
        <v>566</v>
      </c>
      <c r="I491" s="196" t="s">
        <v>19</v>
      </c>
      <c r="J491" s="196" t="s">
        <v>62</v>
      </c>
      <c r="K491" s="197">
        <v>110.87</v>
      </c>
      <c r="L491" s="196" t="s">
        <v>63</v>
      </c>
      <c r="M491"/>
    </row>
    <row r="492" spans="1:13" ht="13.5" hidden="1" x14ac:dyDescent="0.25">
      <c r="A492" s="196" t="s">
        <v>560</v>
      </c>
      <c r="B492" s="196" t="s">
        <v>561</v>
      </c>
      <c r="C492" s="196" t="s">
        <v>562</v>
      </c>
      <c r="D492" s="196" t="s">
        <v>563</v>
      </c>
      <c r="E492" s="197" t="s">
        <v>11</v>
      </c>
      <c r="F492" s="196" t="s">
        <v>11</v>
      </c>
      <c r="G492" s="196">
        <v>98446</v>
      </c>
      <c r="H492" s="196" t="s">
        <v>567</v>
      </c>
      <c r="I492" s="196" t="s">
        <v>19</v>
      </c>
      <c r="J492" s="196" t="s">
        <v>62</v>
      </c>
      <c r="K492" s="197">
        <v>145.11000000000001</v>
      </c>
      <c r="L492" s="196" t="s">
        <v>63</v>
      </c>
      <c r="M492"/>
    </row>
    <row r="493" spans="1:13" ht="13.5" hidden="1" x14ac:dyDescent="0.25">
      <c r="A493" s="196" t="s">
        <v>560</v>
      </c>
      <c r="B493" s="196" t="s">
        <v>561</v>
      </c>
      <c r="C493" s="196" t="s">
        <v>562</v>
      </c>
      <c r="D493" s="196" t="s">
        <v>563</v>
      </c>
      <c r="E493" s="197" t="s">
        <v>11</v>
      </c>
      <c r="F493" s="196" t="s">
        <v>11</v>
      </c>
      <c r="G493" s="196">
        <v>98447</v>
      </c>
      <c r="H493" s="196" t="s">
        <v>568</v>
      </c>
      <c r="I493" s="196" t="s">
        <v>19</v>
      </c>
      <c r="J493" s="196" t="s">
        <v>62</v>
      </c>
      <c r="K493" s="197">
        <v>82.29</v>
      </c>
      <c r="L493" s="196" t="s">
        <v>63</v>
      </c>
      <c r="M493"/>
    </row>
    <row r="494" spans="1:13" ht="13.5" hidden="1" x14ac:dyDescent="0.25">
      <c r="A494" s="196" t="s">
        <v>560</v>
      </c>
      <c r="B494" s="196" t="s">
        <v>561</v>
      </c>
      <c r="C494" s="196" t="s">
        <v>562</v>
      </c>
      <c r="D494" s="196" t="s">
        <v>563</v>
      </c>
      <c r="E494" s="197" t="s">
        <v>11</v>
      </c>
      <c r="F494" s="196" t="s">
        <v>11</v>
      </c>
      <c r="G494" s="196">
        <v>98448</v>
      </c>
      <c r="H494" s="196" t="s">
        <v>569</v>
      </c>
      <c r="I494" s="196" t="s">
        <v>19</v>
      </c>
      <c r="J494" s="196" t="s">
        <v>62</v>
      </c>
      <c r="K494" s="197">
        <v>108.96</v>
      </c>
      <c r="L494" s="196" t="s">
        <v>63</v>
      </c>
      <c r="M494"/>
    </row>
    <row r="495" spans="1:13" ht="13.5" hidden="1" x14ac:dyDescent="0.25">
      <c r="A495" s="196" t="s">
        <v>560</v>
      </c>
      <c r="B495" s="196" t="s">
        <v>561</v>
      </c>
      <c r="C495" s="196" t="s">
        <v>562</v>
      </c>
      <c r="D495" s="196" t="s">
        <v>563</v>
      </c>
      <c r="E495" s="197" t="s">
        <v>11</v>
      </c>
      <c r="F495" s="196" t="s">
        <v>11</v>
      </c>
      <c r="G495" s="196">
        <v>98449</v>
      </c>
      <c r="H495" s="196" t="s">
        <v>570</v>
      </c>
      <c r="I495" s="196" t="s">
        <v>19</v>
      </c>
      <c r="J495" s="196" t="s">
        <v>62</v>
      </c>
      <c r="K495" s="197">
        <v>124.39</v>
      </c>
      <c r="L495" s="196" t="s">
        <v>63</v>
      </c>
      <c r="M495"/>
    </row>
    <row r="496" spans="1:13" ht="13.5" hidden="1" x14ac:dyDescent="0.25">
      <c r="A496" s="196" t="s">
        <v>560</v>
      </c>
      <c r="B496" s="196" t="s">
        <v>561</v>
      </c>
      <c r="C496" s="196" t="s">
        <v>562</v>
      </c>
      <c r="D496" s="196" t="s">
        <v>563</v>
      </c>
      <c r="E496" s="197" t="s">
        <v>11</v>
      </c>
      <c r="F496" s="196" t="s">
        <v>11</v>
      </c>
      <c r="G496" s="196">
        <v>98451</v>
      </c>
      <c r="H496" s="196" t="s">
        <v>571</v>
      </c>
      <c r="I496" s="196" t="s">
        <v>19</v>
      </c>
      <c r="J496" s="196" t="s">
        <v>62</v>
      </c>
      <c r="K496" s="197">
        <v>96.43</v>
      </c>
      <c r="L496" s="196" t="s">
        <v>63</v>
      </c>
      <c r="M496"/>
    </row>
    <row r="497" spans="1:13" ht="13.5" hidden="1" x14ac:dyDescent="0.25">
      <c r="A497" s="196" t="s">
        <v>560</v>
      </c>
      <c r="B497" s="196" t="s">
        <v>561</v>
      </c>
      <c r="C497" s="196" t="s">
        <v>562</v>
      </c>
      <c r="D497" s="196" t="s">
        <v>563</v>
      </c>
      <c r="E497" s="197" t="s">
        <v>11</v>
      </c>
      <c r="F497" s="196" t="s">
        <v>11</v>
      </c>
      <c r="G497" s="196">
        <v>98453</v>
      </c>
      <c r="H497" s="196" t="s">
        <v>572</v>
      </c>
      <c r="I497" s="196" t="s">
        <v>19</v>
      </c>
      <c r="J497" s="196" t="s">
        <v>62</v>
      </c>
      <c r="K497" s="197">
        <v>147.21</v>
      </c>
      <c r="L497" s="196" t="s">
        <v>63</v>
      </c>
      <c r="M497"/>
    </row>
    <row r="498" spans="1:13" ht="13.5" hidden="1" x14ac:dyDescent="0.25">
      <c r="A498" s="196" t="s">
        <v>560</v>
      </c>
      <c r="B498" s="196" t="s">
        <v>561</v>
      </c>
      <c r="C498" s="196" t="s">
        <v>562</v>
      </c>
      <c r="D498" s="196" t="s">
        <v>563</v>
      </c>
      <c r="E498" s="197" t="s">
        <v>11</v>
      </c>
      <c r="F498" s="196" t="s">
        <v>11</v>
      </c>
      <c r="G498" s="196">
        <v>98454</v>
      </c>
      <c r="H498" s="196" t="s">
        <v>573</v>
      </c>
      <c r="I498" s="196" t="s">
        <v>19</v>
      </c>
      <c r="J498" s="196" t="s">
        <v>62</v>
      </c>
      <c r="K498" s="197">
        <v>190.81</v>
      </c>
      <c r="L498" s="196" t="s">
        <v>63</v>
      </c>
      <c r="M498"/>
    </row>
    <row r="499" spans="1:13" ht="13.5" hidden="1" x14ac:dyDescent="0.25">
      <c r="A499" s="196" t="s">
        <v>560</v>
      </c>
      <c r="B499" s="196" t="s">
        <v>561</v>
      </c>
      <c r="C499" s="196" t="s">
        <v>562</v>
      </c>
      <c r="D499" s="196" t="s">
        <v>563</v>
      </c>
      <c r="E499" s="197" t="s">
        <v>11</v>
      </c>
      <c r="F499" s="196" t="s">
        <v>11</v>
      </c>
      <c r="G499" s="196">
        <v>98455</v>
      </c>
      <c r="H499" s="196" t="s">
        <v>574</v>
      </c>
      <c r="I499" s="196" t="s">
        <v>19</v>
      </c>
      <c r="J499" s="196" t="s">
        <v>62</v>
      </c>
      <c r="K499" s="197">
        <v>114.14</v>
      </c>
      <c r="L499" s="196" t="s">
        <v>63</v>
      </c>
      <c r="M499"/>
    </row>
    <row r="500" spans="1:13" ht="13.5" hidden="1" x14ac:dyDescent="0.25">
      <c r="A500" s="196" t="s">
        <v>560</v>
      </c>
      <c r="B500" s="196" t="s">
        <v>561</v>
      </c>
      <c r="C500" s="196" t="s">
        <v>562</v>
      </c>
      <c r="D500" s="196" t="s">
        <v>563</v>
      </c>
      <c r="E500" s="197" t="s">
        <v>11</v>
      </c>
      <c r="F500" s="196" t="s">
        <v>11</v>
      </c>
      <c r="G500" s="196">
        <v>98456</v>
      </c>
      <c r="H500" s="196" t="s">
        <v>575</v>
      </c>
      <c r="I500" s="196" t="s">
        <v>19</v>
      </c>
      <c r="J500" s="196" t="s">
        <v>62</v>
      </c>
      <c r="K500" s="197">
        <v>150.63999999999999</v>
      </c>
      <c r="L500" s="196" t="s">
        <v>63</v>
      </c>
      <c r="M500"/>
    </row>
    <row r="501" spans="1:13" ht="13.5" hidden="1" x14ac:dyDescent="0.25">
      <c r="A501" s="196" t="s">
        <v>560</v>
      </c>
      <c r="B501" s="196" t="s">
        <v>561</v>
      </c>
      <c r="C501" s="196" t="s">
        <v>562</v>
      </c>
      <c r="D501" s="196" t="s">
        <v>563</v>
      </c>
      <c r="E501" s="197" t="s">
        <v>11</v>
      </c>
      <c r="F501" s="196" t="s">
        <v>11</v>
      </c>
      <c r="G501" s="196">
        <v>98458</v>
      </c>
      <c r="H501" s="196" t="s">
        <v>576</v>
      </c>
      <c r="I501" s="196" t="s">
        <v>19</v>
      </c>
      <c r="J501" s="196" t="s">
        <v>62</v>
      </c>
      <c r="K501" s="197">
        <v>92.58</v>
      </c>
      <c r="L501" s="196" t="s">
        <v>63</v>
      </c>
      <c r="M501"/>
    </row>
    <row r="502" spans="1:13" ht="13.5" hidden="1" x14ac:dyDescent="0.25">
      <c r="A502" s="196" t="s">
        <v>560</v>
      </c>
      <c r="B502" s="196" t="s">
        <v>561</v>
      </c>
      <c r="C502" s="196" t="s">
        <v>562</v>
      </c>
      <c r="D502" s="196" t="s">
        <v>563</v>
      </c>
      <c r="E502" s="197" t="s">
        <v>11</v>
      </c>
      <c r="F502" s="196" t="s">
        <v>11</v>
      </c>
      <c r="G502" s="196">
        <v>98459</v>
      </c>
      <c r="H502" s="196" t="s">
        <v>577</v>
      </c>
      <c r="I502" s="196" t="s">
        <v>19</v>
      </c>
      <c r="J502" s="196" t="s">
        <v>62</v>
      </c>
      <c r="K502" s="197">
        <v>92.91</v>
      </c>
      <c r="L502" s="196" t="s">
        <v>63</v>
      </c>
      <c r="M502"/>
    </row>
    <row r="503" spans="1:13" ht="13.5" hidden="1" x14ac:dyDescent="0.25">
      <c r="A503" s="196" t="s">
        <v>560</v>
      </c>
      <c r="B503" s="196" t="s">
        <v>561</v>
      </c>
      <c r="C503" s="196" t="s">
        <v>562</v>
      </c>
      <c r="D503" s="196" t="s">
        <v>563</v>
      </c>
      <c r="E503" s="197" t="s">
        <v>11</v>
      </c>
      <c r="F503" s="196" t="s">
        <v>11</v>
      </c>
      <c r="G503" s="196">
        <v>98460</v>
      </c>
      <c r="H503" s="196" t="s">
        <v>578</v>
      </c>
      <c r="I503" s="196" t="s">
        <v>19</v>
      </c>
      <c r="J503" s="196" t="s">
        <v>62</v>
      </c>
      <c r="K503" s="197">
        <v>67.27</v>
      </c>
      <c r="L503" s="196" t="s">
        <v>63</v>
      </c>
      <c r="M503"/>
    </row>
    <row r="504" spans="1:13" ht="13.5" hidden="1" x14ac:dyDescent="0.25">
      <c r="A504" s="196" t="s">
        <v>560</v>
      </c>
      <c r="B504" s="196" t="s">
        <v>561</v>
      </c>
      <c r="C504" s="196" t="s">
        <v>562</v>
      </c>
      <c r="D504" s="196" t="s">
        <v>563</v>
      </c>
      <c r="E504" s="197" t="s">
        <v>11</v>
      </c>
      <c r="F504" s="196" t="s">
        <v>11</v>
      </c>
      <c r="G504" s="196">
        <v>98461</v>
      </c>
      <c r="H504" s="196" t="s">
        <v>579</v>
      </c>
      <c r="I504" s="196" t="s">
        <v>96</v>
      </c>
      <c r="J504" s="196" t="s">
        <v>62</v>
      </c>
      <c r="K504" s="199">
        <v>5640.57</v>
      </c>
      <c r="L504" s="196" t="s">
        <v>63</v>
      </c>
      <c r="M504"/>
    </row>
    <row r="505" spans="1:13" ht="13.5" hidden="1" x14ac:dyDescent="0.25">
      <c r="A505" s="196" t="s">
        <v>560</v>
      </c>
      <c r="B505" s="196" t="s">
        <v>561</v>
      </c>
      <c r="C505" s="196" t="s">
        <v>562</v>
      </c>
      <c r="D505" s="196" t="s">
        <v>563</v>
      </c>
      <c r="E505" s="197" t="s">
        <v>11</v>
      </c>
      <c r="F505" s="196" t="s">
        <v>11</v>
      </c>
      <c r="G505" s="196">
        <v>98462</v>
      </c>
      <c r="H505" s="196" t="s">
        <v>580</v>
      </c>
      <c r="I505" s="196" t="s">
        <v>96</v>
      </c>
      <c r="J505" s="196" t="s">
        <v>62</v>
      </c>
      <c r="K505" s="199">
        <v>9593.33</v>
      </c>
      <c r="L505" s="196" t="s">
        <v>63</v>
      </c>
      <c r="M505"/>
    </row>
    <row r="506" spans="1:13" ht="13.5" hidden="1" x14ac:dyDescent="0.25">
      <c r="A506" s="196" t="s">
        <v>560</v>
      </c>
      <c r="B506" s="196" t="s">
        <v>561</v>
      </c>
      <c r="C506" s="196" t="s">
        <v>562</v>
      </c>
      <c r="D506" s="196" t="s">
        <v>563</v>
      </c>
      <c r="E506" s="197" t="s">
        <v>11</v>
      </c>
      <c r="F506" s="196" t="s">
        <v>11</v>
      </c>
      <c r="G506" s="196">
        <v>105113</v>
      </c>
      <c r="H506" s="196" t="s">
        <v>581</v>
      </c>
      <c r="I506" s="196" t="s">
        <v>96</v>
      </c>
      <c r="J506" s="196" t="s">
        <v>62</v>
      </c>
      <c r="K506" s="199">
        <v>7441.31</v>
      </c>
      <c r="L506" s="196" t="s">
        <v>63</v>
      </c>
      <c r="M506"/>
    </row>
    <row r="507" spans="1:13" ht="13.5" hidden="1" x14ac:dyDescent="0.25">
      <c r="A507" s="196" t="s">
        <v>560</v>
      </c>
      <c r="B507" s="196" t="s">
        <v>561</v>
      </c>
      <c r="C507" s="196" t="s">
        <v>562</v>
      </c>
      <c r="D507" s="196" t="s">
        <v>563</v>
      </c>
      <c r="E507" s="197" t="s">
        <v>11</v>
      </c>
      <c r="F507" s="196" t="s">
        <v>11</v>
      </c>
      <c r="G507" s="196">
        <v>105114</v>
      </c>
      <c r="H507" s="196" t="s">
        <v>582</v>
      </c>
      <c r="I507" s="196" t="s">
        <v>15</v>
      </c>
      <c r="J507" s="196" t="s">
        <v>62</v>
      </c>
      <c r="K507" s="199">
        <v>1890.65</v>
      </c>
      <c r="L507" s="196" t="s">
        <v>63</v>
      </c>
      <c r="M507"/>
    </row>
    <row r="508" spans="1:13" ht="13.5" hidden="1" x14ac:dyDescent="0.25">
      <c r="A508" s="196" t="s">
        <v>560</v>
      </c>
      <c r="B508" s="196" t="s">
        <v>561</v>
      </c>
      <c r="C508" s="196" t="s">
        <v>562</v>
      </c>
      <c r="D508" s="196" t="s">
        <v>563</v>
      </c>
      <c r="E508" s="197" t="s">
        <v>11</v>
      </c>
      <c r="F508" s="196" t="s">
        <v>11</v>
      </c>
      <c r="G508" s="196">
        <v>105115</v>
      </c>
      <c r="H508" s="196" t="s">
        <v>583</v>
      </c>
      <c r="I508" s="196" t="s">
        <v>96</v>
      </c>
      <c r="J508" s="196" t="s">
        <v>62</v>
      </c>
      <c r="K508" s="197">
        <v>143.69</v>
      </c>
      <c r="L508" s="196" t="s">
        <v>63</v>
      </c>
      <c r="M508"/>
    </row>
    <row r="509" spans="1:13" ht="13.5" hidden="1" x14ac:dyDescent="0.25">
      <c r="A509" s="196" t="s">
        <v>560</v>
      </c>
      <c r="B509" s="196" t="s">
        <v>561</v>
      </c>
      <c r="C509" s="196" t="s">
        <v>562</v>
      </c>
      <c r="D509" s="196" t="s">
        <v>563</v>
      </c>
      <c r="E509" s="197" t="s">
        <v>11</v>
      </c>
      <c r="F509" s="196" t="s">
        <v>11</v>
      </c>
      <c r="G509" s="196">
        <v>105116</v>
      </c>
      <c r="H509" s="196" t="s">
        <v>584</v>
      </c>
      <c r="I509" s="196" t="s">
        <v>96</v>
      </c>
      <c r="J509" s="196" t="s">
        <v>62</v>
      </c>
      <c r="K509" s="197">
        <v>14.61</v>
      </c>
      <c r="L509" s="196" t="s">
        <v>63</v>
      </c>
      <c r="M509"/>
    </row>
    <row r="510" spans="1:13" ht="13.5" hidden="1" x14ac:dyDescent="0.25">
      <c r="A510" s="196" t="s">
        <v>560</v>
      </c>
      <c r="B510" s="196" t="s">
        <v>561</v>
      </c>
      <c r="C510" s="196" t="s">
        <v>562</v>
      </c>
      <c r="D510" s="196" t="s">
        <v>563</v>
      </c>
      <c r="E510" s="197" t="s">
        <v>11</v>
      </c>
      <c r="F510" s="196" t="s">
        <v>11</v>
      </c>
      <c r="G510" s="196">
        <v>105126</v>
      </c>
      <c r="H510" s="196" t="s">
        <v>585</v>
      </c>
      <c r="I510" s="196" t="s">
        <v>9</v>
      </c>
      <c r="J510" s="196" t="s">
        <v>62</v>
      </c>
      <c r="K510" s="197">
        <v>30.06</v>
      </c>
      <c r="L510" s="196" t="s">
        <v>63</v>
      </c>
      <c r="M510"/>
    </row>
    <row r="511" spans="1:13" ht="13.5" hidden="1" x14ac:dyDescent="0.25">
      <c r="A511" s="196" t="s">
        <v>560</v>
      </c>
      <c r="B511" s="196" t="s">
        <v>561</v>
      </c>
      <c r="C511" s="196" t="s">
        <v>562</v>
      </c>
      <c r="D511" s="196" t="s">
        <v>563</v>
      </c>
      <c r="E511" s="197" t="s">
        <v>11</v>
      </c>
      <c r="F511" s="196" t="s">
        <v>11</v>
      </c>
      <c r="G511" s="196">
        <v>105127</v>
      </c>
      <c r="H511" s="196" t="s">
        <v>586</v>
      </c>
      <c r="I511" s="196" t="s">
        <v>9</v>
      </c>
      <c r="J511" s="196" t="s">
        <v>62</v>
      </c>
      <c r="K511" s="197">
        <v>27.12</v>
      </c>
      <c r="L511" s="196" t="s">
        <v>63</v>
      </c>
      <c r="M511"/>
    </row>
    <row r="512" spans="1:13" ht="13.5" hidden="1" x14ac:dyDescent="0.25">
      <c r="A512" s="196" t="s">
        <v>560</v>
      </c>
      <c r="B512" s="196" t="s">
        <v>561</v>
      </c>
      <c r="C512" s="196" t="s">
        <v>562</v>
      </c>
      <c r="D512" s="196" t="s">
        <v>563</v>
      </c>
      <c r="E512" s="197" t="s">
        <v>11</v>
      </c>
      <c r="F512" s="196" t="s">
        <v>11</v>
      </c>
      <c r="G512" s="196">
        <v>105128</v>
      </c>
      <c r="H512" s="196" t="s">
        <v>587</v>
      </c>
      <c r="I512" s="196" t="s">
        <v>9</v>
      </c>
      <c r="J512" s="196" t="s">
        <v>62</v>
      </c>
      <c r="K512" s="197">
        <v>91.58</v>
      </c>
      <c r="L512" s="196" t="s">
        <v>63</v>
      </c>
      <c r="M512"/>
    </row>
    <row r="513" spans="1:13" ht="13.5" hidden="1" x14ac:dyDescent="0.25">
      <c r="A513" s="196" t="s">
        <v>560</v>
      </c>
      <c r="B513" s="196" t="s">
        <v>561</v>
      </c>
      <c r="C513" s="196" t="s">
        <v>562</v>
      </c>
      <c r="D513" s="196" t="s">
        <v>563</v>
      </c>
      <c r="E513" s="197" t="s">
        <v>11</v>
      </c>
      <c r="F513" s="196" t="s">
        <v>11</v>
      </c>
      <c r="G513" s="196">
        <v>105130</v>
      </c>
      <c r="H513" s="196" t="s">
        <v>588</v>
      </c>
      <c r="I513" s="196" t="s">
        <v>9</v>
      </c>
      <c r="J513" s="196" t="s">
        <v>62</v>
      </c>
      <c r="K513" s="197">
        <v>31.61</v>
      </c>
      <c r="L513" s="196" t="s">
        <v>63</v>
      </c>
      <c r="M513"/>
    </row>
    <row r="514" spans="1:13" ht="13.5" hidden="1" x14ac:dyDescent="0.25">
      <c r="A514" s="196" t="s">
        <v>589</v>
      </c>
      <c r="B514" s="196" t="s">
        <v>590</v>
      </c>
      <c r="C514" s="196" t="s">
        <v>591</v>
      </c>
      <c r="D514" s="196" t="s">
        <v>592</v>
      </c>
      <c r="E514" s="197" t="s">
        <v>11</v>
      </c>
      <c r="F514" s="196" t="s">
        <v>11</v>
      </c>
      <c r="G514" s="196">
        <v>5631</v>
      </c>
      <c r="H514" s="196" t="s">
        <v>593</v>
      </c>
      <c r="I514" s="196" t="s">
        <v>594</v>
      </c>
      <c r="J514" s="196" t="s">
        <v>595</v>
      </c>
      <c r="K514" s="197">
        <v>218.77</v>
      </c>
      <c r="L514" s="196" t="s">
        <v>63</v>
      </c>
      <c r="M514"/>
    </row>
    <row r="515" spans="1:13" ht="13.5" hidden="1" x14ac:dyDescent="0.25">
      <c r="A515" s="196" t="s">
        <v>589</v>
      </c>
      <c r="B515" s="196" t="s">
        <v>590</v>
      </c>
      <c r="C515" s="196" t="s">
        <v>591</v>
      </c>
      <c r="D515" s="196" t="s">
        <v>592</v>
      </c>
      <c r="E515" s="197" t="s">
        <v>11</v>
      </c>
      <c r="F515" s="196" t="s">
        <v>11</v>
      </c>
      <c r="G515" s="196">
        <v>5678</v>
      </c>
      <c r="H515" s="196" t="s">
        <v>596</v>
      </c>
      <c r="I515" s="196" t="s">
        <v>594</v>
      </c>
      <c r="J515" s="196" t="s">
        <v>62</v>
      </c>
      <c r="K515" s="197">
        <v>153.13</v>
      </c>
      <c r="L515" s="196" t="s">
        <v>63</v>
      </c>
      <c r="M515"/>
    </row>
    <row r="516" spans="1:13" ht="13.5" hidden="1" x14ac:dyDescent="0.25">
      <c r="A516" s="196" t="s">
        <v>589</v>
      </c>
      <c r="B516" s="196" t="s">
        <v>590</v>
      </c>
      <c r="C516" s="196" t="s">
        <v>591</v>
      </c>
      <c r="D516" s="196" t="s">
        <v>592</v>
      </c>
      <c r="E516" s="197" t="s">
        <v>11</v>
      </c>
      <c r="F516" s="196" t="s">
        <v>11</v>
      </c>
      <c r="G516" s="196">
        <v>5680</v>
      </c>
      <c r="H516" s="196" t="s">
        <v>597</v>
      </c>
      <c r="I516" s="196" t="s">
        <v>594</v>
      </c>
      <c r="J516" s="196" t="s">
        <v>62</v>
      </c>
      <c r="K516" s="197">
        <v>140.86000000000001</v>
      </c>
      <c r="L516" s="196" t="s">
        <v>63</v>
      </c>
      <c r="M516"/>
    </row>
    <row r="517" spans="1:13" ht="13.5" hidden="1" x14ac:dyDescent="0.25">
      <c r="A517" s="196" t="s">
        <v>589</v>
      </c>
      <c r="B517" s="196" t="s">
        <v>590</v>
      </c>
      <c r="C517" s="196" t="s">
        <v>591</v>
      </c>
      <c r="D517" s="196" t="s">
        <v>592</v>
      </c>
      <c r="E517" s="197" t="s">
        <v>11</v>
      </c>
      <c r="F517" s="196" t="s">
        <v>11</v>
      </c>
      <c r="G517" s="196">
        <v>5684</v>
      </c>
      <c r="H517" s="196" t="s">
        <v>598</v>
      </c>
      <c r="I517" s="196" t="s">
        <v>594</v>
      </c>
      <c r="J517" s="196" t="s">
        <v>62</v>
      </c>
      <c r="K517" s="197">
        <v>168.3</v>
      </c>
      <c r="L517" s="196" t="s">
        <v>63</v>
      </c>
      <c r="M517"/>
    </row>
    <row r="518" spans="1:13" ht="13.5" hidden="1" x14ac:dyDescent="0.25">
      <c r="A518" s="196" t="s">
        <v>589</v>
      </c>
      <c r="B518" s="196" t="s">
        <v>590</v>
      </c>
      <c r="C518" s="196" t="s">
        <v>591</v>
      </c>
      <c r="D518" s="196" t="s">
        <v>592</v>
      </c>
      <c r="E518" s="197" t="s">
        <v>11</v>
      </c>
      <c r="F518" s="196" t="s">
        <v>11</v>
      </c>
      <c r="G518" s="196">
        <v>5689</v>
      </c>
      <c r="H518" s="196" t="s">
        <v>599</v>
      </c>
      <c r="I518" s="196" t="s">
        <v>594</v>
      </c>
      <c r="J518" s="196" t="s">
        <v>62</v>
      </c>
      <c r="K518" s="197">
        <v>6.32</v>
      </c>
      <c r="L518" s="196" t="s">
        <v>63</v>
      </c>
      <c r="M518"/>
    </row>
    <row r="519" spans="1:13" ht="13.5" hidden="1" x14ac:dyDescent="0.25">
      <c r="A519" s="196" t="s">
        <v>589</v>
      </c>
      <c r="B519" s="196" t="s">
        <v>590</v>
      </c>
      <c r="C519" s="196" t="s">
        <v>591</v>
      </c>
      <c r="D519" s="196" t="s">
        <v>592</v>
      </c>
      <c r="E519" s="197" t="s">
        <v>11</v>
      </c>
      <c r="F519" s="196" t="s">
        <v>11</v>
      </c>
      <c r="G519" s="196">
        <v>5795</v>
      </c>
      <c r="H519" s="196" t="s">
        <v>600</v>
      </c>
      <c r="I519" s="196" t="s">
        <v>594</v>
      </c>
      <c r="J519" s="196" t="s">
        <v>62</v>
      </c>
      <c r="K519" s="197">
        <v>33.03</v>
      </c>
      <c r="L519" s="196" t="s">
        <v>63</v>
      </c>
      <c r="M519"/>
    </row>
    <row r="520" spans="1:13" ht="13.5" hidden="1" x14ac:dyDescent="0.25">
      <c r="A520" s="196" t="s">
        <v>589</v>
      </c>
      <c r="B520" s="196" t="s">
        <v>590</v>
      </c>
      <c r="C520" s="196" t="s">
        <v>591</v>
      </c>
      <c r="D520" s="196" t="s">
        <v>592</v>
      </c>
      <c r="E520" s="197" t="s">
        <v>11</v>
      </c>
      <c r="F520" s="196" t="s">
        <v>11</v>
      </c>
      <c r="G520" s="196">
        <v>5811</v>
      </c>
      <c r="H520" s="196" t="s">
        <v>601</v>
      </c>
      <c r="I520" s="196" t="s">
        <v>594</v>
      </c>
      <c r="J520" s="196" t="s">
        <v>62</v>
      </c>
      <c r="K520" s="197">
        <v>211.62</v>
      </c>
      <c r="L520" s="196" t="s">
        <v>63</v>
      </c>
      <c r="M520"/>
    </row>
    <row r="521" spans="1:13" ht="13.5" hidden="1" x14ac:dyDescent="0.25">
      <c r="A521" s="196" t="s">
        <v>589</v>
      </c>
      <c r="B521" s="196" t="s">
        <v>590</v>
      </c>
      <c r="C521" s="196" t="s">
        <v>591</v>
      </c>
      <c r="D521" s="196" t="s">
        <v>592</v>
      </c>
      <c r="E521" s="197" t="s">
        <v>11</v>
      </c>
      <c r="F521" s="196" t="s">
        <v>11</v>
      </c>
      <c r="G521" s="196">
        <v>5823</v>
      </c>
      <c r="H521" s="196" t="s">
        <v>602</v>
      </c>
      <c r="I521" s="196" t="s">
        <v>594</v>
      </c>
      <c r="J521" s="196" t="s">
        <v>62</v>
      </c>
      <c r="K521" s="197">
        <v>253.31</v>
      </c>
      <c r="L521" s="196" t="s">
        <v>63</v>
      </c>
      <c r="M521"/>
    </row>
    <row r="522" spans="1:13" ht="13.5" hidden="1" x14ac:dyDescent="0.25">
      <c r="A522" s="196" t="s">
        <v>589</v>
      </c>
      <c r="B522" s="196" t="s">
        <v>590</v>
      </c>
      <c r="C522" s="196" t="s">
        <v>591</v>
      </c>
      <c r="D522" s="196" t="s">
        <v>592</v>
      </c>
      <c r="E522" s="197" t="s">
        <v>11</v>
      </c>
      <c r="F522" s="196" t="s">
        <v>11</v>
      </c>
      <c r="G522" s="196">
        <v>5824</v>
      </c>
      <c r="H522" s="196" t="s">
        <v>603</v>
      </c>
      <c r="I522" s="196" t="s">
        <v>594</v>
      </c>
      <c r="J522" s="196" t="s">
        <v>62</v>
      </c>
      <c r="K522" s="197">
        <v>222.8</v>
      </c>
      <c r="L522" s="196" t="s">
        <v>63</v>
      </c>
      <c r="M522"/>
    </row>
    <row r="523" spans="1:13" ht="13.5" hidden="1" x14ac:dyDescent="0.25">
      <c r="A523" s="196" t="s">
        <v>589</v>
      </c>
      <c r="B523" s="196" t="s">
        <v>590</v>
      </c>
      <c r="C523" s="196" t="s">
        <v>591</v>
      </c>
      <c r="D523" s="196" t="s">
        <v>592</v>
      </c>
      <c r="E523" s="197" t="s">
        <v>11</v>
      </c>
      <c r="F523" s="196" t="s">
        <v>11</v>
      </c>
      <c r="G523" s="196">
        <v>5835</v>
      </c>
      <c r="H523" s="196" t="s">
        <v>604</v>
      </c>
      <c r="I523" s="196" t="s">
        <v>594</v>
      </c>
      <c r="J523" s="196" t="s">
        <v>62</v>
      </c>
      <c r="K523" s="197">
        <v>386.59</v>
      </c>
      <c r="L523" s="196" t="s">
        <v>63</v>
      </c>
      <c r="M523"/>
    </row>
    <row r="524" spans="1:13" ht="13.5" hidden="1" x14ac:dyDescent="0.25">
      <c r="A524" s="196" t="s">
        <v>589</v>
      </c>
      <c r="B524" s="196" t="s">
        <v>590</v>
      </c>
      <c r="C524" s="196" t="s">
        <v>591</v>
      </c>
      <c r="D524" s="196" t="s">
        <v>592</v>
      </c>
      <c r="E524" s="197" t="s">
        <v>11</v>
      </c>
      <c r="F524" s="196" t="s">
        <v>11</v>
      </c>
      <c r="G524" s="196">
        <v>5839</v>
      </c>
      <c r="H524" s="196" t="s">
        <v>605</v>
      </c>
      <c r="I524" s="196" t="s">
        <v>594</v>
      </c>
      <c r="J524" s="196" t="s">
        <v>62</v>
      </c>
      <c r="K524" s="197">
        <v>9.31</v>
      </c>
      <c r="L524" s="196" t="s">
        <v>63</v>
      </c>
      <c r="M524"/>
    </row>
    <row r="525" spans="1:13" ht="13.5" hidden="1" x14ac:dyDescent="0.25">
      <c r="A525" s="196" t="s">
        <v>589</v>
      </c>
      <c r="B525" s="196" t="s">
        <v>590</v>
      </c>
      <c r="C525" s="196" t="s">
        <v>591</v>
      </c>
      <c r="D525" s="196" t="s">
        <v>592</v>
      </c>
      <c r="E525" s="197" t="s">
        <v>11</v>
      </c>
      <c r="F525" s="196" t="s">
        <v>11</v>
      </c>
      <c r="G525" s="196">
        <v>5843</v>
      </c>
      <c r="H525" s="196" t="s">
        <v>606</v>
      </c>
      <c r="I525" s="196" t="s">
        <v>594</v>
      </c>
      <c r="J525" s="196" t="s">
        <v>62</v>
      </c>
      <c r="K525" s="197">
        <v>173.73</v>
      </c>
      <c r="L525" s="196" t="s">
        <v>63</v>
      </c>
      <c r="M525"/>
    </row>
    <row r="526" spans="1:13" ht="13.5" hidden="1" x14ac:dyDescent="0.25">
      <c r="A526" s="196" t="s">
        <v>589</v>
      </c>
      <c r="B526" s="196" t="s">
        <v>590</v>
      </c>
      <c r="C526" s="196" t="s">
        <v>591</v>
      </c>
      <c r="D526" s="196" t="s">
        <v>592</v>
      </c>
      <c r="E526" s="197" t="s">
        <v>11</v>
      </c>
      <c r="F526" s="196" t="s">
        <v>11</v>
      </c>
      <c r="G526" s="196">
        <v>5847</v>
      </c>
      <c r="H526" s="196" t="s">
        <v>607</v>
      </c>
      <c r="I526" s="196" t="s">
        <v>594</v>
      </c>
      <c r="J526" s="196" t="s">
        <v>62</v>
      </c>
      <c r="K526" s="197">
        <v>277.37</v>
      </c>
      <c r="L526" s="196" t="s">
        <v>63</v>
      </c>
      <c r="M526"/>
    </row>
    <row r="527" spans="1:13" ht="13.5" hidden="1" x14ac:dyDescent="0.25">
      <c r="A527" s="196" t="s">
        <v>589</v>
      </c>
      <c r="B527" s="196" t="s">
        <v>590</v>
      </c>
      <c r="C527" s="196" t="s">
        <v>591</v>
      </c>
      <c r="D527" s="196" t="s">
        <v>592</v>
      </c>
      <c r="E527" s="197" t="s">
        <v>11</v>
      </c>
      <c r="F527" s="196" t="s">
        <v>11</v>
      </c>
      <c r="G527" s="196">
        <v>5851</v>
      </c>
      <c r="H527" s="196" t="s">
        <v>608</v>
      </c>
      <c r="I527" s="196" t="s">
        <v>594</v>
      </c>
      <c r="J527" s="196" t="s">
        <v>62</v>
      </c>
      <c r="K527" s="197">
        <v>265.82</v>
      </c>
      <c r="L527" s="196" t="s">
        <v>63</v>
      </c>
      <c r="M527"/>
    </row>
    <row r="528" spans="1:13" ht="13.5" hidden="1" x14ac:dyDescent="0.25">
      <c r="A528" s="196" t="s">
        <v>589</v>
      </c>
      <c r="B528" s="196" t="s">
        <v>590</v>
      </c>
      <c r="C528" s="196" t="s">
        <v>591</v>
      </c>
      <c r="D528" s="196" t="s">
        <v>592</v>
      </c>
      <c r="E528" s="197" t="s">
        <v>11</v>
      </c>
      <c r="F528" s="196" t="s">
        <v>11</v>
      </c>
      <c r="G528" s="196">
        <v>5855</v>
      </c>
      <c r="H528" s="196" t="s">
        <v>609</v>
      </c>
      <c r="I528" s="196" t="s">
        <v>594</v>
      </c>
      <c r="J528" s="196" t="s">
        <v>62</v>
      </c>
      <c r="K528" s="197">
        <v>707.84</v>
      </c>
      <c r="L528" s="196" t="s">
        <v>63</v>
      </c>
      <c r="M528"/>
    </row>
    <row r="529" spans="1:13" ht="13.5" hidden="1" x14ac:dyDescent="0.25">
      <c r="A529" s="196" t="s">
        <v>589</v>
      </c>
      <c r="B529" s="196" t="s">
        <v>590</v>
      </c>
      <c r="C529" s="196" t="s">
        <v>591</v>
      </c>
      <c r="D529" s="196" t="s">
        <v>592</v>
      </c>
      <c r="E529" s="197" t="s">
        <v>11</v>
      </c>
      <c r="F529" s="196" t="s">
        <v>11</v>
      </c>
      <c r="G529" s="196">
        <v>5863</v>
      </c>
      <c r="H529" s="196" t="s">
        <v>610</v>
      </c>
      <c r="I529" s="196" t="s">
        <v>594</v>
      </c>
      <c r="J529" s="196" t="s">
        <v>62</v>
      </c>
      <c r="K529" s="197">
        <v>24.36</v>
      </c>
      <c r="L529" s="196" t="s">
        <v>63</v>
      </c>
      <c r="M529"/>
    </row>
    <row r="530" spans="1:13" ht="13.5" hidden="1" x14ac:dyDescent="0.25">
      <c r="A530" s="196" t="s">
        <v>589</v>
      </c>
      <c r="B530" s="196" t="s">
        <v>590</v>
      </c>
      <c r="C530" s="196" t="s">
        <v>591</v>
      </c>
      <c r="D530" s="196" t="s">
        <v>592</v>
      </c>
      <c r="E530" s="197" t="s">
        <v>11</v>
      </c>
      <c r="F530" s="196" t="s">
        <v>11</v>
      </c>
      <c r="G530" s="196">
        <v>5867</v>
      </c>
      <c r="H530" s="196" t="s">
        <v>611</v>
      </c>
      <c r="I530" s="196" t="s">
        <v>594</v>
      </c>
      <c r="J530" s="196" t="s">
        <v>62</v>
      </c>
      <c r="K530" s="197">
        <v>170.57</v>
      </c>
      <c r="L530" s="196" t="s">
        <v>63</v>
      </c>
      <c r="M530"/>
    </row>
    <row r="531" spans="1:13" ht="13.5" hidden="1" x14ac:dyDescent="0.25">
      <c r="A531" s="196" t="s">
        <v>589</v>
      </c>
      <c r="B531" s="196" t="s">
        <v>590</v>
      </c>
      <c r="C531" s="196" t="s">
        <v>591</v>
      </c>
      <c r="D531" s="196" t="s">
        <v>592</v>
      </c>
      <c r="E531" s="197" t="s">
        <v>11</v>
      </c>
      <c r="F531" s="196" t="s">
        <v>11</v>
      </c>
      <c r="G531" s="196">
        <v>5875</v>
      </c>
      <c r="H531" s="196" t="s">
        <v>612</v>
      </c>
      <c r="I531" s="196" t="s">
        <v>594</v>
      </c>
      <c r="J531" s="196" t="s">
        <v>595</v>
      </c>
      <c r="K531" s="197">
        <v>141.66999999999999</v>
      </c>
      <c r="L531" s="196" t="s">
        <v>63</v>
      </c>
      <c r="M531"/>
    </row>
    <row r="532" spans="1:13" ht="13.5" hidden="1" x14ac:dyDescent="0.25">
      <c r="A532" s="196" t="s">
        <v>589</v>
      </c>
      <c r="B532" s="196" t="s">
        <v>590</v>
      </c>
      <c r="C532" s="196" t="s">
        <v>591</v>
      </c>
      <c r="D532" s="196" t="s">
        <v>592</v>
      </c>
      <c r="E532" s="197" t="s">
        <v>11</v>
      </c>
      <c r="F532" s="196" t="s">
        <v>11</v>
      </c>
      <c r="G532" s="196">
        <v>5879</v>
      </c>
      <c r="H532" s="196" t="s">
        <v>613</v>
      </c>
      <c r="I532" s="196" t="s">
        <v>594</v>
      </c>
      <c r="J532" s="196" t="s">
        <v>62</v>
      </c>
      <c r="K532" s="197">
        <v>153.06</v>
      </c>
      <c r="L532" s="196" t="s">
        <v>63</v>
      </c>
      <c r="M532"/>
    </row>
    <row r="533" spans="1:13" ht="13.5" hidden="1" x14ac:dyDescent="0.25">
      <c r="A533" s="196" t="s">
        <v>589</v>
      </c>
      <c r="B533" s="196" t="s">
        <v>590</v>
      </c>
      <c r="C533" s="196" t="s">
        <v>591</v>
      </c>
      <c r="D533" s="196" t="s">
        <v>592</v>
      </c>
      <c r="E533" s="197" t="s">
        <v>11</v>
      </c>
      <c r="F533" s="196" t="s">
        <v>11</v>
      </c>
      <c r="G533" s="196">
        <v>5882</v>
      </c>
      <c r="H533" s="196" t="s">
        <v>614</v>
      </c>
      <c r="I533" s="196" t="s">
        <v>594</v>
      </c>
      <c r="J533" s="196" t="s">
        <v>62</v>
      </c>
      <c r="K533" s="197">
        <v>131.68</v>
      </c>
      <c r="L533" s="196" t="s">
        <v>63</v>
      </c>
      <c r="M533"/>
    </row>
    <row r="534" spans="1:13" ht="13.5" hidden="1" x14ac:dyDescent="0.25">
      <c r="A534" s="196" t="s">
        <v>589</v>
      </c>
      <c r="B534" s="196" t="s">
        <v>590</v>
      </c>
      <c r="C534" s="196" t="s">
        <v>591</v>
      </c>
      <c r="D534" s="196" t="s">
        <v>592</v>
      </c>
      <c r="E534" s="197" t="s">
        <v>11</v>
      </c>
      <c r="F534" s="196" t="s">
        <v>11</v>
      </c>
      <c r="G534" s="196">
        <v>5890</v>
      </c>
      <c r="H534" s="196" t="s">
        <v>615</v>
      </c>
      <c r="I534" s="196" t="s">
        <v>594</v>
      </c>
      <c r="J534" s="196" t="s">
        <v>62</v>
      </c>
      <c r="K534" s="197">
        <v>209.76</v>
      </c>
      <c r="L534" s="196" t="s">
        <v>63</v>
      </c>
      <c r="M534"/>
    </row>
    <row r="535" spans="1:13" ht="13.5" hidden="1" x14ac:dyDescent="0.25">
      <c r="A535" s="196" t="s">
        <v>589</v>
      </c>
      <c r="B535" s="196" t="s">
        <v>590</v>
      </c>
      <c r="C535" s="196" t="s">
        <v>591</v>
      </c>
      <c r="D535" s="196" t="s">
        <v>592</v>
      </c>
      <c r="E535" s="197" t="s">
        <v>11</v>
      </c>
      <c r="F535" s="196" t="s">
        <v>11</v>
      </c>
      <c r="G535" s="196">
        <v>5894</v>
      </c>
      <c r="H535" s="196" t="s">
        <v>616</v>
      </c>
      <c r="I535" s="196" t="s">
        <v>594</v>
      </c>
      <c r="J535" s="196" t="s">
        <v>62</v>
      </c>
      <c r="K535" s="197">
        <v>218.17</v>
      </c>
      <c r="L535" s="196" t="s">
        <v>63</v>
      </c>
      <c r="M535"/>
    </row>
    <row r="536" spans="1:13" ht="13.5" hidden="1" x14ac:dyDescent="0.25">
      <c r="A536" s="196" t="s">
        <v>589</v>
      </c>
      <c r="B536" s="196" t="s">
        <v>590</v>
      </c>
      <c r="C536" s="196" t="s">
        <v>591</v>
      </c>
      <c r="D536" s="196" t="s">
        <v>592</v>
      </c>
      <c r="E536" s="197" t="s">
        <v>11</v>
      </c>
      <c r="F536" s="196" t="s">
        <v>11</v>
      </c>
      <c r="G536" s="196">
        <v>5901</v>
      </c>
      <c r="H536" s="196" t="s">
        <v>617</v>
      </c>
      <c r="I536" s="196" t="s">
        <v>594</v>
      </c>
      <c r="J536" s="196" t="s">
        <v>62</v>
      </c>
      <c r="K536" s="197">
        <v>323.31</v>
      </c>
      <c r="L536" s="196" t="s">
        <v>63</v>
      </c>
      <c r="M536"/>
    </row>
    <row r="537" spans="1:13" ht="13.5" hidden="1" x14ac:dyDescent="0.25">
      <c r="A537" s="196" t="s">
        <v>589</v>
      </c>
      <c r="B537" s="196" t="s">
        <v>590</v>
      </c>
      <c r="C537" s="196" t="s">
        <v>591</v>
      </c>
      <c r="D537" s="196" t="s">
        <v>592</v>
      </c>
      <c r="E537" s="197" t="s">
        <v>11</v>
      </c>
      <c r="F537" s="196" t="s">
        <v>11</v>
      </c>
      <c r="G537" s="196">
        <v>5909</v>
      </c>
      <c r="H537" s="196" t="s">
        <v>618</v>
      </c>
      <c r="I537" s="196" t="s">
        <v>594</v>
      </c>
      <c r="J537" s="196" t="s">
        <v>595</v>
      </c>
      <c r="K537" s="197">
        <v>41.79</v>
      </c>
      <c r="L537" s="196" t="s">
        <v>63</v>
      </c>
      <c r="M537"/>
    </row>
    <row r="538" spans="1:13" ht="13.5" hidden="1" x14ac:dyDescent="0.25">
      <c r="A538" s="196" t="s">
        <v>589</v>
      </c>
      <c r="B538" s="196" t="s">
        <v>590</v>
      </c>
      <c r="C538" s="196" t="s">
        <v>591</v>
      </c>
      <c r="D538" s="196" t="s">
        <v>592</v>
      </c>
      <c r="E538" s="197" t="s">
        <v>11</v>
      </c>
      <c r="F538" s="196" t="s">
        <v>11</v>
      </c>
      <c r="G538" s="196">
        <v>5921</v>
      </c>
      <c r="H538" s="196" t="s">
        <v>619</v>
      </c>
      <c r="I538" s="196" t="s">
        <v>594</v>
      </c>
      <c r="J538" s="196" t="s">
        <v>595</v>
      </c>
      <c r="K538" s="197">
        <v>4.9400000000000004</v>
      </c>
      <c r="L538" s="196" t="s">
        <v>63</v>
      </c>
      <c r="M538"/>
    </row>
    <row r="539" spans="1:13" ht="13.5" hidden="1" x14ac:dyDescent="0.25">
      <c r="A539" s="196" t="s">
        <v>589</v>
      </c>
      <c r="B539" s="196" t="s">
        <v>590</v>
      </c>
      <c r="C539" s="196" t="s">
        <v>591</v>
      </c>
      <c r="D539" s="196" t="s">
        <v>592</v>
      </c>
      <c r="E539" s="197" t="s">
        <v>11</v>
      </c>
      <c r="F539" s="196" t="s">
        <v>11</v>
      </c>
      <c r="G539" s="196">
        <v>5928</v>
      </c>
      <c r="H539" s="196" t="s">
        <v>620</v>
      </c>
      <c r="I539" s="196" t="s">
        <v>594</v>
      </c>
      <c r="J539" s="196" t="s">
        <v>62</v>
      </c>
      <c r="K539" s="197">
        <v>284.25</v>
      </c>
      <c r="L539" s="196" t="s">
        <v>63</v>
      </c>
      <c r="M539"/>
    </row>
    <row r="540" spans="1:13" ht="13.5" hidden="1" x14ac:dyDescent="0.25">
      <c r="A540" s="196" t="s">
        <v>589</v>
      </c>
      <c r="B540" s="196" t="s">
        <v>590</v>
      </c>
      <c r="C540" s="196" t="s">
        <v>591</v>
      </c>
      <c r="D540" s="196" t="s">
        <v>592</v>
      </c>
      <c r="E540" s="197" t="s">
        <v>11</v>
      </c>
      <c r="F540" s="196" t="s">
        <v>11</v>
      </c>
      <c r="G540" s="196">
        <v>5932</v>
      </c>
      <c r="H540" s="196" t="s">
        <v>621</v>
      </c>
      <c r="I540" s="196" t="s">
        <v>594</v>
      </c>
      <c r="J540" s="196" t="s">
        <v>62</v>
      </c>
      <c r="K540" s="197">
        <v>260.88</v>
      </c>
      <c r="L540" s="196" t="s">
        <v>63</v>
      </c>
      <c r="M540"/>
    </row>
    <row r="541" spans="1:13" ht="13.5" hidden="1" x14ac:dyDescent="0.25">
      <c r="A541" s="196" t="s">
        <v>589</v>
      </c>
      <c r="B541" s="196" t="s">
        <v>590</v>
      </c>
      <c r="C541" s="196" t="s">
        <v>591</v>
      </c>
      <c r="D541" s="196" t="s">
        <v>592</v>
      </c>
      <c r="E541" s="197" t="s">
        <v>11</v>
      </c>
      <c r="F541" s="196" t="s">
        <v>11</v>
      </c>
      <c r="G541" s="196">
        <v>5940</v>
      </c>
      <c r="H541" s="196" t="s">
        <v>622</v>
      </c>
      <c r="I541" s="196" t="s">
        <v>594</v>
      </c>
      <c r="J541" s="196" t="s">
        <v>62</v>
      </c>
      <c r="K541" s="197">
        <v>169.41</v>
      </c>
      <c r="L541" s="196" t="s">
        <v>63</v>
      </c>
      <c r="M541"/>
    </row>
    <row r="542" spans="1:13" ht="13.5" hidden="1" x14ac:dyDescent="0.25">
      <c r="A542" s="196" t="s">
        <v>589</v>
      </c>
      <c r="B542" s="196" t="s">
        <v>590</v>
      </c>
      <c r="C542" s="196" t="s">
        <v>591</v>
      </c>
      <c r="D542" s="196" t="s">
        <v>592</v>
      </c>
      <c r="E542" s="197" t="s">
        <v>11</v>
      </c>
      <c r="F542" s="196" t="s">
        <v>11</v>
      </c>
      <c r="G542" s="196">
        <v>5944</v>
      </c>
      <c r="H542" s="196" t="s">
        <v>623</v>
      </c>
      <c r="I542" s="196" t="s">
        <v>594</v>
      </c>
      <c r="J542" s="196" t="s">
        <v>62</v>
      </c>
      <c r="K542" s="197">
        <v>230.06</v>
      </c>
      <c r="L542" s="196" t="s">
        <v>63</v>
      </c>
      <c r="M542"/>
    </row>
    <row r="543" spans="1:13" ht="13.5" hidden="1" x14ac:dyDescent="0.25">
      <c r="A543" s="196" t="s">
        <v>589</v>
      </c>
      <c r="B543" s="196" t="s">
        <v>590</v>
      </c>
      <c r="C543" s="196" t="s">
        <v>591</v>
      </c>
      <c r="D543" s="196" t="s">
        <v>592</v>
      </c>
      <c r="E543" s="197" t="s">
        <v>11</v>
      </c>
      <c r="F543" s="196" t="s">
        <v>11</v>
      </c>
      <c r="G543" s="196">
        <v>5953</v>
      </c>
      <c r="H543" s="196" t="s">
        <v>624</v>
      </c>
      <c r="I543" s="196" t="s">
        <v>594</v>
      </c>
      <c r="J543" s="196" t="s">
        <v>62</v>
      </c>
      <c r="K543" s="197">
        <v>60.17</v>
      </c>
      <c r="L543" s="196" t="s">
        <v>63</v>
      </c>
      <c r="M543"/>
    </row>
    <row r="544" spans="1:13" ht="13.5" hidden="1" x14ac:dyDescent="0.25">
      <c r="A544" s="196" t="s">
        <v>589</v>
      </c>
      <c r="B544" s="196" t="s">
        <v>590</v>
      </c>
      <c r="C544" s="196" t="s">
        <v>591</v>
      </c>
      <c r="D544" s="196" t="s">
        <v>592</v>
      </c>
      <c r="E544" s="197" t="s">
        <v>11</v>
      </c>
      <c r="F544" s="196" t="s">
        <v>11</v>
      </c>
      <c r="G544" s="196">
        <v>6259</v>
      </c>
      <c r="H544" s="196" t="s">
        <v>625</v>
      </c>
      <c r="I544" s="196" t="s">
        <v>594</v>
      </c>
      <c r="J544" s="196" t="s">
        <v>62</v>
      </c>
      <c r="K544" s="197">
        <v>261.89</v>
      </c>
      <c r="L544" s="196" t="s">
        <v>63</v>
      </c>
      <c r="M544"/>
    </row>
    <row r="545" spans="1:13" ht="13.5" hidden="1" x14ac:dyDescent="0.25">
      <c r="A545" s="196" t="s">
        <v>589</v>
      </c>
      <c r="B545" s="196" t="s">
        <v>590</v>
      </c>
      <c r="C545" s="196" t="s">
        <v>591</v>
      </c>
      <c r="D545" s="196" t="s">
        <v>592</v>
      </c>
      <c r="E545" s="197" t="s">
        <v>11</v>
      </c>
      <c r="F545" s="196" t="s">
        <v>11</v>
      </c>
      <c r="G545" s="196">
        <v>6879</v>
      </c>
      <c r="H545" s="196" t="s">
        <v>626</v>
      </c>
      <c r="I545" s="196" t="s">
        <v>594</v>
      </c>
      <c r="J545" s="196" t="s">
        <v>62</v>
      </c>
      <c r="K545" s="197">
        <v>221.02</v>
      </c>
      <c r="L545" s="196" t="s">
        <v>63</v>
      </c>
      <c r="M545"/>
    </row>
    <row r="546" spans="1:13" ht="13.5" hidden="1" x14ac:dyDescent="0.25">
      <c r="A546" s="196" t="s">
        <v>589</v>
      </c>
      <c r="B546" s="196" t="s">
        <v>590</v>
      </c>
      <c r="C546" s="196" t="s">
        <v>591</v>
      </c>
      <c r="D546" s="196" t="s">
        <v>592</v>
      </c>
      <c r="E546" s="197" t="s">
        <v>11</v>
      </c>
      <c r="F546" s="196" t="s">
        <v>11</v>
      </c>
      <c r="G546" s="196">
        <v>7030</v>
      </c>
      <c r="H546" s="196" t="s">
        <v>627</v>
      </c>
      <c r="I546" s="196" t="s">
        <v>594</v>
      </c>
      <c r="J546" s="196" t="s">
        <v>62</v>
      </c>
      <c r="K546" s="197">
        <v>266.81</v>
      </c>
      <c r="L546" s="196" t="s">
        <v>63</v>
      </c>
      <c r="M546"/>
    </row>
    <row r="547" spans="1:13" ht="13.5" hidden="1" x14ac:dyDescent="0.25">
      <c r="A547" s="196" t="s">
        <v>589</v>
      </c>
      <c r="B547" s="196" t="s">
        <v>590</v>
      </c>
      <c r="C547" s="196" t="s">
        <v>591</v>
      </c>
      <c r="D547" s="196" t="s">
        <v>592</v>
      </c>
      <c r="E547" s="197" t="s">
        <v>11</v>
      </c>
      <c r="F547" s="196" t="s">
        <v>11</v>
      </c>
      <c r="G547" s="196">
        <v>7042</v>
      </c>
      <c r="H547" s="196" t="s">
        <v>628</v>
      </c>
      <c r="I547" s="196" t="s">
        <v>594</v>
      </c>
      <c r="J547" s="196" t="s">
        <v>62</v>
      </c>
      <c r="K547" s="197">
        <v>24.75</v>
      </c>
      <c r="L547" s="196" t="s">
        <v>63</v>
      </c>
      <c r="M547"/>
    </row>
    <row r="548" spans="1:13" ht="13.5" hidden="1" x14ac:dyDescent="0.25">
      <c r="A548" s="196" t="s">
        <v>589</v>
      </c>
      <c r="B548" s="196" t="s">
        <v>590</v>
      </c>
      <c r="C548" s="196" t="s">
        <v>591</v>
      </c>
      <c r="D548" s="196" t="s">
        <v>592</v>
      </c>
      <c r="E548" s="197" t="s">
        <v>11</v>
      </c>
      <c r="F548" s="196" t="s">
        <v>11</v>
      </c>
      <c r="G548" s="196">
        <v>7049</v>
      </c>
      <c r="H548" s="196" t="s">
        <v>629</v>
      </c>
      <c r="I548" s="196" t="s">
        <v>594</v>
      </c>
      <c r="J548" s="196" t="s">
        <v>62</v>
      </c>
      <c r="K548" s="197">
        <v>231.48</v>
      </c>
      <c r="L548" s="196" t="s">
        <v>63</v>
      </c>
      <c r="M548"/>
    </row>
    <row r="549" spans="1:13" ht="13.5" hidden="1" x14ac:dyDescent="0.25">
      <c r="A549" s="196" t="s">
        <v>589</v>
      </c>
      <c r="B549" s="196" t="s">
        <v>590</v>
      </c>
      <c r="C549" s="196" t="s">
        <v>591</v>
      </c>
      <c r="D549" s="196" t="s">
        <v>592</v>
      </c>
      <c r="E549" s="197" t="s">
        <v>11</v>
      </c>
      <c r="F549" s="196" t="s">
        <v>11</v>
      </c>
      <c r="G549" s="196">
        <v>67826</v>
      </c>
      <c r="H549" s="196" t="s">
        <v>630</v>
      </c>
      <c r="I549" s="196" t="s">
        <v>594</v>
      </c>
      <c r="J549" s="196" t="s">
        <v>62</v>
      </c>
      <c r="K549" s="197">
        <v>194.55</v>
      </c>
      <c r="L549" s="196" t="s">
        <v>63</v>
      </c>
      <c r="M549"/>
    </row>
    <row r="550" spans="1:13" ht="13.5" hidden="1" x14ac:dyDescent="0.25">
      <c r="A550" s="196" t="s">
        <v>589</v>
      </c>
      <c r="B550" s="196" t="s">
        <v>590</v>
      </c>
      <c r="C550" s="196" t="s">
        <v>591</v>
      </c>
      <c r="D550" s="196" t="s">
        <v>592</v>
      </c>
      <c r="E550" s="197" t="s">
        <v>11</v>
      </c>
      <c r="F550" s="196" t="s">
        <v>11</v>
      </c>
      <c r="G550" s="196">
        <v>73417</v>
      </c>
      <c r="H550" s="196" t="s">
        <v>631</v>
      </c>
      <c r="I550" s="196" t="s">
        <v>594</v>
      </c>
      <c r="J550" s="196" t="s">
        <v>62</v>
      </c>
      <c r="K550" s="197">
        <v>190.36</v>
      </c>
      <c r="L550" s="196" t="s">
        <v>63</v>
      </c>
      <c r="M550"/>
    </row>
    <row r="551" spans="1:13" ht="13.5" hidden="1" x14ac:dyDescent="0.25">
      <c r="A551" s="196" t="s">
        <v>589</v>
      </c>
      <c r="B551" s="196" t="s">
        <v>590</v>
      </c>
      <c r="C551" s="196" t="s">
        <v>591</v>
      </c>
      <c r="D551" s="196" t="s">
        <v>592</v>
      </c>
      <c r="E551" s="197" t="s">
        <v>11</v>
      </c>
      <c r="F551" s="196" t="s">
        <v>11</v>
      </c>
      <c r="G551" s="196">
        <v>73436</v>
      </c>
      <c r="H551" s="196" t="s">
        <v>632</v>
      </c>
      <c r="I551" s="196" t="s">
        <v>594</v>
      </c>
      <c r="J551" s="196" t="s">
        <v>62</v>
      </c>
      <c r="K551" s="197">
        <v>171.58</v>
      </c>
      <c r="L551" s="196" t="s">
        <v>63</v>
      </c>
      <c r="M551"/>
    </row>
    <row r="552" spans="1:13" ht="13.5" hidden="1" x14ac:dyDescent="0.25">
      <c r="A552" s="196" t="s">
        <v>589</v>
      </c>
      <c r="B552" s="196" t="s">
        <v>590</v>
      </c>
      <c r="C552" s="196" t="s">
        <v>591</v>
      </c>
      <c r="D552" s="196" t="s">
        <v>592</v>
      </c>
      <c r="E552" s="197" t="s">
        <v>11</v>
      </c>
      <c r="F552" s="196" t="s">
        <v>11</v>
      </c>
      <c r="G552" s="196">
        <v>73467</v>
      </c>
      <c r="H552" s="196" t="s">
        <v>633</v>
      </c>
      <c r="I552" s="196" t="s">
        <v>594</v>
      </c>
      <c r="J552" s="196" t="s">
        <v>62</v>
      </c>
      <c r="K552" s="197">
        <v>254.53</v>
      </c>
      <c r="L552" s="196" t="s">
        <v>63</v>
      </c>
      <c r="M552"/>
    </row>
    <row r="553" spans="1:13" ht="13.5" hidden="1" x14ac:dyDescent="0.25">
      <c r="A553" s="196" t="s">
        <v>589</v>
      </c>
      <c r="B553" s="196" t="s">
        <v>590</v>
      </c>
      <c r="C553" s="196" t="s">
        <v>591</v>
      </c>
      <c r="D553" s="196" t="s">
        <v>592</v>
      </c>
      <c r="E553" s="197" t="s">
        <v>11</v>
      </c>
      <c r="F553" s="196" t="s">
        <v>11</v>
      </c>
      <c r="G553" s="196">
        <v>73536</v>
      </c>
      <c r="H553" s="196" t="s">
        <v>634</v>
      </c>
      <c r="I553" s="196" t="s">
        <v>594</v>
      </c>
      <c r="J553" s="196" t="s">
        <v>62</v>
      </c>
      <c r="K553" s="197">
        <v>20.94</v>
      </c>
      <c r="L553" s="196" t="s">
        <v>63</v>
      </c>
      <c r="M553"/>
    </row>
    <row r="554" spans="1:13" ht="13.5" hidden="1" x14ac:dyDescent="0.25">
      <c r="A554" s="196" t="s">
        <v>589</v>
      </c>
      <c r="B554" s="196" t="s">
        <v>590</v>
      </c>
      <c r="C554" s="196" t="s">
        <v>591</v>
      </c>
      <c r="D554" s="196" t="s">
        <v>592</v>
      </c>
      <c r="E554" s="197" t="s">
        <v>11</v>
      </c>
      <c r="F554" s="196" t="s">
        <v>11</v>
      </c>
      <c r="G554" s="196">
        <v>83362</v>
      </c>
      <c r="H554" s="196" t="s">
        <v>635</v>
      </c>
      <c r="I554" s="196" t="s">
        <v>594</v>
      </c>
      <c r="J554" s="196" t="s">
        <v>62</v>
      </c>
      <c r="K554" s="197">
        <v>271.7</v>
      </c>
      <c r="L554" s="196" t="s">
        <v>63</v>
      </c>
      <c r="M554"/>
    </row>
    <row r="555" spans="1:13" ht="13.5" hidden="1" x14ac:dyDescent="0.25">
      <c r="A555" s="196" t="s">
        <v>589</v>
      </c>
      <c r="B555" s="196" t="s">
        <v>590</v>
      </c>
      <c r="C555" s="196" t="s">
        <v>591</v>
      </c>
      <c r="D555" s="196" t="s">
        <v>592</v>
      </c>
      <c r="E555" s="197" t="s">
        <v>11</v>
      </c>
      <c r="F555" s="196" t="s">
        <v>11</v>
      </c>
      <c r="G555" s="196">
        <v>83765</v>
      </c>
      <c r="H555" s="196" t="s">
        <v>636</v>
      </c>
      <c r="I555" s="196" t="s">
        <v>594</v>
      </c>
      <c r="J555" s="196" t="s">
        <v>62</v>
      </c>
      <c r="K555" s="197">
        <v>108.58</v>
      </c>
      <c r="L555" s="196" t="s">
        <v>63</v>
      </c>
      <c r="M555"/>
    </row>
    <row r="556" spans="1:13" ht="13.5" hidden="1" x14ac:dyDescent="0.25">
      <c r="A556" s="196" t="s">
        <v>589</v>
      </c>
      <c r="B556" s="196" t="s">
        <v>590</v>
      </c>
      <c r="C556" s="196" t="s">
        <v>591</v>
      </c>
      <c r="D556" s="196" t="s">
        <v>592</v>
      </c>
      <c r="E556" s="197" t="s">
        <v>11</v>
      </c>
      <c r="F556" s="196" t="s">
        <v>11</v>
      </c>
      <c r="G556" s="196">
        <v>87445</v>
      </c>
      <c r="H556" s="196" t="s">
        <v>637</v>
      </c>
      <c r="I556" s="196" t="s">
        <v>594</v>
      </c>
      <c r="J556" s="196" t="s">
        <v>62</v>
      </c>
      <c r="K556" s="197">
        <v>5.17</v>
      </c>
      <c r="L556" s="196" t="s">
        <v>63</v>
      </c>
      <c r="M556"/>
    </row>
    <row r="557" spans="1:13" ht="13.5" hidden="1" x14ac:dyDescent="0.25">
      <c r="A557" s="196" t="s">
        <v>589</v>
      </c>
      <c r="B557" s="196" t="s">
        <v>590</v>
      </c>
      <c r="C557" s="196" t="s">
        <v>591</v>
      </c>
      <c r="D557" s="196" t="s">
        <v>592</v>
      </c>
      <c r="E557" s="197" t="s">
        <v>11</v>
      </c>
      <c r="F557" s="196" t="s">
        <v>11</v>
      </c>
      <c r="G557" s="196">
        <v>88386</v>
      </c>
      <c r="H557" s="196" t="s">
        <v>638</v>
      </c>
      <c r="I557" s="196" t="s">
        <v>594</v>
      </c>
      <c r="J557" s="196" t="s">
        <v>62</v>
      </c>
      <c r="K557" s="197">
        <v>4.32</v>
      </c>
      <c r="L557" s="196" t="s">
        <v>63</v>
      </c>
      <c r="M557"/>
    </row>
    <row r="558" spans="1:13" ht="13.5" hidden="1" x14ac:dyDescent="0.25">
      <c r="A558" s="196" t="s">
        <v>589</v>
      </c>
      <c r="B558" s="196" t="s">
        <v>590</v>
      </c>
      <c r="C558" s="196" t="s">
        <v>591</v>
      </c>
      <c r="D558" s="196" t="s">
        <v>592</v>
      </c>
      <c r="E558" s="197" t="s">
        <v>11</v>
      </c>
      <c r="F558" s="196" t="s">
        <v>11</v>
      </c>
      <c r="G558" s="196">
        <v>88393</v>
      </c>
      <c r="H558" s="196" t="s">
        <v>639</v>
      </c>
      <c r="I558" s="196" t="s">
        <v>594</v>
      </c>
      <c r="J558" s="196" t="s">
        <v>62</v>
      </c>
      <c r="K558" s="197">
        <v>5.88</v>
      </c>
      <c r="L558" s="196" t="s">
        <v>63</v>
      </c>
      <c r="M558"/>
    </row>
    <row r="559" spans="1:13" ht="13.5" hidden="1" x14ac:dyDescent="0.25">
      <c r="A559" s="196" t="s">
        <v>589</v>
      </c>
      <c r="B559" s="196" t="s">
        <v>590</v>
      </c>
      <c r="C559" s="196" t="s">
        <v>591</v>
      </c>
      <c r="D559" s="196" t="s">
        <v>592</v>
      </c>
      <c r="E559" s="197" t="s">
        <v>11</v>
      </c>
      <c r="F559" s="196" t="s">
        <v>11</v>
      </c>
      <c r="G559" s="196">
        <v>88399</v>
      </c>
      <c r="H559" s="196" t="s">
        <v>640</v>
      </c>
      <c r="I559" s="196" t="s">
        <v>594</v>
      </c>
      <c r="J559" s="196" t="s">
        <v>62</v>
      </c>
      <c r="K559" s="197">
        <v>3.23</v>
      </c>
      <c r="L559" s="196" t="s">
        <v>63</v>
      </c>
      <c r="M559"/>
    </row>
    <row r="560" spans="1:13" ht="13.5" hidden="1" x14ac:dyDescent="0.25">
      <c r="A560" s="196" t="s">
        <v>589</v>
      </c>
      <c r="B560" s="196" t="s">
        <v>590</v>
      </c>
      <c r="C560" s="196" t="s">
        <v>591</v>
      </c>
      <c r="D560" s="196" t="s">
        <v>592</v>
      </c>
      <c r="E560" s="197" t="s">
        <v>11</v>
      </c>
      <c r="F560" s="196" t="s">
        <v>11</v>
      </c>
      <c r="G560" s="196">
        <v>88418</v>
      </c>
      <c r="H560" s="196" t="s">
        <v>641</v>
      </c>
      <c r="I560" s="196" t="s">
        <v>594</v>
      </c>
      <c r="J560" s="196" t="s">
        <v>62</v>
      </c>
      <c r="K560" s="197">
        <v>13.23</v>
      </c>
      <c r="L560" s="196" t="s">
        <v>63</v>
      </c>
      <c r="M560"/>
    </row>
    <row r="561" spans="1:13" ht="13.5" hidden="1" x14ac:dyDescent="0.25">
      <c r="A561" s="196" t="s">
        <v>589</v>
      </c>
      <c r="B561" s="196" t="s">
        <v>590</v>
      </c>
      <c r="C561" s="196" t="s">
        <v>591</v>
      </c>
      <c r="D561" s="196" t="s">
        <v>592</v>
      </c>
      <c r="E561" s="197" t="s">
        <v>11</v>
      </c>
      <c r="F561" s="196" t="s">
        <v>11</v>
      </c>
      <c r="G561" s="196">
        <v>88433</v>
      </c>
      <c r="H561" s="196" t="s">
        <v>642</v>
      </c>
      <c r="I561" s="196" t="s">
        <v>594</v>
      </c>
      <c r="J561" s="196" t="s">
        <v>62</v>
      </c>
      <c r="K561" s="197">
        <v>17.27</v>
      </c>
      <c r="L561" s="196" t="s">
        <v>63</v>
      </c>
      <c r="M561"/>
    </row>
    <row r="562" spans="1:13" ht="13.5" hidden="1" x14ac:dyDescent="0.25">
      <c r="A562" s="196" t="s">
        <v>589</v>
      </c>
      <c r="B562" s="196" t="s">
        <v>590</v>
      </c>
      <c r="C562" s="196" t="s">
        <v>591</v>
      </c>
      <c r="D562" s="196" t="s">
        <v>592</v>
      </c>
      <c r="E562" s="197" t="s">
        <v>11</v>
      </c>
      <c r="F562" s="196" t="s">
        <v>11</v>
      </c>
      <c r="G562" s="196">
        <v>88830</v>
      </c>
      <c r="H562" s="196" t="s">
        <v>643</v>
      </c>
      <c r="I562" s="196" t="s">
        <v>594</v>
      </c>
      <c r="J562" s="196" t="s">
        <v>62</v>
      </c>
      <c r="K562" s="197">
        <v>1.67</v>
      </c>
      <c r="L562" s="196" t="s">
        <v>63</v>
      </c>
      <c r="M562"/>
    </row>
    <row r="563" spans="1:13" ht="13.5" hidden="1" x14ac:dyDescent="0.25">
      <c r="A563" s="196" t="s">
        <v>589</v>
      </c>
      <c r="B563" s="196" t="s">
        <v>590</v>
      </c>
      <c r="C563" s="196" t="s">
        <v>591</v>
      </c>
      <c r="D563" s="196" t="s">
        <v>592</v>
      </c>
      <c r="E563" s="197" t="s">
        <v>11</v>
      </c>
      <c r="F563" s="196" t="s">
        <v>11</v>
      </c>
      <c r="G563" s="196">
        <v>88843</v>
      </c>
      <c r="H563" s="196" t="s">
        <v>644</v>
      </c>
      <c r="I563" s="196" t="s">
        <v>594</v>
      </c>
      <c r="J563" s="196" t="s">
        <v>62</v>
      </c>
      <c r="K563" s="197">
        <v>223.23</v>
      </c>
      <c r="L563" s="196" t="s">
        <v>63</v>
      </c>
      <c r="M563"/>
    </row>
    <row r="564" spans="1:13" ht="13.5" hidden="1" x14ac:dyDescent="0.25">
      <c r="A564" s="196" t="s">
        <v>589</v>
      </c>
      <c r="B564" s="196" t="s">
        <v>590</v>
      </c>
      <c r="C564" s="196" t="s">
        <v>591</v>
      </c>
      <c r="D564" s="196" t="s">
        <v>592</v>
      </c>
      <c r="E564" s="197" t="s">
        <v>11</v>
      </c>
      <c r="F564" s="196" t="s">
        <v>11</v>
      </c>
      <c r="G564" s="196">
        <v>88907</v>
      </c>
      <c r="H564" s="196" t="s">
        <v>645</v>
      </c>
      <c r="I564" s="196" t="s">
        <v>594</v>
      </c>
      <c r="J564" s="196" t="s">
        <v>62</v>
      </c>
      <c r="K564" s="197">
        <v>259.39999999999998</v>
      </c>
      <c r="L564" s="196" t="s">
        <v>63</v>
      </c>
      <c r="M564"/>
    </row>
    <row r="565" spans="1:13" ht="13.5" hidden="1" x14ac:dyDescent="0.25">
      <c r="A565" s="196" t="s">
        <v>589</v>
      </c>
      <c r="B565" s="196" t="s">
        <v>590</v>
      </c>
      <c r="C565" s="196" t="s">
        <v>591</v>
      </c>
      <c r="D565" s="196" t="s">
        <v>592</v>
      </c>
      <c r="E565" s="197" t="s">
        <v>11</v>
      </c>
      <c r="F565" s="196" t="s">
        <v>11</v>
      </c>
      <c r="G565" s="196">
        <v>89021</v>
      </c>
      <c r="H565" s="196" t="s">
        <v>646</v>
      </c>
      <c r="I565" s="196" t="s">
        <v>594</v>
      </c>
      <c r="J565" s="196" t="s">
        <v>62</v>
      </c>
      <c r="K565" s="197">
        <v>2.3199999999999998</v>
      </c>
      <c r="L565" s="196" t="s">
        <v>63</v>
      </c>
      <c r="M565"/>
    </row>
    <row r="566" spans="1:13" ht="13.5" hidden="1" x14ac:dyDescent="0.25">
      <c r="A566" s="196" t="s">
        <v>589</v>
      </c>
      <c r="B566" s="196" t="s">
        <v>590</v>
      </c>
      <c r="C566" s="196" t="s">
        <v>591</v>
      </c>
      <c r="D566" s="196" t="s">
        <v>592</v>
      </c>
      <c r="E566" s="197" t="s">
        <v>11</v>
      </c>
      <c r="F566" s="196" t="s">
        <v>11</v>
      </c>
      <c r="G566" s="196">
        <v>89028</v>
      </c>
      <c r="H566" s="196" t="s">
        <v>647</v>
      </c>
      <c r="I566" s="196" t="s">
        <v>594</v>
      </c>
      <c r="J566" s="196" t="s">
        <v>62</v>
      </c>
      <c r="K566" s="197">
        <v>179.65</v>
      </c>
      <c r="L566" s="196" t="s">
        <v>63</v>
      </c>
      <c r="M566"/>
    </row>
    <row r="567" spans="1:13" ht="13.5" hidden="1" x14ac:dyDescent="0.25">
      <c r="A567" s="196" t="s">
        <v>589</v>
      </c>
      <c r="B567" s="196" t="s">
        <v>590</v>
      </c>
      <c r="C567" s="196" t="s">
        <v>591</v>
      </c>
      <c r="D567" s="196" t="s">
        <v>592</v>
      </c>
      <c r="E567" s="197" t="s">
        <v>11</v>
      </c>
      <c r="F567" s="196" t="s">
        <v>11</v>
      </c>
      <c r="G567" s="196">
        <v>89032</v>
      </c>
      <c r="H567" s="196" t="s">
        <v>648</v>
      </c>
      <c r="I567" s="196" t="s">
        <v>594</v>
      </c>
      <c r="J567" s="196" t="s">
        <v>62</v>
      </c>
      <c r="K567" s="197">
        <v>202.61</v>
      </c>
      <c r="L567" s="196" t="s">
        <v>63</v>
      </c>
      <c r="M567"/>
    </row>
    <row r="568" spans="1:13" ht="13.5" hidden="1" x14ac:dyDescent="0.25">
      <c r="A568" s="196" t="s">
        <v>589</v>
      </c>
      <c r="B568" s="196" t="s">
        <v>590</v>
      </c>
      <c r="C568" s="196" t="s">
        <v>591</v>
      </c>
      <c r="D568" s="196" t="s">
        <v>592</v>
      </c>
      <c r="E568" s="197" t="s">
        <v>11</v>
      </c>
      <c r="F568" s="196" t="s">
        <v>11</v>
      </c>
      <c r="G568" s="196">
        <v>89035</v>
      </c>
      <c r="H568" s="196" t="s">
        <v>649</v>
      </c>
      <c r="I568" s="196" t="s">
        <v>594</v>
      </c>
      <c r="J568" s="196" t="s">
        <v>62</v>
      </c>
      <c r="K568" s="197">
        <v>132.41</v>
      </c>
      <c r="L568" s="196" t="s">
        <v>63</v>
      </c>
      <c r="M568"/>
    </row>
    <row r="569" spans="1:13" ht="13.5" hidden="1" x14ac:dyDescent="0.25">
      <c r="A569" s="196" t="s">
        <v>589</v>
      </c>
      <c r="B569" s="196" t="s">
        <v>590</v>
      </c>
      <c r="C569" s="196" t="s">
        <v>591</v>
      </c>
      <c r="D569" s="196" t="s">
        <v>592</v>
      </c>
      <c r="E569" s="197" t="s">
        <v>11</v>
      </c>
      <c r="F569" s="196" t="s">
        <v>11</v>
      </c>
      <c r="G569" s="196">
        <v>89225</v>
      </c>
      <c r="H569" s="196" t="s">
        <v>650</v>
      </c>
      <c r="I569" s="196" t="s">
        <v>594</v>
      </c>
      <c r="J569" s="196" t="s">
        <v>62</v>
      </c>
      <c r="K569" s="197">
        <v>4.83</v>
      </c>
      <c r="L569" s="196" t="s">
        <v>63</v>
      </c>
      <c r="M569"/>
    </row>
    <row r="570" spans="1:13" ht="13.5" hidden="1" x14ac:dyDescent="0.25">
      <c r="A570" s="196" t="s">
        <v>589</v>
      </c>
      <c r="B570" s="196" t="s">
        <v>590</v>
      </c>
      <c r="C570" s="196" t="s">
        <v>591</v>
      </c>
      <c r="D570" s="196" t="s">
        <v>592</v>
      </c>
      <c r="E570" s="197" t="s">
        <v>11</v>
      </c>
      <c r="F570" s="196" t="s">
        <v>11</v>
      </c>
      <c r="G570" s="196">
        <v>89234</v>
      </c>
      <c r="H570" s="196" t="s">
        <v>651</v>
      </c>
      <c r="I570" s="196" t="s">
        <v>594</v>
      </c>
      <c r="J570" s="196" t="s">
        <v>62</v>
      </c>
      <c r="K570" s="197">
        <v>586.27</v>
      </c>
      <c r="L570" s="196" t="s">
        <v>63</v>
      </c>
      <c r="M570"/>
    </row>
    <row r="571" spans="1:13" ht="13.5" hidden="1" x14ac:dyDescent="0.25">
      <c r="A571" s="196" t="s">
        <v>589</v>
      </c>
      <c r="B571" s="196" t="s">
        <v>590</v>
      </c>
      <c r="C571" s="196" t="s">
        <v>591</v>
      </c>
      <c r="D571" s="196" t="s">
        <v>592</v>
      </c>
      <c r="E571" s="197" t="s">
        <v>11</v>
      </c>
      <c r="F571" s="196" t="s">
        <v>11</v>
      </c>
      <c r="G571" s="196">
        <v>89242</v>
      </c>
      <c r="H571" s="196" t="s">
        <v>652</v>
      </c>
      <c r="I571" s="196" t="s">
        <v>594</v>
      </c>
      <c r="J571" s="196" t="s">
        <v>62</v>
      </c>
      <c r="K571" s="199">
        <v>1380.09</v>
      </c>
      <c r="L571" s="196" t="s">
        <v>63</v>
      </c>
      <c r="M571"/>
    </row>
    <row r="572" spans="1:13" ht="13.5" hidden="1" x14ac:dyDescent="0.25">
      <c r="A572" s="196" t="s">
        <v>589</v>
      </c>
      <c r="B572" s="196" t="s">
        <v>590</v>
      </c>
      <c r="C572" s="196" t="s">
        <v>591</v>
      </c>
      <c r="D572" s="196" t="s">
        <v>592</v>
      </c>
      <c r="E572" s="197" t="s">
        <v>11</v>
      </c>
      <c r="F572" s="196" t="s">
        <v>11</v>
      </c>
      <c r="G572" s="196">
        <v>89250</v>
      </c>
      <c r="H572" s="196" t="s">
        <v>653</v>
      </c>
      <c r="I572" s="196" t="s">
        <v>594</v>
      </c>
      <c r="J572" s="196" t="s">
        <v>62</v>
      </c>
      <c r="K572" s="199">
        <v>1195.96</v>
      </c>
      <c r="L572" s="196" t="s">
        <v>63</v>
      </c>
      <c r="M572"/>
    </row>
    <row r="573" spans="1:13" ht="13.5" hidden="1" x14ac:dyDescent="0.25">
      <c r="A573" s="196" t="s">
        <v>589</v>
      </c>
      <c r="B573" s="196" t="s">
        <v>590</v>
      </c>
      <c r="C573" s="196" t="s">
        <v>591</v>
      </c>
      <c r="D573" s="196" t="s">
        <v>592</v>
      </c>
      <c r="E573" s="197" t="s">
        <v>11</v>
      </c>
      <c r="F573" s="196" t="s">
        <v>11</v>
      </c>
      <c r="G573" s="196">
        <v>89257</v>
      </c>
      <c r="H573" s="196" t="s">
        <v>654</v>
      </c>
      <c r="I573" s="196" t="s">
        <v>594</v>
      </c>
      <c r="J573" s="196" t="s">
        <v>62</v>
      </c>
      <c r="K573" s="197">
        <v>334.02</v>
      </c>
      <c r="L573" s="196" t="s">
        <v>63</v>
      </c>
      <c r="M573"/>
    </row>
    <row r="574" spans="1:13" ht="13.5" hidden="1" x14ac:dyDescent="0.25">
      <c r="A574" s="196" t="s">
        <v>589</v>
      </c>
      <c r="B574" s="196" t="s">
        <v>590</v>
      </c>
      <c r="C574" s="196" t="s">
        <v>591</v>
      </c>
      <c r="D574" s="196" t="s">
        <v>592</v>
      </c>
      <c r="E574" s="197" t="s">
        <v>11</v>
      </c>
      <c r="F574" s="196" t="s">
        <v>11</v>
      </c>
      <c r="G574" s="196">
        <v>89272</v>
      </c>
      <c r="H574" s="196" t="s">
        <v>655</v>
      </c>
      <c r="I574" s="196" t="s">
        <v>594</v>
      </c>
      <c r="J574" s="196" t="s">
        <v>62</v>
      </c>
      <c r="K574" s="197">
        <v>220.42</v>
      </c>
      <c r="L574" s="196" t="s">
        <v>63</v>
      </c>
      <c r="M574"/>
    </row>
    <row r="575" spans="1:13" ht="13.5" hidden="1" x14ac:dyDescent="0.25">
      <c r="A575" s="196" t="s">
        <v>589</v>
      </c>
      <c r="B575" s="196" t="s">
        <v>590</v>
      </c>
      <c r="C575" s="196" t="s">
        <v>591</v>
      </c>
      <c r="D575" s="196" t="s">
        <v>592</v>
      </c>
      <c r="E575" s="197" t="s">
        <v>11</v>
      </c>
      <c r="F575" s="196" t="s">
        <v>11</v>
      </c>
      <c r="G575" s="196">
        <v>89278</v>
      </c>
      <c r="H575" s="196" t="s">
        <v>656</v>
      </c>
      <c r="I575" s="196" t="s">
        <v>594</v>
      </c>
      <c r="J575" s="196" t="s">
        <v>62</v>
      </c>
      <c r="K575" s="197">
        <v>12.06</v>
      </c>
      <c r="L575" s="196" t="s">
        <v>63</v>
      </c>
      <c r="M575"/>
    </row>
    <row r="576" spans="1:13" ht="13.5" hidden="1" x14ac:dyDescent="0.25">
      <c r="A576" s="196" t="s">
        <v>589</v>
      </c>
      <c r="B576" s="196" t="s">
        <v>590</v>
      </c>
      <c r="C576" s="196" t="s">
        <v>591</v>
      </c>
      <c r="D576" s="196" t="s">
        <v>592</v>
      </c>
      <c r="E576" s="197" t="s">
        <v>11</v>
      </c>
      <c r="F576" s="196" t="s">
        <v>11</v>
      </c>
      <c r="G576" s="196">
        <v>89843</v>
      </c>
      <c r="H576" s="196" t="s">
        <v>657</v>
      </c>
      <c r="I576" s="196" t="s">
        <v>594</v>
      </c>
      <c r="J576" s="196" t="s">
        <v>62</v>
      </c>
      <c r="K576" s="197">
        <v>224.39</v>
      </c>
      <c r="L576" s="196" t="s">
        <v>63</v>
      </c>
      <c r="M576"/>
    </row>
    <row r="577" spans="1:13" ht="13.5" hidden="1" x14ac:dyDescent="0.25">
      <c r="A577" s="196" t="s">
        <v>589</v>
      </c>
      <c r="B577" s="196" t="s">
        <v>590</v>
      </c>
      <c r="C577" s="196" t="s">
        <v>591</v>
      </c>
      <c r="D577" s="196" t="s">
        <v>592</v>
      </c>
      <c r="E577" s="197" t="s">
        <v>11</v>
      </c>
      <c r="F577" s="196" t="s">
        <v>11</v>
      </c>
      <c r="G577" s="196">
        <v>89876</v>
      </c>
      <c r="H577" s="196" t="s">
        <v>658</v>
      </c>
      <c r="I577" s="196" t="s">
        <v>594</v>
      </c>
      <c r="J577" s="196" t="s">
        <v>62</v>
      </c>
      <c r="K577" s="197">
        <v>341.12</v>
      </c>
      <c r="L577" s="196" t="s">
        <v>63</v>
      </c>
      <c r="M577"/>
    </row>
    <row r="578" spans="1:13" ht="13.5" hidden="1" x14ac:dyDescent="0.25">
      <c r="A578" s="196" t="s">
        <v>589</v>
      </c>
      <c r="B578" s="196" t="s">
        <v>590</v>
      </c>
      <c r="C578" s="196" t="s">
        <v>591</v>
      </c>
      <c r="D578" s="196" t="s">
        <v>592</v>
      </c>
      <c r="E578" s="197" t="s">
        <v>11</v>
      </c>
      <c r="F578" s="196" t="s">
        <v>11</v>
      </c>
      <c r="G578" s="196">
        <v>89883</v>
      </c>
      <c r="H578" s="196" t="s">
        <v>659</v>
      </c>
      <c r="I578" s="196" t="s">
        <v>594</v>
      </c>
      <c r="J578" s="196" t="s">
        <v>62</v>
      </c>
      <c r="K578" s="197">
        <v>376.04</v>
      </c>
      <c r="L578" s="196" t="s">
        <v>63</v>
      </c>
      <c r="M578"/>
    </row>
    <row r="579" spans="1:13" ht="13.5" hidden="1" x14ac:dyDescent="0.25">
      <c r="A579" s="196" t="s">
        <v>589</v>
      </c>
      <c r="B579" s="196" t="s">
        <v>590</v>
      </c>
      <c r="C579" s="196" t="s">
        <v>591</v>
      </c>
      <c r="D579" s="196" t="s">
        <v>592</v>
      </c>
      <c r="E579" s="197" t="s">
        <v>11</v>
      </c>
      <c r="F579" s="196" t="s">
        <v>11</v>
      </c>
      <c r="G579" s="196">
        <v>90586</v>
      </c>
      <c r="H579" s="196" t="s">
        <v>660</v>
      </c>
      <c r="I579" s="196" t="s">
        <v>594</v>
      </c>
      <c r="J579" s="196" t="s">
        <v>62</v>
      </c>
      <c r="K579" s="197">
        <v>1.26</v>
      </c>
      <c r="L579" s="196" t="s">
        <v>63</v>
      </c>
      <c r="M579"/>
    </row>
    <row r="580" spans="1:13" ht="13.5" hidden="1" x14ac:dyDescent="0.25">
      <c r="A580" s="196" t="s">
        <v>589</v>
      </c>
      <c r="B580" s="196" t="s">
        <v>590</v>
      </c>
      <c r="C580" s="196" t="s">
        <v>591</v>
      </c>
      <c r="D580" s="196" t="s">
        <v>592</v>
      </c>
      <c r="E580" s="197" t="s">
        <v>11</v>
      </c>
      <c r="F580" s="196" t="s">
        <v>11</v>
      </c>
      <c r="G580" s="196">
        <v>90625</v>
      </c>
      <c r="H580" s="196" t="s">
        <v>661</v>
      </c>
      <c r="I580" s="196" t="s">
        <v>594</v>
      </c>
      <c r="J580" s="196" t="s">
        <v>62</v>
      </c>
      <c r="K580" s="197">
        <v>8.24</v>
      </c>
      <c r="L580" s="196" t="s">
        <v>63</v>
      </c>
      <c r="M580"/>
    </row>
    <row r="581" spans="1:13" ht="13.5" hidden="1" x14ac:dyDescent="0.25">
      <c r="A581" s="196" t="s">
        <v>589</v>
      </c>
      <c r="B581" s="196" t="s">
        <v>590</v>
      </c>
      <c r="C581" s="196" t="s">
        <v>591</v>
      </c>
      <c r="D581" s="196" t="s">
        <v>592</v>
      </c>
      <c r="E581" s="197" t="s">
        <v>11</v>
      </c>
      <c r="F581" s="196" t="s">
        <v>11</v>
      </c>
      <c r="G581" s="196">
        <v>90631</v>
      </c>
      <c r="H581" s="196" t="s">
        <v>662</v>
      </c>
      <c r="I581" s="196" t="s">
        <v>594</v>
      </c>
      <c r="J581" s="196" t="s">
        <v>62</v>
      </c>
      <c r="K581" s="197">
        <v>166.54</v>
      </c>
      <c r="L581" s="196" t="s">
        <v>63</v>
      </c>
      <c r="M581"/>
    </row>
    <row r="582" spans="1:13" ht="13.5" hidden="1" x14ac:dyDescent="0.25">
      <c r="A582" s="196" t="s">
        <v>589</v>
      </c>
      <c r="B582" s="196" t="s">
        <v>590</v>
      </c>
      <c r="C582" s="196" t="s">
        <v>591</v>
      </c>
      <c r="D582" s="196" t="s">
        <v>592</v>
      </c>
      <c r="E582" s="197" t="s">
        <v>11</v>
      </c>
      <c r="F582" s="196" t="s">
        <v>11</v>
      </c>
      <c r="G582" s="196">
        <v>90637</v>
      </c>
      <c r="H582" s="196" t="s">
        <v>663</v>
      </c>
      <c r="I582" s="196" t="s">
        <v>594</v>
      </c>
      <c r="J582" s="196" t="s">
        <v>62</v>
      </c>
      <c r="K582" s="197">
        <v>13.83</v>
      </c>
      <c r="L582" s="196" t="s">
        <v>63</v>
      </c>
      <c r="M582"/>
    </row>
    <row r="583" spans="1:13" ht="13.5" hidden="1" x14ac:dyDescent="0.25">
      <c r="A583" s="196" t="s">
        <v>589</v>
      </c>
      <c r="B583" s="196" t="s">
        <v>590</v>
      </c>
      <c r="C583" s="196" t="s">
        <v>591</v>
      </c>
      <c r="D583" s="196" t="s">
        <v>592</v>
      </c>
      <c r="E583" s="197" t="s">
        <v>11</v>
      </c>
      <c r="F583" s="196" t="s">
        <v>11</v>
      </c>
      <c r="G583" s="196">
        <v>90643</v>
      </c>
      <c r="H583" s="196" t="s">
        <v>664</v>
      </c>
      <c r="I583" s="196" t="s">
        <v>594</v>
      </c>
      <c r="J583" s="196" t="s">
        <v>62</v>
      </c>
      <c r="K583" s="197">
        <v>25.84</v>
      </c>
      <c r="L583" s="196" t="s">
        <v>63</v>
      </c>
      <c r="M583"/>
    </row>
    <row r="584" spans="1:13" ht="13.5" hidden="1" x14ac:dyDescent="0.25">
      <c r="A584" s="196" t="s">
        <v>589</v>
      </c>
      <c r="B584" s="196" t="s">
        <v>590</v>
      </c>
      <c r="C584" s="196" t="s">
        <v>591</v>
      </c>
      <c r="D584" s="196" t="s">
        <v>592</v>
      </c>
      <c r="E584" s="197" t="s">
        <v>11</v>
      </c>
      <c r="F584" s="196" t="s">
        <v>11</v>
      </c>
      <c r="G584" s="196">
        <v>90650</v>
      </c>
      <c r="H584" s="196" t="s">
        <v>665</v>
      </c>
      <c r="I584" s="196" t="s">
        <v>594</v>
      </c>
      <c r="J584" s="196" t="s">
        <v>62</v>
      </c>
      <c r="K584" s="197">
        <v>9.69</v>
      </c>
      <c r="L584" s="196" t="s">
        <v>63</v>
      </c>
      <c r="M584"/>
    </row>
    <row r="585" spans="1:13" ht="13.5" hidden="1" x14ac:dyDescent="0.25">
      <c r="A585" s="196" t="s">
        <v>589</v>
      </c>
      <c r="B585" s="196" t="s">
        <v>590</v>
      </c>
      <c r="C585" s="196" t="s">
        <v>591</v>
      </c>
      <c r="D585" s="196" t="s">
        <v>592</v>
      </c>
      <c r="E585" s="197" t="s">
        <v>11</v>
      </c>
      <c r="F585" s="196" t="s">
        <v>11</v>
      </c>
      <c r="G585" s="196">
        <v>90656</v>
      </c>
      <c r="H585" s="196" t="s">
        <v>666</v>
      </c>
      <c r="I585" s="196" t="s">
        <v>594</v>
      </c>
      <c r="J585" s="196" t="s">
        <v>62</v>
      </c>
      <c r="K585" s="197">
        <v>13.69</v>
      </c>
      <c r="L585" s="196" t="s">
        <v>63</v>
      </c>
      <c r="M585"/>
    </row>
    <row r="586" spans="1:13" ht="13.5" hidden="1" x14ac:dyDescent="0.25">
      <c r="A586" s="196" t="s">
        <v>589</v>
      </c>
      <c r="B586" s="196" t="s">
        <v>590</v>
      </c>
      <c r="C586" s="196" t="s">
        <v>591</v>
      </c>
      <c r="D586" s="196" t="s">
        <v>592</v>
      </c>
      <c r="E586" s="197" t="s">
        <v>11</v>
      </c>
      <c r="F586" s="196" t="s">
        <v>11</v>
      </c>
      <c r="G586" s="196">
        <v>90662</v>
      </c>
      <c r="H586" s="196" t="s">
        <v>667</v>
      </c>
      <c r="I586" s="196" t="s">
        <v>594</v>
      </c>
      <c r="J586" s="196" t="s">
        <v>62</v>
      </c>
      <c r="K586" s="197">
        <v>14.31</v>
      </c>
      <c r="L586" s="196" t="s">
        <v>63</v>
      </c>
      <c r="M586"/>
    </row>
    <row r="587" spans="1:13" ht="13.5" hidden="1" x14ac:dyDescent="0.25">
      <c r="A587" s="196" t="s">
        <v>589</v>
      </c>
      <c r="B587" s="196" t="s">
        <v>590</v>
      </c>
      <c r="C587" s="196" t="s">
        <v>591</v>
      </c>
      <c r="D587" s="196" t="s">
        <v>592</v>
      </c>
      <c r="E587" s="197" t="s">
        <v>11</v>
      </c>
      <c r="F587" s="196" t="s">
        <v>11</v>
      </c>
      <c r="G587" s="196">
        <v>90668</v>
      </c>
      <c r="H587" s="196" t="s">
        <v>668</v>
      </c>
      <c r="I587" s="196" t="s">
        <v>594</v>
      </c>
      <c r="J587" s="196" t="s">
        <v>62</v>
      </c>
      <c r="K587" s="197">
        <v>32.79</v>
      </c>
      <c r="L587" s="196" t="s">
        <v>63</v>
      </c>
      <c r="M587"/>
    </row>
    <row r="588" spans="1:13" ht="13.5" hidden="1" x14ac:dyDescent="0.25">
      <c r="A588" s="196" t="s">
        <v>589</v>
      </c>
      <c r="B588" s="196" t="s">
        <v>590</v>
      </c>
      <c r="C588" s="196" t="s">
        <v>591</v>
      </c>
      <c r="D588" s="196" t="s">
        <v>592</v>
      </c>
      <c r="E588" s="197" t="s">
        <v>11</v>
      </c>
      <c r="F588" s="196" t="s">
        <v>11</v>
      </c>
      <c r="G588" s="196">
        <v>90674</v>
      </c>
      <c r="H588" s="196" t="s">
        <v>669</v>
      </c>
      <c r="I588" s="196" t="s">
        <v>594</v>
      </c>
      <c r="J588" s="196" t="s">
        <v>62</v>
      </c>
      <c r="K588" s="197">
        <v>751.85</v>
      </c>
      <c r="L588" s="196" t="s">
        <v>63</v>
      </c>
      <c r="M588"/>
    </row>
    <row r="589" spans="1:13" ht="13.5" hidden="1" x14ac:dyDescent="0.25">
      <c r="A589" s="196" t="s">
        <v>589</v>
      </c>
      <c r="B589" s="196" t="s">
        <v>590</v>
      </c>
      <c r="C589" s="196" t="s">
        <v>591</v>
      </c>
      <c r="D589" s="196" t="s">
        <v>592</v>
      </c>
      <c r="E589" s="197" t="s">
        <v>11</v>
      </c>
      <c r="F589" s="196" t="s">
        <v>11</v>
      </c>
      <c r="G589" s="196">
        <v>90680</v>
      </c>
      <c r="H589" s="196" t="s">
        <v>670</v>
      </c>
      <c r="I589" s="196" t="s">
        <v>594</v>
      </c>
      <c r="J589" s="196" t="s">
        <v>62</v>
      </c>
      <c r="K589" s="197">
        <v>398.62</v>
      </c>
      <c r="L589" s="196" t="s">
        <v>63</v>
      </c>
      <c r="M589"/>
    </row>
    <row r="590" spans="1:13" ht="13.5" hidden="1" x14ac:dyDescent="0.25">
      <c r="A590" s="196" t="s">
        <v>589</v>
      </c>
      <c r="B590" s="196" t="s">
        <v>590</v>
      </c>
      <c r="C590" s="196" t="s">
        <v>591</v>
      </c>
      <c r="D590" s="196" t="s">
        <v>592</v>
      </c>
      <c r="E590" s="197" t="s">
        <v>11</v>
      </c>
      <c r="F590" s="196" t="s">
        <v>11</v>
      </c>
      <c r="G590" s="196">
        <v>90686</v>
      </c>
      <c r="H590" s="196" t="s">
        <v>671</v>
      </c>
      <c r="I590" s="196" t="s">
        <v>594</v>
      </c>
      <c r="J590" s="196" t="s">
        <v>62</v>
      </c>
      <c r="K590" s="197">
        <v>174.25</v>
      </c>
      <c r="L590" s="196" t="s">
        <v>63</v>
      </c>
      <c r="M590"/>
    </row>
    <row r="591" spans="1:13" ht="13.5" hidden="1" x14ac:dyDescent="0.25">
      <c r="A591" s="196" t="s">
        <v>589</v>
      </c>
      <c r="B591" s="196" t="s">
        <v>590</v>
      </c>
      <c r="C591" s="196" t="s">
        <v>591</v>
      </c>
      <c r="D591" s="196" t="s">
        <v>592</v>
      </c>
      <c r="E591" s="197" t="s">
        <v>11</v>
      </c>
      <c r="F591" s="196" t="s">
        <v>11</v>
      </c>
      <c r="G591" s="196">
        <v>90692</v>
      </c>
      <c r="H591" s="196" t="s">
        <v>672</v>
      </c>
      <c r="I591" s="196" t="s">
        <v>594</v>
      </c>
      <c r="J591" s="196" t="s">
        <v>62</v>
      </c>
      <c r="K591" s="197">
        <v>135.06</v>
      </c>
      <c r="L591" s="196" t="s">
        <v>63</v>
      </c>
      <c r="M591"/>
    </row>
    <row r="592" spans="1:13" ht="13.5" hidden="1" x14ac:dyDescent="0.25">
      <c r="A592" s="196" t="s">
        <v>589</v>
      </c>
      <c r="B592" s="196" t="s">
        <v>590</v>
      </c>
      <c r="C592" s="196" t="s">
        <v>591</v>
      </c>
      <c r="D592" s="196" t="s">
        <v>592</v>
      </c>
      <c r="E592" s="197" t="s">
        <v>11</v>
      </c>
      <c r="F592" s="196" t="s">
        <v>11</v>
      </c>
      <c r="G592" s="196">
        <v>90964</v>
      </c>
      <c r="H592" s="196" t="s">
        <v>673</v>
      </c>
      <c r="I592" s="196" t="s">
        <v>594</v>
      </c>
      <c r="J592" s="196" t="s">
        <v>595</v>
      </c>
      <c r="K592" s="197">
        <v>32.71</v>
      </c>
      <c r="L592" s="196" t="s">
        <v>63</v>
      </c>
      <c r="M592"/>
    </row>
    <row r="593" spans="1:13" ht="13.5" hidden="1" x14ac:dyDescent="0.25">
      <c r="A593" s="196" t="s">
        <v>589</v>
      </c>
      <c r="B593" s="196" t="s">
        <v>590</v>
      </c>
      <c r="C593" s="196" t="s">
        <v>591</v>
      </c>
      <c r="D593" s="196" t="s">
        <v>592</v>
      </c>
      <c r="E593" s="197" t="s">
        <v>11</v>
      </c>
      <c r="F593" s="196" t="s">
        <v>11</v>
      </c>
      <c r="G593" s="196">
        <v>90972</v>
      </c>
      <c r="H593" s="196" t="s">
        <v>674</v>
      </c>
      <c r="I593" s="196" t="s">
        <v>594</v>
      </c>
      <c r="J593" s="196" t="s">
        <v>62</v>
      </c>
      <c r="K593" s="197">
        <v>78.08</v>
      </c>
      <c r="L593" s="196" t="s">
        <v>63</v>
      </c>
      <c r="M593"/>
    </row>
    <row r="594" spans="1:13" ht="13.5" hidden="1" x14ac:dyDescent="0.25">
      <c r="A594" s="196" t="s">
        <v>589</v>
      </c>
      <c r="B594" s="196" t="s">
        <v>590</v>
      </c>
      <c r="C594" s="196" t="s">
        <v>591</v>
      </c>
      <c r="D594" s="196" t="s">
        <v>592</v>
      </c>
      <c r="E594" s="197" t="s">
        <v>11</v>
      </c>
      <c r="F594" s="196" t="s">
        <v>11</v>
      </c>
      <c r="G594" s="196">
        <v>90979</v>
      </c>
      <c r="H594" s="196" t="s">
        <v>675</v>
      </c>
      <c r="I594" s="196" t="s">
        <v>594</v>
      </c>
      <c r="J594" s="196" t="s">
        <v>62</v>
      </c>
      <c r="K594" s="197">
        <v>201.6</v>
      </c>
      <c r="L594" s="196" t="s">
        <v>63</v>
      </c>
      <c r="M594"/>
    </row>
    <row r="595" spans="1:13" ht="13.5" hidden="1" x14ac:dyDescent="0.25">
      <c r="A595" s="196" t="s">
        <v>589</v>
      </c>
      <c r="B595" s="196" t="s">
        <v>590</v>
      </c>
      <c r="C595" s="196" t="s">
        <v>591</v>
      </c>
      <c r="D595" s="196" t="s">
        <v>592</v>
      </c>
      <c r="E595" s="197" t="s">
        <v>11</v>
      </c>
      <c r="F595" s="196" t="s">
        <v>11</v>
      </c>
      <c r="G595" s="196">
        <v>90999</v>
      </c>
      <c r="H595" s="196" t="s">
        <v>676</v>
      </c>
      <c r="I595" s="196" t="s">
        <v>594</v>
      </c>
      <c r="J595" s="196" t="s">
        <v>62</v>
      </c>
      <c r="K595" s="197">
        <v>102.97</v>
      </c>
      <c r="L595" s="196" t="s">
        <v>63</v>
      </c>
      <c r="M595"/>
    </row>
    <row r="596" spans="1:13" ht="13.5" hidden="1" x14ac:dyDescent="0.25">
      <c r="A596" s="196" t="s">
        <v>589</v>
      </c>
      <c r="B596" s="196" t="s">
        <v>590</v>
      </c>
      <c r="C596" s="196" t="s">
        <v>591</v>
      </c>
      <c r="D596" s="196" t="s">
        <v>592</v>
      </c>
      <c r="E596" s="197" t="s">
        <v>11</v>
      </c>
      <c r="F596" s="196" t="s">
        <v>11</v>
      </c>
      <c r="G596" s="196">
        <v>91031</v>
      </c>
      <c r="H596" s="196" t="s">
        <v>677</v>
      </c>
      <c r="I596" s="196" t="s">
        <v>594</v>
      </c>
      <c r="J596" s="196" t="s">
        <v>62</v>
      </c>
      <c r="K596" s="197">
        <v>265.52</v>
      </c>
      <c r="L596" s="196" t="s">
        <v>63</v>
      </c>
      <c r="M596"/>
    </row>
    <row r="597" spans="1:13" ht="13.5" hidden="1" x14ac:dyDescent="0.25">
      <c r="A597" s="196" t="s">
        <v>589</v>
      </c>
      <c r="B597" s="196" t="s">
        <v>590</v>
      </c>
      <c r="C597" s="196" t="s">
        <v>591</v>
      </c>
      <c r="D597" s="196" t="s">
        <v>592</v>
      </c>
      <c r="E597" s="197" t="s">
        <v>11</v>
      </c>
      <c r="F597" s="196" t="s">
        <v>11</v>
      </c>
      <c r="G597" s="196">
        <v>91277</v>
      </c>
      <c r="H597" s="196" t="s">
        <v>678</v>
      </c>
      <c r="I597" s="196" t="s">
        <v>594</v>
      </c>
      <c r="J597" s="196" t="s">
        <v>62</v>
      </c>
      <c r="K597" s="197">
        <v>9.99</v>
      </c>
      <c r="L597" s="196" t="s">
        <v>63</v>
      </c>
      <c r="M597"/>
    </row>
    <row r="598" spans="1:13" ht="13.5" hidden="1" x14ac:dyDescent="0.25">
      <c r="A598" s="196" t="s">
        <v>589</v>
      </c>
      <c r="B598" s="196" t="s">
        <v>590</v>
      </c>
      <c r="C598" s="196" t="s">
        <v>591</v>
      </c>
      <c r="D598" s="196" t="s">
        <v>592</v>
      </c>
      <c r="E598" s="197" t="s">
        <v>11</v>
      </c>
      <c r="F598" s="196" t="s">
        <v>11</v>
      </c>
      <c r="G598" s="196">
        <v>91283</v>
      </c>
      <c r="H598" s="196" t="s">
        <v>679</v>
      </c>
      <c r="I598" s="196" t="s">
        <v>594</v>
      </c>
      <c r="J598" s="196" t="s">
        <v>62</v>
      </c>
      <c r="K598" s="197">
        <v>10.68</v>
      </c>
      <c r="L598" s="196" t="s">
        <v>63</v>
      </c>
      <c r="M598"/>
    </row>
    <row r="599" spans="1:13" ht="13.5" hidden="1" x14ac:dyDescent="0.25">
      <c r="A599" s="196" t="s">
        <v>589</v>
      </c>
      <c r="B599" s="196" t="s">
        <v>590</v>
      </c>
      <c r="C599" s="196" t="s">
        <v>591</v>
      </c>
      <c r="D599" s="196" t="s">
        <v>592</v>
      </c>
      <c r="E599" s="197" t="s">
        <v>11</v>
      </c>
      <c r="F599" s="196" t="s">
        <v>11</v>
      </c>
      <c r="G599" s="196">
        <v>91386</v>
      </c>
      <c r="H599" s="196" t="s">
        <v>680</v>
      </c>
      <c r="I599" s="196" t="s">
        <v>594</v>
      </c>
      <c r="J599" s="196" t="s">
        <v>62</v>
      </c>
      <c r="K599" s="197">
        <v>275.16000000000003</v>
      </c>
      <c r="L599" s="196" t="s">
        <v>63</v>
      </c>
      <c r="M599"/>
    </row>
    <row r="600" spans="1:13" ht="13.5" hidden="1" x14ac:dyDescent="0.25">
      <c r="A600" s="196" t="s">
        <v>589</v>
      </c>
      <c r="B600" s="196" t="s">
        <v>590</v>
      </c>
      <c r="C600" s="196" t="s">
        <v>591</v>
      </c>
      <c r="D600" s="196" t="s">
        <v>592</v>
      </c>
      <c r="E600" s="197" t="s">
        <v>11</v>
      </c>
      <c r="F600" s="196" t="s">
        <v>11</v>
      </c>
      <c r="G600" s="196">
        <v>91533</v>
      </c>
      <c r="H600" s="196" t="s">
        <v>681</v>
      </c>
      <c r="I600" s="196" t="s">
        <v>594</v>
      </c>
      <c r="J600" s="196" t="s">
        <v>62</v>
      </c>
      <c r="K600" s="197">
        <v>40.47</v>
      </c>
      <c r="L600" s="196" t="s">
        <v>63</v>
      </c>
      <c r="M600"/>
    </row>
    <row r="601" spans="1:13" ht="13.5" hidden="1" x14ac:dyDescent="0.25">
      <c r="A601" s="196" t="s">
        <v>589</v>
      </c>
      <c r="B601" s="196" t="s">
        <v>590</v>
      </c>
      <c r="C601" s="196" t="s">
        <v>591</v>
      </c>
      <c r="D601" s="196" t="s">
        <v>592</v>
      </c>
      <c r="E601" s="197" t="s">
        <v>11</v>
      </c>
      <c r="F601" s="196" t="s">
        <v>11</v>
      </c>
      <c r="G601" s="196">
        <v>91634</v>
      </c>
      <c r="H601" s="196" t="s">
        <v>682</v>
      </c>
      <c r="I601" s="196" t="s">
        <v>594</v>
      </c>
      <c r="J601" s="196" t="s">
        <v>62</v>
      </c>
      <c r="K601" s="197">
        <v>242.42</v>
      </c>
      <c r="L601" s="196" t="s">
        <v>63</v>
      </c>
      <c r="M601"/>
    </row>
    <row r="602" spans="1:13" ht="13.5" hidden="1" x14ac:dyDescent="0.25">
      <c r="A602" s="196" t="s">
        <v>589</v>
      </c>
      <c r="B602" s="196" t="s">
        <v>590</v>
      </c>
      <c r="C602" s="196" t="s">
        <v>591</v>
      </c>
      <c r="D602" s="196" t="s">
        <v>592</v>
      </c>
      <c r="E602" s="197" t="s">
        <v>11</v>
      </c>
      <c r="F602" s="196" t="s">
        <v>11</v>
      </c>
      <c r="G602" s="196">
        <v>91645</v>
      </c>
      <c r="H602" s="196" t="s">
        <v>683</v>
      </c>
      <c r="I602" s="196" t="s">
        <v>594</v>
      </c>
      <c r="J602" s="196" t="s">
        <v>62</v>
      </c>
      <c r="K602" s="197">
        <v>481.5</v>
      </c>
      <c r="L602" s="196" t="s">
        <v>63</v>
      </c>
      <c r="M602"/>
    </row>
    <row r="603" spans="1:13" ht="13.5" hidden="1" x14ac:dyDescent="0.25">
      <c r="A603" s="196" t="s">
        <v>589</v>
      </c>
      <c r="B603" s="196" t="s">
        <v>590</v>
      </c>
      <c r="C603" s="196" t="s">
        <v>591</v>
      </c>
      <c r="D603" s="196" t="s">
        <v>592</v>
      </c>
      <c r="E603" s="197" t="s">
        <v>11</v>
      </c>
      <c r="F603" s="196" t="s">
        <v>11</v>
      </c>
      <c r="G603" s="196">
        <v>91692</v>
      </c>
      <c r="H603" s="196" t="s">
        <v>684</v>
      </c>
      <c r="I603" s="196" t="s">
        <v>594</v>
      </c>
      <c r="J603" s="196" t="s">
        <v>62</v>
      </c>
      <c r="K603" s="197">
        <v>33.42</v>
      </c>
      <c r="L603" s="196" t="s">
        <v>63</v>
      </c>
      <c r="M603"/>
    </row>
    <row r="604" spans="1:13" ht="13.5" hidden="1" x14ac:dyDescent="0.25">
      <c r="A604" s="196" t="s">
        <v>589</v>
      </c>
      <c r="B604" s="196" t="s">
        <v>590</v>
      </c>
      <c r="C604" s="196" t="s">
        <v>591</v>
      </c>
      <c r="D604" s="196" t="s">
        <v>592</v>
      </c>
      <c r="E604" s="197" t="s">
        <v>11</v>
      </c>
      <c r="F604" s="196" t="s">
        <v>11</v>
      </c>
      <c r="G604" s="196">
        <v>92043</v>
      </c>
      <c r="H604" s="196" t="s">
        <v>685</v>
      </c>
      <c r="I604" s="196" t="s">
        <v>594</v>
      </c>
      <c r="J604" s="196" t="s">
        <v>62</v>
      </c>
      <c r="K604" s="197">
        <v>13.19</v>
      </c>
      <c r="L604" s="196" t="s">
        <v>63</v>
      </c>
      <c r="M604"/>
    </row>
    <row r="605" spans="1:13" ht="13.5" hidden="1" x14ac:dyDescent="0.25">
      <c r="A605" s="196" t="s">
        <v>589</v>
      </c>
      <c r="B605" s="196" t="s">
        <v>590</v>
      </c>
      <c r="C605" s="196" t="s">
        <v>591</v>
      </c>
      <c r="D605" s="196" t="s">
        <v>592</v>
      </c>
      <c r="E605" s="197" t="s">
        <v>11</v>
      </c>
      <c r="F605" s="196" t="s">
        <v>11</v>
      </c>
      <c r="G605" s="196">
        <v>92106</v>
      </c>
      <c r="H605" s="196" t="s">
        <v>686</v>
      </c>
      <c r="I605" s="196" t="s">
        <v>594</v>
      </c>
      <c r="J605" s="196" t="s">
        <v>62</v>
      </c>
      <c r="K605" s="197">
        <v>362.09</v>
      </c>
      <c r="L605" s="196" t="s">
        <v>63</v>
      </c>
      <c r="M605"/>
    </row>
    <row r="606" spans="1:13" ht="13.5" hidden="1" x14ac:dyDescent="0.25">
      <c r="A606" s="196" t="s">
        <v>589</v>
      </c>
      <c r="B606" s="196" t="s">
        <v>590</v>
      </c>
      <c r="C606" s="196" t="s">
        <v>591</v>
      </c>
      <c r="D606" s="196" t="s">
        <v>592</v>
      </c>
      <c r="E606" s="197" t="s">
        <v>11</v>
      </c>
      <c r="F606" s="196" t="s">
        <v>11</v>
      </c>
      <c r="G606" s="196">
        <v>92112</v>
      </c>
      <c r="H606" s="196" t="s">
        <v>687</v>
      </c>
      <c r="I606" s="196" t="s">
        <v>594</v>
      </c>
      <c r="J606" s="196" t="s">
        <v>62</v>
      </c>
      <c r="K606" s="197">
        <v>3.19</v>
      </c>
      <c r="L606" s="196" t="s">
        <v>63</v>
      </c>
      <c r="M606"/>
    </row>
    <row r="607" spans="1:13" ht="13.5" hidden="1" x14ac:dyDescent="0.25">
      <c r="A607" s="196" t="s">
        <v>589</v>
      </c>
      <c r="B607" s="196" t="s">
        <v>590</v>
      </c>
      <c r="C607" s="196" t="s">
        <v>591</v>
      </c>
      <c r="D607" s="196" t="s">
        <v>592</v>
      </c>
      <c r="E607" s="197" t="s">
        <v>11</v>
      </c>
      <c r="F607" s="196" t="s">
        <v>11</v>
      </c>
      <c r="G607" s="196">
        <v>92118</v>
      </c>
      <c r="H607" s="196" t="s">
        <v>688</v>
      </c>
      <c r="I607" s="196" t="s">
        <v>594</v>
      </c>
      <c r="J607" s="196" t="s">
        <v>62</v>
      </c>
      <c r="K607" s="197">
        <v>0.41</v>
      </c>
      <c r="L607" s="196" t="s">
        <v>63</v>
      </c>
      <c r="M607"/>
    </row>
    <row r="608" spans="1:13" ht="13.5" hidden="1" x14ac:dyDescent="0.25">
      <c r="A608" s="196" t="s">
        <v>589</v>
      </c>
      <c r="B608" s="196" t="s">
        <v>590</v>
      </c>
      <c r="C608" s="196" t="s">
        <v>591</v>
      </c>
      <c r="D608" s="196" t="s">
        <v>592</v>
      </c>
      <c r="E608" s="197" t="s">
        <v>11</v>
      </c>
      <c r="F608" s="196" t="s">
        <v>11</v>
      </c>
      <c r="G608" s="196">
        <v>92138</v>
      </c>
      <c r="H608" s="196" t="s">
        <v>689</v>
      </c>
      <c r="I608" s="196" t="s">
        <v>594</v>
      </c>
      <c r="J608" s="196" t="s">
        <v>62</v>
      </c>
      <c r="K608" s="197">
        <v>100.65</v>
      </c>
      <c r="L608" s="196" t="s">
        <v>63</v>
      </c>
      <c r="M608"/>
    </row>
    <row r="609" spans="1:13" ht="13.5" hidden="1" x14ac:dyDescent="0.25">
      <c r="A609" s="196" t="s">
        <v>589</v>
      </c>
      <c r="B609" s="196" t="s">
        <v>590</v>
      </c>
      <c r="C609" s="196" t="s">
        <v>591</v>
      </c>
      <c r="D609" s="196" t="s">
        <v>592</v>
      </c>
      <c r="E609" s="197" t="s">
        <v>11</v>
      </c>
      <c r="F609" s="196" t="s">
        <v>11</v>
      </c>
      <c r="G609" s="196">
        <v>92145</v>
      </c>
      <c r="H609" s="196" t="s">
        <v>690</v>
      </c>
      <c r="I609" s="196" t="s">
        <v>594</v>
      </c>
      <c r="J609" s="196" t="s">
        <v>62</v>
      </c>
      <c r="K609" s="197">
        <v>83.29</v>
      </c>
      <c r="L609" s="196" t="s">
        <v>63</v>
      </c>
      <c r="M609"/>
    </row>
    <row r="610" spans="1:13" ht="13.5" hidden="1" x14ac:dyDescent="0.25">
      <c r="A610" s="196" t="s">
        <v>589</v>
      </c>
      <c r="B610" s="196" t="s">
        <v>590</v>
      </c>
      <c r="C610" s="196" t="s">
        <v>591</v>
      </c>
      <c r="D610" s="196" t="s">
        <v>592</v>
      </c>
      <c r="E610" s="197" t="s">
        <v>11</v>
      </c>
      <c r="F610" s="196" t="s">
        <v>11</v>
      </c>
      <c r="G610" s="196">
        <v>92242</v>
      </c>
      <c r="H610" s="196" t="s">
        <v>691</v>
      </c>
      <c r="I610" s="196" t="s">
        <v>594</v>
      </c>
      <c r="J610" s="196" t="s">
        <v>62</v>
      </c>
      <c r="K610" s="197">
        <v>418.32</v>
      </c>
      <c r="L610" s="196" t="s">
        <v>63</v>
      </c>
      <c r="M610"/>
    </row>
    <row r="611" spans="1:13" ht="13.5" hidden="1" x14ac:dyDescent="0.25">
      <c r="A611" s="196" t="s">
        <v>589</v>
      </c>
      <c r="B611" s="196" t="s">
        <v>590</v>
      </c>
      <c r="C611" s="196" t="s">
        <v>591</v>
      </c>
      <c r="D611" s="196" t="s">
        <v>592</v>
      </c>
      <c r="E611" s="197" t="s">
        <v>11</v>
      </c>
      <c r="F611" s="196" t="s">
        <v>11</v>
      </c>
      <c r="G611" s="196">
        <v>92716</v>
      </c>
      <c r="H611" s="196" t="s">
        <v>692</v>
      </c>
      <c r="I611" s="196" t="s">
        <v>594</v>
      </c>
      <c r="J611" s="196" t="s">
        <v>62</v>
      </c>
      <c r="K611" s="197">
        <v>99.43</v>
      </c>
      <c r="L611" s="196" t="s">
        <v>63</v>
      </c>
      <c r="M611"/>
    </row>
    <row r="612" spans="1:13" ht="13.5" hidden="1" x14ac:dyDescent="0.25">
      <c r="A612" s="196" t="s">
        <v>589</v>
      </c>
      <c r="B612" s="196" t="s">
        <v>590</v>
      </c>
      <c r="C612" s="196" t="s">
        <v>591</v>
      </c>
      <c r="D612" s="196" t="s">
        <v>592</v>
      </c>
      <c r="E612" s="197" t="s">
        <v>11</v>
      </c>
      <c r="F612" s="196" t="s">
        <v>11</v>
      </c>
      <c r="G612" s="196">
        <v>92960</v>
      </c>
      <c r="H612" s="196" t="s">
        <v>693</v>
      </c>
      <c r="I612" s="196" t="s">
        <v>594</v>
      </c>
      <c r="J612" s="196" t="s">
        <v>62</v>
      </c>
      <c r="K612" s="197">
        <v>19.059999999999999</v>
      </c>
      <c r="L612" s="196" t="s">
        <v>63</v>
      </c>
      <c r="M612"/>
    </row>
    <row r="613" spans="1:13" ht="13.5" hidden="1" x14ac:dyDescent="0.25">
      <c r="A613" s="196" t="s">
        <v>589</v>
      </c>
      <c r="B613" s="196" t="s">
        <v>590</v>
      </c>
      <c r="C613" s="196" t="s">
        <v>591</v>
      </c>
      <c r="D613" s="196" t="s">
        <v>592</v>
      </c>
      <c r="E613" s="197" t="s">
        <v>11</v>
      </c>
      <c r="F613" s="196" t="s">
        <v>11</v>
      </c>
      <c r="G613" s="196">
        <v>92966</v>
      </c>
      <c r="H613" s="196" t="s">
        <v>694</v>
      </c>
      <c r="I613" s="196" t="s">
        <v>594</v>
      </c>
      <c r="J613" s="196" t="s">
        <v>62</v>
      </c>
      <c r="K613" s="197">
        <v>33.159999999999997</v>
      </c>
      <c r="L613" s="196" t="s">
        <v>63</v>
      </c>
      <c r="M613"/>
    </row>
    <row r="614" spans="1:13" ht="13.5" hidden="1" x14ac:dyDescent="0.25">
      <c r="A614" s="196" t="s">
        <v>589</v>
      </c>
      <c r="B614" s="196" t="s">
        <v>590</v>
      </c>
      <c r="C614" s="196" t="s">
        <v>591</v>
      </c>
      <c r="D614" s="196" t="s">
        <v>592</v>
      </c>
      <c r="E614" s="197" t="s">
        <v>11</v>
      </c>
      <c r="F614" s="196" t="s">
        <v>11</v>
      </c>
      <c r="G614" s="196">
        <v>93224</v>
      </c>
      <c r="H614" s="196" t="s">
        <v>695</v>
      </c>
      <c r="I614" s="196" t="s">
        <v>594</v>
      </c>
      <c r="J614" s="196" t="s">
        <v>62</v>
      </c>
      <c r="K614" s="199">
        <v>1108.7</v>
      </c>
      <c r="L614" s="196" t="s">
        <v>63</v>
      </c>
      <c r="M614"/>
    </row>
    <row r="615" spans="1:13" ht="13.5" hidden="1" x14ac:dyDescent="0.25">
      <c r="A615" s="196" t="s">
        <v>589</v>
      </c>
      <c r="B615" s="196" t="s">
        <v>590</v>
      </c>
      <c r="C615" s="196" t="s">
        <v>591</v>
      </c>
      <c r="D615" s="196" t="s">
        <v>592</v>
      </c>
      <c r="E615" s="197" t="s">
        <v>11</v>
      </c>
      <c r="F615" s="196" t="s">
        <v>11</v>
      </c>
      <c r="G615" s="196">
        <v>93233</v>
      </c>
      <c r="H615" s="196" t="s">
        <v>696</v>
      </c>
      <c r="I615" s="196" t="s">
        <v>594</v>
      </c>
      <c r="J615" s="196" t="s">
        <v>62</v>
      </c>
      <c r="K615" s="197">
        <v>5.49</v>
      </c>
      <c r="L615" s="196" t="s">
        <v>63</v>
      </c>
      <c r="M615"/>
    </row>
    <row r="616" spans="1:13" ht="13.5" hidden="1" x14ac:dyDescent="0.25">
      <c r="A616" s="196" t="s">
        <v>589</v>
      </c>
      <c r="B616" s="196" t="s">
        <v>590</v>
      </c>
      <c r="C616" s="196" t="s">
        <v>591</v>
      </c>
      <c r="D616" s="196" t="s">
        <v>592</v>
      </c>
      <c r="E616" s="197" t="s">
        <v>11</v>
      </c>
      <c r="F616" s="196" t="s">
        <v>11</v>
      </c>
      <c r="G616" s="196">
        <v>93272</v>
      </c>
      <c r="H616" s="196" t="s">
        <v>697</v>
      </c>
      <c r="I616" s="196" t="s">
        <v>594</v>
      </c>
      <c r="J616" s="196" t="s">
        <v>62</v>
      </c>
      <c r="K616" s="197">
        <v>99.98</v>
      </c>
      <c r="L616" s="196" t="s">
        <v>63</v>
      </c>
      <c r="M616"/>
    </row>
    <row r="617" spans="1:13" ht="13.5" hidden="1" x14ac:dyDescent="0.25">
      <c r="A617" s="196" t="s">
        <v>589</v>
      </c>
      <c r="B617" s="196" t="s">
        <v>590</v>
      </c>
      <c r="C617" s="196" t="s">
        <v>591</v>
      </c>
      <c r="D617" s="196" t="s">
        <v>592</v>
      </c>
      <c r="E617" s="197" t="s">
        <v>11</v>
      </c>
      <c r="F617" s="196" t="s">
        <v>11</v>
      </c>
      <c r="G617" s="196">
        <v>93281</v>
      </c>
      <c r="H617" s="196" t="s">
        <v>698</v>
      </c>
      <c r="I617" s="196" t="s">
        <v>594</v>
      </c>
      <c r="J617" s="196" t="s">
        <v>62</v>
      </c>
      <c r="K617" s="197">
        <v>30.09</v>
      </c>
      <c r="L617" s="196" t="s">
        <v>63</v>
      </c>
      <c r="M617"/>
    </row>
    <row r="618" spans="1:13" ht="13.5" hidden="1" x14ac:dyDescent="0.25">
      <c r="A618" s="196" t="s">
        <v>589</v>
      </c>
      <c r="B618" s="196" t="s">
        <v>590</v>
      </c>
      <c r="C618" s="196" t="s">
        <v>591</v>
      </c>
      <c r="D618" s="196" t="s">
        <v>592</v>
      </c>
      <c r="E618" s="197" t="s">
        <v>11</v>
      </c>
      <c r="F618" s="196" t="s">
        <v>11</v>
      </c>
      <c r="G618" s="196">
        <v>93287</v>
      </c>
      <c r="H618" s="196" t="s">
        <v>699</v>
      </c>
      <c r="I618" s="196" t="s">
        <v>594</v>
      </c>
      <c r="J618" s="196" t="s">
        <v>62</v>
      </c>
      <c r="K618" s="197">
        <v>351.3</v>
      </c>
      <c r="L618" s="196" t="s">
        <v>63</v>
      </c>
      <c r="M618"/>
    </row>
    <row r="619" spans="1:13" ht="13.5" hidden="1" x14ac:dyDescent="0.25">
      <c r="A619" s="196" t="s">
        <v>589</v>
      </c>
      <c r="B619" s="196" t="s">
        <v>590</v>
      </c>
      <c r="C619" s="196" t="s">
        <v>591</v>
      </c>
      <c r="D619" s="196" t="s">
        <v>592</v>
      </c>
      <c r="E619" s="197" t="s">
        <v>11</v>
      </c>
      <c r="F619" s="196" t="s">
        <v>11</v>
      </c>
      <c r="G619" s="196">
        <v>93402</v>
      </c>
      <c r="H619" s="196" t="s">
        <v>700</v>
      </c>
      <c r="I619" s="196" t="s">
        <v>594</v>
      </c>
      <c r="J619" s="196" t="s">
        <v>62</v>
      </c>
      <c r="K619" s="197">
        <v>278.2</v>
      </c>
      <c r="L619" s="196" t="s">
        <v>63</v>
      </c>
      <c r="M619"/>
    </row>
    <row r="620" spans="1:13" ht="13.5" hidden="1" x14ac:dyDescent="0.25">
      <c r="A620" s="196" t="s">
        <v>589</v>
      </c>
      <c r="B620" s="196" t="s">
        <v>590</v>
      </c>
      <c r="C620" s="196" t="s">
        <v>591</v>
      </c>
      <c r="D620" s="196" t="s">
        <v>592</v>
      </c>
      <c r="E620" s="197" t="s">
        <v>11</v>
      </c>
      <c r="F620" s="196" t="s">
        <v>11</v>
      </c>
      <c r="G620" s="196">
        <v>93408</v>
      </c>
      <c r="H620" s="196" t="s">
        <v>701</v>
      </c>
      <c r="I620" s="196" t="s">
        <v>594</v>
      </c>
      <c r="J620" s="196" t="s">
        <v>62</v>
      </c>
      <c r="K620" s="197">
        <v>90.51</v>
      </c>
      <c r="L620" s="196" t="s">
        <v>63</v>
      </c>
      <c r="M620"/>
    </row>
    <row r="621" spans="1:13" ht="13.5" hidden="1" x14ac:dyDescent="0.25">
      <c r="A621" s="196" t="s">
        <v>589</v>
      </c>
      <c r="B621" s="196" t="s">
        <v>590</v>
      </c>
      <c r="C621" s="196" t="s">
        <v>591</v>
      </c>
      <c r="D621" s="196" t="s">
        <v>592</v>
      </c>
      <c r="E621" s="197" t="s">
        <v>11</v>
      </c>
      <c r="F621" s="196" t="s">
        <v>11</v>
      </c>
      <c r="G621" s="196">
        <v>93415</v>
      </c>
      <c r="H621" s="196" t="s">
        <v>702</v>
      </c>
      <c r="I621" s="196" t="s">
        <v>594</v>
      </c>
      <c r="J621" s="196" t="s">
        <v>62</v>
      </c>
      <c r="K621" s="197">
        <v>11.53</v>
      </c>
      <c r="L621" s="196" t="s">
        <v>63</v>
      </c>
      <c r="M621"/>
    </row>
    <row r="622" spans="1:13" ht="13.5" hidden="1" x14ac:dyDescent="0.25">
      <c r="A622" s="196" t="s">
        <v>589</v>
      </c>
      <c r="B622" s="196" t="s">
        <v>590</v>
      </c>
      <c r="C622" s="196" t="s">
        <v>591</v>
      </c>
      <c r="D622" s="196" t="s">
        <v>592</v>
      </c>
      <c r="E622" s="197" t="s">
        <v>11</v>
      </c>
      <c r="F622" s="196" t="s">
        <v>11</v>
      </c>
      <c r="G622" s="196">
        <v>93421</v>
      </c>
      <c r="H622" s="196" t="s">
        <v>703</v>
      </c>
      <c r="I622" s="196" t="s">
        <v>594</v>
      </c>
      <c r="J622" s="196" t="s">
        <v>62</v>
      </c>
      <c r="K622" s="197">
        <v>76.66</v>
      </c>
      <c r="L622" s="196" t="s">
        <v>63</v>
      </c>
      <c r="M622"/>
    </row>
    <row r="623" spans="1:13" ht="13.5" hidden="1" x14ac:dyDescent="0.25">
      <c r="A623" s="196" t="s">
        <v>589</v>
      </c>
      <c r="B623" s="196" t="s">
        <v>590</v>
      </c>
      <c r="C623" s="196" t="s">
        <v>591</v>
      </c>
      <c r="D623" s="196" t="s">
        <v>592</v>
      </c>
      <c r="E623" s="197" t="s">
        <v>11</v>
      </c>
      <c r="F623" s="196" t="s">
        <v>11</v>
      </c>
      <c r="G623" s="196">
        <v>93427</v>
      </c>
      <c r="H623" s="196" t="s">
        <v>704</v>
      </c>
      <c r="I623" s="196" t="s">
        <v>594</v>
      </c>
      <c r="J623" s="196" t="s">
        <v>62</v>
      </c>
      <c r="K623" s="197">
        <v>173.41</v>
      </c>
      <c r="L623" s="196" t="s">
        <v>63</v>
      </c>
      <c r="M623"/>
    </row>
    <row r="624" spans="1:13" ht="13.5" hidden="1" x14ac:dyDescent="0.25">
      <c r="A624" s="196" t="s">
        <v>589</v>
      </c>
      <c r="B624" s="196" t="s">
        <v>590</v>
      </c>
      <c r="C624" s="196" t="s">
        <v>591</v>
      </c>
      <c r="D624" s="196" t="s">
        <v>592</v>
      </c>
      <c r="E624" s="197" t="s">
        <v>11</v>
      </c>
      <c r="F624" s="196" t="s">
        <v>11</v>
      </c>
      <c r="G624" s="196">
        <v>93433</v>
      </c>
      <c r="H624" s="196" t="s">
        <v>705</v>
      </c>
      <c r="I624" s="196" t="s">
        <v>594</v>
      </c>
      <c r="J624" s="196" t="s">
        <v>62</v>
      </c>
      <c r="K624" s="199">
        <v>2717.35</v>
      </c>
      <c r="L624" s="196" t="s">
        <v>63</v>
      </c>
      <c r="M624"/>
    </row>
    <row r="625" spans="1:13" ht="13.5" hidden="1" x14ac:dyDescent="0.25">
      <c r="A625" s="196" t="s">
        <v>589</v>
      </c>
      <c r="B625" s="196" t="s">
        <v>590</v>
      </c>
      <c r="C625" s="196" t="s">
        <v>591</v>
      </c>
      <c r="D625" s="196" t="s">
        <v>592</v>
      </c>
      <c r="E625" s="197" t="s">
        <v>11</v>
      </c>
      <c r="F625" s="196" t="s">
        <v>11</v>
      </c>
      <c r="G625" s="196">
        <v>93439</v>
      </c>
      <c r="H625" s="196" t="s">
        <v>706</v>
      </c>
      <c r="I625" s="196" t="s">
        <v>594</v>
      </c>
      <c r="J625" s="196" t="s">
        <v>62</v>
      </c>
      <c r="K625" s="197">
        <v>290.3</v>
      </c>
      <c r="L625" s="196" t="s">
        <v>63</v>
      </c>
      <c r="M625"/>
    </row>
    <row r="626" spans="1:13" ht="13.5" hidden="1" x14ac:dyDescent="0.25">
      <c r="A626" s="196" t="s">
        <v>589</v>
      </c>
      <c r="B626" s="196" t="s">
        <v>590</v>
      </c>
      <c r="C626" s="196" t="s">
        <v>591</v>
      </c>
      <c r="D626" s="196" t="s">
        <v>592</v>
      </c>
      <c r="E626" s="197" t="s">
        <v>11</v>
      </c>
      <c r="F626" s="196" t="s">
        <v>11</v>
      </c>
      <c r="G626" s="196">
        <v>95121</v>
      </c>
      <c r="H626" s="196" t="s">
        <v>707</v>
      </c>
      <c r="I626" s="196" t="s">
        <v>594</v>
      </c>
      <c r="J626" s="196" t="s">
        <v>62</v>
      </c>
      <c r="K626" s="197">
        <v>388.19</v>
      </c>
      <c r="L626" s="196" t="s">
        <v>63</v>
      </c>
      <c r="M626"/>
    </row>
    <row r="627" spans="1:13" ht="13.5" hidden="1" x14ac:dyDescent="0.25">
      <c r="A627" s="196" t="s">
        <v>589</v>
      </c>
      <c r="B627" s="196" t="s">
        <v>590</v>
      </c>
      <c r="C627" s="196" t="s">
        <v>591</v>
      </c>
      <c r="D627" s="196" t="s">
        <v>592</v>
      </c>
      <c r="E627" s="197" t="s">
        <v>11</v>
      </c>
      <c r="F627" s="196" t="s">
        <v>11</v>
      </c>
      <c r="G627" s="196">
        <v>95127</v>
      </c>
      <c r="H627" s="196" t="s">
        <v>708</v>
      </c>
      <c r="I627" s="196" t="s">
        <v>594</v>
      </c>
      <c r="J627" s="196" t="s">
        <v>62</v>
      </c>
      <c r="K627" s="197">
        <v>221.31</v>
      </c>
      <c r="L627" s="196" t="s">
        <v>63</v>
      </c>
      <c r="M627"/>
    </row>
    <row r="628" spans="1:13" ht="13.5" hidden="1" x14ac:dyDescent="0.25">
      <c r="A628" s="196" t="s">
        <v>589</v>
      </c>
      <c r="B628" s="196" t="s">
        <v>590</v>
      </c>
      <c r="C628" s="196" t="s">
        <v>591</v>
      </c>
      <c r="D628" s="196" t="s">
        <v>592</v>
      </c>
      <c r="E628" s="197" t="s">
        <v>11</v>
      </c>
      <c r="F628" s="196" t="s">
        <v>11</v>
      </c>
      <c r="G628" s="196">
        <v>95133</v>
      </c>
      <c r="H628" s="196" t="s">
        <v>709</v>
      </c>
      <c r="I628" s="196" t="s">
        <v>594</v>
      </c>
      <c r="J628" s="196" t="s">
        <v>62</v>
      </c>
      <c r="K628" s="197">
        <v>184.05</v>
      </c>
      <c r="L628" s="196" t="s">
        <v>63</v>
      </c>
      <c r="M628"/>
    </row>
    <row r="629" spans="1:13" ht="13.5" hidden="1" x14ac:dyDescent="0.25">
      <c r="A629" s="196" t="s">
        <v>589</v>
      </c>
      <c r="B629" s="196" t="s">
        <v>590</v>
      </c>
      <c r="C629" s="196" t="s">
        <v>591</v>
      </c>
      <c r="D629" s="196" t="s">
        <v>592</v>
      </c>
      <c r="E629" s="197" t="s">
        <v>11</v>
      </c>
      <c r="F629" s="196" t="s">
        <v>11</v>
      </c>
      <c r="G629" s="196">
        <v>95139</v>
      </c>
      <c r="H629" s="196" t="s">
        <v>710</v>
      </c>
      <c r="I629" s="196" t="s">
        <v>594</v>
      </c>
      <c r="J629" s="196" t="s">
        <v>595</v>
      </c>
      <c r="K629" s="197">
        <v>0.06</v>
      </c>
      <c r="L629" s="196" t="s">
        <v>63</v>
      </c>
      <c r="M629"/>
    </row>
    <row r="630" spans="1:13" ht="13.5" hidden="1" x14ac:dyDescent="0.25">
      <c r="A630" s="196" t="s">
        <v>589</v>
      </c>
      <c r="B630" s="196" t="s">
        <v>590</v>
      </c>
      <c r="C630" s="196" t="s">
        <v>591</v>
      </c>
      <c r="D630" s="196" t="s">
        <v>592</v>
      </c>
      <c r="E630" s="197" t="s">
        <v>11</v>
      </c>
      <c r="F630" s="196" t="s">
        <v>11</v>
      </c>
      <c r="G630" s="196">
        <v>95212</v>
      </c>
      <c r="H630" s="196" t="s">
        <v>711</v>
      </c>
      <c r="I630" s="196" t="s">
        <v>594</v>
      </c>
      <c r="J630" s="196" t="s">
        <v>62</v>
      </c>
      <c r="K630" s="197">
        <v>162.76</v>
      </c>
      <c r="L630" s="196" t="s">
        <v>63</v>
      </c>
      <c r="M630"/>
    </row>
    <row r="631" spans="1:13" ht="13.5" hidden="1" x14ac:dyDescent="0.25">
      <c r="A631" s="196" t="s">
        <v>589</v>
      </c>
      <c r="B631" s="196" t="s">
        <v>590</v>
      </c>
      <c r="C631" s="196" t="s">
        <v>591</v>
      </c>
      <c r="D631" s="196" t="s">
        <v>592</v>
      </c>
      <c r="E631" s="197" t="s">
        <v>11</v>
      </c>
      <c r="F631" s="196" t="s">
        <v>11</v>
      </c>
      <c r="G631" s="196">
        <v>95258</v>
      </c>
      <c r="H631" s="196" t="s">
        <v>712</v>
      </c>
      <c r="I631" s="196" t="s">
        <v>594</v>
      </c>
      <c r="J631" s="196" t="s">
        <v>62</v>
      </c>
      <c r="K631" s="197">
        <v>32.56</v>
      </c>
      <c r="L631" s="196" t="s">
        <v>63</v>
      </c>
      <c r="M631"/>
    </row>
    <row r="632" spans="1:13" ht="13.5" hidden="1" x14ac:dyDescent="0.25">
      <c r="A632" s="196" t="s">
        <v>589</v>
      </c>
      <c r="B632" s="196" t="s">
        <v>590</v>
      </c>
      <c r="C632" s="196" t="s">
        <v>591</v>
      </c>
      <c r="D632" s="196" t="s">
        <v>592</v>
      </c>
      <c r="E632" s="197" t="s">
        <v>11</v>
      </c>
      <c r="F632" s="196" t="s">
        <v>11</v>
      </c>
      <c r="G632" s="196">
        <v>95264</v>
      </c>
      <c r="H632" s="196" t="s">
        <v>713</v>
      </c>
      <c r="I632" s="196" t="s">
        <v>594</v>
      </c>
      <c r="J632" s="196" t="s">
        <v>595</v>
      </c>
      <c r="K632" s="197">
        <v>6.37</v>
      </c>
      <c r="L632" s="196" t="s">
        <v>63</v>
      </c>
      <c r="M632"/>
    </row>
    <row r="633" spans="1:13" ht="13.5" hidden="1" x14ac:dyDescent="0.25">
      <c r="A633" s="196" t="s">
        <v>589</v>
      </c>
      <c r="B633" s="196" t="s">
        <v>590</v>
      </c>
      <c r="C633" s="196" t="s">
        <v>591</v>
      </c>
      <c r="D633" s="196" t="s">
        <v>592</v>
      </c>
      <c r="E633" s="197" t="s">
        <v>11</v>
      </c>
      <c r="F633" s="196" t="s">
        <v>11</v>
      </c>
      <c r="G633" s="196">
        <v>95270</v>
      </c>
      <c r="H633" s="196" t="s">
        <v>714</v>
      </c>
      <c r="I633" s="196" t="s">
        <v>594</v>
      </c>
      <c r="J633" s="196" t="s">
        <v>62</v>
      </c>
      <c r="K633" s="197">
        <v>9.6300000000000008</v>
      </c>
      <c r="L633" s="196" t="s">
        <v>63</v>
      </c>
      <c r="M633"/>
    </row>
    <row r="634" spans="1:13" ht="13.5" hidden="1" x14ac:dyDescent="0.25">
      <c r="A634" s="196" t="s">
        <v>589</v>
      </c>
      <c r="B634" s="196" t="s">
        <v>590</v>
      </c>
      <c r="C634" s="196" t="s">
        <v>591</v>
      </c>
      <c r="D634" s="196" t="s">
        <v>592</v>
      </c>
      <c r="E634" s="197" t="s">
        <v>11</v>
      </c>
      <c r="F634" s="196" t="s">
        <v>11</v>
      </c>
      <c r="G634" s="196">
        <v>95276</v>
      </c>
      <c r="H634" s="196" t="s">
        <v>715</v>
      </c>
      <c r="I634" s="196" t="s">
        <v>594</v>
      </c>
      <c r="J634" s="196" t="s">
        <v>62</v>
      </c>
      <c r="K634" s="197">
        <v>2.98</v>
      </c>
      <c r="L634" s="196" t="s">
        <v>63</v>
      </c>
      <c r="M634"/>
    </row>
    <row r="635" spans="1:13" ht="13.5" hidden="1" x14ac:dyDescent="0.25">
      <c r="A635" s="196" t="s">
        <v>589</v>
      </c>
      <c r="B635" s="196" t="s">
        <v>590</v>
      </c>
      <c r="C635" s="196" t="s">
        <v>591</v>
      </c>
      <c r="D635" s="196" t="s">
        <v>592</v>
      </c>
      <c r="E635" s="197" t="s">
        <v>11</v>
      </c>
      <c r="F635" s="196" t="s">
        <v>11</v>
      </c>
      <c r="G635" s="196">
        <v>95282</v>
      </c>
      <c r="H635" s="196" t="s">
        <v>716</v>
      </c>
      <c r="I635" s="196" t="s">
        <v>594</v>
      </c>
      <c r="J635" s="196" t="s">
        <v>595</v>
      </c>
      <c r="K635" s="197">
        <v>9.85</v>
      </c>
      <c r="L635" s="196" t="s">
        <v>63</v>
      </c>
      <c r="M635"/>
    </row>
    <row r="636" spans="1:13" ht="13.5" hidden="1" x14ac:dyDescent="0.25">
      <c r="A636" s="196" t="s">
        <v>589</v>
      </c>
      <c r="B636" s="196" t="s">
        <v>590</v>
      </c>
      <c r="C636" s="196" t="s">
        <v>591</v>
      </c>
      <c r="D636" s="196" t="s">
        <v>592</v>
      </c>
      <c r="E636" s="197" t="s">
        <v>11</v>
      </c>
      <c r="F636" s="196" t="s">
        <v>11</v>
      </c>
      <c r="G636" s="196">
        <v>95620</v>
      </c>
      <c r="H636" s="196" t="s">
        <v>717</v>
      </c>
      <c r="I636" s="196" t="s">
        <v>594</v>
      </c>
      <c r="J636" s="196" t="s">
        <v>62</v>
      </c>
      <c r="K636" s="197">
        <v>31.86</v>
      </c>
      <c r="L636" s="196" t="s">
        <v>63</v>
      </c>
      <c r="M636"/>
    </row>
    <row r="637" spans="1:13" ht="13.5" hidden="1" x14ac:dyDescent="0.25">
      <c r="A637" s="196" t="s">
        <v>589</v>
      </c>
      <c r="B637" s="196" t="s">
        <v>590</v>
      </c>
      <c r="C637" s="196" t="s">
        <v>591</v>
      </c>
      <c r="D637" s="196" t="s">
        <v>592</v>
      </c>
      <c r="E637" s="197" t="s">
        <v>11</v>
      </c>
      <c r="F637" s="196" t="s">
        <v>11</v>
      </c>
      <c r="G637" s="196">
        <v>95631</v>
      </c>
      <c r="H637" s="196" t="s">
        <v>718</v>
      </c>
      <c r="I637" s="196" t="s">
        <v>594</v>
      </c>
      <c r="J637" s="196" t="s">
        <v>62</v>
      </c>
      <c r="K637" s="197">
        <v>240.26</v>
      </c>
      <c r="L637" s="196" t="s">
        <v>63</v>
      </c>
      <c r="M637"/>
    </row>
    <row r="638" spans="1:13" ht="13.5" hidden="1" x14ac:dyDescent="0.25">
      <c r="A638" s="196" t="s">
        <v>589</v>
      </c>
      <c r="B638" s="196" t="s">
        <v>590</v>
      </c>
      <c r="C638" s="196" t="s">
        <v>591</v>
      </c>
      <c r="D638" s="196" t="s">
        <v>592</v>
      </c>
      <c r="E638" s="197" t="s">
        <v>11</v>
      </c>
      <c r="F638" s="196" t="s">
        <v>11</v>
      </c>
      <c r="G638" s="196">
        <v>95702</v>
      </c>
      <c r="H638" s="196" t="s">
        <v>719</v>
      </c>
      <c r="I638" s="196" t="s">
        <v>594</v>
      </c>
      <c r="J638" s="196" t="s">
        <v>62</v>
      </c>
      <c r="K638" s="197">
        <v>47.51</v>
      </c>
      <c r="L638" s="196" t="s">
        <v>63</v>
      </c>
      <c r="M638"/>
    </row>
    <row r="639" spans="1:13" ht="13.5" hidden="1" x14ac:dyDescent="0.25">
      <c r="A639" s="196" t="s">
        <v>589</v>
      </c>
      <c r="B639" s="196" t="s">
        <v>590</v>
      </c>
      <c r="C639" s="196" t="s">
        <v>591</v>
      </c>
      <c r="D639" s="196" t="s">
        <v>592</v>
      </c>
      <c r="E639" s="197" t="s">
        <v>11</v>
      </c>
      <c r="F639" s="196" t="s">
        <v>11</v>
      </c>
      <c r="G639" s="196">
        <v>95708</v>
      </c>
      <c r="H639" s="196" t="s">
        <v>720</v>
      </c>
      <c r="I639" s="196" t="s">
        <v>594</v>
      </c>
      <c r="J639" s="196" t="s">
        <v>62</v>
      </c>
      <c r="K639" s="197">
        <v>169.88</v>
      </c>
      <c r="L639" s="196" t="s">
        <v>63</v>
      </c>
      <c r="M639"/>
    </row>
    <row r="640" spans="1:13" ht="13.5" hidden="1" x14ac:dyDescent="0.25">
      <c r="A640" s="196" t="s">
        <v>589</v>
      </c>
      <c r="B640" s="196" t="s">
        <v>590</v>
      </c>
      <c r="C640" s="196" t="s">
        <v>591</v>
      </c>
      <c r="D640" s="196" t="s">
        <v>592</v>
      </c>
      <c r="E640" s="197" t="s">
        <v>11</v>
      </c>
      <c r="F640" s="196" t="s">
        <v>11</v>
      </c>
      <c r="G640" s="196">
        <v>95720</v>
      </c>
      <c r="H640" s="196" t="s">
        <v>721</v>
      </c>
      <c r="I640" s="196" t="s">
        <v>594</v>
      </c>
      <c r="J640" s="196" t="s">
        <v>62</v>
      </c>
      <c r="K640" s="197">
        <v>288.92</v>
      </c>
      <c r="L640" s="196" t="s">
        <v>63</v>
      </c>
      <c r="M640"/>
    </row>
    <row r="641" spans="1:13" ht="13.5" hidden="1" x14ac:dyDescent="0.25">
      <c r="A641" s="196" t="s">
        <v>589</v>
      </c>
      <c r="B641" s="196" t="s">
        <v>590</v>
      </c>
      <c r="C641" s="196" t="s">
        <v>591</v>
      </c>
      <c r="D641" s="196" t="s">
        <v>592</v>
      </c>
      <c r="E641" s="197" t="s">
        <v>11</v>
      </c>
      <c r="F641" s="196" t="s">
        <v>11</v>
      </c>
      <c r="G641" s="196">
        <v>95872</v>
      </c>
      <c r="H641" s="196" t="s">
        <v>722</v>
      </c>
      <c r="I641" s="196" t="s">
        <v>594</v>
      </c>
      <c r="J641" s="196" t="s">
        <v>62</v>
      </c>
      <c r="K641" s="197">
        <v>293.93</v>
      </c>
      <c r="L641" s="196" t="s">
        <v>63</v>
      </c>
      <c r="M641"/>
    </row>
    <row r="642" spans="1:13" ht="13.5" hidden="1" x14ac:dyDescent="0.25">
      <c r="A642" s="196" t="s">
        <v>589</v>
      </c>
      <c r="B642" s="196" t="s">
        <v>590</v>
      </c>
      <c r="C642" s="196" t="s">
        <v>591</v>
      </c>
      <c r="D642" s="196" t="s">
        <v>592</v>
      </c>
      <c r="E642" s="197" t="s">
        <v>11</v>
      </c>
      <c r="F642" s="196" t="s">
        <v>11</v>
      </c>
      <c r="G642" s="196">
        <v>96013</v>
      </c>
      <c r="H642" s="196" t="s">
        <v>723</v>
      </c>
      <c r="I642" s="196" t="s">
        <v>594</v>
      </c>
      <c r="J642" s="196" t="s">
        <v>62</v>
      </c>
      <c r="K642" s="197">
        <v>182.03</v>
      </c>
      <c r="L642" s="196" t="s">
        <v>63</v>
      </c>
      <c r="M642"/>
    </row>
    <row r="643" spans="1:13" ht="13.5" hidden="1" x14ac:dyDescent="0.25">
      <c r="A643" s="196" t="s">
        <v>589</v>
      </c>
      <c r="B643" s="196" t="s">
        <v>590</v>
      </c>
      <c r="C643" s="196" t="s">
        <v>591</v>
      </c>
      <c r="D643" s="196" t="s">
        <v>592</v>
      </c>
      <c r="E643" s="197" t="s">
        <v>11</v>
      </c>
      <c r="F643" s="196" t="s">
        <v>11</v>
      </c>
      <c r="G643" s="196">
        <v>96020</v>
      </c>
      <c r="H643" s="196" t="s">
        <v>724</v>
      </c>
      <c r="I643" s="196" t="s">
        <v>594</v>
      </c>
      <c r="J643" s="196" t="s">
        <v>62</v>
      </c>
      <c r="K643" s="197">
        <v>181.56</v>
      </c>
      <c r="L643" s="196" t="s">
        <v>63</v>
      </c>
      <c r="M643"/>
    </row>
    <row r="644" spans="1:13" ht="13.5" hidden="1" x14ac:dyDescent="0.25">
      <c r="A644" s="196" t="s">
        <v>589</v>
      </c>
      <c r="B644" s="196" t="s">
        <v>590</v>
      </c>
      <c r="C644" s="196" t="s">
        <v>591</v>
      </c>
      <c r="D644" s="196" t="s">
        <v>592</v>
      </c>
      <c r="E644" s="197" t="s">
        <v>11</v>
      </c>
      <c r="F644" s="196" t="s">
        <v>11</v>
      </c>
      <c r="G644" s="196">
        <v>96028</v>
      </c>
      <c r="H644" s="196" t="s">
        <v>725</v>
      </c>
      <c r="I644" s="196" t="s">
        <v>594</v>
      </c>
      <c r="J644" s="196" t="s">
        <v>62</v>
      </c>
      <c r="K644" s="197">
        <v>140.27000000000001</v>
      </c>
      <c r="L644" s="196" t="s">
        <v>63</v>
      </c>
      <c r="M644"/>
    </row>
    <row r="645" spans="1:13" ht="13.5" hidden="1" x14ac:dyDescent="0.25">
      <c r="A645" s="196" t="s">
        <v>589</v>
      </c>
      <c r="B645" s="196" t="s">
        <v>590</v>
      </c>
      <c r="C645" s="196" t="s">
        <v>591</v>
      </c>
      <c r="D645" s="196" t="s">
        <v>592</v>
      </c>
      <c r="E645" s="197" t="s">
        <v>11</v>
      </c>
      <c r="F645" s="196" t="s">
        <v>11</v>
      </c>
      <c r="G645" s="196">
        <v>96035</v>
      </c>
      <c r="H645" s="196" t="s">
        <v>726</v>
      </c>
      <c r="I645" s="196" t="s">
        <v>594</v>
      </c>
      <c r="J645" s="196" t="s">
        <v>62</v>
      </c>
      <c r="K645" s="197">
        <v>288.86</v>
      </c>
      <c r="L645" s="196" t="s">
        <v>63</v>
      </c>
      <c r="M645"/>
    </row>
    <row r="646" spans="1:13" ht="13.5" hidden="1" x14ac:dyDescent="0.25">
      <c r="A646" s="196" t="s">
        <v>589</v>
      </c>
      <c r="B646" s="196" t="s">
        <v>590</v>
      </c>
      <c r="C646" s="196" t="s">
        <v>591</v>
      </c>
      <c r="D646" s="196" t="s">
        <v>592</v>
      </c>
      <c r="E646" s="197" t="s">
        <v>11</v>
      </c>
      <c r="F646" s="196" t="s">
        <v>11</v>
      </c>
      <c r="G646" s="196">
        <v>96157</v>
      </c>
      <c r="H646" s="196" t="s">
        <v>727</v>
      </c>
      <c r="I646" s="196" t="s">
        <v>594</v>
      </c>
      <c r="J646" s="196" t="s">
        <v>62</v>
      </c>
      <c r="K646" s="197">
        <v>140.74</v>
      </c>
      <c r="L646" s="196" t="s">
        <v>63</v>
      </c>
      <c r="M646"/>
    </row>
    <row r="647" spans="1:13" ht="13.5" hidden="1" x14ac:dyDescent="0.25">
      <c r="A647" s="196" t="s">
        <v>589</v>
      </c>
      <c r="B647" s="196" t="s">
        <v>590</v>
      </c>
      <c r="C647" s="196" t="s">
        <v>591</v>
      </c>
      <c r="D647" s="196" t="s">
        <v>592</v>
      </c>
      <c r="E647" s="197" t="s">
        <v>11</v>
      </c>
      <c r="F647" s="196" t="s">
        <v>11</v>
      </c>
      <c r="G647" s="196">
        <v>96158</v>
      </c>
      <c r="H647" s="196" t="s">
        <v>728</v>
      </c>
      <c r="I647" s="196" t="s">
        <v>594</v>
      </c>
      <c r="J647" s="196" t="s">
        <v>62</v>
      </c>
      <c r="K647" s="197">
        <v>144.37</v>
      </c>
      <c r="L647" s="196" t="s">
        <v>63</v>
      </c>
      <c r="M647"/>
    </row>
    <row r="648" spans="1:13" ht="13.5" hidden="1" x14ac:dyDescent="0.25">
      <c r="A648" s="196" t="s">
        <v>589</v>
      </c>
      <c r="B648" s="196" t="s">
        <v>590</v>
      </c>
      <c r="C648" s="196" t="s">
        <v>591</v>
      </c>
      <c r="D648" s="196" t="s">
        <v>592</v>
      </c>
      <c r="E648" s="197" t="s">
        <v>11</v>
      </c>
      <c r="F648" s="196" t="s">
        <v>11</v>
      </c>
      <c r="G648" s="196">
        <v>96245</v>
      </c>
      <c r="H648" s="196" t="s">
        <v>33305</v>
      </c>
      <c r="I648" s="196" t="s">
        <v>594</v>
      </c>
      <c r="J648" s="196" t="s">
        <v>62</v>
      </c>
      <c r="K648" s="197">
        <v>126.6</v>
      </c>
      <c r="L648" s="196" t="s">
        <v>63</v>
      </c>
      <c r="M648"/>
    </row>
    <row r="649" spans="1:13" ht="13.5" hidden="1" x14ac:dyDescent="0.25">
      <c r="A649" s="196" t="s">
        <v>589</v>
      </c>
      <c r="B649" s="196" t="s">
        <v>590</v>
      </c>
      <c r="C649" s="196" t="s">
        <v>591</v>
      </c>
      <c r="D649" s="196" t="s">
        <v>592</v>
      </c>
      <c r="E649" s="197" t="s">
        <v>11</v>
      </c>
      <c r="F649" s="196" t="s">
        <v>11</v>
      </c>
      <c r="G649" s="196">
        <v>96463</v>
      </c>
      <c r="H649" s="196" t="s">
        <v>33306</v>
      </c>
      <c r="I649" s="196" t="s">
        <v>594</v>
      </c>
      <c r="J649" s="196" t="s">
        <v>62</v>
      </c>
      <c r="K649" s="197">
        <v>228.18</v>
      </c>
      <c r="L649" s="196" t="s">
        <v>63</v>
      </c>
      <c r="M649"/>
    </row>
    <row r="650" spans="1:13" ht="13.5" hidden="1" x14ac:dyDescent="0.25">
      <c r="A650" s="196" t="s">
        <v>589</v>
      </c>
      <c r="B650" s="196" t="s">
        <v>590</v>
      </c>
      <c r="C650" s="196" t="s">
        <v>591</v>
      </c>
      <c r="D650" s="196" t="s">
        <v>592</v>
      </c>
      <c r="E650" s="197" t="s">
        <v>11</v>
      </c>
      <c r="F650" s="196" t="s">
        <v>11</v>
      </c>
      <c r="G650" s="196">
        <v>98764</v>
      </c>
      <c r="H650" s="196" t="s">
        <v>729</v>
      </c>
      <c r="I650" s="196" t="s">
        <v>594</v>
      </c>
      <c r="J650" s="196" t="s">
        <v>62</v>
      </c>
      <c r="K650" s="197">
        <v>3.7</v>
      </c>
      <c r="L650" s="196" t="s">
        <v>63</v>
      </c>
      <c r="M650"/>
    </row>
    <row r="651" spans="1:13" ht="13.5" hidden="1" x14ac:dyDescent="0.25">
      <c r="A651" s="196" t="s">
        <v>589</v>
      </c>
      <c r="B651" s="196" t="s">
        <v>590</v>
      </c>
      <c r="C651" s="196" t="s">
        <v>591</v>
      </c>
      <c r="D651" s="196" t="s">
        <v>592</v>
      </c>
      <c r="E651" s="197" t="s">
        <v>11</v>
      </c>
      <c r="F651" s="196" t="s">
        <v>11</v>
      </c>
      <c r="G651" s="196">
        <v>99833</v>
      </c>
      <c r="H651" s="196" t="s">
        <v>730</v>
      </c>
      <c r="I651" s="196" t="s">
        <v>594</v>
      </c>
      <c r="J651" s="196" t="s">
        <v>62</v>
      </c>
      <c r="K651" s="197">
        <v>3.87</v>
      </c>
      <c r="L651" s="196" t="s">
        <v>63</v>
      </c>
      <c r="M651"/>
    </row>
    <row r="652" spans="1:13" ht="13.5" hidden="1" x14ac:dyDescent="0.25">
      <c r="A652" s="196" t="s">
        <v>589</v>
      </c>
      <c r="B652" s="196" t="s">
        <v>590</v>
      </c>
      <c r="C652" s="196" t="s">
        <v>591</v>
      </c>
      <c r="D652" s="196" t="s">
        <v>592</v>
      </c>
      <c r="E652" s="197" t="s">
        <v>11</v>
      </c>
      <c r="F652" s="196" t="s">
        <v>11</v>
      </c>
      <c r="G652" s="196">
        <v>100641</v>
      </c>
      <c r="H652" s="196" t="s">
        <v>731</v>
      </c>
      <c r="I652" s="196" t="s">
        <v>594</v>
      </c>
      <c r="J652" s="196" t="s">
        <v>62</v>
      </c>
      <c r="K652" s="199">
        <v>4834.92</v>
      </c>
      <c r="L652" s="196" t="s">
        <v>63</v>
      </c>
      <c r="M652"/>
    </row>
    <row r="653" spans="1:13" ht="13.5" hidden="1" x14ac:dyDescent="0.25">
      <c r="A653" s="196" t="s">
        <v>589</v>
      </c>
      <c r="B653" s="196" t="s">
        <v>590</v>
      </c>
      <c r="C653" s="196" t="s">
        <v>591</v>
      </c>
      <c r="D653" s="196" t="s">
        <v>592</v>
      </c>
      <c r="E653" s="197" t="s">
        <v>11</v>
      </c>
      <c r="F653" s="196" t="s">
        <v>11</v>
      </c>
      <c r="G653" s="196">
        <v>100647</v>
      </c>
      <c r="H653" s="196" t="s">
        <v>732</v>
      </c>
      <c r="I653" s="196" t="s">
        <v>594</v>
      </c>
      <c r="J653" s="196" t="s">
        <v>62</v>
      </c>
      <c r="K653" s="199">
        <v>6615.33</v>
      </c>
      <c r="L653" s="196" t="s">
        <v>63</v>
      </c>
      <c r="M653"/>
    </row>
    <row r="654" spans="1:13" ht="13.5" hidden="1" x14ac:dyDescent="0.25">
      <c r="A654" s="196" t="s">
        <v>589</v>
      </c>
      <c r="B654" s="196" t="s">
        <v>590</v>
      </c>
      <c r="C654" s="196" t="s">
        <v>591</v>
      </c>
      <c r="D654" s="196" t="s">
        <v>592</v>
      </c>
      <c r="E654" s="197" t="s">
        <v>11</v>
      </c>
      <c r="F654" s="196" t="s">
        <v>11</v>
      </c>
      <c r="G654" s="196">
        <v>102275</v>
      </c>
      <c r="H654" s="196" t="s">
        <v>733</v>
      </c>
      <c r="I654" s="196" t="s">
        <v>594</v>
      </c>
      <c r="J654" s="196" t="s">
        <v>62</v>
      </c>
      <c r="K654" s="197">
        <v>31.91</v>
      </c>
      <c r="L654" s="196" t="s">
        <v>63</v>
      </c>
      <c r="M654"/>
    </row>
    <row r="655" spans="1:13" ht="13.5" hidden="1" x14ac:dyDescent="0.25">
      <c r="A655" s="196" t="s">
        <v>589</v>
      </c>
      <c r="B655" s="196" t="s">
        <v>590</v>
      </c>
      <c r="C655" s="196" t="s">
        <v>591</v>
      </c>
      <c r="D655" s="196" t="s">
        <v>592</v>
      </c>
      <c r="E655" s="197" t="s">
        <v>11</v>
      </c>
      <c r="F655" s="196" t="s">
        <v>11</v>
      </c>
      <c r="G655" s="196">
        <v>102874</v>
      </c>
      <c r="H655" s="196" t="s">
        <v>33307</v>
      </c>
      <c r="I655" s="196" t="s">
        <v>594</v>
      </c>
      <c r="J655" s="196" t="s">
        <v>62</v>
      </c>
      <c r="K655" s="199">
        <v>1027.95</v>
      </c>
      <c r="L655" s="196" t="s">
        <v>63</v>
      </c>
      <c r="M655"/>
    </row>
    <row r="656" spans="1:13" ht="13.5" hidden="1" x14ac:dyDescent="0.25">
      <c r="A656" s="196" t="s">
        <v>589</v>
      </c>
      <c r="B656" s="196" t="s">
        <v>590</v>
      </c>
      <c r="C656" s="196" t="s">
        <v>591</v>
      </c>
      <c r="D656" s="196" t="s">
        <v>592</v>
      </c>
      <c r="E656" s="197" t="s">
        <v>11</v>
      </c>
      <c r="F656" s="196" t="s">
        <v>11</v>
      </c>
      <c r="G656" s="196">
        <v>102880</v>
      </c>
      <c r="H656" s="196" t="s">
        <v>33308</v>
      </c>
      <c r="I656" s="196" t="s">
        <v>594</v>
      </c>
      <c r="J656" s="196" t="s">
        <v>62</v>
      </c>
      <c r="K656" s="199">
        <v>1429.17</v>
      </c>
      <c r="L656" s="196" t="s">
        <v>63</v>
      </c>
      <c r="M656"/>
    </row>
    <row r="657" spans="1:13" ht="13.5" hidden="1" x14ac:dyDescent="0.25">
      <c r="A657" s="196" t="s">
        <v>589</v>
      </c>
      <c r="B657" s="196" t="s">
        <v>590</v>
      </c>
      <c r="C657" s="196" t="s">
        <v>591</v>
      </c>
      <c r="D657" s="196" t="s">
        <v>592</v>
      </c>
      <c r="E657" s="197" t="s">
        <v>11</v>
      </c>
      <c r="F657" s="196" t="s">
        <v>11</v>
      </c>
      <c r="G657" s="196">
        <v>102964</v>
      </c>
      <c r="H657" s="196" t="s">
        <v>33309</v>
      </c>
      <c r="I657" s="196" t="s">
        <v>594</v>
      </c>
      <c r="J657" s="196" t="s">
        <v>62</v>
      </c>
      <c r="K657" s="197">
        <v>489.1</v>
      </c>
      <c r="L657" s="196" t="s">
        <v>63</v>
      </c>
      <c r="M657"/>
    </row>
    <row r="658" spans="1:13" ht="13.5" hidden="1" x14ac:dyDescent="0.25">
      <c r="A658" s="196" t="s">
        <v>589</v>
      </c>
      <c r="B658" s="196" t="s">
        <v>590</v>
      </c>
      <c r="C658" s="196" t="s">
        <v>591</v>
      </c>
      <c r="D658" s="196" t="s">
        <v>592</v>
      </c>
      <c r="E658" s="197" t="s">
        <v>11</v>
      </c>
      <c r="F658" s="196" t="s">
        <v>11</v>
      </c>
      <c r="G658" s="196">
        <v>102976</v>
      </c>
      <c r="H658" s="196" t="s">
        <v>33310</v>
      </c>
      <c r="I658" s="196" t="s">
        <v>594</v>
      </c>
      <c r="J658" s="196" t="s">
        <v>62</v>
      </c>
      <c r="K658" s="197">
        <v>280.56</v>
      </c>
      <c r="L658" s="196" t="s">
        <v>63</v>
      </c>
      <c r="M658"/>
    </row>
    <row r="659" spans="1:13" ht="13.5" hidden="1" x14ac:dyDescent="0.25">
      <c r="A659" s="196" t="s">
        <v>589</v>
      </c>
      <c r="B659" s="196" t="s">
        <v>590</v>
      </c>
      <c r="C659" s="196" t="s">
        <v>591</v>
      </c>
      <c r="D659" s="196" t="s">
        <v>592</v>
      </c>
      <c r="E659" s="197" t="s">
        <v>11</v>
      </c>
      <c r="F659" s="196" t="s">
        <v>11</v>
      </c>
      <c r="G659" s="196">
        <v>103224</v>
      </c>
      <c r="H659" s="196" t="s">
        <v>33311</v>
      </c>
      <c r="I659" s="196" t="s">
        <v>594</v>
      </c>
      <c r="J659" s="196" t="s">
        <v>62</v>
      </c>
      <c r="K659" s="197">
        <v>439.71</v>
      </c>
      <c r="L659" s="196" t="s">
        <v>63</v>
      </c>
      <c r="M659"/>
    </row>
    <row r="660" spans="1:13" ht="13.5" hidden="1" x14ac:dyDescent="0.25">
      <c r="A660" s="196" t="s">
        <v>589</v>
      </c>
      <c r="B660" s="196" t="s">
        <v>590</v>
      </c>
      <c r="C660" s="196" t="s">
        <v>591</v>
      </c>
      <c r="D660" s="196" t="s">
        <v>592</v>
      </c>
      <c r="E660" s="197" t="s">
        <v>11</v>
      </c>
      <c r="F660" s="196" t="s">
        <v>11</v>
      </c>
      <c r="G660" s="196">
        <v>103230</v>
      </c>
      <c r="H660" s="196" t="s">
        <v>33312</v>
      </c>
      <c r="I660" s="196" t="s">
        <v>594</v>
      </c>
      <c r="J660" s="196" t="s">
        <v>62</v>
      </c>
      <c r="K660" s="197">
        <v>973.73</v>
      </c>
      <c r="L660" s="196" t="s">
        <v>63</v>
      </c>
      <c r="M660"/>
    </row>
    <row r="661" spans="1:13" ht="13.5" hidden="1" x14ac:dyDescent="0.25">
      <c r="A661" s="196" t="s">
        <v>589</v>
      </c>
      <c r="B661" s="196" t="s">
        <v>590</v>
      </c>
      <c r="C661" s="196" t="s">
        <v>591</v>
      </c>
      <c r="D661" s="196" t="s">
        <v>592</v>
      </c>
      <c r="E661" s="197" t="s">
        <v>11</v>
      </c>
      <c r="F661" s="196" t="s">
        <v>11</v>
      </c>
      <c r="G661" s="196">
        <v>103236</v>
      </c>
      <c r="H661" s="196" t="s">
        <v>33313</v>
      </c>
      <c r="I661" s="196" t="s">
        <v>594</v>
      </c>
      <c r="J661" s="196" t="s">
        <v>62</v>
      </c>
      <c r="K661" s="199">
        <v>1332.22</v>
      </c>
      <c r="L661" s="196" t="s">
        <v>63</v>
      </c>
      <c r="M661"/>
    </row>
    <row r="662" spans="1:13" ht="13.5" hidden="1" x14ac:dyDescent="0.25">
      <c r="A662" s="196" t="s">
        <v>589</v>
      </c>
      <c r="B662" s="196" t="s">
        <v>590</v>
      </c>
      <c r="C662" s="196" t="s">
        <v>591</v>
      </c>
      <c r="D662" s="196" t="s">
        <v>592</v>
      </c>
      <c r="E662" s="197" t="s">
        <v>11</v>
      </c>
      <c r="F662" s="196" t="s">
        <v>11</v>
      </c>
      <c r="G662" s="196">
        <v>104091</v>
      </c>
      <c r="H662" s="196" t="s">
        <v>734</v>
      </c>
      <c r="I662" s="196" t="s">
        <v>594</v>
      </c>
      <c r="J662" s="196" t="s">
        <v>62</v>
      </c>
      <c r="K662" s="197">
        <v>0.68</v>
      </c>
      <c r="L662" s="196" t="s">
        <v>63</v>
      </c>
      <c r="M662"/>
    </row>
    <row r="663" spans="1:13" ht="13.5" hidden="1" x14ac:dyDescent="0.25">
      <c r="A663" s="196" t="s">
        <v>589</v>
      </c>
      <c r="B663" s="196" t="s">
        <v>590</v>
      </c>
      <c r="C663" s="196" t="s">
        <v>591</v>
      </c>
      <c r="D663" s="196" t="s">
        <v>592</v>
      </c>
      <c r="E663" s="197" t="s">
        <v>11</v>
      </c>
      <c r="F663" s="196" t="s">
        <v>11</v>
      </c>
      <c r="G663" s="196">
        <v>104097</v>
      </c>
      <c r="H663" s="196" t="s">
        <v>735</v>
      </c>
      <c r="I663" s="196" t="s">
        <v>594</v>
      </c>
      <c r="J663" s="196" t="s">
        <v>62</v>
      </c>
      <c r="K663" s="197">
        <v>0.95</v>
      </c>
      <c r="L663" s="196" t="s">
        <v>63</v>
      </c>
      <c r="M663"/>
    </row>
    <row r="664" spans="1:13" ht="13.5" hidden="1" x14ac:dyDescent="0.25">
      <c r="A664" s="196" t="s">
        <v>589</v>
      </c>
      <c r="B664" s="196" t="s">
        <v>590</v>
      </c>
      <c r="C664" s="196" t="s">
        <v>591</v>
      </c>
      <c r="D664" s="196" t="s">
        <v>592</v>
      </c>
      <c r="E664" s="197" t="s">
        <v>11</v>
      </c>
      <c r="F664" s="196" t="s">
        <v>11</v>
      </c>
      <c r="G664" s="196">
        <v>104695</v>
      </c>
      <c r="H664" s="196" t="s">
        <v>33314</v>
      </c>
      <c r="I664" s="196" t="s">
        <v>594</v>
      </c>
      <c r="J664" s="196" t="s">
        <v>62</v>
      </c>
      <c r="K664" s="197">
        <v>36.19</v>
      </c>
      <c r="L664" s="196" t="s">
        <v>63</v>
      </c>
      <c r="M664"/>
    </row>
    <row r="665" spans="1:13" ht="13.5" hidden="1" x14ac:dyDescent="0.25">
      <c r="A665" s="196" t="s">
        <v>589</v>
      </c>
      <c r="B665" s="196" t="s">
        <v>590</v>
      </c>
      <c r="C665" s="196" t="s">
        <v>591</v>
      </c>
      <c r="D665" s="196" t="s">
        <v>592</v>
      </c>
      <c r="E665" s="197" t="s">
        <v>11</v>
      </c>
      <c r="F665" s="196" t="s">
        <v>11</v>
      </c>
      <c r="G665" s="196">
        <v>104716</v>
      </c>
      <c r="H665" s="196" t="s">
        <v>33315</v>
      </c>
      <c r="I665" s="196" t="s">
        <v>594</v>
      </c>
      <c r="J665" s="196" t="s">
        <v>62</v>
      </c>
      <c r="K665" s="197">
        <v>279.20999999999998</v>
      </c>
      <c r="L665" s="196" t="s">
        <v>63</v>
      </c>
      <c r="M665"/>
    </row>
    <row r="666" spans="1:13" ht="13.5" hidden="1" x14ac:dyDescent="0.25">
      <c r="A666" s="196" t="s">
        <v>589</v>
      </c>
      <c r="B666" s="196" t="s">
        <v>590</v>
      </c>
      <c r="C666" s="196" t="s">
        <v>736</v>
      </c>
      <c r="D666" s="196" t="s">
        <v>737</v>
      </c>
      <c r="E666" s="197" t="s">
        <v>11</v>
      </c>
      <c r="F666" s="196" t="s">
        <v>11</v>
      </c>
      <c r="G666" s="196">
        <v>5632</v>
      </c>
      <c r="H666" s="196" t="s">
        <v>738</v>
      </c>
      <c r="I666" s="196" t="s">
        <v>739</v>
      </c>
      <c r="J666" s="196" t="s">
        <v>595</v>
      </c>
      <c r="K666" s="197">
        <v>96.86</v>
      </c>
      <c r="L666" s="196" t="s">
        <v>63</v>
      </c>
      <c r="M666"/>
    </row>
    <row r="667" spans="1:13" ht="13.5" hidden="1" x14ac:dyDescent="0.25">
      <c r="A667" s="196" t="s">
        <v>589</v>
      </c>
      <c r="B667" s="196" t="s">
        <v>590</v>
      </c>
      <c r="C667" s="196" t="s">
        <v>736</v>
      </c>
      <c r="D667" s="196" t="s">
        <v>737</v>
      </c>
      <c r="E667" s="197" t="s">
        <v>11</v>
      </c>
      <c r="F667" s="196" t="s">
        <v>11</v>
      </c>
      <c r="G667" s="196">
        <v>5679</v>
      </c>
      <c r="H667" s="196" t="s">
        <v>740</v>
      </c>
      <c r="I667" s="196" t="s">
        <v>739</v>
      </c>
      <c r="J667" s="196" t="s">
        <v>62</v>
      </c>
      <c r="K667" s="197">
        <v>70.55</v>
      </c>
      <c r="L667" s="196" t="s">
        <v>63</v>
      </c>
      <c r="M667"/>
    </row>
    <row r="668" spans="1:13" ht="13.5" hidden="1" x14ac:dyDescent="0.25">
      <c r="A668" s="196" t="s">
        <v>589</v>
      </c>
      <c r="B668" s="196" t="s">
        <v>590</v>
      </c>
      <c r="C668" s="196" t="s">
        <v>736</v>
      </c>
      <c r="D668" s="196" t="s">
        <v>737</v>
      </c>
      <c r="E668" s="197" t="s">
        <v>11</v>
      </c>
      <c r="F668" s="196" t="s">
        <v>11</v>
      </c>
      <c r="G668" s="196">
        <v>5681</v>
      </c>
      <c r="H668" s="196" t="s">
        <v>741</v>
      </c>
      <c r="I668" s="196" t="s">
        <v>739</v>
      </c>
      <c r="J668" s="196" t="s">
        <v>62</v>
      </c>
      <c r="K668" s="197">
        <v>66.97</v>
      </c>
      <c r="L668" s="196" t="s">
        <v>63</v>
      </c>
      <c r="M668"/>
    </row>
    <row r="669" spans="1:13" ht="13.5" hidden="1" x14ac:dyDescent="0.25">
      <c r="A669" s="196" t="s">
        <v>589</v>
      </c>
      <c r="B669" s="196" t="s">
        <v>590</v>
      </c>
      <c r="C669" s="196" t="s">
        <v>736</v>
      </c>
      <c r="D669" s="196" t="s">
        <v>737</v>
      </c>
      <c r="E669" s="197" t="s">
        <v>11</v>
      </c>
      <c r="F669" s="196" t="s">
        <v>11</v>
      </c>
      <c r="G669" s="196">
        <v>5685</v>
      </c>
      <c r="H669" s="196" t="s">
        <v>742</v>
      </c>
      <c r="I669" s="196" t="s">
        <v>739</v>
      </c>
      <c r="J669" s="196" t="s">
        <v>62</v>
      </c>
      <c r="K669" s="197">
        <v>71.47</v>
      </c>
      <c r="L669" s="196" t="s">
        <v>63</v>
      </c>
      <c r="M669"/>
    </row>
    <row r="670" spans="1:13" ht="13.5" hidden="1" x14ac:dyDescent="0.25">
      <c r="A670" s="196" t="s">
        <v>589</v>
      </c>
      <c r="B670" s="196" t="s">
        <v>590</v>
      </c>
      <c r="C670" s="196" t="s">
        <v>736</v>
      </c>
      <c r="D670" s="196" t="s">
        <v>737</v>
      </c>
      <c r="E670" s="197" t="s">
        <v>11</v>
      </c>
      <c r="F670" s="196" t="s">
        <v>11</v>
      </c>
      <c r="G670" s="196">
        <v>5690</v>
      </c>
      <c r="H670" s="196" t="s">
        <v>743</v>
      </c>
      <c r="I670" s="196" t="s">
        <v>739</v>
      </c>
      <c r="J670" s="196" t="s">
        <v>62</v>
      </c>
      <c r="K670" s="197">
        <v>4.09</v>
      </c>
      <c r="L670" s="196" t="s">
        <v>63</v>
      </c>
      <c r="M670"/>
    </row>
    <row r="671" spans="1:13" ht="13.5" hidden="1" x14ac:dyDescent="0.25">
      <c r="A671" s="196" t="s">
        <v>589</v>
      </c>
      <c r="B671" s="196" t="s">
        <v>590</v>
      </c>
      <c r="C671" s="196" t="s">
        <v>736</v>
      </c>
      <c r="D671" s="196" t="s">
        <v>737</v>
      </c>
      <c r="E671" s="197" t="s">
        <v>11</v>
      </c>
      <c r="F671" s="196" t="s">
        <v>11</v>
      </c>
      <c r="G671" s="196">
        <v>5806</v>
      </c>
      <c r="H671" s="196" t="s">
        <v>744</v>
      </c>
      <c r="I671" s="196" t="s">
        <v>739</v>
      </c>
      <c r="J671" s="196" t="s">
        <v>62</v>
      </c>
      <c r="K671" s="197">
        <v>0.3</v>
      </c>
      <c r="L671" s="196" t="s">
        <v>63</v>
      </c>
      <c r="M671"/>
    </row>
    <row r="672" spans="1:13" ht="13.5" hidden="1" x14ac:dyDescent="0.25">
      <c r="A672" s="196" t="s">
        <v>589</v>
      </c>
      <c r="B672" s="196" t="s">
        <v>590</v>
      </c>
      <c r="C672" s="196" t="s">
        <v>736</v>
      </c>
      <c r="D672" s="196" t="s">
        <v>737</v>
      </c>
      <c r="E672" s="197" t="s">
        <v>11</v>
      </c>
      <c r="F672" s="196" t="s">
        <v>11</v>
      </c>
      <c r="G672" s="196">
        <v>5826</v>
      </c>
      <c r="H672" s="196" t="s">
        <v>745</v>
      </c>
      <c r="I672" s="196" t="s">
        <v>739</v>
      </c>
      <c r="J672" s="196" t="s">
        <v>62</v>
      </c>
      <c r="K672" s="197">
        <v>68.67</v>
      </c>
      <c r="L672" s="196" t="s">
        <v>63</v>
      </c>
      <c r="M672"/>
    </row>
    <row r="673" spans="1:13" ht="13.5" hidden="1" x14ac:dyDescent="0.25">
      <c r="A673" s="196" t="s">
        <v>589</v>
      </c>
      <c r="B673" s="196" t="s">
        <v>590</v>
      </c>
      <c r="C673" s="196" t="s">
        <v>736</v>
      </c>
      <c r="D673" s="196" t="s">
        <v>737</v>
      </c>
      <c r="E673" s="197" t="s">
        <v>11</v>
      </c>
      <c r="F673" s="196" t="s">
        <v>11</v>
      </c>
      <c r="G673" s="196">
        <v>5829</v>
      </c>
      <c r="H673" s="196" t="s">
        <v>746</v>
      </c>
      <c r="I673" s="196" t="s">
        <v>739</v>
      </c>
      <c r="J673" s="196" t="s">
        <v>62</v>
      </c>
      <c r="K673" s="197">
        <v>199.13</v>
      </c>
      <c r="L673" s="196" t="s">
        <v>63</v>
      </c>
      <c r="M673"/>
    </row>
    <row r="674" spans="1:13" ht="13.5" hidden="1" x14ac:dyDescent="0.25">
      <c r="A674" s="196" t="s">
        <v>589</v>
      </c>
      <c r="B674" s="196" t="s">
        <v>590</v>
      </c>
      <c r="C674" s="196" t="s">
        <v>736</v>
      </c>
      <c r="D674" s="196" t="s">
        <v>737</v>
      </c>
      <c r="E674" s="197" t="s">
        <v>11</v>
      </c>
      <c r="F674" s="196" t="s">
        <v>11</v>
      </c>
      <c r="G674" s="196">
        <v>5837</v>
      </c>
      <c r="H674" s="196" t="s">
        <v>747</v>
      </c>
      <c r="I674" s="196" t="s">
        <v>739</v>
      </c>
      <c r="J674" s="196" t="s">
        <v>62</v>
      </c>
      <c r="K674" s="197">
        <v>152.77000000000001</v>
      </c>
      <c r="L674" s="196" t="s">
        <v>63</v>
      </c>
      <c r="M674"/>
    </row>
    <row r="675" spans="1:13" ht="13.5" hidden="1" x14ac:dyDescent="0.25">
      <c r="A675" s="196" t="s">
        <v>589</v>
      </c>
      <c r="B675" s="196" t="s">
        <v>590</v>
      </c>
      <c r="C675" s="196" t="s">
        <v>736</v>
      </c>
      <c r="D675" s="196" t="s">
        <v>737</v>
      </c>
      <c r="E675" s="197" t="s">
        <v>11</v>
      </c>
      <c r="F675" s="196" t="s">
        <v>11</v>
      </c>
      <c r="G675" s="196">
        <v>5841</v>
      </c>
      <c r="H675" s="196" t="s">
        <v>748</v>
      </c>
      <c r="I675" s="196" t="s">
        <v>739</v>
      </c>
      <c r="J675" s="196" t="s">
        <v>62</v>
      </c>
      <c r="K675" s="197">
        <v>4.68</v>
      </c>
      <c r="L675" s="196" t="s">
        <v>63</v>
      </c>
      <c r="M675"/>
    </row>
    <row r="676" spans="1:13" ht="13.5" hidden="1" x14ac:dyDescent="0.25">
      <c r="A676" s="196" t="s">
        <v>589</v>
      </c>
      <c r="B676" s="196" t="s">
        <v>590</v>
      </c>
      <c r="C676" s="196" t="s">
        <v>736</v>
      </c>
      <c r="D676" s="196" t="s">
        <v>737</v>
      </c>
      <c r="E676" s="197" t="s">
        <v>11</v>
      </c>
      <c r="F676" s="196" t="s">
        <v>11</v>
      </c>
      <c r="G676" s="196">
        <v>5845</v>
      </c>
      <c r="H676" s="196" t="s">
        <v>749</v>
      </c>
      <c r="I676" s="196" t="s">
        <v>739</v>
      </c>
      <c r="J676" s="196" t="s">
        <v>62</v>
      </c>
      <c r="K676" s="197">
        <v>56.66</v>
      </c>
      <c r="L676" s="196" t="s">
        <v>63</v>
      </c>
      <c r="M676"/>
    </row>
    <row r="677" spans="1:13" ht="13.5" hidden="1" x14ac:dyDescent="0.25">
      <c r="A677" s="196" t="s">
        <v>589</v>
      </c>
      <c r="B677" s="196" t="s">
        <v>590</v>
      </c>
      <c r="C677" s="196" t="s">
        <v>736</v>
      </c>
      <c r="D677" s="196" t="s">
        <v>737</v>
      </c>
      <c r="E677" s="197" t="s">
        <v>11</v>
      </c>
      <c r="F677" s="196" t="s">
        <v>11</v>
      </c>
      <c r="G677" s="196">
        <v>5849</v>
      </c>
      <c r="H677" s="196" t="s">
        <v>750</v>
      </c>
      <c r="I677" s="196" t="s">
        <v>739</v>
      </c>
      <c r="J677" s="196" t="s">
        <v>62</v>
      </c>
      <c r="K677" s="197">
        <v>94.52</v>
      </c>
      <c r="L677" s="196" t="s">
        <v>63</v>
      </c>
      <c r="M677"/>
    </row>
    <row r="678" spans="1:13" ht="13.5" hidden="1" x14ac:dyDescent="0.25">
      <c r="A678" s="196" t="s">
        <v>589</v>
      </c>
      <c r="B678" s="196" t="s">
        <v>590</v>
      </c>
      <c r="C678" s="196" t="s">
        <v>736</v>
      </c>
      <c r="D678" s="196" t="s">
        <v>737</v>
      </c>
      <c r="E678" s="197" t="s">
        <v>11</v>
      </c>
      <c r="F678" s="196" t="s">
        <v>11</v>
      </c>
      <c r="G678" s="196">
        <v>5853</v>
      </c>
      <c r="H678" s="196" t="s">
        <v>751</v>
      </c>
      <c r="I678" s="196" t="s">
        <v>739</v>
      </c>
      <c r="J678" s="196" t="s">
        <v>62</v>
      </c>
      <c r="K678" s="197">
        <v>94.91</v>
      </c>
      <c r="L678" s="196" t="s">
        <v>63</v>
      </c>
      <c r="M678"/>
    </row>
    <row r="679" spans="1:13" ht="13.5" hidden="1" x14ac:dyDescent="0.25">
      <c r="A679" s="196" t="s">
        <v>589</v>
      </c>
      <c r="B679" s="196" t="s">
        <v>590</v>
      </c>
      <c r="C679" s="196" t="s">
        <v>736</v>
      </c>
      <c r="D679" s="196" t="s">
        <v>737</v>
      </c>
      <c r="E679" s="197" t="s">
        <v>11</v>
      </c>
      <c r="F679" s="196" t="s">
        <v>11</v>
      </c>
      <c r="G679" s="196">
        <v>5857</v>
      </c>
      <c r="H679" s="196" t="s">
        <v>752</v>
      </c>
      <c r="I679" s="196" t="s">
        <v>739</v>
      </c>
      <c r="J679" s="196" t="s">
        <v>62</v>
      </c>
      <c r="K679" s="197">
        <v>237.62</v>
      </c>
      <c r="L679" s="196" t="s">
        <v>63</v>
      </c>
      <c r="M679"/>
    </row>
    <row r="680" spans="1:13" ht="13.5" hidden="1" x14ac:dyDescent="0.25">
      <c r="A680" s="196" t="s">
        <v>589</v>
      </c>
      <c r="B680" s="196" t="s">
        <v>590</v>
      </c>
      <c r="C680" s="196" t="s">
        <v>736</v>
      </c>
      <c r="D680" s="196" t="s">
        <v>737</v>
      </c>
      <c r="E680" s="197" t="s">
        <v>11</v>
      </c>
      <c r="F680" s="196" t="s">
        <v>11</v>
      </c>
      <c r="G680" s="196">
        <v>5865</v>
      </c>
      <c r="H680" s="196" t="s">
        <v>753</v>
      </c>
      <c r="I680" s="196" t="s">
        <v>739</v>
      </c>
      <c r="J680" s="196" t="s">
        <v>62</v>
      </c>
      <c r="K680" s="197">
        <v>12.26</v>
      </c>
      <c r="L680" s="196" t="s">
        <v>63</v>
      </c>
      <c r="M680"/>
    </row>
    <row r="681" spans="1:13" ht="13.5" hidden="1" x14ac:dyDescent="0.25">
      <c r="A681" s="196" t="s">
        <v>589</v>
      </c>
      <c r="B681" s="196" t="s">
        <v>590</v>
      </c>
      <c r="C681" s="196" t="s">
        <v>736</v>
      </c>
      <c r="D681" s="196" t="s">
        <v>737</v>
      </c>
      <c r="E681" s="197" t="s">
        <v>11</v>
      </c>
      <c r="F681" s="196" t="s">
        <v>11</v>
      </c>
      <c r="G681" s="196">
        <v>5869</v>
      </c>
      <c r="H681" s="196" t="s">
        <v>754</v>
      </c>
      <c r="I681" s="196" t="s">
        <v>739</v>
      </c>
      <c r="J681" s="196" t="s">
        <v>62</v>
      </c>
      <c r="K681" s="197">
        <v>80.739999999999995</v>
      </c>
      <c r="L681" s="196" t="s">
        <v>63</v>
      </c>
      <c r="M681"/>
    </row>
    <row r="682" spans="1:13" ht="13.5" hidden="1" x14ac:dyDescent="0.25">
      <c r="A682" s="196" t="s">
        <v>589</v>
      </c>
      <c r="B682" s="196" t="s">
        <v>590</v>
      </c>
      <c r="C682" s="196" t="s">
        <v>736</v>
      </c>
      <c r="D682" s="196" t="s">
        <v>737</v>
      </c>
      <c r="E682" s="197" t="s">
        <v>11</v>
      </c>
      <c r="F682" s="196" t="s">
        <v>11</v>
      </c>
      <c r="G682" s="196">
        <v>5877</v>
      </c>
      <c r="H682" s="196" t="s">
        <v>755</v>
      </c>
      <c r="I682" s="196" t="s">
        <v>739</v>
      </c>
      <c r="J682" s="196" t="s">
        <v>595</v>
      </c>
      <c r="K682" s="197">
        <v>69.41</v>
      </c>
      <c r="L682" s="196" t="s">
        <v>63</v>
      </c>
      <c r="M682"/>
    </row>
    <row r="683" spans="1:13" ht="13.5" hidden="1" x14ac:dyDescent="0.25">
      <c r="A683" s="196" t="s">
        <v>589</v>
      </c>
      <c r="B683" s="196" t="s">
        <v>590</v>
      </c>
      <c r="C683" s="196" t="s">
        <v>736</v>
      </c>
      <c r="D683" s="196" t="s">
        <v>737</v>
      </c>
      <c r="E683" s="197" t="s">
        <v>11</v>
      </c>
      <c r="F683" s="196" t="s">
        <v>11</v>
      </c>
      <c r="G683" s="196">
        <v>5881</v>
      </c>
      <c r="H683" s="196" t="s">
        <v>756</v>
      </c>
      <c r="I683" s="196" t="s">
        <v>739</v>
      </c>
      <c r="J683" s="196" t="s">
        <v>62</v>
      </c>
      <c r="K683" s="197">
        <v>86.37</v>
      </c>
      <c r="L683" s="196" t="s">
        <v>63</v>
      </c>
      <c r="M683"/>
    </row>
    <row r="684" spans="1:13" ht="13.5" hidden="1" x14ac:dyDescent="0.25">
      <c r="A684" s="196" t="s">
        <v>589</v>
      </c>
      <c r="B684" s="196" t="s">
        <v>590</v>
      </c>
      <c r="C684" s="196" t="s">
        <v>736</v>
      </c>
      <c r="D684" s="196" t="s">
        <v>737</v>
      </c>
      <c r="E684" s="197" t="s">
        <v>11</v>
      </c>
      <c r="F684" s="196" t="s">
        <v>11</v>
      </c>
      <c r="G684" s="196">
        <v>5884</v>
      </c>
      <c r="H684" s="196" t="s">
        <v>757</v>
      </c>
      <c r="I684" s="196" t="s">
        <v>739</v>
      </c>
      <c r="J684" s="196" t="s">
        <v>62</v>
      </c>
      <c r="K684" s="197">
        <v>61.52</v>
      </c>
      <c r="L684" s="196" t="s">
        <v>63</v>
      </c>
      <c r="M684"/>
    </row>
    <row r="685" spans="1:13" ht="13.5" hidden="1" x14ac:dyDescent="0.25">
      <c r="A685" s="196" t="s">
        <v>589</v>
      </c>
      <c r="B685" s="196" t="s">
        <v>590</v>
      </c>
      <c r="C685" s="196" t="s">
        <v>736</v>
      </c>
      <c r="D685" s="196" t="s">
        <v>737</v>
      </c>
      <c r="E685" s="197" t="s">
        <v>11</v>
      </c>
      <c r="F685" s="196" t="s">
        <v>11</v>
      </c>
      <c r="G685" s="196">
        <v>5892</v>
      </c>
      <c r="H685" s="196" t="s">
        <v>758</v>
      </c>
      <c r="I685" s="196" t="s">
        <v>739</v>
      </c>
      <c r="J685" s="196" t="s">
        <v>62</v>
      </c>
      <c r="K685" s="197">
        <v>63.53</v>
      </c>
      <c r="L685" s="196" t="s">
        <v>63</v>
      </c>
      <c r="M685"/>
    </row>
    <row r="686" spans="1:13" ht="13.5" hidden="1" x14ac:dyDescent="0.25">
      <c r="A686" s="196" t="s">
        <v>589</v>
      </c>
      <c r="B686" s="196" t="s">
        <v>590</v>
      </c>
      <c r="C686" s="196" t="s">
        <v>736</v>
      </c>
      <c r="D686" s="196" t="s">
        <v>737</v>
      </c>
      <c r="E686" s="197" t="s">
        <v>11</v>
      </c>
      <c r="F686" s="196" t="s">
        <v>11</v>
      </c>
      <c r="G686" s="196">
        <v>5896</v>
      </c>
      <c r="H686" s="196" t="s">
        <v>759</v>
      </c>
      <c r="I686" s="196" t="s">
        <v>739</v>
      </c>
      <c r="J686" s="196" t="s">
        <v>62</v>
      </c>
      <c r="K686" s="197">
        <v>66.260000000000005</v>
      </c>
      <c r="L686" s="196" t="s">
        <v>63</v>
      </c>
      <c r="M686"/>
    </row>
    <row r="687" spans="1:13" ht="13.5" hidden="1" x14ac:dyDescent="0.25">
      <c r="A687" s="196" t="s">
        <v>589</v>
      </c>
      <c r="B687" s="196" t="s">
        <v>590</v>
      </c>
      <c r="C687" s="196" t="s">
        <v>736</v>
      </c>
      <c r="D687" s="196" t="s">
        <v>737</v>
      </c>
      <c r="E687" s="197" t="s">
        <v>11</v>
      </c>
      <c r="F687" s="196" t="s">
        <v>11</v>
      </c>
      <c r="G687" s="196">
        <v>5903</v>
      </c>
      <c r="H687" s="196" t="s">
        <v>760</v>
      </c>
      <c r="I687" s="196" t="s">
        <v>739</v>
      </c>
      <c r="J687" s="196" t="s">
        <v>62</v>
      </c>
      <c r="K687" s="197">
        <v>80.66</v>
      </c>
      <c r="L687" s="196" t="s">
        <v>63</v>
      </c>
      <c r="M687"/>
    </row>
    <row r="688" spans="1:13" ht="13.5" hidden="1" x14ac:dyDescent="0.25">
      <c r="A688" s="196" t="s">
        <v>589</v>
      </c>
      <c r="B688" s="196" t="s">
        <v>590</v>
      </c>
      <c r="C688" s="196" t="s">
        <v>736</v>
      </c>
      <c r="D688" s="196" t="s">
        <v>737</v>
      </c>
      <c r="E688" s="197" t="s">
        <v>11</v>
      </c>
      <c r="F688" s="196" t="s">
        <v>11</v>
      </c>
      <c r="G688" s="196">
        <v>5911</v>
      </c>
      <c r="H688" s="196" t="s">
        <v>761</v>
      </c>
      <c r="I688" s="196" t="s">
        <v>739</v>
      </c>
      <c r="J688" s="196" t="s">
        <v>595</v>
      </c>
      <c r="K688" s="197">
        <v>34.31</v>
      </c>
      <c r="L688" s="196" t="s">
        <v>63</v>
      </c>
      <c r="M688"/>
    </row>
    <row r="689" spans="1:13" ht="13.5" hidden="1" x14ac:dyDescent="0.25">
      <c r="A689" s="196" t="s">
        <v>589</v>
      </c>
      <c r="B689" s="196" t="s">
        <v>590</v>
      </c>
      <c r="C689" s="196" t="s">
        <v>736</v>
      </c>
      <c r="D689" s="196" t="s">
        <v>737</v>
      </c>
      <c r="E689" s="197" t="s">
        <v>11</v>
      </c>
      <c r="F689" s="196" t="s">
        <v>11</v>
      </c>
      <c r="G689" s="196">
        <v>5923</v>
      </c>
      <c r="H689" s="196" t="s">
        <v>762</v>
      </c>
      <c r="I689" s="196" t="s">
        <v>739</v>
      </c>
      <c r="J689" s="196" t="s">
        <v>595</v>
      </c>
      <c r="K689" s="197">
        <v>3.2</v>
      </c>
      <c r="L689" s="196" t="s">
        <v>63</v>
      </c>
      <c r="M689"/>
    </row>
    <row r="690" spans="1:13" ht="13.5" hidden="1" x14ac:dyDescent="0.25">
      <c r="A690" s="196" t="s">
        <v>589</v>
      </c>
      <c r="B690" s="196" t="s">
        <v>590</v>
      </c>
      <c r="C690" s="196" t="s">
        <v>736</v>
      </c>
      <c r="D690" s="196" t="s">
        <v>737</v>
      </c>
      <c r="E690" s="197" t="s">
        <v>11</v>
      </c>
      <c r="F690" s="196" t="s">
        <v>11</v>
      </c>
      <c r="G690" s="196">
        <v>5930</v>
      </c>
      <c r="H690" s="196" t="s">
        <v>763</v>
      </c>
      <c r="I690" s="196" t="s">
        <v>739</v>
      </c>
      <c r="J690" s="196" t="s">
        <v>62</v>
      </c>
      <c r="K690" s="197">
        <v>81.02</v>
      </c>
      <c r="L690" s="196" t="s">
        <v>63</v>
      </c>
      <c r="M690"/>
    </row>
    <row r="691" spans="1:13" ht="13.5" hidden="1" x14ac:dyDescent="0.25">
      <c r="A691" s="196" t="s">
        <v>589</v>
      </c>
      <c r="B691" s="196" t="s">
        <v>590</v>
      </c>
      <c r="C691" s="196" t="s">
        <v>736</v>
      </c>
      <c r="D691" s="196" t="s">
        <v>737</v>
      </c>
      <c r="E691" s="197" t="s">
        <v>11</v>
      </c>
      <c r="F691" s="196" t="s">
        <v>11</v>
      </c>
      <c r="G691" s="196">
        <v>5934</v>
      </c>
      <c r="H691" s="196" t="s">
        <v>764</v>
      </c>
      <c r="I691" s="196" t="s">
        <v>739</v>
      </c>
      <c r="J691" s="196" t="s">
        <v>62</v>
      </c>
      <c r="K691" s="197">
        <v>102.55</v>
      </c>
      <c r="L691" s="196" t="s">
        <v>63</v>
      </c>
      <c r="M691"/>
    </row>
    <row r="692" spans="1:13" ht="13.5" hidden="1" x14ac:dyDescent="0.25">
      <c r="A692" s="196" t="s">
        <v>589</v>
      </c>
      <c r="B692" s="196" t="s">
        <v>590</v>
      </c>
      <c r="C692" s="196" t="s">
        <v>736</v>
      </c>
      <c r="D692" s="196" t="s">
        <v>737</v>
      </c>
      <c r="E692" s="197" t="s">
        <v>11</v>
      </c>
      <c r="F692" s="196" t="s">
        <v>11</v>
      </c>
      <c r="G692" s="196">
        <v>5942</v>
      </c>
      <c r="H692" s="196" t="s">
        <v>765</v>
      </c>
      <c r="I692" s="196" t="s">
        <v>739</v>
      </c>
      <c r="J692" s="196" t="s">
        <v>62</v>
      </c>
      <c r="K692" s="197">
        <v>77.48</v>
      </c>
      <c r="L692" s="196" t="s">
        <v>63</v>
      </c>
      <c r="M692"/>
    </row>
    <row r="693" spans="1:13" ht="13.5" hidden="1" x14ac:dyDescent="0.25">
      <c r="A693" s="196" t="s">
        <v>589</v>
      </c>
      <c r="B693" s="196" t="s">
        <v>590</v>
      </c>
      <c r="C693" s="196" t="s">
        <v>736</v>
      </c>
      <c r="D693" s="196" t="s">
        <v>737</v>
      </c>
      <c r="E693" s="197" t="s">
        <v>11</v>
      </c>
      <c r="F693" s="196" t="s">
        <v>11</v>
      </c>
      <c r="G693" s="196">
        <v>5946</v>
      </c>
      <c r="H693" s="196" t="s">
        <v>766</v>
      </c>
      <c r="I693" s="196" t="s">
        <v>739</v>
      </c>
      <c r="J693" s="196" t="s">
        <v>62</v>
      </c>
      <c r="K693" s="197">
        <v>95.67</v>
      </c>
      <c r="L693" s="196" t="s">
        <v>63</v>
      </c>
      <c r="M693"/>
    </row>
    <row r="694" spans="1:13" ht="13.5" hidden="1" x14ac:dyDescent="0.25">
      <c r="A694" s="196" t="s">
        <v>589</v>
      </c>
      <c r="B694" s="196" t="s">
        <v>590</v>
      </c>
      <c r="C694" s="196" t="s">
        <v>736</v>
      </c>
      <c r="D694" s="196" t="s">
        <v>737</v>
      </c>
      <c r="E694" s="197" t="s">
        <v>11</v>
      </c>
      <c r="F694" s="196" t="s">
        <v>11</v>
      </c>
      <c r="G694" s="196">
        <v>5952</v>
      </c>
      <c r="H694" s="196" t="s">
        <v>767</v>
      </c>
      <c r="I694" s="196" t="s">
        <v>739</v>
      </c>
      <c r="J694" s="196" t="s">
        <v>62</v>
      </c>
      <c r="K694" s="197">
        <v>30.84</v>
      </c>
      <c r="L694" s="196" t="s">
        <v>63</v>
      </c>
      <c r="M694"/>
    </row>
    <row r="695" spans="1:13" ht="13.5" hidden="1" x14ac:dyDescent="0.25">
      <c r="A695" s="196" t="s">
        <v>589</v>
      </c>
      <c r="B695" s="196" t="s">
        <v>590</v>
      </c>
      <c r="C695" s="196" t="s">
        <v>736</v>
      </c>
      <c r="D695" s="196" t="s">
        <v>737</v>
      </c>
      <c r="E695" s="197" t="s">
        <v>11</v>
      </c>
      <c r="F695" s="196" t="s">
        <v>11</v>
      </c>
      <c r="G695" s="196">
        <v>5954</v>
      </c>
      <c r="H695" s="196" t="s">
        <v>768</v>
      </c>
      <c r="I695" s="196" t="s">
        <v>739</v>
      </c>
      <c r="J695" s="196" t="s">
        <v>62</v>
      </c>
      <c r="K695" s="197">
        <v>6.73</v>
      </c>
      <c r="L695" s="196" t="s">
        <v>63</v>
      </c>
      <c r="M695"/>
    </row>
    <row r="696" spans="1:13" ht="13.5" hidden="1" x14ac:dyDescent="0.25">
      <c r="A696" s="196" t="s">
        <v>589</v>
      </c>
      <c r="B696" s="196" t="s">
        <v>590</v>
      </c>
      <c r="C696" s="196" t="s">
        <v>736</v>
      </c>
      <c r="D696" s="196" t="s">
        <v>737</v>
      </c>
      <c r="E696" s="197" t="s">
        <v>11</v>
      </c>
      <c r="F696" s="196" t="s">
        <v>11</v>
      </c>
      <c r="G696" s="196">
        <v>5961</v>
      </c>
      <c r="H696" s="196" t="s">
        <v>769</v>
      </c>
      <c r="I696" s="196" t="s">
        <v>739</v>
      </c>
      <c r="J696" s="196" t="s">
        <v>62</v>
      </c>
      <c r="K696" s="197">
        <v>71.040000000000006</v>
      </c>
      <c r="L696" s="196" t="s">
        <v>63</v>
      </c>
      <c r="M696"/>
    </row>
    <row r="697" spans="1:13" ht="13.5" hidden="1" x14ac:dyDescent="0.25">
      <c r="A697" s="196" t="s">
        <v>589</v>
      </c>
      <c r="B697" s="196" t="s">
        <v>590</v>
      </c>
      <c r="C697" s="196" t="s">
        <v>736</v>
      </c>
      <c r="D697" s="196" t="s">
        <v>737</v>
      </c>
      <c r="E697" s="197" t="s">
        <v>11</v>
      </c>
      <c r="F697" s="196" t="s">
        <v>11</v>
      </c>
      <c r="G697" s="196">
        <v>6260</v>
      </c>
      <c r="H697" s="196" t="s">
        <v>770</v>
      </c>
      <c r="I697" s="196" t="s">
        <v>739</v>
      </c>
      <c r="J697" s="196" t="s">
        <v>62</v>
      </c>
      <c r="K697" s="197">
        <v>68.02</v>
      </c>
      <c r="L697" s="196" t="s">
        <v>63</v>
      </c>
      <c r="M697"/>
    </row>
    <row r="698" spans="1:13" ht="13.5" hidden="1" x14ac:dyDescent="0.25">
      <c r="A698" s="196" t="s">
        <v>589</v>
      </c>
      <c r="B698" s="196" t="s">
        <v>590</v>
      </c>
      <c r="C698" s="196" t="s">
        <v>736</v>
      </c>
      <c r="D698" s="196" t="s">
        <v>737</v>
      </c>
      <c r="E698" s="197" t="s">
        <v>11</v>
      </c>
      <c r="F698" s="196" t="s">
        <v>11</v>
      </c>
      <c r="G698" s="196">
        <v>6880</v>
      </c>
      <c r="H698" s="196" t="s">
        <v>771</v>
      </c>
      <c r="I698" s="196" t="s">
        <v>739</v>
      </c>
      <c r="J698" s="196" t="s">
        <v>62</v>
      </c>
      <c r="K698" s="197">
        <v>94.36</v>
      </c>
      <c r="L698" s="196" t="s">
        <v>63</v>
      </c>
      <c r="M698"/>
    </row>
    <row r="699" spans="1:13" ht="13.5" hidden="1" x14ac:dyDescent="0.25">
      <c r="A699" s="196" t="s">
        <v>589</v>
      </c>
      <c r="B699" s="196" t="s">
        <v>590</v>
      </c>
      <c r="C699" s="196" t="s">
        <v>736</v>
      </c>
      <c r="D699" s="196" t="s">
        <v>737</v>
      </c>
      <c r="E699" s="197" t="s">
        <v>11</v>
      </c>
      <c r="F699" s="196" t="s">
        <v>11</v>
      </c>
      <c r="G699" s="196">
        <v>7031</v>
      </c>
      <c r="H699" s="196" t="s">
        <v>772</v>
      </c>
      <c r="I699" s="196" t="s">
        <v>739</v>
      </c>
      <c r="J699" s="196" t="s">
        <v>62</v>
      </c>
      <c r="K699" s="197">
        <v>6.33</v>
      </c>
      <c r="L699" s="196" t="s">
        <v>63</v>
      </c>
      <c r="M699"/>
    </row>
    <row r="700" spans="1:13" ht="13.5" hidden="1" x14ac:dyDescent="0.25">
      <c r="A700" s="196" t="s">
        <v>589</v>
      </c>
      <c r="B700" s="196" t="s">
        <v>590</v>
      </c>
      <c r="C700" s="196" t="s">
        <v>736</v>
      </c>
      <c r="D700" s="196" t="s">
        <v>737</v>
      </c>
      <c r="E700" s="197" t="s">
        <v>11</v>
      </c>
      <c r="F700" s="196" t="s">
        <v>11</v>
      </c>
      <c r="G700" s="196">
        <v>7043</v>
      </c>
      <c r="H700" s="196" t="s">
        <v>773</v>
      </c>
      <c r="I700" s="196" t="s">
        <v>739</v>
      </c>
      <c r="J700" s="196" t="s">
        <v>62</v>
      </c>
      <c r="K700" s="197">
        <v>0.38</v>
      </c>
      <c r="L700" s="196" t="s">
        <v>63</v>
      </c>
      <c r="M700"/>
    </row>
    <row r="701" spans="1:13" ht="13.5" hidden="1" x14ac:dyDescent="0.25">
      <c r="A701" s="196" t="s">
        <v>589</v>
      </c>
      <c r="B701" s="196" t="s">
        <v>590</v>
      </c>
      <c r="C701" s="196" t="s">
        <v>736</v>
      </c>
      <c r="D701" s="196" t="s">
        <v>737</v>
      </c>
      <c r="E701" s="197" t="s">
        <v>11</v>
      </c>
      <c r="F701" s="196" t="s">
        <v>11</v>
      </c>
      <c r="G701" s="196">
        <v>7050</v>
      </c>
      <c r="H701" s="196" t="s">
        <v>774</v>
      </c>
      <c r="I701" s="196" t="s">
        <v>739</v>
      </c>
      <c r="J701" s="196" t="s">
        <v>62</v>
      </c>
      <c r="K701" s="197">
        <v>87.25</v>
      </c>
      <c r="L701" s="196" t="s">
        <v>63</v>
      </c>
      <c r="M701"/>
    </row>
    <row r="702" spans="1:13" ht="13.5" hidden="1" x14ac:dyDescent="0.25">
      <c r="A702" s="196" t="s">
        <v>589</v>
      </c>
      <c r="B702" s="196" t="s">
        <v>590</v>
      </c>
      <c r="C702" s="196" t="s">
        <v>736</v>
      </c>
      <c r="D702" s="196" t="s">
        <v>737</v>
      </c>
      <c r="E702" s="197" t="s">
        <v>11</v>
      </c>
      <c r="F702" s="196" t="s">
        <v>11</v>
      </c>
      <c r="G702" s="196">
        <v>67827</v>
      </c>
      <c r="H702" s="196" t="s">
        <v>775</v>
      </c>
      <c r="I702" s="196" t="s">
        <v>739</v>
      </c>
      <c r="J702" s="196" t="s">
        <v>62</v>
      </c>
      <c r="K702" s="197">
        <v>72.25</v>
      </c>
      <c r="L702" s="196" t="s">
        <v>63</v>
      </c>
      <c r="M702"/>
    </row>
    <row r="703" spans="1:13" ht="13.5" hidden="1" x14ac:dyDescent="0.25">
      <c r="A703" s="196" t="s">
        <v>589</v>
      </c>
      <c r="B703" s="196" t="s">
        <v>590</v>
      </c>
      <c r="C703" s="196" t="s">
        <v>736</v>
      </c>
      <c r="D703" s="196" t="s">
        <v>737</v>
      </c>
      <c r="E703" s="197" t="s">
        <v>11</v>
      </c>
      <c r="F703" s="196" t="s">
        <v>11</v>
      </c>
      <c r="G703" s="196">
        <v>73395</v>
      </c>
      <c r="H703" s="196" t="s">
        <v>776</v>
      </c>
      <c r="I703" s="196" t="s">
        <v>739</v>
      </c>
      <c r="J703" s="196" t="s">
        <v>62</v>
      </c>
      <c r="K703" s="197">
        <v>9.67</v>
      </c>
      <c r="L703" s="196" t="s">
        <v>63</v>
      </c>
      <c r="M703"/>
    </row>
    <row r="704" spans="1:13" ht="13.5" hidden="1" x14ac:dyDescent="0.25">
      <c r="A704" s="196" t="s">
        <v>589</v>
      </c>
      <c r="B704" s="196" t="s">
        <v>590</v>
      </c>
      <c r="C704" s="196" t="s">
        <v>736</v>
      </c>
      <c r="D704" s="196" t="s">
        <v>737</v>
      </c>
      <c r="E704" s="197" t="s">
        <v>11</v>
      </c>
      <c r="F704" s="196" t="s">
        <v>11</v>
      </c>
      <c r="G704" s="196">
        <v>83766</v>
      </c>
      <c r="H704" s="196" t="s">
        <v>777</v>
      </c>
      <c r="I704" s="196" t="s">
        <v>739</v>
      </c>
      <c r="J704" s="196" t="s">
        <v>62</v>
      </c>
      <c r="K704" s="197">
        <v>50.25</v>
      </c>
      <c r="L704" s="196" t="s">
        <v>63</v>
      </c>
      <c r="M704"/>
    </row>
    <row r="705" spans="1:13" ht="13.5" hidden="1" x14ac:dyDescent="0.25">
      <c r="A705" s="196" t="s">
        <v>589</v>
      </c>
      <c r="B705" s="196" t="s">
        <v>590</v>
      </c>
      <c r="C705" s="196" t="s">
        <v>736</v>
      </c>
      <c r="D705" s="196" t="s">
        <v>737</v>
      </c>
      <c r="E705" s="197" t="s">
        <v>11</v>
      </c>
      <c r="F705" s="196" t="s">
        <v>11</v>
      </c>
      <c r="G705" s="196">
        <v>87446</v>
      </c>
      <c r="H705" s="196" t="s">
        <v>778</v>
      </c>
      <c r="I705" s="196" t="s">
        <v>739</v>
      </c>
      <c r="J705" s="196" t="s">
        <v>62</v>
      </c>
      <c r="K705" s="197">
        <v>0.5</v>
      </c>
      <c r="L705" s="196" t="s">
        <v>63</v>
      </c>
      <c r="M705"/>
    </row>
    <row r="706" spans="1:13" ht="13.5" hidden="1" x14ac:dyDescent="0.25">
      <c r="A706" s="196" t="s">
        <v>589</v>
      </c>
      <c r="B706" s="196" t="s">
        <v>590</v>
      </c>
      <c r="C706" s="196" t="s">
        <v>736</v>
      </c>
      <c r="D706" s="196" t="s">
        <v>737</v>
      </c>
      <c r="E706" s="197" t="s">
        <v>11</v>
      </c>
      <c r="F706" s="196" t="s">
        <v>11</v>
      </c>
      <c r="G706" s="196">
        <v>88392</v>
      </c>
      <c r="H706" s="196" t="s">
        <v>779</v>
      </c>
      <c r="I706" s="196" t="s">
        <v>739</v>
      </c>
      <c r="J706" s="196" t="s">
        <v>62</v>
      </c>
      <c r="K706" s="197">
        <v>0.99</v>
      </c>
      <c r="L706" s="196" t="s">
        <v>63</v>
      </c>
      <c r="M706"/>
    </row>
    <row r="707" spans="1:13" ht="13.5" hidden="1" x14ac:dyDescent="0.25">
      <c r="A707" s="196" t="s">
        <v>589</v>
      </c>
      <c r="B707" s="196" t="s">
        <v>590</v>
      </c>
      <c r="C707" s="196" t="s">
        <v>736</v>
      </c>
      <c r="D707" s="196" t="s">
        <v>737</v>
      </c>
      <c r="E707" s="197" t="s">
        <v>11</v>
      </c>
      <c r="F707" s="196" t="s">
        <v>11</v>
      </c>
      <c r="G707" s="196">
        <v>88398</v>
      </c>
      <c r="H707" s="196" t="s">
        <v>780</v>
      </c>
      <c r="I707" s="196" t="s">
        <v>739</v>
      </c>
      <c r="J707" s="196" t="s">
        <v>62</v>
      </c>
      <c r="K707" s="197">
        <v>1.18</v>
      </c>
      <c r="L707" s="196" t="s">
        <v>63</v>
      </c>
      <c r="M707"/>
    </row>
    <row r="708" spans="1:13" ht="13.5" hidden="1" x14ac:dyDescent="0.25">
      <c r="A708" s="196" t="s">
        <v>589</v>
      </c>
      <c r="B708" s="196" t="s">
        <v>590</v>
      </c>
      <c r="C708" s="196" t="s">
        <v>736</v>
      </c>
      <c r="D708" s="196" t="s">
        <v>737</v>
      </c>
      <c r="E708" s="197" t="s">
        <v>11</v>
      </c>
      <c r="F708" s="196" t="s">
        <v>11</v>
      </c>
      <c r="G708" s="196">
        <v>88404</v>
      </c>
      <c r="H708" s="196" t="s">
        <v>781</v>
      </c>
      <c r="I708" s="196" t="s">
        <v>739</v>
      </c>
      <c r="J708" s="196" t="s">
        <v>62</v>
      </c>
      <c r="K708" s="197">
        <v>0.93</v>
      </c>
      <c r="L708" s="196" t="s">
        <v>63</v>
      </c>
      <c r="M708"/>
    </row>
    <row r="709" spans="1:13" ht="13.5" hidden="1" x14ac:dyDescent="0.25">
      <c r="A709" s="196" t="s">
        <v>589</v>
      </c>
      <c r="B709" s="196" t="s">
        <v>590</v>
      </c>
      <c r="C709" s="196" t="s">
        <v>736</v>
      </c>
      <c r="D709" s="196" t="s">
        <v>737</v>
      </c>
      <c r="E709" s="197" t="s">
        <v>11</v>
      </c>
      <c r="F709" s="196" t="s">
        <v>11</v>
      </c>
      <c r="G709" s="196">
        <v>88430</v>
      </c>
      <c r="H709" s="196" t="s">
        <v>782</v>
      </c>
      <c r="I709" s="196" t="s">
        <v>739</v>
      </c>
      <c r="J709" s="196" t="s">
        <v>62</v>
      </c>
      <c r="K709" s="197">
        <v>6.15</v>
      </c>
      <c r="L709" s="196" t="s">
        <v>63</v>
      </c>
      <c r="M709"/>
    </row>
    <row r="710" spans="1:13" ht="13.5" hidden="1" x14ac:dyDescent="0.25">
      <c r="A710" s="196" t="s">
        <v>589</v>
      </c>
      <c r="B710" s="196" t="s">
        <v>590</v>
      </c>
      <c r="C710" s="196" t="s">
        <v>736</v>
      </c>
      <c r="D710" s="196" t="s">
        <v>737</v>
      </c>
      <c r="E710" s="197" t="s">
        <v>11</v>
      </c>
      <c r="F710" s="196" t="s">
        <v>11</v>
      </c>
      <c r="G710" s="196">
        <v>88438</v>
      </c>
      <c r="H710" s="196" t="s">
        <v>783</v>
      </c>
      <c r="I710" s="196" t="s">
        <v>739</v>
      </c>
      <c r="J710" s="196" t="s">
        <v>62</v>
      </c>
      <c r="K710" s="197">
        <v>8.16</v>
      </c>
      <c r="L710" s="196" t="s">
        <v>63</v>
      </c>
      <c r="M710"/>
    </row>
    <row r="711" spans="1:13" ht="13.5" hidden="1" x14ac:dyDescent="0.25">
      <c r="A711" s="196" t="s">
        <v>589</v>
      </c>
      <c r="B711" s="196" t="s">
        <v>590</v>
      </c>
      <c r="C711" s="196" t="s">
        <v>736</v>
      </c>
      <c r="D711" s="196" t="s">
        <v>737</v>
      </c>
      <c r="E711" s="197" t="s">
        <v>11</v>
      </c>
      <c r="F711" s="196" t="s">
        <v>11</v>
      </c>
      <c r="G711" s="196">
        <v>88831</v>
      </c>
      <c r="H711" s="196" t="s">
        <v>784</v>
      </c>
      <c r="I711" s="196" t="s">
        <v>739</v>
      </c>
      <c r="J711" s="196" t="s">
        <v>595</v>
      </c>
      <c r="K711" s="197">
        <v>0.37</v>
      </c>
      <c r="L711" s="196" t="s">
        <v>63</v>
      </c>
      <c r="M711"/>
    </row>
    <row r="712" spans="1:13" ht="13.5" hidden="1" x14ac:dyDescent="0.25">
      <c r="A712" s="196" t="s">
        <v>589</v>
      </c>
      <c r="B712" s="196" t="s">
        <v>590</v>
      </c>
      <c r="C712" s="196" t="s">
        <v>736</v>
      </c>
      <c r="D712" s="196" t="s">
        <v>737</v>
      </c>
      <c r="E712" s="197" t="s">
        <v>11</v>
      </c>
      <c r="F712" s="196" t="s">
        <v>11</v>
      </c>
      <c r="G712" s="196">
        <v>88844</v>
      </c>
      <c r="H712" s="196" t="s">
        <v>785</v>
      </c>
      <c r="I712" s="196" t="s">
        <v>739</v>
      </c>
      <c r="J712" s="196" t="s">
        <v>62</v>
      </c>
      <c r="K712" s="197">
        <v>82.82</v>
      </c>
      <c r="L712" s="196" t="s">
        <v>63</v>
      </c>
      <c r="M712"/>
    </row>
    <row r="713" spans="1:13" ht="13.5" hidden="1" x14ac:dyDescent="0.25">
      <c r="A713" s="196" t="s">
        <v>589</v>
      </c>
      <c r="B713" s="196" t="s">
        <v>590</v>
      </c>
      <c r="C713" s="196" t="s">
        <v>736</v>
      </c>
      <c r="D713" s="196" t="s">
        <v>737</v>
      </c>
      <c r="E713" s="197" t="s">
        <v>11</v>
      </c>
      <c r="F713" s="196" t="s">
        <v>11</v>
      </c>
      <c r="G713" s="196">
        <v>88908</v>
      </c>
      <c r="H713" s="196" t="s">
        <v>786</v>
      </c>
      <c r="I713" s="196" t="s">
        <v>739</v>
      </c>
      <c r="J713" s="196" t="s">
        <v>62</v>
      </c>
      <c r="K713" s="197">
        <v>104.57</v>
      </c>
      <c r="L713" s="196" t="s">
        <v>63</v>
      </c>
      <c r="M713"/>
    </row>
    <row r="714" spans="1:13" ht="13.5" hidden="1" x14ac:dyDescent="0.25">
      <c r="A714" s="196" t="s">
        <v>589</v>
      </c>
      <c r="B714" s="196" t="s">
        <v>590</v>
      </c>
      <c r="C714" s="196" t="s">
        <v>736</v>
      </c>
      <c r="D714" s="196" t="s">
        <v>737</v>
      </c>
      <c r="E714" s="197" t="s">
        <v>11</v>
      </c>
      <c r="F714" s="196" t="s">
        <v>11</v>
      </c>
      <c r="G714" s="196">
        <v>89022</v>
      </c>
      <c r="H714" s="196" t="s">
        <v>787</v>
      </c>
      <c r="I714" s="196" t="s">
        <v>739</v>
      </c>
      <c r="J714" s="196" t="s">
        <v>62</v>
      </c>
      <c r="K714" s="197">
        <v>0.43</v>
      </c>
      <c r="L714" s="196" t="s">
        <v>63</v>
      </c>
      <c r="M714"/>
    </row>
    <row r="715" spans="1:13" ht="13.5" hidden="1" x14ac:dyDescent="0.25">
      <c r="A715" s="196" t="s">
        <v>589</v>
      </c>
      <c r="B715" s="196" t="s">
        <v>590</v>
      </c>
      <c r="C715" s="196" t="s">
        <v>736</v>
      </c>
      <c r="D715" s="196" t="s">
        <v>737</v>
      </c>
      <c r="E715" s="197" t="s">
        <v>11</v>
      </c>
      <c r="F715" s="196" t="s">
        <v>11</v>
      </c>
      <c r="G715" s="196">
        <v>89027</v>
      </c>
      <c r="H715" s="196" t="s">
        <v>788</v>
      </c>
      <c r="I715" s="196" t="s">
        <v>739</v>
      </c>
      <c r="J715" s="196" t="s">
        <v>62</v>
      </c>
      <c r="K715" s="197">
        <v>5.14</v>
      </c>
      <c r="L715" s="196" t="s">
        <v>63</v>
      </c>
      <c r="M715"/>
    </row>
    <row r="716" spans="1:13" ht="13.5" hidden="1" x14ac:dyDescent="0.25">
      <c r="A716" s="196" t="s">
        <v>589</v>
      </c>
      <c r="B716" s="196" t="s">
        <v>590</v>
      </c>
      <c r="C716" s="196" t="s">
        <v>736</v>
      </c>
      <c r="D716" s="196" t="s">
        <v>737</v>
      </c>
      <c r="E716" s="197" t="s">
        <v>11</v>
      </c>
      <c r="F716" s="196" t="s">
        <v>11</v>
      </c>
      <c r="G716" s="196">
        <v>89031</v>
      </c>
      <c r="H716" s="196" t="s">
        <v>789</v>
      </c>
      <c r="I716" s="196" t="s">
        <v>739</v>
      </c>
      <c r="J716" s="196" t="s">
        <v>62</v>
      </c>
      <c r="K716" s="197">
        <v>80.56</v>
      </c>
      <c r="L716" s="196" t="s">
        <v>63</v>
      </c>
      <c r="M716"/>
    </row>
    <row r="717" spans="1:13" ht="13.5" hidden="1" x14ac:dyDescent="0.25">
      <c r="A717" s="196" t="s">
        <v>589</v>
      </c>
      <c r="B717" s="196" t="s">
        <v>590</v>
      </c>
      <c r="C717" s="196" t="s">
        <v>736</v>
      </c>
      <c r="D717" s="196" t="s">
        <v>737</v>
      </c>
      <c r="E717" s="197" t="s">
        <v>11</v>
      </c>
      <c r="F717" s="196" t="s">
        <v>11</v>
      </c>
      <c r="G717" s="196">
        <v>89036</v>
      </c>
      <c r="H717" s="196" t="s">
        <v>790</v>
      </c>
      <c r="I717" s="196" t="s">
        <v>739</v>
      </c>
      <c r="J717" s="196" t="s">
        <v>62</v>
      </c>
      <c r="K717" s="197">
        <v>50.09</v>
      </c>
      <c r="L717" s="196" t="s">
        <v>63</v>
      </c>
      <c r="M717"/>
    </row>
    <row r="718" spans="1:13" ht="13.5" hidden="1" x14ac:dyDescent="0.25">
      <c r="A718" s="196" t="s">
        <v>589</v>
      </c>
      <c r="B718" s="196" t="s">
        <v>590</v>
      </c>
      <c r="C718" s="196" t="s">
        <v>736</v>
      </c>
      <c r="D718" s="196" t="s">
        <v>737</v>
      </c>
      <c r="E718" s="197" t="s">
        <v>11</v>
      </c>
      <c r="F718" s="196" t="s">
        <v>11</v>
      </c>
      <c r="G718" s="196">
        <v>89218</v>
      </c>
      <c r="H718" s="196" t="s">
        <v>791</v>
      </c>
      <c r="I718" s="196" t="s">
        <v>739</v>
      </c>
      <c r="J718" s="196" t="s">
        <v>62</v>
      </c>
      <c r="K718" s="197">
        <v>104.05</v>
      </c>
      <c r="L718" s="196" t="s">
        <v>63</v>
      </c>
      <c r="M718"/>
    </row>
    <row r="719" spans="1:13" ht="13.5" hidden="1" x14ac:dyDescent="0.25">
      <c r="A719" s="196" t="s">
        <v>589</v>
      </c>
      <c r="B719" s="196" t="s">
        <v>590</v>
      </c>
      <c r="C719" s="196" t="s">
        <v>736</v>
      </c>
      <c r="D719" s="196" t="s">
        <v>737</v>
      </c>
      <c r="E719" s="197" t="s">
        <v>11</v>
      </c>
      <c r="F719" s="196" t="s">
        <v>11</v>
      </c>
      <c r="G719" s="196">
        <v>89226</v>
      </c>
      <c r="H719" s="196" t="s">
        <v>792</v>
      </c>
      <c r="I719" s="196" t="s">
        <v>739</v>
      </c>
      <c r="J719" s="196" t="s">
        <v>62</v>
      </c>
      <c r="K719" s="197">
        <v>1.52</v>
      </c>
      <c r="L719" s="196" t="s">
        <v>63</v>
      </c>
      <c r="M719"/>
    </row>
    <row r="720" spans="1:13" ht="13.5" hidden="1" x14ac:dyDescent="0.25">
      <c r="A720" s="196" t="s">
        <v>589</v>
      </c>
      <c r="B720" s="196" t="s">
        <v>590</v>
      </c>
      <c r="C720" s="196" t="s">
        <v>736</v>
      </c>
      <c r="D720" s="196" t="s">
        <v>737</v>
      </c>
      <c r="E720" s="197" t="s">
        <v>11</v>
      </c>
      <c r="F720" s="196" t="s">
        <v>11</v>
      </c>
      <c r="G720" s="196">
        <v>89235</v>
      </c>
      <c r="H720" s="196" t="s">
        <v>793</v>
      </c>
      <c r="I720" s="196" t="s">
        <v>739</v>
      </c>
      <c r="J720" s="196" t="s">
        <v>62</v>
      </c>
      <c r="K720" s="197">
        <v>195.25</v>
      </c>
      <c r="L720" s="196" t="s">
        <v>63</v>
      </c>
      <c r="M720"/>
    </row>
    <row r="721" spans="1:13" ht="13.5" hidden="1" x14ac:dyDescent="0.25">
      <c r="A721" s="196" t="s">
        <v>589</v>
      </c>
      <c r="B721" s="196" t="s">
        <v>590</v>
      </c>
      <c r="C721" s="196" t="s">
        <v>736</v>
      </c>
      <c r="D721" s="196" t="s">
        <v>737</v>
      </c>
      <c r="E721" s="197" t="s">
        <v>11</v>
      </c>
      <c r="F721" s="196" t="s">
        <v>11</v>
      </c>
      <c r="G721" s="196">
        <v>89243</v>
      </c>
      <c r="H721" s="196" t="s">
        <v>794</v>
      </c>
      <c r="I721" s="196" t="s">
        <v>739</v>
      </c>
      <c r="J721" s="196" t="s">
        <v>62</v>
      </c>
      <c r="K721" s="197">
        <v>415.49</v>
      </c>
      <c r="L721" s="196" t="s">
        <v>63</v>
      </c>
      <c r="M721"/>
    </row>
    <row r="722" spans="1:13" ht="13.5" hidden="1" x14ac:dyDescent="0.25">
      <c r="A722" s="196" t="s">
        <v>589</v>
      </c>
      <c r="B722" s="196" t="s">
        <v>590</v>
      </c>
      <c r="C722" s="196" t="s">
        <v>736</v>
      </c>
      <c r="D722" s="196" t="s">
        <v>737</v>
      </c>
      <c r="E722" s="197" t="s">
        <v>11</v>
      </c>
      <c r="F722" s="196" t="s">
        <v>11</v>
      </c>
      <c r="G722" s="196">
        <v>89251</v>
      </c>
      <c r="H722" s="196" t="s">
        <v>795</v>
      </c>
      <c r="I722" s="196" t="s">
        <v>739</v>
      </c>
      <c r="J722" s="196" t="s">
        <v>62</v>
      </c>
      <c r="K722" s="197">
        <v>365.02</v>
      </c>
      <c r="L722" s="196" t="s">
        <v>63</v>
      </c>
      <c r="M722"/>
    </row>
    <row r="723" spans="1:13" ht="13.5" hidden="1" x14ac:dyDescent="0.25">
      <c r="A723" s="196" t="s">
        <v>589</v>
      </c>
      <c r="B723" s="196" t="s">
        <v>590</v>
      </c>
      <c r="C723" s="196" t="s">
        <v>736</v>
      </c>
      <c r="D723" s="196" t="s">
        <v>737</v>
      </c>
      <c r="E723" s="197" t="s">
        <v>11</v>
      </c>
      <c r="F723" s="196" t="s">
        <v>11</v>
      </c>
      <c r="G723" s="196">
        <v>89258</v>
      </c>
      <c r="H723" s="196" t="s">
        <v>796</v>
      </c>
      <c r="I723" s="196" t="s">
        <v>739</v>
      </c>
      <c r="J723" s="196" t="s">
        <v>62</v>
      </c>
      <c r="K723" s="197">
        <v>130.66999999999999</v>
      </c>
      <c r="L723" s="196" t="s">
        <v>63</v>
      </c>
      <c r="M723"/>
    </row>
    <row r="724" spans="1:13" ht="13.5" hidden="1" x14ac:dyDescent="0.25">
      <c r="A724" s="196" t="s">
        <v>589</v>
      </c>
      <c r="B724" s="196" t="s">
        <v>590</v>
      </c>
      <c r="C724" s="196" t="s">
        <v>736</v>
      </c>
      <c r="D724" s="196" t="s">
        <v>737</v>
      </c>
      <c r="E724" s="197" t="s">
        <v>11</v>
      </c>
      <c r="F724" s="196" t="s">
        <v>11</v>
      </c>
      <c r="G724" s="196">
        <v>89273</v>
      </c>
      <c r="H724" s="196" t="s">
        <v>797</v>
      </c>
      <c r="I724" s="196" t="s">
        <v>739</v>
      </c>
      <c r="J724" s="196" t="s">
        <v>62</v>
      </c>
      <c r="K724" s="197">
        <v>107.68</v>
      </c>
      <c r="L724" s="196" t="s">
        <v>63</v>
      </c>
      <c r="M724"/>
    </row>
    <row r="725" spans="1:13" ht="13.5" hidden="1" x14ac:dyDescent="0.25">
      <c r="A725" s="196" t="s">
        <v>589</v>
      </c>
      <c r="B725" s="196" t="s">
        <v>590</v>
      </c>
      <c r="C725" s="196" t="s">
        <v>736</v>
      </c>
      <c r="D725" s="196" t="s">
        <v>737</v>
      </c>
      <c r="E725" s="197" t="s">
        <v>11</v>
      </c>
      <c r="F725" s="196" t="s">
        <v>11</v>
      </c>
      <c r="G725" s="196">
        <v>89279</v>
      </c>
      <c r="H725" s="196" t="s">
        <v>798</v>
      </c>
      <c r="I725" s="196" t="s">
        <v>739</v>
      </c>
      <c r="J725" s="196" t="s">
        <v>62</v>
      </c>
      <c r="K725" s="197">
        <v>1.86</v>
      </c>
      <c r="L725" s="196" t="s">
        <v>63</v>
      </c>
      <c r="M725"/>
    </row>
    <row r="726" spans="1:13" ht="13.5" hidden="1" x14ac:dyDescent="0.25">
      <c r="A726" s="196" t="s">
        <v>589</v>
      </c>
      <c r="B726" s="196" t="s">
        <v>590</v>
      </c>
      <c r="C726" s="196" t="s">
        <v>736</v>
      </c>
      <c r="D726" s="196" t="s">
        <v>737</v>
      </c>
      <c r="E726" s="197" t="s">
        <v>11</v>
      </c>
      <c r="F726" s="196" t="s">
        <v>11</v>
      </c>
      <c r="G726" s="196">
        <v>89877</v>
      </c>
      <c r="H726" s="196" t="s">
        <v>799</v>
      </c>
      <c r="I726" s="196" t="s">
        <v>739</v>
      </c>
      <c r="J726" s="196" t="s">
        <v>62</v>
      </c>
      <c r="K726" s="197">
        <v>97.1</v>
      </c>
      <c r="L726" s="196" t="s">
        <v>63</v>
      </c>
      <c r="M726"/>
    </row>
    <row r="727" spans="1:13" ht="13.5" hidden="1" x14ac:dyDescent="0.25">
      <c r="A727" s="196" t="s">
        <v>589</v>
      </c>
      <c r="B727" s="196" t="s">
        <v>590</v>
      </c>
      <c r="C727" s="196" t="s">
        <v>736</v>
      </c>
      <c r="D727" s="196" t="s">
        <v>737</v>
      </c>
      <c r="E727" s="197" t="s">
        <v>11</v>
      </c>
      <c r="F727" s="196" t="s">
        <v>11</v>
      </c>
      <c r="G727" s="196">
        <v>89884</v>
      </c>
      <c r="H727" s="196" t="s">
        <v>800</v>
      </c>
      <c r="I727" s="196" t="s">
        <v>739</v>
      </c>
      <c r="J727" s="196" t="s">
        <v>62</v>
      </c>
      <c r="K727" s="197">
        <v>100.97</v>
      </c>
      <c r="L727" s="196" t="s">
        <v>63</v>
      </c>
      <c r="M727"/>
    </row>
    <row r="728" spans="1:13" ht="13.5" hidden="1" x14ac:dyDescent="0.25">
      <c r="A728" s="196" t="s">
        <v>589</v>
      </c>
      <c r="B728" s="196" t="s">
        <v>590</v>
      </c>
      <c r="C728" s="196" t="s">
        <v>736</v>
      </c>
      <c r="D728" s="196" t="s">
        <v>737</v>
      </c>
      <c r="E728" s="197" t="s">
        <v>11</v>
      </c>
      <c r="F728" s="196" t="s">
        <v>11</v>
      </c>
      <c r="G728" s="196">
        <v>90587</v>
      </c>
      <c r="H728" s="196" t="s">
        <v>801</v>
      </c>
      <c r="I728" s="196" t="s">
        <v>739</v>
      </c>
      <c r="J728" s="196" t="s">
        <v>62</v>
      </c>
      <c r="K728" s="197">
        <v>0.53</v>
      </c>
      <c r="L728" s="196" t="s">
        <v>63</v>
      </c>
      <c r="M728"/>
    </row>
    <row r="729" spans="1:13" ht="13.5" hidden="1" x14ac:dyDescent="0.25">
      <c r="A729" s="196" t="s">
        <v>589</v>
      </c>
      <c r="B729" s="196" t="s">
        <v>590</v>
      </c>
      <c r="C729" s="196" t="s">
        <v>736</v>
      </c>
      <c r="D729" s="196" t="s">
        <v>737</v>
      </c>
      <c r="E729" s="197" t="s">
        <v>11</v>
      </c>
      <c r="F729" s="196" t="s">
        <v>11</v>
      </c>
      <c r="G729" s="196">
        <v>90626</v>
      </c>
      <c r="H729" s="196" t="s">
        <v>802</v>
      </c>
      <c r="I729" s="196" t="s">
        <v>739</v>
      </c>
      <c r="J729" s="196" t="s">
        <v>62</v>
      </c>
      <c r="K729" s="197">
        <v>2.88</v>
      </c>
      <c r="L729" s="196" t="s">
        <v>63</v>
      </c>
      <c r="M729"/>
    </row>
    <row r="730" spans="1:13" ht="13.5" hidden="1" x14ac:dyDescent="0.25">
      <c r="A730" s="196" t="s">
        <v>589</v>
      </c>
      <c r="B730" s="196" t="s">
        <v>590</v>
      </c>
      <c r="C730" s="196" t="s">
        <v>736</v>
      </c>
      <c r="D730" s="196" t="s">
        <v>737</v>
      </c>
      <c r="E730" s="197" t="s">
        <v>11</v>
      </c>
      <c r="F730" s="196" t="s">
        <v>11</v>
      </c>
      <c r="G730" s="196">
        <v>90632</v>
      </c>
      <c r="H730" s="196" t="s">
        <v>803</v>
      </c>
      <c r="I730" s="196" t="s">
        <v>739</v>
      </c>
      <c r="J730" s="196" t="s">
        <v>62</v>
      </c>
      <c r="K730" s="197">
        <v>99.23</v>
      </c>
      <c r="L730" s="196" t="s">
        <v>63</v>
      </c>
      <c r="M730"/>
    </row>
    <row r="731" spans="1:13" ht="13.5" hidden="1" x14ac:dyDescent="0.25">
      <c r="A731" s="196" t="s">
        <v>589</v>
      </c>
      <c r="B731" s="196" t="s">
        <v>590</v>
      </c>
      <c r="C731" s="196" t="s">
        <v>736</v>
      </c>
      <c r="D731" s="196" t="s">
        <v>737</v>
      </c>
      <c r="E731" s="197" t="s">
        <v>11</v>
      </c>
      <c r="F731" s="196" t="s">
        <v>11</v>
      </c>
      <c r="G731" s="196">
        <v>90638</v>
      </c>
      <c r="H731" s="196" t="s">
        <v>804</v>
      </c>
      <c r="I731" s="196" t="s">
        <v>739</v>
      </c>
      <c r="J731" s="196" t="s">
        <v>62</v>
      </c>
      <c r="K731" s="197">
        <v>4.74</v>
      </c>
      <c r="L731" s="196" t="s">
        <v>63</v>
      </c>
      <c r="M731"/>
    </row>
    <row r="732" spans="1:13" ht="13.5" hidden="1" x14ac:dyDescent="0.25">
      <c r="A732" s="196" t="s">
        <v>589</v>
      </c>
      <c r="B732" s="196" t="s">
        <v>590</v>
      </c>
      <c r="C732" s="196" t="s">
        <v>736</v>
      </c>
      <c r="D732" s="196" t="s">
        <v>737</v>
      </c>
      <c r="E732" s="197" t="s">
        <v>11</v>
      </c>
      <c r="F732" s="196" t="s">
        <v>11</v>
      </c>
      <c r="G732" s="196">
        <v>90644</v>
      </c>
      <c r="H732" s="196" t="s">
        <v>805</v>
      </c>
      <c r="I732" s="196" t="s">
        <v>739</v>
      </c>
      <c r="J732" s="196" t="s">
        <v>62</v>
      </c>
      <c r="K732" s="197">
        <v>7.08</v>
      </c>
      <c r="L732" s="196" t="s">
        <v>63</v>
      </c>
      <c r="M732"/>
    </row>
    <row r="733" spans="1:13" ht="13.5" hidden="1" x14ac:dyDescent="0.25">
      <c r="A733" s="196" t="s">
        <v>589</v>
      </c>
      <c r="B733" s="196" t="s">
        <v>590</v>
      </c>
      <c r="C733" s="196" t="s">
        <v>736</v>
      </c>
      <c r="D733" s="196" t="s">
        <v>737</v>
      </c>
      <c r="E733" s="197" t="s">
        <v>11</v>
      </c>
      <c r="F733" s="196" t="s">
        <v>11</v>
      </c>
      <c r="G733" s="196">
        <v>90651</v>
      </c>
      <c r="H733" s="196" t="s">
        <v>806</v>
      </c>
      <c r="I733" s="196" t="s">
        <v>739</v>
      </c>
      <c r="J733" s="196" t="s">
        <v>62</v>
      </c>
      <c r="K733" s="197">
        <v>1.1000000000000001</v>
      </c>
      <c r="L733" s="196" t="s">
        <v>63</v>
      </c>
      <c r="M733"/>
    </row>
    <row r="734" spans="1:13" ht="13.5" hidden="1" x14ac:dyDescent="0.25">
      <c r="A734" s="196" t="s">
        <v>589</v>
      </c>
      <c r="B734" s="196" t="s">
        <v>590</v>
      </c>
      <c r="C734" s="196" t="s">
        <v>736</v>
      </c>
      <c r="D734" s="196" t="s">
        <v>737</v>
      </c>
      <c r="E734" s="197" t="s">
        <v>11</v>
      </c>
      <c r="F734" s="196" t="s">
        <v>11</v>
      </c>
      <c r="G734" s="196">
        <v>90657</v>
      </c>
      <c r="H734" s="196" t="s">
        <v>807</v>
      </c>
      <c r="I734" s="196" t="s">
        <v>739</v>
      </c>
      <c r="J734" s="196" t="s">
        <v>62</v>
      </c>
      <c r="K734" s="197">
        <v>4.5999999999999996</v>
      </c>
      <c r="L734" s="196" t="s">
        <v>63</v>
      </c>
      <c r="M734"/>
    </row>
    <row r="735" spans="1:13" ht="13.5" hidden="1" x14ac:dyDescent="0.25">
      <c r="A735" s="196" t="s">
        <v>589</v>
      </c>
      <c r="B735" s="196" t="s">
        <v>590</v>
      </c>
      <c r="C735" s="196" t="s">
        <v>736</v>
      </c>
      <c r="D735" s="196" t="s">
        <v>737</v>
      </c>
      <c r="E735" s="197" t="s">
        <v>11</v>
      </c>
      <c r="F735" s="196" t="s">
        <v>11</v>
      </c>
      <c r="G735" s="196">
        <v>90663</v>
      </c>
      <c r="H735" s="196" t="s">
        <v>808</v>
      </c>
      <c r="I735" s="196" t="s">
        <v>739</v>
      </c>
      <c r="J735" s="196" t="s">
        <v>62</v>
      </c>
      <c r="K735" s="197">
        <v>4.93</v>
      </c>
      <c r="L735" s="196" t="s">
        <v>63</v>
      </c>
      <c r="M735"/>
    </row>
    <row r="736" spans="1:13" ht="13.5" hidden="1" x14ac:dyDescent="0.25">
      <c r="A736" s="196" t="s">
        <v>589</v>
      </c>
      <c r="B736" s="196" t="s">
        <v>590</v>
      </c>
      <c r="C736" s="196" t="s">
        <v>736</v>
      </c>
      <c r="D736" s="196" t="s">
        <v>737</v>
      </c>
      <c r="E736" s="197" t="s">
        <v>11</v>
      </c>
      <c r="F736" s="196" t="s">
        <v>11</v>
      </c>
      <c r="G736" s="196">
        <v>90669</v>
      </c>
      <c r="H736" s="196" t="s">
        <v>809</v>
      </c>
      <c r="I736" s="196" t="s">
        <v>739</v>
      </c>
      <c r="J736" s="196" t="s">
        <v>62</v>
      </c>
      <c r="K736" s="197">
        <v>9.0299999999999994</v>
      </c>
      <c r="L736" s="196" t="s">
        <v>63</v>
      </c>
      <c r="M736"/>
    </row>
    <row r="737" spans="1:13" ht="13.5" hidden="1" x14ac:dyDescent="0.25">
      <c r="A737" s="196" t="s">
        <v>589</v>
      </c>
      <c r="B737" s="196" t="s">
        <v>590</v>
      </c>
      <c r="C737" s="196" t="s">
        <v>736</v>
      </c>
      <c r="D737" s="196" t="s">
        <v>737</v>
      </c>
      <c r="E737" s="197" t="s">
        <v>11</v>
      </c>
      <c r="F737" s="196" t="s">
        <v>11</v>
      </c>
      <c r="G737" s="196">
        <v>90675</v>
      </c>
      <c r="H737" s="196" t="s">
        <v>810</v>
      </c>
      <c r="I737" s="196" t="s">
        <v>739</v>
      </c>
      <c r="J737" s="196" t="s">
        <v>62</v>
      </c>
      <c r="K737" s="197">
        <v>334.66</v>
      </c>
      <c r="L737" s="196" t="s">
        <v>63</v>
      </c>
      <c r="M737"/>
    </row>
    <row r="738" spans="1:13" ht="13.5" hidden="1" x14ac:dyDescent="0.25">
      <c r="A738" s="196" t="s">
        <v>589</v>
      </c>
      <c r="B738" s="196" t="s">
        <v>590</v>
      </c>
      <c r="C738" s="196" t="s">
        <v>736</v>
      </c>
      <c r="D738" s="196" t="s">
        <v>737</v>
      </c>
      <c r="E738" s="197" t="s">
        <v>11</v>
      </c>
      <c r="F738" s="196" t="s">
        <v>11</v>
      </c>
      <c r="G738" s="196">
        <v>90681</v>
      </c>
      <c r="H738" s="196" t="s">
        <v>811</v>
      </c>
      <c r="I738" s="196" t="s">
        <v>739</v>
      </c>
      <c r="J738" s="196" t="s">
        <v>62</v>
      </c>
      <c r="K738" s="197">
        <v>171.11</v>
      </c>
      <c r="L738" s="196" t="s">
        <v>63</v>
      </c>
      <c r="M738"/>
    </row>
    <row r="739" spans="1:13" ht="13.5" hidden="1" x14ac:dyDescent="0.25">
      <c r="A739" s="196" t="s">
        <v>589</v>
      </c>
      <c r="B739" s="196" t="s">
        <v>590</v>
      </c>
      <c r="C739" s="196" t="s">
        <v>736</v>
      </c>
      <c r="D739" s="196" t="s">
        <v>737</v>
      </c>
      <c r="E739" s="197" t="s">
        <v>11</v>
      </c>
      <c r="F739" s="196" t="s">
        <v>11</v>
      </c>
      <c r="G739" s="196">
        <v>90687</v>
      </c>
      <c r="H739" s="196" t="s">
        <v>812</v>
      </c>
      <c r="I739" s="196" t="s">
        <v>739</v>
      </c>
      <c r="J739" s="196" t="s">
        <v>62</v>
      </c>
      <c r="K739" s="197">
        <v>76.67</v>
      </c>
      <c r="L739" s="196" t="s">
        <v>63</v>
      </c>
      <c r="M739"/>
    </row>
    <row r="740" spans="1:13" ht="13.5" hidden="1" x14ac:dyDescent="0.25">
      <c r="A740" s="196" t="s">
        <v>589</v>
      </c>
      <c r="B740" s="196" t="s">
        <v>590</v>
      </c>
      <c r="C740" s="196" t="s">
        <v>736</v>
      </c>
      <c r="D740" s="196" t="s">
        <v>737</v>
      </c>
      <c r="E740" s="197" t="s">
        <v>11</v>
      </c>
      <c r="F740" s="196" t="s">
        <v>11</v>
      </c>
      <c r="G740" s="196">
        <v>90693</v>
      </c>
      <c r="H740" s="196" t="s">
        <v>813</v>
      </c>
      <c r="I740" s="196" t="s">
        <v>739</v>
      </c>
      <c r="J740" s="196" t="s">
        <v>62</v>
      </c>
      <c r="K740" s="197">
        <v>62.25</v>
      </c>
      <c r="L740" s="196" t="s">
        <v>63</v>
      </c>
      <c r="M740"/>
    </row>
    <row r="741" spans="1:13" ht="13.5" hidden="1" x14ac:dyDescent="0.25">
      <c r="A741" s="196" t="s">
        <v>589</v>
      </c>
      <c r="B741" s="196" t="s">
        <v>590</v>
      </c>
      <c r="C741" s="196" t="s">
        <v>736</v>
      </c>
      <c r="D741" s="196" t="s">
        <v>737</v>
      </c>
      <c r="E741" s="197" t="s">
        <v>11</v>
      </c>
      <c r="F741" s="196" t="s">
        <v>11</v>
      </c>
      <c r="G741" s="196">
        <v>90965</v>
      </c>
      <c r="H741" s="196" t="s">
        <v>814</v>
      </c>
      <c r="I741" s="196" t="s">
        <v>739</v>
      </c>
      <c r="J741" s="196" t="s">
        <v>595</v>
      </c>
      <c r="K741" s="197">
        <v>8.99</v>
      </c>
      <c r="L741" s="196" t="s">
        <v>63</v>
      </c>
      <c r="M741"/>
    </row>
    <row r="742" spans="1:13" ht="13.5" hidden="1" x14ac:dyDescent="0.25">
      <c r="A742" s="196" t="s">
        <v>589</v>
      </c>
      <c r="B742" s="196" t="s">
        <v>590</v>
      </c>
      <c r="C742" s="196" t="s">
        <v>736</v>
      </c>
      <c r="D742" s="196" t="s">
        <v>737</v>
      </c>
      <c r="E742" s="197" t="s">
        <v>11</v>
      </c>
      <c r="F742" s="196" t="s">
        <v>11</v>
      </c>
      <c r="G742" s="196">
        <v>90973</v>
      </c>
      <c r="H742" s="196" t="s">
        <v>815</v>
      </c>
      <c r="I742" s="196" t="s">
        <v>739</v>
      </c>
      <c r="J742" s="196" t="s">
        <v>62</v>
      </c>
      <c r="K742" s="197">
        <v>9.01</v>
      </c>
      <c r="L742" s="196" t="s">
        <v>63</v>
      </c>
      <c r="M742"/>
    </row>
    <row r="743" spans="1:13" ht="13.5" hidden="1" x14ac:dyDescent="0.25">
      <c r="A743" s="196" t="s">
        <v>589</v>
      </c>
      <c r="B743" s="196" t="s">
        <v>590</v>
      </c>
      <c r="C743" s="196" t="s">
        <v>736</v>
      </c>
      <c r="D743" s="196" t="s">
        <v>737</v>
      </c>
      <c r="E743" s="197" t="s">
        <v>11</v>
      </c>
      <c r="F743" s="196" t="s">
        <v>11</v>
      </c>
      <c r="G743" s="196">
        <v>90982</v>
      </c>
      <c r="H743" s="196" t="s">
        <v>816</v>
      </c>
      <c r="I743" s="196" t="s">
        <v>739</v>
      </c>
      <c r="J743" s="196" t="s">
        <v>62</v>
      </c>
      <c r="K743" s="197">
        <v>22.9</v>
      </c>
      <c r="L743" s="196" t="s">
        <v>63</v>
      </c>
      <c r="M743"/>
    </row>
    <row r="744" spans="1:13" ht="13.5" hidden="1" x14ac:dyDescent="0.25">
      <c r="A744" s="196" t="s">
        <v>589</v>
      </c>
      <c r="B744" s="196" t="s">
        <v>590</v>
      </c>
      <c r="C744" s="196" t="s">
        <v>736</v>
      </c>
      <c r="D744" s="196" t="s">
        <v>737</v>
      </c>
      <c r="E744" s="197" t="s">
        <v>11</v>
      </c>
      <c r="F744" s="196" t="s">
        <v>11</v>
      </c>
      <c r="G744" s="196">
        <v>91001</v>
      </c>
      <c r="H744" s="196" t="s">
        <v>817</v>
      </c>
      <c r="I744" s="196" t="s">
        <v>739</v>
      </c>
      <c r="J744" s="196" t="s">
        <v>62</v>
      </c>
      <c r="K744" s="197">
        <v>10.69</v>
      </c>
      <c r="L744" s="196" t="s">
        <v>63</v>
      </c>
      <c r="M744"/>
    </row>
    <row r="745" spans="1:13" ht="13.5" hidden="1" x14ac:dyDescent="0.25">
      <c r="A745" s="196" t="s">
        <v>589</v>
      </c>
      <c r="B745" s="196" t="s">
        <v>590</v>
      </c>
      <c r="C745" s="196" t="s">
        <v>736</v>
      </c>
      <c r="D745" s="196" t="s">
        <v>737</v>
      </c>
      <c r="E745" s="197" t="s">
        <v>11</v>
      </c>
      <c r="F745" s="196" t="s">
        <v>11</v>
      </c>
      <c r="G745" s="196">
        <v>91032</v>
      </c>
      <c r="H745" s="196" t="s">
        <v>818</v>
      </c>
      <c r="I745" s="196" t="s">
        <v>739</v>
      </c>
      <c r="J745" s="196" t="s">
        <v>62</v>
      </c>
      <c r="K745" s="197">
        <v>74.47</v>
      </c>
      <c r="L745" s="196" t="s">
        <v>63</v>
      </c>
      <c r="M745"/>
    </row>
    <row r="746" spans="1:13" ht="13.5" hidden="1" x14ac:dyDescent="0.25">
      <c r="A746" s="196" t="s">
        <v>589</v>
      </c>
      <c r="B746" s="196" t="s">
        <v>590</v>
      </c>
      <c r="C746" s="196" t="s">
        <v>736</v>
      </c>
      <c r="D746" s="196" t="s">
        <v>737</v>
      </c>
      <c r="E746" s="197" t="s">
        <v>11</v>
      </c>
      <c r="F746" s="196" t="s">
        <v>11</v>
      </c>
      <c r="G746" s="196">
        <v>91278</v>
      </c>
      <c r="H746" s="196" t="s">
        <v>819</v>
      </c>
      <c r="I746" s="196" t="s">
        <v>739</v>
      </c>
      <c r="J746" s="196" t="s">
        <v>62</v>
      </c>
      <c r="K746" s="197">
        <v>0.74</v>
      </c>
      <c r="L746" s="196" t="s">
        <v>63</v>
      </c>
      <c r="M746"/>
    </row>
    <row r="747" spans="1:13" ht="13.5" hidden="1" x14ac:dyDescent="0.25">
      <c r="A747" s="196" t="s">
        <v>589</v>
      </c>
      <c r="B747" s="196" t="s">
        <v>590</v>
      </c>
      <c r="C747" s="196" t="s">
        <v>736</v>
      </c>
      <c r="D747" s="196" t="s">
        <v>737</v>
      </c>
      <c r="E747" s="197" t="s">
        <v>11</v>
      </c>
      <c r="F747" s="196" t="s">
        <v>11</v>
      </c>
      <c r="G747" s="196">
        <v>91285</v>
      </c>
      <c r="H747" s="196" t="s">
        <v>820</v>
      </c>
      <c r="I747" s="196" t="s">
        <v>739</v>
      </c>
      <c r="J747" s="196" t="s">
        <v>62</v>
      </c>
      <c r="K747" s="197">
        <v>1.03</v>
      </c>
      <c r="L747" s="196" t="s">
        <v>63</v>
      </c>
      <c r="M747"/>
    </row>
    <row r="748" spans="1:13" ht="13.5" hidden="1" x14ac:dyDescent="0.25">
      <c r="A748" s="196" t="s">
        <v>589</v>
      </c>
      <c r="B748" s="196" t="s">
        <v>590</v>
      </c>
      <c r="C748" s="196" t="s">
        <v>736</v>
      </c>
      <c r="D748" s="196" t="s">
        <v>737</v>
      </c>
      <c r="E748" s="197" t="s">
        <v>11</v>
      </c>
      <c r="F748" s="196" t="s">
        <v>11</v>
      </c>
      <c r="G748" s="196">
        <v>91387</v>
      </c>
      <c r="H748" s="196" t="s">
        <v>821</v>
      </c>
      <c r="I748" s="196" t="s">
        <v>739</v>
      </c>
      <c r="J748" s="196" t="s">
        <v>62</v>
      </c>
      <c r="K748" s="197">
        <v>81.83</v>
      </c>
      <c r="L748" s="196" t="s">
        <v>63</v>
      </c>
      <c r="M748"/>
    </row>
    <row r="749" spans="1:13" ht="13.5" hidden="1" x14ac:dyDescent="0.25">
      <c r="A749" s="196" t="s">
        <v>589</v>
      </c>
      <c r="B749" s="196" t="s">
        <v>590</v>
      </c>
      <c r="C749" s="196" t="s">
        <v>736</v>
      </c>
      <c r="D749" s="196" t="s">
        <v>737</v>
      </c>
      <c r="E749" s="197" t="s">
        <v>11</v>
      </c>
      <c r="F749" s="196" t="s">
        <v>11</v>
      </c>
      <c r="G749" s="196">
        <v>91395</v>
      </c>
      <c r="H749" s="196" t="s">
        <v>822</v>
      </c>
      <c r="I749" s="196" t="s">
        <v>739</v>
      </c>
      <c r="J749" s="196" t="s">
        <v>62</v>
      </c>
      <c r="K749" s="197">
        <v>65.78</v>
      </c>
      <c r="L749" s="196" t="s">
        <v>63</v>
      </c>
      <c r="M749"/>
    </row>
    <row r="750" spans="1:13" ht="13.5" hidden="1" x14ac:dyDescent="0.25">
      <c r="A750" s="196" t="s">
        <v>589</v>
      </c>
      <c r="B750" s="196" t="s">
        <v>590</v>
      </c>
      <c r="C750" s="196" t="s">
        <v>736</v>
      </c>
      <c r="D750" s="196" t="s">
        <v>737</v>
      </c>
      <c r="E750" s="197" t="s">
        <v>11</v>
      </c>
      <c r="F750" s="196" t="s">
        <v>11</v>
      </c>
      <c r="G750" s="196">
        <v>91486</v>
      </c>
      <c r="H750" s="196" t="s">
        <v>823</v>
      </c>
      <c r="I750" s="196" t="s">
        <v>739</v>
      </c>
      <c r="J750" s="196" t="s">
        <v>62</v>
      </c>
      <c r="K750" s="197">
        <v>75.23</v>
      </c>
      <c r="L750" s="196" t="s">
        <v>63</v>
      </c>
      <c r="M750"/>
    </row>
    <row r="751" spans="1:13" ht="13.5" hidden="1" x14ac:dyDescent="0.25">
      <c r="A751" s="196" t="s">
        <v>589</v>
      </c>
      <c r="B751" s="196" t="s">
        <v>590</v>
      </c>
      <c r="C751" s="196" t="s">
        <v>736</v>
      </c>
      <c r="D751" s="196" t="s">
        <v>737</v>
      </c>
      <c r="E751" s="197" t="s">
        <v>11</v>
      </c>
      <c r="F751" s="196" t="s">
        <v>11</v>
      </c>
      <c r="G751" s="196">
        <v>91534</v>
      </c>
      <c r="H751" s="196" t="s">
        <v>824</v>
      </c>
      <c r="I751" s="196" t="s">
        <v>739</v>
      </c>
      <c r="J751" s="196" t="s">
        <v>62</v>
      </c>
      <c r="K751" s="197">
        <v>33.29</v>
      </c>
      <c r="L751" s="196" t="s">
        <v>63</v>
      </c>
      <c r="M751"/>
    </row>
    <row r="752" spans="1:13" ht="13.5" hidden="1" x14ac:dyDescent="0.25">
      <c r="A752" s="196" t="s">
        <v>589</v>
      </c>
      <c r="B752" s="196" t="s">
        <v>590</v>
      </c>
      <c r="C752" s="196" t="s">
        <v>736</v>
      </c>
      <c r="D752" s="196" t="s">
        <v>737</v>
      </c>
      <c r="E752" s="197" t="s">
        <v>11</v>
      </c>
      <c r="F752" s="196" t="s">
        <v>11</v>
      </c>
      <c r="G752" s="196">
        <v>91635</v>
      </c>
      <c r="H752" s="196" t="s">
        <v>825</v>
      </c>
      <c r="I752" s="196" t="s">
        <v>739</v>
      </c>
      <c r="J752" s="196" t="s">
        <v>62</v>
      </c>
      <c r="K752" s="197">
        <v>72.53</v>
      </c>
      <c r="L752" s="196" t="s">
        <v>63</v>
      </c>
      <c r="M752"/>
    </row>
    <row r="753" spans="1:13" ht="13.5" hidden="1" x14ac:dyDescent="0.25">
      <c r="A753" s="196" t="s">
        <v>589</v>
      </c>
      <c r="B753" s="196" t="s">
        <v>590</v>
      </c>
      <c r="C753" s="196" t="s">
        <v>736</v>
      </c>
      <c r="D753" s="196" t="s">
        <v>737</v>
      </c>
      <c r="E753" s="197" t="s">
        <v>11</v>
      </c>
      <c r="F753" s="196" t="s">
        <v>11</v>
      </c>
      <c r="G753" s="196">
        <v>91646</v>
      </c>
      <c r="H753" s="196" t="s">
        <v>826</v>
      </c>
      <c r="I753" s="196" t="s">
        <v>739</v>
      </c>
      <c r="J753" s="196" t="s">
        <v>62</v>
      </c>
      <c r="K753" s="197">
        <v>107.68</v>
      </c>
      <c r="L753" s="196" t="s">
        <v>63</v>
      </c>
      <c r="M753"/>
    </row>
    <row r="754" spans="1:13" ht="13.5" hidden="1" x14ac:dyDescent="0.25">
      <c r="A754" s="196" t="s">
        <v>589</v>
      </c>
      <c r="B754" s="196" t="s">
        <v>590</v>
      </c>
      <c r="C754" s="196" t="s">
        <v>736</v>
      </c>
      <c r="D754" s="196" t="s">
        <v>737</v>
      </c>
      <c r="E754" s="197" t="s">
        <v>11</v>
      </c>
      <c r="F754" s="196" t="s">
        <v>11</v>
      </c>
      <c r="G754" s="196">
        <v>91693</v>
      </c>
      <c r="H754" s="196" t="s">
        <v>827</v>
      </c>
      <c r="I754" s="196" t="s">
        <v>739</v>
      </c>
      <c r="J754" s="196" t="s">
        <v>62</v>
      </c>
      <c r="K754" s="197">
        <v>32.299999999999997</v>
      </c>
      <c r="L754" s="196" t="s">
        <v>63</v>
      </c>
      <c r="M754"/>
    </row>
    <row r="755" spans="1:13" ht="13.5" hidden="1" x14ac:dyDescent="0.25">
      <c r="A755" s="196" t="s">
        <v>589</v>
      </c>
      <c r="B755" s="196" t="s">
        <v>590</v>
      </c>
      <c r="C755" s="196" t="s">
        <v>736</v>
      </c>
      <c r="D755" s="196" t="s">
        <v>737</v>
      </c>
      <c r="E755" s="197" t="s">
        <v>11</v>
      </c>
      <c r="F755" s="196" t="s">
        <v>11</v>
      </c>
      <c r="G755" s="196">
        <v>92044</v>
      </c>
      <c r="H755" s="196" t="s">
        <v>828</v>
      </c>
      <c r="I755" s="196" t="s">
        <v>739</v>
      </c>
      <c r="J755" s="196" t="s">
        <v>62</v>
      </c>
      <c r="K755" s="197">
        <v>7.8</v>
      </c>
      <c r="L755" s="196" t="s">
        <v>63</v>
      </c>
      <c r="M755"/>
    </row>
    <row r="756" spans="1:13" ht="13.5" hidden="1" x14ac:dyDescent="0.25">
      <c r="A756" s="196" t="s">
        <v>589</v>
      </c>
      <c r="B756" s="196" t="s">
        <v>590</v>
      </c>
      <c r="C756" s="196" t="s">
        <v>736</v>
      </c>
      <c r="D756" s="196" t="s">
        <v>737</v>
      </c>
      <c r="E756" s="197" t="s">
        <v>11</v>
      </c>
      <c r="F756" s="196" t="s">
        <v>11</v>
      </c>
      <c r="G756" s="196">
        <v>92107</v>
      </c>
      <c r="H756" s="196" t="s">
        <v>829</v>
      </c>
      <c r="I756" s="196" t="s">
        <v>739</v>
      </c>
      <c r="J756" s="196" t="s">
        <v>62</v>
      </c>
      <c r="K756" s="197">
        <v>100.31</v>
      </c>
      <c r="L756" s="196" t="s">
        <v>63</v>
      </c>
      <c r="M756"/>
    </row>
    <row r="757" spans="1:13" ht="13.5" hidden="1" x14ac:dyDescent="0.25">
      <c r="A757" s="196" t="s">
        <v>589</v>
      </c>
      <c r="B757" s="196" t="s">
        <v>590</v>
      </c>
      <c r="C757" s="196" t="s">
        <v>736</v>
      </c>
      <c r="D757" s="196" t="s">
        <v>737</v>
      </c>
      <c r="E757" s="197" t="s">
        <v>11</v>
      </c>
      <c r="F757" s="196" t="s">
        <v>11</v>
      </c>
      <c r="G757" s="196">
        <v>92113</v>
      </c>
      <c r="H757" s="196" t="s">
        <v>830</v>
      </c>
      <c r="I757" s="196" t="s">
        <v>739</v>
      </c>
      <c r="J757" s="196" t="s">
        <v>62</v>
      </c>
      <c r="K757" s="197">
        <v>1.1000000000000001</v>
      </c>
      <c r="L757" s="196" t="s">
        <v>63</v>
      </c>
      <c r="M757"/>
    </row>
    <row r="758" spans="1:13" ht="13.5" hidden="1" x14ac:dyDescent="0.25">
      <c r="A758" s="196" t="s">
        <v>589</v>
      </c>
      <c r="B758" s="196" t="s">
        <v>590</v>
      </c>
      <c r="C758" s="196" t="s">
        <v>736</v>
      </c>
      <c r="D758" s="196" t="s">
        <v>737</v>
      </c>
      <c r="E758" s="197" t="s">
        <v>11</v>
      </c>
      <c r="F758" s="196" t="s">
        <v>11</v>
      </c>
      <c r="G758" s="196">
        <v>92119</v>
      </c>
      <c r="H758" s="196" t="s">
        <v>831</v>
      </c>
      <c r="I758" s="196" t="s">
        <v>739</v>
      </c>
      <c r="J758" s="196" t="s">
        <v>62</v>
      </c>
      <c r="K758" s="197">
        <v>0.26</v>
      </c>
      <c r="L758" s="196" t="s">
        <v>63</v>
      </c>
      <c r="M758"/>
    </row>
    <row r="759" spans="1:13" ht="13.5" hidden="1" x14ac:dyDescent="0.25">
      <c r="A759" s="196" t="s">
        <v>589</v>
      </c>
      <c r="B759" s="196" t="s">
        <v>590</v>
      </c>
      <c r="C759" s="196" t="s">
        <v>736</v>
      </c>
      <c r="D759" s="196" t="s">
        <v>737</v>
      </c>
      <c r="E759" s="197" t="s">
        <v>11</v>
      </c>
      <c r="F759" s="196" t="s">
        <v>11</v>
      </c>
      <c r="G759" s="196">
        <v>92139</v>
      </c>
      <c r="H759" s="196" t="s">
        <v>832</v>
      </c>
      <c r="I759" s="196" t="s">
        <v>739</v>
      </c>
      <c r="J759" s="196" t="s">
        <v>62</v>
      </c>
      <c r="K759" s="197">
        <v>49.51</v>
      </c>
      <c r="L759" s="196" t="s">
        <v>63</v>
      </c>
      <c r="M759"/>
    </row>
    <row r="760" spans="1:13" ht="13.5" hidden="1" x14ac:dyDescent="0.25">
      <c r="A760" s="196" t="s">
        <v>589</v>
      </c>
      <c r="B760" s="196" t="s">
        <v>590</v>
      </c>
      <c r="C760" s="196" t="s">
        <v>736</v>
      </c>
      <c r="D760" s="196" t="s">
        <v>737</v>
      </c>
      <c r="E760" s="197" t="s">
        <v>11</v>
      </c>
      <c r="F760" s="196" t="s">
        <v>11</v>
      </c>
      <c r="G760" s="196">
        <v>92146</v>
      </c>
      <c r="H760" s="196" t="s">
        <v>833</v>
      </c>
      <c r="I760" s="196" t="s">
        <v>739</v>
      </c>
      <c r="J760" s="196" t="s">
        <v>62</v>
      </c>
      <c r="K760" s="197">
        <v>37.770000000000003</v>
      </c>
      <c r="L760" s="196" t="s">
        <v>63</v>
      </c>
      <c r="M760"/>
    </row>
    <row r="761" spans="1:13" ht="13.5" hidden="1" x14ac:dyDescent="0.25">
      <c r="A761" s="196" t="s">
        <v>589</v>
      </c>
      <c r="B761" s="196" t="s">
        <v>590</v>
      </c>
      <c r="C761" s="196" t="s">
        <v>736</v>
      </c>
      <c r="D761" s="196" t="s">
        <v>737</v>
      </c>
      <c r="E761" s="197" t="s">
        <v>11</v>
      </c>
      <c r="F761" s="196" t="s">
        <v>11</v>
      </c>
      <c r="G761" s="196">
        <v>92243</v>
      </c>
      <c r="H761" s="196" t="s">
        <v>834</v>
      </c>
      <c r="I761" s="196" t="s">
        <v>739</v>
      </c>
      <c r="J761" s="196" t="s">
        <v>62</v>
      </c>
      <c r="K761" s="197">
        <v>89.96</v>
      </c>
      <c r="L761" s="196" t="s">
        <v>63</v>
      </c>
      <c r="M761"/>
    </row>
    <row r="762" spans="1:13" ht="13.5" hidden="1" x14ac:dyDescent="0.25">
      <c r="A762" s="196" t="s">
        <v>589</v>
      </c>
      <c r="B762" s="196" t="s">
        <v>590</v>
      </c>
      <c r="C762" s="196" t="s">
        <v>736</v>
      </c>
      <c r="D762" s="196" t="s">
        <v>737</v>
      </c>
      <c r="E762" s="197" t="s">
        <v>11</v>
      </c>
      <c r="F762" s="196" t="s">
        <v>11</v>
      </c>
      <c r="G762" s="196">
        <v>92717</v>
      </c>
      <c r="H762" s="196" t="s">
        <v>835</v>
      </c>
      <c r="I762" s="196" t="s">
        <v>739</v>
      </c>
      <c r="J762" s="196" t="s">
        <v>62</v>
      </c>
      <c r="K762" s="197">
        <v>0.17</v>
      </c>
      <c r="L762" s="196" t="s">
        <v>63</v>
      </c>
      <c r="M762"/>
    </row>
    <row r="763" spans="1:13" ht="13.5" hidden="1" x14ac:dyDescent="0.25">
      <c r="A763" s="196" t="s">
        <v>589</v>
      </c>
      <c r="B763" s="196" t="s">
        <v>590</v>
      </c>
      <c r="C763" s="196" t="s">
        <v>736</v>
      </c>
      <c r="D763" s="196" t="s">
        <v>737</v>
      </c>
      <c r="E763" s="197" t="s">
        <v>11</v>
      </c>
      <c r="F763" s="196" t="s">
        <v>11</v>
      </c>
      <c r="G763" s="196">
        <v>92961</v>
      </c>
      <c r="H763" s="196" t="s">
        <v>836</v>
      </c>
      <c r="I763" s="196" t="s">
        <v>739</v>
      </c>
      <c r="J763" s="196" t="s">
        <v>62</v>
      </c>
      <c r="K763" s="197">
        <v>5.22</v>
      </c>
      <c r="L763" s="196" t="s">
        <v>63</v>
      </c>
      <c r="M763"/>
    </row>
    <row r="764" spans="1:13" ht="13.5" hidden="1" x14ac:dyDescent="0.25">
      <c r="A764" s="196" t="s">
        <v>589</v>
      </c>
      <c r="B764" s="196" t="s">
        <v>590</v>
      </c>
      <c r="C764" s="196" t="s">
        <v>736</v>
      </c>
      <c r="D764" s="196" t="s">
        <v>737</v>
      </c>
      <c r="E764" s="197" t="s">
        <v>11</v>
      </c>
      <c r="F764" s="196" t="s">
        <v>11</v>
      </c>
      <c r="G764" s="196">
        <v>92967</v>
      </c>
      <c r="H764" s="196" t="s">
        <v>837</v>
      </c>
      <c r="I764" s="196" t="s">
        <v>739</v>
      </c>
      <c r="J764" s="196" t="s">
        <v>62</v>
      </c>
      <c r="K764" s="197">
        <v>30.9</v>
      </c>
      <c r="L764" s="196" t="s">
        <v>63</v>
      </c>
      <c r="M764"/>
    </row>
    <row r="765" spans="1:13" ht="13.5" hidden="1" x14ac:dyDescent="0.25">
      <c r="A765" s="196" t="s">
        <v>589</v>
      </c>
      <c r="B765" s="196" t="s">
        <v>590</v>
      </c>
      <c r="C765" s="196" t="s">
        <v>736</v>
      </c>
      <c r="D765" s="196" t="s">
        <v>737</v>
      </c>
      <c r="E765" s="197" t="s">
        <v>11</v>
      </c>
      <c r="F765" s="196" t="s">
        <v>11</v>
      </c>
      <c r="G765" s="196">
        <v>93225</v>
      </c>
      <c r="H765" s="196" t="s">
        <v>838</v>
      </c>
      <c r="I765" s="196" t="s">
        <v>739</v>
      </c>
      <c r="J765" s="196" t="s">
        <v>62</v>
      </c>
      <c r="K765" s="197">
        <v>495.99</v>
      </c>
      <c r="L765" s="196" t="s">
        <v>63</v>
      </c>
      <c r="M765"/>
    </row>
    <row r="766" spans="1:13" ht="13.5" hidden="1" x14ac:dyDescent="0.25">
      <c r="A766" s="196" t="s">
        <v>589</v>
      </c>
      <c r="B766" s="196" t="s">
        <v>590</v>
      </c>
      <c r="C766" s="196" t="s">
        <v>736</v>
      </c>
      <c r="D766" s="196" t="s">
        <v>737</v>
      </c>
      <c r="E766" s="197" t="s">
        <v>11</v>
      </c>
      <c r="F766" s="196" t="s">
        <v>11</v>
      </c>
      <c r="G766" s="196">
        <v>93234</v>
      </c>
      <c r="H766" s="196" t="s">
        <v>839</v>
      </c>
      <c r="I766" s="196" t="s">
        <v>739</v>
      </c>
      <c r="J766" s="196" t="s">
        <v>62</v>
      </c>
      <c r="K766" s="197">
        <v>0.46</v>
      </c>
      <c r="L766" s="196" t="s">
        <v>63</v>
      </c>
      <c r="M766"/>
    </row>
    <row r="767" spans="1:13" ht="13.5" hidden="1" x14ac:dyDescent="0.25">
      <c r="A767" s="196" t="s">
        <v>589</v>
      </c>
      <c r="B767" s="196" t="s">
        <v>590</v>
      </c>
      <c r="C767" s="196" t="s">
        <v>736</v>
      </c>
      <c r="D767" s="196" t="s">
        <v>737</v>
      </c>
      <c r="E767" s="197" t="s">
        <v>11</v>
      </c>
      <c r="F767" s="196" t="s">
        <v>11</v>
      </c>
      <c r="G767" s="196">
        <v>93244</v>
      </c>
      <c r="H767" s="196" t="s">
        <v>840</v>
      </c>
      <c r="I767" s="196" t="s">
        <v>739</v>
      </c>
      <c r="J767" s="196" t="s">
        <v>62</v>
      </c>
      <c r="K767" s="197">
        <v>73.150000000000006</v>
      </c>
      <c r="L767" s="196" t="s">
        <v>63</v>
      </c>
      <c r="M767"/>
    </row>
    <row r="768" spans="1:13" ht="13.5" hidden="1" x14ac:dyDescent="0.25">
      <c r="A768" s="196" t="s">
        <v>589</v>
      </c>
      <c r="B768" s="196" t="s">
        <v>590</v>
      </c>
      <c r="C768" s="196" t="s">
        <v>736</v>
      </c>
      <c r="D768" s="196" t="s">
        <v>737</v>
      </c>
      <c r="E768" s="197" t="s">
        <v>11</v>
      </c>
      <c r="F768" s="196" t="s">
        <v>11</v>
      </c>
      <c r="G768" s="196">
        <v>93274</v>
      </c>
      <c r="H768" s="196" t="s">
        <v>841</v>
      </c>
      <c r="I768" s="196" t="s">
        <v>739</v>
      </c>
      <c r="J768" s="196" t="s">
        <v>62</v>
      </c>
      <c r="K768" s="197">
        <v>66.569999999999993</v>
      </c>
      <c r="L768" s="196" t="s">
        <v>63</v>
      </c>
      <c r="M768"/>
    </row>
    <row r="769" spans="1:13" ht="13.5" hidden="1" x14ac:dyDescent="0.25">
      <c r="A769" s="196" t="s">
        <v>589</v>
      </c>
      <c r="B769" s="196" t="s">
        <v>590</v>
      </c>
      <c r="C769" s="196" t="s">
        <v>736</v>
      </c>
      <c r="D769" s="196" t="s">
        <v>737</v>
      </c>
      <c r="E769" s="197" t="s">
        <v>11</v>
      </c>
      <c r="F769" s="196" t="s">
        <v>11</v>
      </c>
      <c r="G769" s="196">
        <v>93282</v>
      </c>
      <c r="H769" s="196" t="s">
        <v>842</v>
      </c>
      <c r="I769" s="196" t="s">
        <v>739</v>
      </c>
      <c r="J769" s="196" t="s">
        <v>62</v>
      </c>
      <c r="K769" s="197">
        <v>29.23</v>
      </c>
      <c r="L769" s="196" t="s">
        <v>63</v>
      </c>
      <c r="M769"/>
    </row>
    <row r="770" spans="1:13" ht="13.5" hidden="1" x14ac:dyDescent="0.25">
      <c r="A770" s="196" t="s">
        <v>589</v>
      </c>
      <c r="B770" s="196" t="s">
        <v>590</v>
      </c>
      <c r="C770" s="196" t="s">
        <v>736</v>
      </c>
      <c r="D770" s="196" t="s">
        <v>737</v>
      </c>
      <c r="E770" s="197" t="s">
        <v>11</v>
      </c>
      <c r="F770" s="196" t="s">
        <v>11</v>
      </c>
      <c r="G770" s="196">
        <v>93288</v>
      </c>
      <c r="H770" s="196" t="s">
        <v>843</v>
      </c>
      <c r="I770" s="196" t="s">
        <v>739</v>
      </c>
      <c r="J770" s="196" t="s">
        <v>62</v>
      </c>
      <c r="K770" s="197">
        <v>179.74</v>
      </c>
      <c r="L770" s="196" t="s">
        <v>63</v>
      </c>
      <c r="M770"/>
    </row>
    <row r="771" spans="1:13" ht="13.5" hidden="1" x14ac:dyDescent="0.25">
      <c r="A771" s="196" t="s">
        <v>589</v>
      </c>
      <c r="B771" s="196" t="s">
        <v>590</v>
      </c>
      <c r="C771" s="196" t="s">
        <v>736</v>
      </c>
      <c r="D771" s="196" t="s">
        <v>737</v>
      </c>
      <c r="E771" s="197" t="s">
        <v>11</v>
      </c>
      <c r="F771" s="196" t="s">
        <v>11</v>
      </c>
      <c r="G771" s="196">
        <v>93403</v>
      </c>
      <c r="H771" s="196" t="s">
        <v>844</v>
      </c>
      <c r="I771" s="196" t="s">
        <v>739</v>
      </c>
      <c r="J771" s="196" t="s">
        <v>62</v>
      </c>
      <c r="K771" s="197">
        <v>77.86</v>
      </c>
      <c r="L771" s="196" t="s">
        <v>63</v>
      </c>
      <c r="M771"/>
    </row>
    <row r="772" spans="1:13" ht="13.5" hidden="1" x14ac:dyDescent="0.25">
      <c r="A772" s="196" t="s">
        <v>589</v>
      </c>
      <c r="B772" s="196" t="s">
        <v>590</v>
      </c>
      <c r="C772" s="196" t="s">
        <v>736</v>
      </c>
      <c r="D772" s="196" t="s">
        <v>737</v>
      </c>
      <c r="E772" s="197" t="s">
        <v>11</v>
      </c>
      <c r="F772" s="196" t="s">
        <v>11</v>
      </c>
      <c r="G772" s="196">
        <v>93409</v>
      </c>
      <c r="H772" s="196" t="s">
        <v>845</v>
      </c>
      <c r="I772" s="196" t="s">
        <v>739</v>
      </c>
      <c r="J772" s="196" t="s">
        <v>62</v>
      </c>
      <c r="K772" s="197">
        <v>34.32</v>
      </c>
      <c r="L772" s="196" t="s">
        <v>63</v>
      </c>
      <c r="M772"/>
    </row>
    <row r="773" spans="1:13" ht="13.5" hidden="1" x14ac:dyDescent="0.25">
      <c r="A773" s="196" t="s">
        <v>589</v>
      </c>
      <c r="B773" s="196" t="s">
        <v>590</v>
      </c>
      <c r="C773" s="196" t="s">
        <v>736</v>
      </c>
      <c r="D773" s="196" t="s">
        <v>737</v>
      </c>
      <c r="E773" s="197" t="s">
        <v>11</v>
      </c>
      <c r="F773" s="196" t="s">
        <v>11</v>
      </c>
      <c r="G773" s="196">
        <v>93416</v>
      </c>
      <c r="H773" s="196" t="s">
        <v>846</v>
      </c>
      <c r="I773" s="196" t="s">
        <v>739</v>
      </c>
      <c r="J773" s="196" t="s">
        <v>62</v>
      </c>
      <c r="K773" s="197">
        <v>0.46</v>
      </c>
      <c r="L773" s="196" t="s">
        <v>63</v>
      </c>
      <c r="M773"/>
    </row>
    <row r="774" spans="1:13" ht="13.5" hidden="1" x14ac:dyDescent="0.25">
      <c r="A774" s="196" t="s">
        <v>589</v>
      </c>
      <c r="B774" s="196" t="s">
        <v>590</v>
      </c>
      <c r="C774" s="196" t="s">
        <v>736</v>
      </c>
      <c r="D774" s="196" t="s">
        <v>737</v>
      </c>
      <c r="E774" s="197" t="s">
        <v>11</v>
      </c>
      <c r="F774" s="196" t="s">
        <v>11</v>
      </c>
      <c r="G774" s="196">
        <v>93422</v>
      </c>
      <c r="H774" s="196" t="s">
        <v>847</v>
      </c>
      <c r="I774" s="196" t="s">
        <v>739</v>
      </c>
      <c r="J774" s="196" t="s">
        <v>62</v>
      </c>
      <c r="K774" s="197">
        <v>6.07</v>
      </c>
      <c r="L774" s="196" t="s">
        <v>63</v>
      </c>
      <c r="M774"/>
    </row>
    <row r="775" spans="1:13" ht="13.5" hidden="1" x14ac:dyDescent="0.25">
      <c r="A775" s="196" t="s">
        <v>589</v>
      </c>
      <c r="B775" s="196" t="s">
        <v>590</v>
      </c>
      <c r="C775" s="196" t="s">
        <v>736</v>
      </c>
      <c r="D775" s="196" t="s">
        <v>737</v>
      </c>
      <c r="E775" s="197" t="s">
        <v>11</v>
      </c>
      <c r="F775" s="196" t="s">
        <v>11</v>
      </c>
      <c r="G775" s="196">
        <v>93428</v>
      </c>
      <c r="H775" s="196" t="s">
        <v>848</v>
      </c>
      <c r="I775" s="196" t="s">
        <v>739</v>
      </c>
      <c r="J775" s="196" t="s">
        <v>62</v>
      </c>
      <c r="K775" s="197">
        <v>8.6</v>
      </c>
      <c r="L775" s="196" t="s">
        <v>63</v>
      </c>
      <c r="M775"/>
    </row>
    <row r="776" spans="1:13" ht="13.5" hidden="1" x14ac:dyDescent="0.25">
      <c r="A776" s="196" t="s">
        <v>589</v>
      </c>
      <c r="B776" s="196" t="s">
        <v>590</v>
      </c>
      <c r="C776" s="196" t="s">
        <v>736</v>
      </c>
      <c r="D776" s="196" t="s">
        <v>737</v>
      </c>
      <c r="E776" s="197" t="s">
        <v>11</v>
      </c>
      <c r="F776" s="196" t="s">
        <v>11</v>
      </c>
      <c r="G776" s="196">
        <v>93434</v>
      </c>
      <c r="H776" s="196" t="s">
        <v>849</v>
      </c>
      <c r="I776" s="196" t="s">
        <v>739</v>
      </c>
      <c r="J776" s="196" t="s">
        <v>62</v>
      </c>
      <c r="K776" s="197">
        <v>372.4</v>
      </c>
      <c r="L776" s="196" t="s">
        <v>63</v>
      </c>
      <c r="M776"/>
    </row>
    <row r="777" spans="1:13" ht="13.5" hidden="1" x14ac:dyDescent="0.25">
      <c r="A777" s="196" t="s">
        <v>589</v>
      </c>
      <c r="B777" s="196" t="s">
        <v>590</v>
      </c>
      <c r="C777" s="196" t="s">
        <v>736</v>
      </c>
      <c r="D777" s="196" t="s">
        <v>737</v>
      </c>
      <c r="E777" s="197" t="s">
        <v>11</v>
      </c>
      <c r="F777" s="196" t="s">
        <v>11</v>
      </c>
      <c r="G777" s="196">
        <v>93440</v>
      </c>
      <c r="H777" s="196" t="s">
        <v>850</v>
      </c>
      <c r="I777" s="196" t="s">
        <v>739</v>
      </c>
      <c r="J777" s="196" t="s">
        <v>62</v>
      </c>
      <c r="K777" s="197">
        <v>168.67</v>
      </c>
      <c r="L777" s="196" t="s">
        <v>63</v>
      </c>
      <c r="M777"/>
    </row>
    <row r="778" spans="1:13" ht="13.5" hidden="1" x14ac:dyDescent="0.25">
      <c r="A778" s="196" t="s">
        <v>589</v>
      </c>
      <c r="B778" s="196" t="s">
        <v>590</v>
      </c>
      <c r="C778" s="196" t="s">
        <v>736</v>
      </c>
      <c r="D778" s="196" t="s">
        <v>737</v>
      </c>
      <c r="E778" s="197" t="s">
        <v>11</v>
      </c>
      <c r="F778" s="196" t="s">
        <v>11</v>
      </c>
      <c r="G778" s="196">
        <v>95122</v>
      </c>
      <c r="H778" s="196" t="s">
        <v>851</v>
      </c>
      <c r="I778" s="196" t="s">
        <v>739</v>
      </c>
      <c r="J778" s="196" t="s">
        <v>62</v>
      </c>
      <c r="K778" s="197">
        <v>255.62</v>
      </c>
      <c r="L778" s="196" t="s">
        <v>63</v>
      </c>
      <c r="M778"/>
    </row>
    <row r="779" spans="1:13" ht="13.5" hidden="1" x14ac:dyDescent="0.25">
      <c r="A779" s="196" t="s">
        <v>589</v>
      </c>
      <c r="B779" s="196" t="s">
        <v>590</v>
      </c>
      <c r="C779" s="196" t="s">
        <v>736</v>
      </c>
      <c r="D779" s="196" t="s">
        <v>737</v>
      </c>
      <c r="E779" s="197" t="s">
        <v>11</v>
      </c>
      <c r="F779" s="196" t="s">
        <v>11</v>
      </c>
      <c r="G779" s="196">
        <v>95128</v>
      </c>
      <c r="H779" s="196" t="s">
        <v>852</v>
      </c>
      <c r="I779" s="196" t="s">
        <v>739</v>
      </c>
      <c r="J779" s="196" t="s">
        <v>62</v>
      </c>
      <c r="K779" s="197">
        <v>55.57</v>
      </c>
      <c r="L779" s="196" t="s">
        <v>63</v>
      </c>
      <c r="M779"/>
    </row>
    <row r="780" spans="1:13" ht="13.5" hidden="1" x14ac:dyDescent="0.25">
      <c r="A780" s="196" t="s">
        <v>589</v>
      </c>
      <c r="B780" s="196" t="s">
        <v>590</v>
      </c>
      <c r="C780" s="196" t="s">
        <v>736</v>
      </c>
      <c r="D780" s="196" t="s">
        <v>737</v>
      </c>
      <c r="E780" s="197" t="s">
        <v>11</v>
      </c>
      <c r="F780" s="196" t="s">
        <v>11</v>
      </c>
      <c r="G780" s="196">
        <v>95140</v>
      </c>
      <c r="H780" s="196" t="s">
        <v>853</v>
      </c>
      <c r="I780" s="196" t="s">
        <v>739</v>
      </c>
      <c r="J780" s="196" t="s">
        <v>595</v>
      </c>
      <c r="K780" s="197">
        <v>0.04</v>
      </c>
      <c r="L780" s="196" t="s">
        <v>63</v>
      </c>
      <c r="M780"/>
    </row>
    <row r="781" spans="1:13" ht="13.5" hidden="1" x14ac:dyDescent="0.25">
      <c r="A781" s="196" t="s">
        <v>589</v>
      </c>
      <c r="B781" s="196" t="s">
        <v>590</v>
      </c>
      <c r="C781" s="196" t="s">
        <v>736</v>
      </c>
      <c r="D781" s="196" t="s">
        <v>737</v>
      </c>
      <c r="E781" s="197" t="s">
        <v>11</v>
      </c>
      <c r="F781" s="196" t="s">
        <v>11</v>
      </c>
      <c r="G781" s="196">
        <v>95213</v>
      </c>
      <c r="H781" s="196" t="s">
        <v>854</v>
      </c>
      <c r="I781" s="196" t="s">
        <v>739</v>
      </c>
      <c r="J781" s="196" t="s">
        <v>62</v>
      </c>
      <c r="K781" s="197">
        <v>96.27</v>
      </c>
      <c r="L781" s="196" t="s">
        <v>63</v>
      </c>
      <c r="M781"/>
    </row>
    <row r="782" spans="1:13" ht="13.5" hidden="1" x14ac:dyDescent="0.25">
      <c r="A782" s="196" t="s">
        <v>589</v>
      </c>
      <c r="B782" s="196" t="s">
        <v>590</v>
      </c>
      <c r="C782" s="196" t="s">
        <v>736</v>
      </c>
      <c r="D782" s="196" t="s">
        <v>737</v>
      </c>
      <c r="E782" s="197" t="s">
        <v>11</v>
      </c>
      <c r="F782" s="196" t="s">
        <v>11</v>
      </c>
      <c r="G782" s="196">
        <v>95259</v>
      </c>
      <c r="H782" s="196" t="s">
        <v>855</v>
      </c>
      <c r="I782" s="196" t="s">
        <v>739</v>
      </c>
      <c r="J782" s="196" t="s">
        <v>62</v>
      </c>
      <c r="K782" s="197">
        <v>30.61</v>
      </c>
      <c r="L782" s="196" t="s">
        <v>63</v>
      </c>
      <c r="M782"/>
    </row>
    <row r="783" spans="1:13" ht="13.5" hidden="1" x14ac:dyDescent="0.25">
      <c r="A783" s="196" t="s">
        <v>589</v>
      </c>
      <c r="B783" s="196" t="s">
        <v>590</v>
      </c>
      <c r="C783" s="196" t="s">
        <v>736</v>
      </c>
      <c r="D783" s="196" t="s">
        <v>737</v>
      </c>
      <c r="E783" s="197" t="s">
        <v>11</v>
      </c>
      <c r="F783" s="196" t="s">
        <v>11</v>
      </c>
      <c r="G783" s="196">
        <v>95265</v>
      </c>
      <c r="H783" s="196" t="s">
        <v>856</v>
      </c>
      <c r="I783" s="196" t="s">
        <v>739</v>
      </c>
      <c r="J783" s="196" t="s">
        <v>595</v>
      </c>
      <c r="K783" s="197">
        <v>0.88</v>
      </c>
      <c r="L783" s="196" t="s">
        <v>63</v>
      </c>
      <c r="M783"/>
    </row>
    <row r="784" spans="1:13" ht="13.5" hidden="1" x14ac:dyDescent="0.25">
      <c r="A784" s="196" t="s">
        <v>589</v>
      </c>
      <c r="B784" s="196" t="s">
        <v>590</v>
      </c>
      <c r="C784" s="196" t="s">
        <v>736</v>
      </c>
      <c r="D784" s="196" t="s">
        <v>737</v>
      </c>
      <c r="E784" s="197" t="s">
        <v>11</v>
      </c>
      <c r="F784" s="196" t="s">
        <v>11</v>
      </c>
      <c r="G784" s="196">
        <v>95271</v>
      </c>
      <c r="H784" s="196" t="s">
        <v>857</v>
      </c>
      <c r="I784" s="196" t="s">
        <v>739</v>
      </c>
      <c r="J784" s="196" t="s">
        <v>62</v>
      </c>
      <c r="K784" s="197">
        <v>0.61</v>
      </c>
      <c r="L784" s="196" t="s">
        <v>63</v>
      </c>
      <c r="M784"/>
    </row>
    <row r="785" spans="1:13" ht="13.5" hidden="1" x14ac:dyDescent="0.25">
      <c r="A785" s="196" t="s">
        <v>589</v>
      </c>
      <c r="B785" s="196" t="s">
        <v>590</v>
      </c>
      <c r="C785" s="196" t="s">
        <v>736</v>
      </c>
      <c r="D785" s="196" t="s">
        <v>737</v>
      </c>
      <c r="E785" s="197" t="s">
        <v>11</v>
      </c>
      <c r="F785" s="196" t="s">
        <v>11</v>
      </c>
      <c r="G785" s="196">
        <v>95277</v>
      </c>
      <c r="H785" s="196" t="s">
        <v>858</v>
      </c>
      <c r="I785" s="196" t="s">
        <v>739</v>
      </c>
      <c r="J785" s="196" t="s">
        <v>62</v>
      </c>
      <c r="K785" s="197">
        <v>0.61</v>
      </c>
      <c r="L785" s="196" t="s">
        <v>63</v>
      </c>
      <c r="M785"/>
    </row>
    <row r="786" spans="1:13" ht="13.5" hidden="1" x14ac:dyDescent="0.25">
      <c r="A786" s="196" t="s">
        <v>589</v>
      </c>
      <c r="B786" s="196" t="s">
        <v>590</v>
      </c>
      <c r="C786" s="196" t="s">
        <v>736</v>
      </c>
      <c r="D786" s="196" t="s">
        <v>737</v>
      </c>
      <c r="E786" s="197" t="s">
        <v>11</v>
      </c>
      <c r="F786" s="196" t="s">
        <v>11</v>
      </c>
      <c r="G786" s="196">
        <v>95283</v>
      </c>
      <c r="H786" s="196" t="s">
        <v>859</v>
      </c>
      <c r="I786" s="196" t="s">
        <v>739</v>
      </c>
      <c r="J786" s="196" t="s">
        <v>595</v>
      </c>
      <c r="K786" s="197">
        <v>0.73</v>
      </c>
      <c r="L786" s="196" t="s">
        <v>63</v>
      </c>
      <c r="M786"/>
    </row>
    <row r="787" spans="1:13" ht="13.5" hidden="1" x14ac:dyDescent="0.25">
      <c r="A787" s="196" t="s">
        <v>589</v>
      </c>
      <c r="B787" s="196" t="s">
        <v>590</v>
      </c>
      <c r="C787" s="196" t="s">
        <v>736</v>
      </c>
      <c r="D787" s="196" t="s">
        <v>737</v>
      </c>
      <c r="E787" s="197" t="s">
        <v>11</v>
      </c>
      <c r="F787" s="196" t="s">
        <v>11</v>
      </c>
      <c r="G787" s="196">
        <v>95621</v>
      </c>
      <c r="H787" s="196" t="s">
        <v>860</v>
      </c>
      <c r="I787" s="196" t="s">
        <v>739</v>
      </c>
      <c r="J787" s="196" t="s">
        <v>62</v>
      </c>
      <c r="K787" s="197">
        <v>30.26</v>
      </c>
      <c r="L787" s="196" t="s">
        <v>63</v>
      </c>
      <c r="M787"/>
    </row>
    <row r="788" spans="1:13" ht="13.5" hidden="1" x14ac:dyDescent="0.25">
      <c r="A788" s="196" t="s">
        <v>589</v>
      </c>
      <c r="B788" s="196" t="s">
        <v>590</v>
      </c>
      <c r="C788" s="196" t="s">
        <v>736</v>
      </c>
      <c r="D788" s="196" t="s">
        <v>737</v>
      </c>
      <c r="E788" s="197" t="s">
        <v>11</v>
      </c>
      <c r="F788" s="196" t="s">
        <v>11</v>
      </c>
      <c r="G788" s="196">
        <v>95632</v>
      </c>
      <c r="H788" s="196" t="s">
        <v>861</v>
      </c>
      <c r="I788" s="196" t="s">
        <v>739</v>
      </c>
      <c r="J788" s="196" t="s">
        <v>62</v>
      </c>
      <c r="K788" s="197">
        <v>91.63</v>
      </c>
      <c r="L788" s="196" t="s">
        <v>63</v>
      </c>
      <c r="M788"/>
    </row>
    <row r="789" spans="1:13" ht="13.5" hidden="1" x14ac:dyDescent="0.25">
      <c r="A789" s="196" t="s">
        <v>589</v>
      </c>
      <c r="B789" s="196" t="s">
        <v>590</v>
      </c>
      <c r="C789" s="196" t="s">
        <v>736</v>
      </c>
      <c r="D789" s="196" t="s">
        <v>737</v>
      </c>
      <c r="E789" s="197" t="s">
        <v>11</v>
      </c>
      <c r="F789" s="196" t="s">
        <v>11</v>
      </c>
      <c r="G789" s="196">
        <v>95703</v>
      </c>
      <c r="H789" s="196" t="s">
        <v>862</v>
      </c>
      <c r="I789" s="196" t="s">
        <v>739</v>
      </c>
      <c r="J789" s="196" t="s">
        <v>62</v>
      </c>
      <c r="K789" s="197">
        <v>38.58</v>
      </c>
      <c r="L789" s="196" t="s">
        <v>63</v>
      </c>
      <c r="M789"/>
    </row>
    <row r="790" spans="1:13" ht="13.5" hidden="1" x14ac:dyDescent="0.25">
      <c r="A790" s="196" t="s">
        <v>589</v>
      </c>
      <c r="B790" s="196" t="s">
        <v>590</v>
      </c>
      <c r="C790" s="196" t="s">
        <v>736</v>
      </c>
      <c r="D790" s="196" t="s">
        <v>737</v>
      </c>
      <c r="E790" s="197" t="s">
        <v>11</v>
      </c>
      <c r="F790" s="196" t="s">
        <v>11</v>
      </c>
      <c r="G790" s="196">
        <v>95709</v>
      </c>
      <c r="H790" s="196" t="s">
        <v>863</v>
      </c>
      <c r="I790" s="196" t="s">
        <v>739</v>
      </c>
      <c r="J790" s="196" t="s">
        <v>62</v>
      </c>
      <c r="K790" s="197">
        <v>99.89</v>
      </c>
      <c r="L790" s="196" t="s">
        <v>63</v>
      </c>
      <c r="M790"/>
    </row>
    <row r="791" spans="1:13" ht="13.5" hidden="1" x14ac:dyDescent="0.25">
      <c r="A791" s="196" t="s">
        <v>589</v>
      </c>
      <c r="B791" s="196" t="s">
        <v>590</v>
      </c>
      <c r="C791" s="196" t="s">
        <v>736</v>
      </c>
      <c r="D791" s="196" t="s">
        <v>737</v>
      </c>
      <c r="E791" s="197" t="s">
        <v>11</v>
      </c>
      <c r="F791" s="196" t="s">
        <v>11</v>
      </c>
      <c r="G791" s="196">
        <v>95721</v>
      </c>
      <c r="H791" s="196" t="s">
        <v>864</v>
      </c>
      <c r="I791" s="196" t="s">
        <v>739</v>
      </c>
      <c r="J791" s="196" t="s">
        <v>62</v>
      </c>
      <c r="K791" s="197">
        <v>119.41</v>
      </c>
      <c r="L791" s="196" t="s">
        <v>63</v>
      </c>
      <c r="M791"/>
    </row>
    <row r="792" spans="1:13" ht="13.5" hidden="1" x14ac:dyDescent="0.25">
      <c r="A792" s="196" t="s">
        <v>589</v>
      </c>
      <c r="B792" s="196" t="s">
        <v>590</v>
      </c>
      <c r="C792" s="196" t="s">
        <v>736</v>
      </c>
      <c r="D792" s="196" t="s">
        <v>737</v>
      </c>
      <c r="E792" s="197" t="s">
        <v>11</v>
      </c>
      <c r="F792" s="196" t="s">
        <v>11</v>
      </c>
      <c r="G792" s="196">
        <v>95873</v>
      </c>
      <c r="H792" s="196" t="s">
        <v>865</v>
      </c>
      <c r="I792" s="196" t="s">
        <v>739</v>
      </c>
      <c r="J792" s="196" t="s">
        <v>62</v>
      </c>
      <c r="K792" s="197">
        <v>13.75</v>
      </c>
      <c r="L792" s="196" t="s">
        <v>63</v>
      </c>
      <c r="M792"/>
    </row>
    <row r="793" spans="1:13" ht="13.5" hidden="1" x14ac:dyDescent="0.25">
      <c r="A793" s="196" t="s">
        <v>589</v>
      </c>
      <c r="B793" s="196" t="s">
        <v>590</v>
      </c>
      <c r="C793" s="196" t="s">
        <v>736</v>
      </c>
      <c r="D793" s="196" t="s">
        <v>737</v>
      </c>
      <c r="E793" s="197" t="s">
        <v>11</v>
      </c>
      <c r="F793" s="196" t="s">
        <v>11</v>
      </c>
      <c r="G793" s="196">
        <v>96014</v>
      </c>
      <c r="H793" s="196" t="s">
        <v>866</v>
      </c>
      <c r="I793" s="196" t="s">
        <v>739</v>
      </c>
      <c r="J793" s="196" t="s">
        <v>62</v>
      </c>
      <c r="K793" s="197">
        <v>61.1</v>
      </c>
      <c r="L793" s="196" t="s">
        <v>63</v>
      </c>
      <c r="M793"/>
    </row>
    <row r="794" spans="1:13" ht="13.5" hidden="1" x14ac:dyDescent="0.25">
      <c r="A794" s="196" t="s">
        <v>589</v>
      </c>
      <c r="B794" s="196" t="s">
        <v>590</v>
      </c>
      <c r="C794" s="196" t="s">
        <v>736</v>
      </c>
      <c r="D794" s="196" t="s">
        <v>737</v>
      </c>
      <c r="E794" s="197" t="s">
        <v>11</v>
      </c>
      <c r="F794" s="196" t="s">
        <v>11</v>
      </c>
      <c r="G794" s="196">
        <v>96021</v>
      </c>
      <c r="H794" s="196" t="s">
        <v>867</v>
      </c>
      <c r="I794" s="196" t="s">
        <v>739</v>
      </c>
      <c r="J794" s="196" t="s">
        <v>62</v>
      </c>
      <c r="K794" s="197">
        <v>60.85</v>
      </c>
      <c r="L794" s="196" t="s">
        <v>63</v>
      </c>
      <c r="M794"/>
    </row>
    <row r="795" spans="1:13" ht="13.5" hidden="1" x14ac:dyDescent="0.25">
      <c r="A795" s="196" t="s">
        <v>589</v>
      </c>
      <c r="B795" s="196" t="s">
        <v>590</v>
      </c>
      <c r="C795" s="196" t="s">
        <v>736</v>
      </c>
      <c r="D795" s="196" t="s">
        <v>737</v>
      </c>
      <c r="E795" s="197" t="s">
        <v>11</v>
      </c>
      <c r="F795" s="196" t="s">
        <v>11</v>
      </c>
      <c r="G795" s="196">
        <v>96029</v>
      </c>
      <c r="H795" s="196" t="s">
        <v>868</v>
      </c>
      <c r="I795" s="196" t="s">
        <v>739</v>
      </c>
      <c r="J795" s="196" t="s">
        <v>62</v>
      </c>
      <c r="K795" s="197">
        <v>54.31</v>
      </c>
      <c r="L795" s="196" t="s">
        <v>63</v>
      </c>
      <c r="M795"/>
    </row>
    <row r="796" spans="1:13" ht="13.5" hidden="1" x14ac:dyDescent="0.25">
      <c r="A796" s="196" t="s">
        <v>589</v>
      </c>
      <c r="B796" s="196" t="s">
        <v>590</v>
      </c>
      <c r="C796" s="196" t="s">
        <v>736</v>
      </c>
      <c r="D796" s="196" t="s">
        <v>737</v>
      </c>
      <c r="E796" s="197" t="s">
        <v>11</v>
      </c>
      <c r="F796" s="196" t="s">
        <v>11</v>
      </c>
      <c r="G796" s="196">
        <v>96036</v>
      </c>
      <c r="H796" s="196" t="s">
        <v>869</v>
      </c>
      <c r="I796" s="196" t="s">
        <v>739</v>
      </c>
      <c r="J796" s="196" t="s">
        <v>62</v>
      </c>
      <c r="K796" s="197">
        <v>90.14</v>
      </c>
      <c r="L796" s="196" t="s">
        <v>63</v>
      </c>
      <c r="M796"/>
    </row>
    <row r="797" spans="1:13" ht="13.5" hidden="1" x14ac:dyDescent="0.25">
      <c r="A797" s="196" t="s">
        <v>589</v>
      </c>
      <c r="B797" s="196" t="s">
        <v>590</v>
      </c>
      <c r="C797" s="196" t="s">
        <v>736</v>
      </c>
      <c r="D797" s="196" t="s">
        <v>737</v>
      </c>
      <c r="E797" s="197" t="s">
        <v>11</v>
      </c>
      <c r="F797" s="196" t="s">
        <v>11</v>
      </c>
      <c r="G797" s="196">
        <v>96155</v>
      </c>
      <c r="H797" s="196" t="s">
        <v>870</v>
      </c>
      <c r="I797" s="196" t="s">
        <v>739</v>
      </c>
      <c r="J797" s="196" t="s">
        <v>62</v>
      </c>
      <c r="K797" s="197">
        <v>54.56</v>
      </c>
      <c r="L797" s="196" t="s">
        <v>63</v>
      </c>
      <c r="M797"/>
    </row>
    <row r="798" spans="1:13" ht="13.5" hidden="1" x14ac:dyDescent="0.25">
      <c r="A798" s="196" t="s">
        <v>589</v>
      </c>
      <c r="B798" s="196" t="s">
        <v>590</v>
      </c>
      <c r="C798" s="196" t="s">
        <v>736</v>
      </c>
      <c r="D798" s="196" t="s">
        <v>737</v>
      </c>
      <c r="E798" s="197" t="s">
        <v>11</v>
      </c>
      <c r="F798" s="196" t="s">
        <v>11</v>
      </c>
      <c r="G798" s="196">
        <v>96156</v>
      </c>
      <c r="H798" s="196" t="s">
        <v>871</v>
      </c>
      <c r="I798" s="196" t="s">
        <v>739</v>
      </c>
      <c r="J798" s="196" t="s">
        <v>62</v>
      </c>
      <c r="K798" s="197">
        <v>66.930000000000007</v>
      </c>
      <c r="L798" s="196" t="s">
        <v>63</v>
      </c>
      <c r="M798"/>
    </row>
    <row r="799" spans="1:13" ht="13.5" hidden="1" x14ac:dyDescent="0.25">
      <c r="A799" s="196" t="s">
        <v>589</v>
      </c>
      <c r="B799" s="196" t="s">
        <v>590</v>
      </c>
      <c r="C799" s="196" t="s">
        <v>736</v>
      </c>
      <c r="D799" s="196" t="s">
        <v>737</v>
      </c>
      <c r="E799" s="197" t="s">
        <v>11</v>
      </c>
      <c r="F799" s="196" t="s">
        <v>11</v>
      </c>
      <c r="G799" s="196">
        <v>96159</v>
      </c>
      <c r="H799" s="196" t="s">
        <v>872</v>
      </c>
      <c r="I799" s="196" t="s">
        <v>739</v>
      </c>
      <c r="J799" s="196" t="s">
        <v>62</v>
      </c>
      <c r="K799" s="197">
        <v>95.66</v>
      </c>
      <c r="L799" s="196" t="s">
        <v>63</v>
      </c>
      <c r="M799"/>
    </row>
    <row r="800" spans="1:13" ht="13.5" hidden="1" x14ac:dyDescent="0.25">
      <c r="A800" s="196" t="s">
        <v>589</v>
      </c>
      <c r="B800" s="196" t="s">
        <v>590</v>
      </c>
      <c r="C800" s="196" t="s">
        <v>736</v>
      </c>
      <c r="D800" s="196" t="s">
        <v>737</v>
      </c>
      <c r="E800" s="197" t="s">
        <v>11</v>
      </c>
      <c r="F800" s="196" t="s">
        <v>11</v>
      </c>
      <c r="G800" s="196">
        <v>96246</v>
      </c>
      <c r="H800" s="196" t="s">
        <v>33316</v>
      </c>
      <c r="I800" s="196" t="s">
        <v>739</v>
      </c>
      <c r="J800" s="196" t="s">
        <v>62</v>
      </c>
      <c r="K800" s="197">
        <v>73.989999999999995</v>
      </c>
      <c r="L800" s="196" t="s">
        <v>63</v>
      </c>
      <c r="M800"/>
    </row>
    <row r="801" spans="1:13" ht="13.5" hidden="1" x14ac:dyDescent="0.25">
      <c r="A801" s="196" t="s">
        <v>589</v>
      </c>
      <c r="B801" s="196" t="s">
        <v>590</v>
      </c>
      <c r="C801" s="196" t="s">
        <v>736</v>
      </c>
      <c r="D801" s="196" t="s">
        <v>737</v>
      </c>
      <c r="E801" s="197" t="s">
        <v>11</v>
      </c>
      <c r="F801" s="196" t="s">
        <v>11</v>
      </c>
      <c r="G801" s="196">
        <v>96464</v>
      </c>
      <c r="H801" s="196" t="s">
        <v>33317</v>
      </c>
      <c r="I801" s="196" t="s">
        <v>739</v>
      </c>
      <c r="J801" s="196" t="s">
        <v>62</v>
      </c>
      <c r="K801" s="197">
        <v>98.26</v>
      </c>
      <c r="L801" s="196" t="s">
        <v>63</v>
      </c>
      <c r="M801"/>
    </row>
    <row r="802" spans="1:13" ht="13.5" hidden="1" x14ac:dyDescent="0.25">
      <c r="A802" s="196" t="s">
        <v>589</v>
      </c>
      <c r="B802" s="196" t="s">
        <v>590</v>
      </c>
      <c r="C802" s="196" t="s">
        <v>736</v>
      </c>
      <c r="D802" s="196" t="s">
        <v>737</v>
      </c>
      <c r="E802" s="197" t="s">
        <v>11</v>
      </c>
      <c r="F802" s="196" t="s">
        <v>11</v>
      </c>
      <c r="G802" s="196">
        <v>98765</v>
      </c>
      <c r="H802" s="196" t="s">
        <v>873</v>
      </c>
      <c r="I802" s="196" t="s">
        <v>739</v>
      </c>
      <c r="J802" s="196" t="s">
        <v>595</v>
      </c>
      <c r="K802" s="197">
        <v>0.06</v>
      </c>
      <c r="L802" s="196" t="s">
        <v>63</v>
      </c>
      <c r="M802"/>
    </row>
    <row r="803" spans="1:13" ht="13.5" hidden="1" x14ac:dyDescent="0.25">
      <c r="A803" s="196" t="s">
        <v>589</v>
      </c>
      <c r="B803" s="196" t="s">
        <v>590</v>
      </c>
      <c r="C803" s="196" t="s">
        <v>736</v>
      </c>
      <c r="D803" s="196" t="s">
        <v>737</v>
      </c>
      <c r="E803" s="197" t="s">
        <v>11</v>
      </c>
      <c r="F803" s="196" t="s">
        <v>11</v>
      </c>
      <c r="G803" s="196">
        <v>99834</v>
      </c>
      <c r="H803" s="196" t="s">
        <v>874</v>
      </c>
      <c r="I803" s="196" t="s">
        <v>739</v>
      </c>
      <c r="J803" s="196" t="s">
        <v>595</v>
      </c>
      <c r="K803" s="197">
        <v>0.27</v>
      </c>
      <c r="L803" s="196" t="s">
        <v>63</v>
      </c>
      <c r="M803"/>
    </row>
    <row r="804" spans="1:13" ht="13.5" hidden="1" x14ac:dyDescent="0.25">
      <c r="A804" s="196" t="s">
        <v>589</v>
      </c>
      <c r="B804" s="196" t="s">
        <v>590</v>
      </c>
      <c r="C804" s="196" t="s">
        <v>736</v>
      </c>
      <c r="D804" s="196" t="s">
        <v>737</v>
      </c>
      <c r="E804" s="197" t="s">
        <v>11</v>
      </c>
      <c r="F804" s="196" t="s">
        <v>11</v>
      </c>
      <c r="G804" s="196">
        <v>100642</v>
      </c>
      <c r="H804" s="196" t="s">
        <v>875</v>
      </c>
      <c r="I804" s="196" t="s">
        <v>739</v>
      </c>
      <c r="J804" s="196" t="s">
        <v>62</v>
      </c>
      <c r="K804" s="197">
        <v>304.41000000000003</v>
      </c>
      <c r="L804" s="196" t="s">
        <v>63</v>
      </c>
      <c r="M804"/>
    </row>
    <row r="805" spans="1:13" ht="13.5" hidden="1" x14ac:dyDescent="0.25">
      <c r="A805" s="196" t="s">
        <v>589</v>
      </c>
      <c r="B805" s="196" t="s">
        <v>590</v>
      </c>
      <c r="C805" s="196" t="s">
        <v>736</v>
      </c>
      <c r="D805" s="196" t="s">
        <v>737</v>
      </c>
      <c r="E805" s="197" t="s">
        <v>11</v>
      </c>
      <c r="F805" s="196" t="s">
        <v>11</v>
      </c>
      <c r="G805" s="196">
        <v>100648</v>
      </c>
      <c r="H805" s="196" t="s">
        <v>876</v>
      </c>
      <c r="I805" s="196" t="s">
        <v>739</v>
      </c>
      <c r="J805" s="196" t="s">
        <v>62</v>
      </c>
      <c r="K805" s="197">
        <v>601.30999999999995</v>
      </c>
      <c r="L805" s="196" t="s">
        <v>63</v>
      </c>
      <c r="M805"/>
    </row>
    <row r="806" spans="1:13" ht="13.5" hidden="1" x14ac:dyDescent="0.25">
      <c r="A806" s="196" t="s">
        <v>589</v>
      </c>
      <c r="B806" s="196" t="s">
        <v>590</v>
      </c>
      <c r="C806" s="196" t="s">
        <v>736</v>
      </c>
      <c r="D806" s="196" t="s">
        <v>737</v>
      </c>
      <c r="E806" s="197" t="s">
        <v>11</v>
      </c>
      <c r="F806" s="196" t="s">
        <v>11</v>
      </c>
      <c r="G806" s="196">
        <v>102274</v>
      </c>
      <c r="H806" s="196" t="s">
        <v>877</v>
      </c>
      <c r="I806" s="196" t="s">
        <v>739</v>
      </c>
      <c r="J806" s="196" t="s">
        <v>62</v>
      </c>
      <c r="K806" s="197">
        <v>29.63</v>
      </c>
      <c r="L806" s="196" t="s">
        <v>63</v>
      </c>
      <c r="M806"/>
    </row>
    <row r="807" spans="1:13" ht="13.5" hidden="1" x14ac:dyDescent="0.25">
      <c r="A807" s="196" t="s">
        <v>589</v>
      </c>
      <c r="B807" s="196" t="s">
        <v>590</v>
      </c>
      <c r="C807" s="196" t="s">
        <v>736</v>
      </c>
      <c r="D807" s="196" t="s">
        <v>737</v>
      </c>
      <c r="E807" s="197" t="s">
        <v>11</v>
      </c>
      <c r="F807" s="196" t="s">
        <v>11</v>
      </c>
      <c r="G807" s="196">
        <v>102875</v>
      </c>
      <c r="H807" s="196" t="s">
        <v>33318</v>
      </c>
      <c r="I807" s="196" t="s">
        <v>739</v>
      </c>
      <c r="J807" s="196" t="s">
        <v>62</v>
      </c>
      <c r="K807" s="197">
        <v>473.96</v>
      </c>
      <c r="L807" s="196" t="s">
        <v>63</v>
      </c>
      <c r="M807"/>
    </row>
    <row r="808" spans="1:13" ht="13.5" hidden="1" x14ac:dyDescent="0.25">
      <c r="A808" s="196" t="s">
        <v>589</v>
      </c>
      <c r="B808" s="196" t="s">
        <v>590</v>
      </c>
      <c r="C808" s="196" t="s">
        <v>736</v>
      </c>
      <c r="D808" s="196" t="s">
        <v>737</v>
      </c>
      <c r="E808" s="197" t="s">
        <v>11</v>
      </c>
      <c r="F808" s="196" t="s">
        <v>11</v>
      </c>
      <c r="G808" s="196">
        <v>102881</v>
      </c>
      <c r="H808" s="196" t="s">
        <v>33319</v>
      </c>
      <c r="I808" s="196" t="s">
        <v>739</v>
      </c>
      <c r="J808" s="196" t="s">
        <v>62</v>
      </c>
      <c r="K808" s="197">
        <v>646.11</v>
      </c>
      <c r="L808" s="196" t="s">
        <v>63</v>
      </c>
      <c r="M808"/>
    </row>
    <row r="809" spans="1:13" ht="13.5" hidden="1" x14ac:dyDescent="0.25">
      <c r="A809" s="196" t="s">
        <v>589</v>
      </c>
      <c r="B809" s="196" t="s">
        <v>590</v>
      </c>
      <c r="C809" s="196" t="s">
        <v>736</v>
      </c>
      <c r="D809" s="196" t="s">
        <v>737</v>
      </c>
      <c r="E809" s="197" t="s">
        <v>11</v>
      </c>
      <c r="F809" s="196" t="s">
        <v>11</v>
      </c>
      <c r="G809" s="196">
        <v>102965</v>
      </c>
      <c r="H809" s="196" t="s">
        <v>33320</v>
      </c>
      <c r="I809" s="196" t="s">
        <v>739</v>
      </c>
      <c r="J809" s="196" t="s">
        <v>62</v>
      </c>
      <c r="K809" s="197">
        <v>246.59</v>
      </c>
      <c r="L809" s="196" t="s">
        <v>63</v>
      </c>
      <c r="M809"/>
    </row>
    <row r="810" spans="1:13" ht="13.5" hidden="1" x14ac:dyDescent="0.25">
      <c r="A810" s="196" t="s">
        <v>589</v>
      </c>
      <c r="B810" s="196" t="s">
        <v>590</v>
      </c>
      <c r="C810" s="196" t="s">
        <v>736</v>
      </c>
      <c r="D810" s="196" t="s">
        <v>737</v>
      </c>
      <c r="E810" s="197" t="s">
        <v>11</v>
      </c>
      <c r="F810" s="196" t="s">
        <v>11</v>
      </c>
      <c r="G810" s="196">
        <v>102975</v>
      </c>
      <c r="H810" s="196" t="s">
        <v>33321</v>
      </c>
      <c r="I810" s="196" t="s">
        <v>739</v>
      </c>
      <c r="J810" s="196" t="s">
        <v>62</v>
      </c>
      <c r="K810" s="197">
        <v>147.29</v>
      </c>
      <c r="L810" s="196" t="s">
        <v>63</v>
      </c>
      <c r="M810"/>
    </row>
    <row r="811" spans="1:13" ht="13.5" hidden="1" x14ac:dyDescent="0.25">
      <c r="A811" s="196" t="s">
        <v>589</v>
      </c>
      <c r="B811" s="196" t="s">
        <v>590</v>
      </c>
      <c r="C811" s="196" t="s">
        <v>736</v>
      </c>
      <c r="D811" s="196" t="s">
        <v>737</v>
      </c>
      <c r="E811" s="197" t="s">
        <v>11</v>
      </c>
      <c r="F811" s="196" t="s">
        <v>11</v>
      </c>
      <c r="G811" s="196">
        <v>103225</v>
      </c>
      <c r="H811" s="196" t="s">
        <v>33322</v>
      </c>
      <c r="I811" s="196" t="s">
        <v>739</v>
      </c>
      <c r="J811" s="196" t="s">
        <v>62</v>
      </c>
      <c r="K811" s="197">
        <v>219.93</v>
      </c>
      <c r="L811" s="196" t="s">
        <v>63</v>
      </c>
      <c r="M811"/>
    </row>
    <row r="812" spans="1:13" ht="13.5" hidden="1" x14ac:dyDescent="0.25">
      <c r="A812" s="196" t="s">
        <v>589</v>
      </c>
      <c r="B812" s="196" t="s">
        <v>590</v>
      </c>
      <c r="C812" s="196" t="s">
        <v>736</v>
      </c>
      <c r="D812" s="196" t="s">
        <v>737</v>
      </c>
      <c r="E812" s="197" t="s">
        <v>11</v>
      </c>
      <c r="F812" s="196" t="s">
        <v>11</v>
      </c>
      <c r="G812" s="196">
        <v>103231</v>
      </c>
      <c r="H812" s="196" t="s">
        <v>33323</v>
      </c>
      <c r="I812" s="196" t="s">
        <v>739</v>
      </c>
      <c r="J812" s="196" t="s">
        <v>62</v>
      </c>
      <c r="K812" s="197">
        <v>462.93</v>
      </c>
      <c r="L812" s="196" t="s">
        <v>63</v>
      </c>
      <c r="M812"/>
    </row>
    <row r="813" spans="1:13" ht="13.5" hidden="1" x14ac:dyDescent="0.25">
      <c r="A813" s="196" t="s">
        <v>589</v>
      </c>
      <c r="B813" s="196" t="s">
        <v>590</v>
      </c>
      <c r="C813" s="196" t="s">
        <v>736</v>
      </c>
      <c r="D813" s="196" t="s">
        <v>737</v>
      </c>
      <c r="E813" s="197" t="s">
        <v>11</v>
      </c>
      <c r="F813" s="196" t="s">
        <v>11</v>
      </c>
      <c r="G813" s="196">
        <v>103237</v>
      </c>
      <c r="H813" s="196" t="s">
        <v>33324</v>
      </c>
      <c r="I813" s="196" t="s">
        <v>739</v>
      </c>
      <c r="J813" s="196" t="s">
        <v>62</v>
      </c>
      <c r="K813" s="197">
        <v>621.24</v>
      </c>
      <c r="L813" s="196" t="s">
        <v>63</v>
      </c>
      <c r="M813"/>
    </row>
    <row r="814" spans="1:13" ht="13.5" hidden="1" x14ac:dyDescent="0.25">
      <c r="A814" s="196" t="s">
        <v>589</v>
      </c>
      <c r="B814" s="196" t="s">
        <v>590</v>
      </c>
      <c r="C814" s="196" t="s">
        <v>736</v>
      </c>
      <c r="D814" s="196" t="s">
        <v>737</v>
      </c>
      <c r="E814" s="197" t="s">
        <v>11</v>
      </c>
      <c r="F814" s="196" t="s">
        <v>11</v>
      </c>
      <c r="G814" s="196">
        <v>104092</v>
      </c>
      <c r="H814" s="196" t="s">
        <v>878</v>
      </c>
      <c r="I814" s="196" t="s">
        <v>739</v>
      </c>
      <c r="J814" s="196" t="s">
        <v>62</v>
      </c>
      <c r="K814" s="197">
        <v>7.0000000000000007E-2</v>
      </c>
      <c r="L814" s="196" t="s">
        <v>63</v>
      </c>
      <c r="M814"/>
    </row>
    <row r="815" spans="1:13" ht="13.5" hidden="1" x14ac:dyDescent="0.25">
      <c r="A815" s="196" t="s">
        <v>589</v>
      </c>
      <c r="B815" s="196" t="s">
        <v>590</v>
      </c>
      <c r="C815" s="196" t="s">
        <v>736</v>
      </c>
      <c r="D815" s="196" t="s">
        <v>737</v>
      </c>
      <c r="E815" s="197" t="s">
        <v>11</v>
      </c>
      <c r="F815" s="196" t="s">
        <v>11</v>
      </c>
      <c r="G815" s="196">
        <v>104098</v>
      </c>
      <c r="H815" s="196" t="s">
        <v>879</v>
      </c>
      <c r="I815" s="196" t="s">
        <v>739</v>
      </c>
      <c r="J815" s="196" t="s">
        <v>62</v>
      </c>
      <c r="K815" s="197">
        <v>0.11</v>
      </c>
      <c r="L815" s="196" t="s">
        <v>63</v>
      </c>
      <c r="M815"/>
    </row>
    <row r="816" spans="1:13" ht="13.5" hidden="1" x14ac:dyDescent="0.25">
      <c r="A816" s="196" t="s">
        <v>589</v>
      </c>
      <c r="B816" s="196" t="s">
        <v>590</v>
      </c>
      <c r="C816" s="196" t="s">
        <v>736</v>
      </c>
      <c r="D816" s="196" t="s">
        <v>737</v>
      </c>
      <c r="E816" s="197" t="s">
        <v>11</v>
      </c>
      <c r="F816" s="196" t="s">
        <v>11</v>
      </c>
      <c r="G816" s="196">
        <v>104696</v>
      </c>
      <c r="H816" s="196" t="s">
        <v>33325</v>
      </c>
      <c r="I816" s="196" t="s">
        <v>739</v>
      </c>
      <c r="J816" s="196" t="s">
        <v>62</v>
      </c>
      <c r="K816" s="197">
        <v>33.35</v>
      </c>
      <c r="L816" s="196" t="s">
        <v>63</v>
      </c>
      <c r="M816"/>
    </row>
    <row r="817" spans="1:13" ht="13.5" hidden="1" x14ac:dyDescent="0.25">
      <c r="A817" s="196" t="s">
        <v>589</v>
      </c>
      <c r="B817" s="196" t="s">
        <v>590</v>
      </c>
      <c r="C817" s="196" t="s">
        <v>736</v>
      </c>
      <c r="D817" s="196" t="s">
        <v>737</v>
      </c>
      <c r="E817" s="197" t="s">
        <v>11</v>
      </c>
      <c r="F817" s="196" t="s">
        <v>11</v>
      </c>
      <c r="G817" s="196">
        <v>104717</v>
      </c>
      <c r="H817" s="196" t="s">
        <v>33326</v>
      </c>
      <c r="I817" s="196" t="s">
        <v>739</v>
      </c>
      <c r="J817" s="196" t="s">
        <v>62</v>
      </c>
      <c r="K817" s="197">
        <v>114.53</v>
      </c>
      <c r="L817" s="196" t="s">
        <v>63</v>
      </c>
      <c r="M817"/>
    </row>
    <row r="818" spans="1:13" ht="13.5" hidden="1" x14ac:dyDescent="0.25">
      <c r="A818" s="196" t="s">
        <v>589</v>
      </c>
      <c r="B818" s="196" t="s">
        <v>590</v>
      </c>
      <c r="C818" s="196" t="s">
        <v>880</v>
      </c>
      <c r="D818" s="196" t="s">
        <v>881</v>
      </c>
      <c r="E818" s="197" t="s">
        <v>11</v>
      </c>
      <c r="F818" s="196" t="s">
        <v>11</v>
      </c>
      <c r="G818" s="196">
        <v>5089</v>
      </c>
      <c r="H818" s="196" t="s">
        <v>882</v>
      </c>
      <c r="I818" s="196" t="s">
        <v>8</v>
      </c>
      <c r="J818" s="196" t="s">
        <v>62</v>
      </c>
      <c r="K818" s="197">
        <v>41.71</v>
      </c>
      <c r="L818" s="196" t="s">
        <v>63</v>
      </c>
      <c r="M818"/>
    </row>
    <row r="819" spans="1:13" ht="13.5" hidden="1" x14ac:dyDescent="0.25">
      <c r="A819" s="196" t="s">
        <v>589</v>
      </c>
      <c r="B819" s="196" t="s">
        <v>590</v>
      </c>
      <c r="C819" s="196" t="s">
        <v>880</v>
      </c>
      <c r="D819" s="196" t="s">
        <v>881</v>
      </c>
      <c r="E819" s="197" t="s">
        <v>11</v>
      </c>
      <c r="F819" s="196" t="s">
        <v>11</v>
      </c>
      <c r="G819" s="196">
        <v>5627</v>
      </c>
      <c r="H819" s="196" t="s">
        <v>883</v>
      </c>
      <c r="I819" s="196" t="s">
        <v>8</v>
      </c>
      <c r="J819" s="196" t="s">
        <v>595</v>
      </c>
      <c r="K819" s="197">
        <v>46.35</v>
      </c>
      <c r="L819" s="196" t="s">
        <v>63</v>
      </c>
      <c r="M819"/>
    </row>
    <row r="820" spans="1:13" ht="13.5" hidden="1" x14ac:dyDescent="0.25">
      <c r="A820" s="196" t="s">
        <v>589</v>
      </c>
      <c r="B820" s="196" t="s">
        <v>590</v>
      </c>
      <c r="C820" s="196" t="s">
        <v>880</v>
      </c>
      <c r="D820" s="196" t="s">
        <v>881</v>
      </c>
      <c r="E820" s="197" t="s">
        <v>11</v>
      </c>
      <c r="F820" s="196" t="s">
        <v>11</v>
      </c>
      <c r="G820" s="196">
        <v>5628</v>
      </c>
      <c r="H820" s="196" t="s">
        <v>884</v>
      </c>
      <c r="I820" s="196" t="s">
        <v>8</v>
      </c>
      <c r="J820" s="196" t="s">
        <v>595</v>
      </c>
      <c r="K820" s="197">
        <v>12.25</v>
      </c>
      <c r="L820" s="196" t="s">
        <v>63</v>
      </c>
      <c r="M820"/>
    </row>
    <row r="821" spans="1:13" ht="13.5" hidden="1" x14ac:dyDescent="0.25">
      <c r="A821" s="196" t="s">
        <v>589</v>
      </c>
      <c r="B821" s="196" t="s">
        <v>590</v>
      </c>
      <c r="C821" s="196" t="s">
        <v>880</v>
      </c>
      <c r="D821" s="196" t="s">
        <v>881</v>
      </c>
      <c r="E821" s="197" t="s">
        <v>11</v>
      </c>
      <c r="F821" s="196" t="s">
        <v>11</v>
      </c>
      <c r="G821" s="196">
        <v>5629</v>
      </c>
      <c r="H821" s="196" t="s">
        <v>885</v>
      </c>
      <c r="I821" s="196" t="s">
        <v>8</v>
      </c>
      <c r="J821" s="196" t="s">
        <v>595</v>
      </c>
      <c r="K821" s="197">
        <v>57.94</v>
      </c>
      <c r="L821" s="196" t="s">
        <v>63</v>
      </c>
      <c r="M821"/>
    </row>
    <row r="822" spans="1:13" ht="13.5" hidden="1" x14ac:dyDescent="0.25">
      <c r="A822" s="196" t="s">
        <v>589</v>
      </c>
      <c r="B822" s="196" t="s">
        <v>590</v>
      </c>
      <c r="C822" s="196" t="s">
        <v>880</v>
      </c>
      <c r="D822" s="196" t="s">
        <v>881</v>
      </c>
      <c r="E822" s="197" t="s">
        <v>11</v>
      </c>
      <c r="F822" s="196" t="s">
        <v>11</v>
      </c>
      <c r="G822" s="196">
        <v>5630</v>
      </c>
      <c r="H822" s="196" t="s">
        <v>886</v>
      </c>
      <c r="I822" s="196" t="s">
        <v>8</v>
      </c>
      <c r="J822" s="196" t="s">
        <v>595</v>
      </c>
      <c r="K822" s="197">
        <v>63.97</v>
      </c>
      <c r="L822" s="196" t="s">
        <v>63</v>
      </c>
      <c r="M822"/>
    </row>
    <row r="823" spans="1:13" ht="13.5" hidden="1" x14ac:dyDescent="0.25">
      <c r="A823" s="196" t="s">
        <v>589</v>
      </c>
      <c r="B823" s="196" t="s">
        <v>590</v>
      </c>
      <c r="C823" s="196" t="s">
        <v>880</v>
      </c>
      <c r="D823" s="196" t="s">
        <v>881</v>
      </c>
      <c r="E823" s="197" t="s">
        <v>11</v>
      </c>
      <c r="F823" s="196" t="s">
        <v>11</v>
      </c>
      <c r="G823" s="196">
        <v>5658</v>
      </c>
      <c r="H823" s="196" t="s">
        <v>887</v>
      </c>
      <c r="I823" s="196" t="s">
        <v>8</v>
      </c>
      <c r="J823" s="196" t="s">
        <v>62</v>
      </c>
      <c r="K823" s="197">
        <v>2.23</v>
      </c>
      <c r="L823" s="196" t="s">
        <v>63</v>
      </c>
      <c r="M823"/>
    </row>
    <row r="824" spans="1:13" ht="13.5" hidden="1" x14ac:dyDescent="0.25">
      <c r="A824" s="196" t="s">
        <v>589</v>
      </c>
      <c r="B824" s="196" t="s">
        <v>590</v>
      </c>
      <c r="C824" s="196" t="s">
        <v>880</v>
      </c>
      <c r="D824" s="196" t="s">
        <v>881</v>
      </c>
      <c r="E824" s="197" t="s">
        <v>11</v>
      </c>
      <c r="F824" s="196" t="s">
        <v>11</v>
      </c>
      <c r="G824" s="196">
        <v>5664</v>
      </c>
      <c r="H824" s="196" t="s">
        <v>888</v>
      </c>
      <c r="I824" s="196" t="s">
        <v>8</v>
      </c>
      <c r="J824" s="196" t="s">
        <v>62</v>
      </c>
      <c r="K824" s="197">
        <v>31.92</v>
      </c>
      <c r="L824" s="196" t="s">
        <v>63</v>
      </c>
      <c r="M824"/>
    </row>
    <row r="825" spans="1:13" ht="13.5" hidden="1" x14ac:dyDescent="0.25">
      <c r="A825" s="196" t="s">
        <v>589</v>
      </c>
      <c r="B825" s="196" t="s">
        <v>590</v>
      </c>
      <c r="C825" s="196" t="s">
        <v>880</v>
      </c>
      <c r="D825" s="196" t="s">
        <v>881</v>
      </c>
      <c r="E825" s="197" t="s">
        <v>11</v>
      </c>
      <c r="F825" s="196" t="s">
        <v>11</v>
      </c>
      <c r="G825" s="196">
        <v>5667</v>
      </c>
      <c r="H825" s="196" t="s">
        <v>889</v>
      </c>
      <c r="I825" s="196" t="s">
        <v>8</v>
      </c>
      <c r="J825" s="196" t="s">
        <v>62</v>
      </c>
      <c r="K825" s="197">
        <v>28.39</v>
      </c>
      <c r="L825" s="196" t="s">
        <v>63</v>
      </c>
      <c r="M825"/>
    </row>
    <row r="826" spans="1:13" ht="13.5" hidden="1" x14ac:dyDescent="0.25">
      <c r="A826" s="196" t="s">
        <v>589</v>
      </c>
      <c r="B826" s="196" t="s">
        <v>590</v>
      </c>
      <c r="C826" s="196" t="s">
        <v>880</v>
      </c>
      <c r="D826" s="196" t="s">
        <v>881</v>
      </c>
      <c r="E826" s="197" t="s">
        <v>11</v>
      </c>
      <c r="F826" s="196" t="s">
        <v>11</v>
      </c>
      <c r="G826" s="196">
        <v>5668</v>
      </c>
      <c r="H826" s="196" t="s">
        <v>890</v>
      </c>
      <c r="I826" s="196" t="s">
        <v>8</v>
      </c>
      <c r="J826" s="196" t="s">
        <v>595</v>
      </c>
      <c r="K826" s="197">
        <v>45.5</v>
      </c>
      <c r="L826" s="196" t="s">
        <v>63</v>
      </c>
      <c r="M826"/>
    </row>
    <row r="827" spans="1:13" ht="13.5" hidden="1" x14ac:dyDescent="0.25">
      <c r="A827" s="196" t="s">
        <v>589</v>
      </c>
      <c r="B827" s="196" t="s">
        <v>590</v>
      </c>
      <c r="C827" s="196" t="s">
        <v>880</v>
      </c>
      <c r="D827" s="196" t="s">
        <v>881</v>
      </c>
      <c r="E827" s="197" t="s">
        <v>11</v>
      </c>
      <c r="F827" s="196" t="s">
        <v>11</v>
      </c>
      <c r="G827" s="196">
        <v>5674</v>
      </c>
      <c r="H827" s="196" t="s">
        <v>891</v>
      </c>
      <c r="I827" s="196" t="s">
        <v>8</v>
      </c>
      <c r="J827" s="196" t="s">
        <v>62</v>
      </c>
      <c r="K827" s="197">
        <v>40.11</v>
      </c>
      <c r="L827" s="196" t="s">
        <v>63</v>
      </c>
      <c r="M827"/>
    </row>
    <row r="828" spans="1:13" ht="13.5" hidden="1" x14ac:dyDescent="0.25">
      <c r="A828" s="196" t="s">
        <v>589</v>
      </c>
      <c r="B828" s="196" t="s">
        <v>590</v>
      </c>
      <c r="C828" s="196" t="s">
        <v>880</v>
      </c>
      <c r="D828" s="196" t="s">
        <v>881</v>
      </c>
      <c r="E828" s="197" t="s">
        <v>11</v>
      </c>
      <c r="F828" s="196" t="s">
        <v>11</v>
      </c>
      <c r="G828" s="196">
        <v>5692</v>
      </c>
      <c r="H828" s="196" t="s">
        <v>892</v>
      </c>
      <c r="I828" s="196" t="s">
        <v>8</v>
      </c>
      <c r="J828" s="196" t="s">
        <v>62</v>
      </c>
      <c r="K828" s="197">
        <v>0.28000000000000003</v>
      </c>
      <c r="L828" s="196" t="s">
        <v>63</v>
      </c>
      <c r="M828"/>
    </row>
    <row r="829" spans="1:13" ht="13.5" hidden="1" x14ac:dyDescent="0.25">
      <c r="A829" s="196" t="s">
        <v>589</v>
      </c>
      <c r="B829" s="196" t="s">
        <v>590</v>
      </c>
      <c r="C829" s="196" t="s">
        <v>880</v>
      </c>
      <c r="D829" s="196" t="s">
        <v>881</v>
      </c>
      <c r="E829" s="197" t="s">
        <v>11</v>
      </c>
      <c r="F829" s="196" t="s">
        <v>11</v>
      </c>
      <c r="G829" s="196">
        <v>5693</v>
      </c>
      <c r="H829" s="196" t="s">
        <v>893</v>
      </c>
      <c r="I829" s="196" t="s">
        <v>8</v>
      </c>
      <c r="J829" s="196" t="s">
        <v>595</v>
      </c>
      <c r="K829" s="197">
        <v>20.36</v>
      </c>
      <c r="L829" s="196" t="s">
        <v>63</v>
      </c>
      <c r="M829"/>
    </row>
    <row r="830" spans="1:13" ht="13.5" hidden="1" x14ac:dyDescent="0.25">
      <c r="A830" s="196" t="s">
        <v>589</v>
      </c>
      <c r="B830" s="196" t="s">
        <v>590</v>
      </c>
      <c r="C830" s="196" t="s">
        <v>880</v>
      </c>
      <c r="D830" s="196" t="s">
        <v>881</v>
      </c>
      <c r="E830" s="197" t="s">
        <v>11</v>
      </c>
      <c r="F830" s="196" t="s">
        <v>11</v>
      </c>
      <c r="G830" s="196">
        <v>5695</v>
      </c>
      <c r="H830" s="196" t="s">
        <v>894</v>
      </c>
      <c r="I830" s="196" t="s">
        <v>8</v>
      </c>
      <c r="J830" s="196" t="s">
        <v>62</v>
      </c>
      <c r="K830" s="197">
        <v>40.020000000000003</v>
      </c>
      <c r="L830" s="196" t="s">
        <v>63</v>
      </c>
      <c r="M830"/>
    </row>
    <row r="831" spans="1:13" ht="13.5" hidden="1" x14ac:dyDescent="0.25">
      <c r="A831" s="196" t="s">
        <v>589</v>
      </c>
      <c r="B831" s="196" t="s">
        <v>590</v>
      </c>
      <c r="C831" s="196" t="s">
        <v>880</v>
      </c>
      <c r="D831" s="196" t="s">
        <v>881</v>
      </c>
      <c r="E831" s="197" t="s">
        <v>11</v>
      </c>
      <c r="F831" s="196" t="s">
        <v>11</v>
      </c>
      <c r="G831" s="196">
        <v>5703</v>
      </c>
      <c r="H831" s="196" t="s">
        <v>895</v>
      </c>
      <c r="I831" s="196" t="s">
        <v>8</v>
      </c>
      <c r="J831" s="196" t="s">
        <v>62</v>
      </c>
      <c r="K831" s="197">
        <v>18.559999999999999</v>
      </c>
      <c r="L831" s="196" t="s">
        <v>63</v>
      </c>
      <c r="M831"/>
    </row>
    <row r="832" spans="1:13" ht="13.5" hidden="1" x14ac:dyDescent="0.25">
      <c r="A832" s="196" t="s">
        <v>589</v>
      </c>
      <c r="B832" s="196" t="s">
        <v>590</v>
      </c>
      <c r="C832" s="196" t="s">
        <v>880</v>
      </c>
      <c r="D832" s="196" t="s">
        <v>881</v>
      </c>
      <c r="E832" s="197" t="s">
        <v>11</v>
      </c>
      <c r="F832" s="196" t="s">
        <v>11</v>
      </c>
      <c r="G832" s="196">
        <v>5705</v>
      </c>
      <c r="H832" s="196" t="s">
        <v>896</v>
      </c>
      <c r="I832" s="196" t="s">
        <v>8</v>
      </c>
      <c r="J832" s="196" t="s">
        <v>62</v>
      </c>
      <c r="K832" s="197">
        <v>38.479999999999997</v>
      </c>
      <c r="L832" s="196" t="s">
        <v>63</v>
      </c>
      <c r="M832"/>
    </row>
    <row r="833" spans="1:13" ht="13.5" hidden="1" x14ac:dyDescent="0.25">
      <c r="A833" s="196" t="s">
        <v>589</v>
      </c>
      <c r="B833" s="196" t="s">
        <v>590</v>
      </c>
      <c r="C833" s="196" t="s">
        <v>880</v>
      </c>
      <c r="D833" s="196" t="s">
        <v>881</v>
      </c>
      <c r="E833" s="197" t="s">
        <v>11</v>
      </c>
      <c r="F833" s="196" t="s">
        <v>11</v>
      </c>
      <c r="G833" s="196">
        <v>5707</v>
      </c>
      <c r="H833" s="196" t="s">
        <v>897</v>
      </c>
      <c r="I833" s="196" t="s">
        <v>8</v>
      </c>
      <c r="J833" s="196" t="s">
        <v>62</v>
      </c>
      <c r="K833" s="197">
        <v>82.85</v>
      </c>
      <c r="L833" s="196" t="s">
        <v>63</v>
      </c>
      <c r="M833"/>
    </row>
    <row r="834" spans="1:13" ht="13.5" hidden="1" x14ac:dyDescent="0.25">
      <c r="A834" s="196" t="s">
        <v>589</v>
      </c>
      <c r="B834" s="196" t="s">
        <v>590</v>
      </c>
      <c r="C834" s="196" t="s">
        <v>880</v>
      </c>
      <c r="D834" s="196" t="s">
        <v>881</v>
      </c>
      <c r="E834" s="197" t="s">
        <v>11</v>
      </c>
      <c r="F834" s="196" t="s">
        <v>11</v>
      </c>
      <c r="G834" s="196">
        <v>5710</v>
      </c>
      <c r="H834" s="196" t="s">
        <v>898</v>
      </c>
      <c r="I834" s="196" t="s">
        <v>8</v>
      </c>
      <c r="J834" s="196" t="s">
        <v>595</v>
      </c>
      <c r="K834" s="197">
        <v>145.44</v>
      </c>
      <c r="L834" s="196" t="s">
        <v>63</v>
      </c>
      <c r="M834"/>
    </row>
    <row r="835" spans="1:13" ht="13.5" hidden="1" x14ac:dyDescent="0.25">
      <c r="A835" s="196" t="s">
        <v>589</v>
      </c>
      <c r="B835" s="196" t="s">
        <v>590</v>
      </c>
      <c r="C835" s="196" t="s">
        <v>880</v>
      </c>
      <c r="D835" s="196" t="s">
        <v>881</v>
      </c>
      <c r="E835" s="197" t="s">
        <v>11</v>
      </c>
      <c r="F835" s="196" t="s">
        <v>11</v>
      </c>
      <c r="G835" s="196">
        <v>5711</v>
      </c>
      <c r="H835" s="196" t="s">
        <v>899</v>
      </c>
      <c r="I835" s="196" t="s">
        <v>8</v>
      </c>
      <c r="J835" s="196" t="s">
        <v>595</v>
      </c>
      <c r="K835" s="197">
        <v>88.38</v>
      </c>
      <c r="L835" s="196" t="s">
        <v>63</v>
      </c>
      <c r="M835"/>
    </row>
    <row r="836" spans="1:13" ht="13.5" hidden="1" x14ac:dyDescent="0.25">
      <c r="A836" s="196" t="s">
        <v>589</v>
      </c>
      <c r="B836" s="196" t="s">
        <v>590</v>
      </c>
      <c r="C836" s="196" t="s">
        <v>880</v>
      </c>
      <c r="D836" s="196" t="s">
        <v>881</v>
      </c>
      <c r="E836" s="197" t="s">
        <v>11</v>
      </c>
      <c r="F836" s="196" t="s">
        <v>11</v>
      </c>
      <c r="G836" s="196">
        <v>5714</v>
      </c>
      <c r="H836" s="196" t="s">
        <v>900</v>
      </c>
      <c r="I836" s="196" t="s">
        <v>8</v>
      </c>
      <c r="J836" s="196" t="s">
        <v>595</v>
      </c>
      <c r="K836" s="197">
        <v>15.44</v>
      </c>
      <c r="L836" s="196" t="s">
        <v>63</v>
      </c>
      <c r="M836"/>
    </row>
    <row r="837" spans="1:13" ht="13.5" hidden="1" x14ac:dyDescent="0.25">
      <c r="A837" s="196" t="s">
        <v>589</v>
      </c>
      <c r="B837" s="196" t="s">
        <v>590</v>
      </c>
      <c r="C837" s="196" t="s">
        <v>880</v>
      </c>
      <c r="D837" s="196" t="s">
        <v>881</v>
      </c>
      <c r="E837" s="197" t="s">
        <v>11</v>
      </c>
      <c r="F837" s="196" t="s">
        <v>11</v>
      </c>
      <c r="G837" s="196">
        <v>5715</v>
      </c>
      <c r="H837" s="196" t="s">
        <v>901</v>
      </c>
      <c r="I837" s="196" t="s">
        <v>8</v>
      </c>
      <c r="J837" s="196" t="s">
        <v>595</v>
      </c>
      <c r="K837" s="197">
        <v>66.88</v>
      </c>
      <c r="L837" s="196" t="s">
        <v>63</v>
      </c>
      <c r="M837"/>
    </row>
    <row r="838" spans="1:13" ht="13.5" hidden="1" x14ac:dyDescent="0.25">
      <c r="A838" s="196" t="s">
        <v>589</v>
      </c>
      <c r="B838" s="196" t="s">
        <v>590</v>
      </c>
      <c r="C838" s="196" t="s">
        <v>880</v>
      </c>
      <c r="D838" s="196" t="s">
        <v>881</v>
      </c>
      <c r="E838" s="197" t="s">
        <v>11</v>
      </c>
      <c r="F838" s="196" t="s">
        <v>11</v>
      </c>
      <c r="G838" s="196">
        <v>5718</v>
      </c>
      <c r="H838" s="196" t="s">
        <v>902</v>
      </c>
      <c r="I838" s="196" t="s">
        <v>8</v>
      </c>
      <c r="J838" s="196" t="s">
        <v>595</v>
      </c>
      <c r="K838" s="197">
        <v>105.49</v>
      </c>
      <c r="L838" s="196" t="s">
        <v>63</v>
      </c>
      <c r="M838"/>
    </row>
    <row r="839" spans="1:13" ht="13.5" hidden="1" x14ac:dyDescent="0.25">
      <c r="A839" s="196" t="s">
        <v>589</v>
      </c>
      <c r="B839" s="196" t="s">
        <v>590</v>
      </c>
      <c r="C839" s="196" t="s">
        <v>880</v>
      </c>
      <c r="D839" s="196" t="s">
        <v>881</v>
      </c>
      <c r="E839" s="197" t="s">
        <v>11</v>
      </c>
      <c r="F839" s="196" t="s">
        <v>11</v>
      </c>
      <c r="G839" s="196">
        <v>5721</v>
      </c>
      <c r="H839" s="196" t="s">
        <v>903</v>
      </c>
      <c r="I839" s="196" t="s">
        <v>8</v>
      </c>
      <c r="J839" s="196" t="s">
        <v>595</v>
      </c>
      <c r="K839" s="197">
        <v>93.07</v>
      </c>
      <c r="L839" s="196" t="s">
        <v>63</v>
      </c>
      <c r="M839"/>
    </row>
    <row r="840" spans="1:13" ht="13.5" hidden="1" x14ac:dyDescent="0.25">
      <c r="A840" s="196" t="s">
        <v>589</v>
      </c>
      <c r="B840" s="196" t="s">
        <v>590</v>
      </c>
      <c r="C840" s="196" t="s">
        <v>880</v>
      </c>
      <c r="D840" s="196" t="s">
        <v>881</v>
      </c>
      <c r="E840" s="197" t="s">
        <v>11</v>
      </c>
      <c r="F840" s="196" t="s">
        <v>11</v>
      </c>
      <c r="G840" s="196">
        <v>5722</v>
      </c>
      <c r="H840" s="196" t="s">
        <v>904</v>
      </c>
      <c r="I840" s="196" t="s">
        <v>8</v>
      </c>
      <c r="J840" s="196" t="s">
        <v>595</v>
      </c>
      <c r="K840" s="197">
        <v>215.26</v>
      </c>
      <c r="L840" s="196" t="s">
        <v>63</v>
      </c>
      <c r="M840"/>
    </row>
    <row r="841" spans="1:13" ht="13.5" hidden="1" x14ac:dyDescent="0.25">
      <c r="A841" s="196" t="s">
        <v>589</v>
      </c>
      <c r="B841" s="196" t="s">
        <v>590</v>
      </c>
      <c r="C841" s="196" t="s">
        <v>880</v>
      </c>
      <c r="D841" s="196" t="s">
        <v>881</v>
      </c>
      <c r="E841" s="197" t="s">
        <v>11</v>
      </c>
      <c r="F841" s="196" t="s">
        <v>11</v>
      </c>
      <c r="G841" s="196">
        <v>5724</v>
      </c>
      <c r="H841" s="196" t="s">
        <v>905</v>
      </c>
      <c r="I841" s="196" t="s">
        <v>8</v>
      </c>
      <c r="J841" s="196" t="s">
        <v>62</v>
      </c>
      <c r="K841" s="197">
        <v>60.04</v>
      </c>
      <c r="L841" s="196" t="s">
        <v>63</v>
      </c>
      <c r="M841"/>
    </row>
    <row r="842" spans="1:13" ht="13.5" hidden="1" x14ac:dyDescent="0.25">
      <c r="A842" s="196" t="s">
        <v>589</v>
      </c>
      <c r="B842" s="196" t="s">
        <v>590</v>
      </c>
      <c r="C842" s="196" t="s">
        <v>880</v>
      </c>
      <c r="D842" s="196" t="s">
        <v>881</v>
      </c>
      <c r="E842" s="197" t="s">
        <v>11</v>
      </c>
      <c r="F842" s="196" t="s">
        <v>11</v>
      </c>
      <c r="G842" s="196">
        <v>5727</v>
      </c>
      <c r="H842" s="196" t="s">
        <v>906</v>
      </c>
      <c r="I842" s="196" t="s">
        <v>8</v>
      </c>
      <c r="J842" s="196" t="s">
        <v>62</v>
      </c>
      <c r="K842" s="197">
        <v>12.1</v>
      </c>
      <c r="L842" s="196" t="s">
        <v>63</v>
      </c>
      <c r="M842"/>
    </row>
    <row r="843" spans="1:13" ht="13.5" hidden="1" x14ac:dyDescent="0.25">
      <c r="A843" s="196" t="s">
        <v>589</v>
      </c>
      <c r="B843" s="196" t="s">
        <v>590</v>
      </c>
      <c r="C843" s="196" t="s">
        <v>880</v>
      </c>
      <c r="D843" s="196" t="s">
        <v>881</v>
      </c>
      <c r="E843" s="197" t="s">
        <v>11</v>
      </c>
      <c r="F843" s="196" t="s">
        <v>11</v>
      </c>
      <c r="G843" s="196">
        <v>5729</v>
      </c>
      <c r="H843" s="196" t="s">
        <v>907</v>
      </c>
      <c r="I843" s="196" t="s">
        <v>8</v>
      </c>
      <c r="J843" s="196" t="s">
        <v>62</v>
      </c>
      <c r="K843" s="197">
        <v>49.26</v>
      </c>
      <c r="L843" s="196" t="s">
        <v>63</v>
      </c>
      <c r="M843"/>
    </row>
    <row r="844" spans="1:13" ht="13.5" hidden="1" x14ac:dyDescent="0.25">
      <c r="A844" s="196" t="s">
        <v>589</v>
      </c>
      <c r="B844" s="196" t="s">
        <v>590</v>
      </c>
      <c r="C844" s="196" t="s">
        <v>880</v>
      </c>
      <c r="D844" s="196" t="s">
        <v>881</v>
      </c>
      <c r="E844" s="197" t="s">
        <v>11</v>
      </c>
      <c r="F844" s="196" t="s">
        <v>11</v>
      </c>
      <c r="G844" s="196">
        <v>5730</v>
      </c>
      <c r="H844" s="196" t="s">
        <v>908</v>
      </c>
      <c r="I844" s="196" t="s">
        <v>8</v>
      </c>
      <c r="J844" s="196" t="s">
        <v>595</v>
      </c>
      <c r="K844" s="197">
        <v>40.57</v>
      </c>
      <c r="L844" s="196" t="s">
        <v>63</v>
      </c>
      <c r="M844"/>
    </row>
    <row r="845" spans="1:13" ht="13.5" hidden="1" x14ac:dyDescent="0.25">
      <c r="A845" s="196" t="s">
        <v>589</v>
      </c>
      <c r="B845" s="196" t="s">
        <v>590</v>
      </c>
      <c r="C845" s="196" t="s">
        <v>880</v>
      </c>
      <c r="D845" s="196" t="s">
        <v>881</v>
      </c>
      <c r="E845" s="197" t="s">
        <v>11</v>
      </c>
      <c r="F845" s="196" t="s">
        <v>11</v>
      </c>
      <c r="G845" s="196">
        <v>5735</v>
      </c>
      <c r="H845" s="196" t="s">
        <v>909</v>
      </c>
      <c r="I845" s="196" t="s">
        <v>8</v>
      </c>
      <c r="J845" s="196" t="s">
        <v>595</v>
      </c>
      <c r="K845" s="197">
        <v>30.8</v>
      </c>
      <c r="L845" s="196" t="s">
        <v>63</v>
      </c>
      <c r="M845"/>
    </row>
    <row r="846" spans="1:13" ht="13.5" hidden="1" x14ac:dyDescent="0.25">
      <c r="A846" s="196" t="s">
        <v>589</v>
      </c>
      <c r="B846" s="196" t="s">
        <v>590</v>
      </c>
      <c r="C846" s="196" t="s">
        <v>880</v>
      </c>
      <c r="D846" s="196" t="s">
        <v>881</v>
      </c>
      <c r="E846" s="197" t="s">
        <v>11</v>
      </c>
      <c r="F846" s="196" t="s">
        <v>11</v>
      </c>
      <c r="G846" s="196">
        <v>5736</v>
      </c>
      <c r="H846" s="196" t="s">
        <v>910</v>
      </c>
      <c r="I846" s="196" t="s">
        <v>8</v>
      </c>
      <c r="J846" s="196" t="s">
        <v>595</v>
      </c>
      <c r="K846" s="197">
        <v>41.46</v>
      </c>
      <c r="L846" s="196" t="s">
        <v>63</v>
      </c>
      <c r="M846"/>
    </row>
    <row r="847" spans="1:13" ht="13.5" hidden="1" x14ac:dyDescent="0.25">
      <c r="A847" s="196" t="s">
        <v>589</v>
      </c>
      <c r="B847" s="196" t="s">
        <v>590</v>
      </c>
      <c r="C847" s="196" t="s">
        <v>880</v>
      </c>
      <c r="D847" s="196" t="s">
        <v>881</v>
      </c>
      <c r="E847" s="197" t="s">
        <v>11</v>
      </c>
      <c r="F847" s="196" t="s">
        <v>11</v>
      </c>
      <c r="G847" s="196">
        <v>5738</v>
      </c>
      <c r="H847" s="196" t="s">
        <v>911</v>
      </c>
      <c r="I847" s="196" t="s">
        <v>8</v>
      </c>
      <c r="J847" s="196" t="s">
        <v>62</v>
      </c>
      <c r="K847" s="197">
        <v>43.8</v>
      </c>
      <c r="L847" s="196" t="s">
        <v>63</v>
      </c>
      <c r="M847"/>
    </row>
    <row r="848" spans="1:13" ht="13.5" hidden="1" x14ac:dyDescent="0.25">
      <c r="A848" s="196" t="s">
        <v>589</v>
      </c>
      <c r="B848" s="196" t="s">
        <v>590</v>
      </c>
      <c r="C848" s="196" t="s">
        <v>880</v>
      </c>
      <c r="D848" s="196" t="s">
        <v>881</v>
      </c>
      <c r="E848" s="197" t="s">
        <v>11</v>
      </c>
      <c r="F848" s="196" t="s">
        <v>11</v>
      </c>
      <c r="G848" s="196">
        <v>5739</v>
      </c>
      <c r="H848" s="196" t="s">
        <v>912</v>
      </c>
      <c r="I848" s="196" t="s">
        <v>8</v>
      </c>
      <c r="J848" s="196" t="s">
        <v>62</v>
      </c>
      <c r="K848" s="197">
        <v>54.81</v>
      </c>
      <c r="L848" s="196" t="s">
        <v>63</v>
      </c>
      <c r="M848"/>
    </row>
    <row r="849" spans="1:13" ht="13.5" hidden="1" x14ac:dyDescent="0.25">
      <c r="A849" s="196" t="s">
        <v>589</v>
      </c>
      <c r="B849" s="196" t="s">
        <v>590</v>
      </c>
      <c r="C849" s="196" t="s">
        <v>880</v>
      </c>
      <c r="D849" s="196" t="s">
        <v>881</v>
      </c>
      <c r="E849" s="197" t="s">
        <v>11</v>
      </c>
      <c r="F849" s="196" t="s">
        <v>11</v>
      </c>
      <c r="G849" s="196">
        <v>5741</v>
      </c>
      <c r="H849" s="196" t="s">
        <v>913</v>
      </c>
      <c r="I849" s="196" t="s">
        <v>8</v>
      </c>
      <c r="J849" s="196" t="s">
        <v>62</v>
      </c>
      <c r="K849" s="197">
        <v>42.78</v>
      </c>
      <c r="L849" s="196" t="s">
        <v>63</v>
      </c>
      <c r="M849"/>
    </row>
    <row r="850" spans="1:13" ht="13.5" hidden="1" x14ac:dyDescent="0.25">
      <c r="A850" s="196" t="s">
        <v>589</v>
      </c>
      <c r="B850" s="196" t="s">
        <v>590</v>
      </c>
      <c r="C850" s="196" t="s">
        <v>880</v>
      </c>
      <c r="D850" s="196" t="s">
        <v>881</v>
      </c>
      <c r="E850" s="197" t="s">
        <v>11</v>
      </c>
      <c r="F850" s="196" t="s">
        <v>11</v>
      </c>
      <c r="G850" s="196">
        <v>5742</v>
      </c>
      <c r="H850" s="196" t="s">
        <v>914</v>
      </c>
      <c r="I850" s="196" t="s">
        <v>8</v>
      </c>
      <c r="J850" s="196" t="s">
        <v>595</v>
      </c>
      <c r="K850" s="197">
        <v>27.38</v>
      </c>
      <c r="L850" s="196" t="s">
        <v>63</v>
      </c>
      <c r="M850"/>
    </row>
    <row r="851" spans="1:13" ht="13.5" hidden="1" x14ac:dyDescent="0.25">
      <c r="A851" s="196" t="s">
        <v>589</v>
      </c>
      <c r="B851" s="196" t="s">
        <v>590</v>
      </c>
      <c r="C851" s="196" t="s">
        <v>880</v>
      </c>
      <c r="D851" s="196" t="s">
        <v>881</v>
      </c>
      <c r="E851" s="197" t="s">
        <v>11</v>
      </c>
      <c r="F851" s="196" t="s">
        <v>11</v>
      </c>
      <c r="G851" s="196">
        <v>5747</v>
      </c>
      <c r="H851" s="196" t="s">
        <v>915</v>
      </c>
      <c r="I851" s="196" t="s">
        <v>8</v>
      </c>
      <c r="J851" s="196" t="s">
        <v>595</v>
      </c>
      <c r="K851" s="197">
        <v>156.99</v>
      </c>
      <c r="L851" s="196" t="s">
        <v>63</v>
      </c>
      <c r="M851"/>
    </row>
    <row r="852" spans="1:13" ht="13.5" hidden="1" x14ac:dyDescent="0.25">
      <c r="A852" s="196" t="s">
        <v>589</v>
      </c>
      <c r="B852" s="196" t="s">
        <v>590</v>
      </c>
      <c r="C852" s="196" t="s">
        <v>880</v>
      </c>
      <c r="D852" s="196" t="s">
        <v>881</v>
      </c>
      <c r="E852" s="197" t="s">
        <v>11</v>
      </c>
      <c r="F852" s="196" t="s">
        <v>11</v>
      </c>
      <c r="G852" s="196">
        <v>5751</v>
      </c>
      <c r="H852" s="196" t="s">
        <v>916</v>
      </c>
      <c r="I852" s="196" t="s">
        <v>8</v>
      </c>
      <c r="J852" s="196" t="s">
        <v>62</v>
      </c>
      <c r="K852" s="197">
        <v>33.020000000000003</v>
      </c>
      <c r="L852" s="196" t="s">
        <v>63</v>
      </c>
      <c r="M852"/>
    </row>
    <row r="853" spans="1:13" ht="13.5" hidden="1" x14ac:dyDescent="0.25">
      <c r="A853" s="196" t="s">
        <v>589</v>
      </c>
      <c r="B853" s="196" t="s">
        <v>590</v>
      </c>
      <c r="C853" s="196" t="s">
        <v>880</v>
      </c>
      <c r="D853" s="196" t="s">
        <v>881</v>
      </c>
      <c r="E853" s="197" t="s">
        <v>11</v>
      </c>
      <c r="F853" s="196" t="s">
        <v>11</v>
      </c>
      <c r="G853" s="196">
        <v>5754</v>
      </c>
      <c r="H853" s="196" t="s">
        <v>917</v>
      </c>
      <c r="I853" s="196" t="s">
        <v>8</v>
      </c>
      <c r="J853" s="196" t="s">
        <v>62</v>
      </c>
      <c r="K853" s="197">
        <v>36.26</v>
      </c>
      <c r="L853" s="196" t="s">
        <v>63</v>
      </c>
      <c r="M853"/>
    </row>
    <row r="854" spans="1:13" ht="13.5" hidden="1" x14ac:dyDescent="0.25">
      <c r="A854" s="196" t="s">
        <v>589</v>
      </c>
      <c r="B854" s="196" t="s">
        <v>590</v>
      </c>
      <c r="C854" s="196" t="s">
        <v>880</v>
      </c>
      <c r="D854" s="196" t="s">
        <v>881</v>
      </c>
      <c r="E854" s="197" t="s">
        <v>11</v>
      </c>
      <c r="F854" s="196" t="s">
        <v>11</v>
      </c>
      <c r="G854" s="196">
        <v>5763</v>
      </c>
      <c r="H854" s="196" t="s">
        <v>918</v>
      </c>
      <c r="I854" s="196" t="s">
        <v>8</v>
      </c>
      <c r="J854" s="196" t="s">
        <v>62</v>
      </c>
      <c r="K854" s="197">
        <v>51.62</v>
      </c>
      <c r="L854" s="196" t="s">
        <v>63</v>
      </c>
      <c r="M854"/>
    </row>
    <row r="855" spans="1:13" ht="13.5" hidden="1" x14ac:dyDescent="0.25">
      <c r="A855" s="196" t="s">
        <v>589</v>
      </c>
      <c r="B855" s="196" t="s">
        <v>590</v>
      </c>
      <c r="C855" s="196" t="s">
        <v>880</v>
      </c>
      <c r="D855" s="196" t="s">
        <v>881</v>
      </c>
      <c r="E855" s="197" t="s">
        <v>11</v>
      </c>
      <c r="F855" s="196" t="s">
        <v>11</v>
      </c>
      <c r="G855" s="196">
        <v>5765</v>
      </c>
      <c r="H855" s="196" t="s">
        <v>919</v>
      </c>
      <c r="I855" s="196" t="s">
        <v>8</v>
      </c>
      <c r="J855" s="196" t="s">
        <v>595</v>
      </c>
      <c r="K855" s="197">
        <v>4.6399999999999997</v>
      </c>
      <c r="L855" s="196" t="s">
        <v>63</v>
      </c>
      <c r="M855"/>
    </row>
    <row r="856" spans="1:13" ht="13.5" hidden="1" x14ac:dyDescent="0.25">
      <c r="A856" s="196" t="s">
        <v>589</v>
      </c>
      <c r="B856" s="196" t="s">
        <v>590</v>
      </c>
      <c r="C856" s="196" t="s">
        <v>880</v>
      </c>
      <c r="D856" s="196" t="s">
        <v>881</v>
      </c>
      <c r="E856" s="197" t="s">
        <v>11</v>
      </c>
      <c r="F856" s="196" t="s">
        <v>11</v>
      </c>
      <c r="G856" s="196">
        <v>5766</v>
      </c>
      <c r="H856" s="196" t="s">
        <v>920</v>
      </c>
      <c r="I856" s="196" t="s">
        <v>8</v>
      </c>
      <c r="J856" s="196" t="s">
        <v>595</v>
      </c>
      <c r="K856" s="197">
        <v>2.84</v>
      </c>
      <c r="L856" s="196" t="s">
        <v>63</v>
      </c>
      <c r="M856"/>
    </row>
    <row r="857" spans="1:13" ht="13.5" hidden="1" x14ac:dyDescent="0.25">
      <c r="A857" s="196" t="s">
        <v>589</v>
      </c>
      <c r="B857" s="196" t="s">
        <v>590</v>
      </c>
      <c r="C857" s="196" t="s">
        <v>880</v>
      </c>
      <c r="D857" s="196" t="s">
        <v>881</v>
      </c>
      <c r="E857" s="197" t="s">
        <v>11</v>
      </c>
      <c r="F857" s="196" t="s">
        <v>11</v>
      </c>
      <c r="G857" s="196">
        <v>5779</v>
      </c>
      <c r="H857" s="196" t="s">
        <v>921</v>
      </c>
      <c r="I857" s="196" t="s">
        <v>8</v>
      </c>
      <c r="J857" s="196" t="s">
        <v>595</v>
      </c>
      <c r="K857" s="197">
        <v>75.23</v>
      </c>
      <c r="L857" s="196" t="s">
        <v>63</v>
      </c>
      <c r="M857"/>
    </row>
    <row r="858" spans="1:13" ht="13.5" hidden="1" x14ac:dyDescent="0.25">
      <c r="A858" s="196" t="s">
        <v>589</v>
      </c>
      <c r="B858" s="196" t="s">
        <v>590</v>
      </c>
      <c r="C858" s="196" t="s">
        <v>880</v>
      </c>
      <c r="D858" s="196" t="s">
        <v>881</v>
      </c>
      <c r="E858" s="197" t="s">
        <v>11</v>
      </c>
      <c r="F858" s="196" t="s">
        <v>11</v>
      </c>
      <c r="G858" s="196">
        <v>5787</v>
      </c>
      <c r="H858" s="196" t="s">
        <v>922</v>
      </c>
      <c r="I858" s="196" t="s">
        <v>8</v>
      </c>
      <c r="J858" s="196" t="s">
        <v>595</v>
      </c>
      <c r="K858" s="197">
        <v>69.849999999999994</v>
      </c>
      <c r="L858" s="196" t="s">
        <v>63</v>
      </c>
      <c r="M858"/>
    </row>
    <row r="859" spans="1:13" ht="13.5" hidden="1" x14ac:dyDescent="0.25">
      <c r="A859" s="196" t="s">
        <v>589</v>
      </c>
      <c r="B859" s="196" t="s">
        <v>590</v>
      </c>
      <c r="C859" s="196" t="s">
        <v>880</v>
      </c>
      <c r="D859" s="196" t="s">
        <v>881</v>
      </c>
      <c r="E859" s="197" t="s">
        <v>11</v>
      </c>
      <c r="F859" s="196" t="s">
        <v>11</v>
      </c>
      <c r="G859" s="196">
        <v>5797</v>
      </c>
      <c r="H859" s="196" t="s">
        <v>923</v>
      </c>
      <c r="I859" s="196" t="s">
        <v>8</v>
      </c>
      <c r="J859" s="196" t="s">
        <v>62</v>
      </c>
      <c r="K859" s="197">
        <v>6.64</v>
      </c>
      <c r="L859" s="196" t="s">
        <v>63</v>
      </c>
      <c r="M859"/>
    </row>
    <row r="860" spans="1:13" ht="13.5" hidden="1" x14ac:dyDescent="0.25">
      <c r="A860" s="196" t="s">
        <v>589</v>
      </c>
      <c r="B860" s="196" t="s">
        <v>590</v>
      </c>
      <c r="C860" s="196" t="s">
        <v>880</v>
      </c>
      <c r="D860" s="196" t="s">
        <v>881</v>
      </c>
      <c r="E860" s="197" t="s">
        <v>11</v>
      </c>
      <c r="F860" s="196" t="s">
        <v>11</v>
      </c>
      <c r="G860" s="196">
        <v>5800</v>
      </c>
      <c r="H860" s="196" t="s">
        <v>924</v>
      </c>
      <c r="I860" s="196" t="s">
        <v>8</v>
      </c>
      <c r="J860" s="196" t="s">
        <v>62</v>
      </c>
      <c r="K860" s="197">
        <v>0.39</v>
      </c>
      <c r="L860" s="196" t="s">
        <v>63</v>
      </c>
      <c r="M860"/>
    </row>
    <row r="861" spans="1:13" ht="13.5" hidden="1" x14ac:dyDescent="0.25">
      <c r="A861" s="196" t="s">
        <v>589</v>
      </c>
      <c r="B861" s="196" t="s">
        <v>590</v>
      </c>
      <c r="C861" s="196" t="s">
        <v>880</v>
      </c>
      <c r="D861" s="196" t="s">
        <v>881</v>
      </c>
      <c r="E861" s="197" t="s">
        <v>11</v>
      </c>
      <c r="F861" s="196" t="s">
        <v>11</v>
      </c>
      <c r="G861" s="196">
        <v>7032</v>
      </c>
      <c r="H861" s="196" t="s">
        <v>925</v>
      </c>
      <c r="I861" s="196" t="s">
        <v>8</v>
      </c>
      <c r="J861" s="196" t="s">
        <v>62</v>
      </c>
      <c r="K861" s="197">
        <v>4.7</v>
      </c>
      <c r="L861" s="196" t="s">
        <v>63</v>
      </c>
      <c r="M861"/>
    </row>
    <row r="862" spans="1:13" ht="13.5" hidden="1" x14ac:dyDescent="0.25">
      <c r="A862" s="196" t="s">
        <v>589</v>
      </c>
      <c r="B862" s="196" t="s">
        <v>590</v>
      </c>
      <c r="C862" s="196" t="s">
        <v>880</v>
      </c>
      <c r="D862" s="196" t="s">
        <v>881</v>
      </c>
      <c r="E862" s="197" t="s">
        <v>11</v>
      </c>
      <c r="F862" s="196" t="s">
        <v>11</v>
      </c>
      <c r="G862" s="196">
        <v>7033</v>
      </c>
      <c r="H862" s="196" t="s">
        <v>926</v>
      </c>
      <c r="I862" s="196" t="s">
        <v>8</v>
      </c>
      <c r="J862" s="196" t="s">
        <v>62</v>
      </c>
      <c r="K862" s="197">
        <v>1.63</v>
      </c>
      <c r="L862" s="196" t="s">
        <v>63</v>
      </c>
      <c r="M862"/>
    </row>
    <row r="863" spans="1:13" ht="13.5" hidden="1" x14ac:dyDescent="0.25">
      <c r="A863" s="196" t="s">
        <v>589</v>
      </c>
      <c r="B863" s="196" t="s">
        <v>590</v>
      </c>
      <c r="C863" s="196" t="s">
        <v>880</v>
      </c>
      <c r="D863" s="196" t="s">
        <v>881</v>
      </c>
      <c r="E863" s="197" t="s">
        <v>11</v>
      </c>
      <c r="F863" s="196" t="s">
        <v>11</v>
      </c>
      <c r="G863" s="196">
        <v>7034</v>
      </c>
      <c r="H863" s="196" t="s">
        <v>927</v>
      </c>
      <c r="I863" s="196" t="s">
        <v>8</v>
      </c>
      <c r="J863" s="196" t="s">
        <v>62</v>
      </c>
      <c r="K863" s="197">
        <v>5.88</v>
      </c>
      <c r="L863" s="196" t="s">
        <v>63</v>
      </c>
      <c r="M863"/>
    </row>
    <row r="864" spans="1:13" ht="13.5" hidden="1" x14ac:dyDescent="0.25">
      <c r="A864" s="196" t="s">
        <v>589</v>
      </c>
      <c r="B864" s="196" t="s">
        <v>590</v>
      </c>
      <c r="C864" s="196" t="s">
        <v>880</v>
      </c>
      <c r="D864" s="196" t="s">
        <v>881</v>
      </c>
      <c r="E864" s="197" t="s">
        <v>11</v>
      </c>
      <c r="F864" s="196" t="s">
        <v>11</v>
      </c>
      <c r="G864" s="196">
        <v>7035</v>
      </c>
      <c r="H864" s="196" t="s">
        <v>928</v>
      </c>
      <c r="I864" s="196" t="s">
        <v>8</v>
      </c>
      <c r="J864" s="196" t="s">
        <v>595</v>
      </c>
      <c r="K864" s="197">
        <v>254.6</v>
      </c>
      <c r="L864" s="196" t="s">
        <v>63</v>
      </c>
      <c r="M864"/>
    </row>
    <row r="865" spans="1:13" ht="13.5" hidden="1" x14ac:dyDescent="0.25">
      <c r="A865" s="196" t="s">
        <v>589</v>
      </c>
      <c r="B865" s="196" t="s">
        <v>590</v>
      </c>
      <c r="C865" s="196" t="s">
        <v>880</v>
      </c>
      <c r="D865" s="196" t="s">
        <v>881</v>
      </c>
      <c r="E865" s="197" t="s">
        <v>11</v>
      </c>
      <c r="F865" s="196" t="s">
        <v>11</v>
      </c>
      <c r="G865" s="196">
        <v>7038</v>
      </c>
      <c r="H865" s="196" t="s">
        <v>929</v>
      </c>
      <c r="I865" s="196" t="s">
        <v>8</v>
      </c>
      <c r="J865" s="196" t="s">
        <v>595</v>
      </c>
      <c r="K865" s="197">
        <v>50.1</v>
      </c>
      <c r="L865" s="196" t="s">
        <v>63</v>
      </c>
      <c r="M865"/>
    </row>
    <row r="866" spans="1:13" ht="13.5" hidden="1" x14ac:dyDescent="0.25">
      <c r="A866" s="196" t="s">
        <v>589</v>
      </c>
      <c r="B866" s="196" t="s">
        <v>590</v>
      </c>
      <c r="C866" s="196" t="s">
        <v>880</v>
      </c>
      <c r="D866" s="196" t="s">
        <v>881</v>
      </c>
      <c r="E866" s="197" t="s">
        <v>11</v>
      </c>
      <c r="F866" s="196" t="s">
        <v>11</v>
      </c>
      <c r="G866" s="196">
        <v>7039</v>
      </c>
      <c r="H866" s="196" t="s">
        <v>930</v>
      </c>
      <c r="I866" s="196" t="s">
        <v>8</v>
      </c>
      <c r="J866" s="196" t="s">
        <v>595</v>
      </c>
      <c r="K866" s="197">
        <v>13.44</v>
      </c>
      <c r="L866" s="196" t="s">
        <v>63</v>
      </c>
      <c r="M866"/>
    </row>
    <row r="867" spans="1:13" ht="13.5" hidden="1" x14ac:dyDescent="0.25">
      <c r="A867" s="196" t="s">
        <v>589</v>
      </c>
      <c r="B867" s="196" t="s">
        <v>590</v>
      </c>
      <c r="C867" s="196" t="s">
        <v>880</v>
      </c>
      <c r="D867" s="196" t="s">
        <v>881</v>
      </c>
      <c r="E867" s="197" t="s">
        <v>11</v>
      </c>
      <c r="F867" s="196" t="s">
        <v>11</v>
      </c>
      <c r="G867" s="196">
        <v>7040</v>
      </c>
      <c r="H867" s="196" t="s">
        <v>931</v>
      </c>
      <c r="I867" s="196" t="s">
        <v>8</v>
      </c>
      <c r="J867" s="196" t="s">
        <v>595</v>
      </c>
      <c r="K867" s="197">
        <v>62.69</v>
      </c>
      <c r="L867" s="196" t="s">
        <v>63</v>
      </c>
      <c r="M867"/>
    </row>
    <row r="868" spans="1:13" ht="13.5" hidden="1" x14ac:dyDescent="0.25">
      <c r="A868" s="196" t="s">
        <v>589</v>
      </c>
      <c r="B868" s="196" t="s">
        <v>590</v>
      </c>
      <c r="C868" s="196" t="s">
        <v>880</v>
      </c>
      <c r="D868" s="196" t="s">
        <v>881</v>
      </c>
      <c r="E868" s="197" t="s">
        <v>11</v>
      </c>
      <c r="F868" s="196" t="s">
        <v>11</v>
      </c>
      <c r="G868" s="196">
        <v>7044</v>
      </c>
      <c r="H868" s="196" t="s">
        <v>932</v>
      </c>
      <c r="I868" s="196" t="s">
        <v>8</v>
      </c>
      <c r="J868" s="196" t="s">
        <v>62</v>
      </c>
      <c r="K868" s="197">
        <v>0.31</v>
      </c>
      <c r="L868" s="196" t="s">
        <v>63</v>
      </c>
      <c r="M868"/>
    </row>
    <row r="869" spans="1:13" ht="13.5" hidden="1" x14ac:dyDescent="0.25">
      <c r="A869" s="196" t="s">
        <v>589</v>
      </c>
      <c r="B869" s="196" t="s">
        <v>590</v>
      </c>
      <c r="C869" s="196" t="s">
        <v>880</v>
      </c>
      <c r="D869" s="196" t="s">
        <v>881</v>
      </c>
      <c r="E869" s="197" t="s">
        <v>11</v>
      </c>
      <c r="F869" s="196" t="s">
        <v>11</v>
      </c>
      <c r="G869" s="196">
        <v>7045</v>
      </c>
      <c r="H869" s="196" t="s">
        <v>933</v>
      </c>
      <c r="I869" s="196" t="s">
        <v>8</v>
      </c>
      <c r="J869" s="196" t="s">
        <v>62</v>
      </c>
      <c r="K869" s="197">
        <v>7.0000000000000007E-2</v>
      </c>
      <c r="L869" s="196" t="s">
        <v>63</v>
      </c>
      <c r="M869"/>
    </row>
    <row r="870" spans="1:13" ht="13.5" hidden="1" x14ac:dyDescent="0.25">
      <c r="A870" s="196" t="s">
        <v>589</v>
      </c>
      <c r="B870" s="196" t="s">
        <v>590</v>
      </c>
      <c r="C870" s="196" t="s">
        <v>880</v>
      </c>
      <c r="D870" s="196" t="s">
        <v>881</v>
      </c>
      <c r="E870" s="197" t="s">
        <v>11</v>
      </c>
      <c r="F870" s="196" t="s">
        <v>11</v>
      </c>
      <c r="G870" s="196">
        <v>7046</v>
      </c>
      <c r="H870" s="196" t="s">
        <v>934</v>
      </c>
      <c r="I870" s="196" t="s">
        <v>8</v>
      </c>
      <c r="J870" s="196" t="s">
        <v>62</v>
      </c>
      <c r="K870" s="197">
        <v>0.34</v>
      </c>
      <c r="L870" s="196" t="s">
        <v>63</v>
      </c>
      <c r="M870"/>
    </row>
    <row r="871" spans="1:13" ht="13.5" hidden="1" x14ac:dyDescent="0.25">
      <c r="A871" s="196" t="s">
        <v>589</v>
      </c>
      <c r="B871" s="196" t="s">
        <v>590</v>
      </c>
      <c r="C871" s="196" t="s">
        <v>880</v>
      </c>
      <c r="D871" s="196" t="s">
        <v>881</v>
      </c>
      <c r="E871" s="197" t="s">
        <v>11</v>
      </c>
      <c r="F871" s="196" t="s">
        <v>11</v>
      </c>
      <c r="G871" s="196">
        <v>7047</v>
      </c>
      <c r="H871" s="196" t="s">
        <v>935</v>
      </c>
      <c r="I871" s="196" t="s">
        <v>8</v>
      </c>
      <c r="J871" s="196" t="s">
        <v>595</v>
      </c>
      <c r="K871" s="197">
        <v>24.03</v>
      </c>
      <c r="L871" s="196" t="s">
        <v>63</v>
      </c>
      <c r="M871"/>
    </row>
    <row r="872" spans="1:13" ht="13.5" hidden="1" x14ac:dyDescent="0.25">
      <c r="A872" s="196" t="s">
        <v>589</v>
      </c>
      <c r="B872" s="196" t="s">
        <v>590</v>
      </c>
      <c r="C872" s="196" t="s">
        <v>880</v>
      </c>
      <c r="D872" s="196" t="s">
        <v>881</v>
      </c>
      <c r="E872" s="197" t="s">
        <v>11</v>
      </c>
      <c r="F872" s="196" t="s">
        <v>11</v>
      </c>
      <c r="G872" s="196">
        <v>7051</v>
      </c>
      <c r="H872" s="196" t="s">
        <v>936</v>
      </c>
      <c r="I872" s="196" t="s">
        <v>8</v>
      </c>
      <c r="J872" s="196" t="s">
        <v>62</v>
      </c>
      <c r="K872" s="197">
        <v>44.43</v>
      </c>
      <c r="L872" s="196" t="s">
        <v>63</v>
      </c>
      <c r="M872"/>
    </row>
    <row r="873" spans="1:13" ht="13.5" hidden="1" x14ac:dyDescent="0.25">
      <c r="A873" s="196" t="s">
        <v>589</v>
      </c>
      <c r="B873" s="196" t="s">
        <v>590</v>
      </c>
      <c r="C873" s="196" t="s">
        <v>880</v>
      </c>
      <c r="D873" s="196" t="s">
        <v>881</v>
      </c>
      <c r="E873" s="197" t="s">
        <v>11</v>
      </c>
      <c r="F873" s="196" t="s">
        <v>11</v>
      </c>
      <c r="G873" s="196">
        <v>7052</v>
      </c>
      <c r="H873" s="196" t="s">
        <v>937</v>
      </c>
      <c r="I873" s="196" t="s">
        <v>8</v>
      </c>
      <c r="J873" s="196" t="s">
        <v>62</v>
      </c>
      <c r="K873" s="197">
        <v>12</v>
      </c>
      <c r="L873" s="196" t="s">
        <v>63</v>
      </c>
      <c r="M873"/>
    </row>
    <row r="874" spans="1:13" ht="13.5" hidden="1" x14ac:dyDescent="0.25">
      <c r="A874" s="196" t="s">
        <v>589</v>
      </c>
      <c r="B874" s="196" t="s">
        <v>590</v>
      </c>
      <c r="C874" s="196" t="s">
        <v>880</v>
      </c>
      <c r="D874" s="196" t="s">
        <v>881</v>
      </c>
      <c r="E874" s="197" t="s">
        <v>11</v>
      </c>
      <c r="F874" s="196" t="s">
        <v>11</v>
      </c>
      <c r="G874" s="196">
        <v>7053</v>
      </c>
      <c r="H874" s="196" t="s">
        <v>938</v>
      </c>
      <c r="I874" s="196" t="s">
        <v>8</v>
      </c>
      <c r="J874" s="196" t="s">
        <v>62</v>
      </c>
      <c r="K874" s="197">
        <v>55.61</v>
      </c>
      <c r="L874" s="196" t="s">
        <v>63</v>
      </c>
      <c r="M874"/>
    </row>
    <row r="875" spans="1:13" ht="13.5" hidden="1" x14ac:dyDescent="0.25">
      <c r="A875" s="196" t="s">
        <v>589</v>
      </c>
      <c r="B875" s="196" t="s">
        <v>590</v>
      </c>
      <c r="C875" s="196" t="s">
        <v>880</v>
      </c>
      <c r="D875" s="196" t="s">
        <v>881</v>
      </c>
      <c r="E875" s="197" t="s">
        <v>11</v>
      </c>
      <c r="F875" s="196" t="s">
        <v>11</v>
      </c>
      <c r="G875" s="196">
        <v>7054</v>
      </c>
      <c r="H875" s="196" t="s">
        <v>939</v>
      </c>
      <c r="I875" s="196" t="s">
        <v>8</v>
      </c>
      <c r="J875" s="196" t="s">
        <v>595</v>
      </c>
      <c r="K875" s="197">
        <v>88.62</v>
      </c>
      <c r="L875" s="196" t="s">
        <v>63</v>
      </c>
      <c r="M875"/>
    </row>
    <row r="876" spans="1:13" ht="13.5" hidden="1" x14ac:dyDescent="0.25">
      <c r="A876" s="196" t="s">
        <v>589</v>
      </c>
      <c r="B876" s="196" t="s">
        <v>590</v>
      </c>
      <c r="C876" s="196" t="s">
        <v>880</v>
      </c>
      <c r="D876" s="196" t="s">
        <v>881</v>
      </c>
      <c r="E876" s="197" t="s">
        <v>11</v>
      </c>
      <c r="F876" s="196" t="s">
        <v>11</v>
      </c>
      <c r="G876" s="196">
        <v>7058</v>
      </c>
      <c r="H876" s="196" t="s">
        <v>940</v>
      </c>
      <c r="I876" s="196" t="s">
        <v>8</v>
      </c>
      <c r="J876" s="196" t="s">
        <v>62</v>
      </c>
      <c r="K876" s="197">
        <v>22.97</v>
      </c>
      <c r="L876" s="196" t="s">
        <v>63</v>
      </c>
      <c r="M876"/>
    </row>
    <row r="877" spans="1:13" ht="13.5" hidden="1" x14ac:dyDescent="0.25">
      <c r="A877" s="196" t="s">
        <v>589</v>
      </c>
      <c r="B877" s="196" t="s">
        <v>590</v>
      </c>
      <c r="C877" s="196" t="s">
        <v>880</v>
      </c>
      <c r="D877" s="196" t="s">
        <v>881</v>
      </c>
      <c r="E877" s="197" t="s">
        <v>11</v>
      </c>
      <c r="F877" s="196" t="s">
        <v>11</v>
      </c>
      <c r="G877" s="196">
        <v>7059</v>
      </c>
      <c r="H877" s="196" t="s">
        <v>941</v>
      </c>
      <c r="I877" s="196" t="s">
        <v>8</v>
      </c>
      <c r="J877" s="196" t="s">
        <v>62</v>
      </c>
      <c r="K877" s="197">
        <v>8.84</v>
      </c>
      <c r="L877" s="196" t="s">
        <v>63</v>
      </c>
      <c r="M877"/>
    </row>
    <row r="878" spans="1:13" ht="13.5" hidden="1" x14ac:dyDescent="0.25">
      <c r="A878" s="196" t="s">
        <v>589</v>
      </c>
      <c r="B878" s="196" t="s">
        <v>590</v>
      </c>
      <c r="C878" s="196" t="s">
        <v>880</v>
      </c>
      <c r="D878" s="196" t="s">
        <v>881</v>
      </c>
      <c r="E878" s="197" t="s">
        <v>11</v>
      </c>
      <c r="F878" s="196" t="s">
        <v>11</v>
      </c>
      <c r="G878" s="196">
        <v>7060</v>
      </c>
      <c r="H878" s="196" t="s">
        <v>942</v>
      </c>
      <c r="I878" s="196" t="s">
        <v>8</v>
      </c>
      <c r="J878" s="196" t="s">
        <v>62</v>
      </c>
      <c r="K878" s="197">
        <v>41.4</v>
      </c>
      <c r="L878" s="196" t="s">
        <v>63</v>
      </c>
      <c r="M878"/>
    </row>
    <row r="879" spans="1:13" ht="13.5" hidden="1" x14ac:dyDescent="0.25">
      <c r="A879" s="196" t="s">
        <v>589</v>
      </c>
      <c r="B879" s="196" t="s">
        <v>590</v>
      </c>
      <c r="C879" s="196" t="s">
        <v>880</v>
      </c>
      <c r="D879" s="196" t="s">
        <v>881</v>
      </c>
      <c r="E879" s="197" t="s">
        <v>11</v>
      </c>
      <c r="F879" s="196" t="s">
        <v>11</v>
      </c>
      <c r="G879" s="196">
        <v>7061</v>
      </c>
      <c r="H879" s="196" t="s">
        <v>943</v>
      </c>
      <c r="I879" s="196" t="s">
        <v>8</v>
      </c>
      <c r="J879" s="196" t="s">
        <v>595</v>
      </c>
      <c r="K879" s="197">
        <v>80.900000000000006</v>
      </c>
      <c r="L879" s="196" t="s">
        <v>63</v>
      </c>
      <c r="M879"/>
    </row>
    <row r="880" spans="1:13" ht="13.5" hidden="1" x14ac:dyDescent="0.25">
      <c r="A880" s="196" t="s">
        <v>589</v>
      </c>
      <c r="B880" s="196" t="s">
        <v>590</v>
      </c>
      <c r="C880" s="196" t="s">
        <v>880</v>
      </c>
      <c r="D880" s="196" t="s">
        <v>881</v>
      </c>
      <c r="E880" s="197" t="s">
        <v>11</v>
      </c>
      <c r="F880" s="196" t="s">
        <v>11</v>
      </c>
      <c r="G880" s="196">
        <v>7063</v>
      </c>
      <c r="H880" s="196" t="s">
        <v>944</v>
      </c>
      <c r="I880" s="196" t="s">
        <v>8</v>
      </c>
      <c r="J880" s="196" t="s">
        <v>62</v>
      </c>
      <c r="K880" s="197">
        <v>19.27</v>
      </c>
      <c r="L880" s="196" t="s">
        <v>63</v>
      </c>
      <c r="M880"/>
    </row>
    <row r="881" spans="1:13" ht="13.5" hidden="1" x14ac:dyDescent="0.25">
      <c r="A881" s="196" t="s">
        <v>589</v>
      </c>
      <c r="B881" s="196" t="s">
        <v>590</v>
      </c>
      <c r="C881" s="196" t="s">
        <v>880</v>
      </c>
      <c r="D881" s="196" t="s">
        <v>881</v>
      </c>
      <c r="E881" s="197" t="s">
        <v>11</v>
      </c>
      <c r="F881" s="196" t="s">
        <v>11</v>
      </c>
      <c r="G881" s="196">
        <v>7064</v>
      </c>
      <c r="H881" s="196" t="s">
        <v>945</v>
      </c>
      <c r="I881" s="196" t="s">
        <v>8</v>
      </c>
      <c r="J881" s="196" t="s">
        <v>62</v>
      </c>
      <c r="K881" s="197">
        <v>5.2</v>
      </c>
      <c r="L881" s="196" t="s">
        <v>63</v>
      </c>
      <c r="M881"/>
    </row>
    <row r="882" spans="1:13" ht="13.5" hidden="1" x14ac:dyDescent="0.25">
      <c r="A882" s="196" t="s">
        <v>589</v>
      </c>
      <c r="B882" s="196" t="s">
        <v>590</v>
      </c>
      <c r="C882" s="196" t="s">
        <v>880</v>
      </c>
      <c r="D882" s="196" t="s">
        <v>881</v>
      </c>
      <c r="E882" s="197" t="s">
        <v>11</v>
      </c>
      <c r="F882" s="196" t="s">
        <v>11</v>
      </c>
      <c r="G882" s="196">
        <v>7065</v>
      </c>
      <c r="H882" s="196" t="s">
        <v>946</v>
      </c>
      <c r="I882" s="196" t="s">
        <v>8</v>
      </c>
      <c r="J882" s="196" t="s">
        <v>62</v>
      </c>
      <c r="K882" s="197">
        <v>21.08</v>
      </c>
      <c r="L882" s="196" t="s">
        <v>63</v>
      </c>
      <c r="M882"/>
    </row>
    <row r="883" spans="1:13" ht="13.5" hidden="1" x14ac:dyDescent="0.25">
      <c r="A883" s="196" t="s">
        <v>589</v>
      </c>
      <c r="B883" s="196" t="s">
        <v>590</v>
      </c>
      <c r="C883" s="196" t="s">
        <v>880</v>
      </c>
      <c r="D883" s="196" t="s">
        <v>881</v>
      </c>
      <c r="E883" s="197" t="s">
        <v>11</v>
      </c>
      <c r="F883" s="196" t="s">
        <v>11</v>
      </c>
      <c r="G883" s="196">
        <v>7066</v>
      </c>
      <c r="H883" s="196" t="s">
        <v>947</v>
      </c>
      <c r="I883" s="196" t="s">
        <v>8</v>
      </c>
      <c r="J883" s="196" t="s">
        <v>595</v>
      </c>
      <c r="K883" s="197">
        <v>95.99</v>
      </c>
      <c r="L883" s="196" t="s">
        <v>63</v>
      </c>
      <c r="M883"/>
    </row>
    <row r="884" spans="1:13" ht="13.5" hidden="1" x14ac:dyDescent="0.25">
      <c r="A884" s="196" t="s">
        <v>589</v>
      </c>
      <c r="B884" s="196" t="s">
        <v>590</v>
      </c>
      <c r="C884" s="196" t="s">
        <v>880</v>
      </c>
      <c r="D884" s="196" t="s">
        <v>881</v>
      </c>
      <c r="E884" s="197" t="s">
        <v>11</v>
      </c>
      <c r="F884" s="196" t="s">
        <v>11</v>
      </c>
      <c r="G884" s="196">
        <v>53786</v>
      </c>
      <c r="H884" s="196" t="s">
        <v>948</v>
      </c>
      <c r="I884" s="196" t="s">
        <v>8</v>
      </c>
      <c r="J884" s="196" t="s">
        <v>595</v>
      </c>
      <c r="K884" s="197">
        <v>50.66</v>
      </c>
      <c r="L884" s="196" t="s">
        <v>63</v>
      </c>
      <c r="M884"/>
    </row>
    <row r="885" spans="1:13" ht="13.5" hidden="1" x14ac:dyDescent="0.25">
      <c r="A885" s="196" t="s">
        <v>589</v>
      </c>
      <c r="B885" s="196" t="s">
        <v>590</v>
      </c>
      <c r="C885" s="196" t="s">
        <v>880</v>
      </c>
      <c r="D885" s="196" t="s">
        <v>881</v>
      </c>
      <c r="E885" s="197" t="s">
        <v>11</v>
      </c>
      <c r="F885" s="196" t="s">
        <v>11</v>
      </c>
      <c r="G885" s="196">
        <v>53788</v>
      </c>
      <c r="H885" s="196" t="s">
        <v>949</v>
      </c>
      <c r="I885" s="196" t="s">
        <v>8</v>
      </c>
      <c r="J885" s="196" t="s">
        <v>595</v>
      </c>
      <c r="K885" s="197">
        <v>56.72</v>
      </c>
      <c r="L885" s="196" t="s">
        <v>63</v>
      </c>
      <c r="M885"/>
    </row>
    <row r="886" spans="1:13" ht="13.5" hidden="1" x14ac:dyDescent="0.25">
      <c r="A886" s="196" t="s">
        <v>589</v>
      </c>
      <c r="B886" s="196" t="s">
        <v>590</v>
      </c>
      <c r="C886" s="196" t="s">
        <v>880</v>
      </c>
      <c r="D886" s="196" t="s">
        <v>881</v>
      </c>
      <c r="E886" s="197" t="s">
        <v>11</v>
      </c>
      <c r="F886" s="196" t="s">
        <v>11</v>
      </c>
      <c r="G886" s="196">
        <v>53792</v>
      </c>
      <c r="H886" s="196" t="s">
        <v>950</v>
      </c>
      <c r="I886" s="196" t="s">
        <v>8</v>
      </c>
      <c r="J886" s="196" t="s">
        <v>595</v>
      </c>
      <c r="K886" s="197">
        <v>100.56</v>
      </c>
      <c r="L886" s="196" t="s">
        <v>63</v>
      </c>
      <c r="M886"/>
    </row>
    <row r="887" spans="1:13" ht="13.5" hidden="1" x14ac:dyDescent="0.25">
      <c r="A887" s="196" t="s">
        <v>589</v>
      </c>
      <c r="B887" s="196" t="s">
        <v>590</v>
      </c>
      <c r="C887" s="196" t="s">
        <v>880</v>
      </c>
      <c r="D887" s="196" t="s">
        <v>881</v>
      </c>
      <c r="E887" s="197" t="s">
        <v>11</v>
      </c>
      <c r="F887" s="196" t="s">
        <v>11</v>
      </c>
      <c r="G887" s="196">
        <v>53794</v>
      </c>
      <c r="H887" s="196" t="s">
        <v>951</v>
      </c>
      <c r="I887" s="196" t="s">
        <v>8</v>
      </c>
      <c r="J887" s="196" t="s">
        <v>595</v>
      </c>
      <c r="K887" s="197">
        <v>35.619999999999997</v>
      </c>
      <c r="L887" s="196" t="s">
        <v>63</v>
      </c>
      <c r="M887"/>
    </row>
    <row r="888" spans="1:13" ht="13.5" hidden="1" x14ac:dyDescent="0.25">
      <c r="A888" s="196" t="s">
        <v>589</v>
      </c>
      <c r="B888" s="196" t="s">
        <v>590</v>
      </c>
      <c r="C888" s="196" t="s">
        <v>880</v>
      </c>
      <c r="D888" s="196" t="s">
        <v>881</v>
      </c>
      <c r="E888" s="197" t="s">
        <v>11</v>
      </c>
      <c r="F888" s="196" t="s">
        <v>11</v>
      </c>
      <c r="G888" s="196">
        <v>53797</v>
      </c>
      <c r="H888" s="196" t="s">
        <v>952</v>
      </c>
      <c r="I888" s="196" t="s">
        <v>8</v>
      </c>
      <c r="J888" s="196" t="s">
        <v>595</v>
      </c>
      <c r="K888" s="197">
        <v>115.65</v>
      </c>
      <c r="L888" s="196" t="s">
        <v>63</v>
      </c>
      <c r="M888"/>
    </row>
    <row r="889" spans="1:13" ht="13.5" hidden="1" x14ac:dyDescent="0.25">
      <c r="A889" s="196" t="s">
        <v>589</v>
      </c>
      <c r="B889" s="196" t="s">
        <v>590</v>
      </c>
      <c r="C889" s="196" t="s">
        <v>880</v>
      </c>
      <c r="D889" s="196" t="s">
        <v>881</v>
      </c>
      <c r="E889" s="197" t="s">
        <v>11</v>
      </c>
      <c r="F889" s="196" t="s">
        <v>11</v>
      </c>
      <c r="G889" s="196">
        <v>53804</v>
      </c>
      <c r="H889" s="196" t="s">
        <v>953</v>
      </c>
      <c r="I889" s="196" t="s">
        <v>8</v>
      </c>
      <c r="J889" s="196" t="s">
        <v>62</v>
      </c>
      <c r="K889" s="197">
        <v>4.63</v>
      </c>
      <c r="L889" s="196" t="s">
        <v>63</v>
      </c>
      <c r="M889"/>
    </row>
    <row r="890" spans="1:13" ht="13.5" hidden="1" x14ac:dyDescent="0.25">
      <c r="A890" s="196" t="s">
        <v>589</v>
      </c>
      <c r="B890" s="196" t="s">
        <v>590</v>
      </c>
      <c r="C890" s="196" t="s">
        <v>880</v>
      </c>
      <c r="D890" s="196" t="s">
        <v>881</v>
      </c>
      <c r="E890" s="197" t="s">
        <v>11</v>
      </c>
      <c r="F890" s="196" t="s">
        <v>11</v>
      </c>
      <c r="G890" s="196">
        <v>53806</v>
      </c>
      <c r="H890" s="196" t="s">
        <v>954</v>
      </c>
      <c r="I890" s="196" t="s">
        <v>8</v>
      </c>
      <c r="J890" s="196" t="s">
        <v>62</v>
      </c>
      <c r="K890" s="197">
        <v>77.36</v>
      </c>
      <c r="L890" s="196" t="s">
        <v>63</v>
      </c>
      <c r="M890"/>
    </row>
    <row r="891" spans="1:13" ht="13.5" hidden="1" x14ac:dyDescent="0.25">
      <c r="A891" s="196" t="s">
        <v>589</v>
      </c>
      <c r="B891" s="196" t="s">
        <v>590</v>
      </c>
      <c r="C891" s="196" t="s">
        <v>880</v>
      </c>
      <c r="D891" s="196" t="s">
        <v>881</v>
      </c>
      <c r="E891" s="197" t="s">
        <v>11</v>
      </c>
      <c r="F891" s="196" t="s">
        <v>11</v>
      </c>
      <c r="G891" s="196">
        <v>53810</v>
      </c>
      <c r="H891" s="196" t="s">
        <v>955</v>
      </c>
      <c r="I891" s="196" t="s">
        <v>8</v>
      </c>
      <c r="J891" s="196" t="s">
        <v>595</v>
      </c>
      <c r="K891" s="197">
        <v>77.84</v>
      </c>
      <c r="L891" s="196" t="s">
        <v>63</v>
      </c>
      <c r="M891"/>
    </row>
    <row r="892" spans="1:13" ht="13.5" hidden="1" x14ac:dyDescent="0.25">
      <c r="A892" s="196" t="s">
        <v>589</v>
      </c>
      <c r="B892" s="196" t="s">
        <v>590</v>
      </c>
      <c r="C892" s="196" t="s">
        <v>880</v>
      </c>
      <c r="D892" s="196" t="s">
        <v>881</v>
      </c>
      <c r="E892" s="197" t="s">
        <v>11</v>
      </c>
      <c r="F892" s="196" t="s">
        <v>11</v>
      </c>
      <c r="G892" s="196">
        <v>53814</v>
      </c>
      <c r="H892" s="196" t="s">
        <v>956</v>
      </c>
      <c r="I892" s="196" t="s">
        <v>8</v>
      </c>
      <c r="J892" s="196" t="s">
        <v>62</v>
      </c>
      <c r="K892" s="197">
        <v>254.96</v>
      </c>
      <c r="L892" s="196" t="s">
        <v>63</v>
      </c>
      <c r="M892"/>
    </row>
    <row r="893" spans="1:13" ht="13.5" hidden="1" x14ac:dyDescent="0.25">
      <c r="A893" s="196" t="s">
        <v>589</v>
      </c>
      <c r="B893" s="196" t="s">
        <v>590</v>
      </c>
      <c r="C893" s="196" t="s">
        <v>880</v>
      </c>
      <c r="D893" s="196" t="s">
        <v>881</v>
      </c>
      <c r="E893" s="197" t="s">
        <v>11</v>
      </c>
      <c r="F893" s="196" t="s">
        <v>11</v>
      </c>
      <c r="G893" s="196">
        <v>53817</v>
      </c>
      <c r="H893" s="196" t="s">
        <v>957</v>
      </c>
      <c r="I893" s="196" t="s">
        <v>8</v>
      </c>
      <c r="J893" s="196" t="s">
        <v>595</v>
      </c>
      <c r="K893" s="197">
        <v>62.01</v>
      </c>
      <c r="L893" s="196" t="s">
        <v>63</v>
      </c>
      <c r="M893"/>
    </row>
    <row r="894" spans="1:13" ht="13.5" hidden="1" x14ac:dyDescent="0.25">
      <c r="A894" s="196" t="s">
        <v>589</v>
      </c>
      <c r="B894" s="196" t="s">
        <v>590</v>
      </c>
      <c r="C894" s="196" t="s">
        <v>880</v>
      </c>
      <c r="D894" s="196" t="s">
        <v>881</v>
      </c>
      <c r="E894" s="197" t="s">
        <v>11</v>
      </c>
      <c r="F894" s="196" t="s">
        <v>11</v>
      </c>
      <c r="G894" s="196">
        <v>53818</v>
      </c>
      <c r="H894" s="196" t="s">
        <v>958</v>
      </c>
      <c r="I894" s="196" t="s">
        <v>8</v>
      </c>
      <c r="J894" s="196" t="s">
        <v>62</v>
      </c>
      <c r="K894" s="197">
        <v>9.67</v>
      </c>
      <c r="L894" s="196" t="s">
        <v>63</v>
      </c>
      <c r="M894"/>
    </row>
    <row r="895" spans="1:13" ht="13.5" hidden="1" x14ac:dyDescent="0.25">
      <c r="A895" s="196" t="s">
        <v>589</v>
      </c>
      <c r="B895" s="196" t="s">
        <v>590</v>
      </c>
      <c r="C895" s="196" t="s">
        <v>880</v>
      </c>
      <c r="D895" s="196" t="s">
        <v>881</v>
      </c>
      <c r="E895" s="197" t="s">
        <v>11</v>
      </c>
      <c r="F895" s="196" t="s">
        <v>11</v>
      </c>
      <c r="G895" s="196">
        <v>53827</v>
      </c>
      <c r="H895" s="196" t="s">
        <v>959</v>
      </c>
      <c r="I895" s="196" t="s">
        <v>8</v>
      </c>
      <c r="J895" s="196" t="s">
        <v>595</v>
      </c>
      <c r="K895" s="197">
        <v>113.21</v>
      </c>
      <c r="L895" s="196" t="s">
        <v>63</v>
      </c>
      <c r="M895"/>
    </row>
    <row r="896" spans="1:13" ht="13.5" hidden="1" x14ac:dyDescent="0.25">
      <c r="A896" s="196" t="s">
        <v>589</v>
      </c>
      <c r="B896" s="196" t="s">
        <v>590</v>
      </c>
      <c r="C896" s="196" t="s">
        <v>880</v>
      </c>
      <c r="D896" s="196" t="s">
        <v>881</v>
      </c>
      <c r="E896" s="197" t="s">
        <v>11</v>
      </c>
      <c r="F896" s="196" t="s">
        <v>11</v>
      </c>
      <c r="G896" s="196">
        <v>53829</v>
      </c>
      <c r="H896" s="196" t="s">
        <v>960</v>
      </c>
      <c r="I896" s="196" t="s">
        <v>8</v>
      </c>
      <c r="J896" s="196" t="s">
        <v>595</v>
      </c>
      <c r="K896" s="197">
        <v>115.65</v>
      </c>
      <c r="L896" s="196" t="s">
        <v>63</v>
      </c>
      <c r="M896"/>
    </row>
    <row r="897" spans="1:13" ht="13.5" hidden="1" x14ac:dyDescent="0.25">
      <c r="A897" s="196" t="s">
        <v>589</v>
      </c>
      <c r="B897" s="196" t="s">
        <v>590</v>
      </c>
      <c r="C897" s="196" t="s">
        <v>880</v>
      </c>
      <c r="D897" s="196" t="s">
        <v>881</v>
      </c>
      <c r="E897" s="197" t="s">
        <v>11</v>
      </c>
      <c r="F897" s="196" t="s">
        <v>11</v>
      </c>
      <c r="G897" s="196">
        <v>53831</v>
      </c>
      <c r="H897" s="196" t="s">
        <v>961</v>
      </c>
      <c r="I897" s="196" t="s">
        <v>8</v>
      </c>
      <c r="J897" s="196" t="s">
        <v>595</v>
      </c>
      <c r="K897" s="197">
        <v>191.03</v>
      </c>
      <c r="L897" s="196" t="s">
        <v>63</v>
      </c>
      <c r="M897"/>
    </row>
    <row r="898" spans="1:13" ht="13.5" hidden="1" x14ac:dyDescent="0.25">
      <c r="A898" s="196" t="s">
        <v>589</v>
      </c>
      <c r="B898" s="196" t="s">
        <v>590</v>
      </c>
      <c r="C898" s="196" t="s">
        <v>880</v>
      </c>
      <c r="D898" s="196" t="s">
        <v>881</v>
      </c>
      <c r="E898" s="197" t="s">
        <v>11</v>
      </c>
      <c r="F898" s="196" t="s">
        <v>11</v>
      </c>
      <c r="G898" s="196">
        <v>53840</v>
      </c>
      <c r="H898" s="196" t="s">
        <v>962</v>
      </c>
      <c r="I898" s="196" t="s">
        <v>8</v>
      </c>
      <c r="J898" s="196" t="s">
        <v>595</v>
      </c>
      <c r="K898" s="197">
        <v>2.5099999999999998</v>
      </c>
      <c r="L898" s="196" t="s">
        <v>63</v>
      </c>
      <c r="M898"/>
    </row>
    <row r="899" spans="1:13" ht="13.5" hidden="1" x14ac:dyDescent="0.25">
      <c r="A899" s="196" t="s">
        <v>589</v>
      </c>
      <c r="B899" s="196" t="s">
        <v>590</v>
      </c>
      <c r="C899" s="196" t="s">
        <v>880</v>
      </c>
      <c r="D899" s="196" t="s">
        <v>881</v>
      </c>
      <c r="E899" s="197" t="s">
        <v>11</v>
      </c>
      <c r="F899" s="196" t="s">
        <v>11</v>
      </c>
      <c r="G899" s="196">
        <v>53841</v>
      </c>
      <c r="H899" s="196" t="s">
        <v>963</v>
      </c>
      <c r="I899" s="196" t="s">
        <v>8</v>
      </c>
      <c r="J899" s="196" t="s">
        <v>595</v>
      </c>
      <c r="K899" s="197">
        <v>1.74</v>
      </c>
      <c r="L899" s="196" t="s">
        <v>63</v>
      </c>
      <c r="M899"/>
    </row>
    <row r="900" spans="1:13" ht="13.5" hidden="1" x14ac:dyDescent="0.25">
      <c r="A900" s="196" t="s">
        <v>589</v>
      </c>
      <c r="B900" s="196" t="s">
        <v>590</v>
      </c>
      <c r="C900" s="196" t="s">
        <v>880</v>
      </c>
      <c r="D900" s="196" t="s">
        <v>881</v>
      </c>
      <c r="E900" s="197" t="s">
        <v>11</v>
      </c>
      <c r="F900" s="196" t="s">
        <v>11</v>
      </c>
      <c r="G900" s="196">
        <v>53849</v>
      </c>
      <c r="H900" s="196" t="s">
        <v>964</v>
      </c>
      <c r="I900" s="196" t="s">
        <v>8</v>
      </c>
      <c r="J900" s="196" t="s">
        <v>595</v>
      </c>
      <c r="K900" s="197">
        <v>83.1</v>
      </c>
      <c r="L900" s="196" t="s">
        <v>63</v>
      </c>
      <c r="M900"/>
    </row>
    <row r="901" spans="1:13" ht="13.5" hidden="1" x14ac:dyDescent="0.25">
      <c r="A901" s="196" t="s">
        <v>589</v>
      </c>
      <c r="B901" s="196" t="s">
        <v>590</v>
      </c>
      <c r="C901" s="196" t="s">
        <v>880</v>
      </c>
      <c r="D901" s="196" t="s">
        <v>881</v>
      </c>
      <c r="E901" s="197" t="s">
        <v>11</v>
      </c>
      <c r="F901" s="196" t="s">
        <v>11</v>
      </c>
      <c r="G901" s="196">
        <v>53857</v>
      </c>
      <c r="H901" s="196" t="s">
        <v>965</v>
      </c>
      <c r="I901" s="196" t="s">
        <v>8</v>
      </c>
      <c r="J901" s="196" t="s">
        <v>595</v>
      </c>
      <c r="K901" s="197">
        <v>46.55</v>
      </c>
      <c r="L901" s="196" t="s">
        <v>63</v>
      </c>
      <c r="M901"/>
    </row>
    <row r="902" spans="1:13" ht="13.5" hidden="1" x14ac:dyDescent="0.25">
      <c r="A902" s="196" t="s">
        <v>589</v>
      </c>
      <c r="B902" s="196" t="s">
        <v>590</v>
      </c>
      <c r="C902" s="196" t="s">
        <v>880</v>
      </c>
      <c r="D902" s="196" t="s">
        <v>881</v>
      </c>
      <c r="E902" s="197" t="s">
        <v>11</v>
      </c>
      <c r="F902" s="196" t="s">
        <v>11</v>
      </c>
      <c r="G902" s="196">
        <v>53858</v>
      </c>
      <c r="H902" s="196" t="s">
        <v>966</v>
      </c>
      <c r="I902" s="196" t="s">
        <v>8</v>
      </c>
      <c r="J902" s="196" t="s">
        <v>595</v>
      </c>
      <c r="K902" s="197">
        <v>45.38</v>
      </c>
      <c r="L902" s="196" t="s">
        <v>63</v>
      </c>
      <c r="M902"/>
    </row>
    <row r="903" spans="1:13" ht="13.5" hidden="1" x14ac:dyDescent="0.25">
      <c r="A903" s="196" t="s">
        <v>589</v>
      </c>
      <c r="B903" s="196" t="s">
        <v>590</v>
      </c>
      <c r="C903" s="196" t="s">
        <v>880</v>
      </c>
      <c r="D903" s="196" t="s">
        <v>881</v>
      </c>
      <c r="E903" s="197" t="s">
        <v>11</v>
      </c>
      <c r="F903" s="196" t="s">
        <v>11</v>
      </c>
      <c r="G903" s="196">
        <v>53861</v>
      </c>
      <c r="H903" s="196" t="s">
        <v>967</v>
      </c>
      <c r="I903" s="196" t="s">
        <v>8</v>
      </c>
      <c r="J903" s="196" t="s">
        <v>62</v>
      </c>
      <c r="K903" s="197">
        <v>64.540000000000006</v>
      </c>
      <c r="L903" s="196" t="s">
        <v>63</v>
      </c>
      <c r="M903"/>
    </row>
    <row r="904" spans="1:13" ht="13.5" hidden="1" x14ac:dyDescent="0.25">
      <c r="A904" s="196" t="s">
        <v>589</v>
      </c>
      <c r="B904" s="196" t="s">
        <v>590</v>
      </c>
      <c r="C904" s="196" t="s">
        <v>880</v>
      </c>
      <c r="D904" s="196" t="s">
        <v>881</v>
      </c>
      <c r="E904" s="197" t="s">
        <v>11</v>
      </c>
      <c r="F904" s="196" t="s">
        <v>11</v>
      </c>
      <c r="G904" s="196">
        <v>53863</v>
      </c>
      <c r="H904" s="196" t="s">
        <v>968</v>
      </c>
      <c r="I904" s="196" t="s">
        <v>8</v>
      </c>
      <c r="J904" s="196" t="s">
        <v>62</v>
      </c>
      <c r="K904" s="197">
        <v>2.19</v>
      </c>
      <c r="L904" s="196" t="s">
        <v>63</v>
      </c>
      <c r="M904"/>
    </row>
    <row r="905" spans="1:13" ht="13.5" hidden="1" x14ac:dyDescent="0.25">
      <c r="A905" s="196" t="s">
        <v>589</v>
      </c>
      <c r="B905" s="196" t="s">
        <v>590</v>
      </c>
      <c r="C905" s="196" t="s">
        <v>880</v>
      </c>
      <c r="D905" s="196" t="s">
        <v>881</v>
      </c>
      <c r="E905" s="197" t="s">
        <v>11</v>
      </c>
      <c r="F905" s="196" t="s">
        <v>11</v>
      </c>
      <c r="G905" s="196">
        <v>53865</v>
      </c>
      <c r="H905" s="196" t="s">
        <v>969</v>
      </c>
      <c r="I905" s="196" t="s">
        <v>8</v>
      </c>
      <c r="J905" s="196" t="s">
        <v>595</v>
      </c>
      <c r="K905" s="197">
        <v>46.8</v>
      </c>
      <c r="L905" s="196" t="s">
        <v>63</v>
      </c>
      <c r="M905"/>
    </row>
    <row r="906" spans="1:13" ht="13.5" hidden="1" x14ac:dyDescent="0.25">
      <c r="A906" s="196" t="s">
        <v>589</v>
      </c>
      <c r="B906" s="196" t="s">
        <v>590</v>
      </c>
      <c r="C906" s="196" t="s">
        <v>880</v>
      </c>
      <c r="D906" s="196" t="s">
        <v>881</v>
      </c>
      <c r="E906" s="197" t="s">
        <v>11</v>
      </c>
      <c r="F906" s="196" t="s">
        <v>11</v>
      </c>
      <c r="G906" s="196">
        <v>53866</v>
      </c>
      <c r="H906" s="196" t="s">
        <v>970</v>
      </c>
      <c r="I906" s="196" t="s">
        <v>8</v>
      </c>
      <c r="J906" s="196" t="s">
        <v>595</v>
      </c>
      <c r="K906" s="197">
        <v>1.5</v>
      </c>
      <c r="L906" s="196" t="s">
        <v>63</v>
      </c>
      <c r="M906"/>
    </row>
    <row r="907" spans="1:13" ht="13.5" hidden="1" x14ac:dyDescent="0.25">
      <c r="A907" s="196" t="s">
        <v>589</v>
      </c>
      <c r="B907" s="196" t="s">
        <v>590</v>
      </c>
      <c r="C907" s="196" t="s">
        <v>880</v>
      </c>
      <c r="D907" s="196" t="s">
        <v>881</v>
      </c>
      <c r="E907" s="197" t="s">
        <v>11</v>
      </c>
      <c r="F907" s="196" t="s">
        <v>11</v>
      </c>
      <c r="G907" s="196">
        <v>53882</v>
      </c>
      <c r="H907" s="196" t="s">
        <v>971</v>
      </c>
      <c r="I907" s="196" t="s">
        <v>8</v>
      </c>
      <c r="J907" s="196" t="s">
        <v>62</v>
      </c>
      <c r="K907" s="197">
        <v>36.880000000000003</v>
      </c>
      <c r="L907" s="196" t="s">
        <v>63</v>
      </c>
      <c r="M907"/>
    </row>
    <row r="908" spans="1:13" ht="13.5" hidden="1" x14ac:dyDescent="0.25">
      <c r="A908" s="196" t="s">
        <v>589</v>
      </c>
      <c r="B908" s="196" t="s">
        <v>590</v>
      </c>
      <c r="C908" s="196" t="s">
        <v>880</v>
      </c>
      <c r="D908" s="196" t="s">
        <v>881</v>
      </c>
      <c r="E908" s="197" t="s">
        <v>11</v>
      </c>
      <c r="F908" s="196" t="s">
        <v>11</v>
      </c>
      <c r="G908" s="196">
        <v>55263</v>
      </c>
      <c r="H908" s="196" t="s">
        <v>972</v>
      </c>
      <c r="I908" s="196" t="s">
        <v>8</v>
      </c>
      <c r="J908" s="196" t="s">
        <v>595</v>
      </c>
      <c r="K908" s="197">
        <v>63.97</v>
      </c>
      <c r="L908" s="196" t="s">
        <v>63</v>
      </c>
      <c r="M908"/>
    </row>
    <row r="909" spans="1:13" ht="13.5" hidden="1" x14ac:dyDescent="0.25">
      <c r="A909" s="196" t="s">
        <v>589</v>
      </c>
      <c r="B909" s="196" t="s">
        <v>590</v>
      </c>
      <c r="C909" s="196" t="s">
        <v>880</v>
      </c>
      <c r="D909" s="196" t="s">
        <v>881</v>
      </c>
      <c r="E909" s="197" t="s">
        <v>11</v>
      </c>
      <c r="F909" s="196" t="s">
        <v>11</v>
      </c>
      <c r="G909" s="196">
        <v>73303</v>
      </c>
      <c r="H909" s="196" t="s">
        <v>973</v>
      </c>
      <c r="I909" s="196" t="s">
        <v>8</v>
      </c>
      <c r="J909" s="196" t="s">
        <v>62</v>
      </c>
      <c r="K909" s="197">
        <v>7.15</v>
      </c>
      <c r="L909" s="196" t="s">
        <v>63</v>
      </c>
      <c r="M909"/>
    </row>
    <row r="910" spans="1:13" ht="13.5" hidden="1" x14ac:dyDescent="0.25">
      <c r="A910" s="196" t="s">
        <v>589</v>
      </c>
      <c r="B910" s="196" t="s">
        <v>590</v>
      </c>
      <c r="C910" s="196" t="s">
        <v>880</v>
      </c>
      <c r="D910" s="196" t="s">
        <v>881</v>
      </c>
      <c r="E910" s="197" t="s">
        <v>11</v>
      </c>
      <c r="F910" s="196" t="s">
        <v>11</v>
      </c>
      <c r="G910" s="196">
        <v>73307</v>
      </c>
      <c r="H910" s="196" t="s">
        <v>974</v>
      </c>
      <c r="I910" s="196" t="s">
        <v>8</v>
      </c>
      <c r="J910" s="196" t="s">
        <v>62</v>
      </c>
      <c r="K910" s="197">
        <v>6.38</v>
      </c>
      <c r="L910" s="196" t="s">
        <v>63</v>
      </c>
      <c r="M910"/>
    </row>
    <row r="911" spans="1:13" ht="13.5" hidden="1" x14ac:dyDescent="0.25">
      <c r="A911" s="196" t="s">
        <v>589</v>
      </c>
      <c r="B911" s="196" t="s">
        <v>590</v>
      </c>
      <c r="C911" s="196" t="s">
        <v>880</v>
      </c>
      <c r="D911" s="196" t="s">
        <v>881</v>
      </c>
      <c r="E911" s="197" t="s">
        <v>11</v>
      </c>
      <c r="F911" s="196" t="s">
        <v>11</v>
      </c>
      <c r="G911" s="196">
        <v>73309</v>
      </c>
      <c r="H911" s="196" t="s">
        <v>975</v>
      </c>
      <c r="I911" s="196" t="s">
        <v>8</v>
      </c>
      <c r="J911" s="196" t="s">
        <v>62</v>
      </c>
      <c r="K911" s="197">
        <v>33.33</v>
      </c>
      <c r="L911" s="196" t="s">
        <v>63</v>
      </c>
      <c r="M911"/>
    </row>
    <row r="912" spans="1:13" ht="13.5" hidden="1" x14ac:dyDescent="0.25">
      <c r="A912" s="196" t="s">
        <v>589</v>
      </c>
      <c r="B912" s="196" t="s">
        <v>590</v>
      </c>
      <c r="C912" s="196" t="s">
        <v>880</v>
      </c>
      <c r="D912" s="196" t="s">
        <v>881</v>
      </c>
      <c r="E912" s="197" t="s">
        <v>11</v>
      </c>
      <c r="F912" s="196" t="s">
        <v>11</v>
      </c>
      <c r="G912" s="196">
        <v>73311</v>
      </c>
      <c r="H912" s="196" t="s">
        <v>976</v>
      </c>
      <c r="I912" s="196" t="s">
        <v>8</v>
      </c>
      <c r="J912" s="196" t="s">
        <v>595</v>
      </c>
      <c r="K912" s="197">
        <v>176.83</v>
      </c>
      <c r="L912" s="196" t="s">
        <v>63</v>
      </c>
      <c r="M912"/>
    </row>
    <row r="913" spans="1:13" ht="13.5" hidden="1" x14ac:dyDescent="0.25">
      <c r="A913" s="196" t="s">
        <v>589</v>
      </c>
      <c r="B913" s="196" t="s">
        <v>590</v>
      </c>
      <c r="C913" s="196" t="s">
        <v>880</v>
      </c>
      <c r="D913" s="196" t="s">
        <v>881</v>
      </c>
      <c r="E913" s="197" t="s">
        <v>11</v>
      </c>
      <c r="F913" s="196" t="s">
        <v>11</v>
      </c>
      <c r="G913" s="196">
        <v>73313</v>
      </c>
      <c r="H913" s="196" t="s">
        <v>977</v>
      </c>
      <c r="I913" s="196" t="s">
        <v>8</v>
      </c>
      <c r="J913" s="196" t="s">
        <v>62</v>
      </c>
      <c r="K913" s="197">
        <v>9</v>
      </c>
      <c r="L913" s="196" t="s">
        <v>63</v>
      </c>
      <c r="M913"/>
    </row>
    <row r="914" spans="1:13" ht="13.5" hidden="1" x14ac:dyDescent="0.25">
      <c r="A914" s="196" t="s">
        <v>589</v>
      </c>
      <c r="B914" s="196" t="s">
        <v>590</v>
      </c>
      <c r="C914" s="196" t="s">
        <v>880</v>
      </c>
      <c r="D914" s="196" t="s">
        <v>881</v>
      </c>
      <c r="E914" s="197" t="s">
        <v>11</v>
      </c>
      <c r="F914" s="196" t="s">
        <v>11</v>
      </c>
      <c r="G914" s="196">
        <v>73315</v>
      </c>
      <c r="H914" s="196" t="s">
        <v>978</v>
      </c>
      <c r="I914" s="196" t="s">
        <v>8</v>
      </c>
      <c r="J914" s="196" t="s">
        <v>595</v>
      </c>
      <c r="K914" s="197">
        <v>56.72</v>
      </c>
      <c r="L914" s="196" t="s">
        <v>63</v>
      </c>
      <c r="M914"/>
    </row>
    <row r="915" spans="1:13" ht="13.5" hidden="1" x14ac:dyDescent="0.25">
      <c r="A915" s="196" t="s">
        <v>589</v>
      </c>
      <c r="B915" s="196" t="s">
        <v>590</v>
      </c>
      <c r="C915" s="196" t="s">
        <v>880</v>
      </c>
      <c r="D915" s="196" t="s">
        <v>881</v>
      </c>
      <c r="E915" s="197" t="s">
        <v>11</v>
      </c>
      <c r="F915" s="196" t="s">
        <v>11</v>
      </c>
      <c r="G915" s="196">
        <v>73335</v>
      </c>
      <c r="H915" s="196" t="s">
        <v>979</v>
      </c>
      <c r="I915" s="196" t="s">
        <v>8</v>
      </c>
      <c r="J915" s="196" t="s">
        <v>62</v>
      </c>
      <c r="K915" s="197">
        <v>35.090000000000003</v>
      </c>
      <c r="L915" s="196" t="s">
        <v>63</v>
      </c>
      <c r="M915"/>
    </row>
    <row r="916" spans="1:13" ht="13.5" hidden="1" x14ac:dyDescent="0.25">
      <c r="A916" s="196" t="s">
        <v>589</v>
      </c>
      <c r="B916" s="196" t="s">
        <v>590</v>
      </c>
      <c r="C916" s="196" t="s">
        <v>880</v>
      </c>
      <c r="D916" s="196" t="s">
        <v>881</v>
      </c>
      <c r="E916" s="197" t="s">
        <v>11</v>
      </c>
      <c r="F916" s="196" t="s">
        <v>11</v>
      </c>
      <c r="G916" s="196">
        <v>73340</v>
      </c>
      <c r="H916" s="196" t="s">
        <v>980</v>
      </c>
      <c r="I916" s="196" t="s">
        <v>8</v>
      </c>
      <c r="J916" s="196" t="s">
        <v>595</v>
      </c>
      <c r="K916" s="197">
        <v>153.66</v>
      </c>
      <c r="L916" s="196" t="s">
        <v>63</v>
      </c>
      <c r="M916"/>
    </row>
    <row r="917" spans="1:13" ht="13.5" hidden="1" x14ac:dyDescent="0.25">
      <c r="A917" s="196" t="s">
        <v>589</v>
      </c>
      <c r="B917" s="196" t="s">
        <v>590</v>
      </c>
      <c r="C917" s="196" t="s">
        <v>880</v>
      </c>
      <c r="D917" s="196" t="s">
        <v>881</v>
      </c>
      <c r="E917" s="197" t="s">
        <v>11</v>
      </c>
      <c r="F917" s="196" t="s">
        <v>11</v>
      </c>
      <c r="G917" s="196">
        <v>83361</v>
      </c>
      <c r="H917" s="196" t="s">
        <v>981</v>
      </c>
      <c r="I917" s="196" t="s">
        <v>8</v>
      </c>
      <c r="J917" s="196" t="s">
        <v>62</v>
      </c>
      <c r="K917" s="197">
        <v>42.81</v>
      </c>
      <c r="L917" s="196" t="s">
        <v>63</v>
      </c>
      <c r="M917"/>
    </row>
    <row r="918" spans="1:13" ht="13.5" hidden="1" x14ac:dyDescent="0.25">
      <c r="A918" s="196" t="s">
        <v>589</v>
      </c>
      <c r="B918" s="196" t="s">
        <v>590</v>
      </c>
      <c r="C918" s="196" t="s">
        <v>880</v>
      </c>
      <c r="D918" s="196" t="s">
        <v>881</v>
      </c>
      <c r="E918" s="197" t="s">
        <v>11</v>
      </c>
      <c r="F918" s="196" t="s">
        <v>11</v>
      </c>
      <c r="G918" s="196">
        <v>83761</v>
      </c>
      <c r="H918" s="196" t="s">
        <v>982</v>
      </c>
      <c r="I918" s="196" t="s">
        <v>8</v>
      </c>
      <c r="J918" s="196" t="s">
        <v>62</v>
      </c>
      <c r="K918" s="197">
        <v>9.52</v>
      </c>
      <c r="L918" s="196" t="s">
        <v>63</v>
      </c>
      <c r="M918"/>
    </row>
    <row r="919" spans="1:13" ht="13.5" hidden="1" x14ac:dyDescent="0.25">
      <c r="A919" s="196" t="s">
        <v>589</v>
      </c>
      <c r="B919" s="196" t="s">
        <v>590</v>
      </c>
      <c r="C919" s="196" t="s">
        <v>880</v>
      </c>
      <c r="D919" s="196" t="s">
        <v>881</v>
      </c>
      <c r="E919" s="197" t="s">
        <v>11</v>
      </c>
      <c r="F919" s="196" t="s">
        <v>11</v>
      </c>
      <c r="G919" s="196">
        <v>83762</v>
      </c>
      <c r="H919" s="196" t="s">
        <v>983</v>
      </c>
      <c r="I919" s="196" t="s">
        <v>8</v>
      </c>
      <c r="J919" s="196" t="s">
        <v>62</v>
      </c>
      <c r="K919" s="197">
        <v>8.5</v>
      </c>
      <c r="L919" s="196" t="s">
        <v>63</v>
      </c>
      <c r="M919"/>
    </row>
    <row r="920" spans="1:13" ht="13.5" hidden="1" x14ac:dyDescent="0.25">
      <c r="A920" s="196" t="s">
        <v>589</v>
      </c>
      <c r="B920" s="196" t="s">
        <v>590</v>
      </c>
      <c r="C920" s="196" t="s">
        <v>880</v>
      </c>
      <c r="D920" s="196" t="s">
        <v>881</v>
      </c>
      <c r="E920" s="197" t="s">
        <v>11</v>
      </c>
      <c r="F920" s="196" t="s">
        <v>11</v>
      </c>
      <c r="G920" s="196">
        <v>83763</v>
      </c>
      <c r="H920" s="196" t="s">
        <v>984</v>
      </c>
      <c r="I920" s="196" t="s">
        <v>8</v>
      </c>
      <c r="J920" s="196" t="s">
        <v>595</v>
      </c>
      <c r="K920" s="197">
        <v>49.83</v>
      </c>
      <c r="L920" s="196" t="s">
        <v>63</v>
      </c>
      <c r="M920"/>
    </row>
    <row r="921" spans="1:13" ht="13.5" hidden="1" x14ac:dyDescent="0.25">
      <c r="A921" s="196" t="s">
        <v>589</v>
      </c>
      <c r="B921" s="196" t="s">
        <v>590</v>
      </c>
      <c r="C921" s="196" t="s">
        <v>880</v>
      </c>
      <c r="D921" s="196" t="s">
        <v>881</v>
      </c>
      <c r="E921" s="197" t="s">
        <v>11</v>
      </c>
      <c r="F921" s="196" t="s">
        <v>11</v>
      </c>
      <c r="G921" s="196">
        <v>83764</v>
      </c>
      <c r="H921" s="196" t="s">
        <v>985</v>
      </c>
      <c r="I921" s="196" t="s">
        <v>8</v>
      </c>
      <c r="J921" s="196" t="s">
        <v>62</v>
      </c>
      <c r="K921" s="197">
        <v>3.35</v>
      </c>
      <c r="L921" s="196" t="s">
        <v>63</v>
      </c>
      <c r="M921"/>
    </row>
    <row r="922" spans="1:13" ht="13.5" hidden="1" x14ac:dyDescent="0.25">
      <c r="A922" s="196" t="s">
        <v>589</v>
      </c>
      <c r="B922" s="196" t="s">
        <v>590</v>
      </c>
      <c r="C922" s="196" t="s">
        <v>880</v>
      </c>
      <c r="D922" s="196" t="s">
        <v>881</v>
      </c>
      <c r="E922" s="197" t="s">
        <v>11</v>
      </c>
      <c r="F922" s="196" t="s">
        <v>11</v>
      </c>
      <c r="G922" s="196">
        <v>87026</v>
      </c>
      <c r="H922" s="196" t="s">
        <v>986</v>
      </c>
      <c r="I922" s="196" t="s">
        <v>8</v>
      </c>
      <c r="J922" s="196" t="s">
        <v>595</v>
      </c>
      <c r="K922" s="197">
        <v>0.69</v>
      </c>
      <c r="L922" s="196" t="s">
        <v>63</v>
      </c>
      <c r="M922"/>
    </row>
    <row r="923" spans="1:13" ht="13.5" hidden="1" x14ac:dyDescent="0.25">
      <c r="A923" s="196" t="s">
        <v>589</v>
      </c>
      <c r="B923" s="196" t="s">
        <v>590</v>
      </c>
      <c r="C923" s="196" t="s">
        <v>880</v>
      </c>
      <c r="D923" s="196" t="s">
        <v>881</v>
      </c>
      <c r="E923" s="197" t="s">
        <v>11</v>
      </c>
      <c r="F923" s="196" t="s">
        <v>11</v>
      </c>
      <c r="G923" s="196">
        <v>87441</v>
      </c>
      <c r="H923" s="196" t="s">
        <v>987</v>
      </c>
      <c r="I923" s="196" t="s">
        <v>8</v>
      </c>
      <c r="J923" s="196" t="s">
        <v>62</v>
      </c>
      <c r="K923" s="197">
        <v>0.41</v>
      </c>
      <c r="L923" s="196" t="s">
        <v>63</v>
      </c>
      <c r="M923"/>
    </row>
    <row r="924" spans="1:13" ht="13.5" hidden="1" x14ac:dyDescent="0.25">
      <c r="A924" s="196" t="s">
        <v>589</v>
      </c>
      <c r="B924" s="196" t="s">
        <v>590</v>
      </c>
      <c r="C924" s="196" t="s">
        <v>880</v>
      </c>
      <c r="D924" s="196" t="s">
        <v>881</v>
      </c>
      <c r="E924" s="197" t="s">
        <v>11</v>
      </c>
      <c r="F924" s="196" t="s">
        <v>11</v>
      </c>
      <c r="G924" s="196">
        <v>87442</v>
      </c>
      <c r="H924" s="196" t="s">
        <v>988</v>
      </c>
      <c r="I924" s="196" t="s">
        <v>8</v>
      </c>
      <c r="J924" s="196" t="s">
        <v>62</v>
      </c>
      <c r="K924" s="197">
        <v>0.09</v>
      </c>
      <c r="L924" s="196" t="s">
        <v>63</v>
      </c>
      <c r="M924"/>
    </row>
    <row r="925" spans="1:13" ht="13.5" hidden="1" x14ac:dyDescent="0.25">
      <c r="A925" s="196" t="s">
        <v>589</v>
      </c>
      <c r="B925" s="196" t="s">
        <v>590</v>
      </c>
      <c r="C925" s="196" t="s">
        <v>880</v>
      </c>
      <c r="D925" s="196" t="s">
        <v>881</v>
      </c>
      <c r="E925" s="197" t="s">
        <v>11</v>
      </c>
      <c r="F925" s="196" t="s">
        <v>11</v>
      </c>
      <c r="G925" s="196">
        <v>87443</v>
      </c>
      <c r="H925" s="196" t="s">
        <v>989</v>
      </c>
      <c r="I925" s="196" t="s">
        <v>8</v>
      </c>
      <c r="J925" s="196" t="s">
        <v>62</v>
      </c>
      <c r="K925" s="197">
        <v>0.52</v>
      </c>
      <c r="L925" s="196" t="s">
        <v>63</v>
      </c>
      <c r="M925"/>
    </row>
    <row r="926" spans="1:13" ht="13.5" hidden="1" x14ac:dyDescent="0.25">
      <c r="A926" s="196" t="s">
        <v>589</v>
      </c>
      <c r="B926" s="196" t="s">
        <v>590</v>
      </c>
      <c r="C926" s="196" t="s">
        <v>880</v>
      </c>
      <c r="D926" s="196" t="s">
        <v>881</v>
      </c>
      <c r="E926" s="197" t="s">
        <v>11</v>
      </c>
      <c r="F926" s="196" t="s">
        <v>11</v>
      </c>
      <c r="G926" s="196">
        <v>87444</v>
      </c>
      <c r="H926" s="196" t="s">
        <v>990</v>
      </c>
      <c r="I926" s="196" t="s">
        <v>8</v>
      </c>
      <c r="J926" s="196" t="s">
        <v>595</v>
      </c>
      <c r="K926" s="197">
        <v>4.1500000000000004</v>
      </c>
      <c r="L926" s="196" t="s">
        <v>63</v>
      </c>
      <c r="M926"/>
    </row>
    <row r="927" spans="1:13" ht="13.5" hidden="1" x14ac:dyDescent="0.25">
      <c r="A927" s="196" t="s">
        <v>589</v>
      </c>
      <c r="B927" s="196" t="s">
        <v>590</v>
      </c>
      <c r="C927" s="196" t="s">
        <v>880</v>
      </c>
      <c r="D927" s="196" t="s">
        <v>881</v>
      </c>
      <c r="E927" s="197" t="s">
        <v>11</v>
      </c>
      <c r="F927" s="196" t="s">
        <v>11</v>
      </c>
      <c r="G927" s="196">
        <v>88387</v>
      </c>
      <c r="H927" s="196" t="s">
        <v>991</v>
      </c>
      <c r="I927" s="196" t="s">
        <v>8</v>
      </c>
      <c r="J927" s="196" t="s">
        <v>62</v>
      </c>
      <c r="K927" s="197">
        <v>0.81</v>
      </c>
      <c r="L927" s="196" t="s">
        <v>63</v>
      </c>
      <c r="M927"/>
    </row>
    <row r="928" spans="1:13" ht="13.5" hidden="1" x14ac:dyDescent="0.25">
      <c r="A928" s="196" t="s">
        <v>589</v>
      </c>
      <c r="B928" s="196" t="s">
        <v>590</v>
      </c>
      <c r="C928" s="196" t="s">
        <v>880</v>
      </c>
      <c r="D928" s="196" t="s">
        <v>881</v>
      </c>
      <c r="E928" s="197" t="s">
        <v>11</v>
      </c>
      <c r="F928" s="196" t="s">
        <v>11</v>
      </c>
      <c r="G928" s="196">
        <v>88389</v>
      </c>
      <c r="H928" s="196" t="s">
        <v>992</v>
      </c>
      <c r="I928" s="196" t="s">
        <v>8</v>
      </c>
      <c r="J928" s="196" t="s">
        <v>62</v>
      </c>
      <c r="K928" s="197">
        <v>0.18</v>
      </c>
      <c r="L928" s="196" t="s">
        <v>63</v>
      </c>
      <c r="M928"/>
    </row>
    <row r="929" spans="1:13" ht="13.5" hidden="1" x14ac:dyDescent="0.25">
      <c r="A929" s="196" t="s">
        <v>589</v>
      </c>
      <c r="B929" s="196" t="s">
        <v>590</v>
      </c>
      <c r="C929" s="196" t="s">
        <v>880</v>
      </c>
      <c r="D929" s="196" t="s">
        <v>881</v>
      </c>
      <c r="E929" s="197" t="s">
        <v>11</v>
      </c>
      <c r="F929" s="196" t="s">
        <v>11</v>
      </c>
      <c r="G929" s="196">
        <v>88390</v>
      </c>
      <c r="H929" s="196" t="s">
        <v>993</v>
      </c>
      <c r="I929" s="196" t="s">
        <v>8</v>
      </c>
      <c r="J929" s="196" t="s">
        <v>62</v>
      </c>
      <c r="K929" s="197">
        <v>0.89</v>
      </c>
      <c r="L929" s="196" t="s">
        <v>63</v>
      </c>
      <c r="M929"/>
    </row>
    <row r="930" spans="1:13" ht="13.5" hidden="1" x14ac:dyDescent="0.25">
      <c r="A930" s="196" t="s">
        <v>589</v>
      </c>
      <c r="B930" s="196" t="s">
        <v>590</v>
      </c>
      <c r="C930" s="196" t="s">
        <v>880</v>
      </c>
      <c r="D930" s="196" t="s">
        <v>881</v>
      </c>
      <c r="E930" s="197" t="s">
        <v>11</v>
      </c>
      <c r="F930" s="196" t="s">
        <v>11</v>
      </c>
      <c r="G930" s="196">
        <v>88391</v>
      </c>
      <c r="H930" s="196" t="s">
        <v>994</v>
      </c>
      <c r="I930" s="196" t="s">
        <v>8</v>
      </c>
      <c r="J930" s="196" t="s">
        <v>62</v>
      </c>
      <c r="K930" s="197">
        <v>2.44</v>
      </c>
      <c r="L930" s="196" t="s">
        <v>63</v>
      </c>
      <c r="M930"/>
    </row>
    <row r="931" spans="1:13" ht="13.5" hidden="1" x14ac:dyDescent="0.25">
      <c r="A931" s="196" t="s">
        <v>589</v>
      </c>
      <c r="B931" s="196" t="s">
        <v>590</v>
      </c>
      <c r="C931" s="196" t="s">
        <v>880</v>
      </c>
      <c r="D931" s="196" t="s">
        <v>881</v>
      </c>
      <c r="E931" s="197" t="s">
        <v>11</v>
      </c>
      <c r="F931" s="196" t="s">
        <v>11</v>
      </c>
      <c r="G931" s="196">
        <v>88394</v>
      </c>
      <c r="H931" s="196" t="s">
        <v>995</v>
      </c>
      <c r="I931" s="196" t="s">
        <v>8</v>
      </c>
      <c r="J931" s="196" t="s">
        <v>62</v>
      </c>
      <c r="K931" s="197">
        <v>0.96</v>
      </c>
      <c r="L931" s="196" t="s">
        <v>63</v>
      </c>
      <c r="M931"/>
    </row>
    <row r="932" spans="1:13" ht="13.5" hidden="1" x14ac:dyDescent="0.25">
      <c r="A932" s="196" t="s">
        <v>589</v>
      </c>
      <c r="B932" s="196" t="s">
        <v>590</v>
      </c>
      <c r="C932" s="196" t="s">
        <v>880</v>
      </c>
      <c r="D932" s="196" t="s">
        <v>881</v>
      </c>
      <c r="E932" s="197" t="s">
        <v>11</v>
      </c>
      <c r="F932" s="196" t="s">
        <v>11</v>
      </c>
      <c r="G932" s="196">
        <v>88395</v>
      </c>
      <c r="H932" s="196" t="s">
        <v>996</v>
      </c>
      <c r="I932" s="196" t="s">
        <v>8</v>
      </c>
      <c r="J932" s="196" t="s">
        <v>62</v>
      </c>
      <c r="K932" s="197">
        <v>0.22</v>
      </c>
      <c r="L932" s="196" t="s">
        <v>63</v>
      </c>
      <c r="M932"/>
    </row>
    <row r="933" spans="1:13" ht="13.5" hidden="1" x14ac:dyDescent="0.25">
      <c r="A933" s="196" t="s">
        <v>589</v>
      </c>
      <c r="B933" s="196" t="s">
        <v>590</v>
      </c>
      <c r="C933" s="196" t="s">
        <v>880</v>
      </c>
      <c r="D933" s="196" t="s">
        <v>881</v>
      </c>
      <c r="E933" s="197" t="s">
        <v>11</v>
      </c>
      <c r="F933" s="196" t="s">
        <v>11</v>
      </c>
      <c r="G933" s="196">
        <v>88396</v>
      </c>
      <c r="H933" s="196" t="s">
        <v>997</v>
      </c>
      <c r="I933" s="196" t="s">
        <v>8</v>
      </c>
      <c r="J933" s="196" t="s">
        <v>62</v>
      </c>
      <c r="K933" s="197">
        <v>1.05</v>
      </c>
      <c r="L933" s="196" t="s">
        <v>63</v>
      </c>
      <c r="M933"/>
    </row>
    <row r="934" spans="1:13" ht="13.5" hidden="1" x14ac:dyDescent="0.25">
      <c r="A934" s="196" t="s">
        <v>589</v>
      </c>
      <c r="B934" s="196" t="s">
        <v>590</v>
      </c>
      <c r="C934" s="196" t="s">
        <v>880</v>
      </c>
      <c r="D934" s="196" t="s">
        <v>881</v>
      </c>
      <c r="E934" s="197" t="s">
        <v>11</v>
      </c>
      <c r="F934" s="196" t="s">
        <v>11</v>
      </c>
      <c r="G934" s="196">
        <v>88397</v>
      </c>
      <c r="H934" s="196" t="s">
        <v>998</v>
      </c>
      <c r="I934" s="196" t="s">
        <v>8</v>
      </c>
      <c r="J934" s="196" t="s">
        <v>62</v>
      </c>
      <c r="K934" s="197">
        <v>3.65</v>
      </c>
      <c r="L934" s="196" t="s">
        <v>63</v>
      </c>
      <c r="M934"/>
    </row>
    <row r="935" spans="1:13" ht="13.5" hidden="1" x14ac:dyDescent="0.25">
      <c r="A935" s="196" t="s">
        <v>589</v>
      </c>
      <c r="B935" s="196" t="s">
        <v>590</v>
      </c>
      <c r="C935" s="196" t="s">
        <v>880</v>
      </c>
      <c r="D935" s="196" t="s">
        <v>881</v>
      </c>
      <c r="E935" s="197" t="s">
        <v>11</v>
      </c>
      <c r="F935" s="196" t="s">
        <v>11</v>
      </c>
      <c r="G935" s="196">
        <v>88400</v>
      </c>
      <c r="H935" s="196" t="s">
        <v>999</v>
      </c>
      <c r="I935" s="196" t="s">
        <v>8</v>
      </c>
      <c r="J935" s="196" t="s">
        <v>62</v>
      </c>
      <c r="K935" s="197">
        <v>0.76</v>
      </c>
      <c r="L935" s="196" t="s">
        <v>63</v>
      </c>
      <c r="M935"/>
    </row>
    <row r="936" spans="1:13" ht="13.5" hidden="1" x14ac:dyDescent="0.25">
      <c r="A936" s="196" t="s">
        <v>589</v>
      </c>
      <c r="B936" s="196" t="s">
        <v>590</v>
      </c>
      <c r="C936" s="196" t="s">
        <v>880</v>
      </c>
      <c r="D936" s="196" t="s">
        <v>881</v>
      </c>
      <c r="E936" s="197" t="s">
        <v>11</v>
      </c>
      <c r="F936" s="196" t="s">
        <v>11</v>
      </c>
      <c r="G936" s="196">
        <v>88401</v>
      </c>
      <c r="H936" s="196" t="s">
        <v>1000</v>
      </c>
      <c r="I936" s="196" t="s">
        <v>8</v>
      </c>
      <c r="J936" s="196" t="s">
        <v>62</v>
      </c>
      <c r="K936" s="197">
        <v>0.17</v>
      </c>
      <c r="L936" s="196" t="s">
        <v>63</v>
      </c>
      <c r="M936"/>
    </row>
    <row r="937" spans="1:13" ht="13.5" hidden="1" x14ac:dyDescent="0.25">
      <c r="A937" s="196" t="s">
        <v>589</v>
      </c>
      <c r="B937" s="196" t="s">
        <v>590</v>
      </c>
      <c r="C937" s="196" t="s">
        <v>880</v>
      </c>
      <c r="D937" s="196" t="s">
        <v>881</v>
      </c>
      <c r="E937" s="197" t="s">
        <v>11</v>
      </c>
      <c r="F937" s="196" t="s">
        <v>11</v>
      </c>
      <c r="G937" s="196">
        <v>88402</v>
      </c>
      <c r="H937" s="196" t="s">
        <v>1001</v>
      </c>
      <c r="I937" s="196" t="s">
        <v>8</v>
      </c>
      <c r="J937" s="196" t="s">
        <v>62</v>
      </c>
      <c r="K937" s="197">
        <v>0.84</v>
      </c>
      <c r="L937" s="196" t="s">
        <v>63</v>
      </c>
      <c r="M937"/>
    </row>
    <row r="938" spans="1:13" ht="13.5" hidden="1" x14ac:dyDescent="0.25">
      <c r="A938" s="196" t="s">
        <v>589</v>
      </c>
      <c r="B938" s="196" t="s">
        <v>590</v>
      </c>
      <c r="C938" s="196" t="s">
        <v>880</v>
      </c>
      <c r="D938" s="196" t="s">
        <v>881</v>
      </c>
      <c r="E938" s="197" t="s">
        <v>11</v>
      </c>
      <c r="F938" s="196" t="s">
        <v>11</v>
      </c>
      <c r="G938" s="196">
        <v>88403</v>
      </c>
      <c r="H938" s="196" t="s">
        <v>1002</v>
      </c>
      <c r="I938" s="196" t="s">
        <v>8</v>
      </c>
      <c r="J938" s="196" t="s">
        <v>62</v>
      </c>
      <c r="K938" s="197">
        <v>1.46</v>
      </c>
      <c r="L938" s="196" t="s">
        <v>63</v>
      </c>
      <c r="M938"/>
    </row>
    <row r="939" spans="1:13" ht="13.5" hidden="1" x14ac:dyDescent="0.25">
      <c r="A939" s="196" t="s">
        <v>589</v>
      </c>
      <c r="B939" s="196" t="s">
        <v>590</v>
      </c>
      <c r="C939" s="196" t="s">
        <v>880</v>
      </c>
      <c r="D939" s="196" t="s">
        <v>881</v>
      </c>
      <c r="E939" s="197" t="s">
        <v>11</v>
      </c>
      <c r="F939" s="196" t="s">
        <v>11</v>
      </c>
      <c r="G939" s="196">
        <v>88419</v>
      </c>
      <c r="H939" s="196" t="s">
        <v>1003</v>
      </c>
      <c r="I939" s="196" t="s">
        <v>8</v>
      </c>
      <c r="J939" s="196" t="s">
        <v>62</v>
      </c>
      <c r="K939" s="197">
        <v>5</v>
      </c>
      <c r="L939" s="196" t="s">
        <v>63</v>
      </c>
      <c r="M939"/>
    </row>
    <row r="940" spans="1:13" ht="13.5" hidden="1" x14ac:dyDescent="0.25">
      <c r="A940" s="196" t="s">
        <v>589</v>
      </c>
      <c r="B940" s="196" t="s">
        <v>590</v>
      </c>
      <c r="C940" s="196" t="s">
        <v>880</v>
      </c>
      <c r="D940" s="196" t="s">
        <v>881</v>
      </c>
      <c r="E940" s="197" t="s">
        <v>11</v>
      </c>
      <c r="F940" s="196" t="s">
        <v>11</v>
      </c>
      <c r="G940" s="196">
        <v>88422</v>
      </c>
      <c r="H940" s="196" t="s">
        <v>1004</v>
      </c>
      <c r="I940" s="196" t="s">
        <v>8</v>
      </c>
      <c r="J940" s="196" t="s">
        <v>62</v>
      </c>
      <c r="K940" s="197">
        <v>1.1499999999999999</v>
      </c>
      <c r="L940" s="196" t="s">
        <v>63</v>
      </c>
      <c r="M940"/>
    </row>
    <row r="941" spans="1:13" ht="13.5" hidden="1" x14ac:dyDescent="0.25">
      <c r="A941" s="196" t="s">
        <v>589</v>
      </c>
      <c r="B941" s="196" t="s">
        <v>590</v>
      </c>
      <c r="C941" s="196" t="s">
        <v>880</v>
      </c>
      <c r="D941" s="196" t="s">
        <v>881</v>
      </c>
      <c r="E941" s="197" t="s">
        <v>11</v>
      </c>
      <c r="F941" s="196" t="s">
        <v>11</v>
      </c>
      <c r="G941" s="196">
        <v>88425</v>
      </c>
      <c r="H941" s="196" t="s">
        <v>1005</v>
      </c>
      <c r="I941" s="196" t="s">
        <v>8</v>
      </c>
      <c r="J941" s="196" t="s">
        <v>62</v>
      </c>
      <c r="K941" s="197">
        <v>6.26</v>
      </c>
      <c r="L941" s="196" t="s">
        <v>63</v>
      </c>
      <c r="M941"/>
    </row>
    <row r="942" spans="1:13" ht="13.5" hidden="1" x14ac:dyDescent="0.25">
      <c r="A942" s="196" t="s">
        <v>589</v>
      </c>
      <c r="B942" s="196" t="s">
        <v>590</v>
      </c>
      <c r="C942" s="196" t="s">
        <v>880</v>
      </c>
      <c r="D942" s="196" t="s">
        <v>881</v>
      </c>
      <c r="E942" s="197" t="s">
        <v>11</v>
      </c>
      <c r="F942" s="196" t="s">
        <v>11</v>
      </c>
      <c r="G942" s="196">
        <v>88427</v>
      </c>
      <c r="H942" s="196" t="s">
        <v>1006</v>
      </c>
      <c r="I942" s="196" t="s">
        <v>8</v>
      </c>
      <c r="J942" s="196" t="s">
        <v>62</v>
      </c>
      <c r="K942" s="197">
        <v>0.82</v>
      </c>
      <c r="L942" s="196" t="s">
        <v>63</v>
      </c>
      <c r="M942"/>
    </row>
    <row r="943" spans="1:13" ht="13.5" hidden="1" x14ac:dyDescent="0.25">
      <c r="A943" s="196" t="s">
        <v>589</v>
      </c>
      <c r="B943" s="196" t="s">
        <v>590</v>
      </c>
      <c r="C943" s="196" t="s">
        <v>880</v>
      </c>
      <c r="D943" s="196" t="s">
        <v>881</v>
      </c>
      <c r="E943" s="197" t="s">
        <v>11</v>
      </c>
      <c r="F943" s="196" t="s">
        <v>11</v>
      </c>
      <c r="G943" s="196">
        <v>88434</v>
      </c>
      <c r="H943" s="196" t="s">
        <v>1007</v>
      </c>
      <c r="I943" s="196" t="s">
        <v>8</v>
      </c>
      <c r="J943" s="196" t="s">
        <v>62</v>
      </c>
      <c r="K943" s="197">
        <v>6.63</v>
      </c>
      <c r="L943" s="196" t="s">
        <v>63</v>
      </c>
      <c r="M943"/>
    </row>
    <row r="944" spans="1:13" ht="13.5" hidden="1" x14ac:dyDescent="0.25">
      <c r="A944" s="196" t="s">
        <v>589</v>
      </c>
      <c r="B944" s="196" t="s">
        <v>590</v>
      </c>
      <c r="C944" s="196" t="s">
        <v>880</v>
      </c>
      <c r="D944" s="196" t="s">
        <v>881</v>
      </c>
      <c r="E944" s="197" t="s">
        <v>11</v>
      </c>
      <c r="F944" s="196" t="s">
        <v>11</v>
      </c>
      <c r="G944" s="196">
        <v>88435</v>
      </c>
      <c r="H944" s="196" t="s">
        <v>1008</v>
      </c>
      <c r="I944" s="196" t="s">
        <v>8</v>
      </c>
      <c r="J944" s="196" t="s">
        <v>62</v>
      </c>
      <c r="K944" s="197">
        <v>1.53</v>
      </c>
      <c r="L944" s="196" t="s">
        <v>63</v>
      </c>
      <c r="M944"/>
    </row>
    <row r="945" spans="1:13" ht="13.5" hidden="1" x14ac:dyDescent="0.25">
      <c r="A945" s="196" t="s">
        <v>589</v>
      </c>
      <c r="B945" s="196" t="s">
        <v>590</v>
      </c>
      <c r="C945" s="196" t="s">
        <v>880</v>
      </c>
      <c r="D945" s="196" t="s">
        <v>881</v>
      </c>
      <c r="E945" s="197" t="s">
        <v>11</v>
      </c>
      <c r="F945" s="196" t="s">
        <v>11</v>
      </c>
      <c r="G945" s="196">
        <v>88436</v>
      </c>
      <c r="H945" s="196" t="s">
        <v>1009</v>
      </c>
      <c r="I945" s="196" t="s">
        <v>8</v>
      </c>
      <c r="J945" s="196" t="s">
        <v>62</v>
      </c>
      <c r="K945" s="197">
        <v>8.2899999999999991</v>
      </c>
      <c r="L945" s="196" t="s">
        <v>63</v>
      </c>
      <c r="M945"/>
    </row>
    <row r="946" spans="1:13" ht="13.5" hidden="1" x14ac:dyDescent="0.25">
      <c r="A946" s="196" t="s">
        <v>589</v>
      </c>
      <c r="B946" s="196" t="s">
        <v>590</v>
      </c>
      <c r="C946" s="196" t="s">
        <v>880</v>
      </c>
      <c r="D946" s="196" t="s">
        <v>881</v>
      </c>
      <c r="E946" s="197" t="s">
        <v>11</v>
      </c>
      <c r="F946" s="196" t="s">
        <v>11</v>
      </c>
      <c r="G946" s="196">
        <v>88437</v>
      </c>
      <c r="H946" s="196" t="s">
        <v>1010</v>
      </c>
      <c r="I946" s="196" t="s">
        <v>8</v>
      </c>
      <c r="J946" s="196" t="s">
        <v>62</v>
      </c>
      <c r="K946" s="197">
        <v>0.82</v>
      </c>
      <c r="L946" s="196" t="s">
        <v>63</v>
      </c>
      <c r="M946"/>
    </row>
    <row r="947" spans="1:13" ht="13.5" hidden="1" x14ac:dyDescent="0.25">
      <c r="A947" s="196" t="s">
        <v>589</v>
      </c>
      <c r="B947" s="196" t="s">
        <v>590</v>
      </c>
      <c r="C947" s="196" t="s">
        <v>880</v>
      </c>
      <c r="D947" s="196" t="s">
        <v>881</v>
      </c>
      <c r="E947" s="197" t="s">
        <v>11</v>
      </c>
      <c r="F947" s="196" t="s">
        <v>11</v>
      </c>
      <c r="G947" s="196">
        <v>88569</v>
      </c>
      <c r="H947" s="196" t="s">
        <v>1011</v>
      </c>
      <c r="I947" s="196" t="s">
        <v>8</v>
      </c>
      <c r="J947" s="196" t="s">
        <v>595</v>
      </c>
      <c r="K947" s="197">
        <v>3.71</v>
      </c>
      <c r="L947" s="196" t="s">
        <v>63</v>
      </c>
      <c r="M947"/>
    </row>
    <row r="948" spans="1:13" ht="13.5" hidden="1" x14ac:dyDescent="0.25">
      <c r="A948" s="196" t="s">
        <v>589</v>
      </c>
      <c r="B948" s="196" t="s">
        <v>590</v>
      </c>
      <c r="C948" s="196" t="s">
        <v>880</v>
      </c>
      <c r="D948" s="196" t="s">
        <v>881</v>
      </c>
      <c r="E948" s="197" t="s">
        <v>11</v>
      </c>
      <c r="F948" s="196" t="s">
        <v>11</v>
      </c>
      <c r="G948" s="196">
        <v>88570</v>
      </c>
      <c r="H948" s="196" t="s">
        <v>1012</v>
      </c>
      <c r="I948" s="196" t="s">
        <v>8</v>
      </c>
      <c r="J948" s="196" t="s">
        <v>595</v>
      </c>
      <c r="K948" s="197">
        <v>1.28</v>
      </c>
      <c r="L948" s="196" t="s">
        <v>63</v>
      </c>
      <c r="M948"/>
    </row>
    <row r="949" spans="1:13" ht="13.5" hidden="1" x14ac:dyDescent="0.25">
      <c r="A949" s="196" t="s">
        <v>589</v>
      </c>
      <c r="B949" s="196" t="s">
        <v>590</v>
      </c>
      <c r="C949" s="196" t="s">
        <v>880</v>
      </c>
      <c r="D949" s="196" t="s">
        <v>881</v>
      </c>
      <c r="E949" s="197" t="s">
        <v>11</v>
      </c>
      <c r="F949" s="196" t="s">
        <v>11</v>
      </c>
      <c r="G949" s="196">
        <v>88826</v>
      </c>
      <c r="H949" s="196" t="s">
        <v>1013</v>
      </c>
      <c r="I949" s="196" t="s">
        <v>8</v>
      </c>
      <c r="J949" s="196" t="s">
        <v>595</v>
      </c>
      <c r="K949" s="197">
        <v>0.3</v>
      </c>
      <c r="L949" s="196" t="s">
        <v>63</v>
      </c>
      <c r="M949"/>
    </row>
    <row r="950" spans="1:13" ht="13.5" hidden="1" x14ac:dyDescent="0.25">
      <c r="A950" s="196" t="s">
        <v>589</v>
      </c>
      <c r="B950" s="196" t="s">
        <v>590</v>
      </c>
      <c r="C950" s="196" t="s">
        <v>880</v>
      </c>
      <c r="D950" s="196" t="s">
        <v>881</v>
      </c>
      <c r="E950" s="197" t="s">
        <v>11</v>
      </c>
      <c r="F950" s="196" t="s">
        <v>11</v>
      </c>
      <c r="G950" s="196">
        <v>88827</v>
      </c>
      <c r="H950" s="196" t="s">
        <v>1014</v>
      </c>
      <c r="I950" s="196" t="s">
        <v>8</v>
      </c>
      <c r="J950" s="196" t="s">
        <v>595</v>
      </c>
      <c r="K950" s="197">
        <v>7.0000000000000007E-2</v>
      </c>
      <c r="L950" s="196" t="s">
        <v>63</v>
      </c>
      <c r="M950"/>
    </row>
    <row r="951" spans="1:13" ht="13.5" hidden="1" x14ac:dyDescent="0.25">
      <c r="A951" s="196" t="s">
        <v>589</v>
      </c>
      <c r="B951" s="196" t="s">
        <v>590</v>
      </c>
      <c r="C951" s="196" t="s">
        <v>880</v>
      </c>
      <c r="D951" s="196" t="s">
        <v>881</v>
      </c>
      <c r="E951" s="197" t="s">
        <v>11</v>
      </c>
      <c r="F951" s="196" t="s">
        <v>11</v>
      </c>
      <c r="G951" s="196">
        <v>88828</v>
      </c>
      <c r="H951" s="196" t="s">
        <v>1015</v>
      </c>
      <c r="I951" s="196" t="s">
        <v>8</v>
      </c>
      <c r="J951" s="196" t="s">
        <v>595</v>
      </c>
      <c r="K951" s="197">
        <v>0.33</v>
      </c>
      <c r="L951" s="196" t="s">
        <v>63</v>
      </c>
      <c r="M951"/>
    </row>
    <row r="952" spans="1:13" ht="13.5" hidden="1" x14ac:dyDescent="0.25">
      <c r="A952" s="196" t="s">
        <v>589</v>
      </c>
      <c r="B952" s="196" t="s">
        <v>590</v>
      </c>
      <c r="C952" s="196" t="s">
        <v>880</v>
      </c>
      <c r="D952" s="196" t="s">
        <v>881</v>
      </c>
      <c r="E952" s="197" t="s">
        <v>11</v>
      </c>
      <c r="F952" s="196" t="s">
        <v>11</v>
      </c>
      <c r="G952" s="196">
        <v>88829</v>
      </c>
      <c r="H952" s="196" t="s">
        <v>1016</v>
      </c>
      <c r="I952" s="196" t="s">
        <v>8</v>
      </c>
      <c r="J952" s="196" t="s">
        <v>62</v>
      </c>
      <c r="K952" s="197">
        <v>0.97</v>
      </c>
      <c r="L952" s="196" t="s">
        <v>63</v>
      </c>
      <c r="M952"/>
    </row>
    <row r="953" spans="1:13" ht="13.5" hidden="1" x14ac:dyDescent="0.25">
      <c r="A953" s="196" t="s">
        <v>589</v>
      </c>
      <c r="B953" s="196" t="s">
        <v>590</v>
      </c>
      <c r="C953" s="196" t="s">
        <v>880</v>
      </c>
      <c r="D953" s="196" t="s">
        <v>881</v>
      </c>
      <c r="E953" s="197" t="s">
        <v>11</v>
      </c>
      <c r="F953" s="196" t="s">
        <v>11</v>
      </c>
      <c r="G953" s="196">
        <v>88839</v>
      </c>
      <c r="H953" s="196" t="s">
        <v>1017</v>
      </c>
      <c r="I953" s="196" t="s">
        <v>8</v>
      </c>
      <c r="J953" s="196" t="s">
        <v>62</v>
      </c>
      <c r="K953" s="197">
        <v>35.15</v>
      </c>
      <c r="L953" s="196" t="s">
        <v>63</v>
      </c>
      <c r="M953"/>
    </row>
    <row r="954" spans="1:13" ht="13.5" hidden="1" x14ac:dyDescent="0.25">
      <c r="A954" s="196" t="s">
        <v>589</v>
      </c>
      <c r="B954" s="196" t="s">
        <v>590</v>
      </c>
      <c r="C954" s="196" t="s">
        <v>880</v>
      </c>
      <c r="D954" s="196" t="s">
        <v>881</v>
      </c>
      <c r="E954" s="197" t="s">
        <v>11</v>
      </c>
      <c r="F954" s="196" t="s">
        <v>11</v>
      </c>
      <c r="G954" s="196">
        <v>88840</v>
      </c>
      <c r="H954" s="196" t="s">
        <v>1018</v>
      </c>
      <c r="I954" s="196" t="s">
        <v>8</v>
      </c>
      <c r="J954" s="196" t="s">
        <v>62</v>
      </c>
      <c r="K954" s="197">
        <v>15.48</v>
      </c>
      <c r="L954" s="196" t="s">
        <v>63</v>
      </c>
      <c r="M954"/>
    </row>
    <row r="955" spans="1:13" ht="13.5" hidden="1" x14ac:dyDescent="0.25">
      <c r="A955" s="196" t="s">
        <v>589</v>
      </c>
      <c r="B955" s="196" t="s">
        <v>590</v>
      </c>
      <c r="C955" s="196" t="s">
        <v>880</v>
      </c>
      <c r="D955" s="196" t="s">
        <v>881</v>
      </c>
      <c r="E955" s="197" t="s">
        <v>11</v>
      </c>
      <c r="F955" s="196" t="s">
        <v>11</v>
      </c>
      <c r="G955" s="196">
        <v>88841</v>
      </c>
      <c r="H955" s="196" t="s">
        <v>1019</v>
      </c>
      <c r="I955" s="196" t="s">
        <v>8</v>
      </c>
      <c r="J955" s="196" t="s">
        <v>62</v>
      </c>
      <c r="K955" s="197">
        <v>62.84</v>
      </c>
      <c r="L955" s="196" t="s">
        <v>63</v>
      </c>
      <c r="M955"/>
    </row>
    <row r="956" spans="1:13" ht="13.5" hidden="1" x14ac:dyDescent="0.25">
      <c r="A956" s="196" t="s">
        <v>589</v>
      </c>
      <c r="B956" s="196" t="s">
        <v>590</v>
      </c>
      <c r="C956" s="196" t="s">
        <v>880</v>
      </c>
      <c r="D956" s="196" t="s">
        <v>881</v>
      </c>
      <c r="E956" s="197" t="s">
        <v>11</v>
      </c>
      <c r="F956" s="196" t="s">
        <v>11</v>
      </c>
      <c r="G956" s="196">
        <v>88842</v>
      </c>
      <c r="H956" s="196" t="s">
        <v>1020</v>
      </c>
      <c r="I956" s="196" t="s">
        <v>8</v>
      </c>
      <c r="J956" s="196" t="s">
        <v>595</v>
      </c>
      <c r="K956" s="197">
        <v>77.569999999999993</v>
      </c>
      <c r="L956" s="196" t="s">
        <v>63</v>
      </c>
      <c r="M956"/>
    </row>
    <row r="957" spans="1:13" ht="13.5" hidden="1" x14ac:dyDescent="0.25">
      <c r="A957" s="196" t="s">
        <v>589</v>
      </c>
      <c r="B957" s="196" t="s">
        <v>590</v>
      </c>
      <c r="C957" s="196" t="s">
        <v>880</v>
      </c>
      <c r="D957" s="196" t="s">
        <v>881</v>
      </c>
      <c r="E957" s="197" t="s">
        <v>11</v>
      </c>
      <c r="F957" s="196" t="s">
        <v>11</v>
      </c>
      <c r="G957" s="196">
        <v>88847</v>
      </c>
      <c r="H957" s="196" t="s">
        <v>1021</v>
      </c>
      <c r="I957" s="196" t="s">
        <v>8</v>
      </c>
      <c r="J957" s="196" t="s">
        <v>62</v>
      </c>
      <c r="K957" s="197">
        <v>22.82</v>
      </c>
      <c r="L957" s="196" t="s">
        <v>63</v>
      </c>
      <c r="M957"/>
    </row>
    <row r="958" spans="1:13" ht="13.5" hidden="1" x14ac:dyDescent="0.25">
      <c r="A958" s="196" t="s">
        <v>589</v>
      </c>
      <c r="B958" s="196" t="s">
        <v>590</v>
      </c>
      <c r="C958" s="196" t="s">
        <v>880</v>
      </c>
      <c r="D958" s="196" t="s">
        <v>881</v>
      </c>
      <c r="E958" s="197" t="s">
        <v>11</v>
      </c>
      <c r="F958" s="196" t="s">
        <v>11</v>
      </c>
      <c r="G958" s="196">
        <v>88848</v>
      </c>
      <c r="H958" s="196" t="s">
        <v>1022</v>
      </c>
      <c r="I958" s="196" t="s">
        <v>8</v>
      </c>
      <c r="J958" s="196" t="s">
        <v>62</v>
      </c>
      <c r="K958" s="197">
        <v>9.3800000000000008</v>
      </c>
      <c r="L958" s="196" t="s">
        <v>63</v>
      </c>
      <c r="M958"/>
    </row>
    <row r="959" spans="1:13" ht="13.5" hidden="1" x14ac:dyDescent="0.25">
      <c r="A959" s="196" t="s">
        <v>589</v>
      </c>
      <c r="B959" s="196" t="s">
        <v>590</v>
      </c>
      <c r="C959" s="196" t="s">
        <v>880</v>
      </c>
      <c r="D959" s="196" t="s">
        <v>881</v>
      </c>
      <c r="E959" s="197" t="s">
        <v>11</v>
      </c>
      <c r="F959" s="196" t="s">
        <v>11</v>
      </c>
      <c r="G959" s="196">
        <v>88853</v>
      </c>
      <c r="H959" s="196" t="s">
        <v>1023</v>
      </c>
      <c r="I959" s="196" t="s">
        <v>8</v>
      </c>
      <c r="J959" s="196" t="s">
        <v>62</v>
      </c>
      <c r="K959" s="197">
        <v>0.25</v>
      </c>
      <c r="L959" s="196" t="s">
        <v>63</v>
      </c>
      <c r="M959"/>
    </row>
    <row r="960" spans="1:13" ht="13.5" hidden="1" x14ac:dyDescent="0.25">
      <c r="A960" s="196" t="s">
        <v>589</v>
      </c>
      <c r="B960" s="196" t="s">
        <v>590</v>
      </c>
      <c r="C960" s="196" t="s">
        <v>880</v>
      </c>
      <c r="D960" s="196" t="s">
        <v>881</v>
      </c>
      <c r="E960" s="197" t="s">
        <v>11</v>
      </c>
      <c r="F960" s="196" t="s">
        <v>11</v>
      </c>
      <c r="G960" s="196">
        <v>88854</v>
      </c>
      <c r="H960" s="196" t="s">
        <v>1024</v>
      </c>
      <c r="I960" s="196" t="s">
        <v>8</v>
      </c>
      <c r="J960" s="196" t="s">
        <v>62</v>
      </c>
      <c r="K960" s="197">
        <v>0.05</v>
      </c>
      <c r="L960" s="196" t="s">
        <v>63</v>
      </c>
      <c r="M960"/>
    </row>
    <row r="961" spans="1:13" ht="13.5" hidden="1" x14ac:dyDescent="0.25">
      <c r="A961" s="196" t="s">
        <v>589</v>
      </c>
      <c r="B961" s="196" t="s">
        <v>590</v>
      </c>
      <c r="C961" s="196" t="s">
        <v>880</v>
      </c>
      <c r="D961" s="196" t="s">
        <v>881</v>
      </c>
      <c r="E961" s="197" t="s">
        <v>11</v>
      </c>
      <c r="F961" s="196" t="s">
        <v>11</v>
      </c>
      <c r="G961" s="196">
        <v>88855</v>
      </c>
      <c r="H961" s="196" t="s">
        <v>1025</v>
      </c>
      <c r="I961" s="196" t="s">
        <v>8</v>
      </c>
      <c r="J961" s="196" t="s">
        <v>62</v>
      </c>
      <c r="K961" s="197">
        <v>3.21</v>
      </c>
      <c r="L961" s="196" t="s">
        <v>63</v>
      </c>
      <c r="M961"/>
    </row>
    <row r="962" spans="1:13" ht="13.5" hidden="1" x14ac:dyDescent="0.25">
      <c r="A962" s="196" t="s">
        <v>589</v>
      </c>
      <c r="B962" s="196" t="s">
        <v>590</v>
      </c>
      <c r="C962" s="196" t="s">
        <v>880</v>
      </c>
      <c r="D962" s="196" t="s">
        <v>881</v>
      </c>
      <c r="E962" s="197" t="s">
        <v>11</v>
      </c>
      <c r="F962" s="196" t="s">
        <v>11</v>
      </c>
      <c r="G962" s="196">
        <v>88856</v>
      </c>
      <c r="H962" s="196" t="s">
        <v>1026</v>
      </c>
      <c r="I962" s="196" t="s">
        <v>8</v>
      </c>
      <c r="J962" s="196" t="s">
        <v>62</v>
      </c>
      <c r="K962" s="197">
        <v>0.88</v>
      </c>
      <c r="L962" s="196" t="s">
        <v>63</v>
      </c>
      <c r="M962"/>
    </row>
    <row r="963" spans="1:13" ht="13.5" hidden="1" x14ac:dyDescent="0.25">
      <c r="A963" s="196" t="s">
        <v>589</v>
      </c>
      <c r="B963" s="196" t="s">
        <v>590</v>
      </c>
      <c r="C963" s="196" t="s">
        <v>880</v>
      </c>
      <c r="D963" s="196" t="s">
        <v>881</v>
      </c>
      <c r="E963" s="197" t="s">
        <v>11</v>
      </c>
      <c r="F963" s="196" t="s">
        <v>11</v>
      </c>
      <c r="G963" s="196">
        <v>88857</v>
      </c>
      <c r="H963" s="196" t="s">
        <v>1027</v>
      </c>
      <c r="I963" s="196" t="s">
        <v>8</v>
      </c>
      <c r="J963" s="196" t="s">
        <v>62</v>
      </c>
      <c r="K963" s="197">
        <v>25.54</v>
      </c>
      <c r="L963" s="196" t="s">
        <v>63</v>
      </c>
      <c r="M963"/>
    </row>
    <row r="964" spans="1:13" ht="13.5" hidden="1" x14ac:dyDescent="0.25">
      <c r="A964" s="196" t="s">
        <v>589</v>
      </c>
      <c r="B964" s="196" t="s">
        <v>590</v>
      </c>
      <c r="C964" s="196" t="s">
        <v>880</v>
      </c>
      <c r="D964" s="196" t="s">
        <v>881</v>
      </c>
      <c r="E964" s="197" t="s">
        <v>11</v>
      </c>
      <c r="F964" s="196" t="s">
        <v>11</v>
      </c>
      <c r="G964" s="196">
        <v>88858</v>
      </c>
      <c r="H964" s="196" t="s">
        <v>1028</v>
      </c>
      <c r="I964" s="196" t="s">
        <v>8</v>
      </c>
      <c r="J964" s="196" t="s">
        <v>62</v>
      </c>
      <c r="K964" s="197">
        <v>6.75</v>
      </c>
      <c r="L964" s="196" t="s">
        <v>63</v>
      </c>
      <c r="M964"/>
    </row>
    <row r="965" spans="1:13" ht="13.5" hidden="1" x14ac:dyDescent="0.25">
      <c r="A965" s="196" t="s">
        <v>589</v>
      </c>
      <c r="B965" s="196" t="s">
        <v>590</v>
      </c>
      <c r="C965" s="196" t="s">
        <v>880</v>
      </c>
      <c r="D965" s="196" t="s">
        <v>881</v>
      </c>
      <c r="E965" s="197" t="s">
        <v>11</v>
      </c>
      <c r="F965" s="196" t="s">
        <v>11</v>
      </c>
      <c r="G965" s="196">
        <v>88859</v>
      </c>
      <c r="H965" s="196" t="s">
        <v>1029</v>
      </c>
      <c r="I965" s="196" t="s">
        <v>8</v>
      </c>
      <c r="J965" s="196" t="s">
        <v>62</v>
      </c>
      <c r="K965" s="197">
        <v>22.71</v>
      </c>
      <c r="L965" s="196" t="s">
        <v>63</v>
      </c>
      <c r="M965"/>
    </row>
    <row r="966" spans="1:13" ht="13.5" hidden="1" x14ac:dyDescent="0.25">
      <c r="A966" s="196" t="s">
        <v>589</v>
      </c>
      <c r="B966" s="196" t="s">
        <v>590</v>
      </c>
      <c r="C966" s="196" t="s">
        <v>880</v>
      </c>
      <c r="D966" s="196" t="s">
        <v>881</v>
      </c>
      <c r="E966" s="197" t="s">
        <v>11</v>
      </c>
      <c r="F966" s="196" t="s">
        <v>11</v>
      </c>
      <c r="G966" s="196">
        <v>88860</v>
      </c>
      <c r="H966" s="196" t="s">
        <v>1030</v>
      </c>
      <c r="I966" s="196" t="s">
        <v>8</v>
      </c>
      <c r="J966" s="196" t="s">
        <v>62</v>
      </c>
      <c r="K966" s="197">
        <v>6</v>
      </c>
      <c r="L966" s="196" t="s">
        <v>63</v>
      </c>
      <c r="M966"/>
    </row>
    <row r="967" spans="1:13" ht="13.5" hidden="1" x14ac:dyDescent="0.25">
      <c r="A967" s="196" t="s">
        <v>589</v>
      </c>
      <c r="B967" s="196" t="s">
        <v>590</v>
      </c>
      <c r="C967" s="196" t="s">
        <v>880</v>
      </c>
      <c r="D967" s="196" t="s">
        <v>881</v>
      </c>
      <c r="E967" s="197" t="s">
        <v>11</v>
      </c>
      <c r="F967" s="196" t="s">
        <v>11</v>
      </c>
      <c r="G967" s="196">
        <v>88900</v>
      </c>
      <c r="H967" s="196" t="s">
        <v>1031</v>
      </c>
      <c r="I967" s="196" t="s">
        <v>8</v>
      </c>
      <c r="J967" s="196" t="s">
        <v>62</v>
      </c>
      <c r="K967" s="197">
        <v>52.45</v>
      </c>
      <c r="L967" s="196" t="s">
        <v>63</v>
      </c>
      <c r="M967"/>
    </row>
    <row r="968" spans="1:13" ht="13.5" hidden="1" x14ac:dyDescent="0.25">
      <c r="A968" s="196" t="s">
        <v>589</v>
      </c>
      <c r="B968" s="196" t="s">
        <v>590</v>
      </c>
      <c r="C968" s="196" t="s">
        <v>880</v>
      </c>
      <c r="D968" s="196" t="s">
        <v>881</v>
      </c>
      <c r="E968" s="197" t="s">
        <v>11</v>
      </c>
      <c r="F968" s="196" t="s">
        <v>11</v>
      </c>
      <c r="G968" s="196">
        <v>88902</v>
      </c>
      <c r="H968" s="196" t="s">
        <v>1032</v>
      </c>
      <c r="I968" s="196" t="s">
        <v>8</v>
      </c>
      <c r="J968" s="196" t="s">
        <v>62</v>
      </c>
      <c r="K968" s="197">
        <v>13.86</v>
      </c>
      <c r="L968" s="196" t="s">
        <v>63</v>
      </c>
      <c r="M968"/>
    </row>
    <row r="969" spans="1:13" ht="13.5" hidden="1" x14ac:dyDescent="0.25">
      <c r="A969" s="196" t="s">
        <v>589</v>
      </c>
      <c r="B969" s="196" t="s">
        <v>590</v>
      </c>
      <c r="C969" s="196" t="s">
        <v>880</v>
      </c>
      <c r="D969" s="196" t="s">
        <v>881</v>
      </c>
      <c r="E969" s="197" t="s">
        <v>11</v>
      </c>
      <c r="F969" s="196" t="s">
        <v>11</v>
      </c>
      <c r="G969" s="196">
        <v>88903</v>
      </c>
      <c r="H969" s="196" t="s">
        <v>1033</v>
      </c>
      <c r="I969" s="196" t="s">
        <v>8</v>
      </c>
      <c r="J969" s="196" t="s">
        <v>62</v>
      </c>
      <c r="K969" s="197">
        <v>65.56</v>
      </c>
      <c r="L969" s="196" t="s">
        <v>63</v>
      </c>
      <c r="M969"/>
    </row>
    <row r="970" spans="1:13" ht="13.5" hidden="1" x14ac:dyDescent="0.25">
      <c r="A970" s="196" t="s">
        <v>589</v>
      </c>
      <c r="B970" s="196" t="s">
        <v>590</v>
      </c>
      <c r="C970" s="196" t="s">
        <v>880</v>
      </c>
      <c r="D970" s="196" t="s">
        <v>881</v>
      </c>
      <c r="E970" s="197" t="s">
        <v>11</v>
      </c>
      <c r="F970" s="196" t="s">
        <v>11</v>
      </c>
      <c r="G970" s="196">
        <v>88904</v>
      </c>
      <c r="H970" s="196" t="s">
        <v>1034</v>
      </c>
      <c r="I970" s="196" t="s">
        <v>8</v>
      </c>
      <c r="J970" s="196" t="s">
        <v>595</v>
      </c>
      <c r="K970" s="197">
        <v>89.27</v>
      </c>
      <c r="L970" s="196" t="s">
        <v>63</v>
      </c>
      <c r="M970"/>
    </row>
    <row r="971" spans="1:13" ht="13.5" hidden="1" x14ac:dyDescent="0.25">
      <c r="A971" s="196" t="s">
        <v>589</v>
      </c>
      <c r="B971" s="196" t="s">
        <v>590</v>
      </c>
      <c r="C971" s="196" t="s">
        <v>880</v>
      </c>
      <c r="D971" s="196" t="s">
        <v>881</v>
      </c>
      <c r="E971" s="197" t="s">
        <v>11</v>
      </c>
      <c r="F971" s="196" t="s">
        <v>11</v>
      </c>
      <c r="G971" s="196">
        <v>89009</v>
      </c>
      <c r="H971" s="196" t="s">
        <v>1035</v>
      </c>
      <c r="I971" s="196" t="s">
        <v>8</v>
      </c>
      <c r="J971" s="196" t="s">
        <v>595</v>
      </c>
      <c r="K971" s="197">
        <v>43.54</v>
      </c>
      <c r="L971" s="196" t="s">
        <v>63</v>
      </c>
      <c r="M971"/>
    </row>
    <row r="972" spans="1:13" ht="13.5" hidden="1" x14ac:dyDescent="0.25">
      <c r="A972" s="196" t="s">
        <v>589</v>
      </c>
      <c r="B972" s="196" t="s">
        <v>590</v>
      </c>
      <c r="C972" s="196" t="s">
        <v>880</v>
      </c>
      <c r="D972" s="196" t="s">
        <v>881</v>
      </c>
      <c r="E972" s="197" t="s">
        <v>11</v>
      </c>
      <c r="F972" s="196" t="s">
        <v>11</v>
      </c>
      <c r="G972" s="196">
        <v>89010</v>
      </c>
      <c r="H972" s="196" t="s">
        <v>1036</v>
      </c>
      <c r="I972" s="196" t="s">
        <v>8</v>
      </c>
      <c r="J972" s="196" t="s">
        <v>595</v>
      </c>
      <c r="K972" s="197">
        <v>19.18</v>
      </c>
      <c r="L972" s="196" t="s">
        <v>63</v>
      </c>
      <c r="M972"/>
    </row>
    <row r="973" spans="1:13" ht="13.5" hidden="1" x14ac:dyDescent="0.25">
      <c r="A973" s="196" t="s">
        <v>589</v>
      </c>
      <c r="B973" s="196" t="s">
        <v>590</v>
      </c>
      <c r="C973" s="196" t="s">
        <v>880</v>
      </c>
      <c r="D973" s="196" t="s">
        <v>881</v>
      </c>
      <c r="E973" s="197" t="s">
        <v>11</v>
      </c>
      <c r="F973" s="196" t="s">
        <v>11</v>
      </c>
      <c r="G973" s="196">
        <v>89011</v>
      </c>
      <c r="H973" s="196" t="s">
        <v>1037</v>
      </c>
      <c r="I973" s="196" t="s">
        <v>8</v>
      </c>
      <c r="J973" s="196" t="s">
        <v>595</v>
      </c>
      <c r="K973" s="197">
        <v>24.64</v>
      </c>
      <c r="L973" s="196" t="s">
        <v>63</v>
      </c>
      <c r="M973"/>
    </row>
    <row r="974" spans="1:13" ht="13.5" hidden="1" x14ac:dyDescent="0.25">
      <c r="A974" s="196" t="s">
        <v>589</v>
      </c>
      <c r="B974" s="196" t="s">
        <v>590</v>
      </c>
      <c r="C974" s="196" t="s">
        <v>880</v>
      </c>
      <c r="D974" s="196" t="s">
        <v>881</v>
      </c>
      <c r="E974" s="197" t="s">
        <v>11</v>
      </c>
      <c r="F974" s="196" t="s">
        <v>11</v>
      </c>
      <c r="G974" s="196">
        <v>89012</v>
      </c>
      <c r="H974" s="196" t="s">
        <v>1038</v>
      </c>
      <c r="I974" s="196" t="s">
        <v>8</v>
      </c>
      <c r="J974" s="196" t="s">
        <v>595</v>
      </c>
      <c r="K974" s="197">
        <v>6.51</v>
      </c>
      <c r="L974" s="196" t="s">
        <v>63</v>
      </c>
      <c r="M974"/>
    </row>
    <row r="975" spans="1:13" ht="13.5" hidden="1" x14ac:dyDescent="0.25">
      <c r="A975" s="196" t="s">
        <v>589</v>
      </c>
      <c r="B975" s="196" t="s">
        <v>590</v>
      </c>
      <c r="C975" s="196" t="s">
        <v>880</v>
      </c>
      <c r="D975" s="196" t="s">
        <v>881</v>
      </c>
      <c r="E975" s="197" t="s">
        <v>11</v>
      </c>
      <c r="F975" s="196" t="s">
        <v>11</v>
      </c>
      <c r="G975" s="196">
        <v>89013</v>
      </c>
      <c r="H975" s="196" t="s">
        <v>1039</v>
      </c>
      <c r="I975" s="196" t="s">
        <v>8</v>
      </c>
      <c r="J975" s="196" t="s">
        <v>62</v>
      </c>
      <c r="K975" s="197">
        <v>142.61000000000001</v>
      </c>
      <c r="L975" s="196" t="s">
        <v>63</v>
      </c>
      <c r="M975"/>
    </row>
    <row r="976" spans="1:13" ht="13.5" hidden="1" x14ac:dyDescent="0.25">
      <c r="A976" s="196" t="s">
        <v>589</v>
      </c>
      <c r="B976" s="196" t="s">
        <v>590</v>
      </c>
      <c r="C976" s="196" t="s">
        <v>880</v>
      </c>
      <c r="D976" s="196" t="s">
        <v>881</v>
      </c>
      <c r="E976" s="197" t="s">
        <v>11</v>
      </c>
      <c r="F976" s="196" t="s">
        <v>11</v>
      </c>
      <c r="G976" s="196">
        <v>89014</v>
      </c>
      <c r="H976" s="196" t="s">
        <v>1040</v>
      </c>
      <c r="I976" s="196" t="s">
        <v>8</v>
      </c>
      <c r="J976" s="196" t="s">
        <v>62</v>
      </c>
      <c r="K976" s="197">
        <v>62.82</v>
      </c>
      <c r="L976" s="196" t="s">
        <v>63</v>
      </c>
      <c r="M976"/>
    </row>
    <row r="977" spans="1:13" ht="13.5" hidden="1" x14ac:dyDescent="0.25">
      <c r="A977" s="196" t="s">
        <v>589</v>
      </c>
      <c r="B977" s="196" t="s">
        <v>590</v>
      </c>
      <c r="C977" s="196" t="s">
        <v>880</v>
      </c>
      <c r="D977" s="196" t="s">
        <v>881</v>
      </c>
      <c r="E977" s="197" t="s">
        <v>11</v>
      </c>
      <c r="F977" s="196" t="s">
        <v>11</v>
      </c>
      <c r="G977" s="196">
        <v>89015</v>
      </c>
      <c r="H977" s="196" t="s">
        <v>1041</v>
      </c>
      <c r="I977" s="196" t="s">
        <v>8</v>
      </c>
      <c r="J977" s="196" t="s">
        <v>62</v>
      </c>
      <c r="K977" s="197">
        <v>3.7</v>
      </c>
      <c r="L977" s="196" t="s">
        <v>63</v>
      </c>
      <c r="M977"/>
    </row>
    <row r="978" spans="1:13" ht="13.5" hidden="1" x14ac:dyDescent="0.25">
      <c r="A978" s="196" t="s">
        <v>589</v>
      </c>
      <c r="B978" s="196" t="s">
        <v>590</v>
      </c>
      <c r="C978" s="196" t="s">
        <v>880</v>
      </c>
      <c r="D978" s="196" t="s">
        <v>881</v>
      </c>
      <c r="E978" s="197" t="s">
        <v>11</v>
      </c>
      <c r="F978" s="196" t="s">
        <v>11</v>
      </c>
      <c r="G978" s="196">
        <v>89016</v>
      </c>
      <c r="H978" s="196" t="s">
        <v>1042</v>
      </c>
      <c r="I978" s="196" t="s">
        <v>8</v>
      </c>
      <c r="J978" s="196" t="s">
        <v>62</v>
      </c>
      <c r="K978" s="197">
        <v>0.98</v>
      </c>
      <c r="L978" s="196" t="s">
        <v>63</v>
      </c>
      <c r="M978"/>
    </row>
    <row r="979" spans="1:13" ht="13.5" hidden="1" x14ac:dyDescent="0.25">
      <c r="A979" s="196" t="s">
        <v>589</v>
      </c>
      <c r="B979" s="196" t="s">
        <v>590</v>
      </c>
      <c r="C979" s="196" t="s">
        <v>880</v>
      </c>
      <c r="D979" s="196" t="s">
        <v>881</v>
      </c>
      <c r="E979" s="197" t="s">
        <v>11</v>
      </c>
      <c r="F979" s="196" t="s">
        <v>11</v>
      </c>
      <c r="G979" s="196">
        <v>89017</v>
      </c>
      <c r="H979" s="196" t="s">
        <v>1043</v>
      </c>
      <c r="I979" s="196" t="s">
        <v>8</v>
      </c>
      <c r="J979" s="196" t="s">
        <v>62</v>
      </c>
      <c r="K979" s="197">
        <v>43.27</v>
      </c>
      <c r="L979" s="196" t="s">
        <v>63</v>
      </c>
      <c r="M979"/>
    </row>
    <row r="980" spans="1:13" ht="13.5" hidden="1" x14ac:dyDescent="0.25">
      <c r="A980" s="196" t="s">
        <v>589</v>
      </c>
      <c r="B980" s="196" t="s">
        <v>590</v>
      </c>
      <c r="C980" s="196" t="s">
        <v>880</v>
      </c>
      <c r="D980" s="196" t="s">
        <v>881</v>
      </c>
      <c r="E980" s="197" t="s">
        <v>11</v>
      </c>
      <c r="F980" s="196" t="s">
        <v>11</v>
      </c>
      <c r="G980" s="196">
        <v>89018</v>
      </c>
      <c r="H980" s="196" t="s">
        <v>1044</v>
      </c>
      <c r="I980" s="196" t="s">
        <v>8</v>
      </c>
      <c r="J980" s="196" t="s">
        <v>62</v>
      </c>
      <c r="K980" s="197">
        <v>19.059999999999999</v>
      </c>
      <c r="L980" s="196" t="s">
        <v>63</v>
      </c>
      <c r="M980"/>
    </row>
    <row r="981" spans="1:13" ht="13.5" hidden="1" x14ac:dyDescent="0.25">
      <c r="A981" s="196" t="s">
        <v>589</v>
      </c>
      <c r="B981" s="196" t="s">
        <v>590</v>
      </c>
      <c r="C981" s="196" t="s">
        <v>880</v>
      </c>
      <c r="D981" s="196" t="s">
        <v>881</v>
      </c>
      <c r="E981" s="197" t="s">
        <v>11</v>
      </c>
      <c r="F981" s="196" t="s">
        <v>11</v>
      </c>
      <c r="G981" s="196">
        <v>89019</v>
      </c>
      <c r="H981" s="196" t="s">
        <v>1045</v>
      </c>
      <c r="I981" s="196" t="s">
        <v>8</v>
      </c>
      <c r="J981" s="196" t="s">
        <v>62</v>
      </c>
      <c r="K981" s="197">
        <v>0.35</v>
      </c>
      <c r="L981" s="196" t="s">
        <v>63</v>
      </c>
      <c r="M981"/>
    </row>
    <row r="982" spans="1:13" ht="13.5" hidden="1" x14ac:dyDescent="0.25">
      <c r="A982" s="196" t="s">
        <v>589</v>
      </c>
      <c r="B982" s="196" t="s">
        <v>590</v>
      </c>
      <c r="C982" s="196" t="s">
        <v>880</v>
      </c>
      <c r="D982" s="196" t="s">
        <v>881</v>
      </c>
      <c r="E982" s="197" t="s">
        <v>11</v>
      </c>
      <c r="F982" s="196" t="s">
        <v>11</v>
      </c>
      <c r="G982" s="196">
        <v>89020</v>
      </c>
      <c r="H982" s="196" t="s">
        <v>1046</v>
      </c>
      <c r="I982" s="196" t="s">
        <v>8</v>
      </c>
      <c r="J982" s="196" t="s">
        <v>62</v>
      </c>
      <c r="K982" s="197">
        <v>0.08</v>
      </c>
      <c r="L982" s="196" t="s">
        <v>63</v>
      </c>
      <c r="M982"/>
    </row>
    <row r="983" spans="1:13" ht="13.5" hidden="1" x14ac:dyDescent="0.25">
      <c r="A983" s="196" t="s">
        <v>589</v>
      </c>
      <c r="B983" s="196" t="s">
        <v>590</v>
      </c>
      <c r="C983" s="196" t="s">
        <v>880</v>
      </c>
      <c r="D983" s="196" t="s">
        <v>881</v>
      </c>
      <c r="E983" s="197" t="s">
        <v>11</v>
      </c>
      <c r="F983" s="196" t="s">
        <v>11</v>
      </c>
      <c r="G983" s="196">
        <v>89023</v>
      </c>
      <c r="H983" s="196" t="s">
        <v>1047</v>
      </c>
      <c r="I983" s="196" t="s">
        <v>8</v>
      </c>
      <c r="J983" s="196" t="s">
        <v>62</v>
      </c>
      <c r="K983" s="197">
        <v>3.82</v>
      </c>
      <c r="L983" s="196" t="s">
        <v>63</v>
      </c>
      <c r="M983"/>
    </row>
    <row r="984" spans="1:13" ht="13.5" hidden="1" x14ac:dyDescent="0.25">
      <c r="A984" s="196" t="s">
        <v>589</v>
      </c>
      <c r="B984" s="196" t="s">
        <v>590</v>
      </c>
      <c r="C984" s="196" t="s">
        <v>880</v>
      </c>
      <c r="D984" s="196" t="s">
        <v>881</v>
      </c>
      <c r="E984" s="197" t="s">
        <v>11</v>
      </c>
      <c r="F984" s="196" t="s">
        <v>11</v>
      </c>
      <c r="G984" s="196">
        <v>89024</v>
      </c>
      <c r="H984" s="196" t="s">
        <v>1048</v>
      </c>
      <c r="I984" s="196" t="s">
        <v>8</v>
      </c>
      <c r="J984" s="196" t="s">
        <v>62</v>
      </c>
      <c r="K984" s="197">
        <v>1.32</v>
      </c>
      <c r="L984" s="196" t="s">
        <v>63</v>
      </c>
      <c r="M984"/>
    </row>
    <row r="985" spans="1:13" ht="13.5" hidden="1" x14ac:dyDescent="0.25">
      <c r="A985" s="196" t="s">
        <v>589</v>
      </c>
      <c r="B985" s="196" t="s">
        <v>590</v>
      </c>
      <c r="C985" s="196" t="s">
        <v>880</v>
      </c>
      <c r="D985" s="196" t="s">
        <v>881</v>
      </c>
      <c r="E985" s="197" t="s">
        <v>11</v>
      </c>
      <c r="F985" s="196" t="s">
        <v>11</v>
      </c>
      <c r="G985" s="196">
        <v>89025</v>
      </c>
      <c r="H985" s="196" t="s">
        <v>1049</v>
      </c>
      <c r="I985" s="196" t="s">
        <v>8</v>
      </c>
      <c r="J985" s="196" t="s">
        <v>62</v>
      </c>
      <c r="K985" s="197">
        <v>4.78</v>
      </c>
      <c r="L985" s="196" t="s">
        <v>63</v>
      </c>
      <c r="M985"/>
    </row>
    <row r="986" spans="1:13" ht="13.5" hidden="1" x14ac:dyDescent="0.25">
      <c r="A986" s="196" t="s">
        <v>589</v>
      </c>
      <c r="B986" s="196" t="s">
        <v>590</v>
      </c>
      <c r="C986" s="196" t="s">
        <v>880</v>
      </c>
      <c r="D986" s="196" t="s">
        <v>881</v>
      </c>
      <c r="E986" s="197" t="s">
        <v>11</v>
      </c>
      <c r="F986" s="196" t="s">
        <v>11</v>
      </c>
      <c r="G986" s="196">
        <v>89026</v>
      </c>
      <c r="H986" s="196" t="s">
        <v>1050</v>
      </c>
      <c r="I986" s="196" t="s">
        <v>8</v>
      </c>
      <c r="J986" s="196" t="s">
        <v>595</v>
      </c>
      <c r="K986" s="197">
        <v>169.73</v>
      </c>
      <c r="L986" s="196" t="s">
        <v>63</v>
      </c>
      <c r="M986"/>
    </row>
    <row r="987" spans="1:13" ht="13.5" hidden="1" x14ac:dyDescent="0.25">
      <c r="A987" s="196" t="s">
        <v>589</v>
      </c>
      <c r="B987" s="196" t="s">
        <v>590</v>
      </c>
      <c r="C987" s="196" t="s">
        <v>880</v>
      </c>
      <c r="D987" s="196" t="s">
        <v>881</v>
      </c>
      <c r="E987" s="197" t="s">
        <v>11</v>
      </c>
      <c r="F987" s="196" t="s">
        <v>11</v>
      </c>
      <c r="G987" s="196">
        <v>89029</v>
      </c>
      <c r="H987" s="196" t="s">
        <v>1051</v>
      </c>
      <c r="I987" s="196" t="s">
        <v>8</v>
      </c>
      <c r="J987" s="196" t="s">
        <v>62</v>
      </c>
      <c r="K987" s="197">
        <v>33.58</v>
      </c>
      <c r="L987" s="196" t="s">
        <v>63</v>
      </c>
      <c r="M987"/>
    </row>
    <row r="988" spans="1:13" ht="13.5" hidden="1" x14ac:dyDescent="0.25">
      <c r="A988" s="196" t="s">
        <v>589</v>
      </c>
      <c r="B988" s="196" t="s">
        <v>590</v>
      </c>
      <c r="C988" s="196" t="s">
        <v>880</v>
      </c>
      <c r="D988" s="196" t="s">
        <v>881</v>
      </c>
      <c r="E988" s="197" t="s">
        <v>11</v>
      </c>
      <c r="F988" s="196" t="s">
        <v>11</v>
      </c>
      <c r="G988" s="196">
        <v>89030</v>
      </c>
      <c r="H988" s="196" t="s">
        <v>1052</v>
      </c>
      <c r="I988" s="196" t="s">
        <v>8</v>
      </c>
      <c r="J988" s="196" t="s">
        <v>62</v>
      </c>
      <c r="K988" s="197">
        <v>14.79</v>
      </c>
      <c r="L988" s="196" t="s">
        <v>63</v>
      </c>
      <c r="M988"/>
    </row>
    <row r="989" spans="1:13" ht="13.5" hidden="1" x14ac:dyDescent="0.25">
      <c r="A989" s="196" t="s">
        <v>589</v>
      </c>
      <c r="B989" s="196" t="s">
        <v>590</v>
      </c>
      <c r="C989" s="196" t="s">
        <v>880</v>
      </c>
      <c r="D989" s="196" t="s">
        <v>881</v>
      </c>
      <c r="E989" s="197" t="s">
        <v>11</v>
      </c>
      <c r="F989" s="196" t="s">
        <v>11</v>
      </c>
      <c r="G989" s="196">
        <v>89033</v>
      </c>
      <c r="H989" s="196" t="s">
        <v>1053</v>
      </c>
      <c r="I989" s="196" t="s">
        <v>8</v>
      </c>
      <c r="J989" s="196" t="s">
        <v>595</v>
      </c>
      <c r="K989" s="197">
        <v>14.12</v>
      </c>
      <c r="L989" s="196" t="s">
        <v>63</v>
      </c>
      <c r="M989"/>
    </row>
    <row r="990" spans="1:13" ht="13.5" hidden="1" x14ac:dyDescent="0.25">
      <c r="A990" s="196" t="s">
        <v>589</v>
      </c>
      <c r="B990" s="196" t="s">
        <v>590</v>
      </c>
      <c r="C990" s="196" t="s">
        <v>880</v>
      </c>
      <c r="D990" s="196" t="s">
        <v>881</v>
      </c>
      <c r="E990" s="197" t="s">
        <v>11</v>
      </c>
      <c r="F990" s="196" t="s">
        <v>11</v>
      </c>
      <c r="G990" s="196">
        <v>89034</v>
      </c>
      <c r="H990" s="196" t="s">
        <v>1054</v>
      </c>
      <c r="I990" s="196" t="s">
        <v>8</v>
      </c>
      <c r="J990" s="196" t="s">
        <v>595</v>
      </c>
      <c r="K990" s="197">
        <v>3.78</v>
      </c>
      <c r="L990" s="196" t="s">
        <v>63</v>
      </c>
      <c r="M990"/>
    </row>
    <row r="991" spans="1:13" ht="13.5" hidden="1" x14ac:dyDescent="0.25">
      <c r="A991" s="196" t="s">
        <v>589</v>
      </c>
      <c r="B991" s="196" t="s">
        <v>590</v>
      </c>
      <c r="C991" s="196" t="s">
        <v>880</v>
      </c>
      <c r="D991" s="196" t="s">
        <v>881</v>
      </c>
      <c r="E991" s="197" t="s">
        <v>11</v>
      </c>
      <c r="F991" s="196" t="s">
        <v>11</v>
      </c>
      <c r="G991" s="196">
        <v>89128</v>
      </c>
      <c r="H991" s="196" t="s">
        <v>1055</v>
      </c>
      <c r="I991" s="196" t="s">
        <v>8</v>
      </c>
      <c r="J991" s="196" t="s">
        <v>595</v>
      </c>
      <c r="K991" s="197">
        <v>37.24</v>
      </c>
      <c r="L991" s="196" t="s">
        <v>63</v>
      </c>
      <c r="M991"/>
    </row>
    <row r="992" spans="1:13" ht="13.5" hidden="1" x14ac:dyDescent="0.25">
      <c r="A992" s="196" t="s">
        <v>589</v>
      </c>
      <c r="B992" s="196" t="s">
        <v>590</v>
      </c>
      <c r="C992" s="196" t="s">
        <v>880</v>
      </c>
      <c r="D992" s="196" t="s">
        <v>881</v>
      </c>
      <c r="E992" s="197" t="s">
        <v>11</v>
      </c>
      <c r="F992" s="196" t="s">
        <v>11</v>
      </c>
      <c r="G992" s="196">
        <v>89129</v>
      </c>
      <c r="H992" s="196" t="s">
        <v>1056</v>
      </c>
      <c r="I992" s="196" t="s">
        <v>8</v>
      </c>
      <c r="J992" s="196" t="s">
        <v>595</v>
      </c>
      <c r="K992" s="197">
        <v>9.84</v>
      </c>
      <c r="L992" s="196" t="s">
        <v>63</v>
      </c>
      <c r="M992"/>
    </row>
    <row r="993" spans="1:13" ht="13.5" hidden="1" x14ac:dyDescent="0.25">
      <c r="A993" s="196" t="s">
        <v>589</v>
      </c>
      <c r="B993" s="196" t="s">
        <v>590</v>
      </c>
      <c r="C993" s="196" t="s">
        <v>880</v>
      </c>
      <c r="D993" s="196" t="s">
        <v>881</v>
      </c>
      <c r="E993" s="197" t="s">
        <v>11</v>
      </c>
      <c r="F993" s="196" t="s">
        <v>11</v>
      </c>
      <c r="G993" s="196">
        <v>89130</v>
      </c>
      <c r="H993" s="196" t="s">
        <v>1057</v>
      </c>
      <c r="I993" s="196" t="s">
        <v>8</v>
      </c>
      <c r="J993" s="196" t="s">
        <v>62</v>
      </c>
      <c r="K993" s="197">
        <v>51.63</v>
      </c>
      <c r="L993" s="196" t="s">
        <v>63</v>
      </c>
      <c r="M993"/>
    </row>
    <row r="994" spans="1:13" ht="13.5" hidden="1" x14ac:dyDescent="0.25">
      <c r="A994" s="196" t="s">
        <v>589</v>
      </c>
      <c r="B994" s="196" t="s">
        <v>590</v>
      </c>
      <c r="C994" s="196" t="s">
        <v>880</v>
      </c>
      <c r="D994" s="196" t="s">
        <v>881</v>
      </c>
      <c r="E994" s="197" t="s">
        <v>11</v>
      </c>
      <c r="F994" s="196" t="s">
        <v>11</v>
      </c>
      <c r="G994" s="196">
        <v>89131</v>
      </c>
      <c r="H994" s="196" t="s">
        <v>1058</v>
      </c>
      <c r="I994" s="196" t="s">
        <v>8</v>
      </c>
      <c r="J994" s="196" t="s">
        <v>62</v>
      </c>
      <c r="K994" s="197">
        <v>13.64</v>
      </c>
      <c r="L994" s="196" t="s">
        <v>63</v>
      </c>
      <c r="M994"/>
    </row>
    <row r="995" spans="1:13" ht="13.5" hidden="1" x14ac:dyDescent="0.25">
      <c r="A995" s="196" t="s">
        <v>589</v>
      </c>
      <c r="B995" s="196" t="s">
        <v>590</v>
      </c>
      <c r="C995" s="196" t="s">
        <v>880</v>
      </c>
      <c r="D995" s="196" t="s">
        <v>881</v>
      </c>
      <c r="E995" s="197" t="s">
        <v>11</v>
      </c>
      <c r="F995" s="196" t="s">
        <v>11</v>
      </c>
      <c r="G995" s="196">
        <v>89210</v>
      </c>
      <c r="H995" s="196" t="s">
        <v>1059</v>
      </c>
      <c r="I995" s="196" t="s">
        <v>8</v>
      </c>
      <c r="J995" s="196" t="s">
        <v>62</v>
      </c>
      <c r="K995" s="197">
        <v>32.049999999999997</v>
      </c>
      <c r="L995" s="196" t="s">
        <v>63</v>
      </c>
      <c r="M995"/>
    </row>
    <row r="996" spans="1:13" ht="13.5" hidden="1" x14ac:dyDescent="0.25">
      <c r="A996" s="196" t="s">
        <v>589</v>
      </c>
      <c r="B996" s="196" t="s">
        <v>590</v>
      </c>
      <c r="C996" s="196" t="s">
        <v>880</v>
      </c>
      <c r="D996" s="196" t="s">
        <v>881</v>
      </c>
      <c r="E996" s="197" t="s">
        <v>11</v>
      </c>
      <c r="F996" s="196" t="s">
        <v>11</v>
      </c>
      <c r="G996" s="196">
        <v>89211</v>
      </c>
      <c r="H996" s="196" t="s">
        <v>1060</v>
      </c>
      <c r="I996" s="196" t="s">
        <v>8</v>
      </c>
      <c r="J996" s="196" t="s">
        <v>62</v>
      </c>
      <c r="K996" s="197">
        <v>8.6</v>
      </c>
      <c r="L996" s="196" t="s">
        <v>63</v>
      </c>
      <c r="M996"/>
    </row>
    <row r="997" spans="1:13" ht="13.5" hidden="1" x14ac:dyDescent="0.25">
      <c r="A997" s="196" t="s">
        <v>589</v>
      </c>
      <c r="B997" s="196" t="s">
        <v>590</v>
      </c>
      <c r="C997" s="196" t="s">
        <v>880</v>
      </c>
      <c r="D997" s="196" t="s">
        <v>881</v>
      </c>
      <c r="E997" s="197" t="s">
        <v>11</v>
      </c>
      <c r="F997" s="196" t="s">
        <v>11</v>
      </c>
      <c r="G997" s="196">
        <v>89212</v>
      </c>
      <c r="H997" s="196" t="s">
        <v>1061</v>
      </c>
      <c r="I997" s="196" t="s">
        <v>8</v>
      </c>
      <c r="J997" s="196" t="s">
        <v>62</v>
      </c>
      <c r="K997" s="197">
        <v>30</v>
      </c>
      <c r="L997" s="196" t="s">
        <v>63</v>
      </c>
      <c r="M997"/>
    </row>
    <row r="998" spans="1:13" ht="13.5" hidden="1" x14ac:dyDescent="0.25">
      <c r="A998" s="196" t="s">
        <v>589</v>
      </c>
      <c r="B998" s="196" t="s">
        <v>590</v>
      </c>
      <c r="C998" s="196" t="s">
        <v>880</v>
      </c>
      <c r="D998" s="196" t="s">
        <v>881</v>
      </c>
      <c r="E998" s="197" t="s">
        <v>11</v>
      </c>
      <c r="F998" s="196" t="s">
        <v>11</v>
      </c>
      <c r="G998" s="196">
        <v>89213</v>
      </c>
      <c r="H998" s="196" t="s">
        <v>1062</v>
      </c>
      <c r="I998" s="196" t="s">
        <v>8</v>
      </c>
      <c r="J998" s="196" t="s">
        <v>62</v>
      </c>
      <c r="K998" s="197">
        <v>9.25</v>
      </c>
      <c r="L998" s="196" t="s">
        <v>63</v>
      </c>
      <c r="M998"/>
    </row>
    <row r="999" spans="1:13" ht="13.5" hidden="1" x14ac:dyDescent="0.25">
      <c r="A999" s="196" t="s">
        <v>589</v>
      </c>
      <c r="B999" s="196" t="s">
        <v>590</v>
      </c>
      <c r="C999" s="196" t="s">
        <v>880</v>
      </c>
      <c r="D999" s="196" t="s">
        <v>881</v>
      </c>
      <c r="E999" s="197" t="s">
        <v>11</v>
      </c>
      <c r="F999" s="196" t="s">
        <v>11</v>
      </c>
      <c r="G999" s="196">
        <v>89214</v>
      </c>
      <c r="H999" s="196" t="s">
        <v>1063</v>
      </c>
      <c r="I999" s="196" t="s">
        <v>8</v>
      </c>
      <c r="J999" s="196" t="s">
        <v>62</v>
      </c>
      <c r="K999" s="197">
        <v>28.16</v>
      </c>
      <c r="L999" s="196" t="s">
        <v>63</v>
      </c>
      <c r="M999"/>
    </row>
    <row r="1000" spans="1:13" ht="13.5" hidden="1" x14ac:dyDescent="0.25">
      <c r="A1000" s="196" t="s">
        <v>589</v>
      </c>
      <c r="B1000" s="196" t="s">
        <v>590</v>
      </c>
      <c r="C1000" s="196" t="s">
        <v>880</v>
      </c>
      <c r="D1000" s="196" t="s">
        <v>881</v>
      </c>
      <c r="E1000" s="197" t="s">
        <v>11</v>
      </c>
      <c r="F1000" s="196" t="s">
        <v>11</v>
      </c>
      <c r="G1000" s="196">
        <v>89215</v>
      </c>
      <c r="H1000" s="196" t="s">
        <v>1064</v>
      </c>
      <c r="I1000" s="196" t="s">
        <v>8</v>
      </c>
      <c r="J1000" s="196" t="s">
        <v>595</v>
      </c>
      <c r="K1000" s="197">
        <v>92.18</v>
      </c>
      <c r="L1000" s="196" t="s">
        <v>63</v>
      </c>
      <c r="M1000"/>
    </row>
    <row r="1001" spans="1:13" ht="13.5" hidden="1" x14ac:dyDescent="0.25">
      <c r="A1001" s="196" t="s">
        <v>589</v>
      </c>
      <c r="B1001" s="196" t="s">
        <v>590</v>
      </c>
      <c r="C1001" s="196" t="s">
        <v>880</v>
      </c>
      <c r="D1001" s="196" t="s">
        <v>881</v>
      </c>
      <c r="E1001" s="197" t="s">
        <v>11</v>
      </c>
      <c r="F1001" s="196" t="s">
        <v>11</v>
      </c>
      <c r="G1001" s="196">
        <v>89221</v>
      </c>
      <c r="H1001" s="196" t="s">
        <v>1065</v>
      </c>
      <c r="I1001" s="196" t="s">
        <v>8</v>
      </c>
      <c r="J1001" s="196" t="s">
        <v>62</v>
      </c>
      <c r="K1001" s="197">
        <v>1.24</v>
      </c>
      <c r="L1001" s="196" t="s">
        <v>63</v>
      </c>
      <c r="M1001"/>
    </row>
    <row r="1002" spans="1:13" ht="13.5" hidden="1" x14ac:dyDescent="0.25">
      <c r="A1002" s="196" t="s">
        <v>589</v>
      </c>
      <c r="B1002" s="196" t="s">
        <v>590</v>
      </c>
      <c r="C1002" s="196" t="s">
        <v>880</v>
      </c>
      <c r="D1002" s="196" t="s">
        <v>881</v>
      </c>
      <c r="E1002" s="197" t="s">
        <v>11</v>
      </c>
      <c r="F1002" s="196" t="s">
        <v>11</v>
      </c>
      <c r="G1002" s="196">
        <v>89222</v>
      </c>
      <c r="H1002" s="196" t="s">
        <v>1066</v>
      </c>
      <c r="I1002" s="196" t="s">
        <v>8</v>
      </c>
      <c r="J1002" s="196" t="s">
        <v>62</v>
      </c>
      <c r="K1002" s="197">
        <v>0.28000000000000003</v>
      </c>
      <c r="L1002" s="196" t="s">
        <v>63</v>
      </c>
      <c r="M1002"/>
    </row>
    <row r="1003" spans="1:13" ht="13.5" hidden="1" x14ac:dyDescent="0.25">
      <c r="A1003" s="196" t="s">
        <v>589</v>
      </c>
      <c r="B1003" s="196" t="s">
        <v>590</v>
      </c>
      <c r="C1003" s="196" t="s">
        <v>880</v>
      </c>
      <c r="D1003" s="196" t="s">
        <v>881</v>
      </c>
      <c r="E1003" s="197" t="s">
        <v>11</v>
      </c>
      <c r="F1003" s="196" t="s">
        <v>11</v>
      </c>
      <c r="G1003" s="196">
        <v>89223</v>
      </c>
      <c r="H1003" s="196" t="s">
        <v>1067</v>
      </c>
      <c r="I1003" s="196" t="s">
        <v>8</v>
      </c>
      <c r="J1003" s="196" t="s">
        <v>62</v>
      </c>
      <c r="K1003" s="197">
        <v>1.36</v>
      </c>
      <c r="L1003" s="196" t="s">
        <v>63</v>
      </c>
      <c r="M1003"/>
    </row>
    <row r="1004" spans="1:13" ht="13.5" hidden="1" x14ac:dyDescent="0.25">
      <c r="A1004" s="196" t="s">
        <v>589</v>
      </c>
      <c r="B1004" s="196" t="s">
        <v>590</v>
      </c>
      <c r="C1004" s="196" t="s">
        <v>880</v>
      </c>
      <c r="D1004" s="196" t="s">
        <v>881</v>
      </c>
      <c r="E1004" s="197" t="s">
        <v>11</v>
      </c>
      <c r="F1004" s="196" t="s">
        <v>11</v>
      </c>
      <c r="G1004" s="196">
        <v>89224</v>
      </c>
      <c r="H1004" s="196" t="s">
        <v>1068</v>
      </c>
      <c r="I1004" s="196" t="s">
        <v>8</v>
      </c>
      <c r="J1004" s="196" t="s">
        <v>62</v>
      </c>
      <c r="K1004" s="197">
        <v>1.95</v>
      </c>
      <c r="L1004" s="196" t="s">
        <v>63</v>
      </c>
      <c r="M1004"/>
    </row>
    <row r="1005" spans="1:13" ht="13.5" hidden="1" x14ac:dyDescent="0.25">
      <c r="A1005" s="196" t="s">
        <v>589</v>
      </c>
      <c r="B1005" s="196" t="s">
        <v>590</v>
      </c>
      <c r="C1005" s="196" t="s">
        <v>880</v>
      </c>
      <c r="D1005" s="196" t="s">
        <v>881</v>
      </c>
      <c r="E1005" s="197" t="s">
        <v>11</v>
      </c>
      <c r="F1005" s="196" t="s">
        <v>11</v>
      </c>
      <c r="G1005" s="196">
        <v>89228</v>
      </c>
      <c r="H1005" s="196" t="s">
        <v>1069</v>
      </c>
      <c r="I1005" s="196" t="s">
        <v>8</v>
      </c>
      <c r="J1005" s="196" t="s">
        <v>595</v>
      </c>
      <c r="K1005" s="197">
        <v>46.8</v>
      </c>
      <c r="L1005" s="196" t="s">
        <v>63</v>
      </c>
      <c r="M1005"/>
    </row>
    <row r="1006" spans="1:13" ht="13.5" hidden="1" x14ac:dyDescent="0.25">
      <c r="A1006" s="196" t="s">
        <v>589</v>
      </c>
      <c r="B1006" s="196" t="s">
        <v>590</v>
      </c>
      <c r="C1006" s="196" t="s">
        <v>880</v>
      </c>
      <c r="D1006" s="196" t="s">
        <v>881</v>
      </c>
      <c r="E1006" s="197" t="s">
        <v>11</v>
      </c>
      <c r="F1006" s="196" t="s">
        <v>11</v>
      </c>
      <c r="G1006" s="196">
        <v>89229</v>
      </c>
      <c r="H1006" s="196" t="s">
        <v>1070</v>
      </c>
      <c r="I1006" s="196" t="s">
        <v>8</v>
      </c>
      <c r="J1006" s="196" t="s">
        <v>595</v>
      </c>
      <c r="K1006" s="197">
        <v>16.489999999999998</v>
      </c>
      <c r="L1006" s="196" t="s">
        <v>63</v>
      </c>
      <c r="M1006"/>
    </row>
    <row r="1007" spans="1:13" ht="13.5" hidden="1" x14ac:dyDescent="0.25">
      <c r="A1007" s="196" t="s">
        <v>589</v>
      </c>
      <c r="B1007" s="196" t="s">
        <v>590</v>
      </c>
      <c r="C1007" s="196" t="s">
        <v>880</v>
      </c>
      <c r="D1007" s="196" t="s">
        <v>881</v>
      </c>
      <c r="E1007" s="197" t="s">
        <v>11</v>
      </c>
      <c r="F1007" s="196" t="s">
        <v>11</v>
      </c>
      <c r="G1007" s="196">
        <v>89230</v>
      </c>
      <c r="H1007" s="196" t="s">
        <v>1071</v>
      </c>
      <c r="I1007" s="196" t="s">
        <v>8</v>
      </c>
      <c r="J1007" s="196" t="s">
        <v>62</v>
      </c>
      <c r="K1007" s="197">
        <v>126.21</v>
      </c>
      <c r="L1007" s="196" t="s">
        <v>63</v>
      </c>
      <c r="M1007"/>
    </row>
    <row r="1008" spans="1:13" ht="13.5" hidden="1" x14ac:dyDescent="0.25">
      <c r="A1008" s="196" t="s">
        <v>589</v>
      </c>
      <c r="B1008" s="196" t="s">
        <v>590</v>
      </c>
      <c r="C1008" s="196" t="s">
        <v>880</v>
      </c>
      <c r="D1008" s="196" t="s">
        <v>881</v>
      </c>
      <c r="E1008" s="197" t="s">
        <v>11</v>
      </c>
      <c r="F1008" s="196" t="s">
        <v>11</v>
      </c>
      <c r="G1008" s="196">
        <v>89231</v>
      </c>
      <c r="H1008" s="196" t="s">
        <v>1072</v>
      </c>
      <c r="I1008" s="196" t="s">
        <v>8</v>
      </c>
      <c r="J1008" s="196" t="s">
        <v>62</v>
      </c>
      <c r="K1008" s="197">
        <v>38.64</v>
      </c>
      <c r="L1008" s="196" t="s">
        <v>63</v>
      </c>
      <c r="M1008"/>
    </row>
    <row r="1009" spans="1:13" ht="13.5" hidden="1" x14ac:dyDescent="0.25">
      <c r="A1009" s="196" t="s">
        <v>589</v>
      </c>
      <c r="B1009" s="196" t="s">
        <v>590</v>
      </c>
      <c r="C1009" s="196" t="s">
        <v>880</v>
      </c>
      <c r="D1009" s="196" t="s">
        <v>881</v>
      </c>
      <c r="E1009" s="197" t="s">
        <v>11</v>
      </c>
      <c r="F1009" s="196" t="s">
        <v>11</v>
      </c>
      <c r="G1009" s="196">
        <v>89232</v>
      </c>
      <c r="H1009" s="196" t="s">
        <v>1073</v>
      </c>
      <c r="I1009" s="196" t="s">
        <v>8</v>
      </c>
      <c r="J1009" s="196" t="s">
        <v>62</v>
      </c>
      <c r="K1009" s="197">
        <v>225.12</v>
      </c>
      <c r="L1009" s="196" t="s">
        <v>63</v>
      </c>
      <c r="M1009"/>
    </row>
    <row r="1010" spans="1:13" ht="13.5" hidden="1" x14ac:dyDescent="0.25">
      <c r="A1010" s="196" t="s">
        <v>589</v>
      </c>
      <c r="B1010" s="196" t="s">
        <v>590</v>
      </c>
      <c r="C1010" s="196" t="s">
        <v>880</v>
      </c>
      <c r="D1010" s="196" t="s">
        <v>881</v>
      </c>
      <c r="E1010" s="197" t="s">
        <v>11</v>
      </c>
      <c r="F1010" s="196" t="s">
        <v>11</v>
      </c>
      <c r="G1010" s="196">
        <v>89233</v>
      </c>
      <c r="H1010" s="196" t="s">
        <v>1074</v>
      </c>
      <c r="I1010" s="196" t="s">
        <v>8</v>
      </c>
      <c r="J1010" s="196" t="s">
        <v>595</v>
      </c>
      <c r="K1010" s="197">
        <v>165.9</v>
      </c>
      <c r="L1010" s="196" t="s">
        <v>63</v>
      </c>
      <c r="M1010"/>
    </row>
    <row r="1011" spans="1:13" ht="13.5" hidden="1" x14ac:dyDescent="0.25">
      <c r="A1011" s="196" t="s">
        <v>589</v>
      </c>
      <c r="B1011" s="196" t="s">
        <v>590</v>
      </c>
      <c r="C1011" s="196" t="s">
        <v>880</v>
      </c>
      <c r="D1011" s="196" t="s">
        <v>881</v>
      </c>
      <c r="E1011" s="197" t="s">
        <v>11</v>
      </c>
      <c r="F1011" s="196" t="s">
        <v>11</v>
      </c>
      <c r="G1011" s="196">
        <v>89236</v>
      </c>
      <c r="H1011" s="196" t="s">
        <v>1075</v>
      </c>
      <c r="I1011" s="196" t="s">
        <v>8</v>
      </c>
      <c r="J1011" s="196" t="s">
        <v>62</v>
      </c>
      <c r="K1011" s="197">
        <v>294.82</v>
      </c>
      <c r="L1011" s="196" t="s">
        <v>63</v>
      </c>
      <c r="M1011"/>
    </row>
    <row r="1012" spans="1:13" ht="13.5" hidden="1" x14ac:dyDescent="0.25">
      <c r="A1012" s="196" t="s">
        <v>589</v>
      </c>
      <c r="B1012" s="196" t="s">
        <v>590</v>
      </c>
      <c r="C1012" s="196" t="s">
        <v>880</v>
      </c>
      <c r="D1012" s="196" t="s">
        <v>881</v>
      </c>
      <c r="E1012" s="197" t="s">
        <v>11</v>
      </c>
      <c r="F1012" s="196" t="s">
        <v>11</v>
      </c>
      <c r="G1012" s="196">
        <v>89237</v>
      </c>
      <c r="H1012" s="196" t="s">
        <v>1076</v>
      </c>
      <c r="I1012" s="196" t="s">
        <v>8</v>
      </c>
      <c r="J1012" s="196" t="s">
        <v>62</v>
      </c>
      <c r="K1012" s="197">
        <v>90.27</v>
      </c>
      <c r="L1012" s="196" t="s">
        <v>63</v>
      </c>
      <c r="M1012"/>
    </row>
    <row r="1013" spans="1:13" ht="13.5" hidden="1" x14ac:dyDescent="0.25">
      <c r="A1013" s="196" t="s">
        <v>589</v>
      </c>
      <c r="B1013" s="196" t="s">
        <v>590</v>
      </c>
      <c r="C1013" s="196" t="s">
        <v>880</v>
      </c>
      <c r="D1013" s="196" t="s">
        <v>881</v>
      </c>
      <c r="E1013" s="197" t="s">
        <v>11</v>
      </c>
      <c r="F1013" s="196" t="s">
        <v>11</v>
      </c>
      <c r="G1013" s="196">
        <v>89238</v>
      </c>
      <c r="H1013" s="196" t="s">
        <v>1077</v>
      </c>
      <c r="I1013" s="196" t="s">
        <v>8</v>
      </c>
      <c r="J1013" s="196" t="s">
        <v>62</v>
      </c>
      <c r="K1013" s="197">
        <v>525.88</v>
      </c>
      <c r="L1013" s="196" t="s">
        <v>63</v>
      </c>
      <c r="M1013"/>
    </row>
    <row r="1014" spans="1:13" ht="13.5" hidden="1" x14ac:dyDescent="0.25">
      <c r="A1014" s="196" t="s">
        <v>589</v>
      </c>
      <c r="B1014" s="196" t="s">
        <v>590</v>
      </c>
      <c r="C1014" s="196" t="s">
        <v>880</v>
      </c>
      <c r="D1014" s="196" t="s">
        <v>881</v>
      </c>
      <c r="E1014" s="197" t="s">
        <v>11</v>
      </c>
      <c r="F1014" s="196" t="s">
        <v>11</v>
      </c>
      <c r="G1014" s="196">
        <v>89239</v>
      </c>
      <c r="H1014" s="196" t="s">
        <v>1078</v>
      </c>
      <c r="I1014" s="196" t="s">
        <v>8</v>
      </c>
      <c r="J1014" s="196" t="s">
        <v>595</v>
      </c>
      <c r="K1014" s="197">
        <v>438.72</v>
      </c>
      <c r="L1014" s="196" t="s">
        <v>63</v>
      </c>
      <c r="M1014"/>
    </row>
    <row r="1015" spans="1:13" ht="13.5" hidden="1" x14ac:dyDescent="0.25">
      <c r="A1015" s="196" t="s">
        <v>589</v>
      </c>
      <c r="B1015" s="196" t="s">
        <v>590</v>
      </c>
      <c r="C1015" s="196" t="s">
        <v>880</v>
      </c>
      <c r="D1015" s="196" t="s">
        <v>881</v>
      </c>
      <c r="E1015" s="197" t="s">
        <v>11</v>
      </c>
      <c r="F1015" s="196" t="s">
        <v>11</v>
      </c>
      <c r="G1015" s="196">
        <v>89240</v>
      </c>
      <c r="H1015" s="196" t="s">
        <v>1079</v>
      </c>
      <c r="I1015" s="196" t="s">
        <v>8</v>
      </c>
      <c r="J1015" s="196" t="s">
        <v>595</v>
      </c>
      <c r="K1015" s="197">
        <v>90.48</v>
      </c>
      <c r="L1015" s="196" t="s">
        <v>63</v>
      </c>
      <c r="M1015"/>
    </row>
    <row r="1016" spans="1:13" ht="13.5" hidden="1" x14ac:dyDescent="0.25">
      <c r="A1016" s="196" t="s">
        <v>589</v>
      </c>
      <c r="B1016" s="196" t="s">
        <v>590</v>
      </c>
      <c r="C1016" s="196" t="s">
        <v>880</v>
      </c>
      <c r="D1016" s="196" t="s">
        <v>881</v>
      </c>
      <c r="E1016" s="197" t="s">
        <v>11</v>
      </c>
      <c r="F1016" s="196" t="s">
        <v>11</v>
      </c>
      <c r="G1016" s="196">
        <v>89241</v>
      </c>
      <c r="H1016" s="196" t="s">
        <v>1080</v>
      </c>
      <c r="I1016" s="196" t="s">
        <v>8</v>
      </c>
      <c r="J1016" s="196" t="s">
        <v>595</v>
      </c>
      <c r="K1016" s="197">
        <v>31.89</v>
      </c>
      <c r="L1016" s="196" t="s">
        <v>63</v>
      </c>
      <c r="M1016"/>
    </row>
    <row r="1017" spans="1:13" ht="13.5" hidden="1" x14ac:dyDescent="0.25">
      <c r="A1017" s="196" t="s">
        <v>589</v>
      </c>
      <c r="B1017" s="196" t="s">
        <v>590</v>
      </c>
      <c r="C1017" s="196" t="s">
        <v>880</v>
      </c>
      <c r="D1017" s="196" t="s">
        <v>881</v>
      </c>
      <c r="E1017" s="197" t="s">
        <v>11</v>
      </c>
      <c r="F1017" s="196" t="s">
        <v>11</v>
      </c>
      <c r="G1017" s="196">
        <v>89246</v>
      </c>
      <c r="H1017" s="196" t="s">
        <v>1081</v>
      </c>
      <c r="I1017" s="196" t="s">
        <v>8</v>
      </c>
      <c r="J1017" s="196" t="s">
        <v>62</v>
      </c>
      <c r="K1017" s="197">
        <v>256.18</v>
      </c>
      <c r="L1017" s="196" t="s">
        <v>63</v>
      </c>
      <c r="M1017"/>
    </row>
    <row r="1018" spans="1:13" ht="13.5" hidden="1" x14ac:dyDescent="0.25">
      <c r="A1018" s="196" t="s">
        <v>589</v>
      </c>
      <c r="B1018" s="196" t="s">
        <v>590</v>
      </c>
      <c r="C1018" s="196" t="s">
        <v>880</v>
      </c>
      <c r="D1018" s="196" t="s">
        <v>881</v>
      </c>
      <c r="E1018" s="197" t="s">
        <v>11</v>
      </c>
      <c r="F1018" s="196" t="s">
        <v>11</v>
      </c>
      <c r="G1018" s="196">
        <v>89247</v>
      </c>
      <c r="H1018" s="196" t="s">
        <v>1082</v>
      </c>
      <c r="I1018" s="196" t="s">
        <v>8</v>
      </c>
      <c r="J1018" s="196" t="s">
        <v>62</v>
      </c>
      <c r="K1018" s="197">
        <v>78.44</v>
      </c>
      <c r="L1018" s="196" t="s">
        <v>63</v>
      </c>
      <c r="M1018"/>
    </row>
    <row r="1019" spans="1:13" ht="13.5" hidden="1" x14ac:dyDescent="0.25">
      <c r="A1019" s="196" t="s">
        <v>589</v>
      </c>
      <c r="B1019" s="196" t="s">
        <v>590</v>
      </c>
      <c r="C1019" s="196" t="s">
        <v>880</v>
      </c>
      <c r="D1019" s="196" t="s">
        <v>881</v>
      </c>
      <c r="E1019" s="197" t="s">
        <v>11</v>
      </c>
      <c r="F1019" s="196" t="s">
        <v>11</v>
      </c>
      <c r="G1019" s="196">
        <v>89248</v>
      </c>
      <c r="H1019" s="196" t="s">
        <v>1083</v>
      </c>
      <c r="I1019" s="196" t="s">
        <v>8</v>
      </c>
      <c r="J1019" s="196" t="s">
        <v>62</v>
      </c>
      <c r="K1019" s="197">
        <v>456.96</v>
      </c>
      <c r="L1019" s="196" t="s">
        <v>63</v>
      </c>
      <c r="M1019"/>
    </row>
    <row r="1020" spans="1:13" ht="13.5" hidden="1" x14ac:dyDescent="0.25">
      <c r="A1020" s="196" t="s">
        <v>589</v>
      </c>
      <c r="B1020" s="196" t="s">
        <v>590</v>
      </c>
      <c r="C1020" s="196" t="s">
        <v>880</v>
      </c>
      <c r="D1020" s="196" t="s">
        <v>881</v>
      </c>
      <c r="E1020" s="197" t="s">
        <v>11</v>
      </c>
      <c r="F1020" s="196" t="s">
        <v>11</v>
      </c>
      <c r="G1020" s="196">
        <v>89249</v>
      </c>
      <c r="H1020" s="196" t="s">
        <v>1084</v>
      </c>
      <c r="I1020" s="196" t="s">
        <v>8</v>
      </c>
      <c r="J1020" s="196" t="s">
        <v>595</v>
      </c>
      <c r="K1020" s="197">
        <v>373.98</v>
      </c>
      <c r="L1020" s="196" t="s">
        <v>63</v>
      </c>
      <c r="M1020"/>
    </row>
    <row r="1021" spans="1:13" ht="13.5" hidden="1" x14ac:dyDescent="0.25">
      <c r="A1021" s="196" t="s">
        <v>589</v>
      </c>
      <c r="B1021" s="196" t="s">
        <v>590</v>
      </c>
      <c r="C1021" s="196" t="s">
        <v>880</v>
      </c>
      <c r="D1021" s="196" t="s">
        <v>881</v>
      </c>
      <c r="E1021" s="197" t="s">
        <v>11</v>
      </c>
      <c r="F1021" s="196" t="s">
        <v>11</v>
      </c>
      <c r="G1021" s="196">
        <v>89253</v>
      </c>
      <c r="H1021" s="196" t="s">
        <v>1085</v>
      </c>
      <c r="I1021" s="196" t="s">
        <v>8</v>
      </c>
      <c r="J1021" s="196" t="s">
        <v>62</v>
      </c>
      <c r="K1021" s="197">
        <v>74.14</v>
      </c>
      <c r="L1021" s="196" t="s">
        <v>63</v>
      </c>
      <c r="M1021"/>
    </row>
    <row r="1022" spans="1:13" ht="13.5" hidden="1" x14ac:dyDescent="0.25">
      <c r="A1022" s="196" t="s">
        <v>589</v>
      </c>
      <c r="B1022" s="196" t="s">
        <v>590</v>
      </c>
      <c r="C1022" s="196" t="s">
        <v>880</v>
      </c>
      <c r="D1022" s="196" t="s">
        <v>881</v>
      </c>
      <c r="E1022" s="197" t="s">
        <v>11</v>
      </c>
      <c r="F1022" s="196" t="s">
        <v>11</v>
      </c>
      <c r="G1022" s="196">
        <v>89254</v>
      </c>
      <c r="H1022" s="196" t="s">
        <v>1086</v>
      </c>
      <c r="I1022" s="196" t="s">
        <v>8</v>
      </c>
      <c r="J1022" s="196" t="s">
        <v>62</v>
      </c>
      <c r="K1022" s="197">
        <v>26.13</v>
      </c>
      <c r="L1022" s="196" t="s">
        <v>63</v>
      </c>
      <c r="M1022"/>
    </row>
    <row r="1023" spans="1:13" ht="13.5" hidden="1" x14ac:dyDescent="0.25">
      <c r="A1023" s="196" t="s">
        <v>589</v>
      </c>
      <c r="B1023" s="196" t="s">
        <v>590</v>
      </c>
      <c r="C1023" s="196" t="s">
        <v>880</v>
      </c>
      <c r="D1023" s="196" t="s">
        <v>881</v>
      </c>
      <c r="E1023" s="197" t="s">
        <v>11</v>
      </c>
      <c r="F1023" s="196" t="s">
        <v>11</v>
      </c>
      <c r="G1023" s="196">
        <v>89255</v>
      </c>
      <c r="H1023" s="196" t="s">
        <v>1087</v>
      </c>
      <c r="I1023" s="196" t="s">
        <v>8</v>
      </c>
      <c r="J1023" s="196" t="s">
        <v>62</v>
      </c>
      <c r="K1023" s="197">
        <v>119.19</v>
      </c>
      <c r="L1023" s="196" t="s">
        <v>63</v>
      </c>
      <c r="M1023"/>
    </row>
    <row r="1024" spans="1:13" ht="13.5" hidden="1" x14ac:dyDescent="0.25">
      <c r="A1024" s="196" t="s">
        <v>589</v>
      </c>
      <c r="B1024" s="196" t="s">
        <v>590</v>
      </c>
      <c r="C1024" s="196" t="s">
        <v>880</v>
      </c>
      <c r="D1024" s="196" t="s">
        <v>881</v>
      </c>
      <c r="E1024" s="197" t="s">
        <v>11</v>
      </c>
      <c r="F1024" s="196" t="s">
        <v>11</v>
      </c>
      <c r="G1024" s="196">
        <v>89256</v>
      </c>
      <c r="H1024" s="196" t="s">
        <v>1088</v>
      </c>
      <c r="I1024" s="196" t="s">
        <v>8</v>
      </c>
      <c r="J1024" s="196" t="s">
        <v>595</v>
      </c>
      <c r="K1024" s="197">
        <v>84.16</v>
      </c>
      <c r="L1024" s="196" t="s">
        <v>63</v>
      </c>
      <c r="M1024"/>
    </row>
    <row r="1025" spans="1:13" ht="13.5" hidden="1" x14ac:dyDescent="0.25">
      <c r="A1025" s="196" t="s">
        <v>589</v>
      </c>
      <c r="B1025" s="196" t="s">
        <v>590</v>
      </c>
      <c r="C1025" s="196" t="s">
        <v>880</v>
      </c>
      <c r="D1025" s="196" t="s">
        <v>881</v>
      </c>
      <c r="E1025" s="197" t="s">
        <v>11</v>
      </c>
      <c r="F1025" s="196" t="s">
        <v>11</v>
      </c>
      <c r="G1025" s="196">
        <v>89259</v>
      </c>
      <c r="H1025" s="196" t="s">
        <v>1089</v>
      </c>
      <c r="I1025" s="196" t="s">
        <v>8</v>
      </c>
      <c r="J1025" s="196" t="s">
        <v>62</v>
      </c>
      <c r="K1025" s="197">
        <v>27.32</v>
      </c>
      <c r="L1025" s="196" t="s">
        <v>63</v>
      </c>
      <c r="M1025"/>
    </row>
    <row r="1026" spans="1:13" ht="13.5" hidden="1" x14ac:dyDescent="0.25">
      <c r="A1026" s="196" t="s">
        <v>589</v>
      </c>
      <c r="B1026" s="196" t="s">
        <v>590</v>
      </c>
      <c r="C1026" s="196" t="s">
        <v>880</v>
      </c>
      <c r="D1026" s="196" t="s">
        <v>881</v>
      </c>
      <c r="E1026" s="197" t="s">
        <v>11</v>
      </c>
      <c r="F1026" s="196" t="s">
        <v>11</v>
      </c>
      <c r="G1026" s="196">
        <v>89260</v>
      </c>
      <c r="H1026" s="196" t="s">
        <v>1090</v>
      </c>
      <c r="I1026" s="196" t="s">
        <v>8</v>
      </c>
      <c r="J1026" s="196" t="s">
        <v>62</v>
      </c>
      <c r="K1026" s="197">
        <v>10.029999999999999</v>
      </c>
      <c r="L1026" s="196" t="s">
        <v>63</v>
      </c>
      <c r="M1026"/>
    </row>
    <row r="1027" spans="1:13" ht="13.5" hidden="1" x14ac:dyDescent="0.25">
      <c r="A1027" s="196" t="s">
        <v>589</v>
      </c>
      <c r="B1027" s="196" t="s">
        <v>590</v>
      </c>
      <c r="C1027" s="196" t="s">
        <v>880</v>
      </c>
      <c r="D1027" s="196" t="s">
        <v>881</v>
      </c>
      <c r="E1027" s="197" t="s">
        <v>11</v>
      </c>
      <c r="F1027" s="196" t="s">
        <v>11</v>
      </c>
      <c r="G1027" s="196">
        <v>89262</v>
      </c>
      <c r="H1027" s="196" t="s">
        <v>1091</v>
      </c>
      <c r="I1027" s="196" t="s">
        <v>8</v>
      </c>
      <c r="J1027" s="196" t="s">
        <v>62</v>
      </c>
      <c r="K1027" s="197">
        <v>46.24</v>
      </c>
      <c r="L1027" s="196" t="s">
        <v>63</v>
      </c>
      <c r="M1027"/>
    </row>
    <row r="1028" spans="1:13" ht="13.5" hidden="1" x14ac:dyDescent="0.25">
      <c r="A1028" s="196" t="s">
        <v>589</v>
      </c>
      <c r="B1028" s="196" t="s">
        <v>590</v>
      </c>
      <c r="C1028" s="196" t="s">
        <v>880</v>
      </c>
      <c r="D1028" s="196" t="s">
        <v>881</v>
      </c>
      <c r="E1028" s="197" t="s">
        <v>11</v>
      </c>
      <c r="F1028" s="196" t="s">
        <v>11</v>
      </c>
      <c r="G1028" s="196">
        <v>89264</v>
      </c>
      <c r="H1028" s="196" t="s">
        <v>1092</v>
      </c>
      <c r="I1028" s="196" t="s">
        <v>8</v>
      </c>
      <c r="J1028" s="196" t="s">
        <v>62</v>
      </c>
      <c r="K1028" s="197">
        <v>21.11</v>
      </c>
      <c r="L1028" s="196" t="s">
        <v>63</v>
      </c>
      <c r="M1028"/>
    </row>
    <row r="1029" spans="1:13" ht="13.5" hidden="1" x14ac:dyDescent="0.25">
      <c r="A1029" s="196" t="s">
        <v>589</v>
      </c>
      <c r="B1029" s="196" t="s">
        <v>590</v>
      </c>
      <c r="C1029" s="196" t="s">
        <v>880</v>
      </c>
      <c r="D1029" s="196" t="s">
        <v>881</v>
      </c>
      <c r="E1029" s="197" t="s">
        <v>11</v>
      </c>
      <c r="F1029" s="196" t="s">
        <v>11</v>
      </c>
      <c r="G1029" s="196">
        <v>89265</v>
      </c>
      <c r="H1029" s="196" t="s">
        <v>1093</v>
      </c>
      <c r="I1029" s="196" t="s">
        <v>8</v>
      </c>
      <c r="J1029" s="196" t="s">
        <v>62</v>
      </c>
      <c r="K1029" s="197">
        <v>8.41</v>
      </c>
      <c r="L1029" s="196" t="s">
        <v>63</v>
      </c>
      <c r="M1029"/>
    </row>
    <row r="1030" spans="1:13" ht="13.5" hidden="1" x14ac:dyDescent="0.25">
      <c r="A1030" s="196" t="s">
        <v>589</v>
      </c>
      <c r="B1030" s="196" t="s">
        <v>590</v>
      </c>
      <c r="C1030" s="196" t="s">
        <v>880</v>
      </c>
      <c r="D1030" s="196" t="s">
        <v>881</v>
      </c>
      <c r="E1030" s="197" t="s">
        <v>11</v>
      </c>
      <c r="F1030" s="196" t="s">
        <v>11</v>
      </c>
      <c r="G1030" s="196">
        <v>89266</v>
      </c>
      <c r="H1030" s="196" t="s">
        <v>1094</v>
      </c>
      <c r="I1030" s="196" t="s">
        <v>8</v>
      </c>
      <c r="J1030" s="196" t="s">
        <v>62</v>
      </c>
      <c r="K1030" s="197">
        <v>3.39</v>
      </c>
      <c r="L1030" s="196" t="s">
        <v>63</v>
      </c>
      <c r="M1030"/>
    </row>
    <row r="1031" spans="1:13" ht="13.5" hidden="1" x14ac:dyDescent="0.25">
      <c r="A1031" s="196" t="s">
        <v>589</v>
      </c>
      <c r="B1031" s="196" t="s">
        <v>590</v>
      </c>
      <c r="C1031" s="196" t="s">
        <v>880</v>
      </c>
      <c r="D1031" s="196" t="s">
        <v>881</v>
      </c>
      <c r="E1031" s="197" t="s">
        <v>11</v>
      </c>
      <c r="F1031" s="196" t="s">
        <v>11</v>
      </c>
      <c r="G1031" s="196">
        <v>89267</v>
      </c>
      <c r="H1031" s="196" t="s">
        <v>1095</v>
      </c>
      <c r="I1031" s="196" t="s">
        <v>8</v>
      </c>
      <c r="J1031" s="196" t="s">
        <v>62</v>
      </c>
      <c r="K1031" s="197">
        <v>52.21</v>
      </c>
      <c r="L1031" s="196" t="s">
        <v>63</v>
      </c>
      <c r="M1031"/>
    </row>
    <row r="1032" spans="1:13" ht="13.5" hidden="1" x14ac:dyDescent="0.25">
      <c r="A1032" s="196" t="s">
        <v>589</v>
      </c>
      <c r="B1032" s="196" t="s">
        <v>590</v>
      </c>
      <c r="C1032" s="196" t="s">
        <v>880</v>
      </c>
      <c r="D1032" s="196" t="s">
        <v>881</v>
      </c>
      <c r="E1032" s="197" t="s">
        <v>11</v>
      </c>
      <c r="F1032" s="196" t="s">
        <v>11</v>
      </c>
      <c r="G1032" s="196">
        <v>89268</v>
      </c>
      <c r="H1032" s="196" t="s">
        <v>1096</v>
      </c>
      <c r="I1032" s="196" t="s">
        <v>8</v>
      </c>
      <c r="J1032" s="196" t="s">
        <v>62</v>
      </c>
      <c r="K1032" s="197">
        <v>18.399999999999999</v>
      </c>
      <c r="L1032" s="196" t="s">
        <v>63</v>
      </c>
      <c r="M1032"/>
    </row>
    <row r="1033" spans="1:13" ht="13.5" hidden="1" x14ac:dyDescent="0.25">
      <c r="A1033" s="196" t="s">
        <v>589</v>
      </c>
      <c r="B1033" s="196" t="s">
        <v>590</v>
      </c>
      <c r="C1033" s="196" t="s">
        <v>880</v>
      </c>
      <c r="D1033" s="196" t="s">
        <v>881</v>
      </c>
      <c r="E1033" s="197" t="s">
        <v>11</v>
      </c>
      <c r="F1033" s="196" t="s">
        <v>11</v>
      </c>
      <c r="G1033" s="196">
        <v>89269</v>
      </c>
      <c r="H1033" s="196" t="s">
        <v>1097</v>
      </c>
      <c r="I1033" s="196" t="s">
        <v>8</v>
      </c>
      <c r="J1033" s="196" t="s">
        <v>62</v>
      </c>
      <c r="K1033" s="197">
        <v>7.44</v>
      </c>
      <c r="L1033" s="196" t="s">
        <v>63</v>
      </c>
      <c r="M1033"/>
    </row>
    <row r="1034" spans="1:13" ht="13.5" hidden="1" x14ac:dyDescent="0.25">
      <c r="A1034" s="196" t="s">
        <v>589</v>
      </c>
      <c r="B1034" s="196" t="s">
        <v>590</v>
      </c>
      <c r="C1034" s="196" t="s">
        <v>880</v>
      </c>
      <c r="D1034" s="196" t="s">
        <v>881</v>
      </c>
      <c r="E1034" s="197" t="s">
        <v>11</v>
      </c>
      <c r="F1034" s="196" t="s">
        <v>11</v>
      </c>
      <c r="G1034" s="196">
        <v>89270</v>
      </c>
      <c r="H1034" s="196" t="s">
        <v>1098</v>
      </c>
      <c r="I1034" s="196" t="s">
        <v>8</v>
      </c>
      <c r="J1034" s="196" t="s">
        <v>62</v>
      </c>
      <c r="K1034" s="197">
        <v>83.94</v>
      </c>
      <c r="L1034" s="196" t="s">
        <v>63</v>
      </c>
      <c r="M1034"/>
    </row>
    <row r="1035" spans="1:13" ht="13.5" hidden="1" x14ac:dyDescent="0.25">
      <c r="A1035" s="196" t="s">
        <v>589</v>
      </c>
      <c r="B1035" s="196" t="s">
        <v>590</v>
      </c>
      <c r="C1035" s="196" t="s">
        <v>880</v>
      </c>
      <c r="D1035" s="196" t="s">
        <v>881</v>
      </c>
      <c r="E1035" s="197" t="s">
        <v>11</v>
      </c>
      <c r="F1035" s="196" t="s">
        <v>11</v>
      </c>
      <c r="G1035" s="196">
        <v>89271</v>
      </c>
      <c r="H1035" s="196" t="s">
        <v>1099</v>
      </c>
      <c r="I1035" s="196" t="s">
        <v>8</v>
      </c>
      <c r="J1035" s="196" t="s">
        <v>595</v>
      </c>
      <c r="K1035" s="197">
        <v>28.8</v>
      </c>
      <c r="L1035" s="196" t="s">
        <v>63</v>
      </c>
      <c r="M1035"/>
    </row>
    <row r="1036" spans="1:13" ht="13.5" hidden="1" x14ac:dyDescent="0.25">
      <c r="A1036" s="196" t="s">
        <v>589</v>
      </c>
      <c r="B1036" s="196" t="s">
        <v>590</v>
      </c>
      <c r="C1036" s="196" t="s">
        <v>880</v>
      </c>
      <c r="D1036" s="196" t="s">
        <v>881</v>
      </c>
      <c r="E1036" s="197" t="s">
        <v>11</v>
      </c>
      <c r="F1036" s="196" t="s">
        <v>11</v>
      </c>
      <c r="G1036" s="196">
        <v>89274</v>
      </c>
      <c r="H1036" s="196" t="s">
        <v>1100</v>
      </c>
      <c r="I1036" s="196" t="s">
        <v>8</v>
      </c>
      <c r="J1036" s="196" t="s">
        <v>62</v>
      </c>
      <c r="K1036" s="197">
        <v>1.51</v>
      </c>
      <c r="L1036" s="196" t="s">
        <v>63</v>
      </c>
      <c r="M1036"/>
    </row>
    <row r="1037" spans="1:13" ht="13.5" hidden="1" x14ac:dyDescent="0.25">
      <c r="A1037" s="196" t="s">
        <v>589</v>
      </c>
      <c r="B1037" s="196" t="s">
        <v>590</v>
      </c>
      <c r="C1037" s="196" t="s">
        <v>880</v>
      </c>
      <c r="D1037" s="196" t="s">
        <v>881</v>
      </c>
      <c r="E1037" s="197" t="s">
        <v>11</v>
      </c>
      <c r="F1037" s="196" t="s">
        <v>11</v>
      </c>
      <c r="G1037" s="196">
        <v>89275</v>
      </c>
      <c r="H1037" s="196" t="s">
        <v>1101</v>
      </c>
      <c r="I1037" s="196" t="s">
        <v>8</v>
      </c>
      <c r="J1037" s="196" t="s">
        <v>62</v>
      </c>
      <c r="K1037" s="197">
        <v>0.35</v>
      </c>
      <c r="L1037" s="196" t="s">
        <v>63</v>
      </c>
      <c r="M1037"/>
    </row>
    <row r="1038" spans="1:13" ht="13.5" hidden="1" x14ac:dyDescent="0.25">
      <c r="A1038" s="196" t="s">
        <v>589</v>
      </c>
      <c r="B1038" s="196" t="s">
        <v>590</v>
      </c>
      <c r="C1038" s="196" t="s">
        <v>880</v>
      </c>
      <c r="D1038" s="196" t="s">
        <v>881</v>
      </c>
      <c r="E1038" s="197" t="s">
        <v>11</v>
      </c>
      <c r="F1038" s="196" t="s">
        <v>11</v>
      </c>
      <c r="G1038" s="196">
        <v>89276</v>
      </c>
      <c r="H1038" s="196" t="s">
        <v>1102</v>
      </c>
      <c r="I1038" s="196" t="s">
        <v>8</v>
      </c>
      <c r="J1038" s="196" t="s">
        <v>62</v>
      </c>
      <c r="K1038" s="197">
        <v>1.89</v>
      </c>
      <c r="L1038" s="196" t="s">
        <v>63</v>
      </c>
      <c r="M1038"/>
    </row>
    <row r="1039" spans="1:13" ht="13.5" hidden="1" x14ac:dyDescent="0.25">
      <c r="A1039" s="196" t="s">
        <v>589</v>
      </c>
      <c r="B1039" s="196" t="s">
        <v>590</v>
      </c>
      <c r="C1039" s="196" t="s">
        <v>880</v>
      </c>
      <c r="D1039" s="196" t="s">
        <v>881</v>
      </c>
      <c r="E1039" s="197" t="s">
        <v>11</v>
      </c>
      <c r="F1039" s="196" t="s">
        <v>11</v>
      </c>
      <c r="G1039" s="196">
        <v>89277</v>
      </c>
      <c r="H1039" s="196" t="s">
        <v>1103</v>
      </c>
      <c r="I1039" s="196" t="s">
        <v>8</v>
      </c>
      <c r="J1039" s="196" t="s">
        <v>595</v>
      </c>
      <c r="K1039" s="197">
        <v>8.31</v>
      </c>
      <c r="L1039" s="196" t="s">
        <v>63</v>
      </c>
      <c r="M1039"/>
    </row>
    <row r="1040" spans="1:13" ht="13.5" hidden="1" x14ac:dyDescent="0.25">
      <c r="A1040" s="196" t="s">
        <v>589</v>
      </c>
      <c r="B1040" s="196" t="s">
        <v>590</v>
      </c>
      <c r="C1040" s="196" t="s">
        <v>880</v>
      </c>
      <c r="D1040" s="196" t="s">
        <v>881</v>
      </c>
      <c r="E1040" s="197" t="s">
        <v>11</v>
      </c>
      <c r="F1040" s="196" t="s">
        <v>11</v>
      </c>
      <c r="G1040" s="196">
        <v>89280</v>
      </c>
      <c r="H1040" s="196" t="s">
        <v>1104</v>
      </c>
      <c r="I1040" s="196" t="s">
        <v>8</v>
      </c>
      <c r="J1040" s="196" t="s">
        <v>62</v>
      </c>
      <c r="K1040" s="197">
        <v>39.36</v>
      </c>
      <c r="L1040" s="196" t="s">
        <v>63</v>
      </c>
      <c r="M1040"/>
    </row>
    <row r="1041" spans="1:13" ht="13.5" hidden="1" x14ac:dyDescent="0.25">
      <c r="A1041" s="196" t="s">
        <v>589</v>
      </c>
      <c r="B1041" s="196" t="s">
        <v>590</v>
      </c>
      <c r="C1041" s="196" t="s">
        <v>880</v>
      </c>
      <c r="D1041" s="196" t="s">
        <v>881</v>
      </c>
      <c r="E1041" s="197" t="s">
        <v>11</v>
      </c>
      <c r="F1041" s="196" t="s">
        <v>11</v>
      </c>
      <c r="G1041" s="196">
        <v>89281</v>
      </c>
      <c r="H1041" s="196" t="s">
        <v>1105</v>
      </c>
      <c r="I1041" s="196" t="s">
        <v>8</v>
      </c>
      <c r="J1041" s="196" t="s">
        <v>62</v>
      </c>
      <c r="K1041" s="197">
        <v>10.56</v>
      </c>
      <c r="L1041" s="196" t="s">
        <v>63</v>
      </c>
      <c r="M1041"/>
    </row>
    <row r="1042" spans="1:13" ht="13.5" hidden="1" x14ac:dyDescent="0.25">
      <c r="A1042" s="196" t="s">
        <v>589</v>
      </c>
      <c r="B1042" s="196" t="s">
        <v>590</v>
      </c>
      <c r="C1042" s="196" t="s">
        <v>880</v>
      </c>
      <c r="D1042" s="196" t="s">
        <v>881</v>
      </c>
      <c r="E1042" s="197" t="s">
        <v>11</v>
      </c>
      <c r="F1042" s="196" t="s">
        <v>11</v>
      </c>
      <c r="G1042" s="196">
        <v>89870</v>
      </c>
      <c r="H1042" s="196" t="s">
        <v>1106</v>
      </c>
      <c r="I1042" s="196" t="s">
        <v>8</v>
      </c>
      <c r="J1042" s="196" t="s">
        <v>62</v>
      </c>
      <c r="K1042" s="197">
        <v>40.32</v>
      </c>
      <c r="L1042" s="196" t="s">
        <v>63</v>
      </c>
      <c r="M1042"/>
    </row>
    <row r="1043" spans="1:13" ht="13.5" hidden="1" x14ac:dyDescent="0.25">
      <c r="A1043" s="196" t="s">
        <v>589</v>
      </c>
      <c r="B1043" s="196" t="s">
        <v>590</v>
      </c>
      <c r="C1043" s="196" t="s">
        <v>880</v>
      </c>
      <c r="D1043" s="196" t="s">
        <v>881</v>
      </c>
      <c r="E1043" s="197" t="s">
        <v>11</v>
      </c>
      <c r="F1043" s="196" t="s">
        <v>11</v>
      </c>
      <c r="G1043" s="196">
        <v>89871</v>
      </c>
      <c r="H1043" s="196" t="s">
        <v>1107</v>
      </c>
      <c r="I1043" s="196" t="s">
        <v>8</v>
      </c>
      <c r="J1043" s="196" t="s">
        <v>62</v>
      </c>
      <c r="K1043" s="197">
        <v>14.18</v>
      </c>
      <c r="L1043" s="196" t="s">
        <v>63</v>
      </c>
      <c r="M1043"/>
    </row>
    <row r="1044" spans="1:13" ht="13.5" hidden="1" x14ac:dyDescent="0.25">
      <c r="A1044" s="196" t="s">
        <v>589</v>
      </c>
      <c r="B1044" s="196" t="s">
        <v>590</v>
      </c>
      <c r="C1044" s="196" t="s">
        <v>880</v>
      </c>
      <c r="D1044" s="196" t="s">
        <v>881</v>
      </c>
      <c r="E1044" s="197" t="s">
        <v>11</v>
      </c>
      <c r="F1044" s="196" t="s">
        <v>11</v>
      </c>
      <c r="G1044" s="196">
        <v>89872</v>
      </c>
      <c r="H1044" s="196" t="s">
        <v>1108</v>
      </c>
      <c r="I1044" s="196" t="s">
        <v>8</v>
      </c>
      <c r="J1044" s="196" t="s">
        <v>62</v>
      </c>
      <c r="K1044" s="197">
        <v>5.73</v>
      </c>
      <c r="L1044" s="196" t="s">
        <v>63</v>
      </c>
      <c r="M1044"/>
    </row>
    <row r="1045" spans="1:13" ht="13.5" hidden="1" x14ac:dyDescent="0.25">
      <c r="A1045" s="196" t="s">
        <v>589</v>
      </c>
      <c r="B1045" s="196" t="s">
        <v>590</v>
      </c>
      <c r="C1045" s="196" t="s">
        <v>880</v>
      </c>
      <c r="D1045" s="196" t="s">
        <v>881</v>
      </c>
      <c r="E1045" s="197" t="s">
        <v>11</v>
      </c>
      <c r="F1045" s="196" t="s">
        <v>11</v>
      </c>
      <c r="G1045" s="196">
        <v>89873</v>
      </c>
      <c r="H1045" s="196" t="s">
        <v>1109</v>
      </c>
      <c r="I1045" s="196" t="s">
        <v>8</v>
      </c>
      <c r="J1045" s="196" t="s">
        <v>62</v>
      </c>
      <c r="K1045" s="197">
        <v>68.97</v>
      </c>
      <c r="L1045" s="196" t="s">
        <v>63</v>
      </c>
      <c r="M1045"/>
    </row>
    <row r="1046" spans="1:13" ht="13.5" hidden="1" x14ac:dyDescent="0.25">
      <c r="A1046" s="196" t="s">
        <v>589</v>
      </c>
      <c r="B1046" s="196" t="s">
        <v>590</v>
      </c>
      <c r="C1046" s="196" t="s">
        <v>880</v>
      </c>
      <c r="D1046" s="196" t="s">
        <v>881</v>
      </c>
      <c r="E1046" s="197" t="s">
        <v>11</v>
      </c>
      <c r="F1046" s="196" t="s">
        <v>11</v>
      </c>
      <c r="G1046" s="196">
        <v>89874</v>
      </c>
      <c r="H1046" s="196" t="s">
        <v>1110</v>
      </c>
      <c r="I1046" s="196" t="s">
        <v>8</v>
      </c>
      <c r="J1046" s="196" t="s">
        <v>595</v>
      </c>
      <c r="K1046" s="197">
        <v>175.05</v>
      </c>
      <c r="L1046" s="196" t="s">
        <v>63</v>
      </c>
      <c r="M1046"/>
    </row>
    <row r="1047" spans="1:13" ht="13.5" hidden="1" x14ac:dyDescent="0.25">
      <c r="A1047" s="196" t="s">
        <v>589</v>
      </c>
      <c r="B1047" s="196" t="s">
        <v>590</v>
      </c>
      <c r="C1047" s="196" t="s">
        <v>880</v>
      </c>
      <c r="D1047" s="196" t="s">
        <v>881</v>
      </c>
      <c r="E1047" s="197" t="s">
        <v>11</v>
      </c>
      <c r="F1047" s="196" t="s">
        <v>11</v>
      </c>
      <c r="G1047" s="196">
        <v>89878</v>
      </c>
      <c r="H1047" s="196" t="s">
        <v>1111</v>
      </c>
      <c r="I1047" s="196" t="s">
        <v>8</v>
      </c>
      <c r="J1047" s="196" t="s">
        <v>62</v>
      </c>
      <c r="K1047" s="197">
        <v>43.16</v>
      </c>
      <c r="L1047" s="196" t="s">
        <v>63</v>
      </c>
      <c r="M1047"/>
    </row>
    <row r="1048" spans="1:13" ht="13.5" hidden="1" x14ac:dyDescent="0.25">
      <c r="A1048" s="196" t="s">
        <v>589</v>
      </c>
      <c r="B1048" s="196" t="s">
        <v>590</v>
      </c>
      <c r="C1048" s="196" t="s">
        <v>880</v>
      </c>
      <c r="D1048" s="196" t="s">
        <v>881</v>
      </c>
      <c r="E1048" s="197" t="s">
        <v>11</v>
      </c>
      <c r="F1048" s="196" t="s">
        <v>11</v>
      </c>
      <c r="G1048" s="196">
        <v>89879</v>
      </c>
      <c r="H1048" s="196" t="s">
        <v>1112</v>
      </c>
      <c r="I1048" s="196" t="s">
        <v>8</v>
      </c>
      <c r="J1048" s="196" t="s">
        <v>62</v>
      </c>
      <c r="K1048" s="197">
        <v>14.92</v>
      </c>
      <c r="L1048" s="196" t="s">
        <v>63</v>
      </c>
      <c r="M1048"/>
    </row>
    <row r="1049" spans="1:13" ht="13.5" hidden="1" x14ac:dyDescent="0.25">
      <c r="A1049" s="196" t="s">
        <v>589</v>
      </c>
      <c r="B1049" s="196" t="s">
        <v>590</v>
      </c>
      <c r="C1049" s="196" t="s">
        <v>880</v>
      </c>
      <c r="D1049" s="196" t="s">
        <v>881</v>
      </c>
      <c r="E1049" s="197" t="s">
        <v>11</v>
      </c>
      <c r="F1049" s="196" t="s">
        <v>11</v>
      </c>
      <c r="G1049" s="196">
        <v>89880</v>
      </c>
      <c r="H1049" s="196" t="s">
        <v>1113</v>
      </c>
      <c r="I1049" s="196" t="s">
        <v>8</v>
      </c>
      <c r="J1049" s="196" t="s">
        <v>62</v>
      </c>
      <c r="K1049" s="197">
        <v>6.02</v>
      </c>
      <c r="L1049" s="196" t="s">
        <v>63</v>
      </c>
      <c r="M1049"/>
    </row>
    <row r="1050" spans="1:13" ht="13.5" hidden="1" x14ac:dyDescent="0.25">
      <c r="A1050" s="196" t="s">
        <v>589</v>
      </c>
      <c r="B1050" s="196" t="s">
        <v>590</v>
      </c>
      <c r="C1050" s="196" t="s">
        <v>880</v>
      </c>
      <c r="D1050" s="196" t="s">
        <v>881</v>
      </c>
      <c r="E1050" s="197" t="s">
        <v>11</v>
      </c>
      <c r="F1050" s="196" t="s">
        <v>11</v>
      </c>
      <c r="G1050" s="196">
        <v>89881</v>
      </c>
      <c r="H1050" s="196" t="s">
        <v>1114</v>
      </c>
      <c r="I1050" s="196" t="s">
        <v>8</v>
      </c>
      <c r="J1050" s="196" t="s">
        <v>62</v>
      </c>
      <c r="K1050" s="197">
        <v>73.11</v>
      </c>
      <c r="L1050" s="196" t="s">
        <v>63</v>
      </c>
      <c r="M1050"/>
    </row>
    <row r="1051" spans="1:13" ht="13.5" hidden="1" x14ac:dyDescent="0.25">
      <c r="A1051" s="196" t="s">
        <v>589</v>
      </c>
      <c r="B1051" s="196" t="s">
        <v>590</v>
      </c>
      <c r="C1051" s="196" t="s">
        <v>880</v>
      </c>
      <c r="D1051" s="196" t="s">
        <v>881</v>
      </c>
      <c r="E1051" s="197" t="s">
        <v>11</v>
      </c>
      <c r="F1051" s="196" t="s">
        <v>11</v>
      </c>
      <c r="G1051" s="196">
        <v>89882</v>
      </c>
      <c r="H1051" s="196" t="s">
        <v>1115</v>
      </c>
      <c r="I1051" s="196" t="s">
        <v>8</v>
      </c>
      <c r="J1051" s="196" t="s">
        <v>595</v>
      </c>
      <c r="K1051" s="197">
        <v>201.96</v>
      </c>
      <c r="L1051" s="196" t="s">
        <v>63</v>
      </c>
      <c r="M1051"/>
    </row>
    <row r="1052" spans="1:13" ht="13.5" hidden="1" x14ac:dyDescent="0.25">
      <c r="A1052" s="196" t="s">
        <v>589</v>
      </c>
      <c r="B1052" s="196" t="s">
        <v>590</v>
      </c>
      <c r="C1052" s="196" t="s">
        <v>880</v>
      </c>
      <c r="D1052" s="196" t="s">
        <v>881</v>
      </c>
      <c r="E1052" s="197" t="s">
        <v>11</v>
      </c>
      <c r="F1052" s="196" t="s">
        <v>11</v>
      </c>
      <c r="G1052" s="196">
        <v>90582</v>
      </c>
      <c r="H1052" s="196" t="s">
        <v>1116</v>
      </c>
      <c r="I1052" s="196" t="s">
        <v>8</v>
      </c>
      <c r="J1052" s="196" t="s">
        <v>62</v>
      </c>
      <c r="K1052" s="197">
        <v>0.43</v>
      </c>
      <c r="L1052" s="196" t="s">
        <v>63</v>
      </c>
      <c r="M1052"/>
    </row>
    <row r="1053" spans="1:13" ht="13.5" hidden="1" x14ac:dyDescent="0.25">
      <c r="A1053" s="196" t="s">
        <v>589</v>
      </c>
      <c r="B1053" s="196" t="s">
        <v>590</v>
      </c>
      <c r="C1053" s="196" t="s">
        <v>880</v>
      </c>
      <c r="D1053" s="196" t="s">
        <v>881</v>
      </c>
      <c r="E1053" s="197" t="s">
        <v>11</v>
      </c>
      <c r="F1053" s="196" t="s">
        <v>11</v>
      </c>
      <c r="G1053" s="196">
        <v>90583</v>
      </c>
      <c r="H1053" s="196" t="s">
        <v>1117</v>
      </c>
      <c r="I1053" s="196" t="s">
        <v>8</v>
      </c>
      <c r="J1053" s="196" t="s">
        <v>62</v>
      </c>
      <c r="K1053" s="197">
        <v>0.1</v>
      </c>
      <c r="L1053" s="196" t="s">
        <v>63</v>
      </c>
      <c r="M1053"/>
    </row>
    <row r="1054" spans="1:13" ht="13.5" hidden="1" x14ac:dyDescent="0.25">
      <c r="A1054" s="196" t="s">
        <v>589</v>
      </c>
      <c r="B1054" s="196" t="s">
        <v>590</v>
      </c>
      <c r="C1054" s="196" t="s">
        <v>880</v>
      </c>
      <c r="D1054" s="196" t="s">
        <v>881</v>
      </c>
      <c r="E1054" s="197" t="s">
        <v>11</v>
      </c>
      <c r="F1054" s="196" t="s">
        <v>11</v>
      </c>
      <c r="G1054" s="196">
        <v>90584</v>
      </c>
      <c r="H1054" s="196" t="s">
        <v>1118</v>
      </c>
      <c r="I1054" s="196" t="s">
        <v>8</v>
      </c>
      <c r="J1054" s="196" t="s">
        <v>62</v>
      </c>
      <c r="K1054" s="197">
        <v>0.33</v>
      </c>
      <c r="L1054" s="196" t="s">
        <v>63</v>
      </c>
      <c r="M1054"/>
    </row>
    <row r="1055" spans="1:13" ht="13.5" hidden="1" x14ac:dyDescent="0.25">
      <c r="A1055" s="196" t="s">
        <v>589</v>
      </c>
      <c r="B1055" s="196" t="s">
        <v>590</v>
      </c>
      <c r="C1055" s="196" t="s">
        <v>880</v>
      </c>
      <c r="D1055" s="196" t="s">
        <v>881</v>
      </c>
      <c r="E1055" s="197" t="s">
        <v>11</v>
      </c>
      <c r="F1055" s="196" t="s">
        <v>11</v>
      </c>
      <c r="G1055" s="196">
        <v>90585</v>
      </c>
      <c r="H1055" s="196" t="s">
        <v>1119</v>
      </c>
      <c r="I1055" s="196" t="s">
        <v>8</v>
      </c>
      <c r="J1055" s="196" t="s">
        <v>62</v>
      </c>
      <c r="K1055" s="197">
        <v>0.4</v>
      </c>
      <c r="L1055" s="196" t="s">
        <v>63</v>
      </c>
      <c r="M1055"/>
    </row>
    <row r="1056" spans="1:13" ht="13.5" hidden="1" x14ac:dyDescent="0.25">
      <c r="A1056" s="196" t="s">
        <v>589</v>
      </c>
      <c r="B1056" s="196" t="s">
        <v>590</v>
      </c>
      <c r="C1056" s="196" t="s">
        <v>880</v>
      </c>
      <c r="D1056" s="196" t="s">
        <v>881</v>
      </c>
      <c r="E1056" s="197" t="s">
        <v>11</v>
      </c>
      <c r="F1056" s="196" t="s">
        <v>11</v>
      </c>
      <c r="G1056" s="196">
        <v>90621</v>
      </c>
      <c r="H1056" s="196" t="s">
        <v>1120</v>
      </c>
      <c r="I1056" s="196" t="s">
        <v>8</v>
      </c>
      <c r="J1056" s="196" t="s">
        <v>62</v>
      </c>
      <c r="K1056" s="197">
        <v>2.34</v>
      </c>
      <c r="L1056" s="196" t="s">
        <v>63</v>
      </c>
      <c r="M1056"/>
    </row>
    <row r="1057" spans="1:13" ht="13.5" hidden="1" x14ac:dyDescent="0.25">
      <c r="A1057" s="196" t="s">
        <v>589</v>
      </c>
      <c r="B1057" s="196" t="s">
        <v>590</v>
      </c>
      <c r="C1057" s="196" t="s">
        <v>880</v>
      </c>
      <c r="D1057" s="196" t="s">
        <v>881</v>
      </c>
      <c r="E1057" s="197" t="s">
        <v>11</v>
      </c>
      <c r="F1057" s="196" t="s">
        <v>11</v>
      </c>
      <c r="G1057" s="196">
        <v>90622</v>
      </c>
      <c r="H1057" s="196" t="s">
        <v>1121</v>
      </c>
      <c r="I1057" s="196" t="s">
        <v>8</v>
      </c>
      <c r="J1057" s="196" t="s">
        <v>62</v>
      </c>
      <c r="K1057" s="197">
        <v>0.54</v>
      </c>
      <c r="L1057" s="196" t="s">
        <v>63</v>
      </c>
      <c r="M1057"/>
    </row>
    <row r="1058" spans="1:13" ht="13.5" hidden="1" x14ac:dyDescent="0.25">
      <c r="A1058" s="196" t="s">
        <v>589</v>
      </c>
      <c r="B1058" s="196" t="s">
        <v>590</v>
      </c>
      <c r="C1058" s="196" t="s">
        <v>880</v>
      </c>
      <c r="D1058" s="196" t="s">
        <v>881</v>
      </c>
      <c r="E1058" s="197" t="s">
        <v>11</v>
      </c>
      <c r="F1058" s="196" t="s">
        <v>11</v>
      </c>
      <c r="G1058" s="196">
        <v>90623</v>
      </c>
      <c r="H1058" s="196" t="s">
        <v>1122</v>
      </c>
      <c r="I1058" s="196" t="s">
        <v>8</v>
      </c>
      <c r="J1058" s="196" t="s">
        <v>62</v>
      </c>
      <c r="K1058" s="197">
        <v>2.92</v>
      </c>
      <c r="L1058" s="196" t="s">
        <v>63</v>
      </c>
      <c r="M1058"/>
    </row>
    <row r="1059" spans="1:13" ht="13.5" hidden="1" x14ac:dyDescent="0.25">
      <c r="A1059" s="196" t="s">
        <v>589</v>
      </c>
      <c r="B1059" s="196" t="s">
        <v>590</v>
      </c>
      <c r="C1059" s="196" t="s">
        <v>880</v>
      </c>
      <c r="D1059" s="196" t="s">
        <v>881</v>
      </c>
      <c r="E1059" s="197" t="s">
        <v>11</v>
      </c>
      <c r="F1059" s="196" t="s">
        <v>11</v>
      </c>
      <c r="G1059" s="196">
        <v>90624</v>
      </c>
      <c r="H1059" s="196" t="s">
        <v>1123</v>
      </c>
      <c r="I1059" s="196" t="s">
        <v>8</v>
      </c>
      <c r="J1059" s="196" t="s">
        <v>62</v>
      </c>
      <c r="K1059" s="197">
        <v>2.44</v>
      </c>
      <c r="L1059" s="196" t="s">
        <v>63</v>
      </c>
      <c r="M1059"/>
    </row>
    <row r="1060" spans="1:13" ht="13.5" hidden="1" x14ac:dyDescent="0.25">
      <c r="A1060" s="196" t="s">
        <v>589</v>
      </c>
      <c r="B1060" s="196" t="s">
        <v>590</v>
      </c>
      <c r="C1060" s="196" t="s">
        <v>880</v>
      </c>
      <c r="D1060" s="196" t="s">
        <v>881</v>
      </c>
      <c r="E1060" s="197" t="s">
        <v>11</v>
      </c>
      <c r="F1060" s="196" t="s">
        <v>11</v>
      </c>
      <c r="G1060" s="196">
        <v>90627</v>
      </c>
      <c r="H1060" s="196" t="s">
        <v>1124</v>
      </c>
      <c r="I1060" s="196" t="s">
        <v>8</v>
      </c>
      <c r="J1060" s="196" t="s">
        <v>62</v>
      </c>
      <c r="K1060" s="197">
        <v>52.86</v>
      </c>
      <c r="L1060" s="196" t="s">
        <v>63</v>
      </c>
      <c r="M1060"/>
    </row>
    <row r="1061" spans="1:13" ht="13.5" hidden="1" x14ac:dyDescent="0.25">
      <c r="A1061" s="196" t="s">
        <v>589</v>
      </c>
      <c r="B1061" s="196" t="s">
        <v>590</v>
      </c>
      <c r="C1061" s="196" t="s">
        <v>880</v>
      </c>
      <c r="D1061" s="196" t="s">
        <v>881</v>
      </c>
      <c r="E1061" s="197" t="s">
        <v>11</v>
      </c>
      <c r="F1061" s="196" t="s">
        <v>11</v>
      </c>
      <c r="G1061" s="196">
        <v>90628</v>
      </c>
      <c r="H1061" s="196" t="s">
        <v>1125</v>
      </c>
      <c r="I1061" s="196" t="s">
        <v>8</v>
      </c>
      <c r="J1061" s="196" t="s">
        <v>62</v>
      </c>
      <c r="K1061" s="197">
        <v>14.18</v>
      </c>
      <c r="L1061" s="196" t="s">
        <v>63</v>
      </c>
      <c r="M1061"/>
    </row>
    <row r="1062" spans="1:13" ht="13.5" hidden="1" x14ac:dyDescent="0.25">
      <c r="A1062" s="196" t="s">
        <v>589</v>
      </c>
      <c r="B1062" s="196" t="s">
        <v>590</v>
      </c>
      <c r="C1062" s="196" t="s">
        <v>880</v>
      </c>
      <c r="D1062" s="196" t="s">
        <v>881</v>
      </c>
      <c r="E1062" s="197" t="s">
        <v>11</v>
      </c>
      <c r="F1062" s="196" t="s">
        <v>11</v>
      </c>
      <c r="G1062" s="196">
        <v>90629</v>
      </c>
      <c r="H1062" s="196" t="s">
        <v>1126</v>
      </c>
      <c r="I1062" s="196" t="s">
        <v>8</v>
      </c>
      <c r="J1062" s="196" t="s">
        <v>62</v>
      </c>
      <c r="K1062" s="197">
        <v>66.150000000000006</v>
      </c>
      <c r="L1062" s="196" t="s">
        <v>63</v>
      </c>
      <c r="M1062"/>
    </row>
    <row r="1063" spans="1:13" ht="13.5" hidden="1" x14ac:dyDescent="0.25">
      <c r="A1063" s="196" t="s">
        <v>589</v>
      </c>
      <c r="B1063" s="196" t="s">
        <v>590</v>
      </c>
      <c r="C1063" s="196" t="s">
        <v>880</v>
      </c>
      <c r="D1063" s="196" t="s">
        <v>881</v>
      </c>
      <c r="E1063" s="197" t="s">
        <v>11</v>
      </c>
      <c r="F1063" s="196" t="s">
        <v>11</v>
      </c>
      <c r="G1063" s="196">
        <v>90630</v>
      </c>
      <c r="H1063" s="196" t="s">
        <v>1127</v>
      </c>
      <c r="I1063" s="196" t="s">
        <v>8</v>
      </c>
      <c r="J1063" s="196" t="s">
        <v>62</v>
      </c>
      <c r="K1063" s="197">
        <v>1.1599999999999999</v>
      </c>
      <c r="L1063" s="196" t="s">
        <v>63</v>
      </c>
      <c r="M1063"/>
    </row>
    <row r="1064" spans="1:13" ht="13.5" hidden="1" x14ac:dyDescent="0.25">
      <c r="A1064" s="196" t="s">
        <v>589</v>
      </c>
      <c r="B1064" s="196" t="s">
        <v>590</v>
      </c>
      <c r="C1064" s="196" t="s">
        <v>880</v>
      </c>
      <c r="D1064" s="196" t="s">
        <v>881</v>
      </c>
      <c r="E1064" s="197" t="s">
        <v>11</v>
      </c>
      <c r="F1064" s="196" t="s">
        <v>11</v>
      </c>
      <c r="G1064" s="196">
        <v>90633</v>
      </c>
      <c r="H1064" s="196" t="s">
        <v>1128</v>
      </c>
      <c r="I1064" s="196" t="s">
        <v>8</v>
      </c>
      <c r="J1064" s="196" t="s">
        <v>62</v>
      </c>
      <c r="K1064" s="197">
        <v>3.85</v>
      </c>
      <c r="L1064" s="196" t="s">
        <v>63</v>
      </c>
      <c r="M1064"/>
    </row>
    <row r="1065" spans="1:13" ht="13.5" hidden="1" x14ac:dyDescent="0.25">
      <c r="A1065" s="196" t="s">
        <v>589</v>
      </c>
      <c r="B1065" s="196" t="s">
        <v>590</v>
      </c>
      <c r="C1065" s="196" t="s">
        <v>880</v>
      </c>
      <c r="D1065" s="196" t="s">
        <v>881</v>
      </c>
      <c r="E1065" s="197" t="s">
        <v>11</v>
      </c>
      <c r="F1065" s="196" t="s">
        <v>11</v>
      </c>
      <c r="G1065" s="196">
        <v>90634</v>
      </c>
      <c r="H1065" s="196" t="s">
        <v>1129</v>
      </c>
      <c r="I1065" s="196" t="s">
        <v>8</v>
      </c>
      <c r="J1065" s="196" t="s">
        <v>62</v>
      </c>
      <c r="K1065" s="197">
        <v>0.89</v>
      </c>
      <c r="L1065" s="196" t="s">
        <v>63</v>
      </c>
      <c r="M1065"/>
    </row>
    <row r="1066" spans="1:13" ht="13.5" hidden="1" x14ac:dyDescent="0.25">
      <c r="A1066" s="196" t="s">
        <v>589</v>
      </c>
      <c r="B1066" s="196" t="s">
        <v>590</v>
      </c>
      <c r="C1066" s="196" t="s">
        <v>880</v>
      </c>
      <c r="D1066" s="196" t="s">
        <v>881</v>
      </c>
      <c r="E1066" s="197" t="s">
        <v>11</v>
      </c>
      <c r="F1066" s="196" t="s">
        <v>11</v>
      </c>
      <c r="G1066" s="196">
        <v>90635</v>
      </c>
      <c r="H1066" s="196" t="s">
        <v>1130</v>
      </c>
      <c r="I1066" s="196" t="s">
        <v>8</v>
      </c>
      <c r="J1066" s="196" t="s">
        <v>62</v>
      </c>
      <c r="K1066" s="197">
        <v>4.21</v>
      </c>
      <c r="L1066" s="196" t="s">
        <v>63</v>
      </c>
      <c r="M1066"/>
    </row>
    <row r="1067" spans="1:13" ht="13.5" hidden="1" x14ac:dyDescent="0.25">
      <c r="A1067" s="196" t="s">
        <v>589</v>
      </c>
      <c r="B1067" s="196" t="s">
        <v>590</v>
      </c>
      <c r="C1067" s="196" t="s">
        <v>880</v>
      </c>
      <c r="D1067" s="196" t="s">
        <v>881</v>
      </c>
      <c r="E1067" s="197" t="s">
        <v>11</v>
      </c>
      <c r="F1067" s="196" t="s">
        <v>11</v>
      </c>
      <c r="G1067" s="196">
        <v>90636</v>
      </c>
      <c r="H1067" s="196" t="s">
        <v>1131</v>
      </c>
      <c r="I1067" s="196" t="s">
        <v>8</v>
      </c>
      <c r="J1067" s="196" t="s">
        <v>62</v>
      </c>
      <c r="K1067" s="197">
        <v>4.88</v>
      </c>
      <c r="L1067" s="196" t="s">
        <v>63</v>
      </c>
      <c r="M1067"/>
    </row>
    <row r="1068" spans="1:13" ht="13.5" hidden="1" x14ac:dyDescent="0.25">
      <c r="A1068" s="196" t="s">
        <v>589</v>
      </c>
      <c r="B1068" s="196" t="s">
        <v>590</v>
      </c>
      <c r="C1068" s="196" t="s">
        <v>880</v>
      </c>
      <c r="D1068" s="196" t="s">
        <v>881</v>
      </c>
      <c r="E1068" s="197" t="s">
        <v>11</v>
      </c>
      <c r="F1068" s="196" t="s">
        <v>11</v>
      </c>
      <c r="G1068" s="196">
        <v>90639</v>
      </c>
      <c r="H1068" s="196" t="s">
        <v>1132</v>
      </c>
      <c r="I1068" s="196" t="s">
        <v>8</v>
      </c>
      <c r="J1068" s="196" t="s">
        <v>62</v>
      </c>
      <c r="K1068" s="197">
        <v>5.75</v>
      </c>
      <c r="L1068" s="196" t="s">
        <v>63</v>
      </c>
      <c r="M1068"/>
    </row>
    <row r="1069" spans="1:13" ht="13.5" hidden="1" x14ac:dyDescent="0.25">
      <c r="A1069" s="196" t="s">
        <v>589</v>
      </c>
      <c r="B1069" s="196" t="s">
        <v>590</v>
      </c>
      <c r="C1069" s="196" t="s">
        <v>880</v>
      </c>
      <c r="D1069" s="196" t="s">
        <v>881</v>
      </c>
      <c r="E1069" s="197" t="s">
        <v>11</v>
      </c>
      <c r="F1069" s="196" t="s">
        <v>11</v>
      </c>
      <c r="G1069" s="196">
        <v>90640</v>
      </c>
      <c r="H1069" s="196" t="s">
        <v>1133</v>
      </c>
      <c r="I1069" s="196" t="s">
        <v>8</v>
      </c>
      <c r="J1069" s="196" t="s">
        <v>62</v>
      </c>
      <c r="K1069" s="197">
        <v>1.33</v>
      </c>
      <c r="L1069" s="196" t="s">
        <v>63</v>
      </c>
      <c r="M1069"/>
    </row>
    <row r="1070" spans="1:13" ht="13.5" hidden="1" x14ac:dyDescent="0.25">
      <c r="A1070" s="196" t="s">
        <v>589</v>
      </c>
      <c r="B1070" s="196" t="s">
        <v>590</v>
      </c>
      <c r="C1070" s="196" t="s">
        <v>880</v>
      </c>
      <c r="D1070" s="196" t="s">
        <v>881</v>
      </c>
      <c r="E1070" s="197" t="s">
        <v>11</v>
      </c>
      <c r="F1070" s="196" t="s">
        <v>11</v>
      </c>
      <c r="G1070" s="196">
        <v>90641</v>
      </c>
      <c r="H1070" s="196" t="s">
        <v>1134</v>
      </c>
      <c r="I1070" s="196" t="s">
        <v>8</v>
      </c>
      <c r="J1070" s="196" t="s">
        <v>62</v>
      </c>
      <c r="K1070" s="197">
        <v>6.29</v>
      </c>
      <c r="L1070" s="196" t="s">
        <v>63</v>
      </c>
      <c r="M1070"/>
    </row>
    <row r="1071" spans="1:13" ht="13.5" hidden="1" x14ac:dyDescent="0.25">
      <c r="A1071" s="196" t="s">
        <v>589</v>
      </c>
      <c r="B1071" s="196" t="s">
        <v>590</v>
      </c>
      <c r="C1071" s="196" t="s">
        <v>880</v>
      </c>
      <c r="D1071" s="196" t="s">
        <v>881</v>
      </c>
      <c r="E1071" s="197" t="s">
        <v>11</v>
      </c>
      <c r="F1071" s="196" t="s">
        <v>11</v>
      </c>
      <c r="G1071" s="196">
        <v>90642</v>
      </c>
      <c r="H1071" s="196" t="s">
        <v>1135</v>
      </c>
      <c r="I1071" s="196" t="s">
        <v>8</v>
      </c>
      <c r="J1071" s="196" t="s">
        <v>595</v>
      </c>
      <c r="K1071" s="197">
        <v>12.47</v>
      </c>
      <c r="L1071" s="196" t="s">
        <v>63</v>
      </c>
      <c r="M1071"/>
    </row>
    <row r="1072" spans="1:13" ht="13.5" hidden="1" x14ac:dyDescent="0.25">
      <c r="A1072" s="196" t="s">
        <v>589</v>
      </c>
      <c r="B1072" s="196" t="s">
        <v>590</v>
      </c>
      <c r="C1072" s="196" t="s">
        <v>880</v>
      </c>
      <c r="D1072" s="196" t="s">
        <v>881</v>
      </c>
      <c r="E1072" s="197" t="s">
        <v>11</v>
      </c>
      <c r="F1072" s="196" t="s">
        <v>11</v>
      </c>
      <c r="G1072" s="196">
        <v>90646</v>
      </c>
      <c r="H1072" s="196" t="s">
        <v>1136</v>
      </c>
      <c r="I1072" s="196" t="s">
        <v>8</v>
      </c>
      <c r="J1072" s="196" t="s">
        <v>62</v>
      </c>
      <c r="K1072" s="197">
        <v>0.9</v>
      </c>
      <c r="L1072" s="196" t="s">
        <v>63</v>
      </c>
      <c r="M1072"/>
    </row>
    <row r="1073" spans="1:13" ht="13.5" hidden="1" x14ac:dyDescent="0.25">
      <c r="A1073" s="196" t="s">
        <v>589</v>
      </c>
      <c r="B1073" s="196" t="s">
        <v>590</v>
      </c>
      <c r="C1073" s="196" t="s">
        <v>880</v>
      </c>
      <c r="D1073" s="196" t="s">
        <v>881</v>
      </c>
      <c r="E1073" s="197" t="s">
        <v>11</v>
      </c>
      <c r="F1073" s="196" t="s">
        <v>11</v>
      </c>
      <c r="G1073" s="196">
        <v>90647</v>
      </c>
      <c r="H1073" s="196" t="s">
        <v>1137</v>
      </c>
      <c r="I1073" s="196" t="s">
        <v>8</v>
      </c>
      <c r="J1073" s="196" t="s">
        <v>62</v>
      </c>
      <c r="K1073" s="197">
        <v>0.2</v>
      </c>
      <c r="L1073" s="196" t="s">
        <v>63</v>
      </c>
      <c r="M1073"/>
    </row>
    <row r="1074" spans="1:13" ht="13.5" hidden="1" x14ac:dyDescent="0.25">
      <c r="A1074" s="196" t="s">
        <v>589</v>
      </c>
      <c r="B1074" s="196" t="s">
        <v>590</v>
      </c>
      <c r="C1074" s="196" t="s">
        <v>880</v>
      </c>
      <c r="D1074" s="196" t="s">
        <v>881</v>
      </c>
      <c r="E1074" s="197" t="s">
        <v>11</v>
      </c>
      <c r="F1074" s="196" t="s">
        <v>11</v>
      </c>
      <c r="G1074" s="196">
        <v>90648</v>
      </c>
      <c r="H1074" s="196" t="s">
        <v>1138</v>
      </c>
      <c r="I1074" s="196" t="s">
        <v>8</v>
      </c>
      <c r="J1074" s="196" t="s">
        <v>62</v>
      </c>
      <c r="K1074" s="197">
        <v>0.99</v>
      </c>
      <c r="L1074" s="196" t="s">
        <v>63</v>
      </c>
      <c r="M1074"/>
    </row>
    <row r="1075" spans="1:13" ht="13.5" hidden="1" x14ac:dyDescent="0.25">
      <c r="A1075" s="196" t="s">
        <v>589</v>
      </c>
      <c r="B1075" s="196" t="s">
        <v>590</v>
      </c>
      <c r="C1075" s="196" t="s">
        <v>880</v>
      </c>
      <c r="D1075" s="196" t="s">
        <v>881</v>
      </c>
      <c r="E1075" s="197" t="s">
        <v>11</v>
      </c>
      <c r="F1075" s="196" t="s">
        <v>11</v>
      </c>
      <c r="G1075" s="196">
        <v>90649</v>
      </c>
      <c r="H1075" s="196" t="s">
        <v>1139</v>
      </c>
      <c r="I1075" s="196" t="s">
        <v>8</v>
      </c>
      <c r="J1075" s="196" t="s">
        <v>595</v>
      </c>
      <c r="K1075" s="197">
        <v>7.6</v>
      </c>
      <c r="L1075" s="196" t="s">
        <v>63</v>
      </c>
      <c r="M1075"/>
    </row>
    <row r="1076" spans="1:13" ht="13.5" hidden="1" x14ac:dyDescent="0.25">
      <c r="A1076" s="196" t="s">
        <v>589</v>
      </c>
      <c r="B1076" s="196" t="s">
        <v>590</v>
      </c>
      <c r="C1076" s="196" t="s">
        <v>880</v>
      </c>
      <c r="D1076" s="196" t="s">
        <v>881</v>
      </c>
      <c r="E1076" s="197" t="s">
        <v>11</v>
      </c>
      <c r="F1076" s="196" t="s">
        <v>11</v>
      </c>
      <c r="G1076" s="196">
        <v>90652</v>
      </c>
      <c r="H1076" s="196" t="s">
        <v>1140</v>
      </c>
      <c r="I1076" s="196" t="s">
        <v>8</v>
      </c>
      <c r="J1076" s="196" t="s">
        <v>62</v>
      </c>
      <c r="K1076" s="197">
        <v>3.74</v>
      </c>
      <c r="L1076" s="196" t="s">
        <v>63</v>
      </c>
      <c r="M1076"/>
    </row>
    <row r="1077" spans="1:13" ht="13.5" hidden="1" x14ac:dyDescent="0.25">
      <c r="A1077" s="196" t="s">
        <v>589</v>
      </c>
      <c r="B1077" s="196" t="s">
        <v>590</v>
      </c>
      <c r="C1077" s="196" t="s">
        <v>880</v>
      </c>
      <c r="D1077" s="196" t="s">
        <v>881</v>
      </c>
      <c r="E1077" s="197" t="s">
        <v>11</v>
      </c>
      <c r="F1077" s="196" t="s">
        <v>11</v>
      </c>
      <c r="G1077" s="196">
        <v>90653</v>
      </c>
      <c r="H1077" s="196" t="s">
        <v>1141</v>
      </c>
      <c r="I1077" s="196" t="s">
        <v>8</v>
      </c>
      <c r="J1077" s="196" t="s">
        <v>62</v>
      </c>
      <c r="K1077" s="197">
        <v>0.86</v>
      </c>
      <c r="L1077" s="196" t="s">
        <v>63</v>
      </c>
      <c r="M1077"/>
    </row>
    <row r="1078" spans="1:13" ht="13.5" hidden="1" x14ac:dyDescent="0.25">
      <c r="A1078" s="196" t="s">
        <v>589</v>
      </c>
      <c r="B1078" s="196" t="s">
        <v>590</v>
      </c>
      <c r="C1078" s="196" t="s">
        <v>880</v>
      </c>
      <c r="D1078" s="196" t="s">
        <v>881</v>
      </c>
      <c r="E1078" s="197" t="s">
        <v>11</v>
      </c>
      <c r="F1078" s="196" t="s">
        <v>11</v>
      </c>
      <c r="G1078" s="196">
        <v>90654</v>
      </c>
      <c r="H1078" s="196" t="s">
        <v>1142</v>
      </c>
      <c r="I1078" s="196" t="s">
        <v>8</v>
      </c>
      <c r="J1078" s="196" t="s">
        <v>62</v>
      </c>
      <c r="K1078" s="197">
        <v>4.09</v>
      </c>
      <c r="L1078" s="196" t="s">
        <v>63</v>
      </c>
      <c r="M1078"/>
    </row>
    <row r="1079" spans="1:13" ht="13.5" hidden="1" x14ac:dyDescent="0.25">
      <c r="A1079" s="196" t="s">
        <v>589</v>
      </c>
      <c r="B1079" s="196" t="s">
        <v>590</v>
      </c>
      <c r="C1079" s="196" t="s">
        <v>880</v>
      </c>
      <c r="D1079" s="196" t="s">
        <v>881</v>
      </c>
      <c r="E1079" s="197" t="s">
        <v>11</v>
      </c>
      <c r="F1079" s="196" t="s">
        <v>11</v>
      </c>
      <c r="G1079" s="196">
        <v>90655</v>
      </c>
      <c r="H1079" s="196" t="s">
        <v>1143</v>
      </c>
      <c r="I1079" s="196" t="s">
        <v>8</v>
      </c>
      <c r="J1079" s="196" t="s">
        <v>595</v>
      </c>
      <c r="K1079" s="197">
        <v>5</v>
      </c>
      <c r="L1079" s="196" t="s">
        <v>63</v>
      </c>
      <c r="M1079"/>
    </row>
    <row r="1080" spans="1:13" ht="13.5" hidden="1" x14ac:dyDescent="0.25">
      <c r="A1080" s="196" t="s">
        <v>589</v>
      </c>
      <c r="B1080" s="196" t="s">
        <v>590</v>
      </c>
      <c r="C1080" s="196" t="s">
        <v>880</v>
      </c>
      <c r="D1080" s="196" t="s">
        <v>881</v>
      </c>
      <c r="E1080" s="197" t="s">
        <v>11</v>
      </c>
      <c r="F1080" s="196" t="s">
        <v>11</v>
      </c>
      <c r="G1080" s="196">
        <v>90658</v>
      </c>
      <c r="H1080" s="196" t="s">
        <v>1144</v>
      </c>
      <c r="I1080" s="196" t="s">
        <v>8</v>
      </c>
      <c r="J1080" s="196" t="s">
        <v>62</v>
      </c>
      <c r="K1080" s="197">
        <v>4.01</v>
      </c>
      <c r="L1080" s="196" t="s">
        <v>63</v>
      </c>
      <c r="M1080"/>
    </row>
    <row r="1081" spans="1:13" ht="13.5" hidden="1" x14ac:dyDescent="0.25">
      <c r="A1081" s="196" t="s">
        <v>589</v>
      </c>
      <c r="B1081" s="196" t="s">
        <v>590</v>
      </c>
      <c r="C1081" s="196" t="s">
        <v>880</v>
      </c>
      <c r="D1081" s="196" t="s">
        <v>881</v>
      </c>
      <c r="E1081" s="197" t="s">
        <v>11</v>
      </c>
      <c r="F1081" s="196" t="s">
        <v>11</v>
      </c>
      <c r="G1081" s="196">
        <v>90659</v>
      </c>
      <c r="H1081" s="196" t="s">
        <v>1145</v>
      </c>
      <c r="I1081" s="196" t="s">
        <v>8</v>
      </c>
      <c r="J1081" s="196" t="s">
        <v>62</v>
      </c>
      <c r="K1081" s="197">
        <v>0.92</v>
      </c>
      <c r="L1081" s="196" t="s">
        <v>63</v>
      </c>
      <c r="M1081"/>
    </row>
    <row r="1082" spans="1:13" ht="13.5" hidden="1" x14ac:dyDescent="0.25">
      <c r="A1082" s="196" t="s">
        <v>589</v>
      </c>
      <c r="B1082" s="196" t="s">
        <v>590</v>
      </c>
      <c r="C1082" s="196" t="s">
        <v>880</v>
      </c>
      <c r="D1082" s="196" t="s">
        <v>881</v>
      </c>
      <c r="E1082" s="197" t="s">
        <v>11</v>
      </c>
      <c r="F1082" s="196" t="s">
        <v>11</v>
      </c>
      <c r="G1082" s="196">
        <v>90660</v>
      </c>
      <c r="H1082" s="196" t="s">
        <v>1146</v>
      </c>
      <c r="I1082" s="196" t="s">
        <v>8</v>
      </c>
      <c r="J1082" s="196" t="s">
        <v>62</v>
      </c>
      <c r="K1082" s="197">
        <v>4.38</v>
      </c>
      <c r="L1082" s="196" t="s">
        <v>63</v>
      </c>
      <c r="M1082"/>
    </row>
    <row r="1083" spans="1:13" ht="13.5" hidden="1" x14ac:dyDescent="0.25">
      <c r="A1083" s="196" t="s">
        <v>589</v>
      </c>
      <c r="B1083" s="196" t="s">
        <v>590</v>
      </c>
      <c r="C1083" s="196" t="s">
        <v>880</v>
      </c>
      <c r="D1083" s="196" t="s">
        <v>881</v>
      </c>
      <c r="E1083" s="197" t="s">
        <v>11</v>
      </c>
      <c r="F1083" s="196" t="s">
        <v>11</v>
      </c>
      <c r="G1083" s="196">
        <v>90661</v>
      </c>
      <c r="H1083" s="196" t="s">
        <v>1147</v>
      </c>
      <c r="I1083" s="196" t="s">
        <v>8</v>
      </c>
      <c r="J1083" s="196" t="s">
        <v>595</v>
      </c>
      <c r="K1083" s="197">
        <v>5</v>
      </c>
      <c r="L1083" s="196" t="s">
        <v>63</v>
      </c>
      <c r="M1083"/>
    </row>
    <row r="1084" spans="1:13" ht="13.5" hidden="1" x14ac:dyDescent="0.25">
      <c r="A1084" s="196" t="s">
        <v>589</v>
      </c>
      <c r="B1084" s="196" t="s">
        <v>590</v>
      </c>
      <c r="C1084" s="196" t="s">
        <v>880</v>
      </c>
      <c r="D1084" s="196" t="s">
        <v>881</v>
      </c>
      <c r="E1084" s="197" t="s">
        <v>11</v>
      </c>
      <c r="F1084" s="196" t="s">
        <v>11</v>
      </c>
      <c r="G1084" s="196">
        <v>90664</v>
      </c>
      <c r="H1084" s="196" t="s">
        <v>1148</v>
      </c>
      <c r="I1084" s="196" t="s">
        <v>8</v>
      </c>
      <c r="J1084" s="196" t="s">
        <v>62</v>
      </c>
      <c r="K1084" s="197">
        <v>7.13</v>
      </c>
      <c r="L1084" s="196" t="s">
        <v>63</v>
      </c>
      <c r="M1084"/>
    </row>
    <row r="1085" spans="1:13" ht="13.5" hidden="1" x14ac:dyDescent="0.25">
      <c r="A1085" s="196" t="s">
        <v>589</v>
      </c>
      <c r="B1085" s="196" t="s">
        <v>590</v>
      </c>
      <c r="C1085" s="196" t="s">
        <v>880</v>
      </c>
      <c r="D1085" s="196" t="s">
        <v>881</v>
      </c>
      <c r="E1085" s="197" t="s">
        <v>11</v>
      </c>
      <c r="F1085" s="196" t="s">
        <v>11</v>
      </c>
      <c r="G1085" s="196">
        <v>90665</v>
      </c>
      <c r="H1085" s="196" t="s">
        <v>1149</v>
      </c>
      <c r="I1085" s="196" t="s">
        <v>8</v>
      </c>
      <c r="J1085" s="196" t="s">
        <v>595</v>
      </c>
      <c r="K1085" s="197">
        <v>1.9</v>
      </c>
      <c r="L1085" s="196" t="s">
        <v>63</v>
      </c>
      <c r="M1085"/>
    </row>
    <row r="1086" spans="1:13" ht="13.5" hidden="1" x14ac:dyDescent="0.25">
      <c r="A1086" s="196" t="s">
        <v>589</v>
      </c>
      <c r="B1086" s="196" t="s">
        <v>590</v>
      </c>
      <c r="C1086" s="196" t="s">
        <v>880</v>
      </c>
      <c r="D1086" s="196" t="s">
        <v>881</v>
      </c>
      <c r="E1086" s="197" t="s">
        <v>11</v>
      </c>
      <c r="F1086" s="196" t="s">
        <v>11</v>
      </c>
      <c r="G1086" s="196">
        <v>90666</v>
      </c>
      <c r="H1086" s="196" t="s">
        <v>1150</v>
      </c>
      <c r="I1086" s="196" t="s">
        <v>8</v>
      </c>
      <c r="J1086" s="196" t="s">
        <v>62</v>
      </c>
      <c r="K1086" s="197">
        <v>8.91</v>
      </c>
      <c r="L1086" s="196" t="s">
        <v>63</v>
      </c>
      <c r="M1086"/>
    </row>
    <row r="1087" spans="1:13" ht="13.5" hidden="1" x14ac:dyDescent="0.25">
      <c r="A1087" s="196" t="s">
        <v>589</v>
      </c>
      <c r="B1087" s="196" t="s">
        <v>590</v>
      </c>
      <c r="C1087" s="196" t="s">
        <v>880</v>
      </c>
      <c r="D1087" s="196" t="s">
        <v>881</v>
      </c>
      <c r="E1087" s="197" t="s">
        <v>11</v>
      </c>
      <c r="F1087" s="196" t="s">
        <v>11</v>
      </c>
      <c r="G1087" s="196">
        <v>90667</v>
      </c>
      <c r="H1087" s="196" t="s">
        <v>1151</v>
      </c>
      <c r="I1087" s="196" t="s">
        <v>8</v>
      </c>
      <c r="J1087" s="196" t="s">
        <v>595</v>
      </c>
      <c r="K1087" s="197">
        <v>14.85</v>
      </c>
      <c r="L1087" s="196" t="s">
        <v>63</v>
      </c>
      <c r="M1087"/>
    </row>
    <row r="1088" spans="1:13" ht="13.5" hidden="1" x14ac:dyDescent="0.25">
      <c r="A1088" s="196" t="s">
        <v>589</v>
      </c>
      <c r="B1088" s="196" t="s">
        <v>590</v>
      </c>
      <c r="C1088" s="196" t="s">
        <v>880</v>
      </c>
      <c r="D1088" s="196" t="s">
        <v>881</v>
      </c>
      <c r="E1088" s="197" t="s">
        <v>11</v>
      </c>
      <c r="F1088" s="196" t="s">
        <v>11</v>
      </c>
      <c r="G1088" s="196">
        <v>90670</v>
      </c>
      <c r="H1088" s="196" t="s">
        <v>1152</v>
      </c>
      <c r="I1088" s="196" t="s">
        <v>8</v>
      </c>
      <c r="J1088" s="196" t="s">
        <v>62</v>
      </c>
      <c r="K1088" s="197">
        <v>238.49</v>
      </c>
      <c r="L1088" s="196" t="s">
        <v>63</v>
      </c>
      <c r="M1088"/>
    </row>
    <row r="1089" spans="1:13" ht="13.5" hidden="1" x14ac:dyDescent="0.25">
      <c r="A1089" s="196" t="s">
        <v>589</v>
      </c>
      <c r="B1089" s="196" t="s">
        <v>590</v>
      </c>
      <c r="C1089" s="196" t="s">
        <v>880</v>
      </c>
      <c r="D1089" s="196" t="s">
        <v>881</v>
      </c>
      <c r="E1089" s="197" t="s">
        <v>11</v>
      </c>
      <c r="F1089" s="196" t="s">
        <v>11</v>
      </c>
      <c r="G1089" s="196">
        <v>90671</v>
      </c>
      <c r="H1089" s="196" t="s">
        <v>1153</v>
      </c>
      <c r="I1089" s="196" t="s">
        <v>8</v>
      </c>
      <c r="J1089" s="196" t="s">
        <v>62</v>
      </c>
      <c r="K1089" s="197">
        <v>63.98</v>
      </c>
      <c r="L1089" s="196" t="s">
        <v>63</v>
      </c>
      <c r="M1089"/>
    </row>
    <row r="1090" spans="1:13" ht="13.5" hidden="1" x14ac:dyDescent="0.25">
      <c r="A1090" s="196" t="s">
        <v>589</v>
      </c>
      <c r="B1090" s="196" t="s">
        <v>590</v>
      </c>
      <c r="C1090" s="196" t="s">
        <v>880</v>
      </c>
      <c r="D1090" s="196" t="s">
        <v>881</v>
      </c>
      <c r="E1090" s="197" t="s">
        <v>11</v>
      </c>
      <c r="F1090" s="196" t="s">
        <v>11</v>
      </c>
      <c r="G1090" s="196">
        <v>90672</v>
      </c>
      <c r="H1090" s="196" t="s">
        <v>1154</v>
      </c>
      <c r="I1090" s="196" t="s">
        <v>8</v>
      </c>
      <c r="J1090" s="196" t="s">
        <v>62</v>
      </c>
      <c r="K1090" s="197">
        <v>298.45</v>
      </c>
      <c r="L1090" s="196" t="s">
        <v>63</v>
      </c>
      <c r="M1090"/>
    </row>
    <row r="1091" spans="1:13" ht="13.5" hidden="1" x14ac:dyDescent="0.25">
      <c r="A1091" s="196" t="s">
        <v>589</v>
      </c>
      <c r="B1091" s="196" t="s">
        <v>590</v>
      </c>
      <c r="C1091" s="196" t="s">
        <v>880</v>
      </c>
      <c r="D1091" s="196" t="s">
        <v>881</v>
      </c>
      <c r="E1091" s="197" t="s">
        <v>11</v>
      </c>
      <c r="F1091" s="196" t="s">
        <v>11</v>
      </c>
      <c r="G1091" s="196">
        <v>90673</v>
      </c>
      <c r="H1091" s="196" t="s">
        <v>1155</v>
      </c>
      <c r="I1091" s="196" t="s">
        <v>8</v>
      </c>
      <c r="J1091" s="196" t="s">
        <v>595</v>
      </c>
      <c r="K1091" s="197">
        <v>118.74</v>
      </c>
      <c r="L1091" s="196" t="s">
        <v>63</v>
      </c>
      <c r="M1091"/>
    </row>
    <row r="1092" spans="1:13" ht="13.5" hidden="1" x14ac:dyDescent="0.25">
      <c r="A1092" s="196" t="s">
        <v>589</v>
      </c>
      <c r="B1092" s="196" t="s">
        <v>590</v>
      </c>
      <c r="C1092" s="196" t="s">
        <v>880</v>
      </c>
      <c r="D1092" s="196" t="s">
        <v>881</v>
      </c>
      <c r="E1092" s="197" t="s">
        <v>11</v>
      </c>
      <c r="F1092" s="196" t="s">
        <v>11</v>
      </c>
      <c r="G1092" s="196">
        <v>90676</v>
      </c>
      <c r="H1092" s="196" t="s">
        <v>1156</v>
      </c>
      <c r="I1092" s="196" t="s">
        <v>8</v>
      </c>
      <c r="J1092" s="196" t="s">
        <v>62</v>
      </c>
      <c r="K1092" s="197">
        <v>97.51</v>
      </c>
      <c r="L1092" s="196" t="s">
        <v>63</v>
      </c>
      <c r="M1092"/>
    </row>
    <row r="1093" spans="1:13" ht="13.5" hidden="1" x14ac:dyDescent="0.25">
      <c r="A1093" s="196" t="s">
        <v>589</v>
      </c>
      <c r="B1093" s="196" t="s">
        <v>590</v>
      </c>
      <c r="C1093" s="196" t="s">
        <v>880</v>
      </c>
      <c r="D1093" s="196" t="s">
        <v>881</v>
      </c>
      <c r="E1093" s="197" t="s">
        <v>11</v>
      </c>
      <c r="F1093" s="196" t="s">
        <v>11</v>
      </c>
      <c r="G1093" s="196">
        <v>90677</v>
      </c>
      <c r="H1093" s="196" t="s">
        <v>1157</v>
      </c>
      <c r="I1093" s="196" t="s">
        <v>8</v>
      </c>
      <c r="J1093" s="196" t="s">
        <v>62</v>
      </c>
      <c r="K1093" s="197">
        <v>29.47</v>
      </c>
      <c r="L1093" s="196" t="s">
        <v>63</v>
      </c>
      <c r="M1093"/>
    </row>
    <row r="1094" spans="1:13" ht="13.5" hidden="1" x14ac:dyDescent="0.25">
      <c r="A1094" s="196" t="s">
        <v>589</v>
      </c>
      <c r="B1094" s="196" t="s">
        <v>590</v>
      </c>
      <c r="C1094" s="196" t="s">
        <v>880</v>
      </c>
      <c r="D1094" s="196" t="s">
        <v>881</v>
      </c>
      <c r="E1094" s="197" t="s">
        <v>11</v>
      </c>
      <c r="F1094" s="196" t="s">
        <v>11</v>
      </c>
      <c r="G1094" s="196">
        <v>90678</v>
      </c>
      <c r="H1094" s="196" t="s">
        <v>1158</v>
      </c>
      <c r="I1094" s="196" t="s">
        <v>8</v>
      </c>
      <c r="J1094" s="196" t="s">
        <v>62</v>
      </c>
      <c r="K1094" s="197">
        <v>136.44999999999999</v>
      </c>
      <c r="L1094" s="196" t="s">
        <v>63</v>
      </c>
      <c r="M1094"/>
    </row>
    <row r="1095" spans="1:13" ht="13.5" hidden="1" x14ac:dyDescent="0.25">
      <c r="A1095" s="196" t="s">
        <v>589</v>
      </c>
      <c r="B1095" s="196" t="s">
        <v>590</v>
      </c>
      <c r="C1095" s="196" t="s">
        <v>880</v>
      </c>
      <c r="D1095" s="196" t="s">
        <v>881</v>
      </c>
      <c r="E1095" s="197" t="s">
        <v>11</v>
      </c>
      <c r="F1095" s="196" t="s">
        <v>11</v>
      </c>
      <c r="G1095" s="196">
        <v>90679</v>
      </c>
      <c r="H1095" s="196" t="s">
        <v>1159</v>
      </c>
      <c r="I1095" s="196" t="s">
        <v>8</v>
      </c>
      <c r="J1095" s="196" t="s">
        <v>595</v>
      </c>
      <c r="K1095" s="197">
        <v>91.06</v>
      </c>
      <c r="L1095" s="196" t="s">
        <v>63</v>
      </c>
      <c r="M1095"/>
    </row>
    <row r="1096" spans="1:13" ht="13.5" hidden="1" x14ac:dyDescent="0.25">
      <c r="A1096" s="196" t="s">
        <v>589</v>
      </c>
      <c r="B1096" s="196" t="s">
        <v>590</v>
      </c>
      <c r="C1096" s="196" t="s">
        <v>880</v>
      </c>
      <c r="D1096" s="196" t="s">
        <v>881</v>
      </c>
      <c r="E1096" s="197" t="s">
        <v>11</v>
      </c>
      <c r="F1096" s="196" t="s">
        <v>11</v>
      </c>
      <c r="G1096" s="196">
        <v>90682</v>
      </c>
      <c r="H1096" s="196" t="s">
        <v>1160</v>
      </c>
      <c r="I1096" s="196" t="s">
        <v>8</v>
      </c>
      <c r="J1096" s="196" t="s">
        <v>595</v>
      </c>
      <c r="K1096" s="197">
        <v>37.58</v>
      </c>
      <c r="L1096" s="196" t="s">
        <v>63</v>
      </c>
      <c r="M1096"/>
    </row>
    <row r="1097" spans="1:13" ht="13.5" hidden="1" x14ac:dyDescent="0.25">
      <c r="A1097" s="196" t="s">
        <v>589</v>
      </c>
      <c r="B1097" s="196" t="s">
        <v>590</v>
      </c>
      <c r="C1097" s="196" t="s">
        <v>880</v>
      </c>
      <c r="D1097" s="196" t="s">
        <v>881</v>
      </c>
      <c r="E1097" s="197" t="s">
        <v>11</v>
      </c>
      <c r="F1097" s="196" t="s">
        <v>11</v>
      </c>
      <c r="G1097" s="196">
        <v>90683</v>
      </c>
      <c r="H1097" s="196" t="s">
        <v>1161</v>
      </c>
      <c r="I1097" s="196" t="s">
        <v>8</v>
      </c>
      <c r="J1097" s="196" t="s">
        <v>595</v>
      </c>
      <c r="K1097" s="197">
        <v>8.69</v>
      </c>
      <c r="L1097" s="196" t="s">
        <v>63</v>
      </c>
      <c r="M1097"/>
    </row>
    <row r="1098" spans="1:13" ht="13.5" hidden="1" x14ac:dyDescent="0.25">
      <c r="A1098" s="196" t="s">
        <v>589</v>
      </c>
      <c r="B1098" s="196" t="s">
        <v>590</v>
      </c>
      <c r="C1098" s="196" t="s">
        <v>880</v>
      </c>
      <c r="D1098" s="196" t="s">
        <v>881</v>
      </c>
      <c r="E1098" s="197" t="s">
        <v>11</v>
      </c>
      <c r="F1098" s="196" t="s">
        <v>11</v>
      </c>
      <c r="G1098" s="196">
        <v>90684</v>
      </c>
      <c r="H1098" s="196" t="s">
        <v>1162</v>
      </c>
      <c r="I1098" s="196" t="s">
        <v>8</v>
      </c>
      <c r="J1098" s="196" t="s">
        <v>595</v>
      </c>
      <c r="K1098" s="197">
        <v>41.1</v>
      </c>
      <c r="L1098" s="196" t="s">
        <v>63</v>
      </c>
      <c r="M1098"/>
    </row>
    <row r="1099" spans="1:13" ht="13.5" hidden="1" x14ac:dyDescent="0.25">
      <c r="A1099" s="196" t="s">
        <v>589</v>
      </c>
      <c r="B1099" s="196" t="s">
        <v>590</v>
      </c>
      <c r="C1099" s="196" t="s">
        <v>880</v>
      </c>
      <c r="D1099" s="196" t="s">
        <v>881</v>
      </c>
      <c r="E1099" s="197" t="s">
        <v>11</v>
      </c>
      <c r="F1099" s="196" t="s">
        <v>11</v>
      </c>
      <c r="G1099" s="196">
        <v>90685</v>
      </c>
      <c r="H1099" s="196" t="s">
        <v>1163</v>
      </c>
      <c r="I1099" s="196" t="s">
        <v>8</v>
      </c>
      <c r="J1099" s="196" t="s">
        <v>595</v>
      </c>
      <c r="K1099" s="197">
        <v>56.48</v>
      </c>
      <c r="L1099" s="196" t="s">
        <v>63</v>
      </c>
      <c r="M1099"/>
    </row>
    <row r="1100" spans="1:13" ht="13.5" hidden="1" x14ac:dyDescent="0.25">
      <c r="A1100" s="196" t="s">
        <v>589</v>
      </c>
      <c r="B1100" s="196" t="s">
        <v>590</v>
      </c>
      <c r="C1100" s="196" t="s">
        <v>880</v>
      </c>
      <c r="D1100" s="196" t="s">
        <v>881</v>
      </c>
      <c r="E1100" s="197" t="s">
        <v>11</v>
      </c>
      <c r="F1100" s="196" t="s">
        <v>11</v>
      </c>
      <c r="G1100" s="196">
        <v>90688</v>
      </c>
      <c r="H1100" s="196" t="s">
        <v>1164</v>
      </c>
      <c r="I1100" s="196" t="s">
        <v>8</v>
      </c>
      <c r="J1100" s="196" t="s">
        <v>595</v>
      </c>
      <c r="K1100" s="197">
        <v>26.6</v>
      </c>
      <c r="L1100" s="196" t="s">
        <v>63</v>
      </c>
      <c r="M1100"/>
    </row>
    <row r="1101" spans="1:13" ht="13.5" hidden="1" x14ac:dyDescent="0.25">
      <c r="A1101" s="196" t="s">
        <v>589</v>
      </c>
      <c r="B1101" s="196" t="s">
        <v>590</v>
      </c>
      <c r="C1101" s="196" t="s">
        <v>880</v>
      </c>
      <c r="D1101" s="196" t="s">
        <v>881</v>
      </c>
      <c r="E1101" s="197" t="s">
        <v>11</v>
      </c>
      <c r="F1101" s="196" t="s">
        <v>11</v>
      </c>
      <c r="G1101" s="196">
        <v>90689</v>
      </c>
      <c r="H1101" s="196" t="s">
        <v>1165</v>
      </c>
      <c r="I1101" s="196" t="s">
        <v>8</v>
      </c>
      <c r="J1101" s="196" t="s">
        <v>595</v>
      </c>
      <c r="K1101" s="197">
        <v>5.25</v>
      </c>
      <c r="L1101" s="196" t="s">
        <v>63</v>
      </c>
      <c r="M1101"/>
    </row>
    <row r="1102" spans="1:13" ht="13.5" hidden="1" x14ac:dyDescent="0.25">
      <c r="A1102" s="196" t="s">
        <v>589</v>
      </c>
      <c r="B1102" s="196" t="s">
        <v>590</v>
      </c>
      <c r="C1102" s="196" t="s">
        <v>880</v>
      </c>
      <c r="D1102" s="196" t="s">
        <v>881</v>
      </c>
      <c r="E1102" s="197" t="s">
        <v>11</v>
      </c>
      <c r="F1102" s="196" t="s">
        <v>11</v>
      </c>
      <c r="G1102" s="196">
        <v>90690</v>
      </c>
      <c r="H1102" s="196" t="s">
        <v>1166</v>
      </c>
      <c r="I1102" s="196" t="s">
        <v>8</v>
      </c>
      <c r="J1102" s="196" t="s">
        <v>595</v>
      </c>
      <c r="K1102" s="197">
        <v>33.25</v>
      </c>
      <c r="L1102" s="196" t="s">
        <v>63</v>
      </c>
      <c r="M1102"/>
    </row>
    <row r="1103" spans="1:13" ht="13.5" hidden="1" x14ac:dyDescent="0.25">
      <c r="A1103" s="196" t="s">
        <v>589</v>
      </c>
      <c r="B1103" s="196" t="s">
        <v>590</v>
      </c>
      <c r="C1103" s="196" t="s">
        <v>880</v>
      </c>
      <c r="D1103" s="196" t="s">
        <v>881</v>
      </c>
      <c r="E1103" s="197" t="s">
        <v>11</v>
      </c>
      <c r="F1103" s="196" t="s">
        <v>11</v>
      </c>
      <c r="G1103" s="196">
        <v>90691</v>
      </c>
      <c r="H1103" s="196" t="s">
        <v>1167</v>
      </c>
      <c r="I1103" s="196" t="s">
        <v>8</v>
      </c>
      <c r="J1103" s="196" t="s">
        <v>595</v>
      </c>
      <c r="K1103" s="197">
        <v>39.56</v>
      </c>
      <c r="L1103" s="196" t="s">
        <v>63</v>
      </c>
      <c r="M1103"/>
    </row>
    <row r="1104" spans="1:13" ht="13.5" hidden="1" x14ac:dyDescent="0.25">
      <c r="A1104" s="196" t="s">
        <v>589</v>
      </c>
      <c r="B1104" s="196" t="s">
        <v>590</v>
      </c>
      <c r="C1104" s="196" t="s">
        <v>880</v>
      </c>
      <c r="D1104" s="196" t="s">
        <v>881</v>
      </c>
      <c r="E1104" s="197" t="s">
        <v>11</v>
      </c>
      <c r="F1104" s="196" t="s">
        <v>11</v>
      </c>
      <c r="G1104" s="196">
        <v>90957</v>
      </c>
      <c r="H1104" s="196" t="s">
        <v>1168</v>
      </c>
      <c r="I1104" s="196" t="s">
        <v>8</v>
      </c>
      <c r="J1104" s="196" t="s">
        <v>62</v>
      </c>
      <c r="K1104" s="197">
        <v>5.31</v>
      </c>
      <c r="L1104" s="196" t="s">
        <v>63</v>
      </c>
      <c r="M1104"/>
    </row>
    <row r="1105" spans="1:13" ht="13.5" hidden="1" x14ac:dyDescent="0.25">
      <c r="A1105" s="196" t="s">
        <v>589</v>
      </c>
      <c r="B1105" s="196" t="s">
        <v>590</v>
      </c>
      <c r="C1105" s="196" t="s">
        <v>880</v>
      </c>
      <c r="D1105" s="196" t="s">
        <v>881</v>
      </c>
      <c r="E1105" s="197" t="s">
        <v>11</v>
      </c>
      <c r="F1105" s="196" t="s">
        <v>11</v>
      </c>
      <c r="G1105" s="196">
        <v>90958</v>
      </c>
      <c r="H1105" s="196" t="s">
        <v>1169</v>
      </c>
      <c r="I1105" s="196" t="s">
        <v>8</v>
      </c>
      <c r="J1105" s="196" t="s">
        <v>62</v>
      </c>
      <c r="K1105" s="197">
        <v>1.42</v>
      </c>
      <c r="L1105" s="196" t="s">
        <v>63</v>
      </c>
      <c r="M1105"/>
    </row>
    <row r="1106" spans="1:13" ht="13.5" hidden="1" x14ac:dyDescent="0.25">
      <c r="A1106" s="196" t="s">
        <v>589</v>
      </c>
      <c r="B1106" s="196" t="s">
        <v>590</v>
      </c>
      <c r="C1106" s="196" t="s">
        <v>880</v>
      </c>
      <c r="D1106" s="196" t="s">
        <v>881</v>
      </c>
      <c r="E1106" s="197" t="s">
        <v>11</v>
      </c>
      <c r="F1106" s="196" t="s">
        <v>11</v>
      </c>
      <c r="G1106" s="196">
        <v>90960</v>
      </c>
      <c r="H1106" s="196" t="s">
        <v>1170</v>
      </c>
      <c r="I1106" s="196" t="s">
        <v>8</v>
      </c>
      <c r="J1106" s="196" t="s">
        <v>595</v>
      </c>
      <c r="K1106" s="197">
        <v>7.09</v>
      </c>
      <c r="L1106" s="196" t="s">
        <v>63</v>
      </c>
      <c r="M1106"/>
    </row>
    <row r="1107" spans="1:13" ht="13.5" hidden="1" x14ac:dyDescent="0.25">
      <c r="A1107" s="196" t="s">
        <v>589</v>
      </c>
      <c r="B1107" s="196" t="s">
        <v>590</v>
      </c>
      <c r="C1107" s="196" t="s">
        <v>880</v>
      </c>
      <c r="D1107" s="196" t="s">
        <v>881</v>
      </c>
      <c r="E1107" s="197" t="s">
        <v>11</v>
      </c>
      <c r="F1107" s="196" t="s">
        <v>11</v>
      </c>
      <c r="G1107" s="196">
        <v>90961</v>
      </c>
      <c r="H1107" s="196" t="s">
        <v>1171</v>
      </c>
      <c r="I1107" s="196" t="s">
        <v>8</v>
      </c>
      <c r="J1107" s="196" t="s">
        <v>595</v>
      </c>
      <c r="K1107" s="197">
        <v>1.9</v>
      </c>
      <c r="L1107" s="196" t="s">
        <v>63</v>
      </c>
      <c r="M1107"/>
    </row>
    <row r="1108" spans="1:13" ht="13.5" hidden="1" x14ac:dyDescent="0.25">
      <c r="A1108" s="196" t="s">
        <v>589</v>
      </c>
      <c r="B1108" s="196" t="s">
        <v>590</v>
      </c>
      <c r="C1108" s="196" t="s">
        <v>880</v>
      </c>
      <c r="D1108" s="196" t="s">
        <v>881</v>
      </c>
      <c r="E1108" s="197" t="s">
        <v>11</v>
      </c>
      <c r="F1108" s="196" t="s">
        <v>11</v>
      </c>
      <c r="G1108" s="196">
        <v>90962</v>
      </c>
      <c r="H1108" s="196" t="s">
        <v>1172</v>
      </c>
      <c r="I1108" s="196" t="s">
        <v>8</v>
      </c>
      <c r="J1108" s="196" t="s">
        <v>595</v>
      </c>
      <c r="K1108" s="197">
        <v>8.8699999999999992</v>
      </c>
      <c r="L1108" s="196" t="s">
        <v>63</v>
      </c>
      <c r="M1108"/>
    </row>
    <row r="1109" spans="1:13" ht="13.5" hidden="1" x14ac:dyDescent="0.25">
      <c r="A1109" s="196" t="s">
        <v>589</v>
      </c>
      <c r="B1109" s="196" t="s">
        <v>590</v>
      </c>
      <c r="C1109" s="196" t="s">
        <v>880</v>
      </c>
      <c r="D1109" s="196" t="s">
        <v>881</v>
      </c>
      <c r="E1109" s="197" t="s">
        <v>11</v>
      </c>
      <c r="F1109" s="196" t="s">
        <v>11</v>
      </c>
      <c r="G1109" s="196">
        <v>90963</v>
      </c>
      <c r="H1109" s="196" t="s">
        <v>1173</v>
      </c>
      <c r="I1109" s="196" t="s">
        <v>8</v>
      </c>
      <c r="J1109" s="196" t="s">
        <v>595</v>
      </c>
      <c r="K1109" s="197">
        <v>14.85</v>
      </c>
      <c r="L1109" s="196" t="s">
        <v>63</v>
      </c>
      <c r="M1109"/>
    </row>
    <row r="1110" spans="1:13" ht="13.5" hidden="1" x14ac:dyDescent="0.25">
      <c r="A1110" s="196" t="s">
        <v>589</v>
      </c>
      <c r="B1110" s="196" t="s">
        <v>590</v>
      </c>
      <c r="C1110" s="196" t="s">
        <v>880</v>
      </c>
      <c r="D1110" s="196" t="s">
        <v>881</v>
      </c>
      <c r="E1110" s="197" t="s">
        <v>11</v>
      </c>
      <c r="F1110" s="196" t="s">
        <v>11</v>
      </c>
      <c r="G1110" s="196">
        <v>90968</v>
      </c>
      <c r="H1110" s="196" t="s">
        <v>1174</v>
      </c>
      <c r="I1110" s="196" t="s">
        <v>8</v>
      </c>
      <c r="J1110" s="196" t="s">
        <v>62</v>
      </c>
      <c r="K1110" s="197">
        <v>7.11</v>
      </c>
      <c r="L1110" s="196" t="s">
        <v>63</v>
      </c>
      <c r="M1110"/>
    </row>
    <row r="1111" spans="1:13" ht="13.5" hidden="1" x14ac:dyDescent="0.25">
      <c r="A1111" s="196" t="s">
        <v>589</v>
      </c>
      <c r="B1111" s="196" t="s">
        <v>590</v>
      </c>
      <c r="C1111" s="196" t="s">
        <v>880</v>
      </c>
      <c r="D1111" s="196" t="s">
        <v>881</v>
      </c>
      <c r="E1111" s="197" t="s">
        <v>11</v>
      </c>
      <c r="F1111" s="196" t="s">
        <v>11</v>
      </c>
      <c r="G1111" s="196">
        <v>90969</v>
      </c>
      <c r="H1111" s="196" t="s">
        <v>1175</v>
      </c>
      <c r="I1111" s="196" t="s">
        <v>8</v>
      </c>
      <c r="J1111" s="196" t="s">
        <v>62</v>
      </c>
      <c r="K1111" s="197">
        <v>1.9</v>
      </c>
      <c r="L1111" s="196" t="s">
        <v>63</v>
      </c>
      <c r="M1111"/>
    </row>
    <row r="1112" spans="1:13" ht="13.5" hidden="1" x14ac:dyDescent="0.25">
      <c r="A1112" s="196" t="s">
        <v>589</v>
      </c>
      <c r="B1112" s="196" t="s">
        <v>590</v>
      </c>
      <c r="C1112" s="196" t="s">
        <v>880</v>
      </c>
      <c r="D1112" s="196" t="s">
        <v>881</v>
      </c>
      <c r="E1112" s="197" t="s">
        <v>11</v>
      </c>
      <c r="F1112" s="196" t="s">
        <v>11</v>
      </c>
      <c r="G1112" s="196">
        <v>90970</v>
      </c>
      <c r="H1112" s="196" t="s">
        <v>1176</v>
      </c>
      <c r="I1112" s="196" t="s">
        <v>8</v>
      </c>
      <c r="J1112" s="196" t="s">
        <v>62</v>
      </c>
      <c r="K1112" s="197">
        <v>8.9</v>
      </c>
      <c r="L1112" s="196" t="s">
        <v>63</v>
      </c>
      <c r="M1112"/>
    </row>
    <row r="1113" spans="1:13" ht="13.5" hidden="1" x14ac:dyDescent="0.25">
      <c r="A1113" s="196" t="s">
        <v>589</v>
      </c>
      <c r="B1113" s="196" t="s">
        <v>590</v>
      </c>
      <c r="C1113" s="196" t="s">
        <v>880</v>
      </c>
      <c r="D1113" s="196" t="s">
        <v>881</v>
      </c>
      <c r="E1113" s="197" t="s">
        <v>11</v>
      </c>
      <c r="F1113" s="196" t="s">
        <v>11</v>
      </c>
      <c r="G1113" s="196">
        <v>90971</v>
      </c>
      <c r="H1113" s="196" t="s">
        <v>1177</v>
      </c>
      <c r="I1113" s="196" t="s">
        <v>8</v>
      </c>
      <c r="J1113" s="196" t="s">
        <v>595</v>
      </c>
      <c r="K1113" s="197">
        <v>60.17</v>
      </c>
      <c r="L1113" s="196" t="s">
        <v>63</v>
      </c>
      <c r="M1113"/>
    </row>
    <row r="1114" spans="1:13" ht="13.5" hidden="1" x14ac:dyDescent="0.25">
      <c r="A1114" s="196" t="s">
        <v>589</v>
      </c>
      <c r="B1114" s="196" t="s">
        <v>590</v>
      </c>
      <c r="C1114" s="196" t="s">
        <v>880</v>
      </c>
      <c r="D1114" s="196" t="s">
        <v>881</v>
      </c>
      <c r="E1114" s="197" t="s">
        <v>11</v>
      </c>
      <c r="F1114" s="196" t="s">
        <v>11</v>
      </c>
      <c r="G1114" s="196">
        <v>90975</v>
      </c>
      <c r="H1114" s="196" t="s">
        <v>1178</v>
      </c>
      <c r="I1114" s="196" t="s">
        <v>8</v>
      </c>
      <c r="J1114" s="196" t="s">
        <v>62</v>
      </c>
      <c r="K1114" s="197">
        <v>18.059999999999999</v>
      </c>
      <c r="L1114" s="196" t="s">
        <v>63</v>
      </c>
      <c r="M1114"/>
    </row>
    <row r="1115" spans="1:13" ht="13.5" hidden="1" x14ac:dyDescent="0.25">
      <c r="A1115" s="196" t="s">
        <v>589</v>
      </c>
      <c r="B1115" s="196" t="s">
        <v>590</v>
      </c>
      <c r="C1115" s="196" t="s">
        <v>880</v>
      </c>
      <c r="D1115" s="196" t="s">
        <v>881</v>
      </c>
      <c r="E1115" s="197" t="s">
        <v>11</v>
      </c>
      <c r="F1115" s="196" t="s">
        <v>11</v>
      </c>
      <c r="G1115" s="196">
        <v>90976</v>
      </c>
      <c r="H1115" s="196" t="s">
        <v>1179</v>
      </c>
      <c r="I1115" s="196" t="s">
        <v>8</v>
      </c>
      <c r="J1115" s="196" t="s">
        <v>62</v>
      </c>
      <c r="K1115" s="197">
        <v>4.84</v>
      </c>
      <c r="L1115" s="196" t="s">
        <v>63</v>
      </c>
      <c r="M1115"/>
    </row>
    <row r="1116" spans="1:13" ht="13.5" hidden="1" x14ac:dyDescent="0.25">
      <c r="A1116" s="196" t="s">
        <v>589</v>
      </c>
      <c r="B1116" s="196" t="s">
        <v>590</v>
      </c>
      <c r="C1116" s="196" t="s">
        <v>880</v>
      </c>
      <c r="D1116" s="196" t="s">
        <v>881</v>
      </c>
      <c r="E1116" s="197" t="s">
        <v>11</v>
      </c>
      <c r="F1116" s="196" t="s">
        <v>11</v>
      </c>
      <c r="G1116" s="196">
        <v>90977</v>
      </c>
      <c r="H1116" s="196" t="s">
        <v>1180</v>
      </c>
      <c r="I1116" s="196" t="s">
        <v>8</v>
      </c>
      <c r="J1116" s="196" t="s">
        <v>62</v>
      </c>
      <c r="K1116" s="197">
        <v>22.6</v>
      </c>
      <c r="L1116" s="196" t="s">
        <v>63</v>
      </c>
      <c r="M1116"/>
    </row>
    <row r="1117" spans="1:13" ht="13.5" hidden="1" x14ac:dyDescent="0.25">
      <c r="A1117" s="196" t="s">
        <v>589</v>
      </c>
      <c r="B1117" s="196" t="s">
        <v>590</v>
      </c>
      <c r="C1117" s="196" t="s">
        <v>880</v>
      </c>
      <c r="D1117" s="196" t="s">
        <v>881</v>
      </c>
      <c r="E1117" s="197" t="s">
        <v>11</v>
      </c>
      <c r="F1117" s="196" t="s">
        <v>11</v>
      </c>
      <c r="G1117" s="196">
        <v>90978</v>
      </c>
      <c r="H1117" s="196" t="s">
        <v>1181</v>
      </c>
      <c r="I1117" s="196" t="s">
        <v>8</v>
      </c>
      <c r="J1117" s="196" t="s">
        <v>595</v>
      </c>
      <c r="K1117" s="197">
        <v>156.1</v>
      </c>
      <c r="L1117" s="196" t="s">
        <v>63</v>
      </c>
      <c r="M1117"/>
    </row>
    <row r="1118" spans="1:13" ht="13.5" hidden="1" x14ac:dyDescent="0.25">
      <c r="A1118" s="196" t="s">
        <v>589</v>
      </c>
      <c r="B1118" s="196" t="s">
        <v>590</v>
      </c>
      <c r="C1118" s="196" t="s">
        <v>880</v>
      </c>
      <c r="D1118" s="196" t="s">
        <v>881</v>
      </c>
      <c r="E1118" s="197" t="s">
        <v>11</v>
      </c>
      <c r="F1118" s="196" t="s">
        <v>11</v>
      </c>
      <c r="G1118" s="196">
        <v>90992</v>
      </c>
      <c r="H1118" s="196" t="s">
        <v>1182</v>
      </c>
      <c r="I1118" s="196" t="s">
        <v>8</v>
      </c>
      <c r="J1118" s="196" t="s">
        <v>62</v>
      </c>
      <c r="K1118" s="197">
        <v>8.43</v>
      </c>
      <c r="L1118" s="196" t="s">
        <v>63</v>
      </c>
      <c r="M1118"/>
    </row>
    <row r="1119" spans="1:13" ht="13.5" hidden="1" x14ac:dyDescent="0.25">
      <c r="A1119" s="196" t="s">
        <v>589</v>
      </c>
      <c r="B1119" s="196" t="s">
        <v>590</v>
      </c>
      <c r="C1119" s="196" t="s">
        <v>880</v>
      </c>
      <c r="D1119" s="196" t="s">
        <v>881</v>
      </c>
      <c r="E1119" s="197" t="s">
        <v>11</v>
      </c>
      <c r="F1119" s="196" t="s">
        <v>11</v>
      </c>
      <c r="G1119" s="196">
        <v>90993</v>
      </c>
      <c r="H1119" s="196" t="s">
        <v>1183</v>
      </c>
      <c r="I1119" s="196" t="s">
        <v>8</v>
      </c>
      <c r="J1119" s="196" t="s">
        <v>62</v>
      </c>
      <c r="K1119" s="197">
        <v>2.2599999999999998</v>
      </c>
      <c r="L1119" s="196" t="s">
        <v>63</v>
      </c>
      <c r="M1119"/>
    </row>
    <row r="1120" spans="1:13" ht="13.5" hidden="1" x14ac:dyDescent="0.25">
      <c r="A1120" s="196" t="s">
        <v>589</v>
      </c>
      <c r="B1120" s="196" t="s">
        <v>590</v>
      </c>
      <c r="C1120" s="196" t="s">
        <v>880</v>
      </c>
      <c r="D1120" s="196" t="s">
        <v>881</v>
      </c>
      <c r="E1120" s="197" t="s">
        <v>11</v>
      </c>
      <c r="F1120" s="196" t="s">
        <v>11</v>
      </c>
      <c r="G1120" s="196">
        <v>90994</v>
      </c>
      <c r="H1120" s="196" t="s">
        <v>1184</v>
      </c>
      <c r="I1120" s="196" t="s">
        <v>8</v>
      </c>
      <c r="J1120" s="196" t="s">
        <v>62</v>
      </c>
      <c r="K1120" s="197">
        <v>10.55</v>
      </c>
      <c r="L1120" s="196" t="s">
        <v>63</v>
      </c>
      <c r="M1120"/>
    </row>
    <row r="1121" spans="1:13" ht="13.5" hidden="1" x14ac:dyDescent="0.25">
      <c r="A1121" s="196" t="s">
        <v>589</v>
      </c>
      <c r="B1121" s="196" t="s">
        <v>590</v>
      </c>
      <c r="C1121" s="196" t="s">
        <v>880</v>
      </c>
      <c r="D1121" s="196" t="s">
        <v>881</v>
      </c>
      <c r="E1121" s="197" t="s">
        <v>11</v>
      </c>
      <c r="F1121" s="196" t="s">
        <v>11</v>
      </c>
      <c r="G1121" s="196">
        <v>90995</v>
      </c>
      <c r="H1121" s="196" t="s">
        <v>1185</v>
      </c>
      <c r="I1121" s="196" t="s">
        <v>8</v>
      </c>
      <c r="J1121" s="196" t="s">
        <v>595</v>
      </c>
      <c r="K1121" s="197">
        <v>81.73</v>
      </c>
      <c r="L1121" s="196" t="s">
        <v>63</v>
      </c>
      <c r="M1121"/>
    </row>
    <row r="1122" spans="1:13" ht="13.5" hidden="1" x14ac:dyDescent="0.25">
      <c r="A1122" s="196" t="s">
        <v>589</v>
      </c>
      <c r="B1122" s="196" t="s">
        <v>590</v>
      </c>
      <c r="C1122" s="196" t="s">
        <v>880</v>
      </c>
      <c r="D1122" s="196" t="s">
        <v>881</v>
      </c>
      <c r="E1122" s="197" t="s">
        <v>11</v>
      </c>
      <c r="F1122" s="196" t="s">
        <v>11</v>
      </c>
      <c r="G1122" s="196">
        <v>91021</v>
      </c>
      <c r="H1122" s="196" t="s">
        <v>1186</v>
      </c>
      <c r="I1122" s="196" t="s">
        <v>8</v>
      </c>
      <c r="J1122" s="196" t="s">
        <v>62</v>
      </c>
      <c r="K1122" s="197">
        <v>11.94</v>
      </c>
      <c r="L1122" s="196" t="s">
        <v>63</v>
      </c>
      <c r="M1122"/>
    </row>
    <row r="1123" spans="1:13" ht="13.5" hidden="1" x14ac:dyDescent="0.25">
      <c r="A1123" s="196" t="s">
        <v>589</v>
      </c>
      <c r="B1123" s="196" t="s">
        <v>590</v>
      </c>
      <c r="C1123" s="196" t="s">
        <v>880</v>
      </c>
      <c r="D1123" s="196" t="s">
        <v>881</v>
      </c>
      <c r="E1123" s="197" t="s">
        <v>11</v>
      </c>
      <c r="F1123" s="196" t="s">
        <v>11</v>
      </c>
      <c r="G1123" s="196">
        <v>91026</v>
      </c>
      <c r="H1123" s="196" t="s">
        <v>1187</v>
      </c>
      <c r="I1123" s="196" t="s">
        <v>8</v>
      </c>
      <c r="J1123" s="196" t="s">
        <v>62</v>
      </c>
      <c r="K1123" s="197">
        <v>24.77</v>
      </c>
      <c r="L1123" s="196" t="s">
        <v>63</v>
      </c>
      <c r="M1123"/>
    </row>
    <row r="1124" spans="1:13" ht="13.5" hidden="1" x14ac:dyDescent="0.25">
      <c r="A1124" s="196" t="s">
        <v>589</v>
      </c>
      <c r="B1124" s="196" t="s">
        <v>590</v>
      </c>
      <c r="C1124" s="196" t="s">
        <v>880</v>
      </c>
      <c r="D1124" s="196" t="s">
        <v>881</v>
      </c>
      <c r="E1124" s="197" t="s">
        <v>11</v>
      </c>
      <c r="F1124" s="196" t="s">
        <v>11</v>
      </c>
      <c r="G1124" s="196">
        <v>91027</v>
      </c>
      <c r="H1124" s="196" t="s">
        <v>1188</v>
      </c>
      <c r="I1124" s="196" t="s">
        <v>8</v>
      </c>
      <c r="J1124" s="196" t="s">
        <v>62</v>
      </c>
      <c r="K1124" s="197">
        <v>9.93</v>
      </c>
      <c r="L1124" s="196" t="s">
        <v>63</v>
      </c>
      <c r="M1124"/>
    </row>
    <row r="1125" spans="1:13" ht="13.5" hidden="1" x14ac:dyDescent="0.25">
      <c r="A1125" s="196" t="s">
        <v>589</v>
      </c>
      <c r="B1125" s="196" t="s">
        <v>590</v>
      </c>
      <c r="C1125" s="196" t="s">
        <v>880</v>
      </c>
      <c r="D1125" s="196" t="s">
        <v>881</v>
      </c>
      <c r="E1125" s="197" t="s">
        <v>11</v>
      </c>
      <c r="F1125" s="196" t="s">
        <v>11</v>
      </c>
      <c r="G1125" s="196">
        <v>91028</v>
      </c>
      <c r="H1125" s="196" t="s">
        <v>1189</v>
      </c>
      <c r="I1125" s="196" t="s">
        <v>8</v>
      </c>
      <c r="J1125" s="196" t="s">
        <v>62</v>
      </c>
      <c r="K1125" s="197">
        <v>4.01</v>
      </c>
      <c r="L1125" s="196" t="s">
        <v>63</v>
      </c>
      <c r="M1125"/>
    </row>
    <row r="1126" spans="1:13" ht="13.5" hidden="1" x14ac:dyDescent="0.25">
      <c r="A1126" s="196" t="s">
        <v>589</v>
      </c>
      <c r="B1126" s="196" t="s">
        <v>590</v>
      </c>
      <c r="C1126" s="196" t="s">
        <v>880</v>
      </c>
      <c r="D1126" s="196" t="s">
        <v>881</v>
      </c>
      <c r="E1126" s="197" t="s">
        <v>11</v>
      </c>
      <c r="F1126" s="196" t="s">
        <v>11</v>
      </c>
      <c r="G1126" s="196">
        <v>91029</v>
      </c>
      <c r="H1126" s="196" t="s">
        <v>1190</v>
      </c>
      <c r="I1126" s="196" t="s">
        <v>8</v>
      </c>
      <c r="J1126" s="196" t="s">
        <v>62</v>
      </c>
      <c r="K1126" s="197">
        <v>45.41</v>
      </c>
      <c r="L1126" s="196" t="s">
        <v>63</v>
      </c>
      <c r="M1126"/>
    </row>
    <row r="1127" spans="1:13" ht="13.5" hidden="1" x14ac:dyDescent="0.25">
      <c r="A1127" s="196" t="s">
        <v>589</v>
      </c>
      <c r="B1127" s="196" t="s">
        <v>590</v>
      </c>
      <c r="C1127" s="196" t="s">
        <v>880</v>
      </c>
      <c r="D1127" s="196" t="s">
        <v>881</v>
      </c>
      <c r="E1127" s="197" t="s">
        <v>11</v>
      </c>
      <c r="F1127" s="196" t="s">
        <v>11</v>
      </c>
      <c r="G1127" s="196">
        <v>91030</v>
      </c>
      <c r="H1127" s="196" t="s">
        <v>1191</v>
      </c>
      <c r="I1127" s="196" t="s">
        <v>8</v>
      </c>
      <c r="J1127" s="196" t="s">
        <v>595</v>
      </c>
      <c r="K1127" s="197">
        <v>145.63999999999999</v>
      </c>
      <c r="L1127" s="196" t="s">
        <v>63</v>
      </c>
      <c r="M1127"/>
    </row>
    <row r="1128" spans="1:13" ht="13.5" hidden="1" x14ac:dyDescent="0.25">
      <c r="A1128" s="196" t="s">
        <v>589</v>
      </c>
      <c r="B1128" s="196" t="s">
        <v>590</v>
      </c>
      <c r="C1128" s="196" t="s">
        <v>880</v>
      </c>
      <c r="D1128" s="196" t="s">
        <v>881</v>
      </c>
      <c r="E1128" s="197" t="s">
        <v>11</v>
      </c>
      <c r="F1128" s="196" t="s">
        <v>11</v>
      </c>
      <c r="G1128" s="196">
        <v>91273</v>
      </c>
      <c r="H1128" s="196" t="s">
        <v>1192</v>
      </c>
      <c r="I1128" s="196" t="s">
        <v>8</v>
      </c>
      <c r="J1128" s="196" t="s">
        <v>62</v>
      </c>
      <c r="K1128" s="197">
        <v>0.59</v>
      </c>
      <c r="L1128" s="196" t="s">
        <v>63</v>
      </c>
      <c r="M1128"/>
    </row>
    <row r="1129" spans="1:13" ht="13.5" hidden="1" x14ac:dyDescent="0.25">
      <c r="A1129" s="196" t="s">
        <v>589</v>
      </c>
      <c r="B1129" s="196" t="s">
        <v>590</v>
      </c>
      <c r="C1129" s="196" t="s">
        <v>880</v>
      </c>
      <c r="D1129" s="196" t="s">
        <v>881</v>
      </c>
      <c r="E1129" s="197" t="s">
        <v>11</v>
      </c>
      <c r="F1129" s="196" t="s">
        <v>11</v>
      </c>
      <c r="G1129" s="196">
        <v>91274</v>
      </c>
      <c r="H1129" s="196" t="s">
        <v>1193</v>
      </c>
      <c r="I1129" s="196" t="s">
        <v>8</v>
      </c>
      <c r="J1129" s="196" t="s">
        <v>62</v>
      </c>
      <c r="K1129" s="197">
        <v>0.15</v>
      </c>
      <c r="L1129" s="196" t="s">
        <v>63</v>
      </c>
      <c r="M1129"/>
    </row>
    <row r="1130" spans="1:13" ht="13.5" hidden="1" x14ac:dyDescent="0.25">
      <c r="A1130" s="196" t="s">
        <v>589</v>
      </c>
      <c r="B1130" s="196" t="s">
        <v>590</v>
      </c>
      <c r="C1130" s="196" t="s">
        <v>880</v>
      </c>
      <c r="D1130" s="196" t="s">
        <v>881</v>
      </c>
      <c r="E1130" s="197" t="s">
        <v>11</v>
      </c>
      <c r="F1130" s="196" t="s">
        <v>11</v>
      </c>
      <c r="G1130" s="196">
        <v>91275</v>
      </c>
      <c r="H1130" s="196" t="s">
        <v>1194</v>
      </c>
      <c r="I1130" s="196" t="s">
        <v>8</v>
      </c>
      <c r="J1130" s="196" t="s">
        <v>62</v>
      </c>
      <c r="K1130" s="197">
        <v>0.73</v>
      </c>
      <c r="L1130" s="196" t="s">
        <v>63</v>
      </c>
      <c r="M1130"/>
    </row>
    <row r="1131" spans="1:13" ht="13.5" hidden="1" x14ac:dyDescent="0.25">
      <c r="A1131" s="196" t="s">
        <v>589</v>
      </c>
      <c r="B1131" s="196" t="s">
        <v>590</v>
      </c>
      <c r="C1131" s="196" t="s">
        <v>880</v>
      </c>
      <c r="D1131" s="196" t="s">
        <v>881</v>
      </c>
      <c r="E1131" s="197" t="s">
        <v>11</v>
      </c>
      <c r="F1131" s="196" t="s">
        <v>11</v>
      </c>
      <c r="G1131" s="196">
        <v>91276</v>
      </c>
      <c r="H1131" s="196" t="s">
        <v>1195</v>
      </c>
      <c r="I1131" s="196" t="s">
        <v>8</v>
      </c>
      <c r="J1131" s="196" t="s">
        <v>595</v>
      </c>
      <c r="K1131" s="197">
        <v>8.52</v>
      </c>
      <c r="L1131" s="196" t="s">
        <v>63</v>
      </c>
      <c r="M1131"/>
    </row>
    <row r="1132" spans="1:13" ht="13.5" hidden="1" x14ac:dyDescent="0.25">
      <c r="A1132" s="196" t="s">
        <v>589</v>
      </c>
      <c r="B1132" s="196" t="s">
        <v>590</v>
      </c>
      <c r="C1132" s="196" t="s">
        <v>880</v>
      </c>
      <c r="D1132" s="196" t="s">
        <v>881</v>
      </c>
      <c r="E1132" s="197" t="s">
        <v>11</v>
      </c>
      <c r="F1132" s="196" t="s">
        <v>11</v>
      </c>
      <c r="G1132" s="196">
        <v>91279</v>
      </c>
      <c r="H1132" s="196" t="s">
        <v>1196</v>
      </c>
      <c r="I1132" s="196" t="s">
        <v>8</v>
      </c>
      <c r="J1132" s="196" t="s">
        <v>62</v>
      </c>
      <c r="K1132" s="197">
        <v>0.85</v>
      </c>
      <c r="L1132" s="196" t="s">
        <v>63</v>
      </c>
      <c r="M1132"/>
    </row>
    <row r="1133" spans="1:13" ht="13.5" hidden="1" x14ac:dyDescent="0.25">
      <c r="A1133" s="196" t="s">
        <v>589</v>
      </c>
      <c r="B1133" s="196" t="s">
        <v>590</v>
      </c>
      <c r="C1133" s="196" t="s">
        <v>880</v>
      </c>
      <c r="D1133" s="196" t="s">
        <v>881</v>
      </c>
      <c r="E1133" s="197" t="s">
        <v>11</v>
      </c>
      <c r="F1133" s="196" t="s">
        <v>11</v>
      </c>
      <c r="G1133" s="196">
        <v>91280</v>
      </c>
      <c r="H1133" s="196" t="s">
        <v>1197</v>
      </c>
      <c r="I1133" s="196" t="s">
        <v>8</v>
      </c>
      <c r="J1133" s="196" t="s">
        <v>62</v>
      </c>
      <c r="K1133" s="197">
        <v>0.18</v>
      </c>
      <c r="L1133" s="196" t="s">
        <v>63</v>
      </c>
      <c r="M1133"/>
    </row>
    <row r="1134" spans="1:13" ht="13.5" hidden="1" x14ac:dyDescent="0.25">
      <c r="A1134" s="196" t="s">
        <v>589</v>
      </c>
      <c r="B1134" s="196" t="s">
        <v>590</v>
      </c>
      <c r="C1134" s="196" t="s">
        <v>880</v>
      </c>
      <c r="D1134" s="196" t="s">
        <v>881</v>
      </c>
      <c r="E1134" s="197" t="s">
        <v>11</v>
      </c>
      <c r="F1134" s="196" t="s">
        <v>11</v>
      </c>
      <c r="G1134" s="196">
        <v>91281</v>
      </c>
      <c r="H1134" s="196" t="s">
        <v>1198</v>
      </c>
      <c r="I1134" s="196" t="s">
        <v>8</v>
      </c>
      <c r="J1134" s="196" t="s">
        <v>62</v>
      </c>
      <c r="K1134" s="197">
        <v>1.07</v>
      </c>
      <c r="L1134" s="196" t="s">
        <v>63</v>
      </c>
      <c r="M1134"/>
    </row>
    <row r="1135" spans="1:13" ht="13.5" hidden="1" x14ac:dyDescent="0.25">
      <c r="A1135" s="196" t="s">
        <v>589</v>
      </c>
      <c r="B1135" s="196" t="s">
        <v>590</v>
      </c>
      <c r="C1135" s="196" t="s">
        <v>880</v>
      </c>
      <c r="D1135" s="196" t="s">
        <v>881</v>
      </c>
      <c r="E1135" s="197" t="s">
        <v>11</v>
      </c>
      <c r="F1135" s="196" t="s">
        <v>11</v>
      </c>
      <c r="G1135" s="196">
        <v>91282</v>
      </c>
      <c r="H1135" s="196" t="s">
        <v>1199</v>
      </c>
      <c r="I1135" s="196" t="s">
        <v>8</v>
      </c>
      <c r="J1135" s="196" t="s">
        <v>595</v>
      </c>
      <c r="K1135" s="197">
        <v>8.58</v>
      </c>
      <c r="L1135" s="196" t="s">
        <v>63</v>
      </c>
      <c r="M1135"/>
    </row>
    <row r="1136" spans="1:13" ht="13.5" hidden="1" x14ac:dyDescent="0.25">
      <c r="A1136" s="196" t="s">
        <v>589</v>
      </c>
      <c r="B1136" s="196" t="s">
        <v>590</v>
      </c>
      <c r="C1136" s="196" t="s">
        <v>880</v>
      </c>
      <c r="D1136" s="196" t="s">
        <v>881</v>
      </c>
      <c r="E1136" s="197" t="s">
        <v>11</v>
      </c>
      <c r="F1136" s="196" t="s">
        <v>11</v>
      </c>
      <c r="G1136" s="196">
        <v>91354</v>
      </c>
      <c r="H1136" s="196" t="s">
        <v>1200</v>
      </c>
      <c r="I1136" s="196" t="s">
        <v>8</v>
      </c>
      <c r="J1136" s="196" t="s">
        <v>62</v>
      </c>
      <c r="K1136" s="197">
        <v>17.61</v>
      </c>
      <c r="L1136" s="196" t="s">
        <v>63</v>
      </c>
      <c r="M1136"/>
    </row>
    <row r="1137" spans="1:13" ht="13.5" hidden="1" x14ac:dyDescent="0.25">
      <c r="A1137" s="196" t="s">
        <v>589</v>
      </c>
      <c r="B1137" s="196" t="s">
        <v>590</v>
      </c>
      <c r="C1137" s="196" t="s">
        <v>880</v>
      </c>
      <c r="D1137" s="196" t="s">
        <v>881</v>
      </c>
      <c r="E1137" s="197" t="s">
        <v>11</v>
      </c>
      <c r="F1137" s="196" t="s">
        <v>11</v>
      </c>
      <c r="G1137" s="196">
        <v>91355</v>
      </c>
      <c r="H1137" s="196" t="s">
        <v>1201</v>
      </c>
      <c r="I1137" s="196" t="s">
        <v>8</v>
      </c>
      <c r="J1137" s="196" t="s">
        <v>62</v>
      </c>
      <c r="K1137" s="197">
        <v>7.24</v>
      </c>
      <c r="L1137" s="196" t="s">
        <v>63</v>
      </c>
      <c r="M1137"/>
    </row>
    <row r="1138" spans="1:13" ht="13.5" hidden="1" x14ac:dyDescent="0.25">
      <c r="A1138" s="196" t="s">
        <v>589</v>
      </c>
      <c r="B1138" s="196" t="s">
        <v>590</v>
      </c>
      <c r="C1138" s="196" t="s">
        <v>880</v>
      </c>
      <c r="D1138" s="196" t="s">
        <v>881</v>
      </c>
      <c r="E1138" s="197" t="s">
        <v>11</v>
      </c>
      <c r="F1138" s="196" t="s">
        <v>11</v>
      </c>
      <c r="G1138" s="196">
        <v>91356</v>
      </c>
      <c r="H1138" s="196" t="s">
        <v>1202</v>
      </c>
      <c r="I1138" s="196" t="s">
        <v>8</v>
      </c>
      <c r="J1138" s="196" t="s">
        <v>62</v>
      </c>
      <c r="K1138" s="197">
        <v>2.92</v>
      </c>
      <c r="L1138" s="196" t="s">
        <v>63</v>
      </c>
      <c r="M1138"/>
    </row>
    <row r="1139" spans="1:13" ht="13.5" hidden="1" x14ac:dyDescent="0.25">
      <c r="A1139" s="196" t="s">
        <v>589</v>
      </c>
      <c r="B1139" s="196" t="s">
        <v>590</v>
      </c>
      <c r="C1139" s="196" t="s">
        <v>880</v>
      </c>
      <c r="D1139" s="196" t="s">
        <v>881</v>
      </c>
      <c r="E1139" s="197" t="s">
        <v>11</v>
      </c>
      <c r="F1139" s="196" t="s">
        <v>11</v>
      </c>
      <c r="G1139" s="196">
        <v>91359</v>
      </c>
      <c r="H1139" s="196" t="s">
        <v>1203</v>
      </c>
      <c r="I1139" s="196" t="s">
        <v>8</v>
      </c>
      <c r="J1139" s="196" t="s">
        <v>62</v>
      </c>
      <c r="K1139" s="197">
        <v>20.99</v>
      </c>
      <c r="L1139" s="196" t="s">
        <v>63</v>
      </c>
      <c r="M1139"/>
    </row>
    <row r="1140" spans="1:13" ht="13.5" hidden="1" x14ac:dyDescent="0.25">
      <c r="A1140" s="196" t="s">
        <v>589</v>
      </c>
      <c r="B1140" s="196" t="s">
        <v>590</v>
      </c>
      <c r="C1140" s="196" t="s">
        <v>880</v>
      </c>
      <c r="D1140" s="196" t="s">
        <v>881</v>
      </c>
      <c r="E1140" s="197" t="s">
        <v>11</v>
      </c>
      <c r="F1140" s="196" t="s">
        <v>11</v>
      </c>
      <c r="G1140" s="196">
        <v>91360</v>
      </c>
      <c r="H1140" s="196" t="s">
        <v>1204</v>
      </c>
      <c r="I1140" s="196" t="s">
        <v>8</v>
      </c>
      <c r="J1140" s="196" t="s">
        <v>62</v>
      </c>
      <c r="K1140" s="197">
        <v>8.0299999999999994</v>
      </c>
      <c r="L1140" s="196" t="s">
        <v>63</v>
      </c>
      <c r="M1140"/>
    </row>
    <row r="1141" spans="1:13" ht="13.5" hidden="1" x14ac:dyDescent="0.25">
      <c r="A1141" s="196" t="s">
        <v>589</v>
      </c>
      <c r="B1141" s="196" t="s">
        <v>590</v>
      </c>
      <c r="C1141" s="196" t="s">
        <v>880</v>
      </c>
      <c r="D1141" s="196" t="s">
        <v>881</v>
      </c>
      <c r="E1141" s="197" t="s">
        <v>11</v>
      </c>
      <c r="F1141" s="196" t="s">
        <v>11</v>
      </c>
      <c r="G1141" s="196">
        <v>91361</v>
      </c>
      <c r="H1141" s="196" t="s">
        <v>1205</v>
      </c>
      <c r="I1141" s="196" t="s">
        <v>8</v>
      </c>
      <c r="J1141" s="196" t="s">
        <v>62</v>
      </c>
      <c r="K1141" s="197">
        <v>3.24</v>
      </c>
      <c r="L1141" s="196" t="s">
        <v>63</v>
      </c>
      <c r="M1141"/>
    </row>
    <row r="1142" spans="1:13" ht="13.5" hidden="1" x14ac:dyDescent="0.25">
      <c r="A1142" s="196" t="s">
        <v>589</v>
      </c>
      <c r="B1142" s="196" t="s">
        <v>590</v>
      </c>
      <c r="C1142" s="196" t="s">
        <v>880</v>
      </c>
      <c r="D1142" s="196" t="s">
        <v>881</v>
      </c>
      <c r="E1142" s="197" t="s">
        <v>11</v>
      </c>
      <c r="F1142" s="196" t="s">
        <v>11</v>
      </c>
      <c r="G1142" s="196">
        <v>91367</v>
      </c>
      <c r="H1142" s="196" t="s">
        <v>1206</v>
      </c>
      <c r="I1142" s="196" t="s">
        <v>8</v>
      </c>
      <c r="J1142" s="196" t="s">
        <v>62</v>
      </c>
      <c r="K1142" s="197">
        <v>22.21</v>
      </c>
      <c r="L1142" s="196" t="s">
        <v>63</v>
      </c>
      <c r="M1142"/>
    </row>
    <row r="1143" spans="1:13" ht="13.5" hidden="1" x14ac:dyDescent="0.25">
      <c r="A1143" s="196" t="s">
        <v>589</v>
      </c>
      <c r="B1143" s="196" t="s">
        <v>590</v>
      </c>
      <c r="C1143" s="196" t="s">
        <v>880</v>
      </c>
      <c r="D1143" s="196" t="s">
        <v>881</v>
      </c>
      <c r="E1143" s="197" t="s">
        <v>11</v>
      </c>
      <c r="F1143" s="196" t="s">
        <v>11</v>
      </c>
      <c r="G1143" s="196">
        <v>91368</v>
      </c>
      <c r="H1143" s="196" t="s">
        <v>1207</v>
      </c>
      <c r="I1143" s="196" t="s">
        <v>8</v>
      </c>
      <c r="J1143" s="196" t="s">
        <v>62</v>
      </c>
      <c r="K1143" s="197">
        <v>8.52</v>
      </c>
      <c r="L1143" s="196" t="s">
        <v>63</v>
      </c>
      <c r="M1143"/>
    </row>
    <row r="1144" spans="1:13" ht="13.5" hidden="1" x14ac:dyDescent="0.25">
      <c r="A1144" s="196" t="s">
        <v>589</v>
      </c>
      <c r="B1144" s="196" t="s">
        <v>590</v>
      </c>
      <c r="C1144" s="196" t="s">
        <v>880</v>
      </c>
      <c r="D1144" s="196" t="s">
        <v>881</v>
      </c>
      <c r="E1144" s="197" t="s">
        <v>11</v>
      </c>
      <c r="F1144" s="196" t="s">
        <v>11</v>
      </c>
      <c r="G1144" s="196">
        <v>91369</v>
      </c>
      <c r="H1144" s="196" t="s">
        <v>1208</v>
      </c>
      <c r="I1144" s="196" t="s">
        <v>8</v>
      </c>
      <c r="J1144" s="196" t="s">
        <v>62</v>
      </c>
      <c r="K1144" s="197">
        <v>3.44</v>
      </c>
      <c r="L1144" s="196" t="s">
        <v>63</v>
      </c>
      <c r="M1144"/>
    </row>
    <row r="1145" spans="1:13" ht="13.5" hidden="1" x14ac:dyDescent="0.25">
      <c r="A1145" s="196" t="s">
        <v>589</v>
      </c>
      <c r="B1145" s="196" t="s">
        <v>590</v>
      </c>
      <c r="C1145" s="196" t="s">
        <v>880</v>
      </c>
      <c r="D1145" s="196" t="s">
        <v>881</v>
      </c>
      <c r="E1145" s="197" t="s">
        <v>11</v>
      </c>
      <c r="F1145" s="196" t="s">
        <v>11</v>
      </c>
      <c r="G1145" s="196">
        <v>91375</v>
      </c>
      <c r="H1145" s="196" t="s">
        <v>1209</v>
      </c>
      <c r="I1145" s="196" t="s">
        <v>8</v>
      </c>
      <c r="J1145" s="196" t="s">
        <v>62</v>
      </c>
      <c r="K1145" s="197">
        <v>19.34</v>
      </c>
      <c r="L1145" s="196" t="s">
        <v>63</v>
      </c>
      <c r="M1145"/>
    </row>
    <row r="1146" spans="1:13" ht="13.5" hidden="1" x14ac:dyDescent="0.25">
      <c r="A1146" s="196" t="s">
        <v>589</v>
      </c>
      <c r="B1146" s="196" t="s">
        <v>590</v>
      </c>
      <c r="C1146" s="196" t="s">
        <v>880</v>
      </c>
      <c r="D1146" s="196" t="s">
        <v>881</v>
      </c>
      <c r="E1146" s="197" t="s">
        <v>11</v>
      </c>
      <c r="F1146" s="196" t="s">
        <v>11</v>
      </c>
      <c r="G1146" s="196">
        <v>91376</v>
      </c>
      <c r="H1146" s="196" t="s">
        <v>1210</v>
      </c>
      <c r="I1146" s="196" t="s">
        <v>8</v>
      </c>
      <c r="J1146" s="196" t="s">
        <v>62</v>
      </c>
      <c r="K1146" s="197">
        <v>7.95</v>
      </c>
      <c r="L1146" s="196" t="s">
        <v>63</v>
      </c>
      <c r="M1146"/>
    </row>
    <row r="1147" spans="1:13" ht="13.5" hidden="1" x14ac:dyDescent="0.25">
      <c r="A1147" s="196" t="s">
        <v>589</v>
      </c>
      <c r="B1147" s="196" t="s">
        <v>590</v>
      </c>
      <c r="C1147" s="196" t="s">
        <v>880</v>
      </c>
      <c r="D1147" s="196" t="s">
        <v>881</v>
      </c>
      <c r="E1147" s="197" t="s">
        <v>11</v>
      </c>
      <c r="F1147" s="196" t="s">
        <v>11</v>
      </c>
      <c r="G1147" s="196">
        <v>91377</v>
      </c>
      <c r="H1147" s="196" t="s">
        <v>1211</v>
      </c>
      <c r="I1147" s="196" t="s">
        <v>8</v>
      </c>
      <c r="J1147" s="196" t="s">
        <v>62</v>
      </c>
      <c r="K1147" s="197">
        <v>3.21</v>
      </c>
      <c r="L1147" s="196" t="s">
        <v>63</v>
      </c>
      <c r="M1147"/>
    </row>
    <row r="1148" spans="1:13" ht="13.5" hidden="1" x14ac:dyDescent="0.25">
      <c r="A1148" s="196" t="s">
        <v>589</v>
      </c>
      <c r="B1148" s="196" t="s">
        <v>590</v>
      </c>
      <c r="C1148" s="196" t="s">
        <v>880</v>
      </c>
      <c r="D1148" s="196" t="s">
        <v>881</v>
      </c>
      <c r="E1148" s="197" t="s">
        <v>11</v>
      </c>
      <c r="F1148" s="196" t="s">
        <v>11</v>
      </c>
      <c r="G1148" s="196">
        <v>91380</v>
      </c>
      <c r="H1148" s="196" t="s">
        <v>1212</v>
      </c>
      <c r="I1148" s="196" t="s">
        <v>8</v>
      </c>
      <c r="J1148" s="196" t="s">
        <v>62</v>
      </c>
      <c r="K1148" s="197">
        <v>29.22</v>
      </c>
      <c r="L1148" s="196" t="s">
        <v>63</v>
      </c>
      <c r="M1148"/>
    </row>
    <row r="1149" spans="1:13" ht="13.5" hidden="1" x14ac:dyDescent="0.25">
      <c r="A1149" s="196" t="s">
        <v>589</v>
      </c>
      <c r="B1149" s="196" t="s">
        <v>590</v>
      </c>
      <c r="C1149" s="196" t="s">
        <v>880</v>
      </c>
      <c r="D1149" s="196" t="s">
        <v>881</v>
      </c>
      <c r="E1149" s="197" t="s">
        <v>11</v>
      </c>
      <c r="F1149" s="196" t="s">
        <v>11</v>
      </c>
      <c r="G1149" s="196">
        <v>91381</v>
      </c>
      <c r="H1149" s="196" t="s">
        <v>1213</v>
      </c>
      <c r="I1149" s="196" t="s">
        <v>8</v>
      </c>
      <c r="J1149" s="196" t="s">
        <v>62</v>
      </c>
      <c r="K1149" s="197">
        <v>11.21</v>
      </c>
      <c r="L1149" s="196" t="s">
        <v>63</v>
      </c>
      <c r="M1149"/>
    </row>
    <row r="1150" spans="1:13" ht="13.5" hidden="1" x14ac:dyDescent="0.25">
      <c r="A1150" s="196" t="s">
        <v>589</v>
      </c>
      <c r="B1150" s="196" t="s">
        <v>590</v>
      </c>
      <c r="C1150" s="196" t="s">
        <v>880</v>
      </c>
      <c r="D1150" s="196" t="s">
        <v>881</v>
      </c>
      <c r="E1150" s="197" t="s">
        <v>11</v>
      </c>
      <c r="F1150" s="196" t="s">
        <v>11</v>
      </c>
      <c r="G1150" s="196">
        <v>91382</v>
      </c>
      <c r="H1150" s="196" t="s">
        <v>1214</v>
      </c>
      <c r="I1150" s="196" t="s">
        <v>8</v>
      </c>
      <c r="J1150" s="196" t="s">
        <v>62</v>
      </c>
      <c r="K1150" s="197">
        <v>4.53</v>
      </c>
      <c r="L1150" s="196" t="s">
        <v>63</v>
      </c>
      <c r="M1150"/>
    </row>
    <row r="1151" spans="1:13" ht="13.5" hidden="1" x14ac:dyDescent="0.25">
      <c r="A1151" s="196" t="s">
        <v>589</v>
      </c>
      <c r="B1151" s="196" t="s">
        <v>590</v>
      </c>
      <c r="C1151" s="196" t="s">
        <v>880</v>
      </c>
      <c r="D1151" s="196" t="s">
        <v>881</v>
      </c>
      <c r="E1151" s="197" t="s">
        <v>11</v>
      </c>
      <c r="F1151" s="196" t="s">
        <v>11</v>
      </c>
      <c r="G1151" s="196">
        <v>91383</v>
      </c>
      <c r="H1151" s="196" t="s">
        <v>1215</v>
      </c>
      <c r="I1151" s="196" t="s">
        <v>8</v>
      </c>
      <c r="J1151" s="196" t="s">
        <v>62</v>
      </c>
      <c r="K1151" s="197">
        <v>52.56</v>
      </c>
      <c r="L1151" s="196" t="s">
        <v>63</v>
      </c>
      <c r="M1151"/>
    </row>
    <row r="1152" spans="1:13" ht="13.5" hidden="1" x14ac:dyDescent="0.25">
      <c r="A1152" s="196" t="s">
        <v>589</v>
      </c>
      <c r="B1152" s="196" t="s">
        <v>590</v>
      </c>
      <c r="C1152" s="196" t="s">
        <v>880</v>
      </c>
      <c r="D1152" s="196" t="s">
        <v>881</v>
      </c>
      <c r="E1152" s="197" t="s">
        <v>11</v>
      </c>
      <c r="F1152" s="196" t="s">
        <v>11</v>
      </c>
      <c r="G1152" s="196">
        <v>91384</v>
      </c>
      <c r="H1152" s="196" t="s">
        <v>1216</v>
      </c>
      <c r="I1152" s="196" t="s">
        <v>8</v>
      </c>
      <c r="J1152" s="196" t="s">
        <v>595</v>
      </c>
      <c r="K1152" s="197">
        <v>140.77000000000001</v>
      </c>
      <c r="L1152" s="196" t="s">
        <v>63</v>
      </c>
      <c r="M1152"/>
    </row>
    <row r="1153" spans="1:13" ht="13.5" hidden="1" x14ac:dyDescent="0.25">
      <c r="A1153" s="196" t="s">
        <v>589</v>
      </c>
      <c r="B1153" s="196" t="s">
        <v>590</v>
      </c>
      <c r="C1153" s="196" t="s">
        <v>880</v>
      </c>
      <c r="D1153" s="196" t="s">
        <v>881</v>
      </c>
      <c r="E1153" s="197" t="s">
        <v>11</v>
      </c>
      <c r="F1153" s="196" t="s">
        <v>11</v>
      </c>
      <c r="G1153" s="196">
        <v>91390</v>
      </c>
      <c r="H1153" s="196" t="s">
        <v>1217</v>
      </c>
      <c r="I1153" s="196" t="s">
        <v>8</v>
      </c>
      <c r="J1153" s="196" t="s">
        <v>62</v>
      </c>
      <c r="K1153" s="197">
        <v>19.260000000000002</v>
      </c>
      <c r="L1153" s="196" t="s">
        <v>63</v>
      </c>
      <c r="M1153"/>
    </row>
    <row r="1154" spans="1:13" ht="13.5" hidden="1" x14ac:dyDescent="0.25">
      <c r="A1154" s="196" t="s">
        <v>589</v>
      </c>
      <c r="B1154" s="196" t="s">
        <v>590</v>
      </c>
      <c r="C1154" s="196" t="s">
        <v>880</v>
      </c>
      <c r="D1154" s="196" t="s">
        <v>881</v>
      </c>
      <c r="E1154" s="197" t="s">
        <v>11</v>
      </c>
      <c r="F1154" s="196" t="s">
        <v>11</v>
      </c>
      <c r="G1154" s="196">
        <v>91391</v>
      </c>
      <c r="H1154" s="196" t="s">
        <v>1218</v>
      </c>
      <c r="I1154" s="196" t="s">
        <v>8</v>
      </c>
      <c r="J1154" s="196" t="s">
        <v>62</v>
      </c>
      <c r="K1154" s="197">
        <v>7.67</v>
      </c>
      <c r="L1154" s="196" t="s">
        <v>63</v>
      </c>
      <c r="M1154"/>
    </row>
    <row r="1155" spans="1:13" ht="13.5" hidden="1" x14ac:dyDescent="0.25">
      <c r="A1155" s="196" t="s">
        <v>589</v>
      </c>
      <c r="B1155" s="196" t="s">
        <v>590</v>
      </c>
      <c r="C1155" s="196" t="s">
        <v>880</v>
      </c>
      <c r="D1155" s="196" t="s">
        <v>881</v>
      </c>
      <c r="E1155" s="197" t="s">
        <v>11</v>
      </c>
      <c r="F1155" s="196" t="s">
        <v>11</v>
      </c>
      <c r="G1155" s="196">
        <v>91392</v>
      </c>
      <c r="H1155" s="196" t="s">
        <v>1219</v>
      </c>
      <c r="I1155" s="196" t="s">
        <v>8</v>
      </c>
      <c r="J1155" s="196" t="s">
        <v>62</v>
      </c>
      <c r="K1155" s="197">
        <v>3.09</v>
      </c>
      <c r="L1155" s="196" t="s">
        <v>63</v>
      </c>
      <c r="M1155"/>
    </row>
    <row r="1156" spans="1:13" ht="13.5" hidden="1" x14ac:dyDescent="0.25">
      <c r="A1156" s="196" t="s">
        <v>589</v>
      </c>
      <c r="B1156" s="196" t="s">
        <v>590</v>
      </c>
      <c r="C1156" s="196" t="s">
        <v>880</v>
      </c>
      <c r="D1156" s="196" t="s">
        <v>881</v>
      </c>
      <c r="E1156" s="197" t="s">
        <v>11</v>
      </c>
      <c r="F1156" s="196" t="s">
        <v>11</v>
      </c>
      <c r="G1156" s="196">
        <v>91396</v>
      </c>
      <c r="H1156" s="196" t="s">
        <v>1220</v>
      </c>
      <c r="I1156" s="196" t="s">
        <v>8</v>
      </c>
      <c r="J1156" s="196" t="s">
        <v>62</v>
      </c>
      <c r="K1156" s="197">
        <v>29.11</v>
      </c>
      <c r="L1156" s="196" t="s">
        <v>63</v>
      </c>
      <c r="M1156"/>
    </row>
    <row r="1157" spans="1:13" ht="13.5" hidden="1" x14ac:dyDescent="0.25">
      <c r="A1157" s="196" t="s">
        <v>589</v>
      </c>
      <c r="B1157" s="196" t="s">
        <v>590</v>
      </c>
      <c r="C1157" s="196" t="s">
        <v>880</v>
      </c>
      <c r="D1157" s="196" t="s">
        <v>881</v>
      </c>
      <c r="E1157" s="197" t="s">
        <v>11</v>
      </c>
      <c r="F1157" s="196" t="s">
        <v>11</v>
      </c>
      <c r="G1157" s="196">
        <v>91397</v>
      </c>
      <c r="H1157" s="196" t="s">
        <v>1221</v>
      </c>
      <c r="I1157" s="196" t="s">
        <v>8</v>
      </c>
      <c r="J1157" s="196" t="s">
        <v>62</v>
      </c>
      <c r="K1157" s="197">
        <v>11.25</v>
      </c>
      <c r="L1157" s="196" t="s">
        <v>63</v>
      </c>
      <c r="M1157"/>
    </row>
    <row r="1158" spans="1:13" ht="13.5" hidden="1" x14ac:dyDescent="0.25">
      <c r="A1158" s="196" t="s">
        <v>589</v>
      </c>
      <c r="B1158" s="196" t="s">
        <v>590</v>
      </c>
      <c r="C1158" s="196" t="s">
        <v>880</v>
      </c>
      <c r="D1158" s="196" t="s">
        <v>881</v>
      </c>
      <c r="E1158" s="197" t="s">
        <v>11</v>
      </c>
      <c r="F1158" s="196" t="s">
        <v>11</v>
      </c>
      <c r="G1158" s="196">
        <v>91398</v>
      </c>
      <c r="H1158" s="196" t="s">
        <v>1222</v>
      </c>
      <c r="I1158" s="196" t="s">
        <v>8</v>
      </c>
      <c r="J1158" s="196" t="s">
        <v>62</v>
      </c>
      <c r="K1158" s="197">
        <v>4.54</v>
      </c>
      <c r="L1158" s="196" t="s">
        <v>63</v>
      </c>
      <c r="M1158"/>
    </row>
    <row r="1159" spans="1:13" ht="13.5" hidden="1" x14ac:dyDescent="0.25">
      <c r="A1159" s="196" t="s">
        <v>589</v>
      </c>
      <c r="B1159" s="196" t="s">
        <v>590</v>
      </c>
      <c r="C1159" s="196" t="s">
        <v>880</v>
      </c>
      <c r="D1159" s="196" t="s">
        <v>881</v>
      </c>
      <c r="E1159" s="197" t="s">
        <v>11</v>
      </c>
      <c r="F1159" s="196" t="s">
        <v>11</v>
      </c>
      <c r="G1159" s="196">
        <v>91402</v>
      </c>
      <c r="H1159" s="196" t="s">
        <v>1223</v>
      </c>
      <c r="I1159" s="196" t="s">
        <v>8</v>
      </c>
      <c r="J1159" s="196" t="s">
        <v>62</v>
      </c>
      <c r="K1159" s="197">
        <v>3.57</v>
      </c>
      <c r="L1159" s="196" t="s">
        <v>63</v>
      </c>
      <c r="M1159"/>
    </row>
    <row r="1160" spans="1:13" ht="13.5" hidden="1" x14ac:dyDescent="0.25">
      <c r="A1160" s="196" t="s">
        <v>589</v>
      </c>
      <c r="B1160" s="196" t="s">
        <v>590</v>
      </c>
      <c r="C1160" s="196" t="s">
        <v>880</v>
      </c>
      <c r="D1160" s="196" t="s">
        <v>881</v>
      </c>
      <c r="E1160" s="197" t="s">
        <v>11</v>
      </c>
      <c r="F1160" s="196" t="s">
        <v>11</v>
      </c>
      <c r="G1160" s="196">
        <v>91466</v>
      </c>
      <c r="H1160" s="196" t="s">
        <v>1224</v>
      </c>
      <c r="I1160" s="196" t="s">
        <v>8</v>
      </c>
      <c r="J1160" s="196" t="s">
        <v>62</v>
      </c>
      <c r="K1160" s="197">
        <v>4.05</v>
      </c>
      <c r="L1160" s="196" t="s">
        <v>63</v>
      </c>
      <c r="M1160"/>
    </row>
    <row r="1161" spans="1:13" ht="13.5" hidden="1" x14ac:dyDescent="0.25">
      <c r="A1161" s="196" t="s">
        <v>589</v>
      </c>
      <c r="B1161" s="196" t="s">
        <v>590</v>
      </c>
      <c r="C1161" s="196" t="s">
        <v>880</v>
      </c>
      <c r="D1161" s="196" t="s">
        <v>881</v>
      </c>
      <c r="E1161" s="197" t="s">
        <v>11</v>
      </c>
      <c r="F1161" s="196" t="s">
        <v>11</v>
      </c>
      <c r="G1161" s="196">
        <v>91467</v>
      </c>
      <c r="H1161" s="196" t="s">
        <v>1225</v>
      </c>
      <c r="I1161" s="196" t="s">
        <v>8</v>
      </c>
      <c r="J1161" s="196" t="s">
        <v>595</v>
      </c>
      <c r="K1161" s="197">
        <v>156.99</v>
      </c>
      <c r="L1161" s="196" t="s">
        <v>63</v>
      </c>
      <c r="M1161"/>
    </row>
    <row r="1162" spans="1:13" ht="13.5" hidden="1" x14ac:dyDescent="0.25">
      <c r="A1162" s="196" t="s">
        <v>589</v>
      </c>
      <c r="B1162" s="196" t="s">
        <v>590</v>
      </c>
      <c r="C1162" s="196" t="s">
        <v>880</v>
      </c>
      <c r="D1162" s="196" t="s">
        <v>881</v>
      </c>
      <c r="E1162" s="197" t="s">
        <v>11</v>
      </c>
      <c r="F1162" s="196" t="s">
        <v>11</v>
      </c>
      <c r="G1162" s="196">
        <v>91468</v>
      </c>
      <c r="H1162" s="196" t="s">
        <v>1226</v>
      </c>
      <c r="I1162" s="196" t="s">
        <v>8</v>
      </c>
      <c r="J1162" s="196" t="s">
        <v>62</v>
      </c>
      <c r="K1162" s="197">
        <v>25.48</v>
      </c>
      <c r="L1162" s="196" t="s">
        <v>63</v>
      </c>
      <c r="M1162"/>
    </row>
    <row r="1163" spans="1:13" ht="13.5" hidden="1" x14ac:dyDescent="0.25">
      <c r="A1163" s="196" t="s">
        <v>589</v>
      </c>
      <c r="B1163" s="196" t="s">
        <v>590</v>
      </c>
      <c r="C1163" s="196" t="s">
        <v>880</v>
      </c>
      <c r="D1163" s="196" t="s">
        <v>881</v>
      </c>
      <c r="E1163" s="197" t="s">
        <v>11</v>
      </c>
      <c r="F1163" s="196" t="s">
        <v>11</v>
      </c>
      <c r="G1163" s="196">
        <v>91469</v>
      </c>
      <c r="H1163" s="196" t="s">
        <v>1227</v>
      </c>
      <c r="I1163" s="196" t="s">
        <v>8</v>
      </c>
      <c r="J1163" s="196" t="s">
        <v>62</v>
      </c>
      <c r="K1163" s="197">
        <v>9.9700000000000006</v>
      </c>
      <c r="L1163" s="196" t="s">
        <v>63</v>
      </c>
      <c r="M1163"/>
    </row>
    <row r="1164" spans="1:13" ht="13.5" hidden="1" x14ac:dyDescent="0.25">
      <c r="A1164" s="196" t="s">
        <v>589</v>
      </c>
      <c r="B1164" s="196" t="s">
        <v>590</v>
      </c>
      <c r="C1164" s="196" t="s">
        <v>880</v>
      </c>
      <c r="D1164" s="196" t="s">
        <v>881</v>
      </c>
      <c r="E1164" s="197" t="s">
        <v>11</v>
      </c>
      <c r="F1164" s="196" t="s">
        <v>11</v>
      </c>
      <c r="G1164" s="196">
        <v>91484</v>
      </c>
      <c r="H1164" s="196" t="s">
        <v>1228</v>
      </c>
      <c r="I1164" s="196" t="s">
        <v>8</v>
      </c>
      <c r="J1164" s="196" t="s">
        <v>62</v>
      </c>
      <c r="K1164" s="197">
        <v>4.0199999999999996</v>
      </c>
      <c r="L1164" s="196" t="s">
        <v>63</v>
      </c>
      <c r="M1164"/>
    </row>
    <row r="1165" spans="1:13" ht="13.5" hidden="1" x14ac:dyDescent="0.25">
      <c r="A1165" s="196" t="s">
        <v>589</v>
      </c>
      <c r="B1165" s="196" t="s">
        <v>590</v>
      </c>
      <c r="C1165" s="196" t="s">
        <v>880</v>
      </c>
      <c r="D1165" s="196" t="s">
        <v>881</v>
      </c>
      <c r="E1165" s="197" t="s">
        <v>11</v>
      </c>
      <c r="F1165" s="196" t="s">
        <v>11</v>
      </c>
      <c r="G1165" s="196">
        <v>91485</v>
      </c>
      <c r="H1165" s="196" t="s">
        <v>1229</v>
      </c>
      <c r="I1165" s="196" t="s">
        <v>8</v>
      </c>
      <c r="J1165" s="196" t="s">
        <v>595</v>
      </c>
      <c r="K1165" s="197">
        <v>153.66</v>
      </c>
      <c r="L1165" s="196" t="s">
        <v>63</v>
      </c>
      <c r="M1165"/>
    </row>
    <row r="1166" spans="1:13" ht="13.5" hidden="1" x14ac:dyDescent="0.25">
      <c r="A1166" s="196" t="s">
        <v>589</v>
      </c>
      <c r="B1166" s="196" t="s">
        <v>590</v>
      </c>
      <c r="C1166" s="196" t="s">
        <v>880</v>
      </c>
      <c r="D1166" s="196" t="s">
        <v>881</v>
      </c>
      <c r="E1166" s="197" t="s">
        <v>11</v>
      </c>
      <c r="F1166" s="196" t="s">
        <v>11</v>
      </c>
      <c r="G1166" s="196">
        <v>91529</v>
      </c>
      <c r="H1166" s="196" t="s">
        <v>1230</v>
      </c>
      <c r="I1166" s="196" t="s">
        <v>8</v>
      </c>
      <c r="J1166" s="196" t="s">
        <v>62</v>
      </c>
      <c r="K1166" s="197">
        <v>0.87</v>
      </c>
      <c r="L1166" s="196" t="s">
        <v>63</v>
      </c>
      <c r="M1166"/>
    </row>
    <row r="1167" spans="1:13" ht="13.5" hidden="1" x14ac:dyDescent="0.25">
      <c r="A1167" s="196" t="s">
        <v>589</v>
      </c>
      <c r="B1167" s="196" t="s">
        <v>590</v>
      </c>
      <c r="C1167" s="196" t="s">
        <v>880</v>
      </c>
      <c r="D1167" s="196" t="s">
        <v>881</v>
      </c>
      <c r="E1167" s="197" t="s">
        <v>11</v>
      </c>
      <c r="F1167" s="196" t="s">
        <v>11</v>
      </c>
      <c r="G1167" s="196">
        <v>91530</v>
      </c>
      <c r="H1167" s="196" t="s">
        <v>1231</v>
      </c>
      <c r="I1167" s="196" t="s">
        <v>8</v>
      </c>
      <c r="J1167" s="196" t="s">
        <v>62</v>
      </c>
      <c r="K1167" s="197">
        <v>0.23</v>
      </c>
      <c r="L1167" s="196" t="s">
        <v>63</v>
      </c>
      <c r="M1167"/>
    </row>
    <row r="1168" spans="1:13" ht="13.5" hidden="1" x14ac:dyDescent="0.25">
      <c r="A1168" s="196" t="s">
        <v>589</v>
      </c>
      <c r="B1168" s="196" t="s">
        <v>590</v>
      </c>
      <c r="C1168" s="196" t="s">
        <v>880</v>
      </c>
      <c r="D1168" s="196" t="s">
        <v>881</v>
      </c>
      <c r="E1168" s="197" t="s">
        <v>11</v>
      </c>
      <c r="F1168" s="196" t="s">
        <v>11</v>
      </c>
      <c r="G1168" s="196">
        <v>91531</v>
      </c>
      <c r="H1168" s="196" t="s">
        <v>1232</v>
      </c>
      <c r="I1168" s="196" t="s">
        <v>8</v>
      </c>
      <c r="J1168" s="196" t="s">
        <v>62</v>
      </c>
      <c r="K1168" s="197">
        <v>1.0900000000000001</v>
      </c>
      <c r="L1168" s="196" t="s">
        <v>63</v>
      </c>
      <c r="M1168"/>
    </row>
    <row r="1169" spans="1:13" ht="13.5" hidden="1" x14ac:dyDescent="0.25">
      <c r="A1169" s="196" t="s">
        <v>589</v>
      </c>
      <c r="B1169" s="196" t="s">
        <v>590</v>
      </c>
      <c r="C1169" s="196" t="s">
        <v>880</v>
      </c>
      <c r="D1169" s="196" t="s">
        <v>881</v>
      </c>
      <c r="E1169" s="197" t="s">
        <v>11</v>
      </c>
      <c r="F1169" s="196" t="s">
        <v>11</v>
      </c>
      <c r="G1169" s="196">
        <v>91532</v>
      </c>
      <c r="H1169" s="196" t="s">
        <v>1233</v>
      </c>
      <c r="I1169" s="196" t="s">
        <v>8</v>
      </c>
      <c r="J1169" s="196" t="s">
        <v>595</v>
      </c>
      <c r="K1169" s="197">
        <v>6.09</v>
      </c>
      <c r="L1169" s="196" t="s">
        <v>63</v>
      </c>
      <c r="M1169"/>
    </row>
    <row r="1170" spans="1:13" ht="13.5" hidden="1" x14ac:dyDescent="0.25">
      <c r="A1170" s="196" t="s">
        <v>589</v>
      </c>
      <c r="B1170" s="196" t="s">
        <v>590</v>
      </c>
      <c r="C1170" s="196" t="s">
        <v>880</v>
      </c>
      <c r="D1170" s="196" t="s">
        <v>881</v>
      </c>
      <c r="E1170" s="197" t="s">
        <v>11</v>
      </c>
      <c r="F1170" s="196" t="s">
        <v>11</v>
      </c>
      <c r="G1170" s="196">
        <v>91629</v>
      </c>
      <c r="H1170" s="196" t="s">
        <v>1234</v>
      </c>
      <c r="I1170" s="196" t="s">
        <v>8</v>
      </c>
      <c r="J1170" s="196" t="s">
        <v>62</v>
      </c>
      <c r="K1170" s="197">
        <v>21.63</v>
      </c>
      <c r="L1170" s="196" t="s">
        <v>63</v>
      </c>
      <c r="M1170"/>
    </row>
    <row r="1171" spans="1:13" ht="13.5" hidden="1" x14ac:dyDescent="0.25">
      <c r="A1171" s="196" t="s">
        <v>589</v>
      </c>
      <c r="B1171" s="196" t="s">
        <v>590</v>
      </c>
      <c r="C1171" s="196" t="s">
        <v>880</v>
      </c>
      <c r="D1171" s="196" t="s">
        <v>881</v>
      </c>
      <c r="E1171" s="197" t="s">
        <v>11</v>
      </c>
      <c r="F1171" s="196" t="s">
        <v>11</v>
      </c>
      <c r="G1171" s="196">
        <v>91630</v>
      </c>
      <c r="H1171" s="196" t="s">
        <v>1235</v>
      </c>
      <c r="I1171" s="196" t="s">
        <v>8</v>
      </c>
      <c r="J1171" s="196" t="s">
        <v>62</v>
      </c>
      <c r="K1171" s="197">
        <v>8.0399999999999991</v>
      </c>
      <c r="L1171" s="196" t="s">
        <v>63</v>
      </c>
      <c r="M1171"/>
    </row>
    <row r="1172" spans="1:13" ht="13.5" hidden="1" x14ac:dyDescent="0.25">
      <c r="A1172" s="196" t="s">
        <v>589</v>
      </c>
      <c r="B1172" s="196" t="s">
        <v>590</v>
      </c>
      <c r="C1172" s="196" t="s">
        <v>880</v>
      </c>
      <c r="D1172" s="196" t="s">
        <v>881</v>
      </c>
      <c r="E1172" s="197" t="s">
        <v>11</v>
      </c>
      <c r="F1172" s="196" t="s">
        <v>11</v>
      </c>
      <c r="G1172" s="196">
        <v>91631</v>
      </c>
      <c r="H1172" s="196" t="s">
        <v>1236</v>
      </c>
      <c r="I1172" s="196" t="s">
        <v>8</v>
      </c>
      <c r="J1172" s="196" t="s">
        <v>62</v>
      </c>
      <c r="K1172" s="197">
        <v>3.24</v>
      </c>
      <c r="L1172" s="196" t="s">
        <v>63</v>
      </c>
      <c r="M1172"/>
    </row>
    <row r="1173" spans="1:13" ht="13.5" hidden="1" x14ac:dyDescent="0.25">
      <c r="A1173" s="196" t="s">
        <v>589</v>
      </c>
      <c r="B1173" s="196" t="s">
        <v>590</v>
      </c>
      <c r="C1173" s="196" t="s">
        <v>880</v>
      </c>
      <c r="D1173" s="196" t="s">
        <v>881</v>
      </c>
      <c r="E1173" s="197" t="s">
        <v>11</v>
      </c>
      <c r="F1173" s="196" t="s">
        <v>11</v>
      </c>
      <c r="G1173" s="196">
        <v>91632</v>
      </c>
      <c r="H1173" s="196" t="s">
        <v>1237</v>
      </c>
      <c r="I1173" s="196" t="s">
        <v>8</v>
      </c>
      <c r="J1173" s="196" t="s">
        <v>62</v>
      </c>
      <c r="K1173" s="197">
        <v>37.020000000000003</v>
      </c>
      <c r="L1173" s="196" t="s">
        <v>63</v>
      </c>
      <c r="M1173"/>
    </row>
    <row r="1174" spans="1:13" ht="13.5" hidden="1" x14ac:dyDescent="0.25">
      <c r="A1174" s="196" t="s">
        <v>589</v>
      </c>
      <c r="B1174" s="196" t="s">
        <v>590</v>
      </c>
      <c r="C1174" s="196" t="s">
        <v>880</v>
      </c>
      <c r="D1174" s="196" t="s">
        <v>881</v>
      </c>
      <c r="E1174" s="197" t="s">
        <v>11</v>
      </c>
      <c r="F1174" s="196" t="s">
        <v>11</v>
      </c>
      <c r="G1174" s="196">
        <v>91633</v>
      </c>
      <c r="H1174" s="196" t="s">
        <v>1238</v>
      </c>
      <c r="I1174" s="196" t="s">
        <v>8</v>
      </c>
      <c r="J1174" s="196" t="s">
        <v>595</v>
      </c>
      <c r="K1174" s="197">
        <v>132.87</v>
      </c>
      <c r="L1174" s="196" t="s">
        <v>63</v>
      </c>
      <c r="M1174"/>
    </row>
    <row r="1175" spans="1:13" ht="13.5" hidden="1" x14ac:dyDescent="0.25">
      <c r="A1175" s="196" t="s">
        <v>589</v>
      </c>
      <c r="B1175" s="196" t="s">
        <v>590</v>
      </c>
      <c r="C1175" s="196" t="s">
        <v>880</v>
      </c>
      <c r="D1175" s="196" t="s">
        <v>881</v>
      </c>
      <c r="E1175" s="197" t="s">
        <v>11</v>
      </c>
      <c r="F1175" s="196" t="s">
        <v>11</v>
      </c>
      <c r="G1175" s="196">
        <v>91640</v>
      </c>
      <c r="H1175" s="196" t="s">
        <v>1239</v>
      </c>
      <c r="I1175" s="196" t="s">
        <v>8</v>
      </c>
      <c r="J1175" s="196" t="s">
        <v>62</v>
      </c>
      <c r="K1175" s="197">
        <v>41.47</v>
      </c>
      <c r="L1175" s="196" t="s">
        <v>63</v>
      </c>
      <c r="M1175"/>
    </row>
    <row r="1176" spans="1:13" ht="13.5" hidden="1" x14ac:dyDescent="0.25">
      <c r="A1176" s="196" t="s">
        <v>589</v>
      </c>
      <c r="B1176" s="196" t="s">
        <v>590</v>
      </c>
      <c r="C1176" s="196" t="s">
        <v>880</v>
      </c>
      <c r="D1176" s="196" t="s">
        <v>881</v>
      </c>
      <c r="E1176" s="197" t="s">
        <v>11</v>
      </c>
      <c r="F1176" s="196" t="s">
        <v>11</v>
      </c>
      <c r="G1176" s="196">
        <v>91641</v>
      </c>
      <c r="H1176" s="196" t="s">
        <v>1240</v>
      </c>
      <c r="I1176" s="196" t="s">
        <v>8</v>
      </c>
      <c r="J1176" s="196" t="s">
        <v>62</v>
      </c>
      <c r="K1176" s="197">
        <v>16.739999999999998</v>
      </c>
      <c r="L1176" s="196" t="s">
        <v>63</v>
      </c>
      <c r="M1176"/>
    </row>
    <row r="1177" spans="1:13" ht="13.5" hidden="1" x14ac:dyDescent="0.25">
      <c r="A1177" s="196" t="s">
        <v>589</v>
      </c>
      <c r="B1177" s="196" t="s">
        <v>590</v>
      </c>
      <c r="C1177" s="196" t="s">
        <v>880</v>
      </c>
      <c r="D1177" s="196" t="s">
        <v>881</v>
      </c>
      <c r="E1177" s="197" t="s">
        <v>11</v>
      </c>
      <c r="F1177" s="196" t="s">
        <v>11</v>
      </c>
      <c r="G1177" s="196">
        <v>91642</v>
      </c>
      <c r="H1177" s="196" t="s">
        <v>1241</v>
      </c>
      <c r="I1177" s="196" t="s">
        <v>8</v>
      </c>
      <c r="J1177" s="196" t="s">
        <v>62</v>
      </c>
      <c r="K1177" s="197">
        <v>6.77</v>
      </c>
      <c r="L1177" s="196" t="s">
        <v>63</v>
      </c>
      <c r="M1177"/>
    </row>
    <row r="1178" spans="1:13" ht="13.5" hidden="1" x14ac:dyDescent="0.25">
      <c r="A1178" s="196" t="s">
        <v>589</v>
      </c>
      <c r="B1178" s="196" t="s">
        <v>590</v>
      </c>
      <c r="C1178" s="196" t="s">
        <v>880</v>
      </c>
      <c r="D1178" s="196" t="s">
        <v>881</v>
      </c>
      <c r="E1178" s="197" t="s">
        <v>11</v>
      </c>
      <c r="F1178" s="196" t="s">
        <v>11</v>
      </c>
      <c r="G1178" s="196">
        <v>91643</v>
      </c>
      <c r="H1178" s="196" t="s">
        <v>1242</v>
      </c>
      <c r="I1178" s="196" t="s">
        <v>8</v>
      </c>
      <c r="J1178" s="196" t="s">
        <v>62</v>
      </c>
      <c r="K1178" s="197">
        <v>74.81</v>
      </c>
      <c r="L1178" s="196" t="s">
        <v>63</v>
      </c>
      <c r="M1178"/>
    </row>
    <row r="1179" spans="1:13" ht="13.5" hidden="1" x14ac:dyDescent="0.25">
      <c r="A1179" s="196" t="s">
        <v>589</v>
      </c>
      <c r="B1179" s="196" t="s">
        <v>590</v>
      </c>
      <c r="C1179" s="196" t="s">
        <v>880</v>
      </c>
      <c r="D1179" s="196" t="s">
        <v>881</v>
      </c>
      <c r="E1179" s="197" t="s">
        <v>11</v>
      </c>
      <c r="F1179" s="196" t="s">
        <v>11</v>
      </c>
      <c r="G1179" s="196">
        <v>91644</v>
      </c>
      <c r="H1179" s="196" t="s">
        <v>1243</v>
      </c>
      <c r="I1179" s="196" t="s">
        <v>8</v>
      </c>
      <c r="J1179" s="196" t="s">
        <v>595</v>
      </c>
      <c r="K1179" s="197">
        <v>299.01</v>
      </c>
      <c r="L1179" s="196" t="s">
        <v>63</v>
      </c>
      <c r="M1179"/>
    </row>
    <row r="1180" spans="1:13" ht="13.5" hidden="1" x14ac:dyDescent="0.25">
      <c r="A1180" s="196" t="s">
        <v>589</v>
      </c>
      <c r="B1180" s="196" t="s">
        <v>590</v>
      </c>
      <c r="C1180" s="196" t="s">
        <v>880</v>
      </c>
      <c r="D1180" s="196" t="s">
        <v>881</v>
      </c>
      <c r="E1180" s="197" t="s">
        <v>11</v>
      </c>
      <c r="F1180" s="196" t="s">
        <v>11</v>
      </c>
      <c r="G1180" s="196">
        <v>91688</v>
      </c>
      <c r="H1180" s="196" t="s">
        <v>1244</v>
      </c>
      <c r="I1180" s="196" t="s">
        <v>8</v>
      </c>
      <c r="J1180" s="196" t="s">
        <v>62</v>
      </c>
      <c r="K1180" s="197">
        <v>0.09</v>
      </c>
      <c r="L1180" s="196" t="s">
        <v>63</v>
      </c>
      <c r="M1180"/>
    </row>
    <row r="1181" spans="1:13" ht="13.5" hidden="1" x14ac:dyDescent="0.25">
      <c r="A1181" s="196" t="s">
        <v>589</v>
      </c>
      <c r="B1181" s="196" t="s">
        <v>590</v>
      </c>
      <c r="C1181" s="196" t="s">
        <v>880</v>
      </c>
      <c r="D1181" s="196" t="s">
        <v>881</v>
      </c>
      <c r="E1181" s="197" t="s">
        <v>11</v>
      </c>
      <c r="F1181" s="196" t="s">
        <v>11</v>
      </c>
      <c r="G1181" s="196">
        <v>91689</v>
      </c>
      <c r="H1181" s="196" t="s">
        <v>1245</v>
      </c>
      <c r="I1181" s="196" t="s">
        <v>8</v>
      </c>
      <c r="J1181" s="196" t="s">
        <v>62</v>
      </c>
      <c r="K1181" s="197">
        <v>0.02</v>
      </c>
      <c r="L1181" s="196" t="s">
        <v>63</v>
      </c>
      <c r="M1181"/>
    </row>
    <row r="1182" spans="1:13" ht="13.5" hidden="1" x14ac:dyDescent="0.25">
      <c r="A1182" s="196" t="s">
        <v>589</v>
      </c>
      <c r="B1182" s="196" t="s">
        <v>590</v>
      </c>
      <c r="C1182" s="196" t="s">
        <v>880</v>
      </c>
      <c r="D1182" s="196" t="s">
        <v>881</v>
      </c>
      <c r="E1182" s="197" t="s">
        <v>11</v>
      </c>
      <c r="F1182" s="196" t="s">
        <v>11</v>
      </c>
      <c r="G1182" s="196">
        <v>91690</v>
      </c>
      <c r="H1182" s="196" t="s">
        <v>1246</v>
      </c>
      <c r="I1182" s="196" t="s">
        <v>8</v>
      </c>
      <c r="J1182" s="196" t="s">
        <v>62</v>
      </c>
      <c r="K1182" s="197">
        <v>0.06</v>
      </c>
      <c r="L1182" s="196" t="s">
        <v>63</v>
      </c>
      <c r="M1182"/>
    </row>
    <row r="1183" spans="1:13" ht="13.5" hidden="1" x14ac:dyDescent="0.25">
      <c r="A1183" s="196" t="s">
        <v>589</v>
      </c>
      <c r="B1183" s="196" t="s">
        <v>590</v>
      </c>
      <c r="C1183" s="196" t="s">
        <v>880</v>
      </c>
      <c r="D1183" s="196" t="s">
        <v>881</v>
      </c>
      <c r="E1183" s="197" t="s">
        <v>11</v>
      </c>
      <c r="F1183" s="196" t="s">
        <v>11</v>
      </c>
      <c r="G1183" s="196">
        <v>91691</v>
      </c>
      <c r="H1183" s="196" t="s">
        <v>1247</v>
      </c>
      <c r="I1183" s="196" t="s">
        <v>8</v>
      </c>
      <c r="J1183" s="196" t="s">
        <v>62</v>
      </c>
      <c r="K1183" s="197">
        <v>1.06</v>
      </c>
      <c r="L1183" s="196" t="s">
        <v>63</v>
      </c>
      <c r="M1183"/>
    </row>
    <row r="1184" spans="1:13" ht="13.5" hidden="1" x14ac:dyDescent="0.25">
      <c r="A1184" s="196" t="s">
        <v>589</v>
      </c>
      <c r="B1184" s="196" t="s">
        <v>590</v>
      </c>
      <c r="C1184" s="196" t="s">
        <v>880</v>
      </c>
      <c r="D1184" s="196" t="s">
        <v>881</v>
      </c>
      <c r="E1184" s="197" t="s">
        <v>11</v>
      </c>
      <c r="F1184" s="196" t="s">
        <v>11</v>
      </c>
      <c r="G1184" s="196">
        <v>92040</v>
      </c>
      <c r="H1184" s="196" t="s">
        <v>1248</v>
      </c>
      <c r="I1184" s="196" t="s">
        <v>8</v>
      </c>
      <c r="J1184" s="196" t="s">
        <v>62</v>
      </c>
      <c r="K1184" s="197">
        <v>6.47</v>
      </c>
      <c r="L1184" s="196" t="s">
        <v>63</v>
      </c>
      <c r="M1184"/>
    </row>
    <row r="1185" spans="1:13" ht="13.5" hidden="1" x14ac:dyDescent="0.25">
      <c r="A1185" s="196" t="s">
        <v>589</v>
      </c>
      <c r="B1185" s="196" t="s">
        <v>590</v>
      </c>
      <c r="C1185" s="196" t="s">
        <v>880</v>
      </c>
      <c r="D1185" s="196" t="s">
        <v>881</v>
      </c>
      <c r="E1185" s="197" t="s">
        <v>11</v>
      </c>
      <c r="F1185" s="196" t="s">
        <v>11</v>
      </c>
      <c r="G1185" s="196">
        <v>92041</v>
      </c>
      <c r="H1185" s="196" t="s">
        <v>1249</v>
      </c>
      <c r="I1185" s="196" t="s">
        <v>8</v>
      </c>
      <c r="J1185" s="196" t="s">
        <v>62</v>
      </c>
      <c r="K1185" s="197">
        <v>1.33</v>
      </c>
      <c r="L1185" s="196" t="s">
        <v>63</v>
      </c>
      <c r="M1185"/>
    </row>
    <row r="1186" spans="1:13" ht="13.5" hidden="1" x14ac:dyDescent="0.25">
      <c r="A1186" s="196" t="s">
        <v>589</v>
      </c>
      <c r="B1186" s="196" t="s">
        <v>590</v>
      </c>
      <c r="C1186" s="196" t="s">
        <v>880</v>
      </c>
      <c r="D1186" s="196" t="s">
        <v>881</v>
      </c>
      <c r="E1186" s="197" t="s">
        <v>11</v>
      </c>
      <c r="F1186" s="196" t="s">
        <v>11</v>
      </c>
      <c r="G1186" s="196">
        <v>92042</v>
      </c>
      <c r="H1186" s="196" t="s">
        <v>1250</v>
      </c>
      <c r="I1186" s="196" t="s">
        <v>8</v>
      </c>
      <c r="J1186" s="196" t="s">
        <v>62</v>
      </c>
      <c r="K1186" s="197">
        <v>5.39</v>
      </c>
      <c r="L1186" s="196" t="s">
        <v>63</v>
      </c>
      <c r="M1186"/>
    </row>
    <row r="1187" spans="1:13" ht="13.5" hidden="1" x14ac:dyDescent="0.25">
      <c r="A1187" s="196" t="s">
        <v>589</v>
      </c>
      <c r="B1187" s="196" t="s">
        <v>590</v>
      </c>
      <c r="C1187" s="196" t="s">
        <v>880</v>
      </c>
      <c r="D1187" s="196" t="s">
        <v>881</v>
      </c>
      <c r="E1187" s="197" t="s">
        <v>11</v>
      </c>
      <c r="F1187" s="196" t="s">
        <v>11</v>
      </c>
      <c r="G1187" s="196">
        <v>92101</v>
      </c>
      <c r="H1187" s="196" t="s">
        <v>1251</v>
      </c>
      <c r="I1187" s="196" t="s">
        <v>8</v>
      </c>
      <c r="J1187" s="196" t="s">
        <v>62</v>
      </c>
      <c r="K1187" s="197">
        <v>44.82</v>
      </c>
      <c r="L1187" s="196" t="s">
        <v>63</v>
      </c>
      <c r="M1187"/>
    </row>
    <row r="1188" spans="1:13" ht="13.5" hidden="1" x14ac:dyDescent="0.25">
      <c r="A1188" s="196" t="s">
        <v>589</v>
      </c>
      <c r="B1188" s="196" t="s">
        <v>590</v>
      </c>
      <c r="C1188" s="196" t="s">
        <v>880</v>
      </c>
      <c r="D1188" s="196" t="s">
        <v>881</v>
      </c>
      <c r="E1188" s="197" t="s">
        <v>11</v>
      </c>
      <c r="F1188" s="196" t="s">
        <v>11</v>
      </c>
      <c r="G1188" s="196">
        <v>92102</v>
      </c>
      <c r="H1188" s="196" t="s">
        <v>1252</v>
      </c>
      <c r="I1188" s="196" t="s">
        <v>8</v>
      </c>
      <c r="J1188" s="196" t="s">
        <v>62</v>
      </c>
      <c r="K1188" s="197">
        <v>14.05</v>
      </c>
      <c r="L1188" s="196" t="s">
        <v>63</v>
      </c>
      <c r="M1188"/>
    </row>
    <row r="1189" spans="1:13" ht="13.5" hidden="1" x14ac:dyDescent="0.25">
      <c r="A1189" s="196" t="s">
        <v>589</v>
      </c>
      <c r="B1189" s="196" t="s">
        <v>590</v>
      </c>
      <c r="C1189" s="196" t="s">
        <v>880</v>
      </c>
      <c r="D1189" s="196" t="s">
        <v>881</v>
      </c>
      <c r="E1189" s="197" t="s">
        <v>11</v>
      </c>
      <c r="F1189" s="196" t="s">
        <v>11</v>
      </c>
      <c r="G1189" s="196">
        <v>92103</v>
      </c>
      <c r="H1189" s="196" t="s">
        <v>1253</v>
      </c>
      <c r="I1189" s="196" t="s">
        <v>8</v>
      </c>
      <c r="J1189" s="196" t="s">
        <v>62</v>
      </c>
      <c r="K1189" s="197">
        <v>5.68</v>
      </c>
      <c r="L1189" s="196" t="s">
        <v>63</v>
      </c>
      <c r="M1189"/>
    </row>
    <row r="1190" spans="1:13" ht="13.5" hidden="1" x14ac:dyDescent="0.25">
      <c r="A1190" s="196" t="s">
        <v>589</v>
      </c>
      <c r="B1190" s="196" t="s">
        <v>590</v>
      </c>
      <c r="C1190" s="196" t="s">
        <v>880</v>
      </c>
      <c r="D1190" s="196" t="s">
        <v>881</v>
      </c>
      <c r="E1190" s="197" t="s">
        <v>11</v>
      </c>
      <c r="F1190" s="196" t="s">
        <v>11</v>
      </c>
      <c r="G1190" s="196">
        <v>92104</v>
      </c>
      <c r="H1190" s="196" t="s">
        <v>1254</v>
      </c>
      <c r="I1190" s="196" t="s">
        <v>8</v>
      </c>
      <c r="J1190" s="196" t="s">
        <v>62</v>
      </c>
      <c r="K1190" s="197">
        <v>70.75</v>
      </c>
      <c r="L1190" s="196" t="s">
        <v>63</v>
      </c>
      <c r="M1190"/>
    </row>
    <row r="1191" spans="1:13" ht="13.5" hidden="1" x14ac:dyDescent="0.25">
      <c r="A1191" s="196" t="s">
        <v>589</v>
      </c>
      <c r="B1191" s="196" t="s">
        <v>590</v>
      </c>
      <c r="C1191" s="196" t="s">
        <v>880</v>
      </c>
      <c r="D1191" s="196" t="s">
        <v>881</v>
      </c>
      <c r="E1191" s="197" t="s">
        <v>11</v>
      </c>
      <c r="F1191" s="196" t="s">
        <v>11</v>
      </c>
      <c r="G1191" s="196">
        <v>92105</v>
      </c>
      <c r="H1191" s="196" t="s">
        <v>1255</v>
      </c>
      <c r="I1191" s="196" t="s">
        <v>8</v>
      </c>
      <c r="J1191" s="196" t="s">
        <v>595</v>
      </c>
      <c r="K1191" s="197">
        <v>191.03</v>
      </c>
      <c r="L1191" s="196" t="s">
        <v>63</v>
      </c>
      <c r="M1191"/>
    </row>
    <row r="1192" spans="1:13" ht="13.5" hidden="1" x14ac:dyDescent="0.25">
      <c r="A1192" s="196" t="s">
        <v>589</v>
      </c>
      <c r="B1192" s="196" t="s">
        <v>590</v>
      </c>
      <c r="C1192" s="196" t="s">
        <v>880</v>
      </c>
      <c r="D1192" s="196" t="s">
        <v>881</v>
      </c>
      <c r="E1192" s="197" t="s">
        <v>11</v>
      </c>
      <c r="F1192" s="196" t="s">
        <v>11</v>
      </c>
      <c r="G1192" s="196">
        <v>92108</v>
      </c>
      <c r="H1192" s="196" t="s">
        <v>1256</v>
      </c>
      <c r="I1192" s="196" t="s">
        <v>8</v>
      </c>
      <c r="J1192" s="196" t="s">
        <v>62</v>
      </c>
      <c r="K1192" s="197">
        <v>0.9</v>
      </c>
      <c r="L1192" s="196" t="s">
        <v>63</v>
      </c>
      <c r="M1192"/>
    </row>
    <row r="1193" spans="1:13" ht="13.5" hidden="1" x14ac:dyDescent="0.25">
      <c r="A1193" s="196" t="s">
        <v>589</v>
      </c>
      <c r="B1193" s="196" t="s">
        <v>590</v>
      </c>
      <c r="C1193" s="196" t="s">
        <v>880</v>
      </c>
      <c r="D1193" s="196" t="s">
        <v>881</v>
      </c>
      <c r="E1193" s="197" t="s">
        <v>11</v>
      </c>
      <c r="F1193" s="196" t="s">
        <v>11</v>
      </c>
      <c r="G1193" s="196">
        <v>92109</v>
      </c>
      <c r="H1193" s="196" t="s">
        <v>1257</v>
      </c>
      <c r="I1193" s="196" t="s">
        <v>8</v>
      </c>
      <c r="J1193" s="196" t="s">
        <v>62</v>
      </c>
      <c r="K1193" s="197">
        <v>0.2</v>
      </c>
      <c r="L1193" s="196" t="s">
        <v>63</v>
      </c>
      <c r="M1193"/>
    </row>
    <row r="1194" spans="1:13" ht="13.5" hidden="1" x14ac:dyDescent="0.25">
      <c r="A1194" s="196" t="s">
        <v>589</v>
      </c>
      <c r="B1194" s="196" t="s">
        <v>590</v>
      </c>
      <c r="C1194" s="196" t="s">
        <v>880</v>
      </c>
      <c r="D1194" s="196" t="s">
        <v>881</v>
      </c>
      <c r="E1194" s="197" t="s">
        <v>11</v>
      </c>
      <c r="F1194" s="196" t="s">
        <v>11</v>
      </c>
      <c r="G1194" s="196">
        <v>92110</v>
      </c>
      <c r="H1194" s="196" t="s">
        <v>1258</v>
      </c>
      <c r="I1194" s="196" t="s">
        <v>8</v>
      </c>
      <c r="J1194" s="196" t="s">
        <v>62</v>
      </c>
      <c r="K1194" s="197">
        <v>1.1200000000000001</v>
      </c>
      <c r="L1194" s="196" t="s">
        <v>63</v>
      </c>
      <c r="M1194"/>
    </row>
    <row r="1195" spans="1:13" ht="13.5" hidden="1" x14ac:dyDescent="0.25">
      <c r="A1195" s="196" t="s">
        <v>589</v>
      </c>
      <c r="B1195" s="196" t="s">
        <v>590</v>
      </c>
      <c r="C1195" s="196" t="s">
        <v>880</v>
      </c>
      <c r="D1195" s="196" t="s">
        <v>881</v>
      </c>
      <c r="E1195" s="197" t="s">
        <v>11</v>
      </c>
      <c r="F1195" s="196" t="s">
        <v>11</v>
      </c>
      <c r="G1195" s="196">
        <v>92111</v>
      </c>
      <c r="H1195" s="196" t="s">
        <v>1259</v>
      </c>
      <c r="I1195" s="196" t="s">
        <v>8</v>
      </c>
      <c r="J1195" s="196" t="s">
        <v>62</v>
      </c>
      <c r="K1195" s="197">
        <v>0.97</v>
      </c>
      <c r="L1195" s="196" t="s">
        <v>63</v>
      </c>
      <c r="M1195"/>
    </row>
    <row r="1196" spans="1:13" ht="13.5" hidden="1" x14ac:dyDescent="0.25">
      <c r="A1196" s="196" t="s">
        <v>589</v>
      </c>
      <c r="B1196" s="196" t="s">
        <v>590</v>
      </c>
      <c r="C1196" s="196" t="s">
        <v>880</v>
      </c>
      <c r="D1196" s="196" t="s">
        <v>881</v>
      </c>
      <c r="E1196" s="197" t="s">
        <v>11</v>
      </c>
      <c r="F1196" s="196" t="s">
        <v>11</v>
      </c>
      <c r="G1196" s="196">
        <v>92114</v>
      </c>
      <c r="H1196" s="196" t="s">
        <v>1260</v>
      </c>
      <c r="I1196" s="196" t="s">
        <v>8</v>
      </c>
      <c r="J1196" s="196" t="s">
        <v>62</v>
      </c>
      <c r="K1196" s="197">
        <v>0.22</v>
      </c>
      <c r="L1196" s="196" t="s">
        <v>63</v>
      </c>
      <c r="M1196"/>
    </row>
    <row r="1197" spans="1:13" ht="13.5" hidden="1" x14ac:dyDescent="0.25">
      <c r="A1197" s="196" t="s">
        <v>589</v>
      </c>
      <c r="B1197" s="196" t="s">
        <v>590</v>
      </c>
      <c r="C1197" s="196" t="s">
        <v>880</v>
      </c>
      <c r="D1197" s="196" t="s">
        <v>881</v>
      </c>
      <c r="E1197" s="197" t="s">
        <v>11</v>
      </c>
      <c r="F1197" s="196" t="s">
        <v>11</v>
      </c>
      <c r="G1197" s="196">
        <v>92115</v>
      </c>
      <c r="H1197" s="196" t="s">
        <v>1261</v>
      </c>
      <c r="I1197" s="196" t="s">
        <v>8</v>
      </c>
      <c r="J1197" s="196" t="s">
        <v>62</v>
      </c>
      <c r="K1197" s="197">
        <v>0.04</v>
      </c>
      <c r="L1197" s="196" t="s">
        <v>63</v>
      </c>
      <c r="M1197"/>
    </row>
    <row r="1198" spans="1:13" ht="13.5" hidden="1" x14ac:dyDescent="0.25">
      <c r="A1198" s="196" t="s">
        <v>589</v>
      </c>
      <c r="B1198" s="196" t="s">
        <v>590</v>
      </c>
      <c r="C1198" s="196" t="s">
        <v>880</v>
      </c>
      <c r="D1198" s="196" t="s">
        <v>881</v>
      </c>
      <c r="E1198" s="197" t="s">
        <v>11</v>
      </c>
      <c r="F1198" s="196" t="s">
        <v>11</v>
      </c>
      <c r="G1198" s="196">
        <v>92116</v>
      </c>
      <c r="H1198" s="196" t="s">
        <v>1262</v>
      </c>
      <c r="I1198" s="196" t="s">
        <v>8</v>
      </c>
      <c r="J1198" s="196" t="s">
        <v>62</v>
      </c>
      <c r="K1198" s="197">
        <v>0.15</v>
      </c>
      <c r="L1198" s="196" t="s">
        <v>63</v>
      </c>
      <c r="M1198"/>
    </row>
    <row r="1199" spans="1:13" ht="13.5" hidden="1" x14ac:dyDescent="0.25">
      <c r="A1199" s="196" t="s">
        <v>589</v>
      </c>
      <c r="B1199" s="196" t="s">
        <v>590</v>
      </c>
      <c r="C1199" s="196" t="s">
        <v>880</v>
      </c>
      <c r="D1199" s="196" t="s">
        <v>881</v>
      </c>
      <c r="E1199" s="197" t="s">
        <v>11</v>
      </c>
      <c r="F1199" s="196" t="s">
        <v>11</v>
      </c>
      <c r="G1199" s="196">
        <v>92133</v>
      </c>
      <c r="H1199" s="196" t="s">
        <v>1263</v>
      </c>
      <c r="I1199" s="196" t="s">
        <v>8</v>
      </c>
      <c r="J1199" s="196" t="s">
        <v>595</v>
      </c>
      <c r="K1199" s="197">
        <v>12.93</v>
      </c>
      <c r="L1199" s="196" t="s">
        <v>63</v>
      </c>
      <c r="M1199"/>
    </row>
    <row r="1200" spans="1:13" ht="13.5" hidden="1" x14ac:dyDescent="0.25">
      <c r="A1200" s="196" t="s">
        <v>589</v>
      </c>
      <c r="B1200" s="196" t="s">
        <v>590</v>
      </c>
      <c r="C1200" s="196" t="s">
        <v>880</v>
      </c>
      <c r="D1200" s="196" t="s">
        <v>881</v>
      </c>
      <c r="E1200" s="197" t="s">
        <v>11</v>
      </c>
      <c r="F1200" s="196" t="s">
        <v>11</v>
      </c>
      <c r="G1200" s="196">
        <v>92134</v>
      </c>
      <c r="H1200" s="196" t="s">
        <v>1264</v>
      </c>
      <c r="I1200" s="196" t="s">
        <v>8</v>
      </c>
      <c r="J1200" s="196" t="s">
        <v>595</v>
      </c>
      <c r="K1200" s="197">
        <v>3.98</v>
      </c>
      <c r="L1200" s="196" t="s">
        <v>63</v>
      </c>
      <c r="M1200"/>
    </row>
    <row r="1201" spans="1:13" ht="13.5" hidden="1" x14ac:dyDescent="0.25">
      <c r="A1201" s="196" t="s">
        <v>589</v>
      </c>
      <c r="B1201" s="196" t="s">
        <v>590</v>
      </c>
      <c r="C1201" s="196" t="s">
        <v>880</v>
      </c>
      <c r="D1201" s="196" t="s">
        <v>881</v>
      </c>
      <c r="E1201" s="197" t="s">
        <v>11</v>
      </c>
      <c r="F1201" s="196" t="s">
        <v>11</v>
      </c>
      <c r="G1201" s="196">
        <v>92135</v>
      </c>
      <c r="H1201" s="196" t="s">
        <v>1265</v>
      </c>
      <c r="I1201" s="196" t="s">
        <v>8</v>
      </c>
      <c r="J1201" s="196" t="s">
        <v>595</v>
      </c>
      <c r="K1201" s="197">
        <v>1.61</v>
      </c>
      <c r="L1201" s="196" t="s">
        <v>63</v>
      </c>
      <c r="M1201"/>
    </row>
    <row r="1202" spans="1:13" ht="13.5" hidden="1" x14ac:dyDescent="0.25">
      <c r="A1202" s="196" t="s">
        <v>589</v>
      </c>
      <c r="B1202" s="196" t="s">
        <v>590</v>
      </c>
      <c r="C1202" s="196" t="s">
        <v>880</v>
      </c>
      <c r="D1202" s="196" t="s">
        <v>881</v>
      </c>
      <c r="E1202" s="197" t="s">
        <v>11</v>
      </c>
      <c r="F1202" s="196" t="s">
        <v>11</v>
      </c>
      <c r="G1202" s="196">
        <v>92136</v>
      </c>
      <c r="H1202" s="196" t="s">
        <v>1266</v>
      </c>
      <c r="I1202" s="196" t="s">
        <v>8</v>
      </c>
      <c r="J1202" s="196" t="s">
        <v>595</v>
      </c>
      <c r="K1202" s="197">
        <v>16.16</v>
      </c>
      <c r="L1202" s="196" t="s">
        <v>63</v>
      </c>
      <c r="M1202"/>
    </row>
    <row r="1203" spans="1:13" ht="13.5" hidden="1" x14ac:dyDescent="0.25">
      <c r="A1203" s="196" t="s">
        <v>589</v>
      </c>
      <c r="B1203" s="196" t="s">
        <v>590</v>
      </c>
      <c r="C1203" s="196" t="s">
        <v>880</v>
      </c>
      <c r="D1203" s="196" t="s">
        <v>881</v>
      </c>
      <c r="E1203" s="197" t="s">
        <v>11</v>
      </c>
      <c r="F1203" s="196" t="s">
        <v>11</v>
      </c>
      <c r="G1203" s="196">
        <v>92137</v>
      </c>
      <c r="H1203" s="196" t="s">
        <v>1267</v>
      </c>
      <c r="I1203" s="196" t="s">
        <v>8</v>
      </c>
      <c r="J1203" s="196" t="s">
        <v>595</v>
      </c>
      <c r="K1203" s="197">
        <v>34.979999999999997</v>
      </c>
      <c r="L1203" s="196" t="s">
        <v>63</v>
      </c>
      <c r="M1203"/>
    </row>
    <row r="1204" spans="1:13" ht="13.5" hidden="1" x14ac:dyDescent="0.25">
      <c r="A1204" s="196" t="s">
        <v>589</v>
      </c>
      <c r="B1204" s="196" t="s">
        <v>590</v>
      </c>
      <c r="C1204" s="196" t="s">
        <v>880</v>
      </c>
      <c r="D1204" s="196" t="s">
        <v>881</v>
      </c>
      <c r="E1204" s="197" t="s">
        <v>11</v>
      </c>
      <c r="F1204" s="196" t="s">
        <v>11</v>
      </c>
      <c r="G1204" s="196">
        <v>92140</v>
      </c>
      <c r="H1204" s="196" t="s">
        <v>1268</v>
      </c>
      <c r="I1204" s="196" t="s">
        <v>8</v>
      </c>
      <c r="J1204" s="196" t="s">
        <v>62</v>
      </c>
      <c r="K1204" s="197">
        <v>4.7300000000000004</v>
      </c>
      <c r="L1204" s="196" t="s">
        <v>63</v>
      </c>
      <c r="M1204"/>
    </row>
    <row r="1205" spans="1:13" ht="13.5" hidden="1" x14ac:dyDescent="0.25">
      <c r="A1205" s="196" t="s">
        <v>589</v>
      </c>
      <c r="B1205" s="196" t="s">
        <v>590</v>
      </c>
      <c r="C1205" s="196" t="s">
        <v>880</v>
      </c>
      <c r="D1205" s="196" t="s">
        <v>881</v>
      </c>
      <c r="E1205" s="197" t="s">
        <v>11</v>
      </c>
      <c r="F1205" s="196" t="s">
        <v>11</v>
      </c>
      <c r="G1205" s="196">
        <v>92141</v>
      </c>
      <c r="H1205" s="196" t="s">
        <v>1269</v>
      </c>
      <c r="I1205" s="196" t="s">
        <v>8</v>
      </c>
      <c r="J1205" s="196" t="s">
        <v>62</v>
      </c>
      <c r="K1205" s="197">
        <v>1.46</v>
      </c>
      <c r="L1205" s="196" t="s">
        <v>63</v>
      </c>
      <c r="M1205"/>
    </row>
    <row r="1206" spans="1:13" ht="13.5" hidden="1" x14ac:dyDescent="0.25">
      <c r="A1206" s="196" t="s">
        <v>589</v>
      </c>
      <c r="B1206" s="196" t="s">
        <v>590</v>
      </c>
      <c r="C1206" s="196" t="s">
        <v>880</v>
      </c>
      <c r="D1206" s="196" t="s">
        <v>881</v>
      </c>
      <c r="E1206" s="197" t="s">
        <v>11</v>
      </c>
      <c r="F1206" s="196" t="s">
        <v>11</v>
      </c>
      <c r="G1206" s="196">
        <v>92142</v>
      </c>
      <c r="H1206" s="196" t="s">
        <v>1270</v>
      </c>
      <c r="I1206" s="196" t="s">
        <v>8</v>
      </c>
      <c r="J1206" s="196" t="s">
        <v>62</v>
      </c>
      <c r="K1206" s="197">
        <v>0.59</v>
      </c>
      <c r="L1206" s="196" t="s">
        <v>63</v>
      </c>
      <c r="M1206"/>
    </row>
    <row r="1207" spans="1:13" ht="13.5" hidden="1" x14ac:dyDescent="0.25">
      <c r="A1207" s="196" t="s">
        <v>589</v>
      </c>
      <c r="B1207" s="196" t="s">
        <v>590</v>
      </c>
      <c r="C1207" s="196" t="s">
        <v>880</v>
      </c>
      <c r="D1207" s="196" t="s">
        <v>881</v>
      </c>
      <c r="E1207" s="197" t="s">
        <v>11</v>
      </c>
      <c r="F1207" s="196" t="s">
        <v>11</v>
      </c>
      <c r="G1207" s="196">
        <v>92143</v>
      </c>
      <c r="H1207" s="196" t="s">
        <v>1271</v>
      </c>
      <c r="I1207" s="196" t="s">
        <v>8</v>
      </c>
      <c r="J1207" s="196" t="s">
        <v>62</v>
      </c>
      <c r="K1207" s="197">
        <v>5.92</v>
      </c>
      <c r="L1207" s="196" t="s">
        <v>63</v>
      </c>
      <c r="M1207"/>
    </row>
    <row r="1208" spans="1:13" ht="13.5" hidden="1" x14ac:dyDescent="0.25">
      <c r="A1208" s="196" t="s">
        <v>589</v>
      </c>
      <c r="B1208" s="196" t="s">
        <v>590</v>
      </c>
      <c r="C1208" s="196" t="s">
        <v>880</v>
      </c>
      <c r="D1208" s="196" t="s">
        <v>881</v>
      </c>
      <c r="E1208" s="197" t="s">
        <v>11</v>
      </c>
      <c r="F1208" s="196" t="s">
        <v>11</v>
      </c>
      <c r="G1208" s="196">
        <v>92144</v>
      </c>
      <c r="H1208" s="196" t="s">
        <v>1272</v>
      </c>
      <c r="I1208" s="196" t="s">
        <v>8</v>
      </c>
      <c r="J1208" s="196" t="s">
        <v>595</v>
      </c>
      <c r="K1208" s="197">
        <v>39.6</v>
      </c>
      <c r="L1208" s="196" t="s">
        <v>63</v>
      </c>
      <c r="M1208"/>
    </row>
    <row r="1209" spans="1:13" ht="13.5" hidden="1" x14ac:dyDescent="0.25">
      <c r="A1209" s="196" t="s">
        <v>589</v>
      </c>
      <c r="B1209" s="196" t="s">
        <v>590</v>
      </c>
      <c r="C1209" s="196" t="s">
        <v>880</v>
      </c>
      <c r="D1209" s="196" t="s">
        <v>881</v>
      </c>
      <c r="E1209" s="197" t="s">
        <v>11</v>
      </c>
      <c r="F1209" s="196" t="s">
        <v>11</v>
      </c>
      <c r="G1209" s="196">
        <v>92237</v>
      </c>
      <c r="H1209" s="196" t="s">
        <v>1273</v>
      </c>
      <c r="I1209" s="196" t="s">
        <v>8</v>
      </c>
      <c r="J1209" s="196" t="s">
        <v>62</v>
      </c>
      <c r="K1209" s="197">
        <v>30.19</v>
      </c>
      <c r="L1209" s="196" t="s">
        <v>63</v>
      </c>
      <c r="M1209"/>
    </row>
    <row r="1210" spans="1:13" ht="13.5" hidden="1" x14ac:dyDescent="0.25">
      <c r="A1210" s="196" t="s">
        <v>589</v>
      </c>
      <c r="B1210" s="196" t="s">
        <v>590</v>
      </c>
      <c r="C1210" s="196" t="s">
        <v>880</v>
      </c>
      <c r="D1210" s="196" t="s">
        <v>881</v>
      </c>
      <c r="E1210" s="197" t="s">
        <v>11</v>
      </c>
      <c r="F1210" s="196" t="s">
        <v>11</v>
      </c>
      <c r="G1210" s="196">
        <v>92238</v>
      </c>
      <c r="H1210" s="196" t="s">
        <v>1274</v>
      </c>
      <c r="I1210" s="196" t="s">
        <v>8</v>
      </c>
      <c r="J1210" s="196" t="s">
        <v>62</v>
      </c>
      <c r="K1210" s="197">
        <v>12.16</v>
      </c>
      <c r="L1210" s="196" t="s">
        <v>63</v>
      </c>
      <c r="M1210"/>
    </row>
    <row r="1211" spans="1:13" ht="13.5" hidden="1" x14ac:dyDescent="0.25">
      <c r="A1211" s="196" t="s">
        <v>589</v>
      </c>
      <c r="B1211" s="196" t="s">
        <v>590</v>
      </c>
      <c r="C1211" s="196" t="s">
        <v>880</v>
      </c>
      <c r="D1211" s="196" t="s">
        <v>881</v>
      </c>
      <c r="E1211" s="197" t="s">
        <v>11</v>
      </c>
      <c r="F1211" s="196" t="s">
        <v>11</v>
      </c>
      <c r="G1211" s="196">
        <v>92239</v>
      </c>
      <c r="H1211" s="196" t="s">
        <v>1275</v>
      </c>
      <c r="I1211" s="196" t="s">
        <v>8</v>
      </c>
      <c r="J1211" s="196" t="s">
        <v>62</v>
      </c>
      <c r="K1211" s="197">
        <v>4.91</v>
      </c>
      <c r="L1211" s="196" t="s">
        <v>63</v>
      </c>
      <c r="M1211"/>
    </row>
    <row r="1212" spans="1:13" ht="13.5" hidden="1" x14ac:dyDescent="0.25">
      <c r="A1212" s="196" t="s">
        <v>589</v>
      </c>
      <c r="B1212" s="196" t="s">
        <v>590</v>
      </c>
      <c r="C1212" s="196" t="s">
        <v>880</v>
      </c>
      <c r="D1212" s="196" t="s">
        <v>881</v>
      </c>
      <c r="E1212" s="197" t="s">
        <v>11</v>
      </c>
      <c r="F1212" s="196" t="s">
        <v>11</v>
      </c>
      <c r="G1212" s="196">
        <v>92240</v>
      </c>
      <c r="H1212" s="196" t="s">
        <v>1276</v>
      </c>
      <c r="I1212" s="196" t="s">
        <v>8</v>
      </c>
      <c r="J1212" s="196" t="s">
        <v>62</v>
      </c>
      <c r="K1212" s="197">
        <v>54.23</v>
      </c>
      <c r="L1212" s="196" t="s">
        <v>63</v>
      </c>
      <c r="M1212"/>
    </row>
    <row r="1213" spans="1:13" ht="13.5" hidden="1" x14ac:dyDescent="0.25">
      <c r="A1213" s="196" t="s">
        <v>589</v>
      </c>
      <c r="B1213" s="196" t="s">
        <v>590</v>
      </c>
      <c r="C1213" s="196" t="s">
        <v>880</v>
      </c>
      <c r="D1213" s="196" t="s">
        <v>881</v>
      </c>
      <c r="E1213" s="197" t="s">
        <v>11</v>
      </c>
      <c r="F1213" s="196" t="s">
        <v>11</v>
      </c>
      <c r="G1213" s="196">
        <v>92241</v>
      </c>
      <c r="H1213" s="196" t="s">
        <v>1277</v>
      </c>
      <c r="I1213" s="196" t="s">
        <v>8</v>
      </c>
      <c r="J1213" s="196" t="s">
        <v>595</v>
      </c>
      <c r="K1213" s="197">
        <v>274.13</v>
      </c>
      <c r="L1213" s="196" t="s">
        <v>63</v>
      </c>
      <c r="M1213"/>
    </row>
    <row r="1214" spans="1:13" ht="13.5" hidden="1" x14ac:dyDescent="0.25">
      <c r="A1214" s="196" t="s">
        <v>589</v>
      </c>
      <c r="B1214" s="196" t="s">
        <v>590</v>
      </c>
      <c r="C1214" s="196" t="s">
        <v>880</v>
      </c>
      <c r="D1214" s="196" t="s">
        <v>881</v>
      </c>
      <c r="E1214" s="197" t="s">
        <v>11</v>
      </c>
      <c r="F1214" s="196" t="s">
        <v>11</v>
      </c>
      <c r="G1214" s="196">
        <v>92712</v>
      </c>
      <c r="H1214" s="196" t="s">
        <v>1278</v>
      </c>
      <c r="I1214" s="196" t="s">
        <v>8</v>
      </c>
      <c r="J1214" s="196" t="s">
        <v>62</v>
      </c>
      <c r="K1214" s="197">
        <v>0.14000000000000001</v>
      </c>
      <c r="L1214" s="196" t="s">
        <v>63</v>
      </c>
      <c r="M1214"/>
    </row>
    <row r="1215" spans="1:13" ht="13.5" hidden="1" x14ac:dyDescent="0.25">
      <c r="A1215" s="196" t="s">
        <v>589</v>
      </c>
      <c r="B1215" s="196" t="s">
        <v>590</v>
      </c>
      <c r="C1215" s="196" t="s">
        <v>880</v>
      </c>
      <c r="D1215" s="196" t="s">
        <v>881</v>
      </c>
      <c r="E1215" s="197" t="s">
        <v>11</v>
      </c>
      <c r="F1215" s="196" t="s">
        <v>11</v>
      </c>
      <c r="G1215" s="196">
        <v>92713</v>
      </c>
      <c r="H1215" s="196" t="s">
        <v>1279</v>
      </c>
      <c r="I1215" s="196" t="s">
        <v>8</v>
      </c>
      <c r="J1215" s="196" t="s">
        <v>62</v>
      </c>
      <c r="K1215" s="197">
        <v>0.03</v>
      </c>
      <c r="L1215" s="196" t="s">
        <v>63</v>
      </c>
      <c r="M1215"/>
    </row>
    <row r="1216" spans="1:13" ht="13.5" hidden="1" x14ac:dyDescent="0.25">
      <c r="A1216" s="196" t="s">
        <v>589</v>
      </c>
      <c r="B1216" s="196" t="s">
        <v>590</v>
      </c>
      <c r="C1216" s="196" t="s">
        <v>880</v>
      </c>
      <c r="D1216" s="196" t="s">
        <v>881</v>
      </c>
      <c r="E1216" s="197" t="s">
        <v>11</v>
      </c>
      <c r="F1216" s="196" t="s">
        <v>11</v>
      </c>
      <c r="G1216" s="196">
        <v>92714</v>
      </c>
      <c r="H1216" s="196" t="s">
        <v>1280</v>
      </c>
      <c r="I1216" s="196" t="s">
        <v>8</v>
      </c>
      <c r="J1216" s="196" t="s">
        <v>62</v>
      </c>
      <c r="K1216" s="197">
        <v>0.17</v>
      </c>
      <c r="L1216" s="196" t="s">
        <v>63</v>
      </c>
      <c r="M1216"/>
    </row>
    <row r="1217" spans="1:13" ht="13.5" hidden="1" x14ac:dyDescent="0.25">
      <c r="A1217" s="196" t="s">
        <v>589</v>
      </c>
      <c r="B1217" s="196" t="s">
        <v>590</v>
      </c>
      <c r="C1217" s="196" t="s">
        <v>880</v>
      </c>
      <c r="D1217" s="196" t="s">
        <v>881</v>
      </c>
      <c r="E1217" s="197" t="s">
        <v>11</v>
      </c>
      <c r="F1217" s="196" t="s">
        <v>11</v>
      </c>
      <c r="G1217" s="196">
        <v>92715</v>
      </c>
      <c r="H1217" s="196" t="s">
        <v>1281</v>
      </c>
      <c r="I1217" s="196" t="s">
        <v>8</v>
      </c>
      <c r="J1217" s="196" t="s">
        <v>62</v>
      </c>
      <c r="K1217" s="197">
        <v>99.09</v>
      </c>
      <c r="L1217" s="196" t="s">
        <v>63</v>
      </c>
      <c r="M1217"/>
    </row>
    <row r="1218" spans="1:13" ht="13.5" hidden="1" x14ac:dyDescent="0.25">
      <c r="A1218" s="196" t="s">
        <v>589</v>
      </c>
      <c r="B1218" s="196" t="s">
        <v>590</v>
      </c>
      <c r="C1218" s="196" t="s">
        <v>880</v>
      </c>
      <c r="D1218" s="196" t="s">
        <v>881</v>
      </c>
      <c r="E1218" s="197" t="s">
        <v>11</v>
      </c>
      <c r="F1218" s="196" t="s">
        <v>11</v>
      </c>
      <c r="G1218" s="196">
        <v>92956</v>
      </c>
      <c r="H1218" s="196" t="s">
        <v>1282</v>
      </c>
      <c r="I1218" s="196" t="s">
        <v>8</v>
      </c>
      <c r="J1218" s="196" t="s">
        <v>62</v>
      </c>
      <c r="K1218" s="197">
        <v>4.24</v>
      </c>
      <c r="L1218" s="196" t="s">
        <v>63</v>
      </c>
      <c r="M1218"/>
    </row>
    <row r="1219" spans="1:13" ht="13.5" hidden="1" x14ac:dyDescent="0.25">
      <c r="A1219" s="196" t="s">
        <v>589</v>
      </c>
      <c r="B1219" s="196" t="s">
        <v>590</v>
      </c>
      <c r="C1219" s="196" t="s">
        <v>880</v>
      </c>
      <c r="D1219" s="196" t="s">
        <v>881</v>
      </c>
      <c r="E1219" s="197" t="s">
        <v>11</v>
      </c>
      <c r="F1219" s="196" t="s">
        <v>11</v>
      </c>
      <c r="G1219" s="196">
        <v>92957</v>
      </c>
      <c r="H1219" s="196" t="s">
        <v>1283</v>
      </c>
      <c r="I1219" s="196" t="s">
        <v>8</v>
      </c>
      <c r="J1219" s="196" t="s">
        <v>62</v>
      </c>
      <c r="K1219" s="197">
        <v>0.98</v>
      </c>
      <c r="L1219" s="196" t="s">
        <v>63</v>
      </c>
      <c r="M1219"/>
    </row>
    <row r="1220" spans="1:13" ht="13.5" hidden="1" x14ac:dyDescent="0.25">
      <c r="A1220" s="196" t="s">
        <v>589</v>
      </c>
      <c r="B1220" s="196" t="s">
        <v>590</v>
      </c>
      <c r="C1220" s="196" t="s">
        <v>880</v>
      </c>
      <c r="D1220" s="196" t="s">
        <v>881</v>
      </c>
      <c r="E1220" s="197" t="s">
        <v>11</v>
      </c>
      <c r="F1220" s="196" t="s">
        <v>11</v>
      </c>
      <c r="G1220" s="196">
        <v>92958</v>
      </c>
      <c r="H1220" s="196" t="s">
        <v>1284</v>
      </c>
      <c r="I1220" s="196" t="s">
        <v>8</v>
      </c>
      <c r="J1220" s="196" t="s">
        <v>62</v>
      </c>
      <c r="K1220" s="197">
        <v>4.6399999999999997</v>
      </c>
      <c r="L1220" s="196" t="s">
        <v>63</v>
      </c>
      <c r="M1220"/>
    </row>
    <row r="1221" spans="1:13" ht="13.5" hidden="1" x14ac:dyDescent="0.25">
      <c r="A1221" s="196" t="s">
        <v>589</v>
      </c>
      <c r="B1221" s="196" t="s">
        <v>590</v>
      </c>
      <c r="C1221" s="196" t="s">
        <v>880</v>
      </c>
      <c r="D1221" s="196" t="s">
        <v>881</v>
      </c>
      <c r="E1221" s="197" t="s">
        <v>11</v>
      </c>
      <c r="F1221" s="196" t="s">
        <v>11</v>
      </c>
      <c r="G1221" s="196">
        <v>92959</v>
      </c>
      <c r="H1221" s="196" t="s">
        <v>1285</v>
      </c>
      <c r="I1221" s="196" t="s">
        <v>8</v>
      </c>
      <c r="J1221" s="196" t="s">
        <v>595</v>
      </c>
      <c r="K1221" s="197">
        <v>9.1999999999999993</v>
      </c>
      <c r="L1221" s="196" t="s">
        <v>63</v>
      </c>
      <c r="M1221"/>
    </row>
    <row r="1222" spans="1:13" ht="13.5" hidden="1" x14ac:dyDescent="0.25">
      <c r="A1222" s="196" t="s">
        <v>589</v>
      </c>
      <c r="B1222" s="196" t="s">
        <v>590</v>
      </c>
      <c r="C1222" s="196" t="s">
        <v>880</v>
      </c>
      <c r="D1222" s="196" t="s">
        <v>881</v>
      </c>
      <c r="E1222" s="197" t="s">
        <v>11</v>
      </c>
      <c r="F1222" s="196" t="s">
        <v>11</v>
      </c>
      <c r="G1222" s="196">
        <v>92963</v>
      </c>
      <c r="H1222" s="196" t="s">
        <v>1286</v>
      </c>
      <c r="I1222" s="196" t="s">
        <v>8</v>
      </c>
      <c r="J1222" s="196" t="s">
        <v>62</v>
      </c>
      <c r="K1222" s="197">
        <v>1.8</v>
      </c>
      <c r="L1222" s="196" t="s">
        <v>63</v>
      </c>
      <c r="M1222"/>
    </row>
    <row r="1223" spans="1:13" ht="13.5" hidden="1" x14ac:dyDescent="0.25">
      <c r="A1223" s="196" t="s">
        <v>589</v>
      </c>
      <c r="B1223" s="196" t="s">
        <v>590</v>
      </c>
      <c r="C1223" s="196" t="s">
        <v>880</v>
      </c>
      <c r="D1223" s="196" t="s">
        <v>881</v>
      </c>
      <c r="E1223" s="197" t="s">
        <v>11</v>
      </c>
      <c r="F1223" s="196" t="s">
        <v>11</v>
      </c>
      <c r="G1223" s="196">
        <v>92964</v>
      </c>
      <c r="H1223" s="196" t="s">
        <v>1287</v>
      </c>
      <c r="I1223" s="196" t="s">
        <v>8</v>
      </c>
      <c r="J1223" s="196" t="s">
        <v>62</v>
      </c>
      <c r="K1223" s="197">
        <v>0.41</v>
      </c>
      <c r="L1223" s="196" t="s">
        <v>63</v>
      </c>
      <c r="M1223"/>
    </row>
    <row r="1224" spans="1:13" ht="13.5" hidden="1" x14ac:dyDescent="0.25">
      <c r="A1224" s="196" t="s">
        <v>589</v>
      </c>
      <c r="B1224" s="196" t="s">
        <v>590</v>
      </c>
      <c r="C1224" s="196" t="s">
        <v>880</v>
      </c>
      <c r="D1224" s="196" t="s">
        <v>881</v>
      </c>
      <c r="E1224" s="197" t="s">
        <v>11</v>
      </c>
      <c r="F1224" s="196" t="s">
        <v>11</v>
      </c>
      <c r="G1224" s="196">
        <v>92965</v>
      </c>
      <c r="H1224" s="196" t="s">
        <v>1288</v>
      </c>
      <c r="I1224" s="196" t="s">
        <v>8</v>
      </c>
      <c r="J1224" s="196" t="s">
        <v>62</v>
      </c>
      <c r="K1224" s="197">
        <v>2.2599999999999998</v>
      </c>
      <c r="L1224" s="196" t="s">
        <v>63</v>
      </c>
      <c r="M1224"/>
    </row>
    <row r="1225" spans="1:13" ht="13.5" hidden="1" x14ac:dyDescent="0.25">
      <c r="A1225" s="196" t="s">
        <v>589</v>
      </c>
      <c r="B1225" s="196" t="s">
        <v>590</v>
      </c>
      <c r="C1225" s="196" t="s">
        <v>880</v>
      </c>
      <c r="D1225" s="196" t="s">
        <v>881</v>
      </c>
      <c r="E1225" s="197" t="s">
        <v>11</v>
      </c>
      <c r="F1225" s="196" t="s">
        <v>11</v>
      </c>
      <c r="G1225" s="196">
        <v>93220</v>
      </c>
      <c r="H1225" s="196" t="s">
        <v>1289</v>
      </c>
      <c r="I1225" s="196" t="s">
        <v>8</v>
      </c>
      <c r="J1225" s="196" t="s">
        <v>62</v>
      </c>
      <c r="K1225" s="197">
        <v>365.69</v>
      </c>
      <c r="L1225" s="196" t="s">
        <v>63</v>
      </c>
      <c r="M1225"/>
    </row>
    <row r="1226" spans="1:13" ht="13.5" hidden="1" x14ac:dyDescent="0.25">
      <c r="A1226" s="196" t="s">
        <v>589</v>
      </c>
      <c r="B1226" s="196" t="s">
        <v>590</v>
      </c>
      <c r="C1226" s="196" t="s">
        <v>880</v>
      </c>
      <c r="D1226" s="196" t="s">
        <v>881</v>
      </c>
      <c r="E1226" s="197" t="s">
        <v>11</v>
      </c>
      <c r="F1226" s="196" t="s">
        <v>11</v>
      </c>
      <c r="G1226" s="196">
        <v>93221</v>
      </c>
      <c r="H1226" s="196" t="s">
        <v>1290</v>
      </c>
      <c r="I1226" s="196" t="s">
        <v>8</v>
      </c>
      <c r="J1226" s="196" t="s">
        <v>62</v>
      </c>
      <c r="K1226" s="197">
        <v>98.11</v>
      </c>
      <c r="L1226" s="196" t="s">
        <v>63</v>
      </c>
      <c r="M1226"/>
    </row>
    <row r="1227" spans="1:13" ht="13.5" hidden="1" x14ac:dyDescent="0.25">
      <c r="A1227" s="196" t="s">
        <v>589</v>
      </c>
      <c r="B1227" s="196" t="s">
        <v>590</v>
      </c>
      <c r="C1227" s="196" t="s">
        <v>880</v>
      </c>
      <c r="D1227" s="196" t="s">
        <v>881</v>
      </c>
      <c r="E1227" s="197" t="s">
        <v>11</v>
      </c>
      <c r="F1227" s="196" t="s">
        <v>11</v>
      </c>
      <c r="G1227" s="196">
        <v>93222</v>
      </c>
      <c r="H1227" s="196" t="s">
        <v>1291</v>
      </c>
      <c r="I1227" s="196" t="s">
        <v>8</v>
      </c>
      <c r="J1227" s="196" t="s">
        <v>62</v>
      </c>
      <c r="K1227" s="197">
        <v>457.62</v>
      </c>
      <c r="L1227" s="196" t="s">
        <v>63</v>
      </c>
      <c r="M1227"/>
    </row>
    <row r="1228" spans="1:13" ht="13.5" hidden="1" x14ac:dyDescent="0.25">
      <c r="A1228" s="196" t="s">
        <v>589</v>
      </c>
      <c r="B1228" s="196" t="s">
        <v>590</v>
      </c>
      <c r="C1228" s="196" t="s">
        <v>880</v>
      </c>
      <c r="D1228" s="196" t="s">
        <v>881</v>
      </c>
      <c r="E1228" s="197" t="s">
        <v>11</v>
      </c>
      <c r="F1228" s="196" t="s">
        <v>11</v>
      </c>
      <c r="G1228" s="196">
        <v>93223</v>
      </c>
      <c r="H1228" s="196" t="s">
        <v>1292</v>
      </c>
      <c r="I1228" s="196" t="s">
        <v>8</v>
      </c>
      <c r="J1228" s="196" t="s">
        <v>595</v>
      </c>
      <c r="K1228" s="197">
        <v>155.09</v>
      </c>
      <c r="L1228" s="196" t="s">
        <v>63</v>
      </c>
      <c r="M1228"/>
    </row>
    <row r="1229" spans="1:13" ht="13.5" hidden="1" x14ac:dyDescent="0.25">
      <c r="A1229" s="196" t="s">
        <v>589</v>
      </c>
      <c r="B1229" s="196" t="s">
        <v>590</v>
      </c>
      <c r="C1229" s="196" t="s">
        <v>880</v>
      </c>
      <c r="D1229" s="196" t="s">
        <v>881</v>
      </c>
      <c r="E1229" s="197" t="s">
        <v>11</v>
      </c>
      <c r="F1229" s="196" t="s">
        <v>11</v>
      </c>
      <c r="G1229" s="196">
        <v>93229</v>
      </c>
      <c r="H1229" s="196" t="s">
        <v>1293</v>
      </c>
      <c r="I1229" s="196" t="s">
        <v>8</v>
      </c>
      <c r="J1229" s="196" t="s">
        <v>62</v>
      </c>
      <c r="K1229" s="197">
        <v>0.38</v>
      </c>
      <c r="L1229" s="196" t="s">
        <v>63</v>
      </c>
      <c r="M1229"/>
    </row>
    <row r="1230" spans="1:13" ht="13.5" hidden="1" x14ac:dyDescent="0.25">
      <c r="A1230" s="196" t="s">
        <v>589</v>
      </c>
      <c r="B1230" s="196" t="s">
        <v>590</v>
      </c>
      <c r="C1230" s="196" t="s">
        <v>880</v>
      </c>
      <c r="D1230" s="196" t="s">
        <v>881</v>
      </c>
      <c r="E1230" s="197" t="s">
        <v>11</v>
      </c>
      <c r="F1230" s="196" t="s">
        <v>11</v>
      </c>
      <c r="G1230" s="196">
        <v>93230</v>
      </c>
      <c r="H1230" s="196" t="s">
        <v>1294</v>
      </c>
      <c r="I1230" s="196" t="s">
        <v>8</v>
      </c>
      <c r="J1230" s="196" t="s">
        <v>62</v>
      </c>
      <c r="K1230" s="197">
        <v>0.08</v>
      </c>
      <c r="L1230" s="196" t="s">
        <v>63</v>
      </c>
      <c r="M1230"/>
    </row>
    <row r="1231" spans="1:13" ht="13.5" hidden="1" x14ac:dyDescent="0.25">
      <c r="A1231" s="196" t="s">
        <v>589</v>
      </c>
      <c r="B1231" s="196" t="s">
        <v>590</v>
      </c>
      <c r="C1231" s="196" t="s">
        <v>880</v>
      </c>
      <c r="D1231" s="196" t="s">
        <v>881</v>
      </c>
      <c r="E1231" s="197" t="s">
        <v>11</v>
      </c>
      <c r="F1231" s="196" t="s">
        <v>11</v>
      </c>
      <c r="G1231" s="196">
        <v>93231</v>
      </c>
      <c r="H1231" s="196" t="s">
        <v>1295</v>
      </c>
      <c r="I1231" s="196" t="s">
        <v>8</v>
      </c>
      <c r="J1231" s="196" t="s">
        <v>62</v>
      </c>
      <c r="K1231" s="197">
        <v>0.48</v>
      </c>
      <c r="L1231" s="196" t="s">
        <v>63</v>
      </c>
      <c r="M1231"/>
    </row>
    <row r="1232" spans="1:13" ht="13.5" hidden="1" x14ac:dyDescent="0.25">
      <c r="A1232" s="196" t="s">
        <v>589</v>
      </c>
      <c r="B1232" s="196" t="s">
        <v>590</v>
      </c>
      <c r="C1232" s="196" t="s">
        <v>880</v>
      </c>
      <c r="D1232" s="196" t="s">
        <v>881</v>
      </c>
      <c r="E1232" s="197" t="s">
        <v>11</v>
      </c>
      <c r="F1232" s="196" t="s">
        <v>11</v>
      </c>
      <c r="G1232" s="196">
        <v>93232</v>
      </c>
      <c r="H1232" s="196" t="s">
        <v>1296</v>
      </c>
      <c r="I1232" s="196" t="s">
        <v>8</v>
      </c>
      <c r="J1232" s="196" t="s">
        <v>595</v>
      </c>
      <c r="K1232" s="197">
        <v>4.55</v>
      </c>
      <c r="L1232" s="196" t="s">
        <v>63</v>
      </c>
      <c r="M1232"/>
    </row>
    <row r="1233" spans="1:13" ht="13.5" hidden="1" x14ac:dyDescent="0.25">
      <c r="A1233" s="196" t="s">
        <v>589</v>
      </c>
      <c r="B1233" s="196" t="s">
        <v>590</v>
      </c>
      <c r="C1233" s="196" t="s">
        <v>880</v>
      </c>
      <c r="D1233" s="196" t="s">
        <v>881</v>
      </c>
      <c r="E1233" s="197" t="s">
        <v>11</v>
      </c>
      <c r="F1233" s="196" t="s">
        <v>11</v>
      </c>
      <c r="G1233" s="196">
        <v>93235</v>
      </c>
      <c r="H1233" s="196" t="s">
        <v>1297</v>
      </c>
      <c r="I1233" s="196" t="s">
        <v>8</v>
      </c>
      <c r="J1233" s="196" t="s">
        <v>62</v>
      </c>
      <c r="K1233" s="197">
        <v>2.52</v>
      </c>
      <c r="L1233" s="196" t="s">
        <v>63</v>
      </c>
      <c r="M1233"/>
    </row>
    <row r="1234" spans="1:13" ht="13.5" hidden="1" x14ac:dyDescent="0.25">
      <c r="A1234" s="196" t="s">
        <v>589</v>
      </c>
      <c r="B1234" s="196" t="s">
        <v>590</v>
      </c>
      <c r="C1234" s="196" t="s">
        <v>880</v>
      </c>
      <c r="D1234" s="196" t="s">
        <v>881</v>
      </c>
      <c r="E1234" s="197" t="s">
        <v>11</v>
      </c>
      <c r="F1234" s="196" t="s">
        <v>11</v>
      </c>
      <c r="G1234" s="196">
        <v>93238</v>
      </c>
      <c r="H1234" s="196" t="s">
        <v>1298</v>
      </c>
      <c r="I1234" s="196" t="s">
        <v>8</v>
      </c>
      <c r="J1234" s="196" t="s">
        <v>62</v>
      </c>
      <c r="K1234" s="197">
        <v>2.59</v>
      </c>
      <c r="L1234" s="196" t="s">
        <v>63</v>
      </c>
      <c r="M1234"/>
    </row>
    <row r="1235" spans="1:13" ht="13.5" hidden="1" x14ac:dyDescent="0.25">
      <c r="A1235" s="196" t="s">
        <v>589</v>
      </c>
      <c r="B1235" s="196" t="s">
        <v>590</v>
      </c>
      <c r="C1235" s="196" t="s">
        <v>880</v>
      </c>
      <c r="D1235" s="196" t="s">
        <v>881</v>
      </c>
      <c r="E1235" s="197" t="s">
        <v>11</v>
      </c>
      <c r="F1235" s="196" t="s">
        <v>11</v>
      </c>
      <c r="G1235" s="196">
        <v>93239</v>
      </c>
      <c r="H1235" s="196" t="s">
        <v>1299</v>
      </c>
      <c r="I1235" s="196" t="s">
        <v>8</v>
      </c>
      <c r="J1235" s="196" t="s">
        <v>62</v>
      </c>
      <c r="K1235" s="197">
        <v>11.75</v>
      </c>
      <c r="L1235" s="196" t="s">
        <v>63</v>
      </c>
      <c r="M1235"/>
    </row>
    <row r="1236" spans="1:13" ht="13.5" hidden="1" x14ac:dyDescent="0.25">
      <c r="A1236" s="196" t="s">
        <v>589</v>
      </c>
      <c r="B1236" s="196" t="s">
        <v>590</v>
      </c>
      <c r="C1236" s="196" t="s">
        <v>880</v>
      </c>
      <c r="D1236" s="196" t="s">
        <v>881</v>
      </c>
      <c r="E1236" s="197" t="s">
        <v>11</v>
      </c>
      <c r="F1236" s="196" t="s">
        <v>11</v>
      </c>
      <c r="G1236" s="196">
        <v>93240</v>
      </c>
      <c r="H1236" s="196" t="s">
        <v>1300</v>
      </c>
      <c r="I1236" s="196" t="s">
        <v>8</v>
      </c>
      <c r="J1236" s="196" t="s">
        <v>595</v>
      </c>
      <c r="K1236" s="197">
        <v>11.88</v>
      </c>
      <c r="L1236" s="196" t="s">
        <v>63</v>
      </c>
      <c r="M1236"/>
    </row>
    <row r="1237" spans="1:13" ht="13.5" hidden="1" x14ac:dyDescent="0.25">
      <c r="A1237" s="196" t="s">
        <v>589</v>
      </c>
      <c r="B1237" s="196" t="s">
        <v>590</v>
      </c>
      <c r="C1237" s="196" t="s">
        <v>880</v>
      </c>
      <c r="D1237" s="196" t="s">
        <v>881</v>
      </c>
      <c r="E1237" s="197" t="s">
        <v>11</v>
      </c>
      <c r="F1237" s="196" t="s">
        <v>11</v>
      </c>
      <c r="G1237" s="196">
        <v>93267</v>
      </c>
      <c r="H1237" s="196" t="s">
        <v>1301</v>
      </c>
      <c r="I1237" s="196" t="s">
        <v>8</v>
      </c>
      <c r="J1237" s="196" t="s">
        <v>62</v>
      </c>
      <c r="K1237" s="197">
        <v>26.87</v>
      </c>
      <c r="L1237" s="196" t="s">
        <v>63</v>
      </c>
      <c r="M1237"/>
    </row>
    <row r="1238" spans="1:13" ht="13.5" hidden="1" x14ac:dyDescent="0.25">
      <c r="A1238" s="196" t="s">
        <v>589</v>
      </c>
      <c r="B1238" s="196" t="s">
        <v>590</v>
      </c>
      <c r="C1238" s="196" t="s">
        <v>880</v>
      </c>
      <c r="D1238" s="196" t="s">
        <v>881</v>
      </c>
      <c r="E1238" s="197" t="s">
        <v>11</v>
      </c>
      <c r="F1238" s="196" t="s">
        <v>11</v>
      </c>
      <c r="G1238" s="196">
        <v>93269</v>
      </c>
      <c r="H1238" s="196" t="s">
        <v>1302</v>
      </c>
      <c r="I1238" s="196" t="s">
        <v>8</v>
      </c>
      <c r="J1238" s="196" t="s">
        <v>62</v>
      </c>
      <c r="K1238" s="197">
        <v>10.07</v>
      </c>
      <c r="L1238" s="196" t="s">
        <v>63</v>
      </c>
      <c r="M1238"/>
    </row>
    <row r="1239" spans="1:13" ht="13.5" hidden="1" x14ac:dyDescent="0.25">
      <c r="A1239" s="196" t="s">
        <v>589</v>
      </c>
      <c r="B1239" s="196" t="s">
        <v>590</v>
      </c>
      <c r="C1239" s="196" t="s">
        <v>880</v>
      </c>
      <c r="D1239" s="196" t="s">
        <v>881</v>
      </c>
      <c r="E1239" s="197" t="s">
        <v>11</v>
      </c>
      <c r="F1239" s="196" t="s">
        <v>11</v>
      </c>
      <c r="G1239" s="196">
        <v>93270</v>
      </c>
      <c r="H1239" s="196" t="s">
        <v>1303</v>
      </c>
      <c r="I1239" s="196" t="s">
        <v>8</v>
      </c>
      <c r="J1239" s="196" t="s">
        <v>62</v>
      </c>
      <c r="K1239" s="197">
        <v>26.12</v>
      </c>
      <c r="L1239" s="196" t="s">
        <v>63</v>
      </c>
      <c r="M1239"/>
    </row>
    <row r="1240" spans="1:13" ht="13.5" hidden="1" x14ac:dyDescent="0.25">
      <c r="A1240" s="196" t="s">
        <v>589</v>
      </c>
      <c r="B1240" s="196" t="s">
        <v>590</v>
      </c>
      <c r="C1240" s="196" t="s">
        <v>880</v>
      </c>
      <c r="D1240" s="196" t="s">
        <v>881</v>
      </c>
      <c r="E1240" s="197" t="s">
        <v>11</v>
      </c>
      <c r="F1240" s="196" t="s">
        <v>11</v>
      </c>
      <c r="G1240" s="196">
        <v>93271</v>
      </c>
      <c r="H1240" s="196" t="s">
        <v>1304</v>
      </c>
      <c r="I1240" s="196" t="s">
        <v>8</v>
      </c>
      <c r="J1240" s="196" t="s">
        <v>62</v>
      </c>
      <c r="K1240" s="197">
        <v>7.29</v>
      </c>
      <c r="L1240" s="196" t="s">
        <v>63</v>
      </c>
      <c r="M1240"/>
    </row>
    <row r="1241" spans="1:13" ht="13.5" hidden="1" x14ac:dyDescent="0.25">
      <c r="A1241" s="196" t="s">
        <v>589</v>
      </c>
      <c r="B1241" s="196" t="s">
        <v>590</v>
      </c>
      <c r="C1241" s="196" t="s">
        <v>880</v>
      </c>
      <c r="D1241" s="196" t="s">
        <v>881</v>
      </c>
      <c r="E1241" s="197" t="s">
        <v>11</v>
      </c>
      <c r="F1241" s="196" t="s">
        <v>11</v>
      </c>
      <c r="G1241" s="196">
        <v>93277</v>
      </c>
      <c r="H1241" s="196" t="s">
        <v>1305</v>
      </c>
      <c r="I1241" s="196" t="s">
        <v>8</v>
      </c>
      <c r="J1241" s="196" t="s">
        <v>62</v>
      </c>
      <c r="K1241" s="197">
        <v>0.28000000000000003</v>
      </c>
      <c r="L1241" s="196" t="s">
        <v>63</v>
      </c>
      <c r="M1241"/>
    </row>
    <row r="1242" spans="1:13" ht="13.5" hidden="1" x14ac:dyDescent="0.25">
      <c r="A1242" s="196" t="s">
        <v>589</v>
      </c>
      <c r="B1242" s="196" t="s">
        <v>590</v>
      </c>
      <c r="C1242" s="196" t="s">
        <v>880</v>
      </c>
      <c r="D1242" s="196" t="s">
        <v>881</v>
      </c>
      <c r="E1242" s="197" t="s">
        <v>11</v>
      </c>
      <c r="F1242" s="196" t="s">
        <v>11</v>
      </c>
      <c r="G1242" s="196">
        <v>93278</v>
      </c>
      <c r="H1242" s="196" t="s">
        <v>1306</v>
      </c>
      <c r="I1242" s="196" t="s">
        <v>8</v>
      </c>
      <c r="J1242" s="196" t="s">
        <v>62</v>
      </c>
      <c r="K1242" s="197">
        <v>0.06</v>
      </c>
      <c r="L1242" s="196" t="s">
        <v>63</v>
      </c>
      <c r="M1242"/>
    </row>
    <row r="1243" spans="1:13" ht="13.5" hidden="1" x14ac:dyDescent="0.25">
      <c r="A1243" s="196" t="s">
        <v>589</v>
      </c>
      <c r="B1243" s="196" t="s">
        <v>590</v>
      </c>
      <c r="C1243" s="196" t="s">
        <v>880</v>
      </c>
      <c r="D1243" s="196" t="s">
        <v>881</v>
      </c>
      <c r="E1243" s="197" t="s">
        <v>11</v>
      </c>
      <c r="F1243" s="196" t="s">
        <v>11</v>
      </c>
      <c r="G1243" s="196">
        <v>93279</v>
      </c>
      <c r="H1243" s="196" t="s">
        <v>1307</v>
      </c>
      <c r="I1243" s="196" t="s">
        <v>8</v>
      </c>
      <c r="J1243" s="196" t="s">
        <v>62</v>
      </c>
      <c r="K1243" s="197">
        <v>0.26</v>
      </c>
      <c r="L1243" s="196" t="s">
        <v>63</v>
      </c>
      <c r="M1243"/>
    </row>
    <row r="1244" spans="1:13" ht="13.5" hidden="1" x14ac:dyDescent="0.25">
      <c r="A1244" s="196" t="s">
        <v>589</v>
      </c>
      <c r="B1244" s="196" t="s">
        <v>590</v>
      </c>
      <c r="C1244" s="196" t="s">
        <v>880</v>
      </c>
      <c r="D1244" s="196" t="s">
        <v>881</v>
      </c>
      <c r="E1244" s="197" t="s">
        <v>11</v>
      </c>
      <c r="F1244" s="196" t="s">
        <v>11</v>
      </c>
      <c r="G1244" s="196">
        <v>93280</v>
      </c>
      <c r="H1244" s="196" t="s">
        <v>1308</v>
      </c>
      <c r="I1244" s="196" t="s">
        <v>8</v>
      </c>
      <c r="J1244" s="196" t="s">
        <v>62</v>
      </c>
      <c r="K1244" s="197">
        <v>0.6</v>
      </c>
      <c r="L1244" s="196" t="s">
        <v>63</v>
      </c>
      <c r="M1244"/>
    </row>
    <row r="1245" spans="1:13" ht="13.5" hidden="1" x14ac:dyDescent="0.25">
      <c r="A1245" s="196" t="s">
        <v>589</v>
      </c>
      <c r="B1245" s="196" t="s">
        <v>590</v>
      </c>
      <c r="C1245" s="196" t="s">
        <v>880</v>
      </c>
      <c r="D1245" s="196" t="s">
        <v>881</v>
      </c>
      <c r="E1245" s="197" t="s">
        <v>11</v>
      </c>
      <c r="F1245" s="196" t="s">
        <v>11</v>
      </c>
      <c r="G1245" s="196">
        <v>93283</v>
      </c>
      <c r="H1245" s="196" t="s">
        <v>1309</v>
      </c>
      <c r="I1245" s="196" t="s">
        <v>8</v>
      </c>
      <c r="J1245" s="196" t="s">
        <v>62</v>
      </c>
      <c r="K1245" s="197">
        <v>100.42</v>
      </c>
      <c r="L1245" s="196" t="s">
        <v>63</v>
      </c>
      <c r="M1245"/>
    </row>
    <row r="1246" spans="1:13" ht="13.5" hidden="1" x14ac:dyDescent="0.25">
      <c r="A1246" s="196" t="s">
        <v>589</v>
      </c>
      <c r="B1246" s="196" t="s">
        <v>590</v>
      </c>
      <c r="C1246" s="196" t="s">
        <v>880</v>
      </c>
      <c r="D1246" s="196" t="s">
        <v>881</v>
      </c>
      <c r="E1246" s="197" t="s">
        <v>11</v>
      </c>
      <c r="F1246" s="196" t="s">
        <v>11</v>
      </c>
      <c r="G1246" s="196">
        <v>93284</v>
      </c>
      <c r="H1246" s="196" t="s">
        <v>1310</v>
      </c>
      <c r="I1246" s="196" t="s">
        <v>8</v>
      </c>
      <c r="J1246" s="196" t="s">
        <v>62</v>
      </c>
      <c r="K1246" s="197">
        <v>35.39</v>
      </c>
      <c r="L1246" s="196" t="s">
        <v>63</v>
      </c>
      <c r="M1246"/>
    </row>
    <row r="1247" spans="1:13" ht="13.5" hidden="1" x14ac:dyDescent="0.25">
      <c r="A1247" s="196" t="s">
        <v>589</v>
      </c>
      <c r="B1247" s="196" t="s">
        <v>590</v>
      </c>
      <c r="C1247" s="196" t="s">
        <v>880</v>
      </c>
      <c r="D1247" s="196" t="s">
        <v>881</v>
      </c>
      <c r="E1247" s="197" t="s">
        <v>11</v>
      </c>
      <c r="F1247" s="196" t="s">
        <v>11</v>
      </c>
      <c r="G1247" s="196">
        <v>93285</v>
      </c>
      <c r="H1247" s="196" t="s">
        <v>1311</v>
      </c>
      <c r="I1247" s="196" t="s">
        <v>8</v>
      </c>
      <c r="J1247" s="196" t="s">
        <v>62</v>
      </c>
      <c r="K1247" s="197">
        <v>161.41999999999999</v>
      </c>
      <c r="L1247" s="196" t="s">
        <v>63</v>
      </c>
      <c r="M1247"/>
    </row>
    <row r="1248" spans="1:13" ht="13.5" hidden="1" x14ac:dyDescent="0.25">
      <c r="A1248" s="196" t="s">
        <v>589</v>
      </c>
      <c r="B1248" s="196" t="s">
        <v>590</v>
      </c>
      <c r="C1248" s="196" t="s">
        <v>880</v>
      </c>
      <c r="D1248" s="196" t="s">
        <v>881</v>
      </c>
      <c r="E1248" s="197" t="s">
        <v>11</v>
      </c>
      <c r="F1248" s="196" t="s">
        <v>11</v>
      </c>
      <c r="G1248" s="196">
        <v>93286</v>
      </c>
      <c r="H1248" s="196" t="s">
        <v>1312</v>
      </c>
      <c r="I1248" s="196" t="s">
        <v>8</v>
      </c>
      <c r="J1248" s="196" t="s">
        <v>62</v>
      </c>
      <c r="K1248" s="197">
        <v>10.14</v>
      </c>
      <c r="L1248" s="196" t="s">
        <v>63</v>
      </c>
      <c r="M1248"/>
    </row>
    <row r="1249" spans="1:13" ht="13.5" hidden="1" x14ac:dyDescent="0.25">
      <c r="A1249" s="196" t="s">
        <v>589</v>
      </c>
      <c r="B1249" s="196" t="s">
        <v>590</v>
      </c>
      <c r="C1249" s="196" t="s">
        <v>880</v>
      </c>
      <c r="D1249" s="196" t="s">
        <v>881</v>
      </c>
      <c r="E1249" s="197" t="s">
        <v>11</v>
      </c>
      <c r="F1249" s="196" t="s">
        <v>11</v>
      </c>
      <c r="G1249" s="196">
        <v>93296</v>
      </c>
      <c r="H1249" s="196" t="s">
        <v>1313</v>
      </c>
      <c r="I1249" s="196" t="s">
        <v>8</v>
      </c>
      <c r="J1249" s="196" t="s">
        <v>62</v>
      </c>
      <c r="K1249" s="197">
        <v>14.3</v>
      </c>
      <c r="L1249" s="196" t="s">
        <v>63</v>
      </c>
      <c r="M1249"/>
    </row>
    <row r="1250" spans="1:13" ht="13.5" hidden="1" x14ac:dyDescent="0.25">
      <c r="A1250" s="196" t="s">
        <v>589</v>
      </c>
      <c r="B1250" s="196" t="s">
        <v>590</v>
      </c>
      <c r="C1250" s="196" t="s">
        <v>880</v>
      </c>
      <c r="D1250" s="196" t="s">
        <v>881</v>
      </c>
      <c r="E1250" s="197" t="s">
        <v>11</v>
      </c>
      <c r="F1250" s="196" t="s">
        <v>11</v>
      </c>
      <c r="G1250" s="196">
        <v>93397</v>
      </c>
      <c r="H1250" s="196" t="s">
        <v>1314</v>
      </c>
      <c r="I1250" s="196" t="s">
        <v>8</v>
      </c>
      <c r="J1250" s="196" t="s">
        <v>62</v>
      </c>
      <c r="K1250" s="197">
        <v>25.01</v>
      </c>
      <c r="L1250" s="196" t="s">
        <v>63</v>
      </c>
      <c r="M1250"/>
    </row>
    <row r="1251" spans="1:13" ht="13.5" hidden="1" x14ac:dyDescent="0.25">
      <c r="A1251" s="196" t="s">
        <v>589</v>
      </c>
      <c r="B1251" s="196" t="s">
        <v>590</v>
      </c>
      <c r="C1251" s="196" t="s">
        <v>880</v>
      </c>
      <c r="D1251" s="196" t="s">
        <v>881</v>
      </c>
      <c r="E1251" s="197" t="s">
        <v>11</v>
      </c>
      <c r="F1251" s="196" t="s">
        <v>11</v>
      </c>
      <c r="G1251" s="196">
        <v>93398</v>
      </c>
      <c r="H1251" s="196" t="s">
        <v>1315</v>
      </c>
      <c r="I1251" s="196" t="s">
        <v>8</v>
      </c>
      <c r="J1251" s="196" t="s">
        <v>62</v>
      </c>
      <c r="K1251" s="197">
        <v>9.43</v>
      </c>
      <c r="L1251" s="196" t="s">
        <v>63</v>
      </c>
      <c r="M1251"/>
    </row>
    <row r="1252" spans="1:13" ht="13.5" hidden="1" x14ac:dyDescent="0.25">
      <c r="A1252" s="196" t="s">
        <v>589</v>
      </c>
      <c r="B1252" s="196" t="s">
        <v>590</v>
      </c>
      <c r="C1252" s="196" t="s">
        <v>880</v>
      </c>
      <c r="D1252" s="196" t="s">
        <v>881</v>
      </c>
      <c r="E1252" s="197" t="s">
        <v>11</v>
      </c>
      <c r="F1252" s="196" t="s">
        <v>11</v>
      </c>
      <c r="G1252" s="196">
        <v>93399</v>
      </c>
      <c r="H1252" s="196" t="s">
        <v>1316</v>
      </c>
      <c r="I1252" s="196" t="s">
        <v>8</v>
      </c>
      <c r="J1252" s="196" t="s">
        <v>62</v>
      </c>
      <c r="K1252" s="197">
        <v>3.8</v>
      </c>
      <c r="L1252" s="196" t="s">
        <v>63</v>
      </c>
      <c r="M1252"/>
    </row>
    <row r="1253" spans="1:13" ht="13.5" hidden="1" x14ac:dyDescent="0.25">
      <c r="A1253" s="196" t="s">
        <v>589</v>
      </c>
      <c r="B1253" s="196" t="s">
        <v>590</v>
      </c>
      <c r="C1253" s="196" t="s">
        <v>880</v>
      </c>
      <c r="D1253" s="196" t="s">
        <v>881</v>
      </c>
      <c r="E1253" s="197" t="s">
        <v>11</v>
      </c>
      <c r="F1253" s="196" t="s">
        <v>11</v>
      </c>
      <c r="G1253" s="196">
        <v>93400</v>
      </c>
      <c r="H1253" s="196" t="s">
        <v>1317</v>
      </c>
      <c r="I1253" s="196" t="s">
        <v>8</v>
      </c>
      <c r="J1253" s="196" t="s">
        <v>62</v>
      </c>
      <c r="K1253" s="197">
        <v>43.35</v>
      </c>
      <c r="L1253" s="196" t="s">
        <v>63</v>
      </c>
      <c r="M1253"/>
    </row>
    <row r="1254" spans="1:13" ht="13.5" hidden="1" x14ac:dyDescent="0.25">
      <c r="A1254" s="196" t="s">
        <v>589</v>
      </c>
      <c r="B1254" s="196" t="s">
        <v>590</v>
      </c>
      <c r="C1254" s="196" t="s">
        <v>880</v>
      </c>
      <c r="D1254" s="196" t="s">
        <v>881</v>
      </c>
      <c r="E1254" s="197" t="s">
        <v>11</v>
      </c>
      <c r="F1254" s="196" t="s">
        <v>11</v>
      </c>
      <c r="G1254" s="196">
        <v>93401</v>
      </c>
      <c r="H1254" s="196" t="s">
        <v>1318</v>
      </c>
      <c r="I1254" s="196" t="s">
        <v>8</v>
      </c>
      <c r="J1254" s="196" t="s">
        <v>595</v>
      </c>
      <c r="K1254" s="197">
        <v>156.99</v>
      </c>
      <c r="L1254" s="196" t="s">
        <v>63</v>
      </c>
      <c r="M1254"/>
    </row>
    <row r="1255" spans="1:13" ht="13.5" hidden="1" x14ac:dyDescent="0.25">
      <c r="A1255" s="196" t="s">
        <v>589</v>
      </c>
      <c r="B1255" s="196" t="s">
        <v>590</v>
      </c>
      <c r="C1255" s="196" t="s">
        <v>880</v>
      </c>
      <c r="D1255" s="196" t="s">
        <v>881</v>
      </c>
      <c r="E1255" s="197" t="s">
        <v>11</v>
      </c>
      <c r="F1255" s="196" t="s">
        <v>11</v>
      </c>
      <c r="G1255" s="196">
        <v>93404</v>
      </c>
      <c r="H1255" s="196" t="s">
        <v>1319</v>
      </c>
      <c r="I1255" s="196" t="s">
        <v>8</v>
      </c>
      <c r="J1255" s="196" t="s">
        <v>62</v>
      </c>
      <c r="K1255" s="197">
        <v>7.82</v>
      </c>
      <c r="L1255" s="196" t="s">
        <v>63</v>
      </c>
      <c r="M1255"/>
    </row>
    <row r="1256" spans="1:13" ht="13.5" hidden="1" x14ac:dyDescent="0.25">
      <c r="A1256" s="196" t="s">
        <v>589</v>
      </c>
      <c r="B1256" s="196" t="s">
        <v>590</v>
      </c>
      <c r="C1256" s="196" t="s">
        <v>880</v>
      </c>
      <c r="D1256" s="196" t="s">
        <v>881</v>
      </c>
      <c r="E1256" s="197" t="s">
        <v>11</v>
      </c>
      <c r="F1256" s="196" t="s">
        <v>11</v>
      </c>
      <c r="G1256" s="196">
        <v>93405</v>
      </c>
      <c r="H1256" s="196" t="s">
        <v>1320</v>
      </c>
      <c r="I1256" s="196" t="s">
        <v>8</v>
      </c>
      <c r="J1256" s="196" t="s">
        <v>62</v>
      </c>
      <c r="K1256" s="197">
        <v>2</v>
      </c>
      <c r="L1256" s="196" t="s">
        <v>63</v>
      </c>
      <c r="M1256"/>
    </row>
    <row r="1257" spans="1:13" ht="13.5" hidden="1" x14ac:dyDescent="0.25">
      <c r="A1257" s="196" t="s">
        <v>589</v>
      </c>
      <c r="B1257" s="196" t="s">
        <v>590</v>
      </c>
      <c r="C1257" s="196" t="s">
        <v>880</v>
      </c>
      <c r="D1257" s="196" t="s">
        <v>881</v>
      </c>
      <c r="E1257" s="197" t="s">
        <v>11</v>
      </c>
      <c r="F1257" s="196" t="s">
        <v>11</v>
      </c>
      <c r="G1257" s="196">
        <v>93406</v>
      </c>
      <c r="H1257" s="196" t="s">
        <v>1321</v>
      </c>
      <c r="I1257" s="196" t="s">
        <v>8</v>
      </c>
      <c r="J1257" s="196" t="s">
        <v>62</v>
      </c>
      <c r="K1257" s="197">
        <v>9.39</v>
      </c>
      <c r="L1257" s="196" t="s">
        <v>63</v>
      </c>
      <c r="M1257"/>
    </row>
    <row r="1258" spans="1:13" ht="13.5" hidden="1" x14ac:dyDescent="0.25">
      <c r="A1258" s="196" t="s">
        <v>589</v>
      </c>
      <c r="B1258" s="196" t="s">
        <v>590</v>
      </c>
      <c r="C1258" s="196" t="s">
        <v>880</v>
      </c>
      <c r="D1258" s="196" t="s">
        <v>881</v>
      </c>
      <c r="E1258" s="197" t="s">
        <v>11</v>
      </c>
      <c r="F1258" s="196" t="s">
        <v>11</v>
      </c>
      <c r="G1258" s="196">
        <v>93407</v>
      </c>
      <c r="H1258" s="196" t="s">
        <v>1322</v>
      </c>
      <c r="I1258" s="196" t="s">
        <v>8</v>
      </c>
      <c r="J1258" s="196" t="s">
        <v>595</v>
      </c>
      <c r="K1258" s="197">
        <v>46.8</v>
      </c>
      <c r="L1258" s="196" t="s">
        <v>63</v>
      </c>
      <c r="M1258"/>
    </row>
    <row r="1259" spans="1:13" ht="13.5" hidden="1" x14ac:dyDescent="0.25">
      <c r="A1259" s="196" t="s">
        <v>589</v>
      </c>
      <c r="B1259" s="196" t="s">
        <v>590</v>
      </c>
      <c r="C1259" s="196" t="s">
        <v>880</v>
      </c>
      <c r="D1259" s="196" t="s">
        <v>881</v>
      </c>
      <c r="E1259" s="197" t="s">
        <v>11</v>
      </c>
      <c r="F1259" s="196" t="s">
        <v>11</v>
      </c>
      <c r="G1259" s="196">
        <v>93411</v>
      </c>
      <c r="H1259" s="196" t="s">
        <v>1323</v>
      </c>
      <c r="I1259" s="196" t="s">
        <v>8</v>
      </c>
      <c r="J1259" s="196" t="s">
        <v>62</v>
      </c>
      <c r="K1259" s="197">
        <v>0.34</v>
      </c>
      <c r="L1259" s="196" t="s">
        <v>63</v>
      </c>
      <c r="M1259"/>
    </row>
    <row r="1260" spans="1:13" ht="13.5" hidden="1" x14ac:dyDescent="0.25">
      <c r="A1260" s="196" t="s">
        <v>589</v>
      </c>
      <c r="B1260" s="196" t="s">
        <v>590</v>
      </c>
      <c r="C1260" s="196" t="s">
        <v>880</v>
      </c>
      <c r="D1260" s="196" t="s">
        <v>881</v>
      </c>
      <c r="E1260" s="197" t="s">
        <v>11</v>
      </c>
      <c r="F1260" s="196" t="s">
        <v>11</v>
      </c>
      <c r="G1260" s="196">
        <v>93412</v>
      </c>
      <c r="H1260" s="196" t="s">
        <v>1324</v>
      </c>
      <c r="I1260" s="196" t="s">
        <v>8</v>
      </c>
      <c r="J1260" s="196" t="s">
        <v>62</v>
      </c>
      <c r="K1260" s="197">
        <v>0.12</v>
      </c>
      <c r="L1260" s="196" t="s">
        <v>63</v>
      </c>
      <c r="M1260"/>
    </row>
    <row r="1261" spans="1:13" ht="13.5" hidden="1" x14ac:dyDescent="0.25">
      <c r="A1261" s="196" t="s">
        <v>589</v>
      </c>
      <c r="B1261" s="196" t="s">
        <v>590</v>
      </c>
      <c r="C1261" s="196" t="s">
        <v>880</v>
      </c>
      <c r="D1261" s="196" t="s">
        <v>881</v>
      </c>
      <c r="E1261" s="197" t="s">
        <v>11</v>
      </c>
      <c r="F1261" s="196" t="s">
        <v>11</v>
      </c>
      <c r="G1261" s="196">
        <v>93413</v>
      </c>
      <c r="H1261" s="196" t="s">
        <v>1325</v>
      </c>
      <c r="I1261" s="196" t="s">
        <v>8</v>
      </c>
      <c r="J1261" s="196" t="s">
        <v>62</v>
      </c>
      <c r="K1261" s="197">
        <v>0.3</v>
      </c>
      <c r="L1261" s="196" t="s">
        <v>63</v>
      </c>
      <c r="M1261"/>
    </row>
    <row r="1262" spans="1:13" ht="13.5" hidden="1" x14ac:dyDescent="0.25">
      <c r="A1262" s="196" t="s">
        <v>589</v>
      </c>
      <c r="B1262" s="196" t="s">
        <v>590</v>
      </c>
      <c r="C1262" s="196" t="s">
        <v>880</v>
      </c>
      <c r="D1262" s="196" t="s">
        <v>881</v>
      </c>
      <c r="E1262" s="197" t="s">
        <v>11</v>
      </c>
      <c r="F1262" s="196" t="s">
        <v>11</v>
      </c>
      <c r="G1262" s="196">
        <v>93414</v>
      </c>
      <c r="H1262" s="196" t="s">
        <v>1326</v>
      </c>
      <c r="I1262" s="196" t="s">
        <v>8</v>
      </c>
      <c r="J1262" s="196" t="s">
        <v>595</v>
      </c>
      <c r="K1262" s="197">
        <v>10.77</v>
      </c>
      <c r="L1262" s="196" t="s">
        <v>63</v>
      </c>
      <c r="M1262"/>
    </row>
    <row r="1263" spans="1:13" ht="13.5" hidden="1" x14ac:dyDescent="0.25">
      <c r="A1263" s="196" t="s">
        <v>589</v>
      </c>
      <c r="B1263" s="196" t="s">
        <v>590</v>
      </c>
      <c r="C1263" s="196" t="s">
        <v>880</v>
      </c>
      <c r="D1263" s="196" t="s">
        <v>881</v>
      </c>
      <c r="E1263" s="197" t="s">
        <v>11</v>
      </c>
      <c r="F1263" s="196" t="s">
        <v>11</v>
      </c>
      <c r="G1263" s="196">
        <v>93417</v>
      </c>
      <c r="H1263" s="196" t="s">
        <v>1327</v>
      </c>
      <c r="I1263" s="196" t="s">
        <v>8</v>
      </c>
      <c r="J1263" s="196" t="s">
        <v>62</v>
      </c>
      <c r="K1263" s="197">
        <v>4.49</v>
      </c>
      <c r="L1263" s="196" t="s">
        <v>63</v>
      </c>
      <c r="M1263"/>
    </row>
    <row r="1264" spans="1:13" ht="13.5" hidden="1" x14ac:dyDescent="0.25">
      <c r="A1264" s="196" t="s">
        <v>589</v>
      </c>
      <c r="B1264" s="196" t="s">
        <v>590</v>
      </c>
      <c r="C1264" s="196" t="s">
        <v>880</v>
      </c>
      <c r="D1264" s="196" t="s">
        <v>881</v>
      </c>
      <c r="E1264" s="197" t="s">
        <v>11</v>
      </c>
      <c r="F1264" s="196" t="s">
        <v>11</v>
      </c>
      <c r="G1264" s="196">
        <v>93418</v>
      </c>
      <c r="H1264" s="196" t="s">
        <v>1328</v>
      </c>
      <c r="I1264" s="196" t="s">
        <v>8</v>
      </c>
      <c r="J1264" s="196" t="s">
        <v>62</v>
      </c>
      <c r="K1264" s="197">
        <v>1.58</v>
      </c>
      <c r="L1264" s="196" t="s">
        <v>63</v>
      </c>
      <c r="M1264"/>
    </row>
    <row r="1265" spans="1:13" ht="13.5" hidden="1" x14ac:dyDescent="0.25">
      <c r="A1265" s="196" t="s">
        <v>589</v>
      </c>
      <c r="B1265" s="196" t="s">
        <v>590</v>
      </c>
      <c r="C1265" s="196" t="s">
        <v>880</v>
      </c>
      <c r="D1265" s="196" t="s">
        <v>881</v>
      </c>
      <c r="E1265" s="197" t="s">
        <v>11</v>
      </c>
      <c r="F1265" s="196" t="s">
        <v>11</v>
      </c>
      <c r="G1265" s="196">
        <v>93419</v>
      </c>
      <c r="H1265" s="196" t="s">
        <v>1329</v>
      </c>
      <c r="I1265" s="196" t="s">
        <v>8</v>
      </c>
      <c r="J1265" s="196" t="s">
        <v>62</v>
      </c>
      <c r="K1265" s="197">
        <v>4.01</v>
      </c>
      <c r="L1265" s="196" t="s">
        <v>63</v>
      </c>
      <c r="M1265"/>
    </row>
    <row r="1266" spans="1:13" ht="13.5" hidden="1" x14ac:dyDescent="0.25">
      <c r="A1266" s="196" t="s">
        <v>589</v>
      </c>
      <c r="B1266" s="196" t="s">
        <v>590</v>
      </c>
      <c r="C1266" s="196" t="s">
        <v>880</v>
      </c>
      <c r="D1266" s="196" t="s">
        <v>881</v>
      </c>
      <c r="E1266" s="197" t="s">
        <v>11</v>
      </c>
      <c r="F1266" s="196" t="s">
        <v>11</v>
      </c>
      <c r="G1266" s="196">
        <v>93420</v>
      </c>
      <c r="H1266" s="196" t="s">
        <v>1330</v>
      </c>
      <c r="I1266" s="196" t="s">
        <v>8</v>
      </c>
      <c r="J1266" s="196" t="s">
        <v>595</v>
      </c>
      <c r="K1266" s="197">
        <v>66.58</v>
      </c>
      <c r="L1266" s="196" t="s">
        <v>63</v>
      </c>
      <c r="M1266"/>
    </row>
    <row r="1267" spans="1:13" ht="13.5" hidden="1" x14ac:dyDescent="0.25">
      <c r="A1267" s="196" t="s">
        <v>589</v>
      </c>
      <c r="B1267" s="196" t="s">
        <v>590</v>
      </c>
      <c r="C1267" s="196" t="s">
        <v>880</v>
      </c>
      <c r="D1267" s="196" t="s">
        <v>881</v>
      </c>
      <c r="E1267" s="197" t="s">
        <v>11</v>
      </c>
      <c r="F1267" s="196" t="s">
        <v>11</v>
      </c>
      <c r="G1267" s="196">
        <v>93423</v>
      </c>
      <c r="H1267" s="196" t="s">
        <v>1331</v>
      </c>
      <c r="I1267" s="196" t="s">
        <v>8</v>
      </c>
      <c r="J1267" s="196" t="s">
        <v>62</v>
      </c>
      <c r="K1267" s="197">
        <v>6.36</v>
      </c>
      <c r="L1267" s="196" t="s">
        <v>63</v>
      </c>
      <c r="M1267"/>
    </row>
    <row r="1268" spans="1:13" ht="13.5" hidden="1" x14ac:dyDescent="0.25">
      <c r="A1268" s="196" t="s">
        <v>589</v>
      </c>
      <c r="B1268" s="196" t="s">
        <v>590</v>
      </c>
      <c r="C1268" s="196" t="s">
        <v>880</v>
      </c>
      <c r="D1268" s="196" t="s">
        <v>881</v>
      </c>
      <c r="E1268" s="197" t="s">
        <v>11</v>
      </c>
      <c r="F1268" s="196" t="s">
        <v>11</v>
      </c>
      <c r="G1268" s="196">
        <v>93424</v>
      </c>
      <c r="H1268" s="196" t="s">
        <v>1332</v>
      </c>
      <c r="I1268" s="196" t="s">
        <v>8</v>
      </c>
      <c r="J1268" s="196" t="s">
        <v>62</v>
      </c>
      <c r="K1268" s="197">
        <v>2.2400000000000002</v>
      </c>
      <c r="L1268" s="196" t="s">
        <v>63</v>
      </c>
      <c r="M1268"/>
    </row>
    <row r="1269" spans="1:13" ht="13.5" hidden="1" x14ac:dyDescent="0.25">
      <c r="A1269" s="196" t="s">
        <v>589</v>
      </c>
      <c r="B1269" s="196" t="s">
        <v>590</v>
      </c>
      <c r="C1269" s="196" t="s">
        <v>880</v>
      </c>
      <c r="D1269" s="196" t="s">
        <v>881</v>
      </c>
      <c r="E1269" s="197" t="s">
        <v>11</v>
      </c>
      <c r="F1269" s="196" t="s">
        <v>11</v>
      </c>
      <c r="G1269" s="196">
        <v>93425</v>
      </c>
      <c r="H1269" s="196" t="s">
        <v>1333</v>
      </c>
      <c r="I1269" s="196" t="s">
        <v>8</v>
      </c>
      <c r="J1269" s="196" t="s">
        <v>62</v>
      </c>
      <c r="K1269" s="197">
        <v>5.68</v>
      </c>
      <c r="L1269" s="196" t="s">
        <v>63</v>
      </c>
      <c r="M1269"/>
    </row>
    <row r="1270" spans="1:13" ht="13.5" hidden="1" x14ac:dyDescent="0.25">
      <c r="A1270" s="196" t="s">
        <v>589</v>
      </c>
      <c r="B1270" s="196" t="s">
        <v>590</v>
      </c>
      <c r="C1270" s="196" t="s">
        <v>880</v>
      </c>
      <c r="D1270" s="196" t="s">
        <v>881</v>
      </c>
      <c r="E1270" s="197" t="s">
        <v>11</v>
      </c>
      <c r="F1270" s="196" t="s">
        <v>11</v>
      </c>
      <c r="G1270" s="196">
        <v>93426</v>
      </c>
      <c r="H1270" s="196" t="s">
        <v>1334</v>
      </c>
      <c r="I1270" s="196" t="s">
        <v>8</v>
      </c>
      <c r="J1270" s="196" t="s">
        <v>595</v>
      </c>
      <c r="K1270" s="197">
        <v>159.13</v>
      </c>
      <c r="L1270" s="196" t="s">
        <v>63</v>
      </c>
      <c r="M1270"/>
    </row>
    <row r="1271" spans="1:13" ht="13.5" hidden="1" x14ac:dyDescent="0.25">
      <c r="A1271" s="196" t="s">
        <v>589</v>
      </c>
      <c r="B1271" s="196" t="s">
        <v>590</v>
      </c>
      <c r="C1271" s="196" t="s">
        <v>880</v>
      </c>
      <c r="D1271" s="196" t="s">
        <v>881</v>
      </c>
      <c r="E1271" s="197" t="s">
        <v>11</v>
      </c>
      <c r="F1271" s="196" t="s">
        <v>11</v>
      </c>
      <c r="G1271" s="196">
        <v>93429</v>
      </c>
      <c r="H1271" s="196" t="s">
        <v>1335</v>
      </c>
      <c r="I1271" s="196" t="s">
        <v>8</v>
      </c>
      <c r="J1271" s="196" t="s">
        <v>595</v>
      </c>
      <c r="K1271" s="197">
        <v>165.11</v>
      </c>
      <c r="L1271" s="196" t="s">
        <v>63</v>
      </c>
      <c r="M1271"/>
    </row>
    <row r="1272" spans="1:13" ht="13.5" hidden="1" x14ac:dyDescent="0.25">
      <c r="A1272" s="196" t="s">
        <v>589</v>
      </c>
      <c r="B1272" s="196" t="s">
        <v>590</v>
      </c>
      <c r="C1272" s="196" t="s">
        <v>880</v>
      </c>
      <c r="D1272" s="196" t="s">
        <v>881</v>
      </c>
      <c r="E1272" s="197" t="s">
        <v>11</v>
      </c>
      <c r="F1272" s="196" t="s">
        <v>11</v>
      </c>
      <c r="G1272" s="196">
        <v>93430</v>
      </c>
      <c r="H1272" s="196" t="s">
        <v>1336</v>
      </c>
      <c r="I1272" s="196" t="s">
        <v>8</v>
      </c>
      <c r="J1272" s="196" t="s">
        <v>595</v>
      </c>
      <c r="K1272" s="197">
        <v>50.75</v>
      </c>
      <c r="L1272" s="196" t="s">
        <v>63</v>
      </c>
      <c r="M1272"/>
    </row>
    <row r="1273" spans="1:13" ht="13.5" hidden="1" x14ac:dyDescent="0.25">
      <c r="A1273" s="196" t="s">
        <v>589</v>
      </c>
      <c r="B1273" s="196" t="s">
        <v>590</v>
      </c>
      <c r="C1273" s="196" t="s">
        <v>880</v>
      </c>
      <c r="D1273" s="196" t="s">
        <v>881</v>
      </c>
      <c r="E1273" s="197" t="s">
        <v>11</v>
      </c>
      <c r="F1273" s="196" t="s">
        <v>11</v>
      </c>
      <c r="G1273" s="196">
        <v>93431</v>
      </c>
      <c r="H1273" s="196" t="s">
        <v>1337</v>
      </c>
      <c r="I1273" s="196" t="s">
        <v>8</v>
      </c>
      <c r="J1273" s="196" t="s">
        <v>595</v>
      </c>
      <c r="K1273" s="197">
        <v>206.55</v>
      </c>
      <c r="L1273" s="196" t="s">
        <v>63</v>
      </c>
      <c r="M1273"/>
    </row>
    <row r="1274" spans="1:13" ht="13.5" hidden="1" x14ac:dyDescent="0.25">
      <c r="A1274" s="196" t="s">
        <v>589</v>
      </c>
      <c r="B1274" s="196" t="s">
        <v>590</v>
      </c>
      <c r="C1274" s="196" t="s">
        <v>880</v>
      </c>
      <c r="D1274" s="196" t="s">
        <v>881</v>
      </c>
      <c r="E1274" s="197" t="s">
        <v>11</v>
      </c>
      <c r="F1274" s="196" t="s">
        <v>11</v>
      </c>
      <c r="G1274" s="196">
        <v>93432</v>
      </c>
      <c r="H1274" s="196" t="s">
        <v>1338</v>
      </c>
      <c r="I1274" s="196" t="s">
        <v>8</v>
      </c>
      <c r="J1274" s="196" t="s">
        <v>595</v>
      </c>
      <c r="K1274" s="199">
        <v>2138.4</v>
      </c>
      <c r="L1274" s="196" t="s">
        <v>63</v>
      </c>
      <c r="M1274"/>
    </row>
    <row r="1275" spans="1:13" ht="13.5" hidden="1" x14ac:dyDescent="0.25">
      <c r="A1275" s="196" t="s">
        <v>589</v>
      </c>
      <c r="B1275" s="196" t="s">
        <v>590</v>
      </c>
      <c r="C1275" s="196" t="s">
        <v>880</v>
      </c>
      <c r="D1275" s="196" t="s">
        <v>881</v>
      </c>
      <c r="E1275" s="197" t="s">
        <v>11</v>
      </c>
      <c r="F1275" s="196" t="s">
        <v>11</v>
      </c>
      <c r="G1275" s="196">
        <v>93435</v>
      </c>
      <c r="H1275" s="196" t="s">
        <v>1339</v>
      </c>
      <c r="I1275" s="196" t="s">
        <v>8</v>
      </c>
      <c r="J1275" s="196" t="s">
        <v>62</v>
      </c>
      <c r="K1275" s="197">
        <v>9.27</v>
      </c>
      <c r="L1275" s="196" t="s">
        <v>63</v>
      </c>
      <c r="M1275"/>
    </row>
    <row r="1276" spans="1:13" ht="13.5" hidden="1" x14ac:dyDescent="0.25">
      <c r="A1276" s="196" t="s">
        <v>589</v>
      </c>
      <c r="B1276" s="196" t="s">
        <v>590</v>
      </c>
      <c r="C1276" s="196" t="s">
        <v>880</v>
      </c>
      <c r="D1276" s="196" t="s">
        <v>881</v>
      </c>
      <c r="E1276" s="197" t="s">
        <v>11</v>
      </c>
      <c r="F1276" s="196" t="s">
        <v>11</v>
      </c>
      <c r="G1276" s="196">
        <v>93436</v>
      </c>
      <c r="H1276" s="196" t="s">
        <v>1340</v>
      </c>
      <c r="I1276" s="196" t="s">
        <v>8</v>
      </c>
      <c r="J1276" s="196" t="s">
        <v>62</v>
      </c>
      <c r="K1276" s="197">
        <v>2.86</v>
      </c>
      <c r="L1276" s="196" t="s">
        <v>63</v>
      </c>
      <c r="M1276"/>
    </row>
    <row r="1277" spans="1:13" ht="13.5" hidden="1" x14ac:dyDescent="0.25">
      <c r="A1277" s="196" t="s">
        <v>589</v>
      </c>
      <c r="B1277" s="196" t="s">
        <v>590</v>
      </c>
      <c r="C1277" s="196" t="s">
        <v>880</v>
      </c>
      <c r="D1277" s="196" t="s">
        <v>881</v>
      </c>
      <c r="E1277" s="197" t="s">
        <v>11</v>
      </c>
      <c r="F1277" s="196" t="s">
        <v>11</v>
      </c>
      <c r="G1277" s="196">
        <v>93437</v>
      </c>
      <c r="H1277" s="196" t="s">
        <v>1341</v>
      </c>
      <c r="I1277" s="196" t="s">
        <v>8</v>
      </c>
      <c r="J1277" s="196" t="s">
        <v>62</v>
      </c>
      <c r="K1277" s="197">
        <v>10.14</v>
      </c>
      <c r="L1277" s="196" t="s">
        <v>63</v>
      </c>
      <c r="M1277"/>
    </row>
    <row r="1278" spans="1:13" ht="13.5" hidden="1" x14ac:dyDescent="0.25">
      <c r="A1278" s="196" t="s">
        <v>589</v>
      </c>
      <c r="B1278" s="196" t="s">
        <v>590</v>
      </c>
      <c r="C1278" s="196" t="s">
        <v>880</v>
      </c>
      <c r="D1278" s="196" t="s">
        <v>881</v>
      </c>
      <c r="E1278" s="197" t="s">
        <v>11</v>
      </c>
      <c r="F1278" s="196" t="s">
        <v>11</v>
      </c>
      <c r="G1278" s="196">
        <v>93438</v>
      </c>
      <c r="H1278" s="196" t="s">
        <v>1342</v>
      </c>
      <c r="I1278" s="196" t="s">
        <v>8</v>
      </c>
      <c r="J1278" s="196" t="s">
        <v>595</v>
      </c>
      <c r="K1278" s="197">
        <v>111.49</v>
      </c>
      <c r="L1278" s="196" t="s">
        <v>63</v>
      </c>
      <c r="M1278"/>
    </row>
    <row r="1279" spans="1:13" ht="13.5" hidden="1" x14ac:dyDescent="0.25">
      <c r="A1279" s="196" t="s">
        <v>589</v>
      </c>
      <c r="B1279" s="196" t="s">
        <v>590</v>
      </c>
      <c r="C1279" s="196" t="s">
        <v>880</v>
      </c>
      <c r="D1279" s="196" t="s">
        <v>881</v>
      </c>
      <c r="E1279" s="197" t="s">
        <v>11</v>
      </c>
      <c r="F1279" s="196" t="s">
        <v>11</v>
      </c>
      <c r="G1279" s="196">
        <v>95114</v>
      </c>
      <c r="H1279" s="196" t="s">
        <v>1343</v>
      </c>
      <c r="I1279" s="196" t="s">
        <v>8</v>
      </c>
      <c r="J1279" s="196" t="s">
        <v>62</v>
      </c>
      <c r="K1279" s="197">
        <v>1.75</v>
      </c>
      <c r="L1279" s="196" t="s">
        <v>63</v>
      </c>
      <c r="M1279"/>
    </row>
    <row r="1280" spans="1:13" ht="13.5" hidden="1" x14ac:dyDescent="0.25">
      <c r="A1280" s="196" t="s">
        <v>589</v>
      </c>
      <c r="B1280" s="196" t="s">
        <v>590</v>
      </c>
      <c r="C1280" s="196" t="s">
        <v>880</v>
      </c>
      <c r="D1280" s="196" t="s">
        <v>881</v>
      </c>
      <c r="E1280" s="197" t="s">
        <v>11</v>
      </c>
      <c r="F1280" s="196" t="s">
        <v>11</v>
      </c>
      <c r="G1280" s="196">
        <v>95115</v>
      </c>
      <c r="H1280" s="196" t="s">
        <v>1344</v>
      </c>
      <c r="I1280" s="196" t="s">
        <v>8</v>
      </c>
      <c r="J1280" s="196" t="s">
        <v>62</v>
      </c>
      <c r="K1280" s="197">
        <v>0.4</v>
      </c>
      <c r="L1280" s="196" t="s">
        <v>63</v>
      </c>
      <c r="M1280"/>
    </row>
    <row r="1281" spans="1:13" ht="13.5" hidden="1" x14ac:dyDescent="0.25">
      <c r="A1281" s="196" t="s">
        <v>589</v>
      </c>
      <c r="B1281" s="196" t="s">
        <v>590</v>
      </c>
      <c r="C1281" s="196" t="s">
        <v>880</v>
      </c>
      <c r="D1281" s="196" t="s">
        <v>881</v>
      </c>
      <c r="E1281" s="197" t="s">
        <v>11</v>
      </c>
      <c r="F1281" s="196" t="s">
        <v>11</v>
      </c>
      <c r="G1281" s="196">
        <v>95116</v>
      </c>
      <c r="H1281" s="196" t="s">
        <v>1345</v>
      </c>
      <c r="I1281" s="196" t="s">
        <v>8</v>
      </c>
      <c r="J1281" s="196" t="s">
        <v>595</v>
      </c>
      <c r="K1281" s="197">
        <v>32.549999999999997</v>
      </c>
      <c r="L1281" s="196" t="s">
        <v>63</v>
      </c>
      <c r="M1281"/>
    </row>
    <row r="1282" spans="1:13" ht="13.5" hidden="1" x14ac:dyDescent="0.25">
      <c r="A1282" s="196" t="s">
        <v>589</v>
      </c>
      <c r="B1282" s="196" t="s">
        <v>590</v>
      </c>
      <c r="C1282" s="196" t="s">
        <v>880</v>
      </c>
      <c r="D1282" s="196" t="s">
        <v>881</v>
      </c>
      <c r="E1282" s="197" t="s">
        <v>11</v>
      </c>
      <c r="F1282" s="196" t="s">
        <v>11</v>
      </c>
      <c r="G1282" s="196">
        <v>95117</v>
      </c>
      <c r="H1282" s="196" t="s">
        <v>1346</v>
      </c>
      <c r="I1282" s="196" t="s">
        <v>8</v>
      </c>
      <c r="J1282" s="196" t="s">
        <v>595</v>
      </c>
      <c r="K1282" s="197">
        <v>10.039999999999999</v>
      </c>
      <c r="L1282" s="196" t="s">
        <v>63</v>
      </c>
      <c r="M1282"/>
    </row>
    <row r="1283" spans="1:13" ht="13.5" hidden="1" x14ac:dyDescent="0.25">
      <c r="A1283" s="196" t="s">
        <v>589</v>
      </c>
      <c r="B1283" s="196" t="s">
        <v>590</v>
      </c>
      <c r="C1283" s="196" t="s">
        <v>880</v>
      </c>
      <c r="D1283" s="196" t="s">
        <v>881</v>
      </c>
      <c r="E1283" s="197" t="s">
        <v>11</v>
      </c>
      <c r="F1283" s="196" t="s">
        <v>11</v>
      </c>
      <c r="G1283" s="196">
        <v>95118</v>
      </c>
      <c r="H1283" s="196" t="s">
        <v>1347</v>
      </c>
      <c r="I1283" s="196" t="s">
        <v>8</v>
      </c>
      <c r="J1283" s="196" t="s">
        <v>62</v>
      </c>
      <c r="K1283" s="197">
        <v>75.72</v>
      </c>
      <c r="L1283" s="196" t="s">
        <v>63</v>
      </c>
      <c r="M1283"/>
    </row>
    <row r="1284" spans="1:13" ht="13.5" hidden="1" x14ac:dyDescent="0.25">
      <c r="A1284" s="196" t="s">
        <v>589</v>
      </c>
      <c r="B1284" s="196" t="s">
        <v>590</v>
      </c>
      <c r="C1284" s="196" t="s">
        <v>880</v>
      </c>
      <c r="D1284" s="196" t="s">
        <v>881</v>
      </c>
      <c r="E1284" s="197" t="s">
        <v>11</v>
      </c>
      <c r="F1284" s="196" t="s">
        <v>11</v>
      </c>
      <c r="G1284" s="196">
        <v>95119</v>
      </c>
      <c r="H1284" s="196" t="s">
        <v>1348</v>
      </c>
      <c r="I1284" s="196" t="s">
        <v>8</v>
      </c>
      <c r="J1284" s="196" t="s">
        <v>62</v>
      </c>
      <c r="K1284" s="197">
        <v>23.36</v>
      </c>
      <c r="L1284" s="196" t="s">
        <v>63</v>
      </c>
      <c r="M1284"/>
    </row>
    <row r="1285" spans="1:13" ht="13.5" hidden="1" x14ac:dyDescent="0.25">
      <c r="A1285" s="196" t="s">
        <v>589</v>
      </c>
      <c r="B1285" s="196" t="s">
        <v>590</v>
      </c>
      <c r="C1285" s="196" t="s">
        <v>880</v>
      </c>
      <c r="D1285" s="196" t="s">
        <v>881</v>
      </c>
      <c r="E1285" s="197" t="s">
        <v>11</v>
      </c>
      <c r="F1285" s="196" t="s">
        <v>11</v>
      </c>
      <c r="G1285" s="196">
        <v>95120</v>
      </c>
      <c r="H1285" s="196" t="s">
        <v>1349</v>
      </c>
      <c r="I1285" s="196" t="s">
        <v>8</v>
      </c>
      <c r="J1285" s="196" t="s">
        <v>62</v>
      </c>
      <c r="K1285" s="197">
        <v>49.72</v>
      </c>
      <c r="L1285" s="196" t="s">
        <v>63</v>
      </c>
      <c r="M1285"/>
    </row>
    <row r="1286" spans="1:13" ht="13.5" hidden="1" x14ac:dyDescent="0.25">
      <c r="A1286" s="196" t="s">
        <v>589</v>
      </c>
      <c r="B1286" s="196" t="s">
        <v>590</v>
      </c>
      <c r="C1286" s="196" t="s">
        <v>880</v>
      </c>
      <c r="D1286" s="196" t="s">
        <v>881</v>
      </c>
      <c r="E1286" s="197" t="s">
        <v>11</v>
      </c>
      <c r="F1286" s="196" t="s">
        <v>11</v>
      </c>
      <c r="G1286" s="196">
        <v>95123</v>
      </c>
      <c r="H1286" s="196" t="s">
        <v>1350</v>
      </c>
      <c r="I1286" s="196" t="s">
        <v>8</v>
      </c>
      <c r="J1286" s="196" t="s">
        <v>62</v>
      </c>
      <c r="K1286" s="197">
        <v>17.87</v>
      </c>
      <c r="L1286" s="196" t="s">
        <v>63</v>
      </c>
      <c r="M1286"/>
    </row>
    <row r="1287" spans="1:13" ht="13.5" hidden="1" x14ac:dyDescent="0.25">
      <c r="A1287" s="196" t="s">
        <v>589</v>
      </c>
      <c r="B1287" s="196" t="s">
        <v>590</v>
      </c>
      <c r="C1287" s="196" t="s">
        <v>880</v>
      </c>
      <c r="D1287" s="196" t="s">
        <v>881</v>
      </c>
      <c r="E1287" s="197" t="s">
        <v>11</v>
      </c>
      <c r="F1287" s="196" t="s">
        <v>11</v>
      </c>
      <c r="G1287" s="196">
        <v>95124</v>
      </c>
      <c r="H1287" s="196" t="s">
        <v>1351</v>
      </c>
      <c r="I1287" s="196" t="s">
        <v>8</v>
      </c>
      <c r="J1287" s="196" t="s">
        <v>62</v>
      </c>
      <c r="K1287" s="197">
        <v>5.51</v>
      </c>
      <c r="L1287" s="196" t="s">
        <v>63</v>
      </c>
      <c r="M1287"/>
    </row>
    <row r="1288" spans="1:13" ht="13.5" hidden="1" x14ac:dyDescent="0.25">
      <c r="A1288" s="196" t="s">
        <v>589</v>
      </c>
      <c r="B1288" s="196" t="s">
        <v>590</v>
      </c>
      <c r="C1288" s="196" t="s">
        <v>880</v>
      </c>
      <c r="D1288" s="196" t="s">
        <v>881</v>
      </c>
      <c r="E1288" s="197" t="s">
        <v>11</v>
      </c>
      <c r="F1288" s="196" t="s">
        <v>11</v>
      </c>
      <c r="G1288" s="196">
        <v>95125</v>
      </c>
      <c r="H1288" s="196" t="s">
        <v>1352</v>
      </c>
      <c r="I1288" s="196" t="s">
        <v>8</v>
      </c>
      <c r="J1288" s="196" t="s">
        <v>62</v>
      </c>
      <c r="K1288" s="197">
        <v>19.559999999999999</v>
      </c>
      <c r="L1288" s="196" t="s">
        <v>63</v>
      </c>
      <c r="M1288"/>
    </row>
    <row r="1289" spans="1:13" ht="13.5" hidden="1" x14ac:dyDescent="0.25">
      <c r="A1289" s="196" t="s">
        <v>589</v>
      </c>
      <c r="B1289" s="196" t="s">
        <v>590</v>
      </c>
      <c r="C1289" s="196" t="s">
        <v>880</v>
      </c>
      <c r="D1289" s="196" t="s">
        <v>881</v>
      </c>
      <c r="E1289" s="197" t="s">
        <v>11</v>
      </c>
      <c r="F1289" s="196" t="s">
        <v>11</v>
      </c>
      <c r="G1289" s="196">
        <v>95126</v>
      </c>
      <c r="H1289" s="196" t="s">
        <v>1353</v>
      </c>
      <c r="I1289" s="196" t="s">
        <v>8</v>
      </c>
      <c r="J1289" s="196" t="s">
        <v>595</v>
      </c>
      <c r="K1289" s="197">
        <v>146.18</v>
      </c>
      <c r="L1289" s="196" t="s">
        <v>63</v>
      </c>
      <c r="M1289"/>
    </row>
    <row r="1290" spans="1:13" ht="13.5" hidden="1" x14ac:dyDescent="0.25">
      <c r="A1290" s="196" t="s">
        <v>589</v>
      </c>
      <c r="B1290" s="196" t="s">
        <v>590</v>
      </c>
      <c r="C1290" s="196" t="s">
        <v>880</v>
      </c>
      <c r="D1290" s="196" t="s">
        <v>881</v>
      </c>
      <c r="E1290" s="197" t="s">
        <v>11</v>
      </c>
      <c r="F1290" s="196" t="s">
        <v>11</v>
      </c>
      <c r="G1290" s="196">
        <v>95129</v>
      </c>
      <c r="H1290" s="196" t="s">
        <v>1354</v>
      </c>
      <c r="I1290" s="196" t="s">
        <v>8</v>
      </c>
      <c r="J1290" s="196" t="s">
        <v>62</v>
      </c>
      <c r="K1290" s="197">
        <v>47.9</v>
      </c>
      <c r="L1290" s="196" t="s">
        <v>63</v>
      </c>
      <c r="M1290"/>
    </row>
    <row r="1291" spans="1:13" ht="13.5" hidden="1" x14ac:dyDescent="0.25">
      <c r="A1291" s="196" t="s">
        <v>589</v>
      </c>
      <c r="B1291" s="196" t="s">
        <v>590</v>
      </c>
      <c r="C1291" s="196" t="s">
        <v>880</v>
      </c>
      <c r="D1291" s="196" t="s">
        <v>881</v>
      </c>
      <c r="E1291" s="197" t="s">
        <v>11</v>
      </c>
      <c r="F1291" s="196" t="s">
        <v>11</v>
      </c>
      <c r="G1291" s="196">
        <v>95130</v>
      </c>
      <c r="H1291" s="196" t="s">
        <v>1355</v>
      </c>
      <c r="I1291" s="196" t="s">
        <v>8</v>
      </c>
      <c r="J1291" s="196" t="s">
        <v>62</v>
      </c>
      <c r="K1291" s="197">
        <v>17.36</v>
      </c>
      <c r="L1291" s="196" t="s">
        <v>63</v>
      </c>
      <c r="M1291"/>
    </row>
    <row r="1292" spans="1:13" ht="13.5" hidden="1" x14ac:dyDescent="0.25">
      <c r="A1292" s="196" t="s">
        <v>589</v>
      </c>
      <c r="B1292" s="196" t="s">
        <v>590</v>
      </c>
      <c r="C1292" s="196" t="s">
        <v>880</v>
      </c>
      <c r="D1292" s="196" t="s">
        <v>881</v>
      </c>
      <c r="E1292" s="197" t="s">
        <v>11</v>
      </c>
      <c r="F1292" s="196" t="s">
        <v>11</v>
      </c>
      <c r="G1292" s="196">
        <v>95131</v>
      </c>
      <c r="H1292" s="196" t="s">
        <v>1356</v>
      </c>
      <c r="I1292" s="196" t="s">
        <v>8</v>
      </c>
      <c r="J1292" s="196" t="s">
        <v>62</v>
      </c>
      <c r="K1292" s="197">
        <v>56.38</v>
      </c>
      <c r="L1292" s="196" t="s">
        <v>63</v>
      </c>
      <c r="M1292"/>
    </row>
    <row r="1293" spans="1:13" ht="13.5" hidden="1" x14ac:dyDescent="0.25">
      <c r="A1293" s="196" t="s">
        <v>589</v>
      </c>
      <c r="B1293" s="196" t="s">
        <v>590</v>
      </c>
      <c r="C1293" s="196" t="s">
        <v>880</v>
      </c>
      <c r="D1293" s="196" t="s">
        <v>881</v>
      </c>
      <c r="E1293" s="197" t="s">
        <v>11</v>
      </c>
      <c r="F1293" s="196" t="s">
        <v>11</v>
      </c>
      <c r="G1293" s="196">
        <v>95132</v>
      </c>
      <c r="H1293" s="196" t="s">
        <v>1357</v>
      </c>
      <c r="I1293" s="196" t="s">
        <v>8</v>
      </c>
      <c r="J1293" s="196" t="s">
        <v>595</v>
      </c>
      <c r="K1293" s="197">
        <v>32.01</v>
      </c>
      <c r="L1293" s="196" t="s">
        <v>63</v>
      </c>
      <c r="M1293"/>
    </row>
    <row r="1294" spans="1:13" ht="13.5" hidden="1" x14ac:dyDescent="0.25">
      <c r="A1294" s="196" t="s">
        <v>589</v>
      </c>
      <c r="B1294" s="196" t="s">
        <v>590</v>
      </c>
      <c r="C1294" s="196" t="s">
        <v>880</v>
      </c>
      <c r="D1294" s="196" t="s">
        <v>881</v>
      </c>
      <c r="E1294" s="197" t="s">
        <v>11</v>
      </c>
      <c r="F1294" s="196" t="s">
        <v>11</v>
      </c>
      <c r="G1294" s="196">
        <v>95136</v>
      </c>
      <c r="H1294" s="196" t="s">
        <v>1358</v>
      </c>
      <c r="I1294" s="196" t="s">
        <v>8</v>
      </c>
      <c r="J1294" s="196" t="s">
        <v>595</v>
      </c>
      <c r="K1294" s="197">
        <v>0.03</v>
      </c>
      <c r="L1294" s="196" t="s">
        <v>63</v>
      </c>
      <c r="M1294"/>
    </row>
    <row r="1295" spans="1:13" ht="13.5" hidden="1" x14ac:dyDescent="0.25">
      <c r="A1295" s="196" t="s">
        <v>589</v>
      </c>
      <c r="B1295" s="196" t="s">
        <v>590</v>
      </c>
      <c r="C1295" s="196" t="s">
        <v>880</v>
      </c>
      <c r="D1295" s="196" t="s">
        <v>881</v>
      </c>
      <c r="E1295" s="197" t="s">
        <v>11</v>
      </c>
      <c r="F1295" s="196" t="s">
        <v>11</v>
      </c>
      <c r="G1295" s="196">
        <v>95137</v>
      </c>
      <c r="H1295" s="196" t="s">
        <v>1359</v>
      </c>
      <c r="I1295" s="196" t="s">
        <v>8</v>
      </c>
      <c r="J1295" s="196" t="s">
        <v>595</v>
      </c>
      <c r="K1295" s="197">
        <v>0.01</v>
      </c>
      <c r="L1295" s="196" t="s">
        <v>63</v>
      </c>
      <c r="M1295"/>
    </row>
    <row r="1296" spans="1:13" ht="13.5" hidden="1" x14ac:dyDescent="0.25">
      <c r="A1296" s="196" t="s">
        <v>589</v>
      </c>
      <c r="B1296" s="196" t="s">
        <v>590</v>
      </c>
      <c r="C1296" s="196" t="s">
        <v>880</v>
      </c>
      <c r="D1296" s="196" t="s">
        <v>881</v>
      </c>
      <c r="E1296" s="197" t="s">
        <v>11</v>
      </c>
      <c r="F1296" s="196" t="s">
        <v>11</v>
      </c>
      <c r="G1296" s="196">
        <v>95138</v>
      </c>
      <c r="H1296" s="196" t="s">
        <v>1360</v>
      </c>
      <c r="I1296" s="196" t="s">
        <v>8</v>
      </c>
      <c r="J1296" s="196" t="s">
        <v>595</v>
      </c>
      <c r="K1296" s="197">
        <v>0.02</v>
      </c>
      <c r="L1296" s="196" t="s">
        <v>63</v>
      </c>
      <c r="M1296"/>
    </row>
    <row r="1297" spans="1:13" ht="13.5" hidden="1" x14ac:dyDescent="0.25">
      <c r="A1297" s="196" t="s">
        <v>589</v>
      </c>
      <c r="B1297" s="196" t="s">
        <v>590</v>
      </c>
      <c r="C1297" s="196" t="s">
        <v>880</v>
      </c>
      <c r="D1297" s="196" t="s">
        <v>881</v>
      </c>
      <c r="E1297" s="197" t="s">
        <v>11</v>
      </c>
      <c r="F1297" s="196" t="s">
        <v>11</v>
      </c>
      <c r="G1297" s="196">
        <v>95208</v>
      </c>
      <c r="H1297" s="196" t="s">
        <v>1361</v>
      </c>
      <c r="I1297" s="196" t="s">
        <v>8</v>
      </c>
      <c r="J1297" s="196" t="s">
        <v>62</v>
      </c>
      <c r="K1297" s="197">
        <v>54.13</v>
      </c>
      <c r="L1297" s="196" t="s">
        <v>63</v>
      </c>
      <c r="M1297"/>
    </row>
    <row r="1298" spans="1:13" ht="13.5" hidden="1" x14ac:dyDescent="0.25">
      <c r="A1298" s="196" t="s">
        <v>589</v>
      </c>
      <c r="B1298" s="196" t="s">
        <v>590</v>
      </c>
      <c r="C1298" s="196" t="s">
        <v>880</v>
      </c>
      <c r="D1298" s="196" t="s">
        <v>881</v>
      </c>
      <c r="E1298" s="197" t="s">
        <v>11</v>
      </c>
      <c r="F1298" s="196" t="s">
        <v>11</v>
      </c>
      <c r="G1298" s="196">
        <v>95209</v>
      </c>
      <c r="H1298" s="196" t="s">
        <v>1362</v>
      </c>
      <c r="I1298" s="196" t="s">
        <v>8</v>
      </c>
      <c r="J1298" s="196" t="s">
        <v>62</v>
      </c>
      <c r="K1298" s="197">
        <v>12.51</v>
      </c>
      <c r="L1298" s="196" t="s">
        <v>63</v>
      </c>
      <c r="M1298"/>
    </row>
    <row r="1299" spans="1:13" ht="13.5" hidden="1" x14ac:dyDescent="0.25">
      <c r="A1299" s="196" t="s">
        <v>589</v>
      </c>
      <c r="B1299" s="196" t="s">
        <v>590</v>
      </c>
      <c r="C1299" s="196" t="s">
        <v>880</v>
      </c>
      <c r="D1299" s="196" t="s">
        <v>881</v>
      </c>
      <c r="E1299" s="197" t="s">
        <v>11</v>
      </c>
      <c r="F1299" s="196" t="s">
        <v>11</v>
      </c>
      <c r="G1299" s="196">
        <v>95210</v>
      </c>
      <c r="H1299" s="196" t="s">
        <v>1363</v>
      </c>
      <c r="I1299" s="196" t="s">
        <v>8</v>
      </c>
      <c r="J1299" s="196" t="s">
        <v>62</v>
      </c>
      <c r="K1299" s="197">
        <v>59.2</v>
      </c>
      <c r="L1299" s="196" t="s">
        <v>63</v>
      </c>
      <c r="M1299"/>
    </row>
    <row r="1300" spans="1:13" ht="13.5" hidden="1" x14ac:dyDescent="0.25">
      <c r="A1300" s="196" t="s">
        <v>589</v>
      </c>
      <c r="B1300" s="196" t="s">
        <v>590</v>
      </c>
      <c r="C1300" s="196" t="s">
        <v>880</v>
      </c>
      <c r="D1300" s="196" t="s">
        <v>881</v>
      </c>
      <c r="E1300" s="197" t="s">
        <v>11</v>
      </c>
      <c r="F1300" s="196" t="s">
        <v>11</v>
      </c>
      <c r="G1300" s="196">
        <v>95211</v>
      </c>
      <c r="H1300" s="196" t="s">
        <v>1364</v>
      </c>
      <c r="I1300" s="196" t="s">
        <v>8</v>
      </c>
      <c r="J1300" s="196" t="s">
        <v>62</v>
      </c>
      <c r="K1300" s="197">
        <v>7.29</v>
      </c>
      <c r="L1300" s="196" t="s">
        <v>63</v>
      </c>
      <c r="M1300"/>
    </row>
    <row r="1301" spans="1:13" ht="13.5" hidden="1" x14ac:dyDescent="0.25">
      <c r="A1301" s="196" t="s">
        <v>589</v>
      </c>
      <c r="B1301" s="196" t="s">
        <v>590</v>
      </c>
      <c r="C1301" s="196" t="s">
        <v>880</v>
      </c>
      <c r="D1301" s="196" t="s">
        <v>881</v>
      </c>
      <c r="E1301" s="197" t="s">
        <v>11</v>
      </c>
      <c r="F1301" s="196" t="s">
        <v>11</v>
      </c>
      <c r="G1301" s="196">
        <v>95217</v>
      </c>
      <c r="H1301" s="196" t="s">
        <v>1365</v>
      </c>
      <c r="I1301" s="196" t="s">
        <v>8</v>
      </c>
      <c r="J1301" s="196" t="s">
        <v>62</v>
      </c>
      <c r="K1301" s="197">
        <v>0.49</v>
      </c>
      <c r="L1301" s="196" t="s">
        <v>63</v>
      </c>
      <c r="M1301"/>
    </row>
    <row r="1302" spans="1:13" ht="13.5" hidden="1" x14ac:dyDescent="0.25">
      <c r="A1302" s="196" t="s">
        <v>589</v>
      </c>
      <c r="B1302" s="196" t="s">
        <v>590</v>
      </c>
      <c r="C1302" s="196" t="s">
        <v>880</v>
      </c>
      <c r="D1302" s="196" t="s">
        <v>881</v>
      </c>
      <c r="E1302" s="197" t="s">
        <v>11</v>
      </c>
      <c r="F1302" s="196" t="s">
        <v>11</v>
      </c>
      <c r="G1302" s="196">
        <v>95255</v>
      </c>
      <c r="H1302" s="196" t="s">
        <v>1366</v>
      </c>
      <c r="I1302" s="196" t="s">
        <v>8</v>
      </c>
      <c r="J1302" s="196" t="s">
        <v>62</v>
      </c>
      <c r="K1302" s="197">
        <v>1.56</v>
      </c>
      <c r="L1302" s="196" t="s">
        <v>63</v>
      </c>
      <c r="M1302"/>
    </row>
    <row r="1303" spans="1:13" ht="13.5" hidden="1" x14ac:dyDescent="0.25">
      <c r="A1303" s="196" t="s">
        <v>589</v>
      </c>
      <c r="B1303" s="196" t="s">
        <v>590</v>
      </c>
      <c r="C1303" s="196" t="s">
        <v>880</v>
      </c>
      <c r="D1303" s="196" t="s">
        <v>881</v>
      </c>
      <c r="E1303" s="197" t="s">
        <v>11</v>
      </c>
      <c r="F1303" s="196" t="s">
        <v>11</v>
      </c>
      <c r="G1303" s="196">
        <v>95256</v>
      </c>
      <c r="H1303" s="196" t="s">
        <v>1367</v>
      </c>
      <c r="I1303" s="196" t="s">
        <v>8</v>
      </c>
      <c r="J1303" s="196" t="s">
        <v>62</v>
      </c>
      <c r="K1303" s="197">
        <v>0.36</v>
      </c>
      <c r="L1303" s="196" t="s">
        <v>63</v>
      </c>
      <c r="M1303"/>
    </row>
    <row r="1304" spans="1:13" ht="13.5" hidden="1" x14ac:dyDescent="0.25">
      <c r="A1304" s="196" t="s">
        <v>589</v>
      </c>
      <c r="B1304" s="196" t="s">
        <v>590</v>
      </c>
      <c r="C1304" s="196" t="s">
        <v>880</v>
      </c>
      <c r="D1304" s="196" t="s">
        <v>881</v>
      </c>
      <c r="E1304" s="197" t="s">
        <v>11</v>
      </c>
      <c r="F1304" s="196" t="s">
        <v>11</v>
      </c>
      <c r="G1304" s="196">
        <v>95257</v>
      </c>
      <c r="H1304" s="196" t="s">
        <v>1368</v>
      </c>
      <c r="I1304" s="196" t="s">
        <v>8</v>
      </c>
      <c r="J1304" s="196" t="s">
        <v>62</v>
      </c>
      <c r="K1304" s="197">
        <v>1.95</v>
      </c>
      <c r="L1304" s="196" t="s">
        <v>63</v>
      </c>
      <c r="M1304"/>
    </row>
    <row r="1305" spans="1:13" ht="13.5" hidden="1" x14ac:dyDescent="0.25">
      <c r="A1305" s="196" t="s">
        <v>589</v>
      </c>
      <c r="B1305" s="196" t="s">
        <v>590</v>
      </c>
      <c r="C1305" s="196" t="s">
        <v>880</v>
      </c>
      <c r="D1305" s="196" t="s">
        <v>881</v>
      </c>
      <c r="E1305" s="197" t="s">
        <v>11</v>
      </c>
      <c r="F1305" s="196" t="s">
        <v>11</v>
      </c>
      <c r="G1305" s="196">
        <v>95260</v>
      </c>
      <c r="H1305" s="196" t="s">
        <v>1369</v>
      </c>
      <c r="I1305" s="196" t="s">
        <v>8</v>
      </c>
      <c r="J1305" s="196" t="s">
        <v>595</v>
      </c>
      <c r="K1305" s="197">
        <v>0.7</v>
      </c>
      <c r="L1305" s="196" t="s">
        <v>63</v>
      </c>
      <c r="M1305"/>
    </row>
    <row r="1306" spans="1:13" ht="13.5" hidden="1" x14ac:dyDescent="0.25">
      <c r="A1306" s="196" t="s">
        <v>589</v>
      </c>
      <c r="B1306" s="196" t="s">
        <v>590</v>
      </c>
      <c r="C1306" s="196" t="s">
        <v>880</v>
      </c>
      <c r="D1306" s="196" t="s">
        <v>881</v>
      </c>
      <c r="E1306" s="197" t="s">
        <v>11</v>
      </c>
      <c r="F1306" s="196" t="s">
        <v>11</v>
      </c>
      <c r="G1306" s="196">
        <v>95261</v>
      </c>
      <c r="H1306" s="196" t="s">
        <v>1370</v>
      </c>
      <c r="I1306" s="196" t="s">
        <v>8</v>
      </c>
      <c r="J1306" s="196" t="s">
        <v>595</v>
      </c>
      <c r="K1306" s="197">
        <v>0.18</v>
      </c>
      <c r="L1306" s="196" t="s">
        <v>63</v>
      </c>
      <c r="M1306"/>
    </row>
    <row r="1307" spans="1:13" ht="13.5" hidden="1" x14ac:dyDescent="0.25">
      <c r="A1307" s="196" t="s">
        <v>589</v>
      </c>
      <c r="B1307" s="196" t="s">
        <v>590</v>
      </c>
      <c r="C1307" s="196" t="s">
        <v>880</v>
      </c>
      <c r="D1307" s="196" t="s">
        <v>881</v>
      </c>
      <c r="E1307" s="197" t="s">
        <v>11</v>
      </c>
      <c r="F1307" s="196" t="s">
        <v>11</v>
      </c>
      <c r="G1307" s="196">
        <v>95262</v>
      </c>
      <c r="H1307" s="196" t="s">
        <v>1371</v>
      </c>
      <c r="I1307" s="196" t="s">
        <v>8</v>
      </c>
      <c r="J1307" s="196" t="s">
        <v>595</v>
      </c>
      <c r="K1307" s="197">
        <v>0.88</v>
      </c>
      <c r="L1307" s="196" t="s">
        <v>63</v>
      </c>
      <c r="M1307"/>
    </row>
    <row r="1308" spans="1:13" ht="13.5" hidden="1" x14ac:dyDescent="0.25">
      <c r="A1308" s="196" t="s">
        <v>589</v>
      </c>
      <c r="B1308" s="196" t="s">
        <v>590</v>
      </c>
      <c r="C1308" s="196" t="s">
        <v>880</v>
      </c>
      <c r="D1308" s="196" t="s">
        <v>881</v>
      </c>
      <c r="E1308" s="197" t="s">
        <v>11</v>
      </c>
      <c r="F1308" s="196" t="s">
        <v>11</v>
      </c>
      <c r="G1308" s="196">
        <v>95263</v>
      </c>
      <c r="H1308" s="196" t="s">
        <v>1372</v>
      </c>
      <c r="I1308" s="196" t="s">
        <v>8</v>
      </c>
      <c r="J1308" s="196" t="s">
        <v>595</v>
      </c>
      <c r="K1308" s="197">
        <v>4.6100000000000003</v>
      </c>
      <c r="L1308" s="196" t="s">
        <v>63</v>
      </c>
      <c r="M1308"/>
    </row>
    <row r="1309" spans="1:13" ht="13.5" hidden="1" x14ac:dyDescent="0.25">
      <c r="A1309" s="196" t="s">
        <v>589</v>
      </c>
      <c r="B1309" s="196" t="s">
        <v>590</v>
      </c>
      <c r="C1309" s="196" t="s">
        <v>880</v>
      </c>
      <c r="D1309" s="196" t="s">
        <v>881</v>
      </c>
      <c r="E1309" s="197" t="s">
        <v>11</v>
      </c>
      <c r="F1309" s="196" t="s">
        <v>11</v>
      </c>
      <c r="G1309" s="196">
        <v>95266</v>
      </c>
      <c r="H1309" s="196" t="s">
        <v>1373</v>
      </c>
      <c r="I1309" s="196" t="s">
        <v>8</v>
      </c>
      <c r="J1309" s="196" t="s">
        <v>62</v>
      </c>
      <c r="K1309" s="197">
        <v>0.51</v>
      </c>
      <c r="L1309" s="196" t="s">
        <v>63</v>
      </c>
      <c r="M1309"/>
    </row>
    <row r="1310" spans="1:13" ht="13.5" hidden="1" x14ac:dyDescent="0.25">
      <c r="A1310" s="196" t="s">
        <v>589</v>
      </c>
      <c r="B1310" s="196" t="s">
        <v>590</v>
      </c>
      <c r="C1310" s="196" t="s">
        <v>880</v>
      </c>
      <c r="D1310" s="196" t="s">
        <v>881</v>
      </c>
      <c r="E1310" s="197" t="s">
        <v>11</v>
      </c>
      <c r="F1310" s="196" t="s">
        <v>11</v>
      </c>
      <c r="G1310" s="196">
        <v>95267</v>
      </c>
      <c r="H1310" s="196" t="s">
        <v>1374</v>
      </c>
      <c r="I1310" s="196" t="s">
        <v>8</v>
      </c>
      <c r="J1310" s="196" t="s">
        <v>62</v>
      </c>
      <c r="K1310" s="197">
        <v>0.1</v>
      </c>
      <c r="L1310" s="196" t="s">
        <v>63</v>
      </c>
      <c r="M1310"/>
    </row>
    <row r="1311" spans="1:13" ht="13.5" hidden="1" x14ac:dyDescent="0.25">
      <c r="A1311" s="196" t="s">
        <v>589</v>
      </c>
      <c r="B1311" s="196" t="s">
        <v>590</v>
      </c>
      <c r="C1311" s="196" t="s">
        <v>880</v>
      </c>
      <c r="D1311" s="196" t="s">
        <v>881</v>
      </c>
      <c r="E1311" s="197" t="s">
        <v>11</v>
      </c>
      <c r="F1311" s="196" t="s">
        <v>11</v>
      </c>
      <c r="G1311" s="196">
        <v>95268</v>
      </c>
      <c r="H1311" s="196" t="s">
        <v>1375</v>
      </c>
      <c r="I1311" s="196" t="s">
        <v>8</v>
      </c>
      <c r="J1311" s="196" t="s">
        <v>62</v>
      </c>
      <c r="K1311" s="197">
        <v>0.5</v>
      </c>
      <c r="L1311" s="196" t="s">
        <v>63</v>
      </c>
      <c r="M1311"/>
    </row>
    <row r="1312" spans="1:13" ht="13.5" hidden="1" x14ac:dyDescent="0.25">
      <c r="A1312" s="196" t="s">
        <v>589</v>
      </c>
      <c r="B1312" s="196" t="s">
        <v>590</v>
      </c>
      <c r="C1312" s="196" t="s">
        <v>880</v>
      </c>
      <c r="D1312" s="196" t="s">
        <v>881</v>
      </c>
      <c r="E1312" s="197" t="s">
        <v>11</v>
      </c>
      <c r="F1312" s="196" t="s">
        <v>11</v>
      </c>
      <c r="G1312" s="196">
        <v>95269</v>
      </c>
      <c r="H1312" s="196" t="s">
        <v>1376</v>
      </c>
      <c r="I1312" s="196" t="s">
        <v>8</v>
      </c>
      <c r="J1312" s="196" t="s">
        <v>595</v>
      </c>
      <c r="K1312" s="197">
        <v>8.52</v>
      </c>
      <c r="L1312" s="196" t="s">
        <v>63</v>
      </c>
      <c r="M1312"/>
    </row>
    <row r="1313" spans="1:13" ht="13.5" hidden="1" x14ac:dyDescent="0.25">
      <c r="A1313" s="196" t="s">
        <v>589</v>
      </c>
      <c r="B1313" s="196" t="s">
        <v>590</v>
      </c>
      <c r="C1313" s="196" t="s">
        <v>880</v>
      </c>
      <c r="D1313" s="196" t="s">
        <v>881</v>
      </c>
      <c r="E1313" s="197" t="s">
        <v>11</v>
      </c>
      <c r="F1313" s="196" t="s">
        <v>11</v>
      </c>
      <c r="G1313" s="196">
        <v>95272</v>
      </c>
      <c r="H1313" s="196" t="s">
        <v>1377</v>
      </c>
      <c r="I1313" s="196" t="s">
        <v>8</v>
      </c>
      <c r="J1313" s="196" t="s">
        <v>62</v>
      </c>
      <c r="K1313" s="197">
        <v>0.5</v>
      </c>
      <c r="L1313" s="196" t="s">
        <v>63</v>
      </c>
      <c r="M1313"/>
    </row>
    <row r="1314" spans="1:13" ht="13.5" hidden="1" x14ac:dyDescent="0.25">
      <c r="A1314" s="196" t="s">
        <v>589</v>
      </c>
      <c r="B1314" s="196" t="s">
        <v>590</v>
      </c>
      <c r="C1314" s="196" t="s">
        <v>880</v>
      </c>
      <c r="D1314" s="196" t="s">
        <v>881</v>
      </c>
      <c r="E1314" s="197" t="s">
        <v>11</v>
      </c>
      <c r="F1314" s="196" t="s">
        <v>11</v>
      </c>
      <c r="G1314" s="196">
        <v>95273</v>
      </c>
      <c r="H1314" s="196" t="s">
        <v>1378</v>
      </c>
      <c r="I1314" s="196" t="s">
        <v>8</v>
      </c>
      <c r="J1314" s="196" t="s">
        <v>62</v>
      </c>
      <c r="K1314" s="197">
        <v>0.11</v>
      </c>
      <c r="L1314" s="196" t="s">
        <v>63</v>
      </c>
      <c r="M1314"/>
    </row>
    <row r="1315" spans="1:13" ht="13.5" hidden="1" x14ac:dyDescent="0.25">
      <c r="A1315" s="196" t="s">
        <v>589</v>
      </c>
      <c r="B1315" s="196" t="s">
        <v>590</v>
      </c>
      <c r="C1315" s="196" t="s">
        <v>880</v>
      </c>
      <c r="D1315" s="196" t="s">
        <v>881</v>
      </c>
      <c r="E1315" s="197" t="s">
        <v>11</v>
      </c>
      <c r="F1315" s="196" t="s">
        <v>11</v>
      </c>
      <c r="G1315" s="196">
        <v>95274</v>
      </c>
      <c r="H1315" s="196" t="s">
        <v>1379</v>
      </c>
      <c r="I1315" s="196" t="s">
        <v>8</v>
      </c>
      <c r="J1315" s="196" t="s">
        <v>62</v>
      </c>
      <c r="K1315" s="197">
        <v>0.39</v>
      </c>
      <c r="L1315" s="196" t="s">
        <v>63</v>
      </c>
      <c r="M1315"/>
    </row>
    <row r="1316" spans="1:13" ht="13.5" hidden="1" x14ac:dyDescent="0.25">
      <c r="A1316" s="196" t="s">
        <v>589</v>
      </c>
      <c r="B1316" s="196" t="s">
        <v>590</v>
      </c>
      <c r="C1316" s="196" t="s">
        <v>880</v>
      </c>
      <c r="D1316" s="196" t="s">
        <v>881</v>
      </c>
      <c r="E1316" s="197" t="s">
        <v>11</v>
      </c>
      <c r="F1316" s="196" t="s">
        <v>11</v>
      </c>
      <c r="G1316" s="196">
        <v>95275</v>
      </c>
      <c r="H1316" s="196" t="s">
        <v>1380</v>
      </c>
      <c r="I1316" s="196" t="s">
        <v>8</v>
      </c>
      <c r="J1316" s="196" t="s">
        <v>62</v>
      </c>
      <c r="K1316" s="197">
        <v>1.98</v>
      </c>
      <c r="L1316" s="196" t="s">
        <v>63</v>
      </c>
      <c r="M1316"/>
    </row>
    <row r="1317" spans="1:13" ht="13.5" hidden="1" x14ac:dyDescent="0.25">
      <c r="A1317" s="196" t="s">
        <v>589</v>
      </c>
      <c r="B1317" s="196" t="s">
        <v>590</v>
      </c>
      <c r="C1317" s="196" t="s">
        <v>880</v>
      </c>
      <c r="D1317" s="196" t="s">
        <v>881</v>
      </c>
      <c r="E1317" s="197" t="s">
        <v>11</v>
      </c>
      <c r="F1317" s="196" t="s">
        <v>11</v>
      </c>
      <c r="G1317" s="196">
        <v>95278</v>
      </c>
      <c r="H1317" s="196" t="s">
        <v>1381</v>
      </c>
      <c r="I1317" s="196" t="s">
        <v>8</v>
      </c>
      <c r="J1317" s="196" t="s">
        <v>595</v>
      </c>
      <c r="K1317" s="197">
        <v>0.61</v>
      </c>
      <c r="L1317" s="196" t="s">
        <v>63</v>
      </c>
      <c r="M1317"/>
    </row>
    <row r="1318" spans="1:13" ht="13.5" hidden="1" x14ac:dyDescent="0.25">
      <c r="A1318" s="196" t="s">
        <v>589</v>
      </c>
      <c r="B1318" s="196" t="s">
        <v>590</v>
      </c>
      <c r="C1318" s="196" t="s">
        <v>880</v>
      </c>
      <c r="D1318" s="196" t="s">
        <v>881</v>
      </c>
      <c r="E1318" s="197" t="s">
        <v>11</v>
      </c>
      <c r="F1318" s="196" t="s">
        <v>11</v>
      </c>
      <c r="G1318" s="196">
        <v>95279</v>
      </c>
      <c r="H1318" s="196" t="s">
        <v>1382</v>
      </c>
      <c r="I1318" s="196" t="s">
        <v>8</v>
      </c>
      <c r="J1318" s="196" t="s">
        <v>595</v>
      </c>
      <c r="K1318" s="197">
        <v>0.12</v>
      </c>
      <c r="L1318" s="196" t="s">
        <v>63</v>
      </c>
      <c r="M1318"/>
    </row>
    <row r="1319" spans="1:13" ht="13.5" hidden="1" x14ac:dyDescent="0.25">
      <c r="A1319" s="196" t="s">
        <v>589</v>
      </c>
      <c r="B1319" s="196" t="s">
        <v>590</v>
      </c>
      <c r="C1319" s="196" t="s">
        <v>880</v>
      </c>
      <c r="D1319" s="196" t="s">
        <v>881</v>
      </c>
      <c r="E1319" s="197" t="s">
        <v>11</v>
      </c>
      <c r="F1319" s="196" t="s">
        <v>11</v>
      </c>
      <c r="G1319" s="196">
        <v>95280</v>
      </c>
      <c r="H1319" s="196" t="s">
        <v>1383</v>
      </c>
      <c r="I1319" s="196" t="s">
        <v>8</v>
      </c>
      <c r="J1319" s="196" t="s">
        <v>595</v>
      </c>
      <c r="K1319" s="197">
        <v>0.6</v>
      </c>
      <c r="L1319" s="196" t="s">
        <v>63</v>
      </c>
      <c r="M1319"/>
    </row>
    <row r="1320" spans="1:13" ht="13.5" hidden="1" x14ac:dyDescent="0.25">
      <c r="A1320" s="196" t="s">
        <v>589</v>
      </c>
      <c r="B1320" s="196" t="s">
        <v>590</v>
      </c>
      <c r="C1320" s="196" t="s">
        <v>880</v>
      </c>
      <c r="D1320" s="196" t="s">
        <v>881</v>
      </c>
      <c r="E1320" s="197" t="s">
        <v>11</v>
      </c>
      <c r="F1320" s="196" t="s">
        <v>11</v>
      </c>
      <c r="G1320" s="196">
        <v>95281</v>
      </c>
      <c r="H1320" s="196" t="s">
        <v>1384</v>
      </c>
      <c r="I1320" s="196" t="s">
        <v>8</v>
      </c>
      <c r="J1320" s="196" t="s">
        <v>595</v>
      </c>
      <c r="K1320" s="197">
        <v>8.52</v>
      </c>
      <c r="L1320" s="196" t="s">
        <v>63</v>
      </c>
      <c r="M1320"/>
    </row>
    <row r="1321" spans="1:13" ht="13.5" hidden="1" x14ac:dyDescent="0.25">
      <c r="A1321" s="196" t="s">
        <v>589</v>
      </c>
      <c r="B1321" s="196" t="s">
        <v>590</v>
      </c>
      <c r="C1321" s="196" t="s">
        <v>880</v>
      </c>
      <c r="D1321" s="196" t="s">
        <v>881</v>
      </c>
      <c r="E1321" s="197" t="s">
        <v>11</v>
      </c>
      <c r="F1321" s="196" t="s">
        <v>11</v>
      </c>
      <c r="G1321" s="196">
        <v>95617</v>
      </c>
      <c r="H1321" s="196" t="s">
        <v>1385</v>
      </c>
      <c r="I1321" s="196" t="s">
        <v>8</v>
      </c>
      <c r="J1321" s="196" t="s">
        <v>62</v>
      </c>
      <c r="K1321" s="197">
        <v>1.28</v>
      </c>
      <c r="L1321" s="196" t="s">
        <v>63</v>
      </c>
      <c r="M1321"/>
    </row>
    <row r="1322" spans="1:13" ht="13.5" hidden="1" x14ac:dyDescent="0.25">
      <c r="A1322" s="196" t="s">
        <v>589</v>
      </c>
      <c r="B1322" s="196" t="s">
        <v>590</v>
      </c>
      <c r="C1322" s="196" t="s">
        <v>880</v>
      </c>
      <c r="D1322" s="196" t="s">
        <v>881</v>
      </c>
      <c r="E1322" s="197" t="s">
        <v>11</v>
      </c>
      <c r="F1322" s="196" t="s">
        <v>11</v>
      </c>
      <c r="G1322" s="196">
        <v>95618</v>
      </c>
      <c r="H1322" s="196" t="s">
        <v>1386</v>
      </c>
      <c r="I1322" s="196" t="s">
        <v>8</v>
      </c>
      <c r="J1322" s="196" t="s">
        <v>62</v>
      </c>
      <c r="K1322" s="197">
        <v>0.28999999999999998</v>
      </c>
      <c r="L1322" s="196" t="s">
        <v>63</v>
      </c>
      <c r="M1322"/>
    </row>
    <row r="1323" spans="1:13" ht="13.5" hidden="1" x14ac:dyDescent="0.25">
      <c r="A1323" s="196" t="s">
        <v>589</v>
      </c>
      <c r="B1323" s="196" t="s">
        <v>590</v>
      </c>
      <c r="C1323" s="196" t="s">
        <v>880</v>
      </c>
      <c r="D1323" s="196" t="s">
        <v>881</v>
      </c>
      <c r="E1323" s="197" t="s">
        <v>11</v>
      </c>
      <c r="F1323" s="196" t="s">
        <v>11</v>
      </c>
      <c r="G1323" s="196">
        <v>95619</v>
      </c>
      <c r="H1323" s="196" t="s">
        <v>1387</v>
      </c>
      <c r="I1323" s="196" t="s">
        <v>8</v>
      </c>
      <c r="J1323" s="196" t="s">
        <v>62</v>
      </c>
      <c r="K1323" s="197">
        <v>1.6</v>
      </c>
      <c r="L1323" s="196" t="s">
        <v>63</v>
      </c>
      <c r="M1323"/>
    </row>
    <row r="1324" spans="1:13" ht="13.5" hidden="1" x14ac:dyDescent="0.25">
      <c r="A1324" s="196" t="s">
        <v>589</v>
      </c>
      <c r="B1324" s="196" t="s">
        <v>590</v>
      </c>
      <c r="C1324" s="196" t="s">
        <v>880</v>
      </c>
      <c r="D1324" s="196" t="s">
        <v>881</v>
      </c>
      <c r="E1324" s="197" t="s">
        <v>11</v>
      </c>
      <c r="F1324" s="196" t="s">
        <v>11</v>
      </c>
      <c r="G1324" s="196">
        <v>95627</v>
      </c>
      <c r="H1324" s="196" t="s">
        <v>1388</v>
      </c>
      <c r="I1324" s="196" t="s">
        <v>8</v>
      </c>
      <c r="J1324" s="196" t="s">
        <v>62</v>
      </c>
      <c r="K1324" s="197">
        <v>47.95</v>
      </c>
      <c r="L1324" s="196" t="s">
        <v>63</v>
      </c>
      <c r="M1324"/>
    </row>
    <row r="1325" spans="1:13" ht="13.5" hidden="1" x14ac:dyDescent="0.25">
      <c r="A1325" s="196" t="s">
        <v>589</v>
      </c>
      <c r="B1325" s="196" t="s">
        <v>590</v>
      </c>
      <c r="C1325" s="196" t="s">
        <v>880</v>
      </c>
      <c r="D1325" s="196" t="s">
        <v>881</v>
      </c>
      <c r="E1325" s="197" t="s">
        <v>11</v>
      </c>
      <c r="F1325" s="196" t="s">
        <v>11</v>
      </c>
      <c r="G1325" s="196">
        <v>95628</v>
      </c>
      <c r="H1325" s="196" t="s">
        <v>1389</v>
      </c>
      <c r="I1325" s="196" t="s">
        <v>8</v>
      </c>
      <c r="J1325" s="196" t="s">
        <v>62</v>
      </c>
      <c r="K1325" s="197">
        <v>12.86</v>
      </c>
      <c r="L1325" s="196" t="s">
        <v>63</v>
      </c>
      <c r="M1325"/>
    </row>
    <row r="1326" spans="1:13" ht="13.5" hidden="1" x14ac:dyDescent="0.25">
      <c r="A1326" s="196" t="s">
        <v>589</v>
      </c>
      <c r="B1326" s="196" t="s">
        <v>590</v>
      </c>
      <c r="C1326" s="196" t="s">
        <v>880</v>
      </c>
      <c r="D1326" s="196" t="s">
        <v>881</v>
      </c>
      <c r="E1326" s="197" t="s">
        <v>11</v>
      </c>
      <c r="F1326" s="196" t="s">
        <v>11</v>
      </c>
      <c r="G1326" s="196">
        <v>95629</v>
      </c>
      <c r="H1326" s="196" t="s">
        <v>1390</v>
      </c>
      <c r="I1326" s="196" t="s">
        <v>8</v>
      </c>
      <c r="J1326" s="196" t="s">
        <v>62</v>
      </c>
      <c r="K1326" s="197">
        <v>60.01</v>
      </c>
      <c r="L1326" s="196" t="s">
        <v>63</v>
      </c>
      <c r="M1326"/>
    </row>
    <row r="1327" spans="1:13" ht="13.5" hidden="1" x14ac:dyDescent="0.25">
      <c r="A1327" s="196" t="s">
        <v>589</v>
      </c>
      <c r="B1327" s="196" t="s">
        <v>590</v>
      </c>
      <c r="C1327" s="196" t="s">
        <v>880</v>
      </c>
      <c r="D1327" s="196" t="s">
        <v>881</v>
      </c>
      <c r="E1327" s="197" t="s">
        <v>11</v>
      </c>
      <c r="F1327" s="196" t="s">
        <v>11</v>
      </c>
      <c r="G1327" s="196">
        <v>95630</v>
      </c>
      <c r="H1327" s="196" t="s">
        <v>1391</v>
      </c>
      <c r="I1327" s="196" t="s">
        <v>8</v>
      </c>
      <c r="J1327" s="196" t="s">
        <v>595</v>
      </c>
      <c r="K1327" s="197">
        <v>88.62</v>
      </c>
      <c r="L1327" s="196" t="s">
        <v>63</v>
      </c>
      <c r="M1327"/>
    </row>
    <row r="1328" spans="1:13" ht="13.5" hidden="1" x14ac:dyDescent="0.25">
      <c r="A1328" s="196" t="s">
        <v>589</v>
      </c>
      <c r="B1328" s="196" t="s">
        <v>590</v>
      </c>
      <c r="C1328" s="196" t="s">
        <v>880</v>
      </c>
      <c r="D1328" s="196" t="s">
        <v>881</v>
      </c>
      <c r="E1328" s="197" t="s">
        <v>11</v>
      </c>
      <c r="F1328" s="196" t="s">
        <v>11</v>
      </c>
      <c r="G1328" s="196">
        <v>95698</v>
      </c>
      <c r="H1328" s="196" t="s">
        <v>1392</v>
      </c>
      <c r="I1328" s="196" t="s">
        <v>8</v>
      </c>
      <c r="J1328" s="196" t="s">
        <v>62</v>
      </c>
      <c r="K1328" s="197">
        <v>5.19</v>
      </c>
      <c r="L1328" s="196" t="s">
        <v>63</v>
      </c>
      <c r="M1328"/>
    </row>
    <row r="1329" spans="1:13" ht="13.5" hidden="1" x14ac:dyDescent="0.25">
      <c r="A1329" s="196" t="s">
        <v>589</v>
      </c>
      <c r="B1329" s="196" t="s">
        <v>590</v>
      </c>
      <c r="C1329" s="196" t="s">
        <v>880</v>
      </c>
      <c r="D1329" s="196" t="s">
        <v>881</v>
      </c>
      <c r="E1329" s="197" t="s">
        <v>11</v>
      </c>
      <c r="F1329" s="196" t="s">
        <v>11</v>
      </c>
      <c r="G1329" s="196">
        <v>95699</v>
      </c>
      <c r="H1329" s="196" t="s">
        <v>1393</v>
      </c>
      <c r="I1329" s="196" t="s">
        <v>8</v>
      </c>
      <c r="J1329" s="196" t="s">
        <v>62</v>
      </c>
      <c r="K1329" s="197">
        <v>1.2</v>
      </c>
      <c r="L1329" s="196" t="s">
        <v>63</v>
      </c>
      <c r="M1329"/>
    </row>
    <row r="1330" spans="1:13" ht="13.5" hidden="1" x14ac:dyDescent="0.25">
      <c r="A1330" s="196" t="s">
        <v>589</v>
      </c>
      <c r="B1330" s="196" t="s">
        <v>590</v>
      </c>
      <c r="C1330" s="196" t="s">
        <v>880</v>
      </c>
      <c r="D1330" s="196" t="s">
        <v>881</v>
      </c>
      <c r="E1330" s="197" t="s">
        <v>11</v>
      </c>
      <c r="F1330" s="196" t="s">
        <v>11</v>
      </c>
      <c r="G1330" s="196">
        <v>95700</v>
      </c>
      <c r="H1330" s="196" t="s">
        <v>1394</v>
      </c>
      <c r="I1330" s="196" t="s">
        <v>8</v>
      </c>
      <c r="J1330" s="196" t="s">
        <v>62</v>
      </c>
      <c r="K1330" s="197">
        <v>6.49</v>
      </c>
      <c r="L1330" s="196" t="s">
        <v>63</v>
      </c>
      <c r="M1330"/>
    </row>
    <row r="1331" spans="1:13" ht="13.5" hidden="1" x14ac:dyDescent="0.25">
      <c r="A1331" s="196" t="s">
        <v>589</v>
      </c>
      <c r="B1331" s="196" t="s">
        <v>590</v>
      </c>
      <c r="C1331" s="196" t="s">
        <v>880</v>
      </c>
      <c r="D1331" s="196" t="s">
        <v>881</v>
      </c>
      <c r="E1331" s="197" t="s">
        <v>11</v>
      </c>
      <c r="F1331" s="196" t="s">
        <v>11</v>
      </c>
      <c r="G1331" s="196">
        <v>95701</v>
      </c>
      <c r="H1331" s="196" t="s">
        <v>1395</v>
      </c>
      <c r="I1331" s="196" t="s">
        <v>8</v>
      </c>
      <c r="J1331" s="196" t="s">
        <v>62</v>
      </c>
      <c r="K1331" s="197">
        <v>2.44</v>
      </c>
      <c r="L1331" s="196" t="s">
        <v>63</v>
      </c>
      <c r="M1331"/>
    </row>
    <row r="1332" spans="1:13" ht="13.5" hidden="1" x14ac:dyDescent="0.25">
      <c r="A1332" s="196" t="s">
        <v>589</v>
      </c>
      <c r="B1332" s="196" t="s">
        <v>590</v>
      </c>
      <c r="C1332" s="196" t="s">
        <v>880</v>
      </c>
      <c r="D1332" s="196" t="s">
        <v>881</v>
      </c>
      <c r="E1332" s="197" t="s">
        <v>11</v>
      </c>
      <c r="F1332" s="196" t="s">
        <v>11</v>
      </c>
      <c r="G1332" s="196">
        <v>95704</v>
      </c>
      <c r="H1332" s="196" t="s">
        <v>1396</v>
      </c>
      <c r="I1332" s="196" t="s">
        <v>8</v>
      </c>
      <c r="J1332" s="196" t="s">
        <v>62</v>
      </c>
      <c r="K1332" s="197">
        <v>53.38</v>
      </c>
      <c r="L1332" s="196" t="s">
        <v>63</v>
      </c>
      <c r="M1332"/>
    </row>
    <row r="1333" spans="1:13" ht="13.5" hidden="1" x14ac:dyDescent="0.25">
      <c r="A1333" s="196" t="s">
        <v>589</v>
      </c>
      <c r="B1333" s="196" t="s">
        <v>590</v>
      </c>
      <c r="C1333" s="196" t="s">
        <v>880</v>
      </c>
      <c r="D1333" s="196" t="s">
        <v>881</v>
      </c>
      <c r="E1333" s="197" t="s">
        <v>11</v>
      </c>
      <c r="F1333" s="196" t="s">
        <v>11</v>
      </c>
      <c r="G1333" s="196">
        <v>95705</v>
      </c>
      <c r="H1333" s="196" t="s">
        <v>1397</v>
      </c>
      <c r="I1333" s="196" t="s">
        <v>8</v>
      </c>
      <c r="J1333" s="196" t="s">
        <v>62</v>
      </c>
      <c r="K1333" s="197">
        <v>14.32</v>
      </c>
      <c r="L1333" s="196" t="s">
        <v>63</v>
      </c>
      <c r="M1333"/>
    </row>
    <row r="1334" spans="1:13" ht="13.5" hidden="1" x14ac:dyDescent="0.25">
      <c r="A1334" s="196" t="s">
        <v>589</v>
      </c>
      <c r="B1334" s="196" t="s">
        <v>590</v>
      </c>
      <c r="C1334" s="196" t="s">
        <v>880</v>
      </c>
      <c r="D1334" s="196" t="s">
        <v>881</v>
      </c>
      <c r="E1334" s="197" t="s">
        <v>11</v>
      </c>
      <c r="F1334" s="196" t="s">
        <v>11</v>
      </c>
      <c r="G1334" s="196">
        <v>95706</v>
      </c>
      <c r="H1334" s="196" t="s">
        <v>1398</v>
      </c>
      <c r="I1334" s="196" t="s">
        <v>8</v>
      </c>
      <c r="J1334" s="196" t="s">
        <v>62</v>
      </c>
      <c r="K1334" s="197">
        <v>66.8</v>
      </c>
      <c r="L1334" s="196" t="s">
        <v>63</v>
      </c>
      <c r="M1334"/>
    </row>
    <row r="1335" spans="1:13" ht="13.5" hidden="1" x14ac:dyDescent="0.25">
      <c r="A1335" s="196" t="s">
        <v>589</v>
      </c>
      <c r="B1335" s="196" t="s">
        <v>590</v>
      </c>
      <c r="C1335" s="196" t="s">
        <v>880</v>
      </c>
      <c r="D1335" s="196" t="s">
        <v>881</v>
      </c>
      <c r="E1335" s="197" t="s">
        <v>11</v>
      </c>
      <c r="F1335" s="196" t="s">
        <v>11</v>
      </c>
      <c r="G1335" s="196">
        <v>95707</v>
      </c>
      <c r="H1335" s="196" t="s">
        <v>1399</v>
      </c>
      <c r="I1335" s="196" t="s">
        <v>8</v>
      </c>
      <c r="J1335" s="196" t="s">
        <v>62</v>
      </c>
      <c r="K1335" s="197">
        <v>3.19</v>
      </c>
      <c r="L1335" s="196" t="s">
        <v>63</v>
      </c>
      <c r="M1335"/>
    </row>
    <row r="1336" spans="1:13" ht="13.5" hidden="1" x14ac:dyDescent="0.25">
      <c r="A1336" s="196" t="s">
        <v>589</v>
      </c>
      <c r="B1336" s="196" t="s">
        <v>590</v>
      </c>
      <c r="C1336" s="196" t="s">
        <v>880</v>
      </c>
      <c r="D1336" s="196" t="s">
        <v>881</v>
      </c>
      <c r="E1336" s="197" t="s">
        <v>11</v>
      </c>
      <c r="F1336" s="196" t="s">
        <v>11</v>
      </c>
      <c r="G1336" s="196">
        <v>95716</v>
      </c>
      <c r="H1336" s="196" t="s">
        <v>1400</v>
      </c>
      <c r="I1336" s="196" t="s">
        <v>8</v>
      </c>
      <c r="J1336" s="196" t="s">
        <v>62</v>
      </c>
      <c r="K1336" s="197">
        <v>64.19</v>
      </c>
      <c r="L1336" s="196" t="s">
        <v>63</v>
      </c>
      <c r="M1336"/>
    </row>
    <row r="1337" spans="1:13" ht="13.5" hidden="1" x14ac:dyDescent="0.25">
      <c r="A1337" s="196" t="s">
        <v>589</v>
      </c>
      <c r="B1337" s="196" t="s">
        <v>590</v>
      </c>
      <c r="C1337" s="196" t="s">
        <v>880</v>
      </c>
      <c r="D1337" s="196" t="s">
        <v>881</v>
      </c>
      <c r="E1337" s="197" t="s">
        <v>11</v>
      </c>
      <c r="F1337" s="196" t="s">
        <v>11</v>
      </c>
      <c r="G1337" s="196">
        <v>95717</v>
      </c>
      <c r="H1337" s="196" t="s">
        <v>1401</v>
      </c>
      <c r="I1337" s="196" t="s">
        <v>8</v>
      </c>
      <c r="J1337" s="196" t="s">
        <v>62</v>
      </c>
      <c r="K1337" s="197">
        <v>16.96</v>
      </c>
      <c r="L1337" s="196" t="s">
        <v>63</v>
      </c>
      <c r="M1337"/>
    </row>
    <row r="1338" spans="1:13" ht="13.5" hidden="1" x14ac:dyDescent="0.25">
      <c r="A1338" s="196" t="s">
        <v>589</v>
      </c>
      <c r="B1338" s="196" t="s">
        <v>590</v>
      </c>
      <c r="C1338" s="196" t="s">
        <v>880</v>
      </c>
      <c r="D1338" s="196" t="s">
        <v>881</v>
      </c>
      <c r="E1338" s="197" t="s">
        <v>11</v>
      </c>
      <c r="F1338" s="196" t="s">
        <v>11</v>
      </c>
      <c r="G1338" s="196">
        <v>95718</v>
      </c>
      <c r="H1338" s="196" t="s">
        <v>1402</v>
      </c>
      <c r="I1338" s="196" t="s">
        <v>8</v>
      </c>
      <c r="J1338" s="196" t="s">
        <v>62</v>
      </c>
      <c r="K1338" s="197">
        <v>80.239999999999995</v>
      </c>
      <c r="L1338" s="196" t="s">
        <v>63</v>
      </c>
      <c r="M1338"/>
    </row>
    <row r="1339" spans="1:13" ht="13.5" hidden="1" x14ac:dyDescent="0.25">
      <c r="A1339" s="196" t="s">
        <v>589</v>
      </c>
      <c r="B1339" s="196" t="s">
        <v>590</v>
      </c>
      <c r="C1339" s="196" t="s">
        <v>880</v>
      </c>
      <c r="D1339" s="196" t="s">
        <v>881</v>
      </c>
      <c r="E1339" s="197" t="s">
        <v>11</v>
      </c>
      <c r="F1339" s="196" t="s">
        <v>11</v>
      </c>
      <c r="G1339" s="196">
        <v>95719</v>
      </c>
      <c r="H1339" s="196" t="s">
        <v>1403</v>
      </c>
      <c r="I1339" s="196" t="s">
        <v>8</v>
      </c>
      <c r="J1339" s="196" t="s">
        <v>595</v>
      </c>
      <c r="K1339" s="197">
        <v>89.27</v>
      </c>
      <c r="L1339" s="196" t="s">
        <v>63</v>
      </c>
      <c r="M1339"/>
    </row>
    <row r="1340" spans="1:13" ht="13.5" hidden="1" x14ac:dyDescent="0.25">
      <c r="A1340" s="196" t="s">
        <v>589</v>
      </c>
      <c r="B1340" s="196" t="s">
        <v>590</v>
      </c>
      <c r="C1340" s="196" t="s">
        <v>880</v>
      </c>
      <c r="D1340" s="196" t="s">
        <v>881</v>
      </c>
      <c r="E1340" s="197" t="s">
        <v>11</v>
      </c>
      <c r="F1340" s="196" t="s">
        <v>11</v>
      </c>
      <c r="G1340" s="196">
        <v>95869</v>
      </c>
      <c r="H1340" s="196" t="s">
        <v>1404</v>
      </c>
      <c r="I1340" s="196" t="s">
        <v>8</v>
      </c>
      <c r="J1340" s="196" t="s">
        <v>62</v>
      </c>
      <c r="K1340" s="197">
        <v>3.58</v>
      </c>
      <c r="L1340" s="196" t="s">
        <v>63</v>
      </c>
      <c r="M1340"/>
    </row>
    <row r="1341" spans="1:13" ht="13.5" hidden="1" x14ac:dyDescent="0.25">
      <c r="A1341" s="196" t="s">
        <v>589</v>
      </c>
      <c r="B1341" s="196" t="s">
        <v>590</v>
      </c>
      <c r="C1341" s="196" t="s">
        <v>880</v>
      </c>
      <c r="D1341" s="196" t="s">
        <v>881</v>
      </c>
      <c r="E1341" s="197" t="s">
        <v>11</v>
      </c>
      <c r="F1341" s="196" t="s">
        <v>11</v>
      </c>
      <c r="G1341" s="196">
        <v>95870</v>
      </c>
      <c r="H1341" s="196" t="s">
        <v>1405</v>
      </c>
      <c r="I1341" s="196" t="s">
        <v>8</v>
      </c>
      <c r="J1341" s="196" t="s">
        <v>62</v>
      </c>
      <c r="K1341" s="197">
        <v>9.08</v>
      </c>
      <c r="L1341" s="196" t="s">
        <v>63</v>
      </c>
      <c r="M1341"/>
    </row>
    <row r="1342" spans="1:13" ht="13.5" hidden="1" x14ac:dyDescent="0.25">
      <c r="A1342" s="196" t="s">
        <v>589</v>
      </c>
      <c r="B1342" s="196" t="s">
        <v>590</v>
      </c>
      <c r="C1342" s="196" t="s">
        <v>880</v>
      </c>
      <c r="D1342" s="196" t="s">
        <v>881</v>
      </c>
      <c r="E1342" s="197" t="s">
        <v>11</v>
      </c>
      <c r="F1342" s="196" t="s">
        <v>11</v>
      </c>
      <c r="G1342" s="196">
        <v>95871</v>
      </c>
      <c r="H1342" s="196" t="s">
        <v>1406</v>
      </c>
      <c r="I1342" s="196" t="s">
        <v>8</v>
      </c>
      <c r="J1342" s="196" t="s">
        <v>595</v>
      </c>
      <c r="K1342" s="197">
        <v>271.10000000000002</v>
      </c>
      <c r="L1342" s="196" t="s">
        <v>63</v>
      </c>
      <c r="M1342"/>
    </row>
    <row r="1343" spans="1:13" ht="13.5" hidden="1" x14ac:dyDescent="0.25">
      <c r="A1343" s="196" t="s">
        <v>589</v>
      </c>
      <c r="B1343" s="196" t="s">
        <v>590</v>
      </c>
      <c r="C1343" s="196" t="s">
        <v>880</v>
      </c>
      <c r="D1343" s="196" t="s">
        <v>881</v>
      </c>
      <c r="E1343" s="197" t="s">
        <v>11</v>
      </c>
      <c r="F1343" s="196" t="s">
        <v>11</v>
      </c>
      <c r="G1343" s="196">
        <v>95874</v>
      </c>
      <c r="H1343" s="196" t="s">
        <v>1407</v>
      </c>
      <c r="I1343" s="196" t="s">
        <v>8</v>
      </c>
      <c r="J1343" s="196" t="s">
        <v>62</v>
      </c>
      <c r="K1343" s="197">
        <v>10.17</v>
      </c>
      <c r="L1343" s="196" t="s">
        <v>63</v>
      </c>
      <c r="M1343"/>
    </row>
    <row r="1344" spans="1:13" ht="13.5" hidden="1" x14ac:dyDescent="0.25">
      <c r="A1344" s="196" t="s">
        <v>589</v>
      </c>
      <c r="B1344" s="196" t="s">
        <v>590</v>
      </c>
      <c r="C1344" s="196" t="s">
        <v>880</v>
      </c>
      <c r="D1344" s="196" t="s">
        <v>881</v>
      </c>
      <c r="E1344" s="197" t="s">
        <v>11</v>
      </c>
      <c r="F1344" s="196" t="s">
        <v>11</v>
      </c>
      <c r="G1344" s="196">
        <v>96008</v>
      </c>
      <c r="H1344" s="196" t="s">
        <v>1408</v>
      </c>
      <c r="I1344" s="196" t="s">
        <v>8</v>
      </c>
      <c r="J1344" s="196" t="s">
        <v>62</v>
      </c>
      <c r="K1344" s="197">
        <v>22.8</v>
      </c>
      <c r="L1344" s="196" t="s">
        <v>63</v>
      </c>
      <c r="M1344"/>
    </row>
    <row r="1345" spans="1:13" ht="13.5" hidden="1" x14ac:dyDescent="0.25">
      <c r="A1345" s="196" t="s">
        <v>589</v>
      </c>
      <c r="B1345" s="196" t="s">
        <v>590</v>
      </c>
      <c r="C1345" s="196" t="s">
        <v>880</v>
      </c>
      <c r="D1345" s="196" t="s">
        <v>881</v>
      </c>
      <c r="E1345" s="197" t="s">
        <v>11</v>
      </c>
      <c r="F1345" s="196" t="s">
        <v>11</v>
      </c>
      <c r="G1345" s="196">
        <v>96009</v>
      </c>
      <c r="H1345" s="196" t="s">
        <v>1409</v>
      </c>
      <c r="I1345" s="196" t="s">
        <v>8</v>
      </c>
      <c r="J1345" s="196" t="s">
        <v>62</v>
      </c>
      <c r="K1345" s="197">
        <v>6.11</v>
      </c>
      <c r="L1345" s="196" t="s">
        <v>63</v>
      </c>
      <c r="M1345"/>
    </row>
    <row r="1346" spans="1:13" ht="13.5" hidden="1" x14ac:dyDescent="0.25">
      <c r="A1346" s="196" t="s">
        <v>589</v>
      </c>
      <c r="B1346" s="196" t="s">
        <v>590</v>
      </c>
      <c r="C1346" s="196" t="s">
        <v>880</v>
      </c>
      <c r="D1346" s="196" t="s">
        <v>881</v>
      </c>
      <c r="E1346" s="197" t="s">
        <v>11</v>
      </c>
      <c r="F1346" s="196" t="s">
        <v>11</v>
      </c>
      <c r="G1346" s="196">
        <v>96011</v>
      </c>
      <c r="H1346" s="196" t="s">
        <v>1410</v>
      </c>
      <c r="I1346" s="196" t="s">
        <v>8</v>
      </c>
      <c r="J1346" s="196" t="s">
        <v>62</v>
      </c>
      <c r="K1346" s="197">
        <v>24.94</v>
      </c>
      <c r="L1346" s="196" t="s">
        <v>63</v>
      </c>
      <c r="M1346"/>
    </row>
    <row r="1347" spans="1:13" ht="13.5" hidden="1" x14ac:dyDescent="0.25">
      <c r="A1347" s="196" t="s">
        <v>589</v>
      </c>
      <c r="B1347" s="196" t="s">
        <v>590</v>
      </c>
      <c r="C1347" s="196" t="s">
        <v>880</v>
      </c>
      <c r="D1347" s="196" t="s">
        <v>881</v>
      </c>
      <c r="E1347" s="197" t="s">
        <v>11</v>
      </c>
      <c r="F1347" s="196" t="s">
        <v>11</v>
      </c>
      <c r="G1347" s="196">
        <v>96012</v>
      </c>
      <c r="H1347" s="196" t="s">
        <v>1411</v>
      </c>
      <c r="I1347" s="196" t="s">
        <v>8</v>
      </c>
      <c r="J1347" s="196" t="s">
        <v>595</v>
      </c>
      <c r="K1347" s="197">
        <v>95.99</v>
      </c>
      <c r="L1347" s="196" t="s">
        <v>63</v>
      </c>
      <c r="M1347"/>
    </row>
    <row r="1348" spans="1:13" ht="13.5" hidden="1" x14ac:dyDescent="0.25">
      <c r="A1348" s="196" t="s">
        <v>589</v>
      </c>
      <c r="B1348" s="196" t="s">
        <v>590</v>
      </c>
      <c r="C1348" s="196" t="s">
        <v>880</v>
      </c>
      <c r="D1348" s="196" t="s">
        <v>881</v>
      </c>
      <c r="E1348" s="197" t="s">
        <v>11</v>
      </c>
      <c r="F1348" s="196" t="s">
        <v>11</v>
      </c>
      <c r="G1348" s="196">
        <v>96015</v>
      </c>
      <c r="H1348" s="196" t="s">
        <v>1412</v>
      </c>
      <c r="I1348" s="196" t="s">
        <v>8</v>
      </c>
      <c r="J1348" s="196" t="s">
        <v>62</v>
      </c>
      <c r="K1348" s="197">
        <v>22.6</v>
      </c>
      <c r="L1348" s="196" t="s">
        <v>63</v>
      </c>
      <c r="M1348"/>
    </row>
    <row r="1349" spans="1:13" ht="13.5" hidden="1" x14ac:dyDescent="0.25">
      <c r="A1349" s="196" t="s">
        <v>589</v>
      </c>
      <c r="B1349" s="196" t="s">
        <v>590</v>
      </c>
      <c r="C1349" s="196" t="s">
        <v>880</v>
      </c>
      <c r="D1349" s="196" t="s">
        <v>881</v>
      </c>
      <c r="E1349" s="197" t="s">
        <v>11</v>
      </c>
      <c r="F1349" s="196" t="s">
        <v>11</v>
      </c>
      <c r="G1349" s="196">
        <v>96016</v>
      </c>
      <c r="H1349" s="196" t="s">
        <v>1413</v>
      </c>
      <c r="I1349" s="196" t="s">
        <v>8</v>
      </c>
      <c r="J1349" s="196" t="s">
        <v>62</v>
      </c>
      <c r="K1349" s="197">
        <v>6.06</v>
      </c>
      <c r="L1349" s="196" t="s">
        <v>63</v>
      </c>
      <c r="M1349"/>
    </row>
    <row r="1350" spans="1:13" ht="13.5" hidden="1" x14ac:dyDescent="0.25">
      <c r="A1350" s="196" t="s">
        <v>589</v>
      </c>
      <c r="B1350" s="196" t="s">
        <v>590</v>
      </c>
      <c r="C1350" s="196" t="s">
        <v>880</v>
      </c>
      <c r="D1350" s="196" t="s">
        <v>881</v>
      </c>
      <c r="E1350" s="197" t="s">
        <v>11</v>
      </c>
      <c r="F1350" s="196" t="s">
        <v>11</v>
      </c>
      <c r="G1350" s="196">
        <v>96018</v>
      </c>
      <c r="H1350" s="196" t="s">
        <v>1414</v>
      </c>
      <c r="I1350" s="196" t="s">
        <v>8</v>
      </c>
      <c r="J1350" s="196" t="s">
        <v>62</v>
      </c>
      <c r="K1350" s="197">
        <v>24.72</v>
      </c>
      <c r="L1350" s="196" t="s">
        <v>63</v>
      </c>
      <c r="M1350"/>
    </row>
    <row r="1351" spans="1:13" ht="13.5" hidden="1" x14ac:dyDescent="0.25">
      <c r="A1351" s="196" t="s">
        <v>589</v>
      </c>
      <c r="B1351" s="196" t="s">
        <v>590</v>
      </c>
      <c r="C1351" s="196" t="s">
        <v>880</v>
      </c>
      <c r="D1351" s="196" t="s">
        <v>881</v>
      </c>
      <c r="E1351" s="197" t="s">
        <v>11</v>
      </c>
      <c r="F1351" s="196" t="s">
        <v>11</v>
      </c>
      <c r="G1351" s="196">
        <v>96019</v>
      </c>
      <c r="H1351" s="196" t="s">
        <v>1415</v>
      </c>
      <c r="I1351" s="196" t="s">
        <v>8</v>
      </c>
      <c r="J1351" s="196" t="s">
        <v>595</v>
      </c>
      <c r="K1351" s="197">
        <v>95.99</v>
      </c>
      <c r="L1351" s="196" t="s">
        <v>63</v>
      </c>
      <c r="M1351"/>
    </row>
    <row r="1352" spans="1:13" ht="13.5" hidden="1" x14ac:dyDescent="0.25">
      <c r="A1352" s="196" t="s">
        <v>589</v>
      </c>
      <c r="B1352" s="196" t="s">
        <v>590</v>
      </c>
      <c r="C1352" s="196" t="s">
        <v>880</v>
      </c>
      <c r="D1352" s="196" t="s">
        <v>881</v>
      </c>
      <c r="E1352" s="197" t="s">
        <v>11</v>
      </c>
      <c r="F1352" s="196" t="s">
        <v>11</v>
      </c>
      <c r="G1352" s="196">
        <v>96023</v>
      </c>
      <c r="H1352" s="196" t="s">
        <v>1416</v>
      </c>
      <c r="I1352" s="196" t="s">
        <v>8</v>
      </c>
      <c r="J1352" s="196" t="s">
        <v>62</v>
      </c>
      <c r="K1352" s="197">
        <v>17.45</v>
      </c>
      <c r="L1352" s="196" t="s">
        <v>63</v>
      </c>
      <c r="M1352"/>
    </row>
    <row r="1353" spans="1:13" ht="13.5" hidden="1" x14ac:dyDescent="0.25">
      <c r="A1353" s="196" t="s">
        <v>589</v>
      </c>
      <c r="B1353" s="196" t="s">
        <v>590</v>
      </c>
      <c r="C1353" s="196" t="s">
        <v>880</v>
      </c>
      <c r="D1353" s="196" t="s">
        <v>881</v>
      </c>
      <c r="E1353" s="197" t="s">
        <v>11</v>
      </c>
      <c r="F1353" s="196" t="s">
        <v>11</v>
      </c>
      <c r="G1353" s="196">
        <v>96024</v>
      </c>
      <c r="H1353" s="196" t="s">
        <v>1417</v>
      </c>
      <c r="I1353" s="196" t="s">
        <v>8</v>
      </c>
      <c r="J1353" s="196" t="s">
        <v>62</v>
      </c>
      <c r="K1353" s="197">
        <v>4.67</v>
      </c>
      <c r="L1353" s="196" t="s">
        <v>63</v>
      </c>
      <c r="M1353"/>
    </row>
    <row r="1354" spans="1:13" ht="13.5" hidden="1" x14ac:dyDescent="0.25">
      <c r="A1354" s="196" t="s">
        <v>589</v>
      </c>
      <c r="B1354" s="196" t="s">
        <v>590</v>
      </c>
      <c r="C1354" s="196" t="s">
        <v>880</v>
      </c>
      <c r="D1354" s="196" t="s">
        <v>881</v>
      </c>
      <c r="E1354" s="197" t="s">
        <v>11</v>
      </c>
      <c r="F1354" s="196" t="s">
        <v>11</v>
      </c>
      <c r="G1354" s="196">
        <v>96026</v>
      </c>
      <c r="H1354" s="196" t="s">
        <v>1418</v>
      </c>
      <c r="I1354" s="196" t="s">
        <v>8</v>
      </c>
      <c r="J1354" s="196" t="s">
        <v>62</v>
      </c>
      <c r="K1354" s="197">
        <v>19.079999999999998</v>
      </c>
      <c r="L1354" s="196" t="s">
        <v>63</v>
      </c>
      <c r="M1354"/>
    </row>
    <row r="1355" spans="1:13" ht="13.5" hidden="1" x14ac:dyDescent="0.25">
      <c r="A1355" s="196" t="s">
        <v>589</v>
      </c>
      <c r="B1355" s="196" t="s">
        <v>590</v>
      </c>
      <c r="C1355" s="196" t="s">
        <v>880</v>
      </c>
      <c r="D1355" s="196" t="s">
        <v>881</v>
      </c>
      <c r="E1355" s="197" t="s">
        <v>11</v>
      </c>
      <c r="F1355" s="196" t="s">
        <v>11</v>
      </c>
      <c r="G1355" s="196">
        <v>96027</v>
      </c>
      <c r="H1355" s="196" t="s">
        <v>1419</v>
      </c>
      <c r="I1355" s="196" t="s">
        <v>8</v>
      </c>
      <c r="J1355" s="196" t="s">
        <v>595</v>
      </c>
      <c r="K1355" s="197">
        <v>66.88</v>
      </c>
      <c r="L1355" s="196" t="s">
        <v>63</v>
      </c>
      <c r="M1355"/>
    </row>
    <row r="1356" spans="1:13" ht="13.5" hidden="1" x14ac:dyDescent="0.25">
      <c r="A1356" s="196" t="s">
        <v>589</v>
      </c>
      <c r="B1356" s="196" t="s">
        <v>590</v>
      </c>
      <c r="C1356" s="196" t="s">
        <v>880</v>
      </c>
      <c r="D1356" s="196" t="s">
        <v>881</v>
      </c>
      <c r="E1356" s="197" t="s">
        <v>11</v>
      </c>
      <c r="F1356" s="196" t="s">
        <v>11</v>
      </c>
      <c r="G1356" s="196">
        <v>96030</v>
      </c>
      <c r="H1356" s="196" t="s">
        <v>1420</v>
      </c>
      <c r="I1356" s="196" t="s">
        <v>8</v>
      </c>
      <c r="J1356" s="196" t="s">
        <v>62</v>
      </c>
      <c r="K1356" s="197">
        <v>35.69</v>
      </c>
      <c r="L1356" s="196" t="s">
        <v>63</v>
      </c>
      <c r="M1356"/>
    </row>
    <row r="1357" spans="1:13" ht="13.5" hidden="1" x14ac:dyDescent="0.25">
      <c r="A1357" s="196" t="s">
        <v>589</v>
      </c>
      <c r="B1357" s="196" t="s">
        <v>590</v>
      </c>
      <c r="C1357" s="196" t="s">
        <v>880</v>
      </c>
      <c r="D1357" s="196" t="s">
        <v>881</v>
      </c>
      <c r="E1357" s="197" t="s">
        <v>11</v>
      </c>
      <c r="F1357" s="196" t="s">
        <v>11</v>
      </c>
      <c r="G1357" s="196">
        <v>96031</v>
      </c>
      <c r="H1357" s="196" t="s">
        <v>1421</v>
      </c>
      <c r="I1357" s="196" t="s">
        <v>8</v>
      </c>
      <c r="J1357" s="196" t="s">
        <v>62</v>
      </c>
      <c r="K1357" s="197">
        <v>12.54</v>
      </c>
      <c r="L1357" s="196" t="s">
        <v>63</v>
      </c>
      <c r="M1357"/>
    </row>
    <row r="1358" spans="1:13" ht="13.5" hidden="1" x14ac:dyDescent="0.25">
      <c r="A1358" s="196" t="s">
        <v>589</v>
      </c>
      <c r="B1358" s="196" t="s">
        <v>590</v>
      </c>
      <c r="C1358" s="196" t="s">
        <v>880</v>
      </c>
      <c r="D1358" s="196" t="s">
        <v>881</v>
      </c>
      <c r="E1358" s="197" t="s">
        <v>11</v>
      </c>
      <c r="F1358" s="196" t="s">
        <v>11</v>
      </c>
      <c r="G1358" s="196">
        <v>96032</v>
      </c>
      <c r="H1358" s="196" t="s">
        <v>1422</v>
      </c>
      <c r="I1358" s="196" t="s">
        <v>8</v>
      </c>
      <c r="J1358" s="196" t="s">
        <v>62</v>
      </c>
      <c r="K1358" s="197">
        <v>5.04</v>
      </c>
      <c r="L1358" s="196" t="s">
        <v>63</v>
      </c>
      <c r="M1358"/>
    </row>
    <row r="1359" spans="1:13" ht="13.5" hidden="1" x14ac:dyDescent="0.25">
      <c r="A1359" s="196" t="s">
        <v>589</v>
      </c>
      <c r="B1359" s="196" t="s">
        <v>590</v>
      </c>
      <c r="C1359" s="196" t="s">
        <v>880</v>
      </c>
      <c r="D1359" s="196" t="s">
        <v>881</v>
      </c>
      <c r="E1359" s="197" t="s">
        <v>11</v>
      </c>
      <c r="F1359" s="196" t="s">
        <v>11</v>
      </c>
      <c r="G1359" s="196">
        <v>96033</v>
      </c>
      <c r="H1359" s="196" t="s">
        <v>1423</v>
      </c>
      <c r="I1359" s="196" t="s">
        <v>8</v>
      </c>
      <c r="J1359" s="196" t="s">
        <v>62</v>
      </c>
      <c r="K1359" s="197">
        <v>57.95</v>
      </c>
      <c r="L1359" s="196" t="s">
        <v>63</v>
      </c>
      <c r="M1359"/>
    </row>
    <row r="1360" spans="1:13" ht="13.5" hidden="1" x14ac:dyDescent="0.25">
      <c r="A1360" s="196" t="s">
        <v>589</v>
      </c>
      <c r="B1360" s="196" t="s">
        <v>590</v>
      </c>
      <c r="C1360" s="196" t="s">
        <v>880</v>
      </c>
      <c r="D1360" s="196" t="s">
        <v>881</v>
      </c>
      <c r="E1360" s="197" t="s">
        <v>11</v>
      </c>
      <c r="F1360" s="196" t="s">
        <v>11</v>
      </c>
      <c r="G1360" s="196">
        <v>96034</v>
      </c>
      <c r="H1360" s="196" t="s">
        <v>1424</v>
      </c>
      <c r="I1360" s="196" t="s">
        <v>8</v>
      </c>
      <c r="J1360" s="196" t="s">
        <v>595</v>
      </c>
      <c r="K1360" s="197">
        <v>140.77000000000001</v>
      </c>
      <c r="L1360" s="196" t="s">
        <v>63</v>
      </c>
      <c r="M1360"/>
    </row>
    <row r="1361" spans="1:13" ht="13.5" hidden="1" x14ac:dyDescent="0.25">
      <c r="A1361" s="196" t="s">
        <v>589</v>
      </c>
      <c r="B1361" s="196" t="s">
        <v>590</v>
      </c>
      <c r="C1361" s="196" t="s">
        <v>880</v>
      </c>
      <c r="D1361" s="196" t="s">
        <v>881</v>
      </c>
      <c r="E1361" s="197" t="s">
        <v>11</v>
      </c>
      <c r="F1361" s="196" t="s">
        <v>11</v>
      </c>
      <c r="G1361" s="196">
        <v>96053</v>
      </c>
      <c r="H1361" s="196" t="s">
        <v>1425</v>
      </c>
      <c r="I1361" s="196" t="s">
        <v>8</v>
      </c>
      <c r="J1361" s="196" t="s">
        <v>62</v>
      </c>
      <c r="K1361" s="197">
        <v>17.649999999999999</v>
      </c>
      <c r="L1361" s="196" t="s">
        <v>63</v>
      </c>
      <c r="M1361"/>
    </row>
    <row r="1362" spans="1:13" ht="13.5" hidden="1" x14ac:dyDescent="0.25">
      <c r="A1362" s="196" t="s">
        <v>589</v>
      </c>
      <c r="B1362" s="196" t="s">
        <v>590</v>
      </c>
      <c r="C1362" s="196" t="s">
        <v>880</v>
      </c>
      <c r="D1362" s="196" t="s">
        <v>881</v>
      </c>
      <c r="E1362" s="197" t="s">
        <v>11</v>
      </c>
      <c r="F1362" s="196" t="s">
        <v>11</v>
      </c>
      <c r="G1362" s="196">
        <v>96054</v>
      </c>
      <c r="H1362" s="196" t="s">
        <v>1426</v>
      </c>
      <c r="I1362" s="196" t="s">
        <v>8</v>
      </c>
      <c r="J1362" s="196" t="s">
        <v>62</v>
      </c>
      <c r="K1362" s="197">
        <v>30.3</v>
      </c>
      <c r="L1362" s="196" t="s">
        <v>63</v>
      </c>
      <c r="M1362"/>
    </row>
    <row r="1363" spans="1:13" ht="13.5" hidden="1" x14ac:dyDescent="0.25">
      <c r="A1363" s="196" t="s">
        <v>589</v>
      </c>
      <c r="B1363" s="196" t="s">
        <v>590</v>
      </c>
      <c r="C1363" s="196" t="s">
        <v>880</v>
      </c>
      <c r="D1363" s="196" t="s">
        <v>881</v>
      </c>
      <c r="E1363" s="197" t="s">
        <v>11</v>
      </c>
      <c r="F1363" s="196" t="s">
        <v>11</v>
      </c>
      <c r="G1363" s="196">
        <v>96055</v>
      </c>
      <c r="H1363" s="196" t="s">
        <v>1427</v>
      </c>
      <c r="I1363" s="196" t="s">
        <v>8</v>
      </c>
      <c r="J1363" s="196" t="s">
        <v>62</v>
      </c>
      <c r="K1363" s="197">
        <v>4.72</v>
      </c>
      <c r="L1363" s="196" t="s">
        <v>63</v>
      </c>
      <c r="M1363"/>
    </row>
    <row r="1364" spans="1:13" ht="13.5" hidden="1" x14ac:dyDescent="0.25">
      <c r="A1364" s="196" t="s">
        <v>589</v>
      </c>
      <c r="B1364" s="196" t="s">
        <v>590</v>
      </c>
      <c r="C1364" s="196" t="s">
        <v>880</v>
      </c>
      <c r="D1364" s="196" t="s">
        <v>881</v>
      </c>
      <c r="E1364" s="197" t="s">
        <v>11</v>
      </c>
      <c r="F1364" s="196" t="s">
        <v>11</v>
      </c>
      <c r="G1364" s="196">
        <v>96056</v>
      </c>
      <c r="H1364" s="196" t="s">
        <v>1428</v>
      </c>
      <c r="I1364" s="196" t="s">
        <v>8</v>
      </c>
      <c r="J1364" s="196" t="s">
        <v>62</v>
      </c>
      <c r="K1364" s="197">
        <v>19.3</v>
      </c>
      <c r="L1364" s="196" t="s">
        <v>63</v>
      </c>
      <c r="M1364"/>
    </row>
    <row r="1365" spans="1:13" ht="13.5" hidden="1" x14ac:dyDescent="0.25">
      <c r="A1365" s="196" t="s">
        <v>589</v>
      </c>
      <c r="B1365" s="196" t="s">
        <v>590</v>
      </c>
      <c r="C1365" s="196" t="s">
        <v>880</v>
      </c>
      <c r="D1365" s="196" t="s">
        <v>881</v>
      </c>
      <c r="E1365" s="197" t="s">
        <v>11</v>
      </c>
      <c r="F1365" s="196" t="s">
        <v>11</v>
      </c>
      <c r="G1365" s="196">
        <v>96057</v>
      </c>
      <c r="H1365" s="196" t="s">
        <v>1429</v>
      </c>
      <c r="I1365" s="196" t="s">
        <v>8</v>
      </c>
      <c r="J1365" s="196" t="s">
        <v>595</v>
      </c>
      <c r="K1365" s="197">
        <v>66.88</v>
      </c>
      <c r="L1365" s="196" t="s">
        <v>63</v>
      </c>
      <c r="M1365"/>
    </row>
    <row r="1366" spans="1:13" ht="13.5" hidden="1" x14ac:dyDescent="0.25">
      <c r="A1366" s="196" t="s">
        <v>589</v>
      </c>
      <c r="B1366" s="196" t="s">
        <v>590</v>
      </c>
      <c r="C1366" s="196" t="s">
        <v>880</v>
      </c>
      <c r="D1366" s="196" t="s">
        <v>881</v>
      </c>
      <c r="E1366" s="197" t="s">
        <v>11</v>
      </c>
      <c r="F1366" s="196" t="s">
        <v>11</v>
      </c>
      <c r="G1366" s="196">
        <v>96060</v>
      </c>
      <c r="H1366" s="196" t="s">
        <v>1430</v>
      </c>
      <c r="I1366" s="196" t="s">
        <v>8</v>
      </c>
      <c r="J1366" s="196" t="s">
        <v>62</v>
      </c>
      <c r="K1366" s="197">
        <v>6.23</v>
      </c>
      <c r="L1366" s="196" t="s">
        <v>63</v>
      </c>
      <c r="M1366"/>
    </row>
    <row r="1367" spans="1:13" ht="13.5" hidden="1" x14ac:dyDescent="0.25">
      <c r="A1367" s="196" t="s">
        <v>589</v>
      </c>
      <c r="B1367" s="196" t="s">
        <v>590</v>
      </c>
      <c r="C1367" s="196" t="s">
        <v>880</v>
      </c>
      <c r="D1367" s="196" t="s">
        <v>881</v>
      </c>
      <c r="E1367" s="197" t="s">
        <v>11</v>
      </c>
      <c r="F1367" s="196" t="s">
        <v>11</v>
      </c>
      <c r="G1367" s="196">
        <v>96061</v>
      </c>
      <c r="H1367" s="196" t="s">
        <v>1431</v>
      </c>
      <c r="I1367" s="196" t="s">
        <v>8</v>
      </c>
      <c r="J1367" s="196" t="s">
        <v>62</v>
      </c>
      <c r="K1367" s="197">
        <v>37.880000000000003</v>
      </c>
      <c r="L1367" s="196" t="s">
        <v>63</v>
      </c>
      <c r="M1367"/>
    </row>
    <row r="1368" spans="1:13" ht="13.5" hidden="1" x14ac:dyDescent="0.25">
      <c r="A1368" s="196" t="s">
        <v>589</v>
      </c>
      <c r="B1368" s="196" t="s">
        <v>590</v>
      </c>
      <c r="C1368" s="196" t="s">
        <v>880</v>
      </c>
      <c r="D1368" s="196" t="s">
        <v>881</v>
      </c>
      <c r="E1368" s="197" t="s">
        <v>11</v>
      </c>
      <c r="F1368" s="196" t="s">
        <v>11</v>
      </c>
      <c r="G1368" s="196">
        <v>96062</v>
      </c>
      <c r="H1368" s="196" t="s">
        <v>1432</v>
      </c>
      <c r="I1368" s="196" t="s">
        <v>8</v>
      </c>
      <c r="J1368" s="196" t="s">
        <v>595</v>
      </c>
      <c r="K1368" s="197">
        <v>39.56</v>
      </c>
      <c r="L1368" s="196" t="s">
        <v>63</v>
      </c>
      <c r="M1368"/>
    </row>
    <row r="1369" spans="1:13" ht="13.5" hidden="1" x14ac:dyDescent="0.25">
      <c r="A1369" s="196" t="s">
        <v>589</v>
      </c>
      <c r="B1369" s="196" t="s">
        <v>590</v>
      </c>
      <c r="C1369" s="196" t="s">
        <v>880</v>
      </c>
      <c r="D1369" s="196" t="s">
        <v>881</v>
      </c>
      <c r="E1369" s="197" t="s">
        <v>11</v>
      </c>
      <c r="F1369" s="196" t="s">
        <v>11</v>
      </c>
      <c r="G1369" s="196">
        <v>96241</v>
      </c>
      <c r="H1369" s="196" t="s">
        <v>33327</v>
      </c>
      <c r="I1369" s="196" t="s">
        <v>8</v>
      </c>
      <c r="J1369" s="196" t="s">
        <v>62</v>
      </c>
      <c r="K1369" s="197">
        <v>28.26</v>
      </c>
      <c r="L1369" s="196" t="s">
        <v>63</v>
      </c>
      <c r="M1369"/>
    </row>
    <row r="1370" spans="1:13" ht="13.5" hidden="1" x14ac:dyDescent="0.25">
      <c r="A1370" s="196" t="s">
        <v>589</v>
      </c>
      <c r="B1370" s="196" t="s">
        <v>590</v>
      </c>
      <c r="C1370" s="196" t="s">
        <v>880</v>
      </c>
      <c r="D1370" s="196" t="s">
        <v>881</v>
      </c>
      <c r="E1370" s="197" t="s">
        <v>11</v>
      </c>
      <c r="F1370" s="196" t="s">
        <v>11</v>
      </c>
      <c r="G1370" s="196">
        <v>96242</v>
      </c>
      <c r="H1370" s="196" t="s">
        <v>33328</v>
      </c>
      <c r="I1370" s="196" t="s">
        <v>8</v>
      </c>
      <c r="J1370" s="196" t="s">
        <v>62</v>
      </c>
      <c r="K1370" s="197">
        <v>7.47</v>
      </c>
      <c r="L1370" s="196" t="s">
        <v>63</v>
      </c>
      <c r="M1370"/>
    </row>
    <row r="1371" spans="1:13" ht="13.5" hidden="1" x14ac:dyDescent="0.25">
      <c r="A1371" s="196" t="s">
        <v>589</v>
      </c>
      <c r="B1371" s="196" t="s">
        <v>590</v>
      </c>
      <c r="C1371" s="196" t="s">
        <v>880</v>
      </c>
      <c r="D1371" s="196" t="s">
        <v>881</v>
      </c>
      <c r="E1371" s="197" t="s">
        <v>11</v>
      </c>
      <c r="F1371" s="196" t="s">
        <v>11</v>
      </c>
      <c r="G1371" s="196">
        <v>96243</v>
      </c>
      <c r="H1371" s="196" t="s">
        <v>33329</v>
      </c>
      <c r="I1371" s="196" t="s">
        <v>8</v>
      </c>
      <c r="J1371" s="196" t="s">
        <v>62</v>
      </c>
      <c r="K1371" s="197">
        <v>35.33</v>
      </c>
      <c r="L1371" s="196" t="s">
        <v>63</v>
      </c>
      <c r="M1371"/>
    </row>
    <row r="1372" spans="1:13" ht="13.5" hidden="1" x14ac:dyDescent="0.25">
      <c r="A1372" s="196" t="s">
        <v>589</v>
      </c>
      <c r="B1372" s="196" t="s">
        <v>590</v>
      </c>
      <c r="C1372" s="196" t="s">
        <v>880</v>
      </c>
      <c r="D1372" s="196" t="s">
        <v>881</v>
      </c>
      <c r="E1372" s="197" t="s">
        <v>11</v>
      </c>
      <c r="F1372" s="196" t="s">
        <v>11</v>
      </c>
      <c r="G1372" s="196">
        <v>96244</v>
      </c>
      <c r="H1372" s="196" t="s">
        <v>33330</v>
      </c>
      <c r="I1372" s="196" t="s">
        <v>8</v>
      </c>
      <c r="J1372" s="196" t="s">
        <v>595</v>
      </c>
      <c r="K1372" s="197">
        <v>17.28</v>
      </c>
      <c r="L1372" s="196" t="s">
        <v>63</v>
      </c>
      <c r="M1372"/>
    </row>
    <row r="1373" spans="1:13" ht="13.5" hidden="1" x14ac:dyDescent="0.25">
      <c r="A1373" s="196" t="s">
        <v>589</v>
      </c>
      <c r="B1373" s="196" t="s">
        <v>590</v>
      </c>
      <c r="C1373" s="196" t="s">
        <v>880</v>
      </c>
      <c r="D1373" s="196" t="s">
        <v>881</v>
      </c>
      <c r="E1373" s="197" t="s">
        <v>11</v>
      </c>
      <c r="F1373" s="196" t="s">
        <v>11</v>
      </c>
      <c r="G1373" s="196">
        <v>96301</v>
      </c>
      <c r="H1373" s="196" t="s">
        <v>1433</v>
      </c>
      <c r="I1373" s="196" t="s">
        <v>8</v>
      </c>
      <c r="J1373" s="196" t="s">
        <v>595</v>
      </c>
      <c r="K1373" s="197">
        <v>48.76</v>
      </c>
      <c r="L1373" s="196" t="s">
        <v>63</v>
      </c>
      <c r="M1373"/>
    </row>
    <row r="1374" spans="1:13" ht="13.5" hidden="1" x14ac:dyDescent="0.25">
      <c r="A1374" s="196" t="s">
        <v>589</v>
      </c>
      <c r="B1374" s="196" t="s">
        <v>590</v>
      </c>
      <c r="C1374" s="196" t="s">
        <v>880</v>
      </c>
      <c r="D1374" s="196" t="s">
        <v>881</v>
      </c>
      <c r="E1374" s="197" t="s">
        <v>11</v>
      </c>
      <c r="F1374" s="196" t="s">
        <v>11</v>
      </c>
      <c r="G1374" s="196">
        <v>96457</v>
      </c>
      <c r="H1374" s="196" t="s">
        <v>33331</v>
      </c>
      <c r="I1374" s="196" t="s">
        <v>8</v>
      </c>
      <c r="J1374" s="196" t="s">
        <v>595</v>
      </c>
      <c r="K1374" s="197">
        <v>63.37</v>
      </c>
      <c r="L1374" s="196" t="s">
        <v>63</v>
      </c>
      <c r="M1374"/>
    </row>
    <row r="1375" spans="1:13" ht="13.5" hidden="1" x14ac:dyDescent="0.25">
      <c r="A1375" s="196" t="s">
        <v>589</v>
      </c>
      <c r="B1375" s="196" t="s">
        <v>590</v>
      </c>
      <c r="C1375" s="196" t="s">
        <v>880</v>
      </c>
      <c r="D1375" s="196" t="s">
        <v>881</v>
      </c>
      <c r="E1375" s="197" t="s">
        <v>11</v>
      </c>
      <c r="F1375" s="196" t="s">
        <v>11</v>
      </c>
      <c r="G1375" s="196">
        <v>96458</v>
      </c>
      <c r="H1375" s="196" t="s">
        <v>33332</v>
      </c>
      <c r="I1375" s="196" t="s">
        <v>8</v>
      </c>
      <c r="J1375" s="196" t="s">
        <v>62</v>
      </c>
      <c r="K1375" s="197">
        <v>66.55</v>
      </c>
      <c r="L1375" s="196" t="s">
        <v>63</v>
      </c>
      <c r="M1375"/>
    </row>
    <row r="1376" spans="1:13" ht="13.5" hidden="1" x14ac:dyDescent="0.25">
      <c r="A1376" s="196" t="s">
        <v>589</v>
      </c>
      <c r="B1376" s="196" t="s">
        <v>590</v>
      </c>
      <c r="C1376" s="196" t="s">
        <v>880</v>
      </c>
      <c r="D1376" s="196" t="s">
        <v>881</v>
      </c>
      <c r="E1376" s="197" t="s">
        <v>11</v>
      </c>
      <c r="F1376" s="196" t="s">
        <v>11</v>
      </c>
      <c r="G1376" s="196">
        <v>96459</v>
      </c>
      <c r="H1376" s="196" t="s">
        <v>33333</v>
      </c>
      <c r="I1376" s="196" t="s">
        <v>8</v>
      </c>
      <c r="J1376" s="196" t="s">
        <v>62</v>
      </c>
      <c r="K1376" s="197">
        <v>14.26</v>
      </c>
      <c r="L1376" s="196" t="s">
        <v>63</v>
      </c>
      <c r="M1376"/>
    </row>
    <row r="1377" spans="1:13" ht="13.5" hidden="1" x14ac:dyDescent="0.25">
      <c r="A1377" s="196" t="s">
        <v>589</v>
      </c>
      <c r="B1377" s="196" t="s">
        <v>590</v>
      </c>
      <c r="C1377" s="196" t="s">
        <v>880</v>
      </c>
      <c r="D1377" s="196" t="s">
        <v>881</v>
      </c>
      <c r="E1377" s="197" t="s">
        <v>11</v>
      </c>
      <c r="F1377" s="196" t="s">
        <v>11</v>
      </c>
      <c r="G1377" s="196">
        <v>96460</v>
      </c>
      <c r="H1377" s="196" t="s">
        <v>33334</v>
      </c>
      <c r="I1377" s="196" t="s">
        <v>8</v>
      </c>
      <c r="J1377" s="196" t="s">
        <v>62</v>
      </c>
      <c r="K1377" s="197">
        <v>53.18</v>
      </c>
      <c r="L1377" s="196" t="s">
        <v>63</v>
      </c>
      <c r="M1377"/>
    </row>
    <row r="1378" spans="1:13" ht="13.5" hidden="1" x14ac:dyDescent="0.25">
      <c r="A1378" s="196" t="s">
        <v>589</v>
      </c>
      <c r="B1378" s="196" t="s">
        <v>590</v>
      </c>
      <c r="C1378" s="196" t="s">
        <v>880</v>
      </c>
      <c r="D1378" s="196" t="s">
        <v>881</v>
      </c>
      <c r="E1378" s="197" t="s">
        <v>11</v>
      </c>
      <c r="F1378" s="196" t="s">
        <v>11</v>
      </c>
      <c r="G1378" s="196">
        <v>98760</v>
      </c>
      <c r="H1378" s="196" t="s">
        <v>1434</v>
      </c>
      <c r="I1378" s="196" t="s">
        <v>8</v>
      </c>
      <c r="J1378" s="196" t="s">
        <v>595</v>
      </c>
      <c r="K1378" s="197">
        <v>0.05</v>
      </c>
      <c r="L1378" s="196" t="s">
        <v>63</v>
      </c>
      <c r="M1378"/>
    </row>
    <row r="1379" spans="1:13" ht="13.5" hidden="1" x14ac:dyDescent="0.25">
      <c r="A1379" s="196" t="s">
        <v>589</v>
      </c>
      <c r="B1379" s="196" t="s">
        <v>590</v>
      </c>
      <c r="C1379" s="196" t="s">
        <v>880</v>
      </c>
      <c r="D1379" s="196" t="s">
        <v>881</v>
      </c>
      <c r="E1379" s="197" t="s">
        <v>11</v>
      </c>
      <c r="F1379" s="196" t="s">
        <v>11</v>
      </c>
      <c r="G1379" s="196">
        <v>98761</v>
      </c>
      <c r="H1379" s="196" t="s">
        <v>1435</v>
      </c>
      <c r="I1379" s="196" t="s">
        <v>8</v>
      </c>
      <c r="J1379" s="196" t="s">
        <v>595</v>
      </c>
      <c r="K1379" s="197">
        <v>0.01</v>
      </c>
      <c r="L1379" s="196" t="s">
        <v>63</v>
      </c>
      <c r="M1379"/>
    </row>
    <row r="1380" spans="1:13" ht="13.5" hidden="1" x14ac:dyDescent="0.25">
      <c r="A1380" s="196" t="s">
        <v>589</v>
      </c>
      <c r="B1380" s="196" t="s">
        <v>590</v>
      </c>
      <c r="C1380" s="196" t="s">
        <v>880</v>
      </c>
      <c r="D1380" s="196" t="s">
        <v>881</v>
      </c>
      <c r="E1380" s="197" t="s">
        <v>11</v>
      </c>
      <c r="F1380" s="196" t="s">
        <v>11</v>
      </c>
      <c r="G1380" s="196">
        <v>98762</v>
      </c>
      <c r="H1380" s="196" t="s">
        <v>1436</v>
      </c>
      <c r="I1380" s="196" t="s">
        <v>8</v>
      </c>
      <c r="J1380" s="196" t="s">
        <v>595</v>
      </c>
      <c r="K1380" s="197">
        <v>0.06</v>
      </c>
      <c r="L1380" s="196" t="s">
        <v>63</v>
      </c>
      <c r="M1380"/>
    </row>
    <row r="1381" spans="1:13" ht="13.5" hidden="1" x14ac:dyDescent="0.25">
      <c r="A1381" s="196" t="s">
        <v>589</v>
      </c>
      <c r="B1381" s="196" t="s">
        <v>590</v>
      </c>
      <c r="C1381" s="196" t="s">
        <v>880</v>
      </c>
      <c r="D1381" s="196" t="s">
        <v>881</v>
      </c>
      <c r="E1381" s="197" t="s">
        <v>11</v>
      </c>
      <c r="F1381" s="196" t="s">
        <v>11</v>
      </c>
      <c r="G1381" s="196">
        <v>98763</v>
      </c>
      <c r="H1381" s="196" t="s">
        <v>1437</v>
      </c>
      <c r="I1381" s="196" t="s">
        <v>8</v>
      </c>
      <c r="J1381" s="196" t="s">
        <v>62</v>
      </c>
      <c r="K1381" s="197">
        <v>3.58</v>
      </c>
      <c r="L1381" s="196" t="s">
        <v>63</v>
      </c>
      <c r="M1381"/>
    </row>
    <row r="1382" spans="1:13" ht="13.5" hidden="1" x14ac:dyDescent="0.25">
      <c r="A1382" s="196" t="s">
        <v>589</v>
      </c>
      <c r="B1382" s="196" t="s">
        <v>590</v>
      </c>
      <c r="C1382" s="196" t="s">
        <v>880</v>
      </c>
      <c r="D1382" s="196" t="s">
        <v>881</v>
      </c>
      <c r="E1382" s="197" t="s">
        <v>11</v>
      </c>
      <c r="F1382" s="196" t="s">
        <v>11</v>
      </c>
      <c r="G1382" s="196">
        <v>99829</v>
      </c>
      <c r="H1382" s="196" t="s">
        <v>1438</v>
      </c>
      <c r="I1382" s="196" t="s">
        <v>8</v>
      </c>
      <c r="J1382" s="196" t="s">
        <v>595</v>
      </c>
      <c r="K1382" s="197">
        <v>0.23</v>
      </c>
      <c r="L1382" s="196" t="s">
        <v>63</v>
      </c>
      <c r="M1382"/>
    </row>
    <row r="1383" spans="1:13" ht="13.5" hidden="1" x14ac:dyDescent="0.25">
      <c r="A1383" s="196" t="s">
        <v>589</v>
      </c>
      <c r="B1383" s="196" t="s">
        <v>590</v>
      </c>
      <c r="C1383" s="196" t="s">
        <v>880</v>
      </c>
      <c r="D1383" s="196" t="s">
        <v>881</v>
      </c>
      <c r="E1383" s="197" t="s">
        <v>11</v>
      </c>
      <c r="F1383" s="196" t="s">
        <v>11</v>
      </c>
      <c r="G1383" s="196">
        <v>99830</v>
      </c>
      <c r="H1383" s="196" t="s">
        <v>1439</v>
      </c>
      <c r="I1383" s="196" t="s">
        <v>8</v>
      </c>
      <c r="J1383" s="196" t="s">
        <v>595</v>
      </c>
      <c r="K1383" s="197">
        <v>0.04</v>
      </c>
      <c r="L1383" s="196" t="s">
        <v>63</v>
      </c>
      <c r="M1383"/>
    </row>
    <row r="1384" spans="1:13" ht="13.5" hidden="1" x14ac:dyDescent="0.25">
      <c r="A1384" s="196" t="s">
        <v>589</v>
      </c>
      <c r="B1384" s="196" t="s">
        <v>590</v>
      </c>
      <c r="C1384" s="196" t="s">
        <v>880</v>
      </c>
      <c r="D1384" s="196" t="s">
        <v>881</v>
      </c>
      <c r="E1384" s="197" t="s">
        <v>11</v>
      </c>
      <c r="F1384" s="196" t="s">
        <v>11</v>
      </c>
      <c r="G1384" s="196">
        <v>99831</v>
      </c>
      <c r="H1384" s="196" t="s">
        <v>1440</v>
      </c>
      <c r="I1384" s="196" t="s">
        <v>8</v>
      </c>
      <c r="J1384" s="196" t="s">
        <v>595</v>
      </c>
      <c r="K1384" s="197">
        <v>0.16</v>
      </c>
      <c r="L1384" s="196" t="s">
        <v>63</v>
      </c>
      <c r="M1384"/>
    </row>
    <row r="1385" spans="1:13" ht="13.5" hidden="1" x14ac:dyDescent="0.25">
      <c r="A1385" s="196" t="s">
        <v>589</v>
      </c>
      <c r="B1385" s="196" t="s">
        <v>590</v>
      </c>
      <c r="C1385" s="196" t="s">
        <v>880</v>
      </c>
      <c r="D1385" s="196" t="s">
        <v>881</v>
      </c>
      <c r="E1385" s="197" t="s">
        <v>11</v>
      </c>
      <c r="F1385" s="196" t="s">
        <v>11</v>
      </c>
      <c r="G1385" s="196">
        <v>99832</v>
      </c>
      <c r="H1385" s="196" t="s">
        <v>1441</v>
      </c>
      <c r="I1385" s="196" t="s">
        <v>8</v>
      </c>
      <c r="J1385" s="196" t="s">
        <v>62</v>
      </c>
      <c r="K1385" s="197">
        <v>3.44</v>
      </c>
      <c r="L1385" s="196" t="s">
        <v>63</v>
      </c>
      <c r="M1385"/>
    </row>
    <row r="1386" spans="1:13" ht="13.5" hidden="1" x14ac:dyDescent="0.25">
      <c r="A1386" s="196" t="s">
        <v>589</v>
      </c>
      <c r="B1386" s="196" t="s">
        <v>590</v>
      </c>
      <c r="C1386" s="196" t="s">
        <v>880</v>
      </c>
      <c r="D1386" s="196" t="s">
        <v>881</v>
      </c>
      <c r="E1386" s="197" t="s">
        <v>11</v>
      </c>
      <c r="F1386" s="196" t="s">
        <v>11</v>
      </c>
      <c r="G1386" s="196">
        <v>100637</v>
      </c>
      <c r="H1386" s="196" t="s">
        <v>1442</v>
      </c>
      <c r="I1386" s="196" t="s">
        <v>8</v>
      </c>
      <c r="J1386" s="196" t="s">
        <v>62</v>
      </c>
      <c r="K1386" s="197">
        <v>202.81</v>
      </c>
      <c r="L1386" s="196" t="s">
        <v>63</v>
      </c>
      <c r="M1386"/>
    </row>
    <row r="1387" spans="1:13" ht="13.5" hidden="1" x14ac:dyDescent="0.25">
      <c r="A1387" s="196" t="s">
        <v>589</v>
      </c>
      <c r="B1387" s="196" t="s">
        <v>590</v>
      </c>
      <c r="C1387" s="196" t="s">
        <v>880</v>
      </c>
      <c r="D1387" s="196" t="s">
        <v>881</v>
      </c>
      <c r="E1387" s="197" t="s">
        <v>11</v>
      </c>
      <c r="F1387" s="196" t="s">
        <v>11</v>
      </c>
      <c r="G1387" s="196">
        <v>100638</v>
      </c>
      <c r="H1387" s="196" t="s">
        <v>1443</v>
      </c>
      <c r="I1387" s="196" t="s">
        <v>8</v>
      </c>
      <c r="J1387" s="196" t="s">
        <v>62</v>
      </c>
      <c r="K1387" s="197">
        <v>62.34</v>
      </c>
      <c r="L1387" s="196" t="s">
        <v>63</v>
      </c>
      <c r="M1387"/>
    </row>
    <row r="1388" spans="1:13" ht="13.5" hidden="1" x14ac:dyDescent="0.25">
      <c r="A1388" s="196" t="s">
        <v>589</v>
      </c>
      <c r="B1388" s="196" t="s">
        <v>590</v>
      </c>
      <c r="C1388" s="196" t="s">
        <v>880</v>
      </c>
      <c r="D1388" s="196" t="s">
        <v>881</v>
      </c>
      <c r="E1388" s="197" t="s">
        <v>11</v>
      </c>
      <c r="F1388" s="196" t="s">
        <v>11</v>
      </c>
      <c r="G1388" s="196">
        <v>100639</v>
      </c>
      <c r="H1388" s="196" t="s">
        <v>1444</v>
      </c>
      <c r="I1388" s="196" t="s">
        <v>8</v>
      </c>
      <c r="J1388" s="196" t="s">
        <v>62</v>
      </c>
      <c r="K1388" s="197">
        <v>253.71</v>
      </c>
      <c r="L1388" s="196" t="s">
        <v>63</v>
      </c>
      <c r="M1388"/>
    </row>
    <row r="1389" spans="1:13" ht="13.5" hidden="1" x14ac:dyDescent="0.25">
      <c r="A1389" s="196" t="s">
        <v>589</v>
      </c>
      <c r="B1389" s="196" t="s">
        <v>590</v>
      </c>
      <c r="C1389" s="196" t="s">
        <v>880</v>
      </c>
      <c r="D1389" s="196" t="s">
        <v>881</v>
      </c>
      <c r="E1389" s="197" t="s">
        <v>11</v>
      </c>
      <c r="F1389" s="196" t="s">
        <v>11</v>
      </c>
      <c r="G1389" s="196">
        <v>100640</v>
      </c>
      <c r="H1389" s="196" t="s">
        <v>1445</v>
      </c>
      <c r="I1389" s="196" t="s">
        <v>8</v>
      </c>
      <c r="J1389" s="196" t="s">
        <v>595</v>
      </c>
      <c r="K1389" s="199">
        <v>4276.8</v>
      </c>
      <c r="L1389" s="196" t="s">
        <v>63</v>
      </c>
      <c r="M1389"/>
    </row>
    <row r="1390" spans="1:13" ht="13.5" hidden="1" x14ac:dyDescent="0.25">
      <c r="A1390" s="196" t="s">
        <v>589</v>
      </c>
      <c r="B1390" s="196" t="s">
        <v>590</v>
      </c>
      <c r="C1390" s="196" t="s">
        <v>880</v>
      </c>
      <c r="D1390" s="196" t="s">
        <v>881</v>
      </c>
      <c r="E1390" s="197" t="s">
        <v>11</v>
      </c>
      <c r="F1390" s="196" t="s">
        <v>11</v>
      </c>
      <c r="G1390" s="196">
        <v>100643</v>
      </c>
      <c r="H1390" s="196" t="s">
        <v>1446</v>
      </c>
      <c r="I1390" s="196" t="s">
        <v>8</v>
      </c>
      <c r="J1390" s="196" t="s">
        <v>62</v>
      </c>
      <c r="K1390" s="197">
        <v>415.57</v>
      </c>
      <c r="L1390" s="196" t="s">
        <v>63</v>
      </c>
      <c r="M1390"/>
    </row>
    <row r="1391" spans="1:13" ht="13.5" hidden="1" x14ac:dyDescent="0.25">
      <c r="A1391" s="196" t="s">
        <v>589</v>
      </c>
      <c r="B1391" s="196" t="s">
        <v>590</v>
      </c>
      <c r="C1391" s="196" t="s">
        <v>880</v>
      </c>
      <c r="D1391" s="196" t="s">
        <v>881</v>
      </c>
      <c r="E1391" s="197" t="s">
        <v>11</v>
      </c>
      <c r="F1391" s="196" t="s">
        <v>11</v>
      </c>
      <c r="G1391" s="196">
        <v>100644</v>
      </c>
      <c r="H1391" s="196" t="s">
        <v>1447</v>
      </c>
      <c r="I1391" s="196" t="s">
        <v>8</v>
      </c>
      <c r="J1391" s="196" t="s">
        <v>62</v>
      </c>
      <c r="K1391" s="197">
        <v>146.47999999999999</v>
      </c>
      <c r="L1391" s="196" t="s">
        <v>63</v>
      </c>
      <c r="M1391"/>
    </row>
    <row r="1392" spans="1:13" ht="13.5" hidden="1" x14ac:dyDescent="0.25">
      <c r="A1392" s="196" t="s">
        <v>589</v>
      </c>
      <c r="B1392" s="196" t="s">
        <v>590</v>
      </c>
      <c r="C1392" s="196" t="s">
        <v>880</v>
      </c>
      <c r="D1392" s="196" t="s">
        <v>881</v>
      </c>
      <c r="E1392" s="197" t="s">
        <v>11</v>
      </c>
      <c r="F1392" s="196" t="s">
        <v>11</v>
      </c>
      <c r="G1392" s="196">
        <v>100645</v>
      </c>
      <c r="H1392" s="196" t="s">
        <v>1448</v>
      </c>
      <c r="I1392" s="196" t="s">
        <v>8</v>
      </c>
      <c r="J1392" s="196" t="s">
        <v>62</v>
      </c>
      <c r="K1392" s="197">
        <v>668.02</v>
      </c>
      <c r="L1392" s="196" t="s">
        <v>63</v>
      </c>
      <c r="M1392"/>
    </row>
    <row r="1393" spans="1:13" ht="13.5" hidden="1" x14ac:dyDescent="0.25">
      <c r="A1393" s="196" t="s">
        <v>589</v>
      </c>
      <c r="B1393" s="196" t="s">
        <v>590</v>
      </c>
      <c r="C1393" s="196" t="s">
        <v>880</v>
      </c>
      <c r="D1393" s="196" t="s">
        <v>881</v>
      </c>
      <c r="E1393" s="197" t="s">
        <v>11</v>
      </c>
      <c r="F1393" s="196" t="s">
        <v>11</v>
      </c>
      <c r="G1393" s="196">
        <v>100646</v>
      </c>
      <c r="H1393" s="196" t="s">
        <v>1449</v>
      </c>
      <c r="I1393" s="196" t="s">
        <v>8</v>
      </c>
      <c r="J1393" s="196" t="s">
        <v>595</v>
      </c>
      <c r="K1393" s="199">
        <v>5346</v>
      </c>
      <c r="L1393" s="196" t="s">
        <v>63</v>
      </c>
      <c r="M1393"/>
    </row>
    <row r="1394" spans="1:13" ht="13.5" hidden="1" x14ac:dyDescent="0.25">
      <c r="A1394" s="196" t="s">
        <v>589</v>
      </c>
      <c r="B1394" s="196" t="s">
        <v>590</v>
      </c>
      <c r="C1394" s="196" t="s">
        <v>880</v>
      </c>
      <c r="D1394" s="196" t="s">
        <v>881</v>
      </c>
      <c r="E1394" s="197" t="s">
        <v>11</v>
      </c>
      <c r="F1394" s="196" t="s">
        <v>11</v>
      </c>
      <c r="G1394" s="196">
        <v>102270</v>
      </c>
      <c r="H1394" s="196" t="s">
        <v>1450</v>
      </c>
      <c r="I1394" s="196" t="s">
        <v>8</v>
      </c>
      <c r="J1394" s="196" t="s">
        <v>595</v>
      </c>
      <c r="K1394" s="197">
        <v>0.77</v>
      </c>
      <c r="L1394" s="196" t="s">
        <v>63</v>
      </c>
      <c r="M1394"/>
    </row>
    <row r="1395" spans="1:13" ht="13.5" hidden="1" x14ac:dyDescent="0.25">
      <c r="A1395" s="196" t="s">
        <v>589</v>
      </c>
      <c r="B1395" s="196" t="s">
        <v>590</v>
      </c>
      <c r="C1395" s="196" t="s">
        <v>880</v>
      </c>
      <c r="D1395" s="196" t="s">
        <v>881</v>
      </c>
      <c r="E1395" s="197" t="s">
        <v>11</v>
      </c>
      <c r="F1395" s="196" t="s">
        <v>11</v>
      </c>
      <c r="G1395" s="196">
        <v>102271</v>
      </c>
      <c r="H1395" s="196" t="s">
        <v>1451</v>
      </c>
      <c r="I1395" s="196" t="s">
        <v>8</v>
      </c>
      <c r="J1395" s="196" t="s">
        <v>595</v>
      </c>
      <c r="K1395" s="197">
        <v>0.17</v>
      </c>
      <c r="L1395" s="196" t="s">
        <v>63</v>
      </c>
      <c r="M1395"/>
    </row>
    <row r="1396" spans="1:13" ht="13.5" hidden="1" x14ac:dyDescent="0.25">
      <c r="A1396" s="196" t="s">
        <v>589</v>
      </c>
      <c r="B1396" s="196" t="s">
        <v>590</v>
      </c>
      <c r="C1396" s="196" t="s">
        <v>880</v>
      </c>
      <c r="D1396" s="196" t="s">
        <v>881</v>
      </c>
      <c r="E1396" s="197" t="s">
        <v>11</v>
      </c>
      <c r="F1396" s="196" t="s">
        <v>11</v>
      </c>
      <c r="G1396" s="196">
        <v>102272</v>
      </c>
      <c r="H1396" s="196" t="s">
        <v>1452</v>
      </c>
      <c r="I1396" s="196" t="s">
        <v>8</v>
      </c>
      <c r="J1396" s="196" t="s">
        <v>595</v>
      </c>
      <c r="K1396" s="197">
        <v>0.96</v>
      </c>
      <c r="L1396" s="196" t="s">
        <v>63</v>
      </c>
      <c r="M1396"/>
    </row>
    <row r="1397" spans="1:13" ht="13.5" hidden="1" x14ac:dyDescent="0.25">
      <c r="A1397" s="196" t="s">
        <v>589</v>
      </c>
      <c r="B1397" s="196" t="s">
        <v>590</v>
      </c>
      <c r="C1397" s="196" t="s">
        <v>880</v>
      </c>
      <c r="D1397" s="196" t="s">
        <v>881</v>
      </c>
      <c r="E1397" s="197" t="s">
        <v>11</v>
      </c>
      <c r="F1397" s="196" t="s">
        <v>11</v>
      </c>
      <c r="G1397" s="196">
        <v>102273</v>
      </c>
      <c r="H1397" s="196" t="s">
        <v>1453</v>
      </c>
      <c r="I1397" s="196" t="s">
        <v>8</v>
      </c>
      <c r="J1397" s="196" t="s">
        <v>62</v>
      </c>
      <c r="K1397" s="197">
        <v>1.32</v>
      </c>
      <c r="L1397" s="196" t="s">
        <v>63</v>
      </c>
      <c r="M1397"/>
    </row>
    <row r="1398" spans="1:13" ht="13.5" hidden="1" x14ac:dyDescent="0.25">
      <c r="A1398" s="196" t="s">
        <v>589</v>
      </c>
      <c r="B1398" s="196" t="s">
        <v>590</v>
      </c>
      <c r="C1398" s="196" t="s">
        <v>880</v>
      </c>
      <c r="D1398" s="196" t="s">
        <v>881</v>
      </c>
      <c r="E1398" s="197" t="s">
        <v>11</v>
      </c>
      <c r="F1398" s="196" t="s">
        <v>11</v>
      </c>
      <c r="G1398" s="196">
        <v>102809</v>
      </c>
      <c r="H1398" s="196" t="s">
        <v>1454</v>
      </c>
      <c r="I1398" s="196" t="s">
        <v>8</v>
      </c>
      <c r="J1398" s="196" t="s">
        <v>595</v>
      </c>
      <c r="K1398" s="197">
        <v>17.7</v>
      </c>
      <c r="L1398" s="196" t="s">
        <v>63</v>
      </c>
      <c r="M1398"/>
    </row>
    <row r="1399" spans="1:13" ht="13.5" hidden="1" x14ac:dyDescent="0.25">
      <c r="A1399" s="196" t="s">
        <v>589</v>
      </c>
      <c r="B1399" s="196" t="s">
        <v>590</v>
      </c>
      <c r="C1399" s="196" t="s">
        <v>880</v>
      </c>
      <c r="D1399" s="196" t="s">
        <v>881</v>
      </c>
      <c r="E1399" s="197" t="s">
        <v>11</v>
      </c>
      <c r="F1399" s="196" t="s">
        <v>11</v>
      </c>
      <c r="G1399" s="196">
        <v>102815</v>
      </c>
      <c r="H1399" s="196" t="s">
        <v>1455</v>
      </c>
      <c r="I1399" s="196" t="s">
        <v>8</v>
      </c>
      <c r="J1399" s="196" t="s">
        <v>62</v>
      </c>
      <c r="K1399" s="197">
        <v>2.65</v>
      </c>
      <c r="L1399" s="196" t="s">
        <v>63</v>
      </c>
      <c r="M1399"/>
    </row>
    <row r="1400" spans="1:13" ht="13.5" hidden="1" x14ac:dyDescent="0.25">
      <c r="A1400" s="196" t="s">
        <v>589</v>
      </c>
      <c r="B1400" s="196" t="s">
        <v>590</v>
      </c>
      <c r="C1400" s="196" t="s">
        <v>880</v>
      </c>
      <c r="D1400" s="196" t="s">
        <v>881</v>
      </c>
      <c r="E1400" s="197" t="s">
        <v>11</v>
      </c>
      <c r="F1400" s="196" t="s">
        <v>11</v>
      </c>
      <c r="G1400" s="196">
        <v>102826</v>
      </c>
      <c r="H1400" s="196" t="s">
        <v>1456</v>
      </c>
      <c r="I1400" s="196" t="s">
        <v>8</v>
      </c>
      <c r="J1400" s="196" t="s">
        <v>62</v>
      </c>
      <c r="K1400" s="197">
        <v>4.97</v>
      </c>
      <c r="L1400" s="196" t="s">
        <v>63</v>
      </c>
      <c r="M1400"/>
    </row>
    <row r="1401" spans="1:13" ht="13.5" hidden="1" x14ac:dyDescent="0.25">
      <c r="A1401" s="196" t="s">
        <v>589</v>
      </c>
      <c r="B1401" s="196" t="s">
        <v>590</v>
      </c>
      <c r="C1401" s="196" t="s">
        <v>880</v>
      </c>
      <c r="D1401" s="196" t="s">
        <v>881</v>
      </c>
      <c r="E1401" s="197" t="s">
        <v>11</v>
      </c>
      <c r="F1401" s="196" t="s">
        <v>11</v>
      </c>
      <c r="G1401" s="196">
        <v>102832</v>
      </c>
      <c r="H1401" s="196" t="s">
        <v>1457</v>
      </c>
      <c r="I1401" s="196" t="s">
        <v>8</v>
      </c>
      <c r="J1401" s="196" t="s">
        <v>62</v>
      </c>
      <c r="K1401" s="197">
        <v>6.63</v>
      </c>
      <c r="L1401" s="196" t="s">
        <v>63</v>
      </c>
      <c r="M1401"/>
    </row>
    <row r="1402" spans="1:13" ht="13.5" hidden="1" x14ac:dyDescent="0.25">
      <c r="A1402" s="196" t="s">
        <v>589</v>
      </c>
      <c r="B1402" s="196" t="s">
        <v>590</v>
      </c>
      <c r="C1402" s="196" t="s">
        <v>880</v>
      </c>
      <c r="D1402" s="196" t="s">
        <v>881</v>
      </c>
      <c r="E1402" s="197" t="s">
        <v>11</v>
      </c>
      <c r="F1402" s="196" t="s">
        <v>11</v>
      </c>
      <c r="G1402" s="196">
        <v>102843</v>
      </c>
      <c r="H1402" s="196" t="s">
        <v>1458</v>
      </c>
      <c r="I1402" s="196" t="s">
        <v>8</v>
      </c>
      <c r="J1402" s="196" t="s">
        <v>595</v>
      </c>
      <c r="K1402" s="197">
        <v>133.65</v>
      </c>
      <c r="L1402" s="196" t="s">
        <v>63</v>
      </c>
      <c r="M1402"/>
    </row>
    <row r="1403" spans="1:13" ht="13.5" hidden="1" x14ac:dyDescent="0.25">
      <c r="A1403" s="196" t="s">
        <v>589</v>
      </c>
      <c r="B1403" s="196" t="s">
        <v>590</v>
      </c>
      <c r="C1403" s="196" t="s">
        <v>880</v>
      </c>
      <c r="D1403" s="196" t="s">
        <v>881</v>
      </c>
      <c r="E1403" s="197" t="s">
        <v>11</v>
      </c>
      <c r="F1403" s="196" t="s">
        <v>11</v>
      </c>
      <c r="G1403" s="196">
        <v>102849</v>
      </c>
      <c r="H1403" s="196" t="s">
        <v>1459</v>
      </c>
      <c r="I1403" s="196" t="s">
        <v>8</v>
      </c>
      <c r="J1403" s="196" t="s">
        <v>595</v>
      </c>
      <c r="K1403" s="197">
        <v>65.34</v>
      </c>
      <c r="L1403" s="196" t="s">
        <v>63</v>
      </c>
      <c r="M1403"/>
    </row>
    <row r="1404" spans="1:13" ht="13.5" hidden="1" x14ac:dyDescent="0.25">
      <c r="A1404" s="196" t="s">
        <v>589</v>
      </c>
      <c r="B1404" s="196" t="s">
        <v>590</v>
      </c>
      <c r="C1404" s="196" t="s">
        <v>880</v>
      </c>
      <c r="D1404" s="196" t="s">
        <v>881</v>
      </c>
      <c r="E1404" s="197" t="s">
        <v>11</v>
      </c>
      <c r="F1404" s="196" t="s">
        <v>11</v>
      </c>
      <c r="G1404" s="196">
        <v>102855</v>
      </c>
      <c r="H1404" s="196" t="s">
        <v>1460</v>
      </c>
      <c r="I1404" s="196" t="s">
        <v>8</v>
      </c>
      <c r="J1404" s="196" t="s">
        <v>595</v>
      </c>
      <c r="K1404" s="197">
        <v>65.34</v>
      </c>
      <c r="L1404" s="196" t="s">
        <v>63</v>
      </c>
      <c r="M1404"/>
    </row>
    <row r="1405" spans="1:13" ht="13.5" hidden="1" x14ac:dyDescent="0.25">
      <c r="A1405" s="196" t="s">
        <v>589</v>
      </c>
      <c r="B1405" s="196" t="s">
        <v>590</v>
      </c>
      <c r="C1405" s="196" t="s">
        <v>880</v>
      </c>
      <c r="D1405" s="196" t="s">
        <v>881</v>
      </c>
      <c r="E1405" s="197" t="s">
        <v>11</v>
      </c>
      <c r="F1405" s="196" t="s">
        <v>11</v>
      </c>
      <c r="G1405" s="196">
        <v>102861</v>
      </c>
      <c r="H1405" s="196" t="s">
        <v>1461</v>
      </c>
      <c r="I1405" s="196" t="s">
        <v>8</v>
      </c>
      <c r="J1405" s="196" t="s">
        <v>62</v>
      </c>
      <c r="K1405" s="197">
        <v>0.97</v>
      </c>
      <c r="L1405" s="196" t="s">
        <v>63</v>
      </c>
      <c r="M1405"/>
    </row>
    <row r="1406" spans="1:13" ht="13.5" hidden="1" x14ac:dyDescent="0.25">
      <c r="A1406" s="196" t="s">
        <v>589</v>
      </c>
      <c r="B1406" s="196" t="s">
        <v>590</v>
      </c>
      <c r="C1406" s="196" t="s">
        <v>880</v>
      </c>
      <c r="D1406" s="196" t="s">
        <v>881</v>
      </c>
      <c r="E1406" s="197" t="s">
        <v>11</v>
      </c>
      <c r="F1406" s="196" t="s">
        <v>11</v>
      </c>
      <c r="G1406" s="196">
        <v>102867</v>
      </c>
      <c r="H1406" s="196" t="s">
        <v>1462</v>
      </c>
      <c r="I1406" s="196" t="s">
        <v>8</v>
      </c>
      <c r="J1406" s="196" t="s">
        <v>62</v>
      </c>
      <c r="K1406" s="197">
        <v>0.53</v>
      </c>
      <c r="L1406" s="196" t="s">
        <v>63</v>
      </c>
      <c r="M1406"/>
    </row>
    <row r="1407" spans="1:13" ht="13.5" hidden="1" x14ac:dyDescent="0.25">
      <c r="A1407" s="196" t="s">
        <v>589</v>
      </c>
      <c r="B1407" s="196" t="s">
        <v>590</v>
      </c>
      <c r="C1407" s="196" t="s">
        <v>880</v>
      </c>
      <c r="D1407" s="196" t="s">
        <v>881</v>
      </c>
      <c r="E1407" s="197" t="s">
        <v>11</v>
      </c>
      <c r="F1407" s="196" t="s">
        <v>11</v>
      </c>
      <c r="G1407" s="196">
        <v>102870</v>
      </c>
      <c r="H1407" s="196" t="s">
        <v>33335</v>
      </c>
      <c r="I1407" s="196" t="s">
        <v>8</v>
      </c>
      <c r="J1407" s="196" t="s">
        <v>62</v>
      </c>
      <c r="K1407" s="197">
        <v>347.81</v>
      </c>
      <c r="L1407" s="196" t="s">
        <v>63</v>
      </c>
      <c r="M1407"/>
    </row>
    <row r="1408" spans="1:13" ht="13.5" hidden="1" x14ac:dyDescent="0.25">
      <c r="A1408" s="196" t="s">
        <v>589</v>
      </c>
      <c r="B1408" s="196" t="s">
        <v>590</v>
      </c>
      <c r="C1408" s="196" t="s">
        <v>880</v>
      </c>
      <c r="D1408" s="196" t="s">
        <v>881</v>
      </c>
      <c r="E1408" s="197" t="s">
        <v>11</v>
      </c>
      <c r="F1408" s="196" t="s">
        <v>11</v>
      </c>
      <c r="G1408" s="196">
        <v>102871</v>
      </c>
      <c r="H1408" s="196" t="s">
        <v>33336</v>
      </c>
      <c r="I1408" s="196" t="s">
        <v>8</v>
      </c>
      <c r="J1408" s="196" t="s">
        <v>62</v>
      </c>
      <c r="K1408" s="197">
        <v>93.96</v>
      </c>
      <c r="L1408" s="196" t="s">
        <v>63</v>
      </c>
      <c r="M1408"/>
    </row>
    <row r="1409" spans="1:13" ht="13.5" hidden="1" x14ac:dyDescent="0.25">
      <c r="A1409" s="196" t="s">
        <v>589</v>
      </c>
      <c r="B1409" s="196" t="s">
        <v>590</v>
      </c>
      <c r="C1409" s="196" t="s">
        <v>880</v>
      </c>
      <c r="D1409" s="196" t="s">
        <v>881</v>
      </c>
      <c r="E1409" s="197" t="s">
        <v>11</v>
      </c>
      <c r="F1409" s="196" t="s">
        <v>11</v>
      </c>
      <c r="G1409" s="196">
        <v>102872</v>
      </c>
      <c r="H1409" s="196" t="s">
        <v>33337</v>
      </c>
      <c r="I1409" s="196" t="s">
        <v>8</v>
      </c>
      <c r="J1409" s="196" t="s">
        <v>62</v>
      </c>
      <c r="K1409" s="197">
        <v>435.25</v>
      </c>
      <c r="L1409" s="196" t="s">
        <v>63</v>
      </c>
      <c r="M1409"/>
    </row>
    <row r="1410" spans="1:13" ht="13.5" hidden="1" x14ac:dyDescent="0.25">
      <c r="A1410" s="196" t="s">
        <v>589</v>
      </c>
      <c r="B1410" s="196" t="s">
        <v>590</v>
      </c>
      <c r="C1410" s="196" t="s">
        <v>880</v>
      </c>
      <c r="D1410" s="196" t="s">
        <v>881</v>
      </c>
      <c r="E1410" s="197" t="s">
        <v>11</v>
      </c>
      <c r="F1410" s="196" t="s">
        <v>11</v>
      </c>
      <c r="G1410" s="196">
        <v>102873</v>
      </c>
      <c r="H1410" s="196" t="s">
        <v>1463</v>
      </c>
      <c r="I1410" s="196" t="s">
        <v>8</v>
      </c>
      <c r="J1410" s="196" t="s">
        <v>595</v>
      </c>
      <c r="K1410" s="197">
        <v>118.74</v>
      </c>
      <c r="L1410" s="196" t="s">
        <v>63</v>
      </c>
      <c r="M1410"/>
    </row>
    <row r="1411" spans="1:13" ht="13.5" hidden="1" x14ac:dyDescent="0.25">
      <c r="A1411" s="196" t="s">
        <v>589</v>
      </c>
      <c r="B1411" s="196" t="s">
        <v>590</v>
      </c>
      <c r="C1411" s="196" t="s">
        <v>880</v>
      </c>
      <c r="D1411" s="196" t="s">
        <v>881</v>
      </c>
      <c r="E1411" s="197" t="s">
        <v>11</v>
      </c>
      <c r="F1411" s="196" t="s">
        <v>11</v>
      </c>
      <c r="G1411" s="196">
        <v>102876</v>
      </c>
      <c r="H1411" s="196" t="s">
        <v>33338</v>
      </c>
      <c r="I1411" s="196" t="s">
        <v>8</v>
      </c>
      <c r="J1411" s="196" t="s">
        <v>62</v>
      </c>
      <c r="K1411" s="197">
        <v>483.34</v>
      </c>
      <c r="L1411" s="196" t="s">
        <v>63</v>
      </c>
      <c r="M1411"/>
    </row>
    <row r="1412" spans="1:13" ht="13.5" hidden="1" x14ac:dyDescent="0.25">
      <c r="A1412" s="196" t="s">
        <v>589</v>
      </c>
      <c r="B1412" s="196" t="s">
        <v>590</v>
      </c>
      <c r="C1412" s="196" t="s">
        <v>880</v>
      </c>
      <c r="D1412" s="196" t="s">
        <v>881</v>
      </c>
      <c r="E1412" s="197" t="s">
        <v>11</v>
      </c>
      <c r="F1412" s="196" t="s">
        <v>11</v>
      </c>
      <c r="G1412" s="196">
        <v>102877</v>
      </c>
      <c r="H1412" s="196" t="s">
        <v>33339</v>
      </c>
      <c r="I1412" s="196" t="s">
        <v>8</v>
      </c>
      <c r="J1412" s="196" t="s">
        <v>62</v>
      </c>
      <c r="K1412" s="197">
        <v>130.58000000000001</v>
      </c>
      <c r="L1412" s="196" t="s">
        <v>63</v>
      </c>
      <c r="M1412"/>
    </row>
    <row r="1413" spans="1:13" ht="13.5" hidden="1" x14ac:dyDescent="0.25">
      <c r="A1413" s="196" t="s">
        <v>589</v>
      </c>
      <c r="B1413" s="196" t="s">
        <v>590</v>
      </c>
      <c r="C1413" s="196" t="s">
        <v>880</v>
      </c>
      <c r="D1413" s="196" t="s">
        <v>881</v>
      </c>
      <c r="E1413" s="197" t="s">
        <v>11</v>
      </c>
      <c r="F1413" s="196" t="s">
        <v>11</v>
      </c>
      <c r="G1413" s="196">
        <v>102878</v>
      </c>
      <c r="H1413" s="196" t="s">
        <v>33340</v>
      </c>
      <c r="I1413" s="196" t="s">
        <v>8</v>
      </c>
      <c r="J1413" s="196" t="s">
        <v>62</v>
      </c>
      <c r="K1413" s="197">
        <v>604.86</v>
      </c>
      <c r="L1413" s="196" t="s">
        <v>63</v>
      </c>
      <c r="M1413"/>
    </row>
    <row r="1414" spans="1:13" ht="13.5" hidden="1" x14ac:dyDescent="0.25">
      <c r="A1414" s="196" t="s">
        <v>589</v>
      </c>
      <c r="B1414" s="196" t="s">
        <v>590</v>
      </c>
      <c r="C1414" s="196" t="s">
        <v>880</v>
      </c>
      <c r="D1414" s="196" t="s">
        <v>881</v>
      </c>
      <c r="E1414" s="197" t="s">
        <v>11</v>
      </c>
      <c r="F1414" s="196" t="s">
        <v>11</v>
      </c>
      <c r="G1414" s="196">
        <v>102879</v>
      </c>
      <c r="H1414" s="196" t="s">
        <v>1464</v>
      </c>
      <c r="I1414" s="196" t="s">
        <v>8</v>
      </c>
      <c r="J1414" s="196" t="s">
        <v>595</v>
      </c>
      <c r="K1414" s="197">
        <v>178.2</v>
      </c>
      <c r="L1414" s="196" t="s">
        <v>63</v>
      </c>
      <c r="M1414"/>
    </row>
    <row r="1415" spans="1:13" ht="13.5" hidden="1" x14ac:dyDescent="0.25">
      <c r="A1415" s="196" t="s">
        <v>589</v>
      </c>
      <c r="B1415" s="196" t="s">
        <v>590</v>
      </c>
      <c r="C1415" s="196" t="s">
        <v>880</v>
      </c>
      <c r="D1415" s="196" t="s">
        <v>881</v>
      </c>
      <c r="E1415" s="197" t="s">
        <v>11</v>
      </c>
      <c r="F1415" s="196" t="s">
        <v>11</v>
      </c>
      <c r="G1415" s="196">
        <v>102885</v>
      </c>
      <c r="H1415" s="196" t="s">
        <v>1465</v>
      </c>
      <c r="I1415" s="196" t="s">
        <v>8</v>
      </c>
      <c r="J1415" s="196" t="s">
        <v>62</v>
      </c>
      <c r="K1415" s="197">
        <v>0.99</v>
      </c>
      <c r="L1415" s="196" t="s">
        <v>63</v>
      </c>
      <c r="M1415"/>
    </row>
    <row r="1416" spans="1:13" ht="13.5" hidden="1" x14ac:dyDescent="0.25">
      <c r="A1416" s="196" t="s">
        <v>589</v>
      </c>
      <c r="B1416" s="196" t="s">
        <v>590</v>
      </c>
      <c r="C1416" s="196" t="s">
        <v>880</v>
      </c>
      <c r="D1416" s="196" t="s">
        <v>881</v>
      </c>
      <c r="E1416" s="197" t="s">
        <v>11</v>
      </c>
      <c r="F1416" s="196" t="s">
        <v>11</v>
      </c>
      <c r="G1416" s="196">
        <v>102891</v>
      </c>
      <c r="H1416" s="196" t="s">
        <v>1466</v>
      </c>
      <c r="I1416" s="196" t="s">
        <v>8</v>
      </c>
      <c r="J1416" s="196" t="s">
        <v>62</v>
      </c>
      <c r="K1416" s="197">
        <v>0.99</v>
      </c>
      <c r="L1416" s="196" t="s">
        <v>63</v>
      </c>
      <c r="M1416"/>
    </row>
    <row r="1417" spans="1:13" ht="13.5" hidden="1" x14ac:dyDescent="0.25">
      <c r="A1417" s="196" t="s">
        <v>589</v>
      </c>
      <c r="B1417" s="196" t="s">
        <v>590</v>
      </c>
      <c r="C1417" s="196" t="s">
        <v>880</v>
      </c>
      <c r="D1417" s="196" t="s">
        <v>881</v>
      </c>
      <c r="E1417" s="197" t="s">
        <v>11</v>
      </c>
      <c r="F1417" s="196" t="s">
        <v>11</v>
      </c>
      <c r="G1417" s="196">
        <v>102897</v>
      </c>
      <c r="H1417" s="196" t="s">
        <v>1467</v>
      </c>
      <c r="I1417" s="196" t="s">
        <v>8</v>
      </c>
      <c r="J1417" s="196" t="s">
        <v>595</v>
      </c>
      <c r="K1417" s="197">
        <v>89.27</v>
      </c>
      <c r="L1417" s="196" t="s">
        <v>63</v>
      </c>
      <c r="M1417"/>
    </row>
    <row r="1418" spans="1:13" ht="13.5" hidden="1" x14ac:dyDescent="0.25">
      <c r="A1418" s="196" t="s">
        <v>589</v>
      </c>
      <c r="B1418" s="196" t="s">
        <v>590</v>
      </c>
      <c r="C1418" s="196" t="s">
        <v>880</v>
      </c>
      <c r="D1418" s="196" t="s">
        <v>881</v>
      </c>
      <c r="E1418" s="197" t="s">
        <v>11</v>
      </c>
      <c r="F1418" s="196" t="s">
        <v>11</v>
      </c>
      <c r="G1418" s="196">
        <v>102903</v>
      </c>
      <c r="H1418" s="196" t="s">
        <v>1468</v>
      </c>
      <c r="I1418" s="196" t="s">
        <v>8</v>
      </c>
      <c r="J1418" s="196" t="s">
        <v>595</v>
      </c>
      <c r="K1418" s="197">
        <v>11.58</v>
      </c>
      <c r="L1418" s="196" t="s">
        <v>63</v>
      </c>
      <c r="M1418"/>
    </row>
    <row r="1419" spans="1:13" ht="13.5" hidden="1" x14ac:dyDescent="0.25">
      <c r="A1419" s="196" t="s">
        <v>589</v>
      </c>
      <c r="B1419" s="196" t="s">
        <v>590</v>
      </c>
      <c r="C1419" s="196" t="s">
        <v>880</v>
      </c>
      <c r="D1419" s="196" t="s">
        <v>881</v>
      </c>
      <c r="E1419" s="197" t="s">
        <v>11</v>
      </c>
      <c r="F1419" s="196" t="s">
        <v>11</v>
      </c>
      <c r="G1419" s="196">
        <v>102909</v>
      </c>
      <c r="H1419" s="196" t="s">
        <v>1469</v>
      </c>
      <c r="I1419" s="196" t="s">
        <v>8</v>
      </c>
      <c r="J1419" s="196" t="s">
        <v>62</v>
      </c>
      <c r="K1419" s="197">
        <v>3.18</v>
      </c>
      <c r="L1419" s="196" t="s">
        <v>63</v>
      </c>
      <c r="M1419"/>
    </row>
    <row r="1420" spans="1:13" ht="13.5" hidden="1" x14ac:dyDescent="0.25">
      <c r="A1420" s="196" t="s">
        <v>589</v>
      </c>
      <c r="B1420" s="196" t="s">
        <v>590</v>
      </c>
      <c r="C1420" s="196" t="s">
        <v>880</v>
      </c>
      <c r="D1420" s="196" t="s">
        <v>881</v>
      </c>
      <c r="E1420" s="197" t="s">
        <v>11</v>
      </c>
      <c r="F1420" s="196" t="s">
        <v>11</v>
      </c>
      <c r="G1420" s="196">
        <v>102915</v>
      </c>
      <c r="H1420" s="196" t="s">
        <v>1470</v>
      </c>
      <c r="I1420" s="196" t="s">
        <v>8</v>
      </c>
      <c r="J1420" s="196" t="s">
        <v>62</v>
      </c>
      <c r="K1420" s="197">
        <v>0.49</v>
      </c>
      <c r="L1420" s="196" t="s">
        <v>63</v>
      </c>
      <c r="M1420"/>
    </row>
    <row r="1421" spans="1:13" ht="13.5" hidden="1" x14ac:dyDescent="0.25">
      <c r="A1421" s="196" t="s">
        <v>589</v>
      </c>
      <c r="B1421" s="196" t="s">
        <v>590</v>
      </c>
      <c r="C1421" s="196" t="s">
        <v>880</v>
      </c>
      <c r="D1421" s="196" t="s">
        <v>881</v>
      </c>
      <c r="E1421" s="197" t="s">
        <v>11</v>
      </c>
      <c r="F1421" s="196" t="s">
        <v>11</v>
      </c>
      <c r="G1421" s="196">
        <v>102927</v>
      </c>
      <c r="H1421" s="196" t="s">
        <v>1471</v>
      </c>
      <c r="I1421" s="196" t="s">
        <v>8</v>
      </c>
      <c r="J1421" s="196" t="s">
        <v>62</v>
      </c>
      <c r="K1421" s="197">
        <v>0.73</v>
      </c>
      <c r="L1421" s="196" t="s">
        <v>63</v>
      </c>
      <c r="M1421"/>
    </row>
    <row r="1422" spans="1:13" ht="13.5" hidden="1" x14ac:dyDescent="0.25">
      <c r="A1422" s="196" t="s">
        <v>589</v>
      </c>
      <c r="B1422" s="196" t="s">
        <v>590</v>
      </c>
      <c r="C1422" s="196" t="s">
        <v>880</v>
      </c>
      <c r="D1422" s="196" t="s">
        <v>881</v>
      </c>
      <c r="E1422" s="197" t="s">
        <v>11</v>
      </c>
      <c r="F1422" s="196" t="s">
        <v>11</v>
      </c>
      <c r="G1422" s="196">
        <v>102933</v>
      </c>
      <c r="H1422" s="196" t="s">
        <v>1472</v>
      </c>
      <c r="I1422" s="196" t="s">
        <v>8</v>
      </c>
      <c r="J1422" s="196" t="s">
        <v>62</v>
      </c>
      <c r="K1422" s="197">
        <v>0.73</v>
      </c>
      <c r="L1422" s="196" t="s">
        <v>63</v>
      </c>
      <c r="M1422"/>
    </row>
    <row r="1423" spans="1:13" ht="13.5" hidden="1" x14ac:dyDescent="0.25">
      <c r="A1423" s="196" t="s">
        <v>589</v>
      </c>
      <c r="B1423" s="196" t="s">
        <v>590</v>
      </c>
      <c r="C1423" s="196" t="s">
        <v>880</v>
      </c>
      <c r="D1423" s="196" t="s">
        <v>881</v>
      </c>
      <c r="E1423" s="197" t="s">
        <v>11</v>
      </c>
      <c r="F1423" s="196" t="s">
        <v>11</v>
      </c>
      <c r="G1423" s="196">
        <v>102939</v>
      </c>
      <c r="H1423" s="196" t="s">
        <v>1473</v>
      </c>
      <c r="I1423" s="196" t="s">
        <v>8</v>
      </c>
      <c r="J1423" s="196" t="s">
        <v>62</v>
      </c>
      <c r="K1423" s="197">
        <v>7.29</v>
      </c>
      <c r="L1423" s="196" t="s">
        <v>63</v>
      </c>
      <c r="M1423"/>
    </row>
    <row r="1424" spans="1:13" ht="13.5" hidden="1" x14ac:dyDescent="0.25">
      <c r="A1424" s="196" t="s">
        <v>589</v>
      </c>
      <c r="B1424" s="196" t="s">
        <v>590</v>
      </c>
      <c r="C1424" s="196" t="s">
        <v>880</v>
      </c>
      <c r="D1424" s="196" t="s">
        <v>881</v>
      </c>
      <c r="E1424" s="197" t="s">
        <v>11</v>
      </c>
      <c r="F1424" s="196" t="s">
        <v>11</v>
      </c>
      <c r="G1424" s="196">
        <v>102945</v>
      </c>
      <c r="H1424" s="196" t="s">
        <v>1474</v>
      </c>
      <c r="I1424" s="196" t="s">
        <v>8</v>
      </c>
      <c r="J1424" s="196" t="s">
        <v>62</v>
      </c>
      <c r="K1424" s="197">
        <v>0.01</v>
      </c>
      <c r="L1424" s="196" t="s">
        <v>63</v>
      </c>
      <c r="M1424"/>
    </row>
    <row r="1425" spans="1:13" ht="13.5" hidden="1" x14ac:dyDescent="0.25">
      <c r="A1425" s="196" t="s">
        <v>589</v>
      </c>
      <c r="B1425" s="196" t="s">
        <v>590</v>
      </c>
      <c r="C1425" s="196" t="s">
        <v>880</v>
      </c>
      <c r="D1425" s="196" t="s">
        <v>881</v>
      </c>
      <c r="E1425" s="197" t="s">
        <v>11</v>
      </c>
      <c r="F1425" s="196" t="s">
        <v>11</v>
      </c>
      <c r="G1425" s="196">
        <v>102951</v>
      </c>
      <c r="H1425" s="196" t="s">
        <v>1475</v>
      </c>
      <c r="I1425" s="196" t="s">
        <v>8</v>
      </c>
      <c r="J1425" s="196" t="s">
        <v>62</v>
      </c>
      <c r="K1425" s="197">
        <v>0.49</v>
      </c>
      <c r="L1425" s="196" t="s">
        <v>63</v>
      </c>
      <c r="M1425"/>
    </row>
    <row r="1426" spans="1:13" ht="13.5" hidden="1" x14ac:dyDescent="0.25">
      <c r="A1426" s="196" t="s">
        <v>589</v>
      </c>
      <c r="B1426" s="196" t="s">
        <v>590</v>
      </c>
      <c r="C1426" s="196" t="s">
        <v>880</v>
      </c>
      <c r="D1426" s="196" t="s">
        <v>881</v>
      </c>
      <c r="E1426" s="197" t="s">
        <v>11</v>
      </c>
      <c r="F1426" s="196" t="s">
        <v>11</v>
      </c>
      <c r="G1426" s="196">
        <v>102957</v>
      </c>
      <c r="H1426" s="196" t="s">
        <v>1476</v>
      </c>
      <c r="I1426" s="196" t="s">
        <v>8</v>
      </c>
      <c r="J1426" s="196" t="s">
        <v>595</v>
      </c>
      <c r="K1426" s="197">
        <v>39.020000000000003</v>
      </c>
      <c r="L1426" s="196" t="s">
        <v>63</v>
      </c>
      <c r="M1426"/>
    </row>
    <row r="1427" spans="1:13" ht="13.5" hidden="1" x14ac:dyDescent="0.25">
      <c r="A1427" s="196" t="s">
        <v>589</v>
      </c>
      <c r="B1427" s="196" t="s">
        <v>590</v>
      </c>
      <c r="C1427" s="196" t="s">
        <v>880</v>
      </c>
      <c r="D1427" s="196" t="s">
        <v>881</v>
      </c>
      <c r="E1427" s="197" t="s">
        <v>11</v>
      </c>
      <c r="F1427" s="196" t="s">
        <v>11</v>
      </c>
      <c r="G1427" s="196">
        <v>102960</v>
      </c>
      <c r="H1427" s="196" t="s">
        <v>33341</v>
      </c>
      <c r="I1427" s="196" t="s">
        <v>8</v>
      </c>
      <c r="J1427" s="196" t="s">
        <v>62</v>
      </c>
      <c r="K1427" s="197">
        <v>168.8</v>
      </c>
      <c r="L1427" s="196" t="s">
        <v>63</v>
      </c>
      <c r="M1427"/>
    </row>
    <row r="1428" spans="1:13" ht="13.5" hidden="1" x14ac:dyDescent="0.25">
      <c r="A1428" s="196" t="s">
        <v>589</v>
      </c>
      <c r="B1428" s="196" t="s">
        <v>590</v>
      </c>
      <c r="C1428" s="196" t="s">
        <v>880</v>
      </c>
      <c r="D1428" s="196" t="s">
        <v>881</v>
      </c>
      <c r="E1428" s="197" t="s">
        <v>11</v>
      </c>
      <c r="F1428" s="196" t="s">
        <v>11</v>
      </c>
      <c r="G1428" s="196">
        <v>102961</v>
      </c>
      <c r="H1428" s="196" t="s">
        <v>33342</v>
      </c>
      <c r="I1428" s="196" t="s">
        <v>8</v>
      </c>
      <c r="J1428" s="196" t="s">
        <v>62</v>
      </c>
      <c r="K1428" s="197">
        <v>45.6</v>
      </c>
      <c r="L1428" s="196" t="s">
        <v>63</v>
      </c>
      <c r="M1428"/>
    </row>
    <row r="1429" spans="1:13" ht="13.5" hidden="1" x14ac:dyDescent="0.25">
      <c r="A1429" s="196" t="s">
        <v>589</v>
      </c>
      <c r="B1429" s="196" t="s">
        <v>590</v>
      </c>
      <c r="C1429" s="196" t="s">
        <v>880</v>
      </c>
      <c r="D1429" s="196" t="s">
        <v>881</v>
      </c>
      <c r="E1429" s="197" t="s">
        <v>11</v>
      </c>
      <c r="F1429" s="196" t="s">
        <v>11</v>
      </c>
      <c r="G1429" s="196">
        <v>102962</v>
      </c>
      <c r="H1429" s="196" t="s">
        <v>33343</v>
      </c>
      <c r="I1429" s="196" t="s">
        <v>8</v>
      </c>
      <c r="J1429" s="196" t="s">
        <v>62</v>
      </c>
      <c r="K1429" s="197">
        <v>158.35</v>
      </c>
      <c r="L1429" s="196" t="s">
        <v>63</v>
      </c>
      <c r="M1429"/>
    </row>
    <row r="1430" spans="1:13" ht="13.5" hidden="1" x14ac:dyDescent="0.25">
      <c r="A1430" s="196" t="s">
        <v>589</v>
      </c>
      <c r="B1430" s="196" t="s">
        <v>590</v>
      </c>
      <c r="C1430" s="196" t="s">
        <v>880</v>
      </c>
      <c r="D1430" s="196" t="s">
        <v>881</v>
      </c>
      <c r="E1430" s="197" t="s">
        <v>11</v>
      </c>
      <c r="F1430" s="196" t="s">
        <v>11</v>
      </c>
      <c r="G1430" s="196">
        <v>102963</v>
      </c>
      <c r="H1430" s="196" t="s">
        <v>1477</v>
      </c>
      <c r="I1430" s="196" t="s">
        <v>8</v>
      </c>
      <c r="J1430" s="196" t="s">
        <v>595</v>
      </c>
      <c r="K1430" s="197">
        <v>84.16</v>
      </c>
      <c r="L1430" s="196" t="s">
        <v>63</v>
      </c>
      <c r="M1430"/>
    </row>
    <row r="1431" spans="1:13" ht="13.5" hidden="1" x14ac:dyDescent="0.25">
      <c r="A1431" s="196" t="s">
        <v>589</v>
      </c>
      <c r="B1431" s="196" t="s">
        <v>590</v>
      </c>
      <c r="C1431" s="196" t="s">
        <v>880</v>
      </c>
      <c r="D1431" s="196" t="s">
        <v>881</v>
      </c>
      <c r="E1431" s="197" t="s">
        <v>11</v>
      </c>
      <c r="F1431" s="196" t="s">
        <v>11</v>
      </c>
      <c r="G1431" s="196">
        <v>102969</v>
      </c>
      <c r="H1431" s="196" t="s">
        <v>1478</v>
      </c>
      <c r="I1431" s="196" t="s">
        <v>8</v>
      </c>
      <c r="J1431" s="196" t="s">
        <v>62</v>
      </c>
      <c r="K1431" s="197">
        <v>0.11</v>
      </c>
      <c r="L1431" s="196" t="s">
        <v>63</v>
      </c>
      <c r="M1431"/>
    </row>
    <row r="1432" spans="1:13" ht="13.5" hidden="1" x14ac:dyDescent="0.25">
      <c r="A1432" s="196" t="s">
        <v>589</v>
      </c>
      <c r="B1432" s="196" t="s">
        <v>590</v>
      </c>
      <c r="C1432" s="196" t="s">
        <v>880</v>
      </c>
      <c r="D1432" s="196" t="s">
        <v>881</v>
      </c>
      <c r="E1432" s="197" t="s">
        <v>11</v>
      </c>
      <c r="F1432" s="196" t="s">
        <v>11</v>
      </c>
      <c r="G1432" s="196">
        <v>102972</v>
      </c>
      <c r="H1432" s="196" t="s">
        <v>33344</v>
      </c>
      <c r="I1432" s="196" t="s">
        <v>8</v>
      </c>
      <c r="J1432" s="196" t="s">
        <v>62</v>
      </c>
      <c r="K1432" s="197">
        <v>90.09</v>
      </c>
      <c r="L1432" s="196" t="s">
        <v>63</v>
      </c>
      <c r="M1432"/>
    </row>
    <row r="1433" spans="1:13" ht="13.5" hidden="1" x14ac:dyDescent="0.25">
      <c r="A1433" s="196" t="s">
        <v>589</v>
      </c>
      <c r="B1433" s="196" t="s">
        <v>590</v>
      </c>
      <c r="C1433" s="196" t="s">
        <v>880</v>
      </c>
      <c r="D1433" s="196" t="s">
        <v>881</v>
      </c>
      <c r="E1433" s="197" t="s">
        <v>11</v>
      </c>
      <c r="F1433" s="196" t="s">
        <v>11</v>
      </c>
      <c r="G1433" s="196">
        <v>102973</v>
      </c>
      <c r="H1433" s="196" t="s">
        <v>33345</v>
      </c>
      <c r="I1433" s="196" t="s">
        <v>8</v>
      </c>
      <c r="J1433" s="196" t="s">
        <v>62</v>
      </c>
      <c r="K1433" s="197">
        <v>25.01</v>
      </c>
      <c r="L1433" s="196" t="s">
        <v>63</v>
      </c>
      <c r="M1433"/>
    </row>
    <row r="1434" spans="1:13" ht="13.5" hidden="1" x14ac:dyDescent="0.25">
      <c r="A1434" s="196" t="s">
        <v>589</v>
      </c>
      <c r="B1434" s="196" t="s">
        <v>590</v>
      </c>
      <c r="C1434" s="196" t="s">
        <v>880</v>
      </c>
      <c r="D1434" s="196" t="s">
        <v>881</v>
      </c>
      <c r="E1434" s="197" t="s">
        <v>11</v>
      </c>
      <c r="F1434" s="196" t="s">
        <v>11</v>
      </c>
      <c r="G1434" s="196">
        <v>102974</v>
      </c>
      <c r="H1434" s="196" t="s">
        <v>33346</v>
      </c>
      <c r="I1434" s="196" t="s">
        <v>8</v>
      </c>
      <c r="J1434" s="196" t="s">
        <v>62</v>
      </c>
      <c r="K1434" s="197">
        <v>84.51</v>
      </c>
      <c r="L1434" s="196" t="s">
        <v>63</v>
      </c>
      <c r="M1434"/>
    </row>
    <row r="1435" spans="1:13" ht="13.5" hidden="1" x14ac:dyDescent="0.25">
      <c r="A1435" s="196" t="s">
        <v>589</v>
      </c>
      <c r="B1435" s="196" t="s">
        <v>590</v>
      </c>
      <c r="C1435" s="196" t="s">
        <v>880</v>
      </c>
      <c r="D1435" s="196" t="s">
        <v>881</v>
      </c>
      <c r="E1435" s="197" t="s">
        <v>11</v>
      </c>
      <c r="F1435" s="196" t="s">
        <v>11</v>
      </c>
      <c r="G1435" s="196">
        <v>102985</v>
      </c>
      <c r="H1435" s="196" t="s">
        <v>1479</v>
      </c>
      <c r="I1435" s="196" t="s">
        <v>8</v>
      </c>
      <c r="J1435" s="196" t="s">
        <v>595</v>
      </c>
      <c r="K1435" s="197">
        <v>14.85</v>
      </c>
      <c r="L1435" s="196" t="s">
        <v>63</v>
      </c>
      <c r="M1435"/>
    </row>
    <row r="1436" spans="1:13" ht="13.5" hidden="1" x14ac:dyDescent="0.25">
      <c r="A1436" s="196" t="s">
        <v>589</v>
      </c>
      <c r="B1436" s="196" t="s">
        <v>590</v>
      </c>
      <c r="C1436" s="196" t="s">
        <v>880</v>
      </c>
      <c r="D1436" s="196" t="s">
        <v>881</v>
      </c>
      <c r="E1436" s="197" t="s">
        <v>11</v>
      </c>
      <c r="F1436" s="196" t="s">
        <v>11</v>
      </c>
      <c r="G1436" s="196">
        <v>103156</v>
      </c>
      <c r="H1436" s="196" t="s">
        <v>1480</v>
      </c>
      <c r="I1436" s="196" t="s">
        <v>8</v>
      </c>
      <c r="J1436" s="196" t="s">
        <v>62</v>
      </c>
      <c r="K1436" s="197">
        <v>1.85</v>
      </c>
      <c r="L1436" s="196" t="s">
        <v>63</v>
      </c>
      <c r="M1436"/>
    </row>
    <row r="1437" spans="1:13" ht="13.5" hidden="1" x14ac:dyDescent="0.25">
      <c r="A1437" s="196" t="s">
        <v>589</v>
      </c>
      <c r="B1437" s="196" t="s">
        <v>590</v>
      </c>
      <c r="C1437" s="196" t="s">
        <v>880</v>
      </c>
      <c r="D1437" s="196" t="s">
        <v>881</v>
      </c>
      <c r="E1437" s="197" t="s">
        <v>11</v>
      </c>
      <c r="F1437" s="196" t="s">
        <v>11</v>
      </c>
      <c r="G1437" s="196">
        <v>103162</v>
      </c>
      <c r="H1437" s="196" t="s">
        <v>1481</v>
      </c>
      <c r="I1437" s="196" t="s">
        <v>8</v>
      </c>
      <c r="J1437" s="196" t="s">
        <v>62</v>
      </c>
      <c r="K1437" s="197">
        <v>0.52</v>
      </c>
      <c r="L1437" s="196" t="s">
        <v>63</v>
      </c>
      <c r="M1437"/>
    </row>
    <row r="1438" spans="1:13" ht="13.5" hidden="1" x14ac:dyDescent="0.25">
      <c r="A1438" s="196" t="s">
        <v>589</v>
      </c>
      <c r="B1438" s="196" t="s">
        <v>590</v>
      </c>
      <c r="C1438" s="196" t="s">
        <v>880</v>
      </c>
      <c r="D1438" s="196" t="s">
        <v>881</v>
      </c>
      <c r="E1438" s="197" t="s">
        <v>11</v>
      </c>
      <c r="F1438" s="196" t="s">
        <v>11</v>
      </c>
      <c r="G1438" s="196">
        <v>103168</v>
      </c>
      <c r="H1438" s="196" t="s">
        <v>1482</v>
      </c>
      <c r="I1438" s="196" t="s">
        <v>8</v>
      </c>
      <c r="J1438" s="196" t="s">
        <v>62</v>
      </c>
      <c r="K1438" s="197">
        <v>0.59</v>
      </c>
      <c r="L1438" s="196" t="s">
        <v>63</v>
      </c>
      <c r="M1438"/>
    </row>
    <row r="1439" spans="1:13" ht="13.5" hidden="1" x14ac:dyDescent="0.25">
      <c r="A1439" s="196" t="s">
        <v>589</v>
      </c>
      <c r="B1439" s="196" t="s">
        <v>590</v>
      </c>
      <c r="C1439" s="196" t="s">
        <v>880</v>
      </c>
      <c r="D1439" s="196" t="s">
        <v>881</v>
      </c>
      <c r="E1439" s="197" t="s">
        <v>11</v>
      </c>
      <c r="F1439" s="196" t="s">
        <v>11</v>
      </c>
      <c r="G1439" s="196">
        <v>103174</v>
      </c>
      <c r="H1439" s="196" t="s">
        <v>1483</v>
      </c>
      <c r="I1439" s="196" t="s">
        <v>8</v>
      </c>
      <c r="J1439" s="196" t="s">
        <v>62</v>
      </c>
      <c r="K1439" s="197">
        <v>1.48</v>
      </c>
      <c r="L1439" s="196" t="s">
        <v>63</v>
      </c>
      <c r="M1439"/>
    </row>
    <row r="1440" spans="1:13" ht="13.5" hidden="1" x14ac:dyDescent="0.25">
      <c r="A1440" s="196" t="s">
        <v>589</v>
      </c>
      <c r="B1440" s="196" t="s">
        <v>590</v>
      </c>
      <c r="C1440" s="196" t="s">
        <v>880</v>
      </c>
      <c r="D1440" s="196" t="s">
        <v>881</v>
      </c>
      <c r="E1440" s="197" t="s">
        <v>11</v>
      </c>
      <c r="F1440" s="196" t="s">
        <v>11</v>
      </c>
      <c r="G1440" s="196">
        <v>103180</v>
      </c>
      <c r="H1440" s="196" t="s">
        <v>1484</v>
      </c>
      <c r="I1440" s="196" t="s">
        <v>8</v>
      </c>
      <c r="J1440" s="196" t="s">
        <v>62</v>
      </c>
      <c r="K1440" s="197">
        <v>3.4</v>
      </c>
      <c r="L1440" s="196" t="s">
        <v>63</v>
      </c>
      <c r="M1440"/>
    </row>
    <row r="1441" spans="1:13" ht="13.5" hidden="1" x14ac:dyDescent="0.25">
      <c r="A1441" s="196" t="s">
        <v>589</v>
      </c>
      <c r="B1441" s="196" t="s">
        <v>590</v>
      </c>
      <c r="C1441" s="196" t="s">
        <v>880</v>
      </c>
      <c r="D1441" s="196" t="s">
        <v>881</v>
      </c>
      <c r="E1441" s="197" t="s">
        <v>11</v>
      </c>
      <c r="F1441" s="196" t="s">
        <v>11</v>
      </c>
      <c r="G1441" s="196">
        <v>103220</v>
      </c>
      <c r="H1441" s="196" t="s">
        <v>33347</v>
      </c>
      <c r="I1441" s="196" t="s">
        <v>8</v>
      </c>
      <c r="J1441" s="196" t="s">
        <v>62</v>
      </c>
      <c r="K1441" s="197">
        <v>147.81</v>
      </c>
      <c r="L1441" s="196" t="s">
        <v>63</v>
      </c>
      <c r="M1441"/>
    </row>
    <row r="1442" spans="1:13" ht="13.5" hidden="1" x14ac:dyDescent="0.25">
      <c r="A1442" s="196" t="s">
        <v>589</v>
      </c>
      <c r="B1442" s="196" t="s">
        <v>590</v>
      </c>
      <c r="C1442" s="196" t="s">
        <v>880</v>
      </c>
      <c r="D1442" s="196" t="s">
        <v>881</v>
      </c>
      <c r="E1442" s="197" t="s">
        <v>11</v>
      </c>
      <c r="F1442" s="196" t="s">
        <v>11</v>
      </c>
      <c r="G1442" s="196">
        <v>103221</v>
      </c>
      <c r="H1442" s="196" t="s">
        <v>33348</v>
      </c>
      <c r="I1442" s="196" t="s">
        <v>8</v>
      </c>
      <c r="J1442" s="196" t="s">
        <v>62</v>
      </c>
      <c r="K1442" s="197">
        <v>39.93</v>
      </c>
      <c r="L1442" s="196" t="s">
        <v>63</v>
      </c>
      <c r="M1442"/>
    </row>
    <row r="1443" spans="1:13" ht="13.5" hidden="1" x14ac:dyDescent="0.25">
      <c r="A1443" s="196" t="s">
        <v>589</v>
      </c>
      <c r="B1443" s="196" t="s">
        <v>590</v>
      </c>
      <c r="C1443" s="196" t="s">
        <v>880</v>
      </c>
      <c r="D1443" s="196" t="s">
        <v>881</v>
      </c>
      <c r="E1443" s="197" t="s">
        <v>11</v>
      </c>
      <c r="F1443" s="196" t="s">
        <v>11</v>
      </c>
      <c r="G1443" s="196">
        <v>103222</v>
      </c>
      <c r="H1443" s="196" t="s">
        <v>33349</v>
      </c>
      <c r="I1443" s="196" t="s">
        <v>8</v>
      </c>
      <c r="J1443" s="196" t="s">
        <v>62</v>
      </c>
      <c r="K1443" s="197">
        <v>184.98</v>
      </c>
      <c r="L1443" s="196" t="s">
        <v>63</v>
      </c>
      <c r="M1443"/>
    </row>
    <row r="1444" spans="1:13" ht="13.5" hidden="1" x14ac:dyDescent="0.25">
      <c r="A1444" s="196" t="s">
        <v>589</v>
      </c>
      <c r="B1444" s="196" t="s">
        <v>590</v>
      </c>
      <c r="C1444" s="196" t="s">
        <v>880</v>
      </c>
      <c r="D1444" s="196" t="s">
        <v>881</v>
      </c>
      <c r="E1444" s="197" t="s">
        <v>11</v>
      </c>
      <c r="F1444" s="196" t="s">
        <v>11</v>
      </c>
      <c r="G1444" s="196">
        <v>103223</v>
      </c>
      <c r="H1444" s="196" t="s">
        <v>1485</v>
      </c>
      <c r="I1444" s="196" t="s">
        <v>8</v>
      </c>
      <c r="J1444" s="196" t="s">
        <v>595</v>
      </c>
      <c r="K1444" s="197">
        <v>34.799999999999997</v>
      </c>
      <c r="L1444" s="196" t="s">
        <v>63</v>
      </c>
      <c r="M1444"/>
    </row>
    <row r="1445" spans="1:13" ht="13.5" hidden="1" x14ac:dyDescent="0.25">
      <c r="A1445" s="196" t="s">
        <v>589</v>
      </c>
      <c r="B1445" s="196" t="s">
        <v>590</v>
      </c>
      <c r="C1445" s="196" t="s">
        <v>880</v>
      </c>
      <c r="D1445" s="196" t="s">
        <v>881</v>
      </c>
      <c r="E1445" s="197" t="s">
        <v>11</v>
      </c>
      <c r="F1445" s="196" t="s">
        <v>11</v>
      </c>
      <c r="G1445" s="196">
        <v>103226</v>
      </c>
      <c r="H1445" s="196" t="s">
        <v>33350</v>
      </c>
      <c r="I1445" s="196" t="s">
        <v>8</v>
      </c>
      <c r="J1445" s="196" t="s">
        <v>62</v>
      </c>
      <c r="K1445" s="197">
        <v>339.12</v>
      </c>
      <c r="L1445" s="196" t="s">
        <v>63</v>
      </c>
      <c r="M1445"/>
    </row>
    <row r="1446" spans="1:13" ht="13.5" hidden="1" x14ac:dyDescent="0.25">
      <c r="A1446" s="196" t="s">
        <v>589</v>
      </c>
      <c r="B1446" s="196" t="s">
        <v>590</v>
      </c>
      <c r="C1446" s="196" t="s">
        <v>880</v>
      </c>
      <c r="D1446" s="196" t="s">
        <v>881</v>
      </c>
      <c r="E1446" s="197" t="s">
        <v>11</v>
      </c>
      <c r="F1446" s="196" t="s">
        <v>11</v>
      </c>
      <c r="G1446" s="196">
        <v>103227</v>
      </c>
      <c r="H1446" s="196" t="s">
        <v>33351</v>
      </c>
      <c r="I1446" s="196" t="s">
        <v>8</v>
      </c>
      <c r="J1446" s="196" t="s">
        <v>62</v>
      </c>
      <c r="K1446" s="197">
        <v>91.62</v>
      </c>
      <c r="L1446" s="196" t="s">
        <v>63</v>
      </c>
      <c r="M1446"/>
    </row>
    <row r="1447" spans="1:13" ht="13.5" hidden="1" x14ac:dyDescent="0.25">
      <c r="A1447" s="196" t="s">
        <v>589</v>
      </c>
      <c r="B1447" s="196" t="s">
        <v>590</v>
      </c>
      <c r="C1447" s="196" t="s">
        <v>880</v>
      </c>
      <c r="D1447" s="196" t="s">
        <v>881</v>
      </c>
      <c r="E1447" s="197" t="s">
        <v>11</v>
      </c>
      <c r="F1447" s="196" t="s">
        <v>11</v>
      </c>
      <c r="G1447" s="196">
        <v>103228</v>
      </c>
      <c r="H1447" s="196" t="s">
        <v>33352</v>
      </c>
      <c r="I1447" s="196" t="s">
        <v>8</v>
      </c>
      <c r="J1447" s="196" t="s">
        <v>62</v>
      </c>
      <c r="K1447" s="197">
        <v>424.38</v>
      </c>
      <c r="L1447" s="196" t="s">
        <v>63</v>
      </c>
      <c r="M1447"/>
    </row>
    <row r="1448" spans="1:13" ht="13.5" hidden="1" x14ac:dyDescent="0.25">
      <c r="A1448" s="196" t="s">
        <v>589</v>
      </c>
      <c r="B1448" s="196" t="s">
        <v>590</v>
      </c>
      <c r="C1448" s="196" t="s">
        <v>880</v>
      </c>
      <c r="D1448" s="196" t="s">
        <v>881</v>
      </c>
      <c r="E1448" s="197" t="s">
        <v>11</v>
      </c>
      <c r="F1448" s="196" t="s">
        <v>11</v>
      </c>
      <c r="G1448" s="196">
        <v>103229</v>
      </c>
      <c r="H1448" s="196" t="s">
        <v>1486</v>
      </c>
      <c r="I1448" s="196" t="s">
        <v>8</v>
      </c>
      <c r="J1448" s="196" t="s">
        <v>595</v>
      </c>
      <c r="K1448" s="197">
        <v>86.42</v>
      </c>
      <c r="L1448" s="196" t="s">
        <v>63</v>
      </c>
      <c r="M1448"/>
    </row>
    <row r="1449" spans="1:13" ht="13.5" hidden="1" x14ac:dyDescent="0.25">
      <c r="A1449" s="196" t="s">
        <v>589</v>
      </c>
      <c r="B1449" s="196" t="s">
        <v>590</v>
      </c>
      <c r="C1449" s="196" t="s">
        <v>880</v>
      </c>
      <c r="D1449" s="196" t="s">
        <v>881</v>
      </c>
      <c r="E1449" s="197" t="s">
        <v>11</v>
      </c>
      <c r="F1449" s="196" t="s">
        <v>11</v>
      </c>
      <c r="G1449" s="196">
        <v>103232</v>
      </c>
      <c r="H1449" s="196" t="s">
        <v>33353</v>
      </c>
      <c r="I1449" s="196" t="s">
        <v>8</v>
      </c>
      <c r="J1449" s="196" t="s">
        <v>62</v>
      </c>
      <c r="K1449" s="197">
        <v>463.76</v>
      </c>
      <c r="L1449" s="196" t="s">
        <v>63</v>
      </c>
      <c r="M1449"/>
    </row>
    <row r="1450" spans="1:13" ht="13.5" hidden="1" x14ac:dyDescent="0.25">
      <c r="A1450" s="196" t="s">
        <v>589</v>
      </c>
      <c r="B1450" s="196" t="s">
        <v>590</v>
      </c>
      <c r="C1450" s="196" t="s">
        <v>880</v>
      </c>
      <c r="D1450" s="196" t="s">
        <v>881</v>
      </c>
      <c r="E1450" s="197" t="s">
        <v>11</v>
      </c>
      <c r="F1450" s="196" t="s">
        <v>11</v>
      </c>
      <c r="G1450" s="196">
        <v>103233</v>
      </c>
      <c r="H1450" s="196" t="s">
        <v>33354</v>
      </c>
      <c r="I1450" s="196" t="s">
        <v>8</v>
      </c>
      <c r="J1450" s="196" t="s">
        <v>62</v>
      </c>
      <c r="K1450" s="197">
        <v>125.29</v>
      </c>
      <c r="L1450" s="196" t="s">
        <v>63</v>
      </c>
      <c r="M1450"/>
    </row>
    <row r="1451" spans="1:13" ht="13.5" hidden="1" x14ac:dyDescent="0.25">
      <c r="A1451" s="196" t="s">
        <v>589</v>
      </c>
      <c r="B1451" s="196" t="s">
        <v>590</v>
      </c>
      <c r="C1451" s="196" t="s">
        <v>880</v>
      </c>
      <c r="D1451" s="196" t="s">
        <v>881</v>
      </c>
      <c r="E1451" s="197" t="s">
        <v>11</v>
      </c>
      <c r="F1451" s="196" t="s">
        <v>11</v>
      </c>
      <c r="G1451" s="196">
        <v>103234</v>
      </c>
      <c r="H1451" s="196" t="s">
        <v>33355</v>
      </c>
      <c r="I1451" s="196" t="s">
        <v>8</v>
      </c>
      <c r="J1451" s="196" t="s">
        <v>62</v>
      </c>
      <c r="K1451" s="197">
        <v>609.05999999999995</v>
      </c>
      <c r="L1451" s="196" t="s">
        <v>63</v>
      </c>
      <c r="M1451"/>
    </row>
    <row r="1452" spans="1:13" ht="13.5" hidden="1" x14ac:dyDescent="0.25">
      <c r="A1452" s="196" t="s">
        <v>589</v>
      </c>
      <c r="B1452" s="196" t="s">
        <v>590</v>
      </c>
      <c r="C1452" s="196" t="s">
        <v>880</v>
      </c>
      <c r="D1452" s="196" t="s">
        <v>881</v>
      </c>
      <c r="E1452" s="197" t="s">
        <v>11</v>
      </c>
      <c r="F1452" s="196" t="s">
        <v>11</v>
      </c>
      <c r="G1452" s="196">
        <v>103235</v>
      </c>
      <c r="H1452" s="196" t="s">
        <v>1487</v>
      </c>
      <c r="I1452" s="196" t="s">
        <v>8</v>
      </c>
      <c r="J1452" s="196" t="s">
        <v>595</v>
      </c>
      <c r="K1452" s="197">
        <v>101.92</v>
      </c>
      <c r="L1452" s="196" t="s">
        <v>63</v>
      </c>
      <c r="M1452"/>
    </row>
    <row r="1453" spans="1:13" ht="13.5" hidden="1" x14ac:dyDescent="0.25">
      <c r="A1453" s="196" t="s">
        <v>589</v>
      </c>
      <c r="B1453" s="196" t="s">
        <v>590</v>
      </c>
      <c r="C1453" s="196" t="s">
        <v>880</v>
      </c>
      <c r="D1453" s="196" t="s">
        <v>881</v>
      </c>
      <c r="E1453" s="197" t="s">
        <v>11</v>
      </c>
      <c r="F1453" s="196" t="s">
        <v>11</v>
      </c>
      <c r="G1453" s="196">
        <v>103241</v>
      </c>
      <c r="H1453" s="196" t="s">
        <v>1488</v>
      </c>
      <c r="I1453" s="196" t="s">
        <v>8</v>
      </c>
      <c r="J1453" s="196" t="s">
        <v>62</v>
      </c>
      <c r="K1453" s="197">
        <v>9.14</v>
      </c>
      <c r="L1453" s="196" t="s">
        <v>63</v>
      </c>
      <c r="M1453"/>
    </row>
    <row r="1454" spans="1:13" ht="13.5" hidden="1" x14ac:dyDescent="0.25">
      <c r="A1454" s="196" t="s">
        <v>589</v>
      </c>
      <c r="B1454" s="196" t="s">
        <v>590</v>
      </c>
      <c r="C1454" s="196" t="s">
        <v>880</v>
      </c>
      <c r="D1454" s="196" t="s">
        <v>881</v>
      </c>
      <c r="E1454" s="197" t="s">
        <v>11</v>
      </c>
      <c r="F1454" s="196" t="s">
        <v>11</v>
      </c>
      <c r="G1454" s="196">
        <v>103660</v>
      </c>
      <c r="H1454" s="196" t="s">
        <v>1489</v>
      </c>
      <c r="I1454" s="196" t="s">
        <v>8</v>
      </c>
      <c r="J1454" s="196" t="s">
        <v>595</v>
      </c>
      <c r="K1454" s="197">
        <v>11.48</v>
      </c>
      <c r="L1454" s="196" t="s">
        <v>63</v>
      </c>
      <c r="M1454"/>
    </row>
    <row r="1455" spans="1:13" ht="13.5" hidden="1" x14ac:dyDescent="0.25">
      <c r="A1455" s="196" t="s">
        <v>589</v>
      </c>
      <c r="B1455" s="196" t="s">
        <v>590</v>
      </c>
      <c r="C1455" s="196" t="s">
        <v>880</v>
      </c>
      <c r="D1455" s="196" t="s">
        <v>881</v>
      </c>
      <c r="E1455" s="197" t="s">
        <v>11</v>
      </c>
      <c r="F1455" s="196" t="s">
        <v>11</v>
      </c>
      <c r="G1455" s="196">
        <v>103666</v>
      </c>
      <c r="H1455" s="196" t="s">
        <v>1490</v>
      </c>
      <c r="I1455" s="196" t="s">
        <v>8</v>
      </c>
      <c r="J1455" s="196" t="s">
        <v>595</v>
      </c>
      <c r="K1455" s="197">
        <v>134.71</v>
      </c>
      <c r="L1455" s="196" t="s">
        <v>63</v>
      </c>
      <c r="M1455"/>
    </row>
    <row r="1456" spans="1:13" ht="13.5" hidden="1" x14ac:dyDescent="0.25">
      <c r="A1456" s="196" t="s">
        <v>589</v>
      </c>
      <c r="B1456" s="196" t="s">
        <v>590</v>
      </c>
      <c r="C1456" s="196" t="s">
        <v>880</v>
      </c>
      <c r="D1456" s="196" t="s">
        <v>881</v>
      </c>
      <c r="E1456" s="197" t="s">
        <v>11</v>
      </c>
      <c r="F1456" s="196" t="s">
        <v>11</v>
      </c>
      <c r="G1456" s="196">
        <v>103792</v>
      </c>
      <c r="H1456" s="196" t="s">
        <v>1491</v>
      </c>
      <c r="I1456" s="196" t="s">
        <v>8</v>
      </c>
      <c r="J1456" s="196" t="s">
        <v>62</v>
      </c>
      <c r="K1456" s="197">
        <v>3.65</v>
      </c>
      <c r="L1456" s="196" t="s">
        <v>63</v>
      </c>
      <c r="M1456"/>
    </row>
    <row r="1457" spans="1:13" ht="13.5" hidden="1" x14ac:dyDescent="0.25">
      <c r="A1457" s="196" t="s">
        <v>589</v>
      </c>
      <c r="B1457" s="196" t="s">
        <v>590</v>
      </c>
      <c r="C1457" s="196" t="s">
        <v>880</v>
      </c>
      <c r="D1457" s="196" t="s">
        <v>881</v>
      </c>
      <c r="E1457" s="197" t="s">
        <v>11</v>
      </c>
      <c r="F1457" s="196" t="s">
        <v>11</v>
      </c>
      <c r="G1457" s="196">
        <v>103937</v>
      </c>
      <c r="H1457" s="196" t="s">
        <v>1492</v>
      </c>
      <c r="I1457" s="196" t="s">
        <v>8</v>
      </c>
      <c r="J1457" s="196" t="s">
        <v>62</v>
      </c>
      <c r="K1457" s="197">
        <v>1.19</v>
      </c>
      <c r="L1457" s="196" t="s">
        <v>63</v>
      </c>
      <c r="M1457"/>
    </row>
    <row r="1458" spans="1:13" ht="13.5" hidden="1" x14ac:dyDescent="0.25">
      <c r="A1458" s="196" t="s">
        <v>589</v>
      </c>
      <c r="B1458" s="196" t="s">
        <v>590</v>
      </c>
      <c r="C1458" s="196" t="s">
        <v>880</v>
      </c>
      <c r="D1458" s="196" t="s">
        <v>881</v>
      </c>
      <c r="E1458" s="197" t="s">
        <v>11</v>
      </c>
      <c r="F1458" s="196" t="s">
        <v>11</v>
      </c>
      <c r="G1458" s="196">
        <v>103943</v>
      </c>
      <c r="H1458" s="196" t="s">
        <v>1493</v>
      </c>
      <c r="I1458" s="196" t="s">
        <v>8</v>
      </c>
      <c r="J1458" s="196" t="s">
        <v>62</v>
      </c>
      <c r="K1458" s="197">
        <v>1.19</v>
      </c>
      <c r="L1458" s="196" t="s">
        <v>63</v>
      </c>
      <c r="M1458"/>
    </row>
    <row r="1459" spans="1:13" ht="13.5" hidden="1" x14ac:dyDescent="0.25">
      <c r="A1459" s="196" t="s">
        <v>589</v>
      </c>
      <c r="B1459" s="196" t="s">
        <v>590</v>
      </c>
      <c r="C1459" s="196" t="s">
        <v>880</v>
      </c>
      <c r="D1459" s="196" t="s">
        <v>881</v>
      </c>
      <c r="E1459" s="197" t="s">
        <v>11</v>
      </c>
      <c r="F1459" s="196" t="s">
        <v>11</v>
      </c>
      <c r="G1459" s="196">
        <v>104087</v>
      </c>
      <c r="H1459" s="196" t="s">
        <v>1494</v>
      </c>
      <c r="I1459" s="196" t="s">
        <v>8</v>
      </c>
      <c r="J1459" s="196" t="s">
        <v>62</v>
      </c>
      <c r="K1459" s="197">
        <v>0.06</v>
      </c>
      <c r="L1459" s="196" t="s">
        <v>63</v>
      </c>
      <c r="M1459"/>
    </row>
    <row r="1460" spans="1:13" ht="13.5" hidden="1" x14ac:dyDescent="0.25">
      <c r="A1460" s="196" t="s">
        <v>589</v>
      </c>
      <c r="B1460" s="196" t="s">
        <v>590</v>
      </c>
      <c r="C1460" s="196" t="s">
        <v>880</v>
      </c>
      <c r="D1460" s="196" t="s">
        <v>881</v>
      </c>
      <c r="E1460" s="197" t="s">
        <v>11</v>
      </c>
      <c r="F1460" s="196" t="s">
        <v>11</v>
      </c>
      <c r="G1460" s="196">
        <v>104088</v>
      </c>
      <c r="H1460" s="196" t="s">
        <v>1495</v>
      </c>
      <c r="I1460" s="196" t="s">
        <v>8</v>
      </c>
      <c r="J1460" s="196" t="s">
        <v>62</v>
      </c>
      <c r="K1460" s="197">
        <v>0.01</v>
      </c>
      <c r="L1460" s="196" t="s">
        <v>63</v>
      </c>
      <c r="M1460"/>
    </row>
    <row r="1461" spans="1:13" ht="13.5" hidden="1" x14ac:dyDescent="0.25">
      <c r="A1461" s="196" t="s">
        <v>589</v>
      </c>
      <c r="B1461" s="196" t="s">
        <v>590</v>
      </c>
      <c r="C1461" s="196" t="s">
        <v>880</v>
      </c>
      <c r="D1461" s="196" t="s">
        <v>881</v>
      </c>
      <c r="E1461" s="197" t="s">
        <v>11</v>
      </c>
      <c r="F1461" s="196" t="s">
        <v>11</v>
      </c>
      <c r="G1461" s="196">
        <v>104089</v>
      </c>
      <c r="H1461" s="196" t="s">
        <v>1496</v>
      </c>
      <c r="I1461" s="196" t="s">
        <v>8</v>
      </c>
      <c r="J1461" s="196" t="s">
        <v>62</v>
      </c>
      <c r="K1461" s="197">
        <v>0.08</v>
      </c>
      <c r="L1461" s="196" t="s">
        <v>63</v>
      </c>
      <c r="M1461"/>
    </row>
    <row r="1462" spans="1:13" ht="13.5" hidden="1" x14ac:dyDescent="0.25">
      <c r="A1462" s="196" t="s">
        <v>589</v>
      </c>
      <c r="B1462" s="196" t="s">
        <v>590</v>
      </c>
      <c r="C1462" s="196" t="s">
        <v>880</v>
      </c>
      <c r="D1462" s="196" t="s">
        <v>881</v>
      </c>
      <c r="E1462" s="197" t="s">
        <v>11</v>
      </c>
      <c r="F1462" s="196" t="s">
        <v>11</v>
      </c>
      <c r="G1462" s="196">
        <v>104090</v>
      </c>
      <c r="H1462" s="196" t="s">
        <v>1497</v>
      </c>
      <c r="I1462" s="196" t="s">
        <v>8</v>
      </c>
      <c r="J1462" s="196" t="s">
        <v>62</v>
      </c>
      <c r="K1462" s="197">
        <v>0.53</v>
      </c>
      <c r="L1462" s="196" t="s">
        <v>63</v>
      </c>
      <c r="M1462"/>
    </row>
    <row r="1463" spans="1:13" ht="13.5" hidden="1" x14ac:dyDescent="0.25">
      <c r="A1463" s="196" t="s">
        <v>589</v>
      </c>
      <c r="B1463" s="196" t="s">
        <v>590</v>
      </c>
      <c r="C1463" s="196" t="s">
        <v>880</v>
      </c>
      <c r="D1463" s="196" t="s">
        <v>881</v>
      </c>
      <c r="E1463" s="197" t="s">
        <v>11</v>
      </c>
      <c r="F1463" s="196" t="s">
        <v>11</v>
      </c>
      <c r="G1463" s="196">
        <v>104093</v>
      </c>
      <c r="H1463" s="196" t="s">
        <v>1498</v>
      </c>
      <c r="I1463" s="196" t="s">
        <v>8</v>
      </c>
      <c r="J1463" s="196" t="s">
        <v>62</v>
      </c>
      <c r="K1463" s="197">
        <v>0.09</v>
      </c>
      <c r="L1463" s="196" t="s">
        <v>63</v>
      </c>
      <c r="M1463"/>
    </row>
    <row r="1464" spans="1:13" ht="13.5" hidden="1" x14ac:dyDescent="0.25">
      <c r="A1464" s="196" t="s">
        <v>589</v>
      </c>
      <c r="B1464" s="196" t="s">
        <v>590</v>
      </c>
      <c r="C1464" s="196" t="s">
        <v>880</v>
      </c>
      <c r="D1464" s="196" t="s">
        <v>881</v>
      </c>
      <c r="E1464" s="197" t="s">
        <v>11</v>
      </c>
      <c r="F1464" s="196" t="s">
        <v>11</v>
      </c>
      <c r="G1464" s="196">
        <v>104094</v>
      </c>
      <c r="H1464" s="196" t="s">
        <v>1499</v>
      </c>
      <c r="I1464" s="196" t="s">
        <v>8</v>
      </c>
      <c r="J1464" s="196" t="s">
        <v>62</v>
      </c>
      <c r="K1464" s="197">
        <v>0.02</v>
      </c>
      <c r="L1464" s="196" t="s">
        <v>63</v>
      </c>
      <c r="M1464"/>
    </row>
    <row r="1465" spans="1:13" ht="13.5" hidden="1" x14ac:dyDescent="0.25">
      <c r="A1465" s="196" t="s">
        <v>589</v>
      </c>
      <c r="B1465" s="196" t="s">
        <v>590</v>
      </c>
      <c r="C1465" s="196" t="s">
        <v>880</v>
      </c>
      <c r="D1465" s="196" t="s">
        <v>881</v>
      </c>
      <c r="E1465" s="197" t="s">
        <v>11</v>
      </c>
      <c r="F1465" s="196" t="s">
        <v>11</v>
      </c>
      <c r="G1465" s="196">
        <v>104095</v>
      </c>
      <c r="H1465" s="196" t="s">
        <v>1500</v>
      </c>
      <c r="I1465" s="196" t="s">
        <v>8</v>
      </c>
      <c r="J1465" s="196" t="s">
        <v>62</v>
      </c>
      <c r="K1465" s="197">
        <v>0.11</v>
      </c>
      <c r="L1465" s="196" t="s">
        <v>63</v>
      </c>
      <c r="M1465"/>
    </row>
    <row r="1466" spans="1:13" ht="13.5" hidden="1" x14ac:dyDescent="0.25">
      <c r="A1466" s="196" t="s">
        <v>589</v>
      </c>
      <c r="B1466" s="196" t="s">
        <v>590</v>
      </c>
      <c r="C1466" s="196" t="s">
        <v>880</v>
      </c>
      <c r="D1466" s="196" t="s">
        <v>881</v>
      </c>
      <c r="E1466" s="197" t="s">
        <v>11</v>
      </c>
      <c r="F1466" s="196" t="s">
        <v>11</v>
      </c>
      <c r="G1466" s="196">
        <v>104096</v>
      </c>
      <c r="H1466" s="196" t="s">
        <v>1501</v>
      </c>
      <c r="I1466" s="196" t="s">
        <v>8</v>
      </c>
      <c r="J1466" s="196" t="s">
        <v>62</v>
      </c>
      <c r="K1466" s="197">
        <v>0.73</v>
      </c>
      <c r="L1466" s="196" t="s">
        <v>63</v>
      </c>
      <c r="M1466"/>
    </row>
    <row r="1467" spans="1:13" ht="13.5" hidden="1" x14ac:dyDescent="0.25">
      <c r="A1467" s="196" t="s">
        <v>589</v>
      </c>
      <c r="B1467" s="196" t="s">
        <v>590</v>
      </c>
      <c r="C1467" s="196" t="s">
        <v>880</v>
      </c>
      <c r="D1467" s="196" t="s">
        <v>881</v>
      </c>
      <c r="E1467" s="197" t="s">
        <v>11</v>
      </c>
      <c r="F1467" s="196" t="s">
        <v>11</v>
      </c>
      <c r="G1467" s="196">
        <v>104519</v>
      </c>
      <c r="H1467" s="196" t="s">
        <v>1502</v>
      </c>
      <c r="I1467" s="196" t="s">
        <v>8</v>
      </c>
      <c r="J1467" s="196" t="s">
        <v>62</v>
      </c>
      <c r="K1467" s="197">
        <v>0.49</v>
      </c>
      <c r="L1467" s="196" t="s">
        <v>63</v>
      </c>
      <c r="M1467"/>
    </row>
    <row r="1468" spans="1:13" ht="13.5" hidden="1" x14ac:dyDescent="0.25">
      <c r="A1468" s="196" t="s">
        <v>589</v>
      </c>
      <c r="B1468" s="196" t="s">
        <v>590</v>
      </c>
      <c r="C1468" s="196" t="s">
        <v>880</v>
      </c>
      <c r="D1468" s="196" t="s">
        <v>881</v>
      </c>
      <c r="E1468" s="197" t="s">
        <v>11</v>
      </c>
      <c r="F1468" s="196" t="s">
        <v>11</v>
      </c>
      <c r="G1468" s="196">
        <v>104655</v>
      </c>
      <c r="H1468" s="196" t="s">
        <v>1503</v>
      </c>
      <c r="I1468" s="196" t="s">
        <v>8</v>
      </c>
      <c r="J1468" s="196" t="s">
        <v>62</v>
      </c>
      <c r="K1468" s="197">
        <v>0.53</v>
      </c>
      <c r="L1468" s="196" t="s">
        <v>63</v>
      </c>
      <c r="M1468"/>
    </row>
    <row r="1469" spans="1:13" ht="13.5" hidden="1" x14ac:dyDescent="0.25">
      <c r="A1469" s="196" t="s">
        <v>589</v>
      </c>
      <c r="B1469" s="196" t="s">
        <v>590</v>
      </c>
      <c r="C1469" s="196" t="s">
        <v>880</v>
      </c>
      <c r="D1469" s="196" t="s">
        <v>881</v>
      </c>
      <c r="E1469" s="197" t="s">
        <v>11</v>
      </c>
      <c r="F1469" s="196" t="s">
        <v>11</v>
      </c>
      <c r="G1469" s="196">
        <v>104687</v>
      </c>
      <c r="H1469" s="196" t="s">
        <v>1504</v>
      </c>
      <c r="I1469" s="196" t="s">
        <v>8</v>
      </c>
      <c r="J1469" s="196" t="s">
        <v>595</v>
      </c>
      <c r="K1469" s="197">
        <v>446.21</v>
      </c>
      <c r="L1469" s="196" t="s">
        <v>63</v>
      </c>
      <c r="M1469"/>
    </row>
    <row r="1470" spans="1:13" ht="13.5" hidden="1" x14ac:dyDescent="0.25">
      <c r="A1470" s="196" t="s">
        <v>589</v>
      </c>
      <c r="B1470" s="196" t="s">
        <v>590</v>
      </c>
      <c r="C1470" s="196" t="s">
        <v>880</v>
      </c>
      <c r="D1470" s="196" t="s">
        <v>881</v>
      </c>
      <c r="E1470" s="197" t="s">
        <v>11</v>
      </c>
      <c r="F1470" s="196" t="s">
        <v>11</v>
      </c>
      <c r="G1470" s="196">
        <v>104691</v>
      </c>
      <c r="H1470" s="196" t="s">
        <v>33356</v>
      </c>
      <c r="I1470" s="196" t="s">
        <v>8</v>
      </c>
      <c r="J1470" s="196" t="s">
        <v>62</v>
      </c>
      <c r="K1470" s="197">
        <v>0.95</v>
      </c>
      <c r="L1470" s="196" t="s">
        <v>63</v>
      </c>
      <c r="M1470"/>
    </row>
    <row r="1471" spans="1:13" ht="13.5" hidden="1" x14ac:dyDescent="0.25">
      <c r="A1471" s="196" t="s">
        <v>589</v>
      </c>
      <c r="B1471" s="196" t="s">
        <v>590</v>
      </c>
      <c r="C1471" s="196" t="s">
        <v>880</v>
      </c>
      <c r="D1471" s="196" t="s">
        <v>881</v>
      </c>
      <c r="E1471" s="197" t="s">
        <v>11</v>
      </c>
      <c r="F1471" s="196" t="s">
        <v>11</v>
      </c>
      <c r="G1471" s="196">
        <v>104692</v>
      </c>
      <c r="H1471" s="196" t="s">
        <v>33357</v>
      </c>
      <c r="I1471" s="196" t="s">
        <v>8</v>
      </c>
      <c r="J1471" s="196" t="s">
        <v>62</v>
      </c>
      <c r="K1471" s="197">
        <v>0.21</v>
      </c>
      <c r="L1471" s="196" t="s">
        <v>63</v>
      </c>
      <c r="M1471"/>
    </row>
    <row r="1472" spans="1:13" ht="13.5" hidden="1" x14ac:dyDescent="0.25">
      <c r="A1472" s="196" t="s">
        <v>589</v>
      </c>
      <c r="B1472" s="196" t="s">
        <v>590</v>
      </c>
      <c r="C1472" s="196" t="s">
        <v>880</v>
      </c>
      <c r="D1472" s="196" t="s">
        <v>881</v>
      </c>
      <c r="E1472" s="197" t="s">
        <v>11</v>
      </c>
      <c r="F1472" s="196" t="s">
        <v>11</v>
      </c>
      <c r="G1472" s="196">
        <v>104693</v>
      </c>
      <c r="H1472" s="196" t="s">
        <v>33358</v>
      </c>
      <c r="I1472" s="196" t="s">
        <v>8</v>
      </c>
      <c r="J1472" s="196" t="s">
        <v>62</v>
      </c>
      <c r="K1472" s="197">
        <v>1.18</v>
      </c>
      <c r="L1472" s="196" t="s">
        <v>63</v>
      </c>
      <c r="M1472"/>
    </row>
    <row r="1473" spans="1:13" ht="13.5" hidden="1" x14ac:dyDescent="0.25">
      <c r="A1473" s="196" t="s">
        <v>589</v>
      </c>
      <c r="B1473" s="196" t="s">
        <v>590</v>
      </c>
      <c r="C1473" s="196" t="s">
        <v>880</v>
      </c>
      <c r="D1473" s="196" t="s">
        <v>881</v>
      </c>
      <c r="E1473" s="197" t="s">
        <v>11</v>
      </c>
      <c r="F1473" s="196" t="s">
        <v>11</v>
      </c>
      <c r="G1473" s="196">
        <v>104694</v>
      </c>
      <c r="H1473" s="196" t="s">
        <v>1505</v>
      </c>
      <c r="I1473" s="196" t="s">
        <v>8</v>
      </c>
      <c r="J1473" s="196" t="s">
        <v>62</v>
      </c>
      <c r="K1473" s="197">
        <v>1.66</v>
      </c>
      <c r="L1473" s="196" t="s">
        <v>63</v>
      </c>
      <c r="M1473"/>
    </row>
    <row r="1474" spans="1:13" ht="13.5" hidden="1" x14ac:dyDescent="0.25">
      <c r="A1474" s="196" t="s">
        <v>589</v>
      </c>
      <c r="B1474" s="196" t="s">
        <v>590</v>
      </c>
      <c r="C1474" s="196" t="s">
        <v>880</v>
      </c>
      <c r="D1474" s="196" t="s">
        <v>881</v>
      </c>
      <c r="E1474" s="197" t="s">
        <v>11</v>
      </c>
      <c r="F1474" s="196" t="s">
        <v>11</v>
      </c>
      <c r="G1474" s="196">
        <v>104703</v>
      </c>
      <c r="H1474" s="196" t="s">
        <v>1506</v>
      </c>
      <c r="I1474" s="196" t="s">
        <v>8</v>
      </c>
      <c r="J1474" s="196" t="s">
        <v>595</v>
      </c>
      <c r="K1474" s="197">
        <v>91.83</v>
      </c>
      <c r="L1474" s="196" t="s">
        <v>63</v>
      </c>
      <c r="M1474"/>
    </row>
    <row r="1475" spans="1:13" ht="13.5" hidden="1" x14ac:dyDescent="0.25">
      <c r="A1475" s="196" t="s">
        <v>589</v>
      </c>
      <c r="B1475" s="196" t="s">
        <v>590</v>
      </c>
      <c r="C1475" s="196" t="s">
        <v>880</v>
      </c>
      <c r="D1475" s="196" t="s">
        <v>881</v>
      </c>
      <c r="E1475" s="197" t="s">
        <v>11</v>
      </c>
      <c r="F1475" s="196" t="s">
        <v>11</v>
      </c>
      <c r="G1475" s="196">
        <v>104709</v>
      </c>
      <c r="H1475" s="196" t="s">
        <v>1507</v>
      </c>
      <c r="I1475" s="196" t="s">
        <v>8</v>
      </c>
      <c r="J1475" s="196" t="s">
        <v>595</v>
      </c>
      <c r="K1475" s="199">
        <v>1161.27</v>
      </c>
      <c r="L1475" s="196" t="s">
        <v>63</v>
      </c>
      <c r="M1475"/>
    </row>
    <row r="1476" spans="1:13" ht="13.5" hidden="1" x14ac:dyDescent="0.25">
      <c r="A1476" s="196" t="s">
        <v>589</v>
      </c>
      <c r="B1476" s="196" t="s">
        <v>590</v>
      </c>
      <c r="C1476" s="196" t="s">
        <v>880</v>
      </c>
      <c r="D1476" s="196" t="s">
        <v>881</v>
      </c>
      <c r="E1476" s="197" t="s">
        <v>11</v>
      </c>
      <c r="F1476" s="196" t="s">
        <v>11</v>
      </c>
      <c r="G1476" s="196">
        <v>104712</v>
      </c>
      <c r="H1476" s="196" t="s">
        <v>33359</v>
      </c>
      <c r="I1476" s="196" t="s">
        <v>8</v>
      </c>
      <c r="J1476" s="196" t="s">
        <v>62</v>
      </c>
      <c r="K1476" s="197">
        <v>60.33</v>
      </c>
      <c r="L1476" s="196" t="s">
        <v>63</v>
      </c>
      <c r="M1476"/>
    </row>
    <row r="1477" spans="1:13" ht="13.5" hidden="1" x14ac:dyDescent="0.25">
      <c r="A1477" s="196" t="s">
        <v>589</v>
      </c>
      <c r="B1477" s="196" t="s">
        <v>590</v>
      </c>
      <c r="C1477" s="196" t="s">
        <v>880</v>
      </c>
      <c r="D1477" s="196" t="s">
        <v>881</v>
      </c>
      <c r="E1477" s="197" t="s">
        <v>11</v>
      </c>
      <c r="F1477" s="196" t="s">
        <v>11</v>
      </c>
      <c r="G1477" s="196">
        <v>104713</v>
      </c>
      <c r="H1477" s="196" t="s">
        <v>33360</v>
      </c>
      <c r="I1477" s="196" t="s">
        <v>8</v>
      </c>
      <c r="J1477" s="196" t="s">
        <v>62</v>
      </c>
      <c r="K1477" s="197">
        <v>15.94</v>
      </c>
      <c r="L1477" s="196" t="s">
        <v>63</v>
      </c>
      <c r="M1477"/>
    </row>
    <row r="1478" spans="1:13" ht="13.5" hidden="1" x14ac:dyDescent="0.25">
      <c r="A1478" s="196" t="s">
        <v>589</v>
      </c>
      <c r="B1478" s="196" t="s">
        <v>590</v>
      </c>
      <c r="C1478" s="196" t="s">
        <v>880</v>
      </c>
      <c r="D1478" s="196" t="s">
        <v>881</v>
      </c>
      <c r="E1478" s="197" t="s">
        <v>11</v>
      </c>
      <c r="F1478" s="196" t="s">
        <v>11</v>
      </c>
      <c r="G1478" s="196">
        <v>104714</v>
      </c>
      <c r="H1478" s="196" t="s">
        <v>33361</v>
      </c>
      <c r="I1478" s="196" t="s">
        <v>8</v>
      </c>
      <c r="J1478" s="196" t="s">
        <v>62</v>
      </c>
      <c r="K1478" s="197">
        <v>75.41</v>
      </c>
      <c r="L1478" s="196" t="s">
        <v>63</v>
      </c>
      <c r="M1478"/>
    </row>
    <row r="1479" spans="1:13" ht="13.5" hidden="1" x14ac:dyDescent="0.25">
      <c r="A1479" s="196" t="s">
        <v>589</v>
      </c>
      <c r="B1479" s="196" t="s">
        <v>590</v>
      </c>
      <c r="C1479" s="196" t="s">
        <v>880</v>
      </c>
      <c r="D1479" s="196" t="s">
        <v>881</v>
      </c>
      <c r="E1479" s="197" t="s">
        <v>11</v>
      </c>
      <c r="F1479" s="196" t="s">
        <v>11</v>
      </c>
      <c r="G1479" s="196">
        <v>104715</v>
      </c>
      <c r="H1479" s="196" t="s">
        <v>1508</v>
      </c>
      <c r="I1479" s="196" t="s">
        <v>8</v>
      </c>
      <c r="J1479" s="196" t="s">
        <v>595</v>
      </c>
      <c r="K1479" s="197">
        <v>89.27</v>
      </c>
      <c r="L1479" s="196" t="s">
        <v>63</v>
      </c>
      <c r="M1479"/>
    </row>
    <row r="1480" spans="1:13" ht="13.5" hidden="1" x14ac:dyDescent="0.25">
      <c r="A1480" s="196" t="s">
        <v>589</v>
      </c>
      <c r="B1480" s="196" t="s">
        <v>590</v>
      </c>
      <c r="C1480" s="196" t="s">
        <v>880</v>
      </c>
      <c r="D1480" s="196" t="s">
        <v>881</v>
      </c>
      <c r="E1480" s="197" t="s">
        <v>11</v>
      </c>
      <c r="F1480" s="196" t="s">
        <v>11</v>
      </c>
      <c r="G1480" s="196">
        <v>104906</v>
      </c>
      <c r="H1480" s="196" t="s">
        <v>1509</v>
      </c>
      <c r="I1480" s="196" t="s">
        <v>8</v>
      </c>
      <c r="J1480" s="196" t="s">
        <v>595</v>
      </c>
      <c r="K1480" s="197">
        <v>98.01</v>
      </c>
      <c r="L1480" s="196" t="s">
        <v>63</v>
      </c>
      <c r="M1480"/>
    </row>
    <row r="1481" spans="1:13" ht="13.5" hidden="1" x14ac:dyDescent="0.25">
      <c r="A1481" s="196" t="s">
        <v>589</v>
      </c>
      <c r="B1481" s="196" t="s">
        <v>590</v>
      </c>
      <c r="C1481" s="196" t="s">
        <v>880</v>
      </c>
      <c r="D1481" s="196" t="s">
        <v>881</v>
      </c>
      <c r="E1481" s="197" t="s">
        <v>11</v>
      </c>
      <c r="F1481" s="196" t="s">
        <v>11</v>
      </c>
      <c r="G1481" s="196">
        <v>104912</v>
      </c>
      <c r="H1481" s="196" t="s">
        <v>1510</v>
      </c>
      <c r="I1481" s="196" t="s">
        <v>8</v>
      </c>
      <c r="J1481" s="196" t="s">
        <v>62</v>
      </c>
      <c r="K1481" s="197">
        <v>29.83</v>
      </c>
      <c r="L1481" s="196" t="s">
        <v>63</v>
      </c>
      <c r="M1481"/>
    </row>
    <row r="1482" spans="1:13" ht="13.5" hidden="1" x14ac:dyDescent="0.25">
      <c r="A1482" s="196" t="s">
        <v>1511</v>
      </c>
      <c r="B1482" s="196" t="s">
        <v>1512</v>
      </c>
      <c r="C1482" s="196" t="s">
        <v>1513</v>
      </c>
      <c r="D1482" s="196" t="s">
        <v>1514</v>
      </c>
      <c r="E1482" s="197" t="s">
        <v>11</v>
      </c>
      <c r="F1482" s="196" t="s">
        <v>11</v>
      </c>
      <c r="G1482" s="196">
        <v>92259</v>
      </c>
      <c r="H1482" s="196" t="s">
        <v>1515</v>
      </c>
      <c r="I1482" s="196" t="s">
        <v>96</v>
      </c>
      <c r="J1482" s="196" t="s">
        <v>62</v>
      </c>
      <c r="K1482" s="197">
        <v>530.29</v>
      </c>
      <c r="L1482" s="196" t="s">
        <v>63</v>
      </c>
      <c r="M1482"/>
    </row>
    <row r="1483" spans="1:13" ht="13.5" hidden="1" x14ac:dyDescent="0.25">
      <c r="A1483" s="196" t="s">
        <v>1511</v>
      </c>
      <c r="B1483" s="196" t="s">
        <v>1512</v>
      </c>
      <c r="C1483" s="196" t="s">
        <v>1513</v>
      </c>
      <c r="D1483" s="196" t="s">
        <v>1514</v>
      </c>
      <c r="E1483" s="197" t="s">
        <v>11</v>
      </c>
      <c r="F1483" s="196" t="s">
        <v>11</v>
      </c>
      <c r="G1483" s="196">
        <v>92260</v>
      </c>
      <c r="H1483" s="196" t="s">
        <v>1516</v>
      </c>
      <c r="I1483" s="196" t="s">
        <v>96</v>
      </c>
      <c r="J1483" s="196" t="s">
        <v>62</v>
      </c>
      <c r="K1483" s="197">
        <v>611.29</v>
      </c>
      <c r="L1483" s="196" t="s">
        <v>63</v>
      </c>
      <c r="M1483"/>
    </row>
    <row r="1484" spans="1:13" ht="13.5" hidden="1" x14ac:dyDescent="0.25">
      <c r="A1484" s="196" t="s">
        <v>1511</v>
      </c>
      <c r="B1484" s="196" t="s">
        <v>1512</v>
      </c>
      <c r="C1484" s="196" t="s">
        <v>1513</v>
      </c>
      <c r="D1484" s="196" t="s">
        <v>1514</v>
      </c>
      <c r="E1484" s="197" t="s">
        <v>11</v>
      </c>
      <c r="F1484" s="196" t="s">
        <v>11</v>
      </c>
      <c r="G1484" s="196">
        <v>92261</v>
      </c>
      <c r="H1484" s="196" t="s">
        <v>1517</v>
      </c>
      <c r="I1484" s="196" t="s">
        <v>96</v>
      </c>
      <c r="J1484" s="196" t="s">
        <v>62</v>
      </c>
      <c r="K1484" s="197">
        <v>689.84</v>
      </c>
      <c r="L1484" s="196" t="s">
        <v>63</v>
      </c>
      <c r="M1484"/>
    </row>
    <row r="1485" spans="1:13" ht="13.5" hidden="1" x14ac:dyDescent="0.25">
      <c r="A1485" s="196" t="s">
        <v>1511</v>
      </c>
      <c r="B1485" s="196" t="s">
        <v>1512</v>
      </c>
      <c r="C1485" s="196" t="s">
        <v>1513</v>
      </c>
      <c r="D1485" s="196" t="s">
        <v>1514</v>
      </c>
      <c r="E1485" s="197" t="s">
        <v>11</v>
      </c>
      <c r="F1485" s="196" t="s">
        <v>11</v>
      </c>
      <c r="G1485" s="196">
        <v>92262</v>
      </c>
      <c r="H1485" s="196" t="s">
        <v>1518</v>
      </c>
      <c r="I1485" s="196" t="s">
        <v>96</v>
      </c>
      <c r="J1485" s="196" t="s">
        <v>62</v>
      </c>
      <c r="K1485" s="197">
        <v>816.29</v>
      </c>
      <c r="L1485" s="196" t="s">
        <v>63</v>
      </c>
      <c r="M1485"/>
    </row>
    <row r="1486" spans="1:13" ht="13.5" hidden="1" x14ac:dyDescent="0.25">
      <c r="A1486" s="196" t="s">
        <v>1511</v>
      </c>
      <c r="B1486" s="196" t="s">
        <v>1512</v>
      </c>
      <c r="C1486" s="196" t="s">
        <v>1513</v>
      </c>
      <c r="D1486" s="196" t="s">
        <v>1514</v>
      </c>
      <c r="E1486" s="197" t="s">
        <v>11</v>
      </c>
      <c r="F1486" s="196" t="s">
        <v>11</v>
      </c>
      <c r="G1486" s="196">
        <v>92539</v>
      </c>
      <c r="H1486" s="196" t="s">
        <v>1519</v>
      </c>
      <c r="I1486" s="196" t="s">
        <v>19</v>
      </c>
      <c r="J1486" s="196" t="s">
        <v>62</v>
      </c>
      <c r="K1486" s="197">
        <v>89.54</v>
      </c>
      <c r="L1486" s="196" t="s">
        <v>63</v>
      </c>
      <c r="M1486"/>
    </row>
    <row r="1487" spans="1:13" ht="13.5" hidden="1" x14ac:dyDescent="0.25">
      <c r="A1487" s="196" t="s">
        <v>1511</v>
      </c>
      <c r="B1487" s="196" t="s">
        <v>1512</v>
      </c>
      <c r="C1487" s="196" t="s">
        <v>1513</v>
      </c>
      <c r="D1487" s="196" t="s">
        <v>1514</v>
      </c>
      <c r="E1487" s="197" t="s">
        <v>11</v>
      </c>
      <c r="F1487" s="196" t="s">
        <v>11</v>
      </c>
      <c r="G1487" s="196">
        <v>92540</v>
      </c>
      <c r="H1487" s="196" t="s">
        <v>1520</v>
      </c>
      <c r="I1487" s="196" t="s">
        <v>19</v>
      </c>
      <c r="J1487" s="196" t="s">
        <v>62</v>
      </c>
      <c r="K1487" s="197">
        <v>101.62</v>
      </c>
      <c r="L1487" s="196" t="s">
        <v>63</v>
      </c>
      <c r="M1487"/>
    </row>
    <row r="1488" spans="1:13" ht="13.5" hidden="1" x14ac:dyDescent="0.25">
      <c r="A1488" s="196" t="s">
        <v>1511</v>
      </c>
      <c r="B1488" s="196" t="s">
        <v>1512</v>
      </c>
      <c r="C1488" s="196" t="s">
        <v>1513</v>
      </c>
      <c r="D1488" s="196" t="s">
        <v>1514</v>
      </c>
      <c r="E1488" s="197" t="s">
        <v>11</v>
      </c>
      <c r="F1488" s="196" t="s">
        <v>11</v>
      </c>
      <c r="G1488" s="196">
        <v>92541</v>
      </c>
      <c r="H1488" s="196" t="s">
        <v>1521</v>
      </c>
      <c r="I1488" s="196" t="s">
        <v>19</v>
      </c>
      <c r="J1488" s="196" t="s">
        <v>62</v>
      </c>
      <c r="K1488" s="197">
        <v>96.44</v>
      </c>
      <c r="L1488" s="196" t="s">
        <v>63</v>
      </c>
      <c r="M1488"/>
    </row>
    <row r="1489" spans="1:13" ht="13.5" hidden="1" x14ac:dyDescent="0.25">
      <c r="A1489" s="196" t="s">
        <v>1511</v>
      </c>
      <c r="B1489" s="196" t="s">
        <v>1512</v>
      </c>
      <c r="C1489" s="196" t="s">
        <v>1513</v>
      </c>
      <c r="D1489" s="196" t="s">
        <v>1514</v>
      </c>
      <c r="E1489" s="197" t="s">
        <v>11</v>
      </c>
      <c r="F1489" s="196" t="s">
        <v>11</v>
      </c>
      <c r="G1489" s="196">
        <v>92542</v>
      </c>
      <c r="H1489" s="196" t="s">
        <v>1522</v>
      </c>
      <c r="I1489" s="196" t="s">
        <v>19</v>
      </c>
      <c r="J1489" s="196" t="s">
        <v>62</v>
      </c>
      <c r="K1489" s="197">
        <v>118.03</v>
      </c>
      <c r="L1489" s="196" t="s">
        <v>63</v>
      </c>
      <c r="M1489"/>
    </row>
    <row r="1490" spans="1:13" ht="13.5" hidden="1" x14ac:dyDescent="0.25">
      <c r="A1490" s="196" t="s">
        <v>1511</v>
      </c>
      <c r="B1490" s="196" t="s">
        <v>1512</v>
      </c>
      <c r="C1490" s="196" t="s">
        <v>1513</v>
      </c>
      <c r="D1490" s="196" t="s">
        <v>1514</v>
      </c>
      <c r="E1490" s="197" t="s">
        <v>11</v>
      </c>
      <c r="F1490" s="196" t="s">
        <v>11</v>
      </c>
      <c r="G1490" s="196">
        <v>92543</v>
      </c>
      <c r="H1490" s="196" t="s">
        <v>1523</v>
      </c>
      <c r="I1490" s="196" t="s">
        <v>19</v>
      </c>
      <c r="J1490" s="196" t="s">
        <v>62</v>
      </c>
      <c r="K1490" s="197">
        <v>26.74</v>
      </c>
      <c r="L1490" s="196" t="s">
        <v>63</v>
      </c>
      <c r="M1490"/>
    </row>
    <row r="1491" spans="1:13" ht="13.5" hidden="1" x14ac:dyDescent="0.25">
      <c r="A1491" s="196" t="s">
        <v>1511</v>
      </c>
      <c r="B1491" s="196" t="s">
        <v>1512</v>
      </c>
      <c r="C1491" s="196" t="s">
        <v>1513</v>
      </c>
      <c r="D1491" s="196" t="s">
        <v>1514</v>
      </c>
      <c r="E1491" s="197" t="s">
        <v>11</v>
      </c>
      <c r="F1491" s="196" t="s">
        <v>11</v>
      </c>
      <c r="G1491" s="196">
        <v>92544</v>
      </c>
      <c r="H1491" s="196" t="s">
        <v>1524</v>
      </c>
      <c r="I1491" s="196" t="s">
        <v>19</v>
      </c>
      <c r="J1491" s="196" t="s">
        <v>62</v>
      </c>
      <c r="K1491" s="197">
        <v>21.32</v>
      </c>
      <c r="L1491" s="196" t="s">
        <v>63</v>
      </c>
      <c r="M1491"/>
    </row>
    <row r="1492" spans="1:13" ht="13.5" hidden="1" x14ac:dyDescent="0.25">
      <c r="A1492" s="196" t="s">
        <v>1511</v>
      </c>
      <c r="B1492" s="196" t="s">
        <v>1512</v>
      </c>
      <c r="C1492" s="196" t="s">
        <v>1513</v>
      </c>
      <c r="D1492" s="196" t="s">
        <v>1514</v>
      </c>
      <c r="E1492" s="197" t="s">
        <v>11</v>
      </c>
      <c r="F1492" s="196" t="s">
        <v>11</v>
      </c>
      <c r="G1492" s="196">
        <v>92545</v>
      </c>
      <c r="H1492" s="196" t="s">
        <v>1525</v>
      </c>
      <c r="I1492" s="196" t="s">
        <v>96</v>
      </c>
      <c r="J1492" s="196" t="s">
        <v>62</v>
      </c>
      <c r="K1492" s="199">
        <v>1179.55</v>
      </c>
      <c r="L1492" s="196" t="s">
        <v>63</v>
      </c>
      <c r="M1492"/>
    </row>
    <row r="1493" spans="1:13" ht="13.5" hidden="1" x14ac:dyDescent="0.25">
      <c r="A1493" s="196" t="s">
        <v>1511</v>
      </c>
      <c r="B1493" s="196" t="s">
        <v>1512</v>
      </c>
      <c r="C1493" s="196" t="s">
        <v>1513</v>
      </c>
      <c r="D1493" s="196" t="s">
        <v>1514</v>
      </c>
      <c r="E1493" s="197" t="s">
        <v>11</v>
      </c>
      <c r="F1493" s="196" t="s">
        <v>11</v>
      </c>
      <c r="G1493" s="196">
        <v>92546</v>
      </c>
      <c r="H1493" s="196" t="s">
        <v>1526</v>
      </c>
      <c r="I1493" s="196" t="s">
        <v>96</v>
      </c>
      <c r="J1493" s="196" t="s">
        <v>62</v>
      </c>
      <c r="K1493" s="199">
        <v>1457.9</v>
      </c>
      <c r="L1493" s="196" t="s">
        <v>63</v>
      </c>
      <c r="M1493"/>
    </row>
    <row r="1494" spans="1:13" ht="13.5" hidden="1" x14ac:dyDescent="0.25">
      <c r="A1494" s="196" t="s">
        <v>1511</v>
      </c>
      <c r="B1494" s="196" t="s">
        <v>1512</v>
      </c>
      <c r="C1494" s="196" t="s">
        <v>1513</v>
      </c>
      <c r="D1494" s="196" t="s">
        <v>1514</v>
      </c>
      <c r="E1494" s="197" t="s">
        <v>11</v>
      </c>
      <c r="F1494" s="196" t="s">
        <v>11</v>
      </c>
      <c r="G1494" s="196">
        <v>92547</v>
      </c>
      <c r="H1494" s="196" t="s">
        <v>1527</v>
      </c>
      <c r="I1494" s="196" t="s">
        <v>96</v>
      </c>
      <c r="J1494" s="196" t="s">
        <v>62</v>
      </c>
      <c r="K1494" s="199">
        <v>1536.66</v>
      </c>
      <c r="L1494" s="196" t="s">
        <v>63</v>
      </c>
      <c r="M1494"/>
    </row>
    <row r="1495" spans="1:13" ht="13.5" hidden="1" x14ac:dyDescent="0.25">
      <c r="A1495" s="196" t="s">
        <v>1511</v>
      </c>
      <c r="B1495" s="196" t="s">
        <v>1512</v>
      </c>
      <c r="C1495" s="196" t="s">
        <v>1513</v>
      </c>
      <c r="D1495" s="196" t="s">
        <v>1514</v>
      </c>
      <c r="E1495" s="197" t="s">
        <v>11</v>
      </c>
      <c r="F1495" s="196" t="s">
        <v>11</v>
      </c>
      <c r="G1495" s="196">
        <v>92548</v>
      </c>
      <c r="H1495" s="196" t="s">
        <v>1528</v>
      </c>
      <c r="I1495" s="196" t="s">
        <v>96</v>
      </c>
      <c r="J1495" s="196" t="s">
        <v>62</v>
      </c>
      <c r="K1495" s="199">
        <v>1712.27</v>
      </c>
      <c r="L1495" s="196" t="s">
        <v>63</v>
      </c>
      <c r="M1495"/>
    </row>
    <row r="1496" spans="1:13" ht="13.5" hidden="1" x14ac:dyDescent="0.25">
      <c r="A1496" s="196" t="s">
        <v>1511</v>
      </c>
      <c r="B1496" s="196" t="s">
        <v>1512</v>
      </c>
      <c r="C1496" s="196" t="s">
        <v>1513</v>
      </c>
      <c r="D1496" s="196" t="s">
        <v>1514</v>
      </c>
      <c r="E1496" s="197" t="s">
        <v>11</v>
      </c>
      <c r="F1496" s="196" t="s">
        <v>11</v>
      </c>
      <c r="G1496" s="196">
        <v>92549</v>
      </c>
      <c r="H1496" s="196" t="s">
        <v>1529</v>
      </c>
      <c r="I1496" s="196" t="s">
        <v>96</v>
      </c>
      <c r="J1496" s="196" t="s">
        <v>62</v>
      </c>
      <c r="K1496" s="199">
        <v>2162.33</v>
      </c>
      <c r="L1496" s="196" t="s">
        <v>63</v>
      </c>
      <c r="M1496"/>
    </row>
    <row r="1497" spans="1:13" ht="13.5" hidden="1" x14ac:dyDescent="0.25">
      <c r="A1497" s="196" t="s">
        <v>1511</v>
      </c>
      <c r="B1497" s="196" t="s">
        <v>1512</v>
      </c>
      <c r="C1497" s="196" t="s">
        <v>1513</v>
      </c>
      <c r="D1497" s="196" t="s">
        <v>1514</v>
      </c>
      <c r="E1497" s="197" t="s">
        <v>11</v>
      </c>
      <c r="F1497" s="196" t="s">
        <v>11</v>
      </c>
      <c r="G1497" s="196">
        <v>92550</v>
      </c>
      <c r="H1497" s="196" t="s">
        <v>1530</v>
      </c>
      <c r="I1497" s="196" t="s">
        <v>96</v>
      </c>
      <c r="J1497" s="196" t="s">
        <v>62</v>
      </c>
      <c r="K1497" s="199">
        <v>2590.4899999999998</v>
      </c>
      <c r="L1497" s="196" t="s">
        <v>63</v>
      </c>
      <c r="M1497"/>
    </row>
    <row r="1498" spans="1:13" ht="13.5" hidden="1" x14ac:dyDescent="0.25">
      <c r="A1498" s="196" t="s">
        <v>1511</v>
      </c>
      <c r="B1498" s="196" t="s">
        <v>1512</v>
      </c>
      <c r="C1498" s="196" t="s">
        <v>1513</v>
      </c>
      <c r="D1498" s="196" t="s">
        <v>1514</v>
      </c>
      <c r="E1498" s="197" t="s">
        <v>11</v>
      </c>
      <c r="F1498" s="196" t="s">
        <v>11</v>
      </c>
      <c r="G1498" s="196">
        <v>92551</v>
      </c>
      <c r="H1498" s="196" t="s">
        <v>1531</v>
      </c>
      <c r="I1498" s="196" t="s">
        <v>96</v>
      </c>
      <c r="J1498" s="196" t="s">
        <v>62</v>
      </c>
      <c r="K1498" s="199">
        <v>2692.21</v>
      </c>
      <c r="L1498" s="196" t="s">
        <v>63</v>
      </c>
      <c r="M1498"/>
    </row>
    <row r="1499" spans="1:13" ht="13.5" hidden="1" x14ac:dyDescent="0.25">
      <c r="A1499" s="196" t="s">
        <v>1511</v>
      </c>
      <c r="B1499" s="196" t="s">
        <v>1512</v>
      </c>
      <c r="C1499" s="196" t="s">
        <v>1513</v>
      </c>
      <c r="D1499" s="196" t="s">
        <v>1514</v>
      </c>
      <c r="E1499" s="197" t="s">
        <v>11</v>
      </c>
      <c r="F1499" s="196" t="s">
        <v>11</v>
      </c>
      <c r="G1499" s="196">
        <v>92552</v>
      </c>
      <c r="H1499" s="196" t="s">
        <v>1532</v>
      </c>
      <c r="I1499" s="196" t="s">
        <v>96</v>
      </c>
      <c r="J1499" s="196" t="s">
        <v>62</v>
      </c>
      <c r="K1499" s="199">
        <v>2936.25</v>
      </c>
      <c r="L1499" s="196" t="s">
        <v>63</v>
      </c>
      <c r="M1499"/>
    </row>
    <row r="1500" spans="1:13" ht="13.5" hidden="1" x14ac:dyDescent="0.25">
      <c r="A1500" s="196" t="s">
        <v>1511</v>
      </c>
      <c r="B1500" s="196" t="s">
        <v>1512</v>
      </c>
      <c r="C1500" s="196" t="s">
        <v>1513</v>
      </c>
      <c r="D1500" s="196" t="s">
        <v>1514</v>
      </c>
      <c r="E1500" s="197" t="s">
        <v>11</v>
      </c>
      <c r="F1500" s="196" t="s">
        <v>11</v>
      </c>
      <c r="G1500" s="196">
        <v>92553</v>
      </c>
      <c r="H1500" s="196" t="s">
        <v>1533</v>
      </c>
      <c r="I1500" s="196" t="s">
        <v>96</v>
      </c>
      <c r="J1500" s="196" t="s">
        <v>62</v>
      </c>
      <c r="K1500" s="199">
        <v>3394.47</v>
      </c>
      <c r="L1500" s="196" t="s">
        <v>63</v>
      </c>
      <c r="M1500"/>
    </row>
    <row r="1501" spans="1:13" ht="13.5" hidden="1" x14ac:dyDescent="0.25">
      <c r="A1501" s="196" t="s">
        <v>1511</v>
      </c>
      <c r="B1501" s="196" t="s">
        <v>1512</v>
      </c>
      <c r="C1501" s="196" t="s">
        <v>1513</v>
      </c>
      <c r="D1501" s="196" t="s">
        <v>1514</v>
      </c>
      <c r="E1501" s="197" t="s">
        <v>11</v>
      </c>
      <c r="F1501" s="196" t="s">
        <v>11</v>
      </c>
      <c r="G1501" s="196">
        <v>92554</v>
      </c>
      <c r="H1501" s="196" t="s">
        <v>1534</v>
      </c>
      <c r="I1501" s="196" t="s">
        <v>96</v>
      </c>
      <c r="J1501" s="196" t="s">
        <v>62</v>
      </c>
      <c r="K1501" s="199">
        <v>3511.27</v>
      </c>
      <c r="L1501" s="196" t="s">
        <v>63</v>
      </c>
      <c r="M1501"/>
    </row>
    <row r="1502" spans="1:13" ht="13.5" hidden="1" x14ac:dyDescent="0.25">
      <c r="A1502" s="196" t="s">
        <v>1511</v>
      </c>
      <c r="B1502" s="196" t="s">
        <v>1512</v>
      </c>
      <c r="C1502" s="196" t="s">
        <v>1513</v>
      </c>
      <c r="D1502" s="196" t="s">
        <v>1514</v>
      </c>
      <c r="E1502" s="197" t="s">
        <v>11</v>
      </c>
      <c r="F1502" s="196" t="s">
        <v>11</v>
      </c>
      <c r="G1502" s="196">
        <v>92555</v>
      </c>
      <c r="H1502" s="196" t="s">
        <v>1535</v>
      </c>
      <c r="I1502" s="196" t="s">
        <v>96</v>
      </c>
      <c r="J1502" s="196" t="s">
        <v>62</v>
      </c>
      <c r="K1502" s="199">
        <v>1163.69</v>
      </c>
      <c r="L1502" s="196" t="s">
        <v>63</v>
      </c>
      <c r="M1502"/>
    </row>
    <row r="1503" spans="1:13" ht="13.5" hidden="1" x14ac:dyDescent="0.25">
      <c r="A1503" s="196" t="s">
        <v>1511</v>
      </c>
      <c r="B1503" s="196" t="s">
        <v>1512</v>
      </c>
      <c r="C1503" s="196" t="s">
        <v>1513</v>
      </c>
      <c r="D1503" s="196" t="s">
        <v>1514</v>
      </c>
      <c r="E1503" s="197" t="s">
        <v>11</v>
      </c>
      <c r="F1503" s="196" t="s">
        <v>11</v>
      </c>
      <c r="G1503" s="196">
        <v>92556</v>
      </c>
      <c r="H1503" s="196" t="s">
        <v>1536</v>
      </c>
      <c r="I1503" s="196" t="s">
        <v>96</v>
      </c>
      <c r="J1503" s="196" t="s">
        <v>62</v>
      </c>
      <c r="K1503" s="199">
        <v>1430.11</v>
      </c>
      <c r="L1503" s="196" t="s">
        <v>63</v>
      </c>
      <c r="M1503"/>
    </row>
    <row r="1504" spans="1:13" ht="13.5" hidden="1" x14ac:dyDescent="0.25">
      <c r="A1504" s="196" t="s">
        <v>1511</v>
      </c>
      <c r="B1504" s="196" t="s">
        <v>1512</v>
      </c>
      <c r="C1504" s="196" t="s">
        <v>1513</v>
      </c>
      <c r="D1504" s="196" t="s">
        <v>1514</v>
      </c>
      <c r="E1504" s="197" t="s">
        <v>11</v>
      </c>
      <c r="F1504" s="196" t="s">
        <v>11</v>
      </c>
      <c r="G1504" s="196">
        <v>92557</v>
      </c>
      <c r="H1504" s="196" t="s">
        <v>1537</v>
      </c>
      <c r="I1504" s="196" t="s">
        <v>96</v>
      </c>
      <c r="J1504" s="196" t="s">
        <v>62</v>
      </c>
      <c r="K1504" s="199">
        <v>1508.86</v>
      </c>
      <c r="L1504" s="196" t="s">
        <v>63</v>
      </c>
      <c r="M1504"/>
    </row>
    <row r="1505" spans="1:13" ht="13.5" hidden="1" x14ac:dyDescent="0.25">
      <c r="A1505" s="196" t="s">
        <v>1511</v>
      </c>
      <c r="B1505" s="196" t="s">
        <v>1512</v>
      </c>
      <c r="C1505" s="196" t="s">
        <v>1513</v>
      </c>
      <c r="D1505" s="196" t="s">
        <v>1514</v>
      </c>
      <c r="E1505" s="197" t="s">
        <v>11</v>
      </c>
      <c r="F1505" s="196" t="s">
        <v>11</v>
      </c>
      <c r="G1505" s="196">
        <v>92558</v>
      </c>
      <c r="H1505" s="196" t="s">
        <v>1538</v>
      </c>
      <c r="I1505" s="196" t="s">
        <v>96</v>
      </c>
      <c r="J1505" s="196" t="s">
        <v>62</v>
      </c>
      <c r="K1505" s="199">
        <v>1696.4</v>
      </c>
      <c r="L1505" s="196" t="s">
        <v>63</v>
      </c>
      <c r="M1505"/>
    </row>
    <row r="1506" spans="1:13" ht="13.5" hidden="1" x14ac:dyDescent="0.25">
      <c r="A1506" s="196" t="s">
        <v>1511</v>
      </c>
      <c r="B1506" s="196" t="s">
        <v>1512</v>
      </c>
      <c r="C1506" s="196" t="s">
        <v>1513</v>
      </c>
      <c r="D1506" s="196" t="s">
        <v>1514</v>
      </c>
      <c r="E1506" s="197" t="s">
        <v>11</v>
      </c>
      <c r="F1506" s="196" t="s">
        <v>11</v>
      </c>
      <c r="G1506" s="196">
        <v>92559</v>
      </c>
      <c r="H1506" s="196" t="s">
        <v>1539</v>
      </c>
      <c r="I1506" s="196" t="s">
        <v>96</v>
      </c>
      <c r="J1506" s="196" t="s">
        <v>62</v>
      </c>
      <c r="K1506" s="199">
        <v>2132.79</v>
      </c>
      <c r="L1506" s="196" t="s">
        <v>63</v>
      </c>
      <c r="M1506"/>
    </row>
    <row r="1507" spans="1:13" ht="13.5" hidden="1" x14ac:dyDescent="0.25">
      <c r="A1507" s="196" t="s">
        <v>1511</v>
      </c>
      <c r="B1507" s="196" t="s">
        <v>1512</v>
      </c>
      <c r="C1507" s="196" t="s">
        <v>1513</v>
      </c>
      <c r="D1507" s="196" t="s">
        <v>1514</v>
      </c>
      <c r="E1507" s="197" t="s">
        <v>11</v>
      </c>
      <c r="F1507" s="196" t="s">
        <v>11</v>
      </c>
      <c r="G1507" s="196">
        <v>92560</v>
      </c>
      <c r="H1507" s="196" t="s">
        <v>1540</v>
      </c>
      <c r="I1507" s="196" t="s">
        <v>96</v>
      </c>
      <c r="J1507" s="196" t="s">
        <v>62</v>
      </c>
      <c r="K1507" s="199">
        <v>2550.25</v>
      </c>
      <c r="L1507" s="196" t="s">
        <v>63</v>
      </c>
      <c r="M1507"/>
    </row>
    <row r="1508" spans="1:13" ht="13.5" hidden="1" x14ac:dyDescent="0.25">
      <c r="A1508" s="196" t="s">
        <v>1511</v>
      </c>
      <c r="B1508" s="196" t="s">
        <v>1512</v>
      </c>
      <c r="C1508" s="196" t="s">
        <v>1513</v>
      </c>
      <c r="D1508" s="196" t="s">
        <v>1514</v>
      </c>
      <c r="E1508" s="197" t="s">
        <v>11</v>
      </c>
      <c r="F1508" s="196" t="s">
        <v>11</v>
      </c>
      <c r="G1508" s="196">
        <v>92561</v>
      </c>
      <c r="H1508" s="196" t="s">
        <v>1541</v>
      </c>
      <c r="I1508" s="196" t="s">
        <v>96</v>
      </c>
      <c r="J1508" s="196" t="s">
        <v>62</v>
      </c>
      <c r="K1508" s="199">
        <v>2653.06</v>
      </c>
      <c r="L1508" s="196" t="s">
        <v>63</v>
      </c>
      <c r="M1508"/>
    </row>
    <row r="1509" spans="1:13" ht="13.5" hidden="1" x14ac:dyDescent="0.25">
      <c r="A1509" s="196" t="s">
        <v>1511</v>
      </c>
      <c r="B1509" s="196" t="s">
        <v>1512</v>
      </c>
      <c r="C1509" s="196" t="s">
        <v>1513</v>
      </c>
      <c r="D1509" s="196" t="s">
        <v>1514</v>
      </c>
      <c r="E1509" s="197" t="s">
        <v>11</v>
      </c>
      <c r="F1509" s="196" t="s">
        <v>11</v>
      </c>
      <c r="G1509" s="196">
        <v>92562</v>
      </c>
      <c r="H1509" s="196" t="s">
        <v>1542</v>
      </c>
      <c r="I1509" s="196" t="s">
        <v>96</v>
      </c>
      <c r="J1509" s="196" t="s">
        <v>62</v>
      </c>
      <c r="K1509" s="199">
        <v>2869.31</v>
      </c>
      <c r="L1509" s="196" t="s">
        <v>63</v>
      </c>
      <c r="M1509"/>
    </row>
    <row r="1510" spans="1:13" ht="13.5" hidden="1" x14ac:dyDescent="0.25">
      <c r="A1510" s="196" t="s">
        <v>1511</v>
      </c>
      <c r="B1510" s="196" t="s">
        <v>1512</v>
      </c>
      <c r="C1510" s="196" t="s">
        <v>1513</v>
      </c>
      <c r="D1510" s="196" t="s">
        <v>1514</v>
      </c>
      <c r="E1510" s="197" t="s">
        <v>11</v>
      </c>
      <c r="F1510" s="196" t="s">
        <v>11</v>
      </c>
      <c r="G1510" s="196">
        <v>92563</v>
      </c>
      <c r="H1510" s="196" t="s">
        <v>1543</v>
      </c>
      <c r="I1510" s="196" t="s">
        <v>96</v>
      </c>
      <c r="J1510" s="196" t="s">
        <v>62</v>
      </c>
      <c r="K1510" s="199">
        <v>3316.19</v>
      </c>
      <c r="L1510" s="196" t="s">
        <v>63</v>
      </c>
      <c r="M1510"/>
    </row>
    <row r="1511" spans="1:13" ht="13.5" hidden="1" x14ac:dyDescent="0.25">
      <c r="A1511" s="196" t="s">
        <v>1511</v>
      </c>
      <c r="B1511" s="196" t="s">
        <v>1512</v>
      </c>
      <c r="C1511" s="196" t="s">
        <v>1513</v>
      </c>
      <c r="D1511" s="196" t="s">
        <v>1514</v>
      </c>
      <c r="E1511" s="197" t="s">
        <v>11</v>
      </c>
      <c r="F1511" s="196" t="s">
        <v>11</v>
      </c>
      <c r="G1511" s="196">
        <v>92564</v>
      </c>
      <c r="H1511" s="196" t="s">
        <v>1544</v>
      </c>
      <c r="I1511" s="196" t="s">
        <v>96</v>
      </c>
      <c r="J1511" s="196" t="s">
        <v>62</v>
      </c>
      <c r="K1511" s="199">
        <v>3415.39</v>
      </c>
      <c r="L1511" s="196" t="s">
        <v>63</v>
      </c>
      <c r="M1511"/>
    </row>
    <row r="1512" spans="1:13" ht="13.5" hidden="1" x14ac:dyDescent="0.25">
      <c r="A1512" s="196" t="s">
        <v>1511</v>
      </c>
      <c r="B1512" s="196" t="s">
        <v>1512</v>
      </c>
      <c r="C1512" s="196" t="s">
        <v>1513</v>
      </c>
      <c r="D1512" s="196" t="s">
        <v>1514</v>
      </c>
      <c r="E1512" s="197" t="s">
        <v>11</v>
      </c>
      <c r="F1512" s="196" t="s">
        <v>11</v>
      </c>
      <c r="G1512" s="196">
        <v>100379</v>
      </c>
      <c r="H1512" s="196" t="s">
        <v>1545</v>
      </c>
      <c r="I1512" s="196" t="s">
        <v>19</v>
      </c>
      <c r="J1512" s="196" t="s">
        <v>62</v>
      </c>
      <c r="K1512" s="197">
        <v>42.88</v>
      </c>
      <c r="L1512" s="196" t="s">
        <v>63</v>
      </c>
      <c r="M1512"/>
    </row>
    <row r="1513" spans="1:13" ht="13.5" hidden="1" x14ac:dyDescent="0.25">
      <c r="A1513" s="196" t="s">
        <v>1511</v>
      </c>
      <c r="B1513" s="196" t="s">
        <v>1512</v>
      </c>
      <c r="C1513" s="196" t="s">
        <v>1513</v>
      </c>
      <c r="D1513" s="196" t="s">
        <v>1514</v>
      </c>
      <c r="E1513" s="197" t="s">
        <v>11</v>
      </c>
      <c r="F1513" s="196" t="s">
        <v>11</v>
      </c>
      <c r="G1513" s="196">
        <v>100380</v>
      </c>
      <c r="H1513" s="196" t="s">
        <v>1546</v>
      </c>
      <c r="I1513" s="196" t="s">
        <v>19</v>
      </c>
      <c r="J1513" s="196" t="s">
        <v>62</v>
      </c>
      <c r="K1513" s="197">
        <v>57.57</v>
      </c>
      <c r="L1513" s="196" t="s">
        <v>63</v>
      </c>
      <c r="M1513"/>
    </row>
    <row r="1514" spans="1:13" ht="13.5" hidden="1" x14ac:dyDescent="0.25">
      <c r="A1514" s="196" t="s">
        <v>1511</v>
      </c>
      <c r="B1514" s="196" t="s">
        <v>1512</v>
      </c>
      <c r="C1514" s="196" t="s">
        <v>1513</v>
      </c>
      <c r="D1514" s="196" t="s">
        <v>1514</v>
      </c>
      <c r="E1514" s="197" t="s">
        <v>11</v>
      </c>
      <c r="F1514" s="196" t="s">
        <v>11</v>
      </c>
      <c r="G1514" s="196">
        <v>100381</v>
      </c>
      <c r="H1514" s="196" t="s">
        <v>1547</v>
      </c>
      <c r="I1514" s="196" t="s">
        <v>19</v>
      </c>
      <c r="J1514" s="196" t="s">
        <v>62</v>
      </c>
      <c r="K1514" s="197">
        <v>65.510000000000005</v>
      </c>
      <c r="L1514" s="196" t="s">
        <v>63</v>
      </c>
      <c r="M1514"/>
    </row>
    <row r="1515" spans="1:13" ht="13.5" hidden="1" x14ac:dyDescent="0.25">
      <c r="A1515" s="196" t="s">
        <v>1511</v>
      </c>
      <c r="B1515" s="196" t="s">
        <v>1512</v>
      </c>
      <c r="C1515" s="196" t="s">
        <v>1513</v>
      </c>
      <c r="D1515" s="196" t="s">
        <v>1514</v>
      </c>
      <c r="E1515" s="197" t="s">
        <v>11</v>
      </c>
      <c r="F1515" s="196" t="s">
        <v>11</v>
      </c>
      <c r="G1515" s="196">
        <v>100383</v>
      </c>
      <c r="H1515" s="196" t="s">
        <v>1548</v>
      </c>
      <c r="I1515" s="196" t="s">
        <v>19</v>
      </c>
      <c r="J1515" s="196" t="s">
        <v>62</v>
      </c>
      <c r="K1515" s="197">
        <v>28.5</v>
      </c>
      <c r="L1515" s="196" t="s">
        <v>63</v>
      </c>
      <c r="M1515"/>
    </row>
    <row r="1516" spans="1:13" ht="13.5" hidden="1" x14ac:dyDescent="0.25">
      <c r="A1516" s="196" t="s">
        <v>1511</v>
      </c>
      <c r="B1516" s="196" t="s">
        <v>1512</v>
      </c>
      <c r="C1516" s="196" t="s">
        <v>1513</v>
      </c>
      <c r="D1516" s="196" t="s">
        <v>1514</v>
      </c>
      <c r="E1516" s="197" t="s">
        <v>11</v>
      </c>
      <c r="F1516" s="196" t="s">
        <v>11</v>
      </c>
      <c r="G1516" s="196">
        <v>100384</v>
      </c>
      <c r="H1516" s="196" t="s">
        <v>1549</v>
      </c>
      <c r="I1516" s="196" t="s">
        <v>19</v>
      </c>
      <c r="J1516" s="196" t="s">
        <v>62</v>
      </c>
      <c r="K1516" s="197">
        <v>30.4</v>
      </c>
      <c r="L1516" s="196" t="s">
        <v>63</v>
      </c>
      <c r="M1516"/>
    </row>
    <row r="1517" spans="1:13" ht="13.5" hidden="1" x14ac:dyDescent="0.25">
      <c r="A1517" s="196" t="s">
        <v>1511</v>
      </c>
      <c r="B1517" s="196" t="s">
        <v>1512</v>
      </c>
      <c r="C1517" s="196" t="s">
        <v>1513</v>
      </c>
      <c r="D1517" s="196" t="s">
        <v>1514</v>
      </c>
      <c r="E1517" s="197" t="s">
        <v>11</v>
      </c>
      <c r="F1517" s="196" t="s">
        <v>11</v>
      </c>
      <c r="G1517" s="196">
        <v>100385</v>
      </c>
      <c r="H1517" s="196" t="s">
        <v>1550</v>
      </c>
      <c r="I1517" s="196" t="s">
        <v>19</v>
      </c>
      <c r="J1517" s="196" t="s">
        <v>62</v>
      </c>
      <c r="K1517" s="197">
        <v>37.97</v>
      </c>
      <c r="L1517" s="196" t="s">
        <v>63</v>
      </c>
      <c r="M1517"/>
    </row>
    <row r="1518" spans="1:13" ht="13.5" hidden="1" x14ac:dyDescent="0.25">
      <c r="A1518" s="196" t="s">
        <v>1511</v>
      </c>
      <c r="B1518" s="196" t="s">
        <v>1512</v>
      </c>
      <c r="C1518" s="196" t="s">
        <v>1513</v>
      </c>
      <c r="D1518" s="196" t="s">
        <v>1514</v>
      </c>
      <c r="E1518" s="197" t="s">
        <v>11</v>
      </c>
      <c r="F1518" s="196" t="s">
        <v>11</v>
      </c>
      <c r="G1518" s="196">
        <v>100386</v>
      </c>
      <c r="H1518" s="196" t="s">
        <v>1551</v>
      </c>
      <c r="I1518" s="196" t="s">
        <v>19</v>
      </c>
      <c r="J1518" s="196" t="s">
        <v>62</v>
      </c>
      <c r="K1518" s="197">
        <v>49.33</v>
      </c>
      <c r="L1518" s="196" t="s">
        <v>63</v>
      </c>
      <c r="M1518"/>
    </row>
    <row r="1519" spans="1:13" ht="13.5" hidden="1" x14ac:dyDescent="0.25">
      <c r="A1519" s="196" t="s">
        <v>1511</v>
      </c>
      <c r="B1519" s="196" t="s">
        <v>1512</v>
      </c>
      <c r="C1519" s="196" t="s">
        <v>1513</v>
      </c>
      <c r="D1519" s="196" t="s">
        <v>1514</v>
      </c>
      <c r="E1519" s="197" t="s">
        <v>11</v>
      </c>
      <c r="F1519" s="196" t="s">
        <v>11</v>
      </c>
      <c r="G1519" s="196">
        <v>100387</v>
      </c>
      <c r="H1519" s="196" t="s">
        <v>1552</v>
      </c>
      <c r="I1519" s="196" t="s">
        <v>19</v>
      </c>
      <c r="J1519" s="196" t="s">
        <v>62</v>
      </c>
      <c r="K1519" s="197">
        <v>61.3</v>
      </c>
      <c r="L1519" s="196" t="s">
        <v>63</v>
      </c>
      <c r="M1519"/>
    </row>
    <row r="1520" spans="1:13" ht="13.5" hidden="1" x14ac:dyDescent="0.25">
      <c r="A1520" s="196" t="s">
        <v>1511</v>
      </c>
      <c r="B1520" s="196" t="s">
        <v>1512</v>
      </c>
      <c r="C1520" s="196" t="s">
        <v>1513</v>
      </c>
      <c r="D1520" s="196" t="s">
        <v>1514</v>
      </c>
      <c r="E1520" s="197" t="s">
        <v>11</v>
      </c>
      <c r="F1520" s="196" t="s">
        <v>11</v>
      </c>
      <c r="G1520" s="196">
        <v>100388</v>
      </c>
      <c r="H1520" s="196" t="s">
        <v>1553</v>
      </c>
      <c r="I1520" s="196" t="s">
        <v>19</v>
      </c>
      <c r="J1520" s="196" t="s">
        <v>62</v>
      </c>
      <c r="K1520" s="197">
        <v>23.74</v>
      </c>
      <c r="L1520" s="196" t="s">
        <v>63</v>
      </c>
      <c r="M1520"/>
    </row>
    <row r="1521" spans="1:13" ht="13.5" hidden="1" x14ac:dyDescent="0.25">
      <c r="A1521" s="196" t="s">
        <v>1511</v>
      </c>
      <c r="B1521" s="196" t="s">
        <v>1512</v>
      </c>
      <c r="C1521" s="196" t="s">
        <v>1513</v>
      </c>
      <c r="D1521" s="196" t="s">
        <v>1514</v>
      </c>
      <c r="E1521" s="197" t="s">
        <v>11</v>
      </c>
      <c r="F1521" s="196" t="s">
        <v>11</v>
      </c>
      <c r="G1521" s="196">
        <v>100389</v>
      </c>
      <c r="H1521" s="196" t="s">
        <v>1554</v>
      </c>
      <c r="I1521" s="196" t="s">
        <v>19</v>
      </c>
      <c r="J1521" s="196" t="s">
        <v>62</v>
      </c>
      <c r="K1521" s="197">
        <v>21.06</v>
      </c>
      <c r="L1521" s="196" t="s">
        <v>63</v>
      </c>
      <c r="M1521"/>
    </row>
    <row r="1522" spans="1:13" ht="13.5" hidden="1" x14ac:dyDescent="0.25">
      <c r="A1522" s="196" t="s">
        <v>1511</v>
      </c>
      <c r="B1522" s="196" t="s">
        <v>1512</v>
      </c>
      <c r="C1522" s="196" t="s">
        <v>1513</v>
      </c>
      <c r="D1522" s="196" t="s">
        <v>1514</v>
      </c>
      <c r="E1522" s="197" t="s">
        <v>11</v>
      </c>
      <c r="F1522" s="196" t="s">
        <v>11</v>
      </c>
      <c r="G1522" s="196">
        <v>100390</v>
      </c>
      <c r="H1522" s="196" t="s">
        <v>1555</v>
      </c>
      <c r="I1522" s="196" t="s">
        <v>19</v>
      </c>
      <c r="J1522" s="196" t="s">
        <v>62</v>
      </c>
      <c r="K1522" s="197">
        <v>28.51</v>
      </c>
      <c r="L1522" s="196" t="s">
        <v>63</v>
      </c>
      <c r="M1522"/>
    </row>
    <row r="1523" spans="1:13" ht="13.5" hidden="1" x14ac:dyDescent="0.25">
      <c r="A1523" s="196" t="s">
        <v>1511</v>
      </c>
      <c r="B1523" s="196" t="s">
        <v>1512</v>
      </c>
      <c r="C1523" s="196" t="s">
        <v>1513</v>
      </c>
      <c r="D1523" s="196" t="s">
        <v>1514</v>
      </c>
      <c r="E1523" s="197" t="s">
        <v>11</v>
      </c>
      <c r="F1523" s="196" t="s">
        <v>11</v>
      </c>
      <c r="G1523" s="196">
        <v>100391</v>
      </c>
      <c r="H1523" s="196" t="s">
        <v>1556</v>
      </c>
      <c r="I1523" s="196" t="s">
        <v>19</v>
      </c>
      <c r="J1523" s="196" t="s">
        <v>62</v>
      </c>
      <c r="K1523" s="197">
        <v>24.31</v>
      </c>
      <c r="L1523" s="196" t="s">
        <v>63</v>
      </c>
      <c r="M1523"/>
    </row>
    <row r="1524" spans="1:13" ht="13.5" hidden="1" x14ac:dyDescent="0.25">
      <c r="A1524" s="196" t="s">
        <v>1511</v>
      </c>
      <c r="B1524" s="196" t="s">
        <v>1512</v>
      </c>
      <c r="C1524" s="196" t="s">
        <v>1513</v>
      </c>
      <c r="D1524" s="196" t="s">
        <v>1514</v>
      </c>
      <c r="E1524" s="197" t="s">
        <v>11</v>
      </c>
      <c r="F1524" s="196" t="s">
        <v>11</v>
      </c>
      <c r="G1524" s="196">
        <v>100392</v>
      </c>
      <c r="H1524" s="196" t="s">
        <v>1557</v>
      </c>
      <c r="I1524" s="196" t="s">
        <v>19</v>
      </c>
      <c r="J1524" s="196" t="s">
        <v>62</v>
      </c>
      <c r="K1524" s="197">
        <v>18.61</v>
      </c>
      <c r="L1524" s="196" t="s">
        <v>63</v>
      </c>
      <c r="M1524"/>
    </row>
    <row r="1525" spans="1:13" ht="13.5" hidden="1" x14ac:dyDescent="0.25">
      <c r="A1525" s="196" t="s">
        <v>1511</v>
      </c>
      <c r="B1525" s="196" t="s">
        <v>1512</v>
      </c>
      <c r="C1525" s="196" t="s">
        <v>1513</v>
      </c>
      <c r="D1525" s="196" t="s">
        <v>1514</v>
      </c>
      <c r="E1525" s="197" t="s">
        <v>11</v>
      </c>
      <c r="F1525" s="196" t="s">
        <v>11</v>
      </c>
      <c r="G1525" s="196">
        <v>100393</v>
      </c>
      <c r="H1525" s="196" t="s">
        <v>1558</v>
      </c>
      <c r="I1525" s="196" t="s">
        <v>19</v>
      </c>
      <c r="J1525" s="196" t="s">
        <v>62</v>
      </c>
      <c r="K1525" s="197">
        <v>24.28</v>
      </c>
      <c r="L1525" s="196" t="s">
        <v>63</v>
      </c>
      <c r="M1525"/>
    </row>
    <row r="1526" spans="1:13" ht="13.5" hidden="1" x14ac:dyDescent="0.25">
      <c r="A1526" s="196" t="s">
        <v>1511</v>
      </c>
      <c r="B1526" s="196" t="s">
        <v>1512</v>
      </c>
      <c r="C1526" s="196" t="s">
        <v>1513</v>
      </c>
      <c r="D1526" s="196" t="s">
        <v>1514</v>
      </c>
      <c r="E1526" s="197" t="s">
        <v>11</v>
      </c>
      <c r="F1526" s="196" t="s">
        <v>11</v>
      </c>
      <c r="G1526" s="196">
        <v>100394</v>
      </c>
      <c r="H1526" s="196" t="s">
        <v>1559</v>
      </c>
      <c r="I1526" s="196" t="s">
        <v>19</v>
      </c>
      <c r="J1526" s="196" t="s">
        <v>62</v>
      </c>
      <c r="K1526" s="197">
        <v>22.38</v>
      </c>
      <c r="L1526" s="196" t="s">
        <v>63</v>
      </c>
      <c r="M1526"/>
    </row>
    <row r="1527" spans="1:13" ht="13.5" hidden="1" x14ac:dyDescent="0.25">
      <c r="A1527" s="196" t="s">
        <v>1511</v>
      </c>
      <c r="B1527" s="196" t="s">
        <v>1512</v>
      </c>
      <c r="C1527" s="196" t="s">
        <v>1513</v>
      </c>
      <c r="D1527" s="196" t="s">
        <v>1514</v>
      </c>
      <c r="E1527" s="197" t="s">
        <v>11</v>
      </c>
      <c r="F1527" s="196" t="s">
        <v>11</v>
      </c>
      <c r="G1527" s="196">
        <v>100395</v>
      </c>
      <c r="H1527" s="196" t="s">
        <v>1560</v>
      </c>
      <c r="I1527" s="196" t="s">
        <v>19</v>
      </c>
      <c r="J1527" s="196" t="s">
        <v>62</v>
      </c>
      <c r="K1527" s="197">
        <v>29.1</v>
      </c>
      <c r="L1527" s="196" t="s">
        <v>63</v>
      </c>
      <c r="M1527"/>
    </row>
    <row r="1528" spans="1:13" ht="13.5" hidden="1" x14ac:dyDescent="0.25">
      <c r="A1528" s="196" t="s">
        <v>1511</v>
      </c>
      <c r="B1528" s="196" t="s">
        <v>1512</v>
      </c>
      <c r="C1528" s="196" t="s">
        <v>1561</v>
      </c>
      <c r="D1528" s="196" t="s">
        <v>1562</v>
      </c>
      <c r="E1528" s="197" t="s">
        <v>11</v>
      </c>
      <c r="F1528" s="196" t="s">
        <v>11</v>
      </c>
      <c r="G1528" s="196">
        <v>94189</v>
      </c>
      <c r="H1528" s="196" t="s">
        <v>1563</v>
      </c>
      <c r="I1528" s="196" t="s">
        <v>19</v>
      </c>
      <c r="J1528" s="196" t="s">
        <v>62</v>
      </c>
      <c r="K1528" s="197">
        <v>42.32</v>
      </c>
      <c r="L1528" s="196" t="s">
        <v>63</v>
      </c>
      <c r="M1528"/>
    </row>
    <row r="1529" spans="1:13" ht="13.5" hidden="1" x14ac:dyDescent="0.25">
      <c r="A1529" s="196" t="s">
        <v>1511</v>
      </c>
      <c r="B1529" s="196" t="s">
        <v>1512</v>
      </c>
      <c r="C1529" s="196" t="s">
        <v>1561</v>
      </c>
      <c r="D1529" s="196" t="s">
        <v>1562</v>
      </c>
      <c r="E1529" s="197" t="s">
        <v>11</v>
      </c>
      <c r="F1529" s="196" t="s">
        <v>11</v>
      </c>
      <c r="G1529" s="196">
        <v>94192</v>
      </c>
      <c r="H1529" s="196" t="s">
        <v>1564</v>
      </c>
      <c r="I1529" s="196" t="s">
        <v>19</v>
      </c>
      <c r="J1529" s="196" t="s">
        <v>62</v>
      </c>
      <c r="K1529" s="197">
        <v>45.7</v>
      </c>
      <c r="L1529" s="196" t="s">
        <v>63</v>
      </c>
      <c r="M1529"/>
    </row>
    <row r="1530" spans="1:13" ht="13.5" hidden="1" x14ac:dyDescent="0.25">
      <c r="A1530" s="196" t="s">
        <v>1511</v>
      </c>
      <c r="B1530" s="196" t="s">
        <v>1512</v>
      </c>
      <c r="C1530" s="196" t="s">
        <v>1561</v>
      </c>
      <c r="D1530" s="196" t="s">
        <v>1562</v>
      </c>
      <c r="E1530" s="197" t="s">
        <v>11</v>
      </c>
      <c r="F1530" s="196" t="s">
        <v>11</v>
      </c>
      <c r="G1530" s="196">
        <v>94195</v>
      </c>
      <c r="H1530" s="196" t="s">
        <v>1565</v>
      </c>
      <c r="I1530" s="196" t="s">
        <v>19</v>
      </c>
      <c r="J1530" s="196" t="s">
        <v>62</v>
      </c>
      <c r="K1530" s="197">
        <v>64.17</v>
      </c>
      <c r="L1530" s="196" t="s">
        <v>63</v>
      </c>
      <c r="M1530"/>
    </row>
    <row r="1531" spans="1:13" ht="13.5" hidden="1" x14ac:dyDescent="0.25">
      <c r="A1531" s="196" t="s">
        <v>1511</v>
      </c>
      <c r="B1531" s="196" t="s">
        <v>1512</v>
      </c>
      <c r="C1531" s="196" t="s">
        <v>1561</v>
      </c>
      <c r="D1531" s="196" t="s">
        <v>1562</v>
      </c>
      <c r="E1531" s="197" t="s">
        <v>11</v>
      </c>
      <c r="F1531" s="196" t="s">
        <v>11</v>
      </c>
      <c r="G1531" s="196">
        <v>94198</v>
      </c>
      <c r="H1531" s="196" t="s">
        <v>1566</v>
      </c>
      <c r="I1531" s="196" t="s">
        <v>19</v>
      </c>
      <c r="J1531" s="196" t="s">
        <v>62</v>
      </c>
      <c r="K1531" s="197">
        <v>68.64</v>
      </c>
      <c r="L1531" s="196" t="s">
        <v>63</v>
      </c>
      <c r="M1531"/>
    </row>
    <row r="1532" spans="1:13" ht="13.5" hidden="1" x14ac:dyDescent="0.25">
      <c r="A1532" s="196" t="s">
        <v>1511</v>
      </c>
      <c r="B1532" s="196" t="s">
        <v>1512</v>
      </c>
      <c r="C1532" s="196" t="s">
        <v>1561</v>
      </c>
      <c r="D1532" s="196" t="s">
        <v>1562</v>
      </c>
      <c r="E1532" s="197" t="s">
        <v>11</v>
      </c>
      <c r="F1532" s="196" t="s">
        <v>11</v>
      </c>
      <c r="G1532" s="196">
        <v>94201</v>
      </c>
      <c r="H1532" s="196" t="s">
        <v>1567</v>
      </c>
      <c r="I1532" s="196" t="s">
        <v>19</v>
      </c>
      <c r="J1532" s="196" t="s">
        <v>62</v>
      </c>
      <c r="K1532" s="197">
        <v>90.63</v>
      </c>
      <c r="L1532" s="196" t="s">
        <v>63</v>
      </c>
      <c r="M1532"/>
    </row>
    <row r="1533" spans="1:13" ht="13.5" hidden="1" x14ac:dyDescent="0.25">
      <c r="A1533" s="196" t="s">
        <v>1511</v>
      </c>
      <c r="B1533" s="196" t="s">
        <v>1512</v>
      </c>
      <c r="C1533" s="196" t="s">
        <v>1561</v>
      </c>
      <c r="D1533" s="196" t="s">
        <v>1562</v>
      </c>
      <c r="E1533" s="197" t="s">
        <v>11</v>
      </c>
      <c r="F1533" s="196" t="s">
        <v>11</v>
      </c>
      <c r="G1533" s="196">
        <v>94204</v>
      </c>
      <c r="H1533" s="196" t="s">
        <v>1568</v>
      </c>
      <c r="I1533" s="196" t="s">
        <v>19</v>
      </c>
      <c r="J1533" s="196" t="s">
        <v>62</v>
      </c>
      <c r="K1533" s="197">
        <v>98.23</v>
      </c>
      <c r="L1533" s="196" t="s">
        <v>63</v>
      </c>
      <c r="M1533"/>
    </row>
    <row r="1534" spans="1:13" ht="13.5" hidden="1" x14ac:dyDescent="0.25">
      <c r="A1534" s="196" t="s">
        <v>1511</v>
      </c>
      <c r="B1534" s="196" t="s">
        <v>1512</v>
      </c>
      <c r="C1534" s="196" t="s">
        <v>1561</v>
      </c>
      <c r="D1534" s="196" t="s">
        <v>1562</v>
      </c>
      <c r="E1534" s="197" t="s">
        <v>11</v>
      </c>
      <c r="F1534" s="196" t="s">
        <v>11</v>
      </c>
      <c r="G1534" s="196">
        <v>94224</v>
      </c>
      <c r="H1534" s="196" t="s">
        <v>1569</v>
      </c>
      <c r="I1534" s="196" t="s">
        <v>9</v>
      </c>
      <c r="J1534" s="196" t="s">
        <v>62</v>
      </c>
      <c r="K1534" s="197">
        <v>31.77</v>
      </c>
      <c r="L1534" s="196" t="s">
        <v>63</v>
      </c>
      <c r="M1534"/>
    </row>
    <row r="1535" spans="1:13" ht="13.5" hidden="1" x14ac:dyDescent="0.25">
      <c r="A1535" s="196" t="s">
        <v>1511</v>
      </c>
      <c r="B1535" s="196" t="s">
        <v>1512</v>
      </c>
      <c r="C1535" s="196" t="s">
        <v>1561</v>
      </c>
      <c r="D1535" s="196" t="s">
        <v>1562</v>
      </c>
      <c r="E1535" s="197" t="s">
        <v>11</v>
      </c>
      <c r="F1535" s="196" t="s">
        <v>11</v>
      </c>
      <c r="G1535" s="196">
        <v>94226</v>
      </c>
      <c r="H1535" s="196" t="s">
        <v>1570</v>
      </c>
      <c r="I1535" s="196" t="s">
        <v>19</v>
      </c>
      <c r="J1535" s="196" t="s">
        <v>62</v>
      </c>
      <c r="K1535" s="197">
        <v>23.86</v>
      </c>
      <c r="L1535" s="196" t="s">
        <v>63</v>
      </c>
      <c r="M1535"/>
    </row>
    <row r="1536" spans="1:13" ht="13.5" hidden="1" x14ac:dyDescent="0.25">
      <c r="A1536" s="196" t="s">
        <v>1511</v>
      </c>
      <c r="B1536" s="196" t="s">
        <v>1512</v>
      </c>
      <c r="C1536" s="196" t="s">
        <v>1561</v>
      </c>
      <c r="D1536" s="196" t="s">
        <v>1562</v>
      </c>
      <c r="E1536" s="197" t="s">
        <v>11</v>
      </c>
      <c r="F1536" s="196" t="s">
        <v>11</v>
      </c>
      <c r="G1536" s="196">
        <v>94232</v>
      </c>
      <c r="H1536" s="196" t="s">
        <v>1571</v>
      </c>
      <c r="I1536" s="196" t="s">
        <v>96</v>
      </c>
      <c r="J1536" s="196" t="s">
        <v>62</v>
      </c>
      <c r="K1536" s="197">
        <v>3.53</v>
      </c>
      <c r="L1536" s="196" t="s">
        <v>63</v>
      </c>
      <c r="M1536"/>
    </row>
    <row r="1537" spans="1:13" ht="13.5" hidden="1" x14ac:dyDescent="0.25">
      <c r="A1537" s="196" t="s">
        <v>1511</v>
      </c>
      <c r="B1537" s="196" t="s">
        <v>1512</v>
      </c>
      <c r="C1537" s="196" t="s">
        <v>1561</v>
      </c>
      <c r="D1537" s="196" t="s">
        <v>1562</v>
      </c>
      <c r="E1537" s="197" t="s">
        <v>11</v>
      </c>
      <c r="F1537" s="196" t="s">
        <v>11</v>
      </c>
      <c r="G1537" s="196">
        <v>94440</v>
      </c>
      <c r="H1537" s="196" t="s">
        <v>1572</v>
      </c>
      <c r="I1537" s="196" t="s">
        <v>19</v>
      </c>
      <c r="J1537" s="196" t="s">
        <v>62</v>
      </c>
      <c r="K1537" s="197">
        <v>64.17</v>
      </c>
      <c r="L1537" s="196" t="s">
        <v>63</v>
      </c>
      <c r="M1537"/>
    </row>
    <row r="1538" spans="1:13" ht="13.5" hidden="1" x14ac:dyDescent="0.25">
      <c r="A1538" s="196" t="s">
        <v>1511</v>
      </c>
      <c r="B1538" s="196" t="s">
        <v>1512</v>
      </c>
      <c r="C1538" s="196" t="s">
        <v>1561</v>
      </c>
      <c r="D1538" s="196" t="s">
        <v>1562</v>
      </c>
      <c r="E1538" s="197" t="s">
        <v>11</v>
      </c>
      <c r="F1538" s="196" t="s">
        <v>11</v>
      </c>
      <c r="G1538" s="196">
        <v>94441</v>
      </c>
      <c r="H1538" s="196" t="s">
        <v>1573</v>
      </c>
      <c r="I1538" s="196" t="s">
        <v>19</v>
      </c>
      <c r="J1538" s="196" t="s">
        <v>62</v>
      </c>
      <c r="K1538" s="197">
        <v>68.64</v>
      </c>
      <c r="L1538" s="196" t="s">
        <v>63</v>
      </c>
      <c r="M1538"/>
    </row>
    <row r="1539" spans="1:13" ht="13.5" hidden="1" x14ac:dyDescent="0.25">
      <c r="A1539" s="196" t="s">
        <v>1511</v>
      </c>
      <c r="B1539" s="196" t="s">
        <v>1512</v>
      </c>
      <c r="C1539" s="196" t="s">
        <v>1561</v>
      </c>
      <c r="D1539" s="196" t="s">
        <v>1562</v>
      </c>
      <c r="E1539" s="197" t="s">
        <v>11</v>
      </c>
      <c r="F1539" s="196" t="s">
        <v>11</v>
      </c>
      <c r="G1539" s="196">
        <v>94442</v>
      </c>
      <c r="H1539" s="196" t="s">
        <v>1574</v>
      </c>
      <c r="I1539" s="196" t="s">
        <v>19</v>
      </c>
      <c r="J1539" s="196" t="s">
        <v>62</v>
      </c>
      <c r="K1539" s="197">
        <v>64.17</v>
      </c>
      <c r="L1539" s="196" t="s">
        <v>63</v>
      </c>
      <c r="M1539"/>
    </row>
    <row r="1540" spans="1:13" ht="13.5" hidden="1" x14ac:dyDescent="0.25">
      <c r="A1540" s="196" t="s">
        <v>1511</v>
      </c>
      <c r="B1540" s="196" t="s">
        <v>1512</v>
      </c>
      <c r="C1540" s="196" t="s">
        <v>1561</v>
      </c>
      <c r="D1540" s="196" t="s">
        <v>1562</v>
      </c>
      <c r="E1540" s="197" t="s">
        <v>11</v>
      </c>
      <c r="F1540" s="196" t="s">
        <v>11</v>
      </c>
      <c r="G1540" s="196">
        <v>94443</v>
      </c>
      <c r="H1540" s="196" t="s">
        <v>1575</v>
      </c>
      <c r="I1540" s="196" t="s">
        <v>19</v>
      </c>
      <c r="J1540" s="196" t="s">
        <v>62</v>
      </c>
      <c r="K1540" s="197">
        <v>68.64</v>
      </c>
      <c r="L1540" s="196" t="s">
        <v>63</v>
      </c>
      <c r="M1540"/>
    </row>
    <row r="1541" spans="1:13" ht="13.5" hidden="1" x14ac:dyDescent="0.25">
      <c r="A1541" s="196" t="s">
        <v>1511</v>
      </c>
      <c r="B1541" s="196" t="s">
        <v>1512</v>
      </c>
      <c r="C1541" s="196" t="s">
        <v>1561</v>
      </c>
      <c r="D1541" s="196" t="s">
        <v>1562</v>
      </c>
      <c r="E1541" s="197" t="s">
        <v>11</v>
      </c>
      <c r="F1541" s="196" t="s">
        <v>11</v>
      </c>
      <c r="G1541" s="196">
        <v>94445</v>
      </c>
      <c r="H1541" s="196" t="s">
        <v>1576</v>
      </c>
      <c r="I1541" s="196" t="s">
        <v>19</v>
      </c>
      <c r="J1541" s="196" t="s">
        <v>62</v>
      </c>
      <c r="K1541" s="197">
        <v>90.63</v>
      </c>
      <c r="L1541" s="196" t="s">
        <v>63</v>
      </c>
      <c r="M1541"/>
    </row>
    <row r="1542" spans="1:13" ht="13.5" hidden="1" x14ac:dyDescent="0.25">
      <c r="A1542" s="196" t="s">
        <v>1511</v>
      </c>
      <c r="B1542" s="196" t="s">
        <v>1512</v>
      </c>
      <c r="C1542" s="196" t="s">
        <v>1561</v>
      </c>
      <c r="D1542" s="196" t="s">
        <v>1562</v>
      </c>
      <c r="E1542" s="197" t="s">
        <v>11</v>
      </c>
      <c r="F1542" s="196" t="s">
        <v>11</v>
      </c>
      <c r="G1542" s="196">
        <v>94446</v>
      </c>
      <c r="H1542" s="196" t="s">
        <v>1577</v>
      </c>
      <c r="I1542" s="196" t="s">
        <v>19</v>
      </c>
      <c r="J1542" s="196" t="s">
        <v>62</v>
      </c>
      <c r="K1542" s="197">
        <v>98.23</v>
      </c>
      <c r="L1542" s="196" t="s">
        <v>63</v>
      </c>
      <c r="M1542"/>
    </row>
    <row r="1543" spans="1:13" ht="13.5" hidden="1" x14ac:dyDescent="0.25">
      <c r="A1543" s="196" t="s">
        <v>1511</v>
      </c>
      <c r="B1543" s="196" t="s">
        <v>1512</v>
      </c>
      <c r="C1543" s="196" t="s">
        <v>1561</v>
      </c>
      <c r="D1543" s="196" t="s">
        <v>1562</v>
      </c>
      <c r="E1543" s="197" t="s">
        <v>11</v>
      </c>
      <c r="F1543" s="196" t="s">
        <v>11</v>
      </c>
      <c r="G1543" s="196">
        <v>94447</v>
      </c>
      <c r="H1543" s="196" t="s">
        <v>1578</v>
      </c>
      <c r="I1543" s="196" t="s">
        <v>19</v>
      </c>
      <c r="J1543" s="196" t="s">
        <v>62</v>
      </c>
      <c r="K1543" s="197">
        <v>90.63</v>
      </c>
      <c r="L1543" s="196" t="s">
        <v>63</v>
      </c>
      <c r="M1543"/>
    </row>
    <row r="1544" spans="1:13" ht="13.5" hidden="1" x14ac:dyDescent="0.25">
      <c r="A1544" s="196" t="s">
        <v>1511</v>
      </c>
      <c r="B1544" s="196" t="s">
        <v>1512</v>
      </c>
      <c r="C1544" s="196" t="s">
        <v>1561</v>
      </c>
      <c r="D1544" s="196" t="s">
        <v>1562</v>
      </c>
      <c r="E1544" s="197" t="s">
        <v>11</v>
      </c>
      <c r="F1544" s="196" t="s">
        <v>11</v>
      </c>
      <c r="G1544" s="196">
        <v>94448</v>
      </c>
      <c r="H1544" s="196" t="s">
        <v>1579</v>
      </c>
      <c r="I1544" s="196" t="s">
        <v>19</v>
      </c>
      <c r="J1544" s="196" t="s">
        <v>62</v>
      </c>
      <c r="K1544" s="197">
        <v>98.23</v>
      </c>
      <c r="L1544" s="196" t="s">
        <v>63</v>
      </c>
      <c r="M1544"/>
    </row>
    <row r="1545" spans="1:13" ht="13.5" hidden="1" x14ac:dyDescent="0.25">
      <c r="A1545" s="196" t="s">
        <v>1511</v>
      </c>
      <c r="B1545" s="196" t="s">
        <v>1512</v>
      </c>
      <c r="C1545" s="196" t="s">
        <v>1580</v>
      </c>
      <c r="D1545" s="196" t="s">
        <v>1581</v>
      </c>
      <c r="E1545" s="197" t="s">
        <v>11</v>
      </c>
      <c r="F1545" s="196" t="s">
        <v>11</v>
      </c>
      <c r="G1545" s="196">
        <v>94207</v>
      </c>
      <c r="H1545" s="196" t="s">
        <v>1582</v>
      </c>
      <c r="I1545" s="196" t="s">
        <v>19</v>
      </c>
      <c r="J1545" s="196" t="s">
        <v>62</v>
      </c>
      <c r="K1545" s="197">
        <v>45.32</v>
      </c>
      <c r="L1545" s="196" t="s">
        <v>63</v>
      </c>
      <c r="M1545"/>
    </row>
    <row r="1546" spans="1:13" ht="13.5" hidden="1" x14ac:dyDescent="0.25">
      <c r="A1546" s="196" t="s">
        <v>1511</v>
      </c>
      <c r="B1546" s="196" t="s">
        <v>1512</v>
      </c>
      <c r="C1546" s="196" t="s">
        <v>1580</v>
      </c>
      <c r="D1546" s="196" t="s">
        <v>1581</v>
      </c>
      <c r="E1546" s="197" t="s">
        <v>11</v>
      </c>
      <c r="F1546" s="196" t="s">
        <v>11</v>
      </c>
      <c r="G1546" s="196">
        <v>94210</v>
      </c>
      <c r="H1546" s="196" t="s">
        <v>1583</v>
      </c>
      <c r="I1546" s="196" t="s">
        <v>19</v>
      </c>
      <c r="J1546" s="196" t="s">
        <v>62</v>
      </c>
      <c r="K1546" s="197">
        <v>48.19</v>
      </c>
      <c r="L1546" s="196" t="s">
        <v>63</v>
      </c>
      <c r="M1546"/>
    </row>
    <row r="1547" spans="1:13" ht="13.5" hidden="1" x14ac:dyDescent="0.25">
      <c r="A1547" s="196" t="s">
        <v>1511</v>
      </c>
      <c r="B1547" s="196" t="s">
        <v>1512</v>
      </c>
      <c r="C1547" s="196" t="s">
        <v>1580</v>
      </c>
      <c r="D1547" s="196" t="s">
        <v>1581</v>
      </c>
      <c r="E1547" s="197" t="s">
        <v>11</v>
      </c>
      <c r="F1547" s="196" t="s">
        <v>11</v>
      </c>
      <c r="G1547" s="196">
        <v>94218</v>
      </c>
      <c r="H1547" s="196" t="s">
        <v>1584</v>
      </c>
      <c r="I1547" s="196" t="s">
        <v>19</v>
      </c>
      <c r="J1547" s="196" t="s">
        <v>62</v>
      </c>
      <c r="K1547" s="197">
        <v>111.14</v>
      </c>
      <c r="L1547" s="196" t="s">
        <v>63</v>
      </c>
      <c r="M1547"/>
    </row>
    <row r="1548" spans="1:13" ht="13.5" hidden="1" x14ac:dyDescent="0.25">
      <c r="A1548" s="196" t="s">
        <v>1511</v>
      </c>
      <c r="B1548" s="196" t="s">
        <v>1512</v>
      </c>
      <c r="C1548" s="196" t="s">
        <v>1585</v>
      </c>
      <c r="D1548" s="196" t="s">
        <v>1586</v>
      </c>
      <c r="E1548" s="197" t="s">
        <v>11</v>
      </c>
      <c r="F1548" s="196" t="s">
        <v>11</v>
      </c>
      <c r="G1548" s="196">
        <v>94213</v>
      </c>
      <c r="H1548" s="196" t="s">
        <v>1587</v>
      </c>
      <c r="I1548" s="196" t="s">
        <v>19</v>
      </c>
      <c r="J1548" s="196" t="s">
        <v>62</v>
      </c>
      <c r="K1548" s="197">
        <v>70.98</v>
      </c>
      <c r="L1548" s="196" t="s">
        <v>63</v>
      </c>
      <c r="M1548"/>
    </row>
    <row r="1549" spans="1:13" ht="13.5" hidden="1" x14ac:dyDescent="0.25">
      <c r="A1549" s="196" t="s">
        <v>1511</v>
      </c>
      <c r="B1549" s="196" t="s">
        <v>1512</v>
      </c>
      <c r="C1549" s="196" t="s">
        <v>1585</v>
      </c>
      <c r="D1549" s="196" t="s">
        <v>1586</v>
      </c>
      <c r="E1549" s="197" t="s">
        <v>11</v>
      </c>
      <c r="F1549" s="196" t="s">
        <v>11</v>
      </c>
      <c r="G1549" s="196">
        <v>94216</v>
      </c>
      <c r="H1549" s="196" t="s">
        <v>1588</v>
      </c>
      <c r="I1549" s="196" t="s">
        <v>19</v>
      </c>
      <c r="J1549" s="196" t="s">
        <v>62</v>
      </c>
      <c r="K1549" s="197">
        <v>198.36</v>
      </c>
      <c r="L1549" s="196" t="s">
        <v>63</v>
      </c>
      <c r="M1549"/>
    </row>
    <row r="1550" spans="1:13" ht="13.5" hidden="1" x14ac:dyDescent="0.25">
      <c r="A1550" s="196" t="s">
        <v>1511</v>
      </c>
      <c r="B1550" s="196" t="s">
        <v>1512</v>
      </c>
      <c r="C1550" s="196" t="s">
        <v>1589</v>
      </c>
      <c r="D1550" s="196" t="s">
        <v>1590</v>
      </c>
      <c r="E1550" s="197" t="s">
        <v>11</v>
      </c>
      <c r="F1550" s="196" t="s">
        <v>11</v>
      </c>
      <c r="G1550" s="196">
        <v>94219</v>
      </c>
      <c r="H1550" s="196" t="s">
        <v>1591</v>
      </c>
      <c r="I1550" s="196" t="s">
        <v>9</v>
      </c>
      <c r="J1550" s="196" t="s">
        <v>62</v>
      </c>
      <c r="K1550" s="197">
        <v>46.9</v>
      </c>
      <c r="L1550" s="196" t="s">
        <v>63</v>
      </c>
      <c r="M1550"/>
    </row>
    <row r="1551" spans="1:13" ht="13.5" hidden="1" x14ac:dyDescent="0.25">
      <c r="A1551" s="196" t="s">
        <v>1511</v>
      </c>
      <c r="B1551" s="196" t="s">
        <v>1512</v>
      </c>
      <c r="C1551" s="196" t="s">
        <v>1589</v>
      </c>
      <c r="D1551" s="196" t="s">
        <v>1590</v>
      </c>
      <c r="E1551" s="197" t="s">
        <v>11</v>
      </c>
      <c r="F1551" s="196" t="s">
        <v>11</v>
      </c>
      <c r="G1551" s="196">
        <v>94220</v>
      </c>
      <c r="H1551" s="196" t="s">
        <v>1592</v>
      </c>
      <c r="I1551" s="196" t="s">
        <v>9</v>
      </c>
      <c r="J1551" s="196" t="s">
        <v>62</v>
      </c>
      <c r="K1551" s="197">
        <v>59.92</v>
      </c>
      <c r="L1551" s="196" t="s">
        <v>63</v>
      </c>
      <c r="M1551"/>
    </row>
    <row r="1552" spans="1:13" ht="13.5" hidden="1" x14ac:dyDescent="0.25">
      <c r="A1552" s="196" t="s">
        <v>1511</v>
      </c>
      <c r="B1552" s="196" t="s">
        <v>1512</v>
      </c>
      <c r="C1552" s="196" t="s">
        <v>1589</v>
      </c>
      <c r="D1552" s="196" t="s">
        <v>1590</v>
      </c>
      <c r="E1552" s="197" t="s">
        <v>11</v>
      </c>
      <c r="F1552" s="196" t="s">
        <v>11</v>
      </c>
      <c r="G1552" s="196">
        <v>94221</v>
      </c>
      <c r="H1552" s="196" t="s">
        <v>1593</v>
      </c>
      <c r="I1552" s="196" t="s">
        <v>9</v>
      </c>
      <c r="J1552" s="196" t="s">
        <v>62</v>
      </c>
      <c r="K1552" s="197">
        <v>38.07</v>
      </c>
      <c r="L1552" s="196" t="s">
        <v>63</v>
      </c>
      <c r="M1552"/>
    </row>
    <row r="1553" spans="1:13" ht="13.5" hidden="1" x14ac:dyDescent="0.25">
      <c r="A1553" s="196" t="s">
        <v>1511</v>
      </c>
      <c r="B1553" s="196" t="s">
        <v>1512</v>
      </c>
      <c r="C1553" s="196" t="s">
        <v>1589</v>
      </c>
      <c r="D1553" s="196" t="s">
        <v>1590</v>
      </c>
      <c r="E1553" s="197" t="s">
        <v>11</v>
      </c>
      <c r="F1553" s="196" t="s">
        <v>11</v>
      </c>
      <c r="G1553" s="196">
        <v>94222</v>
      </c>
      <c r="H1553" s="196" t="s">
        <v>1594</v>
      </c>
      <c r="I1553" s="196" t="s">
        <v>9</v>
      </c>
      <c r="J1553" s="196" t="s">
        <v>62</v>
      </c>
      <c r="K1553" s="197">
        <v>51.09</v>
      </c>
      <c r="L1553" s="196" t="s">
        <v>63</v>
      </c>
      <c r="M1553"/>
    </row>
    <row r="1554" spans="1:13" ht="13.5" hidden="1" x14ac:dyDescent="0.25">
      <c r="A1554" s="196" t="s">
        <v>1511</v>
      </c>
      <c r="B1554" s="196" t="s">
        <v>1512</v>
      </c>
      <c r="C1554" s="196" t="s">
        <v>1595</v>
      </c>
      <c r="D1554" s="196" t="s">
        <v>1596</v>
      </c>
      <c r="E1554" s="197" t="s">
        <v>11</v>
      </c>
      <c r="F1554" s="196" t="s">
        <v>11</v>
      </c>
      <c r="G1554" s="196">
        <v>94223</v>
      </c>
      <c r="H1554" s="196" t="s">
        <v>1597</v>
      </c>
      <c r="I1554" s="196" t="s">
        <v>9</v>
      </c>
      <c r="J1554" s="196" t="s">
        <v>62</v>
      </c>
      <c r="K1554" s="197">
        <v>75.91</v>
      </c>
      <c r="L1554" s="196" t="s">
        <v>63</v>
      </c>
      <c r="M1554"/>
    </row>
    <row r="1555" spans="1:13" ht="13.5" hidden="1" x14ac:dyDescent="0.25">
      <c r="A1555" s="196" t="s">
        <v>1511</v>
      </c>
      <c r="B1555" s="196" t="s">
        <v>1512</v>
      </c>
      <c r="C1555" s="196" t="s">
        <v>1595</v>
      </c>
      <c r="D1555" s="196" t="s">
        <v>1596</v>
      </c>
      <c r="E1555" s="197" t="s">
        <v>11</v>
      </c>
      <c r="F1555" s="196" t="s">
        <v>11</v>
      </c>
      <c r="G1555" s="196">
        <v>94451</v>
      </c>
      <c r="H1555" s="196" t="s">
        <v>1598</v>
      </c>
      <c r="I1555" s="196" t="s">
        <v>9</v>
      </c>
      <c r="J1555" s="196" t="s">
        <v>62</v>
      </c>
      <c r="K1555" s="197">
        <v>84.22</v>
      </c>
      <c r="L1555" s="196" t="s">
        <v>63</v>
      </c>
      <c r="M1555"/>
    </row>
    <row r="1556" spans="1:13" ht="13.5" hidden="1" x14ac:dyDescent="0.25">
      <c r="A1556" s="196" t="s">
        <v>1511</v>
      </c>
      <c r="B1556" s="196" t="s">
        <v>1512</v>
      </c>
      <c r="C1556" s="196" t="s">
        <v>1595</v>
      </c>
      <c r="D1556" s="196" t="s">
        <v>1596</v>
      </c>
      <c r="E1556" s="197" t="s">
        <v>11</v>
      </c>
      <c r="F1556" s="196" t="s">
        <v>11</v>
      </c>
      <c r="G1556" s="196">
        <v>100325</v>
      </c>
      <c r="H1556" s="196" t="s">
        <v>1599</v>
      </c>
      <c r="I1556" s="196" t="s">
        <v>9</v>
      </c>
      <c r="J1556" s="196" t="s">
        <v>62</v>
      </c>
      <c r="K1556" s="197">
        <v>81.540000000000006</v>
      </c>
      <c r="L1556" s="196" t="s">
        <v>63</v>
      </c>
      <c r="M1556"/>
    </row>
    <row r="1557" spans="1:13" ht="13.5" hidden="1" x14ac:dyDescent="0.25">
      <c r="A1557" s="196" t="s">
        <v>1511</v>
      </c>
      <c r="B1557" s="196" t="s">
        <v>1512</v>
      </c>
      <c r="C1557" s="196" t="s">
        <v>1595</v>
      </c>
      <c r="D1557" s="196" t="s">
        <v>1596</v>
      </c>
      <c r="E1557" s="197" t="s">
        <v>11</v>
      </c>
      <c r="F1557" s="196" t="s">
        <v>11</v>
      </c>
      <c r="G1557" s="196">
        <v>100327</v>
      </c>
      <c r="H1557" s="196" t="s">
        <v>1600</v>
      </c>
      <c r="I1557" s="196" t="s">
        <v>9</v>
      </c>
      <c r="J1557" s="196" t="s">
        <v>62</v>
      </c>
      <c r="K1557" s="197">
        <v>61.54</v>
      </c>
      <c r="L1557" s="196" t="s">
        <v>63</v>
      </c>
      <c r="M1557"/>
    </row>
    <row r="1558" spans="1:13" ht="13.5" hidden="1" x14ac:dyDescent="0.25">
      <c r="A1558" s="196" t="s">
        <v>1511</v>
      </c>
      <c r="B1558" s="196" t="s">
        <v>1512</v>
      </c>
      <c r="C1558" s="196" t="s">
        <v>1595</v>
      </c>
      <c r="D1558" s="196" t="s">
        <v>1596</v>
      </c>
      <c r="E1558" s="197" t="s">
        <v>11</v>
      </c>
      <c r="F1558" s="196" t="s">
        <v>11</v>
      </c>
      <c r="G1558" s="196">
        <v>100328</v>
      </c>
      <c r="H1558" s="196" t="s">
        <v>1601</v>
      </c>
      <c r="I1558" s="196" t="s">
        <v>19</v>
      </c>
      <c r="J1558" s="196" t="s">
        <v>62</v>
      </c>
      <c r="K1558" s="197">
        <v>21.61</v>
      </c>
      <c r="L1558" s="196" t="s">
        <v>63</v>
      </c>
      <c r="M1558"/>
    </row>
    <row r="1559" spans="1:13" ht="13.5" hidden="1" x14ac:dyDescent="0.25">
      <c r="A1559" s="196" t="s">
        <v>1511</v>
      </c>
      <c r="B1559" s="196" t="s">
        <v>1512</v>
      </c>
      <c r="C1559" s="196" t="s">
        <v>1595</v>
      </c>
      <c r="D1559" s="196" t="s">
        <v>1596</v>
      </c>
      <c r="E1559" s="197" t="s">
        <v>11</v>
      </c>
      <c r="F1559" s="196" t="s">
        <v>11</v>
      </c>
      <c r="G1559" s="196">
        <v>100329</v>
      </c>
      <c r="H1559" s="196" t="s">
        <v>1602</v>
      </c>
      <c r="I1559" s="196" t="s">
        <v>19</v>
      </c>
      <c r="J1559" s="196" t="s">
        <v>62</v>
      </c>
      <c r="K1559" s="197">
        <v>26.08</v>
      </c>
      <c r="L1559" s="196" t="s">
        <v>63</v>
      </c>
      <c r="M1559"/>
    </row>
    <row r="1560" spans="1:13" ht="13.5" hidden="1" x14ac:dyDescent="0.25">
      <c r="A1560" s="196" t="s">
        <v>1511</v>
      </c>
      <c r="B1560" s="196" t="s">
        <v>1512</v>
      </c>
      <c r="C1560" s="196" t="s">
        <v>1595</v>
      </c>
      <c r="D1560" s="196" t="s">
        <v>1596</v>
      </c>
      <c r="E1560" s="197" t="s">
        <v>11</v>
      </c>
      <c r="F1560" s="196" t="s">
        <v>11</v>
      </c>
      <c r="G1560" s="196">
        <v>100330</v>
      </c>
      <c r="H1560" s="196" t="s">
        <v>1603</v>
      </c>
      <c r="I1560" s="196" t="s">
        <v>19</v>
      </c>
      <c r="J1560" s="196" t="s">
        <v>62</v>
      </c>
      <c r="K1560" s="197">
        <v>29.33</v>
      </c>
      <c r="L1560" s="196" t="s">
        <v>63</v>
      </c>
      <c r="M1560"/>
    </row>
    <row r="1561" spans="1:13" ht="13.5" hidden="1" x14ac:dyDescent="0.25">
      <c r="A1561" s="196" t="s">
        <v>1511</v>
      </c>
      <c r="B1561" s="196" t="s">
        <v>1512</v>
      </c>
      <c r="C1561" s="196" t="s">
        <v>1595</v>
      </c>
      <c r="D1561" s="196" t="s">
        <v>1596</v>
      </c>
      <c r="E1561" s="197" t="s">
        <v>11</v>
      </c>
      <c r="F1561" s="196" t="s">
        <v>11</v>
      </c>
      <c r="G1561" s="196">
        <v>100331</v>
      </c>
      <c r="H1561" s="196" t="s">
        <v>1604</v>
      </c>
      <c r="I1561" s="196" t="s">
        <v>19</v>
      </c>
      <c r="J1561" s="196" t="s">
        <v>62</v>
      </c>
      <c r="K1561" s="197">
        <v>36.97</v>
      </c>
      <c r="L1561" s="196" t="s">
        <v>63</v>
      </c>
      <c r="M1561"/>
    </row>
    <row r="1562" spans="1:13" ht="13.5" hidden="1" x14ac:dyDescent="0.25">
      <c r="A1562" s="196" t="s">
        <v>1511</v>
      </c>
      <c r="B1562" s="196" t="s">
        <v>1512</v>
      </c>
      <c r="C1562" s="196" t="s">
        <v>1605</v>
      </c>
      <c r="D1562" s="196" t="s">
        <v>1606</v>
      </c>
      <c r="E1562" s="197" t="s">
        <v>11</v>
      </c>
      <c r="F1562" s="196" t="s">
        <v>11</v>
      </c>
      <c r="G1562" s="196">
        <v>100434</v>
      </c>
      <c r="H1562" s="196" t="s">
        <v>1607</v>
      </c>
      <c r="I1562" s="196" t="s">
        <v>9</v>
      </c>
      <c r="J1562" s="196" t="s">
        <v>62</v>
      </c>
      <c r="K1562" s="197">
        <v>175.9</v>
      </c>
      <c r="L1562" s="196" t="s">
        <v>63</v>
      </c>
      <c r="M1562"/>
    </row>
    <row r="1563" spans="1:13" ht="13.5" hidden="1" x14ac:dyDescent="0.25">
      <c r="A1563" s="196" t="s">
        <v>1511</v>
      </c>
      <c r="B1563" s="196" t="s">
        <v>1512</v>
      </c>
      <c r="C1563" s="196" t="s">
        <v>1605</v>
      </c>
      <c r="D1563" s="196" t="s">
        <v>1606</v>
      </c>
      <c r="E1563" s="197" t="s">
        <v>11</v>
      </c>
      <c r="F1563" s="196" t="s">
        <v>11</v>
      </c>
      <c r="G1563" s="196">
        <v>100435</v>
      </c>
      <c r="H1563" s="196" t="s">
        <v>1608</v>
      </c>
      <c r="I1563" s="196" t="s">
        <v>9</v>
      </c>
      <c r="J1563" s="196" t="s">
        <v>62</v>
      </c>
      <c r="K1563" s="197">
        <v>57.76</v>
      </c>
      <c r="L1563" s="196" t="s">
        <v>63</v>
      </c>
      <c r="M1563"/>
    </row>
    <row r="1564" spans="1:13" ht="13.5" hidden="1" x14ac:dyDescent="0.25">
      <c r="A1564" s="196" t="s">
        <v>1511</v>
      </c>
      <c r="B1564" s="196" t="s">
        <v>1512</v>
      </c>
      <c r="C1564" s="196" t="s">
        <v>1609</v>
      </c>
      <c r="D1564" s="196" t="s">
        <v>1610</v>
      </c>
      <c r="E1564" s="197" t="s">
        <v>11</v>
      </c>
      <c r="F1564" s="196" t="s">
        <v>11</v>
      </c>
      <c r="G1564" s="196">
        <v>94227</v>
      </c>
      <c r="H1564" s="196" t="s">
        <v>1611</v>
      </c>
      <c r="I1564" s="196" t="s">
        <v>9</v>
      </c>
      <c r="J1564" s="196" t="s">
        <v>62</v>
      </c>
      <c r="K1564" s="197">
        <v>66.510000000000005</v>
      </c>
      <c r="L1564" s="196" t="s">
        <v>63</v>
      </c>
      <c r="M1564"/>
    </row>
    <row r="1565" spans="1:13" ht="13.5" hidden="1" x14ac:dyDescent="0.25">
      <c r="A1565" s="196" t="s">
        <v>1511</v>
      </c>
      <c r="B1565" s="196" t="s">
        <v>1512</v>
      </c>
      <c r="C1565" s="196" t="s">
        <v>1609</v>
      </c>
      <c r="D1565" s="196" t="s">
        <v>1610</v>
      </c>
      <c r="E1565" s="197" t="s">
        <v>11</v>
      </c>
      <c r="F1565" s="196" t="s">
        <v>11</v>
      </c>
      <c r="G1565" s="196">
        <v>94228</v>
      </c>
      <c r="H1565" s="196" t="s">
        <v>1612</v>
      </c>
      <c r="I1565" s="196" t="s">
        <v>9</v>
      </c>
      <c r="J1565" s="196" t="s">
        <v>62</v>
      </c>
      <c r="K1565" s="197">
        <v>91.34</v>
      </c>
      <c r="L1565" s="196" t="s">
        <v>63</v>
      </c>
      <c r="M1565"/>
    </row>
    <row r="1566" spans="1:13" ht="13.5" hidden="1" x14ac:dyDescent="0.25">
      <c r="A1566" s="196" t="s">
        <v>1511</v>
      </c>
      <c r="B1566" s="196" t="s">
        <v>1512</v>
      </c>
      <c r="C1566" s="196" t="s">
        <v>1609</v>
      </c>
      <c r="D1566" s="196" t="s">
        <v>1610</v>
      </c>
      <c r="E1566" s="197" t="s">
        <v>11</v>
      </c>
      <c r="F1566" s="196" t="s">
        <v>11</v>
      </c>
      <c r="G1566" s="196">
        <v>94229</v>
      </c>
      <c r="H1566" s="196" t="s">
        <v>1613</v>
      </c>
      <c r="I1566" s="196" t="s">
        <v>9</v>
      </c>
      <c r="J1566" s="196" t="s">
        <v>62</v>
      </c>
      <c r="K1566" s="197">
        <v>176.1</v>
      </c>
      <c r="L1566" s="196" t="s">
        <v>63</v>
      </c>
      <c r="M1566"/>
    </row>
    <row r="1567" spans="1:13" ht="13.5" hidden="1" x14ac:dyDescent="0.25">
      <c r="A1567" s="196" t="s">
        <v>1511</v>
      </c>
      <c r="B1567" s="196" t="s">
        <v>1512</v>
      </c>
      <c r="C1567" s="196" t="s">
        <v>1614</v>
      </c>
      <c r="D1567" s="196" t="s">
        <v>1615</v>
      </c>
      <c r="E1567" s="197" t="s">
        <v>11</v>
      </c>
      <c r="F1567" s="196" t="s">
        <v>11</v>
      </c>
      <c r="G1567" s="196">
        <v>94231</v>
      </c>
      <c r="H1567" s="196" t="s">
        <v>1616</v>
      </c>
      <c r="I1567" s="196" t="s">
        <v>9</v>
      </c>
      <c r="J1567" s="196" t="s">
        <v>62</v>
      </c>
      <c r="K1567" s="197">
        <v>53.68</v>
      </c>
      <c r="L1567" s="196" t="s">
        <v>63</v>
      </c>
      <c r="M1567"/>
    </row>
    <row r="1568" spans="1:13" ht="13.5" hidden="1" x14ac:dyDescent="0.25">
      <c r="A1568" s="196" t="s">
        <v>1511</v>
      </c>
      <c r="B1568" s="196" t="s">
        <v>1512</v>
      </c>
      <c r="C1568" s="196" t="s">
        <v>1617</v>
      </c>
      <c r="D1568" s="196" t="s">
        <v>1618</v>
      </c>
      <c r="E1568" s="197" t="s">
        <v>11</v>
      </c>
      <c r="F1568" s="196" t="s">
        <v>11</v>
      </c>
      <c r="G1568" s="196">
        <v>94449</v>
      </c>
      <c r="H1568" s="196" t="s">
        <v>1619</v>
      </c>
      <c r="I1568" s="196" t="s">
        <v>19</v>
      </c>
      <c r="J1568" s="196" t="s">
        <v>62</v>
      </c>
      <c r="K1568" s="197">
        <v>71.58</v>
      </c>
      <c r="L1568" s="196" t="s">
        <v>63</v>
      </c>
      <c r="M1568"/>
    </row>
    <row r="1569" spans="1:13" ht="13.5" hidden="1" x14ac:dyDescent="0.25">
      <c r="A1569" s="196" t="s">
        <v>1511</v>
      </c>
      <c r="B1569" s="196" t="s">
        <v>1512</v>
      </c>
      <c r="C1569" s="196" t="s">
        <v>1620</v>
      </c>
      <c r="D1569" s="196" t="s">
        <v>1621</v>
      </c>
      <c r="E1569" s="197" t="s">
        <v>11</v>
      </c>
      <c r="F1569" s="196" t="s">
        <v>11</v>
      </c>
      <c r="G1569" s="196">
        <v>92255</v>
      </c>
      <c r="H1569" s="196" t="s">
        <v>1622</v>
      </c>
      <c r="I1569" s="196" t="s">
        <v>96</v>
      </c>
      <c r="J1569" s="196" t="s">
        <v>62</v>
      </c>
      <c r="K1569" s="197">
        <v>212.59</v>
      </c>
      <c r="L1569" s="196" t="s">
        <v>63</v>
      </c>
      <c r="M1569"/>
    </row>
    <row r="1570" spans="1:13" ht="13.5" hidden="1" x14ac:dyDescent="0.25">
      <c r="A1570" s="196" t="s">
        <v>1511</v>
      </c>
      <c r="B1570" s="196" t="s">
        <v>1512</v>
      </c>
      <c r="C1570" s="196" t="s">
        <v>1620</v>
      </c>
      <c r="D1570" s="196" t="s">
        <v>1621</v>
      </c>
      <c r="E1570" s="197" t="s">
        <v>11</v>
      </c>
      <c r="F1570" s="196" t="s">
        <v>11</v>
      </c>
      <c r="G1570" s="196">
        <v>92256</v>
      </c>
      <c r="H1570" s="196" t="s">
        <v>1623</v>
      </c>
      <c r="I1570" s="196" t="s">
        <v>96</v>
      </c>
      <c r="J1570" s="196" t="s">
        <v>62</v>
      </c>
      <c r="K1570" s="197">
        <v>265.64</v>
      </c>
      <c r="L1570" s="196" t="s">
        <v>63</v>
      </c>
      <c r="M1570"/>
    </row>
    <row r="1571" spans="1:13" ht="13.5" hidden="1" x14ac:dyDescent="0.25">
      <c r="A1571" s="196" t="s">
        <v>1511</v>
      </c>
      <c r="B1571" s="196" t="s">
        <v>1512</v>
      </c>
      <c r="C1571" s="196" t="s">
        <v>1620</v>
      </c>
      <c r="D1571" s="196" t="s">
        <v>1621</v>
      </c>
      <c r="E1571" s="197" t="s">
        <v>11</v>
      </c>
      <c r="F1571" s="196" t="s">
        <v>11</v>
      </c>
      <c r="G1571" s="196">
        <v>92257</v>
      </c>
      <c r="H1571" s="196" t="s">
        <v>1624</v>
      </c>
      <c r="I1571" s="196" t="s">
        <v>96</v>
      </c>
      <c r="J1571" s="196" t="s">
        <v>62</v>
      </c>
      <c r="K1571" s="197">
        <v>318.25</v>
      </c>
      <c r="L1571" s="196" t="s">
        <v>63</v>
      </c>
      <c r="M1571"/>
    </row>
    <row r="1572" spans="1:13" ht="13.5" hidden="1" x14ac:dyDescent="0.25">
      <c r="A1572" s="196" t="s">
        <v>1511</v>
      </c>
      <c r="B1572" s="196" t="s">
        <v>1512</v>
      </c>
      <c r="C1572" s="196" t="s">
        <v>1620</v>
      </c>
      <c r="D1572" s="196" t="s">
        <v>1621</v>
      </c>
      <c r="E1572" s="197" t="s">
        <v>11</v>
      </c>
      <c r="F1572" s="196" t="s">
        <v>11</v>
      </c>
      <c r="G1572" s="196">
        <v>92258</v>
      </c>
      <c r="H1572" s="196" t="s">
        <v>1625</v>
      </c>
      <c r="I1572" s="196" t="s">
        <v>96</v>
      </c>
      <c r="J1572" s="196" t="s">
        <v>62</v>
      </c>
      <c r="K1572" s="197">
        <v>402.85</v>
      </c>
      <c r="L1572" s="196" t="s">
        <v>63</v>
      </c>
      <c r="M1572"/>
    </row>
    <row r="1573" spans="1:13" ht="13.5" hidden="1" x14ac:dyDescent="0.25">
      <c r="A1573" s="196" t="s">
        <v>1511</v>
      </c>
      <c r="B1573" s="196" t="s">
        <v>1512</v>
      </c>
      <c r="C1573" s="196" t="s">
        <v>1620</v>
      </c>
      <c r="D1573" s="196" t="s">
        <v>1621</v>
      </c>
      <c r="E1573" s="197" t="s">
        <v>11</v>
      </c>
      <c r="F1573" s="196" t="s">
        <v>11</v>
      </c>
      <c r="G1573" s="196">
        <v>92568</v>
      </c>
      <c r="H1573" s="196" t="s">
        <v>1626</v>
      </c>
      <c r="I1573" s="196" t="s">
        <v>19</v>
      </c>
      <c r="J1573" s="196" t="s">
        <v>62</v>
      </c>
      <c r="K1573" s="197">
        <v>126.05</v>
      </c>
      <c r="L1573" s="196" t="s">
        <v>63</v>
      </c>
      <c r="M1573"/>
    </row>
    <row r="1574" spans="1:13" ht="13.5" hidden="1" x14ac:dyDescent="0.25">
      <c r="A1574" s="196" t="s">
        <v>1511</v>
      </c>
      <c r="B1574" s="196" t="s">
        <v>1512</v>
      </c>
      <c r="C1574" s="196" t="s">
        <v>1620</v>
      </c>
      <c r="D1574" s="196" t="s">
        <v>1621</v>
      </c>
      <c r="E1574" s="197" t="s">
        <v>11</v>
      </c>
      <c r="F1574" s="196" t="s">
        <v>11</v>
      </c>
      <c r="G1574" s="196">
        <v>92569</v>
      </c>
      <c r="H1574" s="196" t="s">
        <v>1627</v>
      </c>
      <c r="I1574" s="196" t="s">
        <v>19</v>
      </c>
      <c r="J1574" s="196" t="s">
        <v>62</v>
      </c>
      <c r="K1574" s="197">
        <v>69.930000000000007</v>
      </c>
      <c r="L1574" s="196" t="s">
        <v>63</v>
      </c>
      <c r="M1574"/>
    </row>
    <row r="1575" spans="1:13" ht="13.5" hidden="1" x14ac:dyDescent="0.25">
      <c r="A1575" s="196" t="s">
        <v>1511</v>
      </c>
      <c r="B1575" s="196" t="s">
        <v>1512</v>
      </c>
      <c r="C1575" s="196" t="s">
        <v>1620</v>
      </c>
      <c r="D1575" s="196" t="s">
        <v>1621</v>
      </c>
      <c r="E1575" s="197" t="s">
        <v>11</v>
      </c>
      <c r="F1575" s="196" t="s">
        <v>11</v>
      </c>
      <c r="G1575" s="196">
        <v>92570</v>
      </c>
      <c r="H1575" s="196" t="s">
        <v>1628</v>
      </c>
      <c r="I1575" s="196" t="s">
        <v>19</v>
      </c>
      <c r="J1575" s="196" t="s">
        <v>62</v>
      </c>
      <c r="K1575" s="197">
        <v>44.19</v>
      </c>
      <c r="L1575" s="196" t="s">
        <v>63</v>
      </c>
      <c r="M1575"/>
    </row>
    <row r="1576" spans="1:13" ht="13.5" hidden="1" x14ac:dyDescent="0.25">
      <c r="A1576" s="196" t="s">
        <v>1511</v>
      </c>
      <c r="B1576" s="196" t="s">
        <v>1512</v>
      </c>
      <c r="C1576" s="196" t="s">
        <v>1620</v>
      </c>
      <c r="D1576" s="196" t="s">
        <v>1621</v>
      </c>
      <c r="E1576" s="197" t="s">
        <v>11</v>
      </c>
      <c r="F1576" s="196" t="s">
        <v>11</v>
      </c>
      <c r="G1576" s="196">
        <v>92571</v>
      </c>
      <c r="H1576" s="196" t="s">
        <v>1629</v>
      </c>
      <c r="I1576" s="196" t="s">
        <v>19</v>
      </c>
      <c r="J1576" s="196" t="s">
        <v>62</v>
      </c>
      <c r="K1576" s="197">
        <v>136.16</v>
      </c>
      <c r="L1576" s="196" t="s">
        <v>63</v>
      </c>
      <c r="M1576"/>
    </row>
    <row r="1577" spans="1:13" ht="13.5" hidden="1" x14ac:dyDescent="0.25">
      <c r="A1577" s="196" t="s">
        <v>1511</v>
      </c>
      <c r="B1577" s="196" t="s">
        <v>1512</v>
      </c>
      <c r="C1577" s="196" t="s">
        <v>1620</v>
      </c>
      <c r="D1577" s="196" t="s">
        <v>1621</v>
      </c>
      <c r="E1577" s="197" t="s">
        <v>11</v>
      </c>
      <c r="F1577" s="196" t="s">
        <v>11</v>
      </c>
      <c r="G1577" s="196">
        <v>92572</v>
      </c>
      <c r="H1577" s="196" t="s">
        <v>1630</v>
      </c>
      <c r="I1577" s="196" t="s">
        <v>19</v>
      </c>
      <c r="J1577" s="196" t="s">
        <v>62</v>
      </c>
      <c r="K1577" s="197">
        <v>81.31</v>
      </c>
      <c r="L1577" s="196" t="s">
        <v>63</v>
      </c>
      <c r="M1577"/>
    </row>
    <row r="1578" spans="1:13" ht="13.5" hidden="1" x14ac:dyDescent="0.25">
      <c r="A1578" s="196" t="s">
        <v>1511</v>
      </c>
      <c r="B1578" s="196" t="s">
        <v>1512</v>
      </c>
      <c r="C1578" s="196" t="s">
        <v>1620</v>
      </c>
      <c r="D1578" s="196" t="s">
        <v>1621</v>
      </c>
      <c r="E1578" s="197" t="s">
        <v>11</v>
      </c>
      <c r="F1578" s="196" t="s">
        <v>11</v>
      </c>
      <c r="G1578" s="196">
        <v>92573</v>
      </c>
      <c r="H1578" s="196" t="s">
        <v>1631</v>
      </c>
      <c r="I1578" s="196" t="s">
        <v>19</v>
      </c>
      <c r="J1578" s="196" t="s">
        <v>62</v>
      </c>
      <c r="K1578" s="197">
        <v>48.53</v>
      </c>
      <c r="L1578" s="196" t="s">
        <v>63</v>
      </c>
      <c r="M1578"/>
    </row>
    <row r="1579" spans="1:13" ht="13.5" hidden="1" x14ac:dyDescent="0.25">
      <c r="A1579" s="196" t="s">
        <v>1511</v>
      </c>
      <c r="B1579" s="196" t="s">
        <v>1512</v>
      </c>
      <c r="C1579" s="196" t="s">
        <v>1620</v>
      </c>
      <c r="D1579" s="196" t="s">
        <v>1621</v>
      </c>
      <c r="E1579" s="197" t="s">
        <v>11</v>
      </c>
      <c r="F1579" s="196" t="s">
        <v>11</v>
      </c>
      <c r="G1579" s="196">
        <v>92574</v>
      </c>
      <c r="H1579" s="196" t="s">
        <v>1632</v>
      </c>
      <c r="I1579" s="196" t="s">
        <v>19</v>
      </c>
      <c r="J1579" s="196" t="s">
        <v>62</v>
      </c>
      <c r="K1579" s="197">
        <v>128.43</v>
      </c>
      <c r="L1579" s="196" t="s">
        <v>63</v>
      </c>
      <c r="M1579"/>
    </row>
    <row r="1580" spans="1:13" ht="13.5" hidden="1" x14ac:dyDescent="0.25">
      <c r="A1580" s="196" t="s">
        <v>1511</v>
      </c>
      <c r="B1580" s="196" t="s">
        <v>1512</v>
      </c>
      <c r="C1580" s="196" t="s">
        <v>1620</v>
      </c>
      <c r="D1580" s="196" t="s">
        <v>1621</v>
      </c>
      <c r="E1580" s="197" t="s">
        <v>11</v>
      </c>
      <c r="F1580" s="196" t="s">
        <v>11</v>
      </c>
      <c r="G1580" s="196">
        <v>92575</v>
      </c>
      <c r="H1580" s="196" t="s">
        <v>1633</v>
      </c>
      <c r="I1580" s="196" t="s">
        <v>19</v>
      </c>
      <c r="J1580" s="196" t="s">
        <v>62</v>
      </c>
      <c r="K1580" s="197">
        <v>64.12</v>
      </c>
      <c r="L1580" s="196" t="s">
        <v>63</v>
      </c>
      <c r="M1580"/>
    </row>
    <row r="1581" spans="1:13" ht="13.5" hidden="1" x14ac:dyDescent="0.25">
      <c r="A1581" s="196" t="s">
        <v>1511</v>
      </c>
      <c r="B1581" s="196" t="s">
        <v>1512</v>
      </c>
      <c r="C1581" s="196" t="s">
        <v>1620</v>
      </c>
      <c r="D1581" s="196" t="s">
        <v>1621</v>
      </c>
      <c r="E1581" s="197" t="s">
        <v>11</v>
      </c>
      <c r="F1581" s="196" t="s">
        <v>11</v>
      </c>
      <c r="G1581" s="196">
        <v>92576</v>
      </c>
      <c r="H1581" s="196" t="s">
        <v>1634</v>
      </c>
      <c r="I1581" s="196" t="s">
        <v>19</v>
      </c>
      <c r="J1581" s="196" t="s">
        <v>62</v>
      </c>
      <c r="K1581" s="197">
        <v>34.92</v>
      </c>
      <c r="L1581" s="196" t="s">
        <v>63</v>
      </c>
      <c r="M1581"/>
    </row>
    <row r="1582" spans="1:13" ht="13.5" hidden="1" x14ac:dyDescent="0.25">
      <c r="A1582" s="196" t="s">
        <v>1511</v>
      </c>
      <c r="B1582" s="196" t="s">
        <v>1512</v>
      </c>
      <c r="C1582" s="196" t="s">
        <v>1620</v>
      </c>
      <c r="D1582" s="196" t="s">
        <v>1621</v>
      </c>
      <c r="E1582" s="197" t="s">
        <v>11</v>
      </c>
      <c r="F1582" s="196" t="s">
        <v>11</v>
      </c>
      <c r="G1582" s="196">
        <v>92577</v>
      </c>
      <c r="H1582" s="196" t="s">
        <v>1635</v>
      </c>
      <c r="I1582" s="196" t="s">
        <v>19</v>
      </c>
      <c r="J1582" s="196" t="s">
        <v>62</v>
      </c>
      <c r="K1582" s="197">
        <v>138.91999999999999</v>
      </c>
      <c r="L1582" s="196" t="s">
        <v>63</v>
      </c>
      <c r="M1582"/>
    </row>
    <row r="1583" spans="1:13" ht="13.5" hidden="1" x14ac:dyDescent="0.25">
      <c r="A1583" s="196" t="s">
        <v>1511</v>
      </c>
      <c r="B1583" s="196" t="s">
        <v>1512</v>
      </c>
      <c r="C1583" s="196" t="s">
        <v>1620</v>
      </c>
      <c r="D1583" s="196" t="s">
        <v>1621</v>
      </c>
      <c r="E1583" s="197" t="s">
        <v>11</v>
      </c>
      <c r="F1583" s="196" t="s">
        <v>11</v>
      </c>
      <c r="G1583" s="196">
        <v>92578</v>
      </c>
      <c r="H1583" s="196" t="s">
        <v>1636</v>
      </c>
      <c r="I1583" s="196" t="s">
        <v>19</v>
      </c>
      <c r="J1583" s="196" t="s">
        <v>62</v>
      </c>
      <c r="K1583" s="197">
        <v>69.989999999999995</v>
      </c>
      <c r="L1583" s="196" t="s">
        <v>63</v>
      </c>
      <c r="M1583"/>
    </row>
    <row r="1584" spans="1:13" ht="13.5" hidden="1" x14ac:dyDescent="0.25">
      <c r="A1584" s="196" t="s">
        <v>1511</v>
      </c>
      <c r="B1584" s="196" t="s">
        <v>1512</v>
      </c>
      <c r="C1584" s="196" t="s">
        <v>1620</v>
      </c>
      <c r="D1584" s="196" t="s">
        <v>1621</v>
      </c>
      <c r="E1584" s="197" t="s">
        <v>11</v>
      </c>
      <c r="F1584" s="196" t="s">
        <v>11</v>
      </c>
      <c r="G1584" s="196">
        <v>92579</v>
      </c>
      <c r="H1584" s="196" t="s">
        <v>1637</v>
      </c>
      <c r="I1584" s="196" t="s">
        <v>19</v>
      </c>
      <c r="J1584" s="196" t="s">
        <v>62</v>
      </c>
      <c r="K1584" s="197">
        <v>38.39</v>
      </c>
      <c r="L1584" s="196" t="s">
        <v>63</v>
      </c>
      <c r="M1584"/>
    </row>
    <row r="1585" spans="1:13" ht="13.5" hidden="1" x14ac:dyDescent="0.25">
      <c r="A1585" s="196" t="s">
        <v>1511</v>
      </c>
      <c r="B1585" s="196" t="s">
        <v>1512</v>
      </c>
      <c r="C1585" s="196" t="s">
        <v>1620</v>
      </c>
      <c r="D1585" s="196" t="s">
        <v>1621</v>
      </c>
      <c r="E1585" s="197" t="s">
        <v>11</v>
      </c>
      <c r="F1585" s="196" t="s">
        <v>11</v>
      </c>
      <c r="G1585" s="196">
        <v>92580</v>
      </c>
      <c r="H1585" s="196" t="s">
        <v>1638</v>
      </c>
      <c r="I1585" s="196" t="s">
        <v>19</v>
      </c>
      <c r="J1585" s="196" t="s">
        <v>62</v>
      </c>
      <c r="K1585" s="197">
        <v>48.52</v>
      </c>
      <c r="L1585" s="196" t="s">
        <v>63</v>
      </c>
      <c r="M1585"/>
    </row>
    <row r="1586" spans="1:13" ht="13.5" hidden="1" x14ac:dyDescent="0.25">
      <c r="A1586" s="196" t="s">
        <v>1511</v>
      </c>
      <c r="B1586" s="196" t="s">
        <v>1512</v>
      </c>
      <c r="C1586" s="196" t="s">
        <v>1620</v>
      </c>
      <c r="D1586" s="196" t="s">
        <v>1621</v>
      </c>
      <c r="E1586" s="197" t="s">
        <v>11</v>
      </c>
      <c r="F1586" s="196" t="s">
        <v>11</v>
      </c>
      <c r="G1586" s="196">
        <v>92581</v>
      </c>
      <c r="H1586" s="196" t="s">
        <v>1639</v>
      </c>
      <c r="I1586" s="196" t="s">
        <v>19</v>
      </c>
      <c r="J1586" s="196" t="s">
        <v>62</v>
      </c>
      <c r="K1586" s="197">
        <v>50.31</v>
      </c>
      <c r="L1586" s="196" t="s">
        <v>63</v>
      </c>
      <c r="M1586"/>
    </row>
    <row r="1587" spans="1:13" ht="13.5" hidden="1" x14ac:dyDescent="0.25">
      <c r="A1587" s="196" t="s">
        <v>1511</v>
      </c>
      <c r="B1587" s="196" t="s">
        <v>1512</v>
      </c>
      <c r="C1587" s="196" t="s">
        <v>1620</v>
      </c>
      <c r="D1587" s="196" t="s">
        <v>1621</v>
      </c>
      <c r="E1587" s="197" t="s">
        <v>11</v>
      </c>
      <c r="F1587" s="196" t="s">
        <v>11</v>
      </c>
      <c r="G1587" s="196">
        <v>92582</v>
      </c>
      <c r="H1587" s="196" t="s">
        <v>1640</v>
      </c>
      <c r="I1587" s="196" t="s">
        <v>96</v>
      </c>
      <c r="J1587" s="196" t="s">
        <v>62</v>
      </c>
      <c r="K1587" s="197">
        <v>726.11</v>
      </c>
      <c r="L1587" s="196" t="s">
        <v>63</v>
      </c>
      <c r="M1587"/>
    </row>
    <row r="1588" spans="1:13" ht="13.5" hidden="1" x14ac:dyDescent="0.25">
      <c r="A1588" s="196" t="s">
        <v>1511</v>
      </c>
      <c r="B1588" s="196" t="s">
        <v>1512</v>
      </c>
      <c r="C1588" s="196" t="s">
        <v>1620</v>
      </c>
      <c r="D1588" s="196" t="s">
        <v>1621</v>
      </c>
      <c r="E1588" s="197" t="s">
        <v>11</v>
      </c>
      <c r="F1588" s="196" t="s">
        <v>11</v>
      </c>
      <c r="G1588" s="196">
        <v>92584</v>
      </c>
      <c r="H1588" s="196" t="s">
        <v>1641</v>
      </c>
      <c r="I1588" s="196" t="s">
        <v>96</v>
      </c>
      <c r="J1588" s="196" t="s">
        <v>62</v>
      </c>
      <c r="K1588" s="197">
        <v>842.17</v>
      </c>
      <c r="L1588" s="196" t="s">
        <v>63</v>
      </c>
      <c r="M1588"/>
    </row>
    <row r="1589" spans="1:13" ht="13.5" hidden="1" x14ac:dyDescent="0.25">
      <c r="A1589" s="196" t="s">
        <v>1511</v>
      </c>
      <c r="B1589" s="196" t="s">
        <v>1512</v>
      </c>
      <c r="C1589" s="196" t="s">
        <v>1620</v>
      </c>
      <c r="D1589" s="196" t="s">
        <v>1621</v>
      </c>
      <c r="E1589" s="197" t="s">
        <v>11</v>
      </c>
      <c r="F1589" s="196" t="s">
        <v>11</v>
      </c>
      <c r="G1589" s="196">
        <v>92586</v>
      </c>
      <c r="H1589" s="196" t="s">
        <v>1642</v>
      </c>
      <c r="I1589" s="196" t="s">
        <v>96</v>
      </c>
      <c r="J1589" s="196" t="s">
        <v>62</v>
      </c>
      <c r="K1589" s="197">
        <v>958.22</v>
      </c>
      <c r="L1589" s="196" t="s">
        <v>63</v>
      </c>
      <c r="M1589"/>
    </row>
    <row r="1590" spans="1:13" ht="13.5" hidden="1" x14ac:dyDescent="0.25">
      <c r="A1590" s="196" t="s">
        <v>1511</v>
      </c>
      <c r="B1590" s="196" t="s">
        <v>1512</v>
      </c>
      <c r="C1590" s="196" t="s">
        <v>1620</v>
      </c>
      <c r="D1590" s="196" t="s">
        <v>1621</v>
      </c>
      <c r="E1590" s="197" t="s">
        <v>11</v>
      </c>
      <c r="F1590" s="196" t="s">
        <v>11</v>
      </c>
      <c r="G1590" s="196">
        <v>92588</v>
      </c>
      <c r="H1590" s="196" t="s">
        <v>1643</v>
      </c>
      <c r="I1590" s="196" t="s">
        <v>96</v>
      </c>
      <c r="J1590" s="196" t="s">
        <v>62</v>
      </c>
      <c r="K1590" s="199">
        <v>1218.74</v>
      </c>
      <c r="L1590" s="196" t="s">
        <v>63</v>
      </c>
      <c r="M1590"/>
    </row>
    <row r="1591" spans="1:13" ht="13.5" hidden="1" x14ac:dyDescent="0.25">
      <c r="A1591" s="196" t="s">
        <v>1511</v>
      </c>
      <c r="B1591" s="196" t="s">
        <v>1512</v>
      </c>
      <c r="C1591" s="196" t="s">
        <v>1620</v>
      </c>
      <c r="D1591" s="196" t="s">
        <v>1621</v>
      </c>
      <c r="E1591" s="197" t="s">
        <v>11</v>
      </c>
      <c r="F1591" s="196" t="s">
        <v>11</v>
      </c>
      <c r="G1591" s="196">
        <v>92590</v>
      </c>
      <c r="H1591" s="196" t="s">
        <v>1644</v>
      </c>
      <c r="I1591" s="196" t="s">
        <v>96</v>
      </c>
      <c r="J1591" s="196" t="s">
        <v>62</v>
      </c>
      <c r="K1591" s="199">
        <v>1334.79</v>
      </c>
      <c r="L1591" s="196" t="s">
        <v>63</v>
      </c>
      <c r="M1591"/>
    </row>
    <row r="1592" spans="1:13" ht="13.5" hidden="1" x14ac:dyDescent="0.25">
      <c r="A1592" s="196" t="s">
        <v>1511</v>
      </c>
      <c r="B1592" s="196" t="s">
        <v>1512</v>
      </c>
      <c r="C1592" s="196" t="s">
        <v>1620</v>
      </c>
      <c r="D1592" s="196" t="s">
        <v>1621</v>
      </c>
      <c r="E1592" s="197" t="s">
        <v>11</v>
      </c>
      <c r="F1592" s="196" t="s">
        <v>11</v>
      </c>
      <c r="G1592" s="196">
        <v>92592</v>
      </c>
      <c r="H1592" s="196" t="s">
        <v>1645</v>
      </c>
      <c r="I1592" s="196" t="s">
        <v>96</v>
      </c>
      <c r="J1592" s="196" t="s">
        <v>62</v>
      </c>
      <c r="K1592" s="199">
        <v>1503.46</v>
      </c>
      <c r="L1592" s="196" t="s">
        <v>63</v>
      </c>
      <c r="M1592"/>
    </row>
    <row r="1593" spans="1:13" ht="13.5" hidden="1" x14ac:dyDescent="0.25">
      <c r="A1593" s="196" t="s">
        <v>1511</v>
      </c>
      <c r="B1593" s="196" t="s">
        <v>1512</v>
      </c>
      <c r="C1593" s="196" t="s">
        <v>1620</v>
      </c>
      <c r="D1593" s="196" t="s">
        <v>1621</v>
      </c>
      <c r="E1593" s="197" t="s">
        <v>11</v>
      </c>
      <c r="F1593" s="196" t="s">
        <v>11</v>
      </c>
      <c r="G1593" s="196">
        <v>92594</v>
      </c>
      <c r="H1593" s="196" t="s">
        <v>1646</v>
      </c>
      <c r="I1593" s="196" t="s">
        <v>96</v>
      </c>
      <c r="J1593" s="196" t="s">
        <v>62</v>
      </c>
      <c r="K1593" s="199">
        <v>1740.31</v>
      </c>
      <c r="L1593" s="196" t="s">
        <v>63</v>
      </c>
      <c r="M1593"/>
    </row>
    <row r="1594" spans="1:13" ht="13.5" hidden="1" x14ac:dyDescent="0.25">
      <c r="A1594" s="196" t="s">
        <v>1511</v>
      </c>
      <c r="B1594" s="196" t="s">
        <v>1512</v>
      </c>
      <c r="C1594" s="196" t="s">
        <v>1620</v>
      </c>
      <c r="D1594" s="196" t="s">
        <v>1621</v>
      </c>
      <c r="E1594" s="197" t="s">
        <v>11</v>
      </c>
      <c r="F1594" s="196" t="s">
        <v>11</v>
      </c>
      <c r="G1594" s="196">
        <v>92596</v>
      </c>
      <c r="H1594" s="196" t="s">
        <v>1647</v>
      </c>
      <c r="I1594" s="196" t="s">
        <v>96</v>
      </c>
      <c r="J1594" s="196" t="s">
        <v>62</v>
      </c>
      <c r="K1594" s="199">
        <v>1945.93</v>
      </c>
      <c r="L1594" s="196" t="s">
        <v>63</v>
      </c>
      <c r="M1594"/>
    </row>
    <row r="1595" spans="1:13" ht="13.5" hidden="1" x14ac:dyDescent="0.25">
      <c r="A1595" s="196" t="s">
        <v>1511</v>
      </c>
      <c r="B1595" s="196" t="s">
        <v>1512</v>
      </c>
      <c r="C1595" s="196" t="s">
        <v>1620</v>
      </c>
      <c r="D1595" s="196" t="s">
        <v>1621</v>
      </c>
      <c r="E1595" s="197" t="s">
        <v>11</v>
      </c>
      <c r="F1595" s="196" t="s">
        <v>11</v>
      </c>
      <c r="G1595" s="196">
        <v>92598</v>
      </c>
      <c r="H1595" s="196" t="s">
        <v>1648</v>
      </c>
      <c r="I1595" s="196" t="s">
        <v>96</v>
      </c>
      <c r="J1595" s="196" t="s">
        <v>62</v>
      </c>
      <c r="K1595" s="199">
        <v>2061.98</v>
      </c>
      <c r="L1595" s="196" t="s">
        <v>63</v>
      </c>
      <c r="M1595"/>
    </row>
    <row r="1596" spans="1:13" ht="13.5" hidden="1" x14ac:dyDescent="0.25">
      <c r="A1596" s="196" t="s">
        <v>1511</v>
      </c>
      <c r="B1596" s="196" t="s">
        <v>1512</v>
      </c>
      <c r="C1596" s="196" t="s">
        <v>1620</v>
      </c>
      <c r="D1596" s="196" t="s">
        <v>1621</v>
      </c>
      <c r="E1596" s="197" t="s">
        <v>11</v>
      </c>
      <c r="F1596" s="196" t="s">
        <v>11</v>
      </c>
      <c r="G1596" s="196">
        <v>92600</v>
      </c>
      <c r="H1596" s="196" t="s">
        <v>1649</v>
      </c>
      <c r="I1596" s="196" t="s">
        <v>96</v>
      </c>
      <c r="J1596" s="196" t="s">
        <v>62</v>
      </c>
      <c r="K1596" s="199">
        <v>2207.39</v>
      </c>
      <c r="L1596" s="196" t="s">
        <v>63</v>
      </c>
      <c r="M1596"/>
    </row>
    <row r="1597" spans="1:13" ht="13.5" hidden="1" x14ac:dyDescent="0.25">
      <c r="A1597" s="196" t="s">
        <v>1511</v>
      </c>
      <c r="B1597" s="196" t="s">
        <v>1512</v>
      </c>
      <c r="C1597" s="196" t="s">
        <v>1620</v>
      </c>
      <c r="D1597" s="196" t="s">
        <v>1621</v>
      </c>
      <c r="E1597" s="197" t="s">
        <v>11</v>
      </c>
      <c r="F1597" s="196" t="s">
        <v>11</v>
      </c>
      <c r="G1597" s="196">
        <v>92602</v>
      </c>
      <c r="H1597" s="196" t="s">
        <v>1650</v>
      </c>
      <c r="I1597" s="196" t="s">
        <v>96</v>
      </c>
      <c r="J1597" s="196" t="s">
        <v>62</v>
      </c>
      <c r="K1597" s="197">
        <v>726.11</v>
      </c>
      <c r="L1597" s="196" t="s">
        <v>63</v>
      </c>
      <c r="M1597"/>
    </row>
    <row r="1598" spans="1:13" ht="13.5" hidden="1" x14ac:dyDescent="0.25">
      <c r="A1598" s="196" t="s">
        <v>1511</v>
      </c>
      <c r="B1598" s="196" t="s">
        <v>1512</v>
      </c>
      <c r="C1598" s="196" t="s">
        <v>1620</v>
      </c>
      <c r="D1598" s="196" t="s">
        <v>1621</v>
      </c>
      <c r="E1598" s="197" t="s">
        <v>11</v>
      </c>
      <c r="F1598" s="196" t="s">
        <v>11</v>
      </c>
      <c r="G1598" s="196">
        <v>92604</v>
      </c>
      <c r="H1598" s="196" t="s">
        <v>1651</v>
      </c>
      <c r="I1598" s="196" t="s">
        <v>96</v>
      </c>
      <c r="J1598" s="196" t="s">
        <v>62</v>
      </c>
      <c r="K1598" s="197">
        <v>812.81</v>
      </c>
      <c r="L1598" s="196" t="s">
        <v>63</v>
      </c>
      <c r="M1598"/>
    </row>
    <row r="1599" spans="1:13" ht="13.5" hidden="1" x14ac:dyDescent="0.25">
      <c r="A1599" s="196" t="s">
        <v>1511</v>
      </c>
      <c r="B1599" s="196" t="s">
        <v>1512</v>
      </c>
      <c r="C1599" s="196" t="s">
        <v>1620</v>
      </c>
      <c r="D1599" s="196" t="s">
        <v>1621</v>
      </c>
      <c r="E1599" s="197" t="s">
        <v>11</v>
      </c>
      <c r="F1599" s="196" t="s">
        <v>11</v>
      </c>
      <c r="G1599" s="196">
        <v>92606</v>
      </c>
      <c r="H1599" s="196" t="s">
        <v>1652</v>
      </c>
      <c r="I1599" s="196" t="s">
        <v>96</v>
      </c>
      <c r="J1599" s="196" t="s">
        <v>62</v>
      </c>
      <c r="K1599" s="197">
        <v>928.87</v>
      </c>
      <c r="L1599" s="196" t="s">
        <v>63</v>
      </c>
      <c r="M1599"/>
    </row>
    <row r="1600" spans="1:13" ht="13.5" hidden="1" x14ac:dyDescent="0.25">
      <c r="A1600" s="196" t="s">
        <v>1511</v>
      </c>
      <c r="B1600" s="196" t="s">
        <v>1512</v>
      </c>
      <c r="C1600" s="196" t="s">
        <v>1620</v>
      </c>
      <c r="D1600" s="196" t="s">
        <v>1621</v>
      </c>
      <c r="E1600" s="197" t="s">
        <v>11</v>
      </c>
      <c r="F1600" s="196" t="s">
        <v>11</v>
      </c>
      <c r="G1600" s="196">
        <v>92608</v>
      </c>
      <c r="H1600" s="196" t="s">
        <v>1653</v>
      </c>
      <c r="I1600" s="196" t="s">
        <v>96</v>
      </c>
      <c r="J1600" s="196" t="s">
        <v>62</v>
      </c>
      <c r="K1600" s="199">
        <v>1160.03</v>
      </c>
      <c r="L1600" s="196" t="s">
        <v>63</v>
      </c>
      <c r="M1600"/>
    </row>
    <row r="1601" spans="1:13" ht="13.5" hidden="1" x14ac:dyDescent="0.25">
      <c r="A1601" s="196" t="s">
        <v>1511</v>
      </c>
      <c r="B1601" s="196" t="s">
        <v>1512</v>
      </c>
      <c r="C1601" s="196" t="s">
        <v>1620</v>
      </c>
      <c r="D1601" s="196" t="s">
        <v>1621</v>
      </c>
      <c r="E1601" s="197" t="s">
        <v>11</v>
      </c>
      <c r="F1601" s="196" t="s">
        <v>11</v>
      </c>
      <c r="G1601" s="196">
        <v>92610</v>
      </c>
      <c r="H1601" s="196" t="s">
        <v>1654</v>
      </c>
      <c r="I1601" s="196" t="s">
        <v>96</v>
      </c>
      <c r="J1601" s="196" t="s">
        <v>62</v>
      </c>
      <c r="K1601" s="199">
        <v>1276.0899999999999</v>
      </c>
      <c r="L1601" s="196" t="s">
        <v>63</v>
      </c>
      <c r="M1601"/>
    </row>
    <row r="1602" spans="1:13" ht="13.5" hidden="1" x14ac:dyDescent="0.25">
      <c r="A1602" s="196" t="s">
        <v>1511</v>
      </c>
      <c r="B1602" s="196" t="s">
        <v>1512</v>
      </c>
      <c r="C1602" s="196" t="s">
        <v>1620</v>
      </c>
      <c r="D1602" s="196" t="s">
        <v>1621</v>
      </c>
      <c r="E1602" s="197" t="s">
        <v>11</v>
      </c>
      <c r="F1602" s="196" t="s">
        <v>11</v>
      </c>
      <c r="G1602" s="196">
        <v>92612</v>
      </c>
      <c r="H1602" s="196" t="s">
        <v>1655</v>
      </c>
      <c r="I1602" s="196" t="s">
        <v>96</v>
      </c>
      <c r="J1602" s="196" t="s">
        <v>62</v>
      </c>
      <c r="K1602" s="199">
        <v>1444.75</v>
      </c>
      <c r="L1602" s="196" t="s">
        <v>63</v>
      </c>
      <c r="M1602"/>
    </row>
    <row r="1603" spans="1:13" ht="13.5" hidden="1" x14ac:dyDescent="0.25">
      <c r="A1603" s="196" t="s">
        <v>1511</v>
      </c>
      <c r="B1603" s="196" t="s">
        <v>1512</v>
      </c>
      <c r="C1603" s="196" t="s">
        <v>1620</v>
      </c>
      <c r="D1603" s="196" t="s">
        <v>1621</v>
      </c>
      <c r="E1603" s="197" t="s">
        <v>11</v>
      </c>
      <c r="F1603" s="196" t="s">
        <v>11</v>
      </c>
      <c r="G1603" s="196">
        <v>92614</v>
      </c>
      <c r="H1603" s="196" t="s">
        <v>1656</v>
      </c>
      <c r="I1603" s="196" t="s">
        <v>96</v>
      </c>
      <c r="J1603" s="196" t="s">
        <v>62</v>
      </c>
      <c r="K1603" s="199">
        <v>1622.9</v>
      </c>
      <c r="L1603" s="196" t="s">
        <v>63</v>
      </c>
      <c r="M1603"/>
    </row>
    <row r="1604" spans="1:13" ht="13.5" hidden="1" x14ac:dyDescent="0.25">
      <c r="A1604" s="196" t="s">
        <v>1511</v>
      </c>
      <c r="B1604" s="196" t="s">
        <v>1512</v>
      </c>
      <c r="C1604" s="196" t="s">
        <v>1620</v>
      </c>
      <c r="D1604" s="196" t="s">
        <v>1621</v>
      </c>
      <c r="E1604" s="197" t="s">
        <v>11</v>
      </c>
      <c r="F1604" s="196" t="s">
        <v>11</v>
      </c>
      <c r="G1604" s="196">
        <v>92616</v>
      </c>
      <c r="H1604" s="196" t="s">
        <v>1657</v>
      </c>
      <c r="I1604" s="196" t="s">
        <v>96</v>
      </c>
      <c r="J1604" s="196" t="s">
        <v>62</v>
      </c>
      <c r="K1604" s="199">
        <v>1857.87</v>
      </c>
      <c r="L1604" s="196" t="s">
        <v>63</v>
      </c>
      <c r="M1604"/>
    </row>
    <row r="1605" spans="1:13" ht="13.5" hidden="1" x14ac:dyDescent="0.25">
      <c r="A1605" s="196" t="s">
        <v>1511</v>
      </c>
      <c r="B1605" s="196" t="s">
        <v>1512</v>
      </c>
      <c r="C1605" s="196" t="s">
        <v>1620</v>
      </c>
      <c r="D1605" s="196" t="s">
        <v>1621</v>
      </c>
      <c r="E1605" s="197" t="s">
        <v>11</v>
      </c>
      <c r="F1605" s="196" t="s">
        <v>11</v>
      </c>
      <c r="G1605" s="196">
        <v>92618</v>
      </c>
      <c r="H1605" s="196" t="s">
        <v>1658</v>
      </c>
      <c r="I1605" s="196" t="s">
        <v>96</v>
      </c>
      <c r="J1605" s="196" t="s">
        <v>62</v>
      </c>
      <c r="K1605" s="199">
        <v>1973.92</v>
      </c>
      <c r="L1605" s="196" t="s">
        <v>63</v>
      </c>
      <c r="M1605"/>
    </row>
    <row r="1606" spans="1:13" ht="13.5" hidden="1" x14ac:dyDescent="0.25">
      <c r="A1606" s="196" t="s">
        <v>1511</v>
      </c>
      <c r="B1606" s="196" t="s">
        <v>1512</v>
      </c>
      <c r="C1606" s="196" t="s">
        <v>1620</v>
      </c>
      <c r="D1606" s="196" t="s">
        <v>1621</v>
      </c>
      <c r="E1606" s="197" t="s">
        <v>11</v>
      </c>
      <c r="F1606" s="196" t="s">
        <v>11</v>
      </c>
      <c r="G1606" s="196">
        <v>92620</v>
      </c>
      <c r="H1606" s="196" t="s">
        <v>1659</v>
      </c>
      <c r="I1606" s="196" t="s">
        <v>96</v>
      </c>
      <c r="J1606" s="196" t="s">
        <v>62</v>
      </c>
      <c r="K1606" s="199">
        <v>2089.9699999999998</v>
      </c>
      <c r="L1606" s="196" t="s">
        <v>63</v>
      </c>
      <c r="M1606"/>
    </row>
    <row r="1607" spans="1:13" ht="13.5" hidden="1" x14ac:dyDescent="0.25">
      <c r="A1607" s="196" t="s">
        <v>1511</v>
      </c>
      <c r="B1607" s="196" t="s">
        <v>1512</v>
      </c>
      <c r="C1607" s="196" t="s">
        <v>1620</v>
      </c>
      <c r="D1607" s="196" t="s">
        <v>1621</v>
      </c>
      <c r="E1607" s="197" t="s">
        <v>11</v>
      </c>
      <c r="F1607" s="196" t="s">
        <v>11</v>
      </c>
      <c r="G1607" s="196">
        <v>100357</v>
      </c>
      <c r="H1607" s="196" t="s">
        <v>1660</v>
      </c>
      <c r="I1607" s="196" t="s">
        <v>96</v>
      </c>
      <c r="J1607" s="196" t="s">
        <v>62</v>
      </c>
      <c r="K1607" s="199">
        <v>1225.46</v>
      </c>
      <c r="L1607" s="196" t="s">
        <v>63</v>
      </c>
      <c r="M1607"/>
    </row>
    <row r="1608" spans="1:13" ht="13.5" hidden="1" x14ac:dyDescent="0.25">
      <c r="A1608" s="196" t="s">
        <v>1511</v>
      </c>
      <c r="B1608" s="196" t="s">
        <v>1512</v>
      </c>
      <c r="C1608" s="196" t="s">
        <v>1620</v>
      </c>
      <c r="D1608" s="196" t="s">
        <v>1621</v>
      </c>
      <c r="E1608" s="197" t="s">
        <v>11</v>
      </c>
      <c r="F1608" s="196" t="s">
        <v>11</v>
      </c>
      <c r="G1608" s="196">
        <v>100358</v>
      </c>
      <c r="H1608" s="196" t="s">
        <v>1661</v>
      </c>
      <c r="I1608" s="196" t="s">
        <v>96</v>
      </c>
      <c r="J1608" s="196" t="s">
        <v>62</v>
      </c>
      <c r="K1608" s="199">
        <v>1681.72</v>
      </c>
      <c r="L1608" s="196" t="s">
        <v>63</v>
      </c>
      <c r="M1608"/>
    </row>
    <row r="1609" spans="1:13" ht="13.5" hidden="1" x14ac:dyDescent="0.25">
      <c r="A1609" s="196" t="s">
        <v>1511</v>
      </c>
      <c r="B1609" s="196" t="s">
        <v>1512</v>
      </c>
      <c r="C1609" s="196" t="s">
        <v>1620</v>
      </c>
      <c r="D1609" s="196" t="s">
        <v>1621</v>
      </c>
      <c r="E1609" s="197" t="s">
        <v>11</v>
      </c>
      <c r="F1609" s="196" t="s">
        <v>11</v>
      </c>
      <c r="G1609" s="196">
        <v>100359</v>
      </c>
      <c r="H1609" s="196" t="s">
        <v>1662</v>
      </c>
      <c r="I1609" s="196" t="s">
        <v>96</v>
      </c>
      <c r="J1609" s="196" t="s">
        <v>62</v>
      </c>
      <c r="K1609" s="199">
        <v>1762.68</v>
      </c>
      <c r="L1609" s="196" t="s">
        <v>63</v>
      </c>
      <c r="M1609"/>
    </row>
    <row r="1610" spans="1:13" ht="13.5" hidden="1" x14ac:dyDescent="0.25">
      <c r="A1610" s="196" t="s">
        <v>1511</v>
      </c>
      <c r="B1610" s="196" t="s">
        <v>1512</v>
      </c>
      <c r="C1610" s="196" t="s">
        <v>1620</v>
      </c>
      <c r="D1610" s="196" t="s">
        <v>1621</v>
      </c>
      <c r="E1610" s="197" t="s">
        <v>11</v>
      </c>
      <c r="F1610" s="196" t="s">
        <v>11</v>
      </c>
      <c r="G1610" s="196">
        <v>100360</v>
      </c>
      <c r="H1610" s="196" t="s">
        <v>1663</v>
      </c>
      <c r="I1610" s="196" t="s">
        <v>96</v>
      </c>
      <c r="J1610" s="196" t="s">
        <v>62</v>
      </c>
      <c r="K1610" s="199">
        <v>1955.28</v>
      </c>
      <c r="L1610" s="196" t="s">
        <v>63</v>
      </c>
      <c r="M1610"/>
    </row>
    <row r="1611" spans="1:13" ht="13.5" hidden="1" x14ac:dyDescent="0.25">
      <c r="A1611" s="196" t="s">
        <v>1511</v>
      </c>
      <c r="B1611" s="196" t="s">
        <v>1512</v>
      </c>
      <c r="C1611" s="196" t="s">
        <v>1620</v>
      </c>
      <c r="D1611" s="196" t="s">
        <v>1621</v>
      </c>
      <c r="E1611" s="197" t="s">
        <v>11</v>
      </c>
      <c r="F1611" s="196" t="s">
        <v>11</v>
      </c>
      <c r="G1611" s="196">
        <v>100361</v>
      </c>
      <c r="H1611" s="196" t="s">
        <v>1664</v>
      </c>
      <c r="I1611" s="196" t="s">
        <v>96</v>
      </c>
      <c r="J1611" s="196" t="s">
        <v>62</v>
      </c>
      <c r="K1611" s="199">
        <v>2446.71</v>
      </c>
      <c r="L1611" s="196" t="s">
        <v>63</v>
      </c>
      <c r="M1611"/>
    </row>
    <row r="1612" spans="1:13" ht="13.5" hidden="1" x14ac:dyDescent="0.25">
      <c r="A1612" s="196" t="s">
        <v>1511</v>
      </c>
      <c r="B1612" s="196" t="s">
        <v>1512</v>
      </c>
      <c r="C1612" s="196" t="s">
        <v>1620</v>
      </c>
      <c r="D1612" s="196" t="s">
        <v>1621</v>
      </c>
      <c r="E1612" s="197" t="s">
        <v>11</v>
      </c>
      <c r="F1612" s="196" t="s">
        <v>11</v>
      </c>
      <c r="G1612" s="196">
        <v>100362</v>
      </c>
      <c r="H1612" s="196" t="s">
        <v>1665</v>
      </c>
      <c r="I1612" s="196" t="s">
        <v>96</v>
      </c>
      <c r="J1612" s="196" t="s">
        <v>62</v>
      </c>
      <c r="K1612" s="199">
        <v>3118.36</v>
      </c>
      <c r="L1612" s="196" t="s">
        <v>63</v>
      </c>
      <c r="M1612"/>
    </row>
    <row r="1613" spans="1:13" ht="13.5" hidden="1" x14ac:dyDescent="0.25">
      <c r="A1613" s="196" t="s">
        <v>1511</v>
      </c>
      <c r="B1613" s="196" t="s">
        <v>1512</v>
      </c>
      <c r="C1613" s="196" t="s">
        <v>1620</v>
      </c>
      <c r="D1613" s="196" t="s">
        <v>1621</v>
      </c>
      <c r="E1613" s="197" t="s">
        <v>11</v>
      </c>
      <c r="F1613" s="196" t="s">
        <v>11</v>
      </c>
      <c r="G1613" s="196">
        <v>100363</v>
      </c>
      <c r="H1613" s="196" t="s">
        <v>1666</v>
      </c>
      <c r="I1613" s="196" t="s">
        <v>96</v>
      </c>
      <c r="J1613" s="196" t="s">
        <v>62</v>
      </c>
      <c r="K1613" s="199">
        <v>3215.54</v>
      </c>
      <c r="L1613" s="196" t="s">
        <v>63</v>
      </c>
      <c r="M1613"/>
    </row>
    <row r="1614" spans="1:13" ht="13.5" hidden="1" x14ac:dyDescent="0.25">
      <c r="A1614" s="196" t="s">
        <v>1511</v>
      </c>
      <c r="B1614" s="196" t="s">
        <v>1512</v>
      </c>
      <c r="C1614" s="196" t="s">
        <v>1620</v>
      </c>
      <c r="D1614" s="196" t="s">
        <v>1621</v>
      </c>
      <c r="E1614" s="197" t="s">
        <v>11</v>
      </c>
      <c r="F1614" s="196" t="s">
        <v>11</v>
      </c>
      <c r="G1614" s="196">
        <v>100364</v>
      </c>
      <c r="H1614" s="196" t="s">
        <v>1667</v>
      </c>
      <c r="I1614" s="196" t="s">
        <v>96</v>
      </c>
      <c r="J1614" s="196" t="s">
        <v>62</v>
      </c>
      <c r="K1614" s="199">
        <v>3500.86</v>
      </c>
      <c r="L1614" s="196" t="s">
        <v>63</v>
      </c>
      <c r="M1614"/>
    </row>
    <row r="1615" spans="1:13" ht="13.5" hidden="1" x14ac:dyDescent="0.25">
      <c r="A1615" s="196" t="s">
        <v>1511</v>
      </c>
      <c r="B1615" s="196" t="s">
        <v>1512</v>
      </c>
      <c r="C1615" s="196" t="s">
        <v>1620</v>
      </c>
      <c r="D1615" s="196" t="s">
        <v>1621</v>
      </c>
      <c r="E1615" s="197" t="s">
        <v>11</v>
      </c>
      <c r="F1615" s="196" t="s">
        <v>11</v>
      </c>
      <c r="G1615" s="196">
        <v>100365</v>
      </c>
      <c r="H1615" s="196" t="s">
        <v>1668</v>
      </c>
      <c r="I1615" s="196" t="s">
        <v>96</v>
      </c>
      <c r="J1615" s="196" t="s">
        <v>62</v>
      </c>
      <c r="K1615" s="199">
        <v>4050.87</v>
      </c>
      <c r="L1615" s="196" t="s">
        <v>63</v>
      </c>
      <c r="M1615"/>
    </row>
    <row r="1616" spans="1:13" ht="13.5" hidden="1" x14ac:dyDescent="0.25">
      <c r="A1616" s="196" t="s">
        <v>1511</v>
      </c>
      <c r="B1616" s="196" t="s">
        <v>1512</v>
      </c>
      <c r="C1616" s="196" t="s">
        <v>1620</v>
      </c>
      <c r="D1616" s="196" t="s">
        <v>1621</v>
      </c>
      <c r="E1616" s="197" t="s">
        <v>11</v>
      </c>
      <c r="F1616" s="196" t="s">
        <v>11</v>
      </c>
      <c r="G1616" s="196">
        <v>100366</v>
      </c>
      <c r="H1616" s="196" t="s">
        <v>1669</v>
      </c>
      <c r="I1616" s="196" t="s">
        <v>96</v>
      </c>
      <c r="J1616" s="196" t="s">
        <v>62</v>
      </c>
      <c r="K1616" s="199">
        <v>4318</v>
      </c>
      <c r="L1616" s="196" t="s">
        <v>63</v>
      </c>
      <c r="M1616"/>
    </row>
    <row r="1617" spans="1:13" ht="13.5" hidden="1" x14ac:dyDescent="0.25">
      <c r="A1617" s="196" t="s">
        <v>1511</v>
      </c>
      <c r="B1617" s="196" t="s">
        <v>1512</v>
      </c>
      <c r="C1617" s="196" t="s">
        <v>1620</v>
      </c>
      <c r="D1617" s="196" t="s">
        <v>1621</v>
      </c>
      <c r="E1617" s="197" t="s">
        <v>11</v>
      </c>
      <c r="F1617" s="196" t="s">
        <v>11</v>
      </c>
      <c r="G1617" s="196">
        <v>100367</v>
      </c>
      <c r="H1617" s="196" t="s">
        <v>1670</v>
      </c>
      <c r="I1617" s="196" t="s">
        <v>96</v>
      </c>
      <c r="J1617" s="196" t="s">
        <v>62</v>
      </c>
      <c r="K1617" s="199">
        <v>1193.73</v>
      </c>
      <c r="L1617" s="196" t="s">
        <v>63</v>
      </c>
      <c r="M1617"/>
    </row>
    <row r="1618" spans="1:13" ht="13.5" hidden="1" x14ac:dyDescent="0.25">
      <c r="A1618" s="196" t="s">
        <v>1511</v>
      </c>
      <c r="B1618" s="196" t="s">
        <v>1512</v>
      </c>
      <c r="C1618" s="196" t="s">
        <v>1620</v>
      </c>
      <c r="D1618" s="196" t="s">
        <v>1621</v>
      </c>
      <c r="E1618" s="197" t="s">
        <v>11</v>
      </c>
      <c r="F1618" s="196" t="s">
        <v>11</v>
      </c>
      <c r="G1618" s="196">
        <v>100368</v>
      </c>
      <c r="H1618" s="196" t="s">
        <v>1671</v>
      </c>
      <c r="I1618" s="196" t="s">
        <v>96</v>
      </c>
      <c r="J1618" s="196" t="s">
        <v>62</v>
      </c>
      <c r="K1618" s="199">
        <v>1642.57</v>
      </c>
      <c r="L1618" s="196" t="s">
        <v>63</v>
      </c>
      <c r="M1618"/>
    </row>
    <row r="1619" spans="1:13" ht="13.5" hidden="1" x14ac:dyDescent="0.25">
      <c r="A1619" s="196" t="s">
        <v>1511</v>
      </c>
      <c r="B1619" s="196" t="s">
        <v>1512</v>
      </c>
      <c r="C1619" s="196" t="s">
        <v>1620</v>
      </c>
      <c r="D1619" s="196" t="s">
        <v>1621</v>
      </c>
      <c r="E1619" s="197" t="s">
        <v>11</v>
      </c>
      <c r="F1619" s="196" t="s">
        <v>11</v>
      </c>
      <c r="G1619" s="196">
        <v>100369</v>
      </c>
      <c r="H1619" s="196" t="s">
        <v>1672</v>
      </c>
      <c r="I1619" s="196" t="s">
        <v>96</v>
      </c>
      <c r="J1619" s="196" t="s">
        <v>62</v>
      </c>
      <c r="K1619" s="199">
        <v>1723.54</v>
      </c>
      <c r="L1619" s="196" t="s">
        <v>63</v>
      </c>
      <c r="M1619"/>
    </row>
    <row r="1620" spans="1:13" ht="13.5" hidden="1" x14ac:dyDescent="0.25">
      <c r="A1620" s="196" t="s">
        <v>1511</v>
      </c>
      <c r="B1620" s="196" t="s">
        <v>1512</v>
      </c>
      <c r="C1620" s="196" t="s">
        <v>1620</v>
      </c>
      <c r="D1620" s="196" t="s">
        <v>1621</v>
      </c>
      <c r="E1620" s="197" t="s">
        <v>11</v>
      </c>
      <c r="F1620" s="196" t="s">
        <v>11</v>
      </c>
      <c r="G1620" s="196">
        <v>100370</v>
      </c>
      <c r="H1620" s="196" t="s">
        <v>1673</v>
      </c>
      <c r="I1620" s="196" t="s">
        <v>96</v>
      </c>
      <c r="J1620" s="196" t="s">
        <v>62</v>
      </c>
      <c r="K1620" s="199">
        <v>2037.4</v>
      </c>
      <c r="L1620" s="196" t="s">
        <v>63</v>
      </c>
      <c r="M1620"/>
    </row>
    <row r="1621" spans="1:13" ht="13.5" hidden="1" x14ac:dyDescent="0.25">
      <c r="A1621" s="196" t="s">
        <v>1511</v>
      </c>
      <c r="B1621" s="196" t="s">
        <v>1512</v>
      </c>
      <c r="C1621" s="196" t="s">
        <v>1620</v>
      </c>
      <c r="D1621" s="196" t="s">
        <v>1621</v>
      </c>
      <c r="E1621" s="197" t="s">
        <v>11</v>
      </c>
      <c r="F1621" s="196" t="s">
        <v>11</v>
      </c>
      <c r="G1621" s="196">
        <v>100371</v>
      </c>
      <c r="H1621" s="196" t="s">
        <v>1674</v>
      </c>
      <c r="I1621" s="196" t="s">
        <v>96</v>
      </c>
      <c r="J1621" s="196" t="s">
        <v>62</v>
      </c>
      <c r="K1621" s="199">
        <v>2342.33</v>
      </c>
      <c r="L1621" s="196" t="s">
        <v>63</v>
      </c>
      <c r="M1621"/>
    </row>
    <row r="1622" spans="1:13" ht="13.5" hidden="1" x14ac:dyDescent="0.25">
      <c r="A1622" s="196" t="s">
        <v>1511</v>
      </c>
      <c r="B1622" s="196" t="s">
        <v>1512</v>
      </c>
      <c r="C1622" s="196" t="s">
        <v>1620</v>
      </c>
      <c r="D1622" s="196" t="s">
        <v>1621</v>
      </c>
      <c r="E1622" s="197" t="s">
        <v>11</v>
      </c>
      <c r="F1622" s="196" t="s">
        <v>11</v>
      </c>
      <c r="G1622" s="196">
        <v>100372</v>
      </c>
      <c r="H1622" s="196" t="s">
        <v>1675</v>
      </c>
      <c r="I1622" s="196" t="s">
        <v>96</v>
      </c>
      <c r="J1622" s="196" t="s">
        <v>62</v>
      </c>
      <c r="K1622" s="199">
        <v>2939.52</v>
      </c>
      <c r="L1622" s="196" t="s">
        <v>63</v>
      </c>
      <c r="M1622"/>
    </row>
    <row r="1623" spans="1:13" ht="13.5" hidden="1" x14ac:dyDescent="0.25">
      <c r="A1623" s="196" t="s">
        <v>1511</v>
      </c>
      <c r="B1623" s="196" t="s">
        <v>1512</v>
      </c>
      <c r="C1623" s="196" t="s">
        <v>1620</v>
      </c>
      <c r="D1623" s="196" t="s">
        <v>1621</v>
      </c>
      <c r="E1623" s="197" t="s">
        <v>11</v>
      </c>
      <c r="F1623" s="196" t="s">
        <v>11</v>
      </c>
      <c r="G1623" s="196">
        <v>100373</v>
      </c>
      <c r="H1623" s="196" t="s">
        <v>1676</v>
      </c>
      <c r="I1623" s="196" t="s">
        <v>96</v>
      </c>
      <c r="J1623" s="196" t="s">
        <v>62</v>
      </c>
      <c r="K1623" s="199">
        <v>3037.79</v>
      </c>
      <c r="L1623" s="196" t="s">
        <v>63</v>
      </c>
      <c r="M1623"/>
    </row>
    <row r="1624" spans="1:13" ht="13.5" hidden="1" x14ac:dyDescent="0.25">
      <c r="A1624" s="196" t="s">
        <v>1511</v>
      </c>
      <c r="B1624" s="196" t="s">
        <v>1512</v>
      </c>
      <c r="C1624" s="196" t="s">
        <v>1620</v>
      </c>
      <c r="D1624" s="196" t="s">
        <v>1621</v>
      </c>
      <c r="E1624" s="197" t="s">
        <v>11</v>
      </c>
      <c r="F1624" s="196" t="s">
        <v>11</v>
      </c>
      <c r="G1624" s="196">
        <v>100374</v>
      </c>
      <c r="H1624" s="196" t="s">
        <v>1677</v>
      </c>
      <c r="I1624" s="196" t="s">
        <v>96</v>
      </c>
      <c r="J1624" s="196" t="s">
        <v>62</v>
      </c>
      <c r="K1624" s="199">
        <v>3268.19</v>
      </c>
      <c r="L1624" s="196" t="s">
        <v>63</v>
      </c>
      <c r="M1624"/>
    </row>
    <row r="1625" spans="1:13" ht="13.5" hidden="1" x14ac:dyDescent="0.25">
      <c r="A1625" s="196" t="s">
        <v>1511</v>
      </c>
      <c r="B1625" s="196" t="s">
        <v>1512</v>
      </c>
      <c r="C1625" s="196" t="s">
        <v>1620</v>
      </c>
      <c r="D1625" s="196" t="s">
        <v>1621</v>
      </c>
      <c r="E1625" s="197" t="s">
        <v>11</v>
      </c>
      <c r="F1625" s="196" t="s">
        <v>11</v>
      </c>
      <c r="G1625" s="196">
        <v>100375</v>
      </c>
      <c r="H1625" s="196" t="s">
        <v>1678</v>
      </c>
      <c r="I1625" s="196" t="s">
        <v>96</v>
      </c>
      <c r="J1625" s="196" t="s">
        <v>62</v>
      </c>
      <c r="K1625" s="199">
        <v>3702.53</v>
      </c>
      <c r="L1625" s="196" t="s">
        <v>63</v>
      </c>
      <c r="M1625"/>
    </row>
    <row r="1626" spans="1:13" ht="13.5" hidden="1" x14ac:dyDescent="0.25">
      <c r="A1626" s="196" t="s">
        <v>1511</v>
      </c>
      <c r="B1626" s="196" t="s">
        <v>1512</v>
      </c>
      <c r="C1626" s="196" t="s">
        <v>1620</v>
      </c>
      <c r="D1626" s="196" t="s">
        <v>1621</v>
      </c>
      <c r="E1626" s="197" t="s">
        <v>11</v>
      </c>
      <c r="F1626" s="196" t="s">
        <v>11</v>
      </c>
      <c r="G1626" s="196">
        <v>100376</v>
      </c>
      <c r="H1626" s="196" t="s">
        <v>1679</v>
      </c>
      <c r="I1626" s="196" t="s">
        <v>96</v>
      </c>
      <c r="J1626" s="196" t="s">
        <v>62</v>
      </c>
      <c r="K1626" s="199">
        <v>3623.31</v>
      </c>
      <c r="L1626" s="196" t="s">
        <v>63</v>
      </c>
      <c r="M1626"/>
    </row>
    <row r="1627" spans="1:13" ht="13.5" hidden="1" x14ac:dyDescent="0.25">
      <c r="A1627" s="196" t="s">
        <v>1511</v>
      </c>
      <c r="B1627" s="196" t="s">
        <v>1512</v>
      </c>
      <c r="C1627" s="196" t="s">
        <v>1620</v>
      </c>
      <c r="D1627" s="196" t="s">
        <v>1621</v>
      </c>
      <c r="E1627" s="197" t="s">
        <v>11</v>
      </c>
      <c r="F1627" s="196" t="s">
        <v>11</v>
      </c>
      <c r="G1627" s="196">
        <v>100377</v>
      </c>
      <c r="H1627" s="196" t="s">
        <v>1680</v>
      </c>
      <c r="I1627" s="196" t="s">
        <v>18</v>
      </c>
      <c r="J1627" s="196" t="s">
        <v>62</v>
      </c>
      <c r="K1627" s="197">
        <v>11.88</v>
      </c>
      <c r="L1627" s="196" t="s">
        <v>63</v>
      </c>
      <c r="M1627"/>
    </row>
    <row r="1628" spans="1:13" ht="13.5" hidden="1" x14ac:dyDescent="0.25">
      <c r="A1628" s="196" t="s">
        <v>1511</v>
      </c>
      <c r="B1628" s="196" t="s">
        <v>1512</v>
      </c>
      <c r="C1628" s="196" t="s">
        <v>1620</v>
      </c>
      <c r="D1628" s="196" t="s">
        <v>1621</v>
      </c>
      <c r="E1628" s="197" t="s">
        <v>11</v>
      </c>
      <c r="F1628" s="196" t="s">
        <v>11</v>
      </c>
      <c r="G1628" s="196">
        <v>100378</v>
      </c>
      <c r="H1628" s="196" t="s">
        <v>1681</v>
      </c>
      <c r="I1628" s="196" t="s">
        <v>18</v>
      </c>
      <c r="J1628" s="196" t="s">
        <v>62</v>
      </c>
      <c r="K1628" s="197">
        <v>10.99</v>
      </c>
      <c r="L1628" s="196" t="s">
        <v>63</v>
      </c>
      <c r="M1628"/>
    </row>
    <row r="1629" spans="1:13" ht="13.5" hidden="1" x14ac:dyDescent="0.25">
      <c r="A1629" s="196" t="s">
        <v>1511</v>
      </c>
      <c r="B1629" s="196" t="s">
        <v>1512</v>
      </c>
      <c r="C1629" s="196" t="s">
        <v>1620</v>
      </c>
      <c r="D1629" s="196" t="s">
        <v>1621</v>
      </c>
      <c r="E1629" s="197" t="s">
        <v>11</v>
      </c>
      <c r="F1629" s="196" t="s">
        <v>11</v>
      </c>
      <c r="G1629" s="196">
        <v>100382</v>
      </c>
      <c r="H1629" s="196" t="s">
        <v>1682</v>
      </c>
      <c r="I1629" s="196" t="s">
        <v>19</v>
      </c>
      <c r="J1629" s="196" t="s">
        <v>62</v>
      </c>
      <c r="K1629" s="197">
        <v>26.36</v>
      </c>
      <c r="L1629" s="196" t="s">
        <v>63</v>
      </c>
      <c r="M1629"/>
    </row>
    <row r="1630" spans="1:13" ht="13.5" hidden="1" x14ac:dyDescent="0.25">
      <c r="A1630" s="196" t="s">
        <v>1511</v>
      </c>
      <c r="B1630" s="196" t="s">
        <v>1512</v>
      </c>
      <c r="C1630" s="196" t="s">
        <v>1620</v>
      </c>
      <c r="D1630" s="196" t="s">
        <v>1621</v>
      </c>
      <c r="E1630" s="197" t="s">
        <v>11</v>
      </c>
      <c r="F1630" s="196" t="s">
        <v>11</v>
      </c>
      <c r="G1630" s="196">
        <v>104314</v>
      </c>
      <c r="H1630" s="196" t="s">
        <v>1683</v>
      </c>
      <c r="I1630" s="196" t="s">
        <v>18</v>
      </c>
      <c r="J1630" s="196" t="s">
        <v>62</v>
      </c>
      <c r="K1630" s="197">
        <v>11.18</v>
      </c>
      <c r="L1630" s="196" t="s">
        <v>63</v>
      </c>
      <c r="M1630"/>
    </row>
    <row r="1631" spans="1:13" ht="13.5" hidden="1" x14ac:dyDescent="0.25">
      <c r="A1631" s="196" t="s">
        <v>1511</v>
      </c>
      <c r="B1631" s="196" t="s">
        <v>1512</v>
      </c>
      <c r="C1631" s="196" t="s">
        <v>1684</v>
      </c>
      <c r="D1631" s="196" t="s">
        <v>1685</v>
      </c>
      <c r="E1631" s="197" t="s">
        <v>11</v>
      </c>
      <c r="F1631" s="196" t="s">
        <v>11</v>
      </c>
      <c r="G1631" s="196">
        <v>94444</v>
      </c>
      <c r="H1631" s="196" t="s">
        <v>1686</v>
      </c>
      <c r="I1631" s="196" t="s">
        <v>19</v>
      </c>
      <c r="J1631" s="196" t="s">
        <v>62</v>
      </c>
      <c r="K1631" s="197">
        <v>650.6</v>
      </c>
      <c r="L1631" s="196" t="s">
        <v>63</v>
      </c>
      <c r="M1631"/>
    </row>
    <row r="1632" spans="1:13" ht="13.5" hidden="1" x14ac:dyDescent="0.25">
      <c r="A1632" s="196" t="s">
        <v>1687</v>
      </c>
      <c r="B1632" s="196" t="s">
        <v>1688</v>
      </c>
      <c r="C1632" s="196" t="s">
        <v>1689</v>
      </c>
      <c r="D1632" s="196" t="s">
        <v>1690</v>
      </c>
      <c r="E1632" s="197" t="s">
        <v>11</v>
      </c>
      <c r="F1632" s="196" t="s">
        <v>11</v>
      </c>
      <c r="G1632" s="196">
        <v>104482</v>
      </c>
      <c r="H1632" s="196" t="s">
        <v>1691</v>
      </c>
      <c r="I1632" s="196" t="s">
        <v>8</v>
      </c>
      <c r="J1632" s="196" t="s">
        <v>62</v>
      </c>
      <c r="K1632" s="197">
        <v>44.15</v>
      </c>
      <c r="L1632" s="196" t="s">
        <v>63</v>
      </c>
      <c r="M1632"/>
    </row>
    <row r="1633" spans="1:13" ht="13.5" hidden="1" x14ac:dyDescent="0.25">
      <c r="A1633" s="196" t="s">
        <v>1687</v>
      </c>
      <c r="B1633" s="196" t="s">
        <v>1688</v>
      </c>
      <c r="C1633" s="196" t="s">
        <v>1692</v>
      </c>
      <c r="D1633" s="196" t="s">
        <v>1693</v>
      </c>
      <c r="E1633" s="197" t="s">
        <v>11</v>
      </c>
      <c r="F1633" s="196" t="s">
        <v>11</v>
      </c>
      <c r="G1633" s="196">
        <v>104184</v>
      </c>
      <c r="H1633" s="196" t="s">
        <v>1694</v>
      </c>
      <c r="I1633" s="196" t="s">
        <v>96</v>
      </c>
      <c r="J1633" s="196" t="s">
        <v>62</v>
      </c>
      <c r="K1633" s="197">
        <v>42.82</v>
      </c>
      <c r="L1633" s="196" t="s">
        <v>63</v>
      </c>
      <c r="M1633"/>
    </row>
    <row r="1634" spans="1:13" ht="13.5" hidden="1" x14ac:dyDescent="0.25">
      <c r="A1634" s="196" t="s">
        <v>1687</v>
      </c>
      <c r="B1634" s="196" t="s">
        <v>1688</v>
      </c>
      <c r="C1634" s="196" t="s">
        <v>1692</v>
      </c>
      <c r="D1634" s="196" t="s">
        <v>1693</v>
      </c>
      <c r="E1634" s="197" t="s">
        <v>11</v>
      </c>
      <c r="F1634" s="196" t="s">
        <v>11</v>
      </c>
      <c r="G1634" s="196">
        <v>104185</v>
      </c>
      <c r="H1634" s="196" t="s">
        <v>1695</v>
      </c>
      <c r="I1634" s="196" t="s">
        <v>96</v>
      </c>
      <c r="J1634" s="196" t="s">
        <v>62</v>
      </c>
      <c r="K1634" s="197">
        <v>37.299999999999997</v>
      </c>
      <c r="L1634" s="196" t="s">
        <v>63</v>
      </c>
      <c r="M1634"/>
    </row>
    <row r="1635" spans="1:13" ht="13.5" hidden="1" x14ac:dyDescent="0.25">
      <c r="A1635" s="196" t="s">
        <v>1687</v>
      </c>
      <c r="B1635" s="196" t="s">
        <v>1688</v>
      </c>
      <c r="C1635" s="196" t="s">
        <v>1692</v>
      </c>
      <c r="D1635" s="196" t="s">
        <v>1693</v>
      </c>
      <c r="E1635" s="197" t="s">
        <v>11</v>
      </c>
      <c r="F1635" s="196" t="s">
        <v>11</v>
      </c>
      <c r="G1635" s="196">
        <v>104186</v>
      </c>
      <c r="H1635" s="196" t="s">
        <v>33362</v>
      </c>
      <c r="I1635" s="196" t="s">
        <v>9</v>
      </c>
      <c r="J1635" s="196" t="s">
        <v>62</v>
      </c>
      <c r="K1635" s="197">
        <v>280.85000000000002</v>
      </c>
      <c r="L1635" s="196" t="s">
        <v>63</v>
      </c>
      <c r="M1635"/>
    </row>
    <row r="1636" spans="1:13" ht="13.5" hidden="1" x14ac:dyDescent="0.25">
      <c r="A1636" s="196" t="s">
        <v>1687</v>
      </c>
      <c r="B1636" s="196" t="s">
        <v>1688</v>
      </c>
      <c r="C1636" s="196" t="s">
        <v>1692</v>
      </c>
      <c r="D1636" s="196" t="s">
        <v>1693</v>
      </c>
      <c r="E1636" s="197" t="s">
        <v>11</v>
      </c>
      <c r="F1636" s="196" t="s">
        <v>11</v>
      </c>
      <c r="G1636" s="196">
        <v>104187</v>
      </c>
      <c r="H1636" s="196" t="s">
        <v>33363</v>
      </c>
      <c r="I1636" s="196" t="s">
        <v>9</v>
      </c>
      <c r="J1636" s="196" t="s">
        <v>62</v>
      </c>
      <c r="K1636" s="199">
        <v>1513.14</v>
      </c>
      <c r="L1636" s="196" t="s">
        <v>63</v>
      </c>
      <c r="M1636"/>
    </row>
    <row r="1637" spans="1:13" ht="13.5" hidden="1" x14ac:dyDescent="0.25">
      <c r="A1637" s="196" t="s">
        <v>1687</v>
      </c>
      <c r="B1637" s="196" t="s">
        <v>1688</v>
      </c>
      <c r="C1637" s="196" t="s">
        <v>1692</v>
      </c>
      <c r="D1637" s="196" t="s">
        <v>1693</v>
      </c>
      <c r="E1637" s="197" t="s">
        <v>11</v>
      </c>
      <c r="F1637" s="196" t="s">
        <v>11</v>
      </c>
      <c r="G1637" s="196">
        <v>104189</v>
      </c>
      <c r="H1637" s="196" t="s">
        <v>1696</v>
      </c>
      <c r="I1637" s="196" t="s">
        <v>15</v>
      </c>
      <c r="J1637" s="196" t="s">
        <v>62</v>
      </c>
      <c r="K1637" s="197">
        <v>137.66</v>
      </c>
      <c r="L1637" s="196" t="s">
        <v>63</v>
      </c>
      <c r="M1637"/>
    </row>
    <row r="1638" spans="1:13" ht="13.5" hidden="1" x14ac:dyDescent="0.25">
      <c r="A1638" s="196" t="s">
        <v>1687</v>
      </c>
      <c r="B1638" s="196" t="s">
        <v>1688</v>
      </c>
      <c r="C1638" s="196" t="s">
        <v>1692</v>
      </c>
      <c r="D1638" s="196" t="s">
        <v>1693</v>
      </c>
      <c r="E1638" s="197" t="s">
        <v>11</v>
      </c>
      <c r="F1638" s="196" t="s">
        <v>11</v>
      </c>
      <c r="G1638" s="196">
        <v>104190</v>
      </c>
      <c r="H1638" s="196" t="s">
        <v>1697</v>
      </c>
      <c r="I1638" s="196" t="s">
        <v>96</v>
      </c>
      <c r="J1638" s="196" t="s">
        <v>62</v>
      </c>
      <c r="K1638" s="197">
        <v>963.85</v>
      </c>
      <c r="L1638" s="196" t="s">
        <v>63</v>
      </c>
      <c r="M1638"/>
    </row>
    <row r="1639" spans="1:13" ht="13.5" hidden="1" x14ac:dyDescent="0.25">
      <c r="A1639" s="196" t="s">
        <v>1687</v>
      </c>
      <c r="B1639" s="196" t="s">
        <v>1688</v>
      </c>
      <c r="C1639" s="196" t="s">
        <v>1698</v>
      </c>
      <c r="D1639" s="196" t="s">
        <v>1699</v>
      </c>
      <c r="E1639" s="197" t="s">
        <v>11</v>
      </c>
      <c r="F1639" s="196" t="s">
        <v>11</v>
      </c>
      <c r="G1639" s="196">
        <v>102661</v>
      </c>
      <c r="H1639" s="196" t="s">
        <v>1700</v>
      </c>
      <c r="I1639" s="196" t="s">
        <v>9</v>
      </c>
      <c r="J1639" s="196" t="s">
        <v>62</v>
      </c>
      <c r="K1639" s="197">
        <v>34.33</v>
      </c>
      <c r="L1639" s="196" t="s">
        <v>63</v>
      </c>
      <c r="M1639"/>
    </row>
    <row r="1640" spans="1:13" ht="13.5" hidden="1" x14ac:dyDescent="0.25">
      <c r="A1640" s="196" t="s">
        <v>1687</v>
      </c>
      <c r="B1640" s="196" t="s">
        <v>1688</v>
      </c>
      <c r="C1640" s="196" t="s">
        <v>1698</v>
      </c>
      <c r="D1640" s="196" t="s">
        <v>1699</v>
      </c>
      <c r="E1640" s="197" t="s">
        <v>11</v>
      </c>
      <c r="F1640" s="196" t="s">
        <v>11</v>
      </c>
      <c r="G1640" s="196">
        <v>102662</v>
      </c>
      <c r="H1640" s="196" t="s">
        <v>1701</v>
      </c>
      <c r="I1640" s="196" t="s">
        <v>9</v>
      </c>
      <c r="J1640" s="196" t="s">
        <v>62</v>
      </c>
      <c r="K1640" s="197">
        <v>93.15</v>
      </c>
      <c r="L1640" s="196" t="s">
        <v>63</v>
      </c>
      <c r="M1640"/>
    </row>
    <row r="1641" spans="1:13" ht="13.5" hidden="1" x14ac:dyDescent="0.25">
      <c r="A1641" s="196" t="s">
        <v>1687</v>
      </c>
      <c r="B1641" s="196" t="s">
        <v>1688</v>
      </c>
      <c r="C1641" s="196" t="s">
        <v>1698</v>
      </c>
      <c r="D1641" s="196" t="s">
        <v>1699</v>
      </c>
      <c r="E1641" s="197" t="s">
        <v>11</v>
      </c>
      <c r="F1641" s="196" t="s">
        <v>11</v>
      </c>
      <c r="G1641" s="196">
        <v>102663</v>
      </c>
      <c r="H1641" s="196" t="s">
        <v>1702</v>
      </c>
      <c r="I1641" s="196" t="s">
        <v>9</v>
      </c>
      <c r="J1641" s="196" t="s">
        <v>62</v>
      </c>
      <c r="K1641" s="197">
        <v>65.2</v>
      </c>
      <c r="L1641" s="196" t="s">
        <v>63</v>
      </c>
      <c r="M1641"/>
    </row>
    <row r="1642" spans="1:13" ht="13.5" hidden="1" x14ac:dyDescent="0.25">
      <c r="A1642" s="196" t="s">
        <v>1687</v>
      </c>
      <c r="B1642" s="196" t="s">
        <v>1688</v>
      </c>
      <c r="C1642" s="196" t="s">
        <v>1698</v>
      </c>
      <c r="D1642" s="196" t="s">
        <v>1699</v>
      </c>
      <c r="E1642" s="197" t="s">
        <v>11</v>
      </c>
      <c r="F1642" s="196" t="s">
        <v>11</v>
      </c>
      <c r="G1642" s="196">
        <v>102664</v>
      </c>
      <c r="H1642" s="196" t="s">
        <v>1703</v>
      </c>
      <c r="I1642" s="196" t="s">
        <v>9</v>
      </c>
      <c r="J1642" s="196" t="s">
        <v>62</v>
      </c>
      <c r="K1642" s="197">
        <v>46.1</v>
      </c>
      <c r="L1642" s="196" t="s">
        <v>63</v>
      </c>
      <c r="M1642"/>
    </row>
    <row r="1643" spans="1:13" ht="13.5" hidden="1" x14ac:dyDescent="0.25">
      <c r="A1643" s="196" t="s">
        <v>1687</v>
      </c>
      <c r="B1643" s="196" t="s">
        <v>1688</v>
      </c>
      <c r="C1643" s="196" t="s">
        <v>1698</v>
      </c>
      <c r="D1643" s="196" t="s">
        <v>1699</v>
      </c>
      <c r="E1643" s="197" t="s">
        <v>11</v>
      </c>
      <c r="F1643" s="196" t="s">
        <v>11</v>
      </c>
      <c r="G1643" s="196">
        <v>102665</v>
      </c>
      <c r="H1643" s="196" t="s">
        <v>1704</v>
      </c>
      <c r="I1643" s="196" t="s">
        <v>9</v>
      </c>
      <c r="J1643" s="196" t="s">
        <v>62</v>
      </c>
      <c r="K1643" s="197">
        <v>22.42</v>
      </c>
      <c r="L1643" s="196" t="s">
        <v>63</v>
      </c>
      <c r="M1643"/>
    </row>
    <row r="1644" spans="1:13" ht="13.5" hidden="1" x14ac:dyDescent="0.25">
      <c r="A1644" s="196" t="s">
        <v>1687</v>
      </c>
      <c r="B1644" s="196" t="s">
        <v>1688</v>
      </c>
      <c r="C1644" s="196" t="s">
        <v>1698</v>
      </c>
      <c r="D1644" s="196" t="s">
        <v>1699</v>
      </c>
      <c r="E1644" s="197" t="s">
        <v>11</v>
      </c>
      <c r="F1644" s="196" t="s">
        <v>11</v>
      </c>
      <c r="G1644" s="196">
        <v>102666</v>
      </c>
      <c r="H1644" s="196" t="s">
        <v>1705</v>
      </c>
      <c r="I1644" s="196" t="s">
        <v>9</v>
      </c>
      <c r="J1644" s="196" t="s">
        <v>62</v>
      </c>
      <c r="K1644" s="197">
        <v>57.89</v>
      </c>
      <c r="L1644" s="196" t="s">
        <v>63</v>
      </c>
      <c r="M1644"/>
    </row>
    <row r="1645" spans="1:13" ht="13.5" hidden="1" x14ac:dyDescent="0.25">
      <c r="A1645" s="196" t="s">
        <v>1687</v>
      </c>
      <c r="B1645" s="196" t="s">
        <v>1688</v>
      </c>
      <c r="C1645" s="196" t="s">
        <v>1698</v>
      </c>
      <c r="D1645" s="196" t="s">
        <v>1699</v>
      </c>
      <c r="E1645" s="197" t="s">
        <v>11</v>
      </c>
      <c r="F1645" s="196" t="s">
        <v>11</v>
      </c>
      <c r="G1645" s="196">
        <v>102668</v>
      </c>
      <c r="H1645" s="196" t="s">
        <v>1706</v>
      </c>
      <c r="I1645" s="196" t="s">
        <v>9</v>
      </c>
      <c r="J1645" s="196" t="s">
        <v>62</v>
      </c>
      <c r="K1645" s="197">
        <v>116.69</v>
      </c>
      <c r="L1645" s="196" t="s">
        <v>63</v>
      </c>
      <c r="M1645"/>
    </row>
    <row r="1646" spans="1:13" ht="13.5" hidden="1" x14ac:dyDescent="0.25">
      <c r="A1646" s="196" t="s">
        <v>1687</v>
      </c>
      <c r="B1646" s="196" t="s">
        <v>1688</v>
      </c>
      <c r="C1646" s="196" t="s">
        <v>1698</v>
      </c>
      <c r="D1646" s="196" t="s">
        <v>1699</v>
      </c>
      <c r="E1646" s="197" t="s">
        <v>11</v>
      </c>
      <c r="F1646" s="196" t="s">
        <v>11</v>
      </c>
      <c r="G1646" s="196">
        <v>102669</v>
      </c>
      <c r="H1646" s="196" t="s">
        <v>1707</v>
      </c>
      <c r="I1646" s="196" t="s">
        <v>9</v>
      </c>
      <c r="J1646" s="196" t="s">
        <v>62</v>
      </c>
      <c r="K1646" s="197">
        <v>88.76</v>
      </c>
      <c r="L1646" s="196" t="s">
        <v>63</v>
      </c>
      <c r="M1646"/>
    </row>
    <row r="1647" spans="1:13" ht="13.5" hidden="1" x14ac:dyDescent="0.25">
      <c r="A1647" s="196" t="s">
        <v>1687</v>
      </c>
      <c r="B1647" s="196" t="s">
        <v>1688</v>
      </c>
      <c r="C1647" s="196" t="s">
        <v>1698</v>
      </c>
      <c r="D1647" s="196" t="s">
        <v>1699</v>
      </c>
      <c r="E1647" s="197" t="s">
        <v>11</v>
      </c>
      <c r="F1647" s="196" t="s">
        <v>11</v>
      </c>
      <c r="G1647" s="196">
        <v>102670</v>
      </c>
      <c r="H1647" s="196" t="s">
        <v>1708</v>
      </c>
      <c r="I1647" s="196" t="s">
        <v>9</v>
      </c>
      <c r="J1647" s="196" t="s">
        <v>62</v>
      </c>
      <c r="K1647" s="197">
        <v>93.79</v>
      </c>
      <c r="L1647" s="196" t="s">
        <v>63</v>
      </c>
      <c r="M1647"/>
    </row>
    <row r="1648" spans="1:13" ht="13.5" hidden="1" x14ac:dyDescent="0.25">
      <c r="A1648" s="196" t="s">
        <v>1687</v>
      </c>
      <c r="B1648" s="196" t="s">
        <v>1688</v>
      </c>
      <c r="C1648" s="196" t="s">
        <v>1698</v>
      </c>
      <c r="D1648" s="196" t="s">
        <v>1699</v>
      </c>
      <c r="E1648" s="197" t="s">
        <v>11</v>
      </c>
      <c r="F1648" s="196" t="s">
        <v>11</v>
      </c>
      <c r="G1648" s="196">
        <v>102672</v>
      </c>
      <c r="H1648" s="196" t="s">
        <v>1709</v>
      </c>
      <c r="I1648" s="196" t="s">
        <v>9</v>
      </c>
      <c r="J1648" s="196" t="s">
        <v>62</v>
      </c>
      <c r="K1648" s="197">
        <v>168.59</v>
      </c>
      <c r="L1648" s="196" t="s">
        <v>63</v>
      </c>
      <c r="M1648"/>
    </row>
    <row r="1649" spans="1:13" ht="13.5" hidden="1" x14ac:dyDescent="0.25">
      <c r="A1649" s="196" t="s">
        <v>1687</v>
      </c>
      <c r="B1649" s="196" t="s">
        <v>1688</v>
      </c>
      <c r="C1649" s="196" t="s">
        <v>1698</v>
      </c>
      <c r="D1649" s="196" t="s">
        <v>1699</v>
      </c>
      <c r="E1649" s="197" t="s">
        <v>11</v>
      </c>
      <c r="F1649" s="196" t="s">
        <v>11</v>
      </c>
      <c r="G1649" s="196">
        <v>102673</v>
      </c>
      <c r="H1649" s="196" t="s">
        <v>1710</v>
      </c>
      <c r="I1649" s="196" t="s">
        <v>9</v>
      </c>
      <c r="J1649" s="196" t="s">
        <v>62</v>
      </c>
      <c r="K1649" s="197">
        <v>155.74</v>
      </c>
      <c r="L1649" s="196" t="s">
        <v>63</v>
      </c>
      <c r="M1649"/>
    </row>
    <row r="1650" spans="1:13" ht="13.5" hidden="1" x14ac:dyDescent="0.25">
      <c r="A1650" s="196" t="s">
        <v>1687</v>
      </c>
      <c r="B1650" s="196" t="s">
        <v>1688</v>
      </c>
      <c r="C1650" s="196" t="s">
        <v>1698</v>
      </c>
      <c r="D1650" s="196" t="s">
        <v>1699</v>
      </c>
      <c r="E1650" s="197" t="s">
        <v>11</v>
      </c>
      <c r="F1650" s="196" t="s">
        <v>11</v>
      </c>
      <c r="G1650" s="196">
        <v>102674</v>
      </c>
      <c r="H1650" s="196" t="s">
        <v>1711</v>
      </c>
      <c r="I1650" s="196" t="s">
        <v>9</v>
      </c>
      <c r="J1650" s="196" t="s">
        <v>62</v>
      </c>
      <c r="K1650" s="197">
        <v>101.39</v>
      </c>
      <c r="L1650" s="196" t="s">
        <v>63</v>
      </c>
      <c r="M1650"/>
    </row>
    <row r="1651" spans="1:13" ht="13.5" hidden="1" x14ac:dyDescent="0.25">
      <c r="A1651" s="196" t="s">
        <v>1687</v>
      </c>
      <c r="B1651" s="196" t="s">
        <v>1688</v>
      </c>
      <c r="C1651" s="196" t="s">
        <v>1698</v>
      </c>
      <c r="D1651" s="196" t="s">
        <v>1699</v>
      </c>
      <c r="E1651" s="197" t="s">
        <v>11</v>
      </c>
      <c r="F1651" s="196" t="s">
        <v>11</v>
      </c>
      <c r="G1651" s="196">
        <v>102676</v>
      </c>
      <c r="H1651" s="196" t="s">
        <v>1712</v>
      </c>
      <c r="I1651" s="196" t="s">
        <v>9</v>
      </c>
      <c r="J1651" s="196" t="s">
        <v>62</v>
      </c>
      <c r="K1651" s="197">
        <v>164.14</v>
      </c>
      <c r="L1651" s="196" t="s">
        <v>63</v>
      </c>
      <c r="M1651"/>
    </row>
    <row r="1652" spans="1:13" ht="13.5" hidden="1" x14ac:dyDescent="0.25">
      <c r="A1652" s="196" t="s">
        <v>1687</v>
      </c>
      <c r="B1652" s="196" t="s">
        <v>1688</v>
      </c>
      <c r="C1652" s="196" t="s">
        <v>1698</v>
      </c>
      <c r="D1652" s="196" t="s">
        <v>1699</v>
      </c>
      <c r="E1652" s="197" t="s">
        <v>11</v>
      </c>
      <c r="F1652" s="196" t="s">
        <v>11</v>
      </c>
      <c r="G1652" s="196">
        <v>102677</v>
      </c>
      <c r="H1652" s="196" t="s">
        <v>1713</v>
      </c>
      <c r="I1652" s="196" t="s">
        <v>9</v>
      </c>
      <c r="J1652" s="196" t="s">
        <v>62</v>
      </c>
      <c r="K1652" s="197">
        <v>139.18</v>
      </c>
      <c r="L1652" s="196" t="s">
        <v>63</v>
      </c>
      <c r="M1652"/>
    </row>
    <row r="1653" spans="1:13" ht="13.5" hidden="1" x14ac:dyDescent="0.25">
      <c r="A1653" s="196" t="s">
        <v>1687</v>
      </c>
      <c r="B1653" s="196" t="s">
        <v>1688</v>
      </c>
      <c r="C1653" s="196" t="s">
        <v>1698</v>
      </c>
      <c r="D1653" s="196" t="s">
        <v>1699</v>
      </c>
      <c r="E1653" s="197" t="s">
        <v>11</v>
      </c>
      <c r="F1653" s="196" t="s">
        <v>11</v>
      </c>
      <c r="G1653" s="196">
        <v>102678</v>
      </c>
      <c r="H1653" s="196" t="s">
        <v>1714</v>
      </c>
      <c r="I1653" s="196" t="s">
        <v>9</v>
      </c>
      <c r="J1653" s="196" t="s">
        <v>62</v>
      </c>
      <c r="K1653" s="197">
        <v>125.59</v>
      </c>
      <c r="L1653" s="196" t="s">
        <v>63</v>
      </c>
      <c r="M1653"/>
    </row>
    <row r="1654" spans="1:13" ht="13.5" hidden="1" x14ac:dyDescent="0.25">
      <c r="A1654" s="196" t="s">
        <v>1687</v>
      </c>
      <c r="B1654" s="196" t="s">
        <v>1688</v>
      </c>
      <c r="C1654" s="196" t="s">
        <v>1698</v>
      </c>
      <c r="D1654" s="196" t="s">
        <v>1699</v>
      </c>
      <c r="E1654" s="197" t="s">
        <v>11</v>
      </c>
      <c r="F1654" s="196" t="s">
        <v>11</v>
      </c>
      <c r="G1654" s="196">
        <v>102679</v>
      </c>
      <c r="H1654" s="196" t="s">
        <v>1715</v>
      </c>
      <c r="I1654" s="196" t="s">
        <v>9</v>
      </c>
      <c r="J1654" s="196" t="s">
        <v>62</v>
      </c>
      <c r="K1654" s="197">
        <v>134.97</v>
      </c>
      <c r="L1654" s="196" t="s">
        <v>63</v>
      </c>
      <c r="M1654"/>
    </row>
    <row r="1655" spans="1:13" ht="13.5" hidden="1" x14ac:dyDescent="0.25">
      <c r="A1655" s="196" t="s">
        <v>1687</v>
      </c>
      <c r="B1655" s="196" t="s">
        <v>1688</v>
      </c>
      <c r="C1655" s="196" t="s">
        <v>1698</v>
      </c>
      <c r="D1655" s="196" t="s">
        <v>1699</v>
      </c>
      <c r="E1655" s="197" t="s">
        <v>11</v>
      </c>
      <c r="F1655" s="196" t="s">
        <v>11</v>
      </c>
      <c r="G1655" s="196">
        <v>102680</v>
      </c>
      <c r="H1655" s="196" t="s">
        <v>1716</v>
      </c>
      <c r="I1655" s="196" t="s">
        <v>9</v>
      </c>
      <c r="J1655" s="196" t="s">
        <v>62</v>
      </c>
      <c r="K1655" s="197">
        <v>138.82</v>
      </c>
      <c r="L1655" s="196" t="s">
        <v>63</v>
      </c>
      <c r="M1655"/>
    </row>
    <row r="1656" spans="1:13" ht="13.5" hidden="1" x14ac:dyDescent="0.25">
      <c r="A1656" s="196" t="s">
        <v>1687</v>
      </c>
      <c r="B1656" s="196" t="s">
        <v>1688</v>
      </c>
      <c r="C1656" s="196" t="s">
        <v>1698</v>
      </c>
      <c r="D1656" s="196" t="s">
        <v>1699</v>
      </c>
      <c r="E1656" s="197" t="s">
        <v>11</v>
      </c>
      <c r="F1656" s="196" t="s">
        <v>11</v>
      </c>
      <c r="G1656" s="196">
        <v>102681</v>
      </c>
      <c r="H1656" s="196" t="s">
        <v>1717</v>
      </c>
      <c r="I1656" s="196" t="s">
        <v>9</v>
      </c>
      <c r="J1656" s="196" t="s">
        <v>62</v>
      </c>
      <c r="K1656" s="197">
        <v>201.59</v>
      </c>
      <c r="L1656" s="196" t="s">
        <v>63</v>
      </c>
      <c r="M1656"/>
    </row>
    <row r="1657" spans="1:13" ht="13.5" hidden="1" x14ac:dyDescent="0.25">
      <c r="A1657" s="196" t="s">
        <v>1687</v>
      </c>
      <c r="B1657" s="196" t="s">
        <v>1688</v>
      </c>
      <c r="C1657" s="196" t="s">
        <v>1698</v>
      </c>
      <c r="D1657" s="196" t="s">
        <v>1699</v>
      </c>
      <c r="E1657" s="197" t="s">
        <v>11</v>
      </c>
      <c r="F1657" s="196" t="s">
        <v>11</v>
      </c>
      <c r="G1657" s="196">
        <v>102683</v>
      </c>
      <c r="H1657" s="196" t="s">
        <v>1718</v>
      </c>
      <c r="I1657" s="196" t="s">
        <v>9</v>
      </c>
      <c r="J1657" s="196" t="s">
        <v>62</v>
      </c>
      <c r="K1657" s="197">
        <v>181.27</v>
      </c>
      <c r="L1657" s="196" t="s">
        <v>63</v>
      </c>
      <c r="M1657"/>
    </row>
    <row r="1658" spans="1:13" ht="13.5" hidden="1" x14ac:dyDescent="0.25">
      <c r="A1658" s="196" t="s">
        <v>1687</v>
      </c>
      <c r="B1658" s="196" t="s">
        <v>1688</v>
      </c>
      <c r="C1658" s="196" t="s">
        <v>1698</v>
      </c>
      <c r="D1658" s="196" t="s">
        <v>1699</v>
      </c>
      <c r="E1658" s="197" t="s">
        <v>11</v>
      </c>
      <c r="F1658" s="196" t="s">
        <v>11</v>
      </c>
      <c r="G1658" s="196">
        <v>102684</v>
      </c>
      <c r="H1658" s="196" t="s">
        <v>1719</v>
      </c>
      <c r="I1658" s="196" t="s">
        <v>9</v>
      </c>
      <c r="J1658" s="196" t="s">
        <v>62</v>
      </c>
      <c r="K1658" s="197">
        <v>148.18</v>
      </c>
      <c r="L1658" s="196" t="s">
        <v>63</v>
      </c>
      <c r="M1658"/>
    </row>
    <row r="1659" spans="1:13" ht="13.5" hidden="1" x14ac:dyDescent="0.25">
      <c r="A1659" s="196" t="s">
        <v>1687</v>
      </c>
      <c r="B1659" s="196" t="s">
        <v>1688</v>
      </c>
      <c r="C1659" s="196" t="s">
        <v>1698</v>
      </c>
      <c r="D1659" s="196" t="s">
        <v>1699</v>
      </c>
      <c r="E1659" s="197" t="s">
        <v>11</v>
      </c>
      <c r="F1659" s="196" t="s">
        <v>11</v>
      </c>
      <c r="G1659" s="196">
        <v>102685</v>
      </c>
      <c r="H1659" s="196" t="s">
        <v>1720</v>
      </c>
      <c r="I1659" s="196" t="s">
        <v>9</v>
      </c>
      <c r="J1659" s="196" t="s">
        <v>62</v>
      </c>
      <c r="K1659" s="197">
        <v>210.96</v>
      </c>
      <c r="L1659" s="196" t="s">
        <v>63</v>
      </c>
      <c r="M1659"/>
    </row>
    <row r="1660" spans="1:13" ht="13.5" hidden="1" x14ac:dyDescent="0.25">
      <c r="A1660" s="196" t="s">
        <v>1687</v>
      </c>
      <c r="B1660" s="196" t="s">
        <v>1688</v>
      </c>
      <c r="C1660" s="196" t="s">
        <v>1698</v>
      </c>
      <c r="D1660" s="196" t="s">
        <v>1699</v>
      </c>
      <c r="E1660" s="197" t="s">
        <v>11</v>
      </c>
      <c r="F1660" s="196" t="s">
        <v>11</v>
      </c>
      <c r="G1660" s="196">
        <v>102687</v>
      </c>
      <c r="H1660" s="196" t="s">
        <v>1721</v>
      </c>
      <c r="I1660" s="196" t="s">
        <v>9</v>
      </c>
      <c r="J1660" s="196" t="s">
        <v>62</v>
      </c>
      <c r="K1660" s="197">
        <v>186.01</v>
      </c>
      <c r="L1660" s="196" t="s">
        <v>63</v>
      </c>
      <c r="M1660"/>
    </row>
    <row r="1661" spans="1:13" ht="13.5" hidden="1" x14ac:dyDescent="0.25">
      <c r="A1661" s="196" t="s">
        <v>1687</v>
      </c>
      <c r="B1661" s="196" t="s">
        <v>1688</v>
      </c>
      <c r="C1661" s="196" t="s">
        <v>1698</v>
      </c>
      <c r="D1661" s="196" t="s">
        <v>1699</v>
      </c>
      <c r="E1661" s="197" t="s">
        <v>11</v>
      </c>
      <c r="F1661" s="196" t="s">
        <v>11</v>
      </c>
      <c r="G1661" s="196">
        <v>102688</v>
      </c>
      <c r="H1661" s="196" t="s">
        <v>1722</v>
      </c>
      <c r="I1661" s="196" t="s">
        <v>9</v>
      </c>
      <c r="J1661" s="196" t="s">
        <v>62</v>
      </c>
      <c r="K1661" s="197">
        <v>41.62</v>
      </c>
      <c r="L1661" s="196" t="s">
        <v>63</v>
      </c>
      <c r="M1661"/>
    </row>
    <row r="1662" spans="1:13" ht="13.5" hidden="1" x14ac:dyDescent="0.25">
      <c r="A1662" s="196" t="s">
        <v>1687</v>
      </c>
      <c r="B1662" s="196" t="s">
        <v>1688</v>
      </c>
      <c r="C1662" s="196" t="s">
        <v>1698</v>
      </c>
      <c r="D1662" s="196" t="s">
        <v>1699</v>
      </c>
      <c r="E1662" s="197" t="s">
        <v>11</v>
      </c>
      <c r="F1662" s="196" t="s">
        <v>11</v>
      </c>
      <c r="G1662" s="196">
        <v>102689</v>
      </c>
      <c r="H1662" s="196" t="s">
        <v>1723</v>
      </c>
      <c r="I1662" s="196" t="s">
        <v>9</v>
      </c>
      <c r="J1662" s="196" t="s">
        <v>62</v>
      </c>
      <c r="K1662" s="197">
        <v>97.29</v>
      </c>
      <c r="L1662" s="196" t="s">
        <v>63</v>
      </c>
      <c r="M1662"/>
    </row>
    <row r="1663" spans="1:13" ht="13.5" hidden="1" x14ac:dyDescent="0.25">
      <c r="A1663" s="196" t="s">
        <v>1687</v>
      </c>
      <c r="B1663" s="196" t="s">
        <v>1688</v>
      </c>
      <c r="C1663" s="196" t="s">
        <v>1698</v>
      </c>
      <c r="D1663" s="196" t="s">
        <v>1699</v>
      </c>
      <c r="E1663" s="197" t="s">
        <v>11</v>
      </c>
      <c r="F1663" s="196" t="s">
        <v>11</v>
      </c>
      <c r="G1663" s="196">
        <v>102690</v>
      </c>
      <c r="H1663" s="196" t="s">
        <v>1724</v>
      </c>
      <c r="I1663" s="196" t="s">
        <v>9</v>
      </c>
      <c r="J1663" s="196" t="s">
        <v>62</v>
      </c>
      <c r="K1663" s="197">
        <v>65.17</v>
      </c>
      <c r="L1663" s="196" t="s">
        <v>63</v>
      </c>
      <c r="M1663"/>
    </row>
    <row r="1664" spans="1:13" ht="13.5" hidden="1" x14ac:dyDescent="0.25">
      <c r="A1664" s="196" t="s">
        <v>1687</v>
      </c>
      <c r="B1664" s="196" t="s">
        <v>1688</v>
      </c>
      <c r="C1664" s="196" t="s">
        <v>1698</v>
      </c>
      <c r="D1664" s="196" t="s">
        <v>1699</v>
      </c>
      <c r="E1664" s="197" t="s">
        <v>11</v>
      </c>
      <c r="F1664" s="196" t="s">
        <v>11</v>
      </c>
      <c r="G1664" s="196">
        <v>102693</v>
      </c>
      <c r="H1664" s="196" t="s">
        <v>1725</v>
      </c>
      <c r="I1664" s="196" t="s">
        <v>9</v>
      </c>
      <c r="J1664" s="196" t="s">
        <v>62</v>
      </c>
      <c r="K1664" s="197">
        <v>120.84</v>
      </c>
      <c r="L1664" s="196" t="s">
        <v>63</v>
      </c>
      <c r="M1664"/>
    </row>
    <row r="1665" spans="1:13" ht="13.5" hidden="1" x14ac:dyDescent="0.25">
      <c r="A1665" s="196" t="s">
        <v>1687</v>
      </c>
      <c r="B1665" s="196" t="s">
        <v>1688</v>
      </c>
      <c r="C1665" s="196" t="s">
        <v>1698</v>
      </c>
      <c r="D1665" s="196" t="s">
        <v>1699</v>
      </c>
      <c r="E1665" s="197" t="s">
        <v>11</v>
      </c>
      <c r="F1665" s="196" t="s">
        <v>11</v>
      </c>
      <c r="G1665" s="196">
        <v>102694</v>
      </c>
      <c r="H1665" s="196" t="s">
        <v>1726</v>
      </c>
      <c r="I1665" s="196" t="s">
        <v>9</v>
      </c>
      <c r="J1665" s="196" t="s">
        <v>62</v>
      </c>
      <c r="K1665" s="197">
        <v>72.75</v>
      </c>
      <c r="L1665" s="196" t="s">
        <v>63</v>
      </c>
      <c r="M1665"/>
    </row>
    <row r="1666" spans="1:13" ht="13.5" hidden="1" x14ac:dyDescent="0.25">
      <c r="A1666" s="196" t="s">
        <v>1687</v>
      </c>
      <c r="B1666" s="196" t="s">
        <v>1688</v>
      </c>
      <c r="C1666" s="196" t="s">
        <v>1698</v>
      </c>
      <c r="D1666" s="196" t="s">
        <v>1699</v>
      </c>
      <c r="E1666" s="197" t="s">
        <v>11</v>
      </c>
      <c r="F1666" s="196" t="s">
        <v>11</v>
      </c>
      <c r="G1666" s="196">
        <v>102696</v>
      </c>
      <c r="H1666" s="196" t="s">
        <v>1727</v>
      </c>
      <c r="I1666" s="196" t="s">
        <v>9</v>
      </c>
      <c r="J1666" s="196" t="s">
        <v>62</v>
      </c>
      <c r="K1666" s="197">
        <v>128.43</v>
      </c>
      <c r="L1666" s="196" t="s">
        <v>63</v>
      </c>
      <c r="M1666"/>
    </row>
    <row r="1667" spans="1:13" ht="13.5" hidden="1" x14ac:dyDescent="0.25">
      <c r="A1667" s="196" t="s">
        <v>1687</v>
      </c>
      <c r="B1667" s="196" t="s">
        <v>1688</v>
      </c>
      <c r="C1667" s="196" t="s">
        <v>1698</v>
      </c>
      <c r="D1667" s="196" t="s">
        <v>1699</v>
      </c>
      <c r="E1667" s="197" t="s">
        <v>11</v>
      </c>
      <c r="F1667" s="196" t="s">
        <v>11</v>
      </c>
      <c r="G1667" s="196">
        <v>102697</v>
      </c>
      <c r="H1667" s="196" t="s">
        <v>1728</v>
      </c>
      <c r="I1667" s="196" t="s">
        <v>9</v>
      </c>
      <c r="J1667" s="196" t="s">
        <v>62</v>
      </c>
      <c r="K1667" s="197">
        <v>104.9</v>
      </c>
      <c r="L1667" s="196" t="s">
        <v>63</v>
      </c>
      <c r="M1667"/>
    </row>
    <row r="1668" spans="1:13" ht="13.5" hidden="1" x14ac:dyDescent="0.25">
      <c r="A1668" s="196" t="s">
        <v>1687</v>
      </c>
      <c r="B1668" s="196" t="s">
        <v>1688</v>
      </c>
      <c r="C1668" s="196" t="s">
        <v>1698</v>
      </c>
      <c r="D1668" s="196" t="s">
        <v>1699</v>
      </c>
      <c r="E1668" s="197" t="s">
        <v>11</v>
      </c>
      <c r="F1668" s="196" t="s">
        <v>11</v>
      </c>
      <c r="G1668" s="196">
        <v>102703</v>
      </c>
      <c r="H1668" s="196" t="s">
        <v>1729</v>
      </c>
      <c r="I1668" s="196" t="s">
        <v>9</v>
      </c>
      <c r="J1668" s="196" t="s">
        <v>62</v>
      </c>
      <c r="K1668" s="197">
        <v>160.6</v>
      </c>
      <c r="L1668" s="196" t="s">
        <v>63</v>
      </c>
      <c r="M1668"/>
    </row>
    <row r="1669" spans="1:13" ht="13.5" hidden="1" x14ac:dyDescent="0.25">
      <c r="A1669" s="196" t="s">
        <v>1687</v>
      </c>
      <c r="B1669" s="196" t="s">
        <v>1688</v>
      </c>
      <c r="C1669" s="196" t="s">
        <v>1698</v>
      </c>
      <c r="D1669" s="196" t="s">
        <v>1699</v>
      </c>
      <c r="E1669" s="197" t="s">
        <v>11</v>
      </c>
      <c r="F1669" s="196" t="s">
        <v>11</v>
      </c>
      <c r="G1669" s="196">
        <v>102704</v>
      </c>
      <c r="H1669" s="196" t="s">
        <v>1730</v>
      </c>
      <c r="I1669" s="196" t="s">
        <v>9</v>
      </c>
      <c r="J1669" s="196" t="s">
        <v>595</v>
      </c>
      <c r="K1669" s="197">
        <v>12.34</v>
      </c>
      <c r="L1669" s="196" t="s">
        <v>63</v>
      </c>
      <c r="M1669"/>
    </row>
    <row r="1670" spans="1:13" ht="13.5" hidden="1" x14ac:dyDescent="0.25">
      <c r="A1670" s="196" t="s">
        <v>1687</v>
      </c>
      <c r="B1670" s="196" t="s">
        <v>1688</v>
      </c>
      <c r="C1670" s="196" t="s">
        <v>1698</v>
      </c>
      <c r="D1670" s="196" t="s">
        <v>1699</v>
      </c>
      <c r="E1670" s="197" t="s">
        <v>11</v>
      </c>
      <c r="F1670" s="196" t="s">
        <v>11</v>
      </c>
      <c r="G1670" s="196">
        <v>102705</v>
      </c>
      <c r="H1670" s="196" t="s">
        <v>1731</v>
      </c>
      <c r="I1670" s="196" t="s">
        <v>9</v>
      </c>
      <c r="J1670" s="196" t="s">
        <v>62</v>
      </c>
      <c r="K1670" s="197">
        <v>66.569999999999993</v>
      </c>
      <c r="L1670" s="196" t="s">
        <v>63</v>
      </c>
      <c r="M1670"/>
    </row>
    <row r="1671" spans="1:13" ht="13.5" hidden="1" x14ac:dyDescent="0.25">
      <c r="A1671" s="196" t="s">
        <v>1687</v>
      </c>
      <c r="B1671" s="196" t="s">
        <v>1688</v>
      </c>
      <c r="C1671" s="196" t="s">
        <v>1698</v>
      </c>
      <c r="D1671" s="196" t="s">
        <v>1699</v>
      </c>
      <c r="E1671" s="197" t="s">
        <v>11</v>
      </c>
      <c r="F1671" s="196" t="s">
        <v>11</v>
      </c>
      <c r="G1671" s="196">
        <v>102707</v>
      </c>
      <c r="H1671" s="196" t="s">
        <v>1732</v>
      </c>
      <c r="I1671" s="196" t="s">
        <v>9</v>
      </c>
      <c r="J1671" s="196" t="s">
        <v>62</v>
      </c>
      <c r="K1671" s="197">
        <v>46.78</v>
      </c>
      <c r="L1671" s="196" t="s">
        <v>63</v>
      </c>
      <c r="M1671"/>
    </row>
    <row r="1672" spans="1:13" ht="13.5" hidden="1" x14ac:dyDescent="0.25">
      <c r="A1672" s="196" t="s">
        <v>1687</v>
      </c>
      <c r="B1672" s="196" t="s">
        <v>1688</v>
      </c>
      <c r="C1672" s="196" t="s">
        <v>1698</v>
      </c>
      <c r="D1672" s="196" t="s">
        <v>1699</v>
      </c>
      <c r="E1672" s="197" t="s">
        <v>11</v>
      </c>
      <c r="F1672" s="196" t="s">
        <v>11</v>
      </c>
      <c r="G1672" s="196">
        <v>102708</v>
      </c>
      <c r="H1672" s="196" t="s">
        <v>1733</v>
      </c>
      <c r="I1672" s="196" t="s">
        <v>96</v>
      </c>
      <c r="J1672" s="196" t="s">
        <v>62</v>
      </c>
      <c r="K1672" s="197">
        <v>30.29</v>
      </c>
      <c r="L1672" s="196" t="s">
        <v>63</v>
      </c>
      <c r="M1672"/>
    </row>
    <row r="1673" spans="1:13" ht="13.5" hidden="1" x14ac:dyDescent="0.25">
      <c r="A1673" s="196" t="s">
        <v>1687</v>
      </c>
      <c r="B1673" s="196" t="s">
        <v>1688</v>
      </c>
      <c r="C1673" s="196" t="s">
        <v>1698</v>
      </c>
      <c r="D1673" s="196" t="s">
        <v>1699</v>
      </c>
      <c r="E1673" s="197" t="s">
        <v>11</v>
      </c>
      <c r="F1673" s="196" t="s">
        <v>11</v>
      </c>
      <c r="G1673" s="196">
        <v>102710</v>
      </c>
      <c r="H1673" s="196" t="s">
        <v>1734</v>
      </c>
      <c r="I1673" s="196" t="s">
        <v>96</v>
      </c>
      <c r="J1673" s="196" t="s">
        <v>62</v>
      </c>
      <c r="K1673" s="197">
        <v>72.349999999999994</v>
      </c>
      <c r="L1673" s="196" t="s">
        <v>63</v>
      </c>
      <c r="M1673"/>
    </row>
    <row r="1674" spans="1:13" ht="13.5" hidden="1" x14ac:dyDescent="0.25">
      <c r="A1674" s="196" t="s">
        <v>1687</v>
      </c>
      <c r="B1674" s="196" t="s">
        <v>1688</v>
      </c>
      <c r="C1674" s="196" t="s">
        <v>1698</v>
      </c>
      <c r="D1674" s="196" t="s">
        <v>1699</v>
      </c>
      <c r="E1674" s="197" t="s">
        <v>11</v>
      </c>
      <c r="F1674" s="196" t="s">
        <v>11</v>
      </c>
      <c r="G1674" s="196">
        <v>102711</v>
      </c>
      <c r="H1674" s="196" t="s">
        <v>1735</v>
      </c>
      <c r="I1674" s="196" t="s">
        <v>96</v>
      </c>
      <c r="J1674" s="196" t="s">
        <v>62</v>
      </c>
      <c r="K1674" s="197">
        <v>91.58</v>
      </c>
      <c r="L1674" s="196" t="s">
        <v>63</v>
      </c>
      <c r="M1674"/>
    </row>
    <row r="1675" spans="1:13" ht="13.5" hidden="1" x14ac:dyDescent="0.25">
      <c r="A1675" s="196" t="s">
        <v>1687</v>
      </c>
      <c r="B1675" s="196" t="s">
        <v>1688</v>
      </c>
      <c r="C1675" s="196" t="s">
        <v>1698</v>
      </c>
      <c r="D1675" s="196" t="s">
        <v>1699</v>
      </c>
      <c r="E1675" s="197" t="s">
        <v>11</v>
      </c>
      <c r="F1675" s="196" t="s">
        <v>11</v>
      </c>
      <c r="G1675" s="196">
        <v>102712</v>
      </c>
      <c r="H1675" s="196" t="s">
        <v>1736</v>
      </c>
      <c r="I1675" s="196" t="s">
        <v>19</v>
      </c>
      <c r="J1675" s="196" t="s">
        <v>62</v>
      </c>
      <c r="K1675" s="197">
        <v>9.31</v>
      </c>
      <c r="L1675" s="196" t="s">
        <v>63</v>
      </c>
      <c r="M1675"/>
    </row>
    <row r="1676" spans="1:13" ht="13.5" hidden="1" x14ac:dyDescent="0.25">
      <c r="A1676" s="196" t="s">
        <v>1687</v>
      </c>
      <c r="B1676" s="196" t="s">
        <v>1688</v>
      </c>
      <c r="C1676" s="196" t="s">
        <v>1698</v>
      </c>
      <c r="D1676" s="196" t="s">
        <v>1699</v>
      </c>
      <c r="E1676" s="197" t="s">
        <v>11</v>
      </c>
      <c r="F1676" s="196" t="s">
        <v>11</v>
      </c>
      <c r="G1676" s="196">
        <v>102713</v>
      </c>
      <c r="H1676" s="196" t="s">
        <v>1737</v>
      </c>
      <c r="I1676" s="196" t="s">
        <v>19</v>
      </c>
      <c r="J1676" s="196" t="s">
        <v>62</v>
      </c>
      <c r="K1676" s="197">
        <v>12.74</v>
      </c>
      <c r="L1676" s="196" t="s">
        <v>63</v>
      </c>
      <c r="M1676"/>
    </row>
    <row r="1677" spans="1:13" ht="13.5" hidden="1" x14ac:dyDescent="0.25">
      <c r="A1677" s="196" t="s">
        <v>1687</v>
      </c>
      <c r="B1677" s="196" t="s">
        <v>1688</v>
      </c>
      <c r="C1677" s="196" t="s">
        <v>1698</v>
      </c>
      <c r="D1677" s="196" t="s">
        <v>1699</v>
      </c>
      <c r="E1677" s="197" t="s">
        <v>11</v>
      </c>
      <c r="F1677" s="196" t="s">
        <v>11</v>
      </c>
      <c r="G1677" s="196">
        <v>102715</v>
      </c>
      <c r="H1677" s="196" t="s">
        <v>1738</v>
      </c>
      <c r="I1677" s="196" t="s">
        <v>19</v>
      </c>
      <c r="J1677" s="196" t="s">
        <v>62</v>
      </c>
      <c r="K1677" s="197">
        <v>25.07</v>
      </c>
      <c r="L1677" s="196" t="s">
        <v>63</v>
      </c>
      <c r="M1677"/>
    </row>
    <row r="1678" spans="1:13" ht="13.5" hidden="1" x14ac:dyDescent="0.25">
      <c r="A1678" s="196" t="s">
        <v>1687</v>
      </c>
      <c r="B1678" s="196" t="s">
        <v>1688</v>
      </c>
      <c r="C1678" s="196" t="s">
        <v>1698</v>
      </c>
      <c r="D1678" s="196" t="s">
        <v>1699</v>
      </c>
      <c r="E1678" s="197" t="s">
        <v>11</v>
      </c>
      <c r="F1678" s="196" t="s">
        <v>11</v>
      </c>
      <c r="G1678" s="196">
        <v>102716</v>
      </c>
      <c r="H1678" s="196" t="s">
        <v>1739</v>
      </c>
      <c r="I1678" s="196" t="s">
        <v>15</v>
      </c>
      <c r="J1678" s="196" t="s">
        <v>62</v>
      </c>
      <c r="K1678" s="197">
        <v>115.36</v>
      </c>
      <c r="L1678" s="196" t="s">
        <v>63</v>
      </c>
      <c r="M1678"/>
    </row>
    <row r="1679" spans="1:13" ht="13.5" hidden="1" x14ac:dyDescent="0.25">
      <c r="A1679" s="196" t="s">
        <v>1687</v>
      </c>
      <c r="B1679" s="196" t="s">
        <v>1688</v>
      </c>
      <c r="C1679" s="196" t="s">
        <v>1698</v>
      </c>
      <c r="D1679" s="196" t="s">
        <v>1699</v>
      </c>
      <c r="E1679" s="197" t="s">
        <v>11</v>
      </c>
      <c r="F1679" s="196" t="s">
        <v>11</v>
      </c>
      <c r="G1679" s="196">
        <v>102717</v>
      </c>
      <c r="H1679" s="196" t="s">
        <v>1740</v>
      </c>
      <c r="I1679" s="196" t="s">
        <v>15</v>
      </c>
      <c r="J1679" s="196" t="s">
        <v>62</v>
      </c>
      <c r="K1679" s="197">
        <v>114.45</v>
      </c>
      <c r="L1679" s="196" t="s">
        <v>63</v>
      </c>
      <c r="M1679"/>
    </row>
    <row r="1680" spans="1:13" ht="13.5" hidden="1" x14ac:dyDescent="0.25">
      <c r="A1680" s="196" t="s">
        <v>1687</v>
      </c>
      <c r="B1680" s="196" t="s">
        <v>1688</v>
      </c>
      <c r="C1680" s="196" t="s">
        <v>1698</v>
      </c>
      <c r="D1680" s="196" t="s">
        <v>1699</v>
      </c>
      <c r="E1680" s="197" t="s">
        <v>11</v>
      </c>
      <c r="F1680" s="196" t="s">
        <v>11</v>
      </c>
      <c r="G1680" s="196">
        <v>102718</v>
      </c>
      <c r="H1680" s="196" t="s">
        <v>1741</v>
      </c>
      <c r="I1680" s="196" t="s">
        <v>15</v>
      </c>
      <c r="J1680" s="196" t="s">
        <v>62</v>
      </c>
      <c r="K1680" s="197">
        <v>132.04</v>
      </c>
      <c r="L1680" s="196" t="s">
        <v>63</v>
      </c>
      <c r="M1680"/>
    </row>
    <row r="1681" spans="1:13" ht="13.5" hidden="1" x14ac:dyDescent="0.25">
      <c r="A1681" s="196" t="s">
        <v>1687</v>
      </c>
      <c r="B1681" s="196" t="s">
        <v>1688</v>
      </c>
      <c r="C1681" s="196" t="s">
        <v>1698</v>
      </c>
      <c r="D1681" s="196" t="s">
        <v>1699</v>
      </c>
      <c r="E1681" s="197" t="s">
        <v>11</v>
      </c>
      <c r="F1681" s="196" t="s">
        <v>11</v>
      </c>
      <c r="G1681" s="196">
        <v>102719</v>
      </c>
      <c r="H1681" s="196" t="s">
        <v>1742</v>
      </c>
      <c r="I1681" s="196" t="s">
        <v>15</v>
      </c>
      <c r="J1681" s="196" t="s">
        <v>595</v>
      </c>
      <c r="K1681" s="197">
        <v>131.13</v>
      </c>
      <c r="L1681" s="196" t="s">
        <v>63</v>
      </c>
      <c r="M1681"/>
    </row>
    <row r="1682" spans="1:13" ht="13.5" hidden="1" x14ac:dyDescent="0.25">
      <c r="A1682" s="196" t="s">
        <v>1687</v>
      </c>
      <c r="B1682" s="196" t="s">
        <v>1688</v>
      </c>
      <c r="C1682" s="196" t="s">
        <v>1698</v>
      </c>
      <c r="D1682" s="196" t="s">
        <v>1699</v>
      </c>
      <c r="E1682" s="197" t="s">
        <v>11</v>
      </c>
      <c r="F1682" s="196" t="s">
        <v>11</v>
      </c>
      <c r="G1682" s="196">
        <v>102722</v>
      </c>
      <c r="H1682" s="196" t="s">
        <v>1743</v>
      </c>
      <c r="I1682" s="196" t="s">
        <v>9</v>
      </c>
      <c r="J1682" s="196" t="s">
        <v>62</v>
      </c>
      <c r="K1682" s="197">
        <v>56.59</v>
      </c>
      <c r="L1682" s="196" t="s">
        <v>63</v>
      </c>
      <c r="M1682"/>
    </row>
    <row r="1683" spans="1:13" ht="13.5" hidden="1" x14ac:dyDescent="0.25">
      <c r="A1683" s="196" t="s">
        <v>1687</v>
      </c>
      <c r="B1683" s="196" t="s">
        <v>1688</v>
      </c>
      <c r="C1683" s="196" t="s">
        <v>1698</v>
      </c>
      <c r="D1683" s="196" t="s">
        <v>1699</v>
      </c>
      <c r="E1683" s="197" t="s">
        <v>11</v>
      </c>
      <c r="F1683" s="196" t="s">
        <v>11</v>
      </c>
      <c r="G1683" s="196">
        <v>102723</v>
      </c>
      <c r="H1683" s="196" t="s">
        <v>1744</v>
      </c>
      <c r="I1683" s="196" t="s">
        <v>9</v>
      </c>
      <c r="J1683" s="196" t="s">
        <v>62</v>
      </c>
      <c r="K1683" s="197">
        <v>110.82</v>
      </c>
      <c r="L1683" s="196" t="s">
        <v>63</v>
      </c>
      <c r="M1683"/>
    </row>
    <row r="1684" spans="1:13" ht="13.5" hidden="1" x14ac:dyDescent="0.25">
      <c r="A1684" s="196" t="s">
        <v>1687</v>
      </c>
      <c r="B1684" s="196" t="s">
        <v>1688</v>
      </c>
      <c r="C1684" s="196" t="s">
        <v>1698</v>
      </c>
      <c r="D1684" s="196" t="s">
        <v>1699</v>
      </c>
      <c r="E1684" s="197" t="s">
        <v>11</v>
      </c>
      <c r="F1684" s="196" t="s">
        <v>11</v>
      </c>
      <c r="G1684" s="196">
        <v>102724</v>
      </c>
      <c r="H1684" s="196" t="s">
        <v>1745</v>
      </c>
      <c r="I1684" s="196" t="s">
        <v>96</v>
      </c>
      <c r="J1684" s="196" t="s">
        <v>62</v>
      </c>
      <c r="K1684" s="197">
        <v>33.409999999999997</v>
      </c>
      <c r="L1684" s="196" t="s">
        <v>63</v>
      </c>
      <c r="M1684"/>
    </row>
    <row r="1685" spans="1:13" ht="13.5" hidden="1" x14ac:dyDescent="0.25">
      <c r="A1685" s="196" t="s">
        <v>1687</v>
      </c>
      <c r="B1685" s="196" t="s">
        <v>1688</v>
      </c>
      <c r="C1685" s="196" t="s">
        <v>1698</v>
      </c>
      <c r="D1685" s="196" t="s">
        <v>1699</v>
      </c>
      <c r="E1685" s="197" t="s">
        <v>11</v>
      </c>
      <c r="F1685" s="196" t="s">
        <v>11</v>
      </c>
      <c r="G1685" s="196">
        <v>102725</v>
      </c>
      <c r="H1685" s="196" t="s">
        <v>1746</v>
      </c>
      <c r="I1685" s="196" t="s">
        <v>96</v>
      </c>
      <c r="J1685" s="196" t="s">
        <v>62</v>
      </c>
      <c r="K1685" s="197">
        <v>32.74</v>
      </c>
      <c r="L1685" s="196" t="s">
        <v>63</v>
      </c>
      <c r="M1685"/>
    </row>
    <row r="1686" spans="1:13" ht="13.5" hidden="1" x14ac:dyDescent="0.25">
      <c r="A1686" s="196" t="s">
        <v>1687</v>
      </c>
      <c r="B1686" s="196" t="s">
        <v>1688</v>
      </c>
      <c r="C1686" s="196" t="s">
        <v>1698</v>
      </c>
      <c r="D1686" s="196" t="s">
        <v>1699</v>
      </c>
      <c r="E1686" s="197" t="s">
        <v>11</v>
      </c>
      <c r="F1686" s="196" t="s">
        <v>11</v>
      </c>
      <c r="G1686" s="196">
        <v>102726</v>
      </c>
      <c r="H1686" s="196" t="s">
        <v>1747</v>
      </c>
      <c r="I1686" s="196" t="s">
        <v>96</v>
      </c>
      <c r="J1686" s="196" t="s">
        <v>62</v>
      </c>
      <c r="K1686" s="197">
        <v>30.7</v>
      </c>
      <c r="L1686" s="196" t="s">
        <v>63</v>
      </c>
      <c r="M1686"/>
    </row>
    <row r="1687" spans="1:13" ht="13.5" hidden="1" x14ac:dyDescent="0.25">
      <c r="A1687" s="196" t="s">
        <v>1687</v>
      </c>
      <c r="B1687" s="196" t="s">
        <v>1688</v>
      </c>
      <c r="C1687" s="196" t="s">
        <v>1698</v>
      </c>
      <c r="D1687" s="196" t="s">
        <v>1699</v>
      </c>
      <c r="E1687" s="197" t="s">
        <v>11</v>
      </c>
      <c r="F1687" s="196" t="s">
        <v>11</v>
      </c>
      <c r="G1687" s="196">
        <v>103653</v>
      </c>
      <c r="H1687" s="196" t="s">
        <v>1748</v>
      </c>
      <c r="I1687" s="196" t="s">
        <v>19</v>
      </c>
      <c r="J1687" s="196" t="s">
        <v>62</v>
      </c>
      <c r="K1687" s="197">
        <v>29.92</v>
      </c>
      <c r="L1687" s="196" t="s">
        <v>63</v>
      </c>
      <c r="M1687"/>
    </row>
    <row r="1688" spans="1:13" ht="13.5" hidden="1" x14ac:dyDescent="0.25">
      <c r="A1688" s="196" t="s">
        <v>1687</v>
      </c>
      <c r="B1688" s="196" t="s">
        <v>1688</v>
      </c>
      <c r="C1688" s="196" t="s">
        <v>1749</v>
      </c>
      <c r="D1688" s="196" t="s">
        <v>1750</v>
      </c>
      <c r="E1688" s="197" t="s">
        <v>11</v>
      </c>
      <c r="F1688" s="196" t="s">
        <v>11</v>
      </c>
      <c r="G1688" s="196">
        <v>92743</v>
      </c>
      <c r="H1688" s="196" t="s">
        <v>1751</v>
      </c>
      <c r="I1688" s="196" t="s">
        <v>15</v>
      </c>
      <c r="J1688" s="196" t="s">
        <v>62</v>
      </c>
      <c r="K1688" s="197">
        <v>650.66</v>
      </c>
      <c r="L1688" s="196" t="s">
        <v>63</v>
      </c>
      <c r="M1688"/>
    </row>
    <row r="1689" spans="1:13" ht="13.5" hidden="1" x14ac:dyDescent="0.25">
      <c r="A1689" s="196" t="s">
        <v>1687</v>
      </c>
      <c r="B1689" s="196" t="s">
        <v>1688</v>
      </c>
      <c r="C1689" s="196" t="s">
        <v>1749</v>
      </c>
      <c r="D1689" s="196" t="s">
        <v>1750</v>
      </c>
      <c r="E1689" s="197" t="s">
        <v>11</v>
      </c>
      <c r="F1689" s="196" t="s">
        <v>11</v>
      </c>
      <c r="G1689" s="196">
        <v>92744</v>
      </c>
      <c r="H1689" s="196" t="s">
        <v>1752</v>
      </c>
      <c r="I1689" s="196" t="s">
        <v>15</v>
      </c>
      <c r="J1689" s="196" t="s">
        <v>62</v>
      </c>
      <c r="K1689" s="197">
        <v>581.33000000000004</v>
      </c>
      <c r="L1689" s="196" t="s">
        <v>63</v>
      </c>
      <c r="M1689"/>
    </row>
    <row r="1690" spans="1:13" ht="13.5" hidden="1" x14ac:dyDescent="0.25">
      <c r="A1690" s="196" t="s">
        <v>1687</v>
      </c>
      <c r="B1690" s="196" t="s">
        <v>1688</v>
      </c>
      <c r="C1690" s="196" t="s">
        <v>1749</v>
      </c>
      <c r="D1690" s="196" t="s">
        <v>1750</v>
      </c>
      <c r="E1690" s="197" t="s">
        <v>11</v>
      </c>
      <c r="F1690" s="196" t="s">
        <v>11</v>
      </c>
      <c r="G1690" s="196">
        <v>92745</v>
      </c>
      <c r="H1690" s="196" t="s">
        <v>1753</v>
      </c>
      <c r="I1690" s="196" t="s">
        <v>15</v>
      </c>
      <c r="J1690" s="196" t="s">
        <v>62</v>
      </c>
      <c r="K1690" s="197">
        <v>789.22</v>
      </c>
      <c r="L1690" s="196" t="s">
        <v>63</v>
      </c>
      <c r="M1690"/>
    </row>
    <row r="1691" spans="1:13" ht="13.5" hidden="1" x14ac:dyDescent="0.25">
      <c r="A1691" s="196" t="s">
        <v>1687</v>
      </c>
      <c r="B1691" s="196" t="s">
        <v>1688</v>
      </c>
      <c r="C1691" s="196" t="s">
        <v>1749</v>
      </c>
      <c r="D1691" s="196" t="s">
        <v>1750</v>
      </c>
      <c r="E1691" s="197" t="s">
        <v>11</v>
      </c>
      <c r="F1691" s="196" t="s">
        <v>11</v>
      </c>
      <c r="G1691" s="196">
        <v>92746</v>
      </c>
      <c r="H1691" s="196" t="s">
        <v>1754</v>
      </c>
      <c r="I1691" s="196" t="s">
        <v>15</v>
      </c>
      <c r="J1691" s="196" t="s">
        <v>62</v>
      </c>
      <c r="K1691" s="197">
        <v>697.21</v>
      </c>
      <c r="L1691" s="196" t="s">
        <v>63</v>
      </c>
      <c r="M1691"/>
    </row>
    <row r="1692" spans="1:13" ht="13.5" hidden="1" x14ac:dyDescent="0.25">
      <c r="A1692" s="196" t="s">
        <v>1687</v>
      </c>
      <c r="B1692" s="196" t="s">
        <v>1688</v>
      </c>
      <c r="C1692" s="196" t="s">
        <v>1749</v>
      </c>
      <c r="D1692" s="196" t="s">
        <v>1750</v>
      </c>
      <c r="E1692" s="197" t="s">
        <v>11</v>
      </c>
      <c r="F1692" s="196" t="s">
        <v>11</v>
      </c>
      <c r="G1692" s="196">
        <v>92747</v>
      </c>
      <c r="H1692" s="196" t="s">
        <v>1755</v>
      </c>
      <c r="I1692" s="196" t="s">
        <v>15</v>
      </c>
      <c r="J1692" s="196" t="s">
        <v>62</v>
      </c>
      <c r="K1692" s="197">
        <v>876.83</v>
      </c>
      <c r="L1692" s="196" t="s">
        <v>63</v>
      </c>
      <c r="M1692"/>
    </row>
    <row r="1693" spans="1:13" ht="13.5" hidden="1" x14ac:dyDescent="0.25">
      <c r="A1693" s="196" t="s">
        <v>1687</v>
      </c>
      <c r="B1693" s="196" t="s">
        <v>1688</v>
      </c>
      <c r="C1693" s="196" t="s">
        <v>1749</v>
      </c>
      <c r="D1693" s="196" t="s">
        <v>1750</v>
      </c>
      <c r="E1693" s="197" t="s">
        <v>11</v>
      </c>
      <c r="F1693" s="196" t="s">
        <v>11</v>
      </c>
      <c r="G1693" s="196">
        <v>92748</v>
      </c>
      <c r="H1693" s="196" t="s">
        <v>1756</v>
      </c>
      <c r="I1693" s="196" t="s">
        <v>15</v>
      </c>
      <c r="J1693" s="196" t="s">
        <v>62</v>
      </c>
      <c r="K1693" s="197">
        <v>767.7</v>
      </c>
      <c r="L1693" s="196" t="s">
        <v>63</v>
      </c>
      <c r="M1693"/>
    </row>
    <row r="1694" spans="1:13" ht="13.5" hidden="1" x14ac:dyDescent="0.25">
      <c r="A1694" s="196" t="s">
        <v>1687</v>
      </c>
      <c r="B1694" s="196" t="s">
        <v>1688</v>
      </c>
      <c r="C1694" s="196" t="s">
        <v>1749</v>
      </c>
      <c r="D1694" s="196" t="s">
        <v>1750</v>
      </c>
      <c r="E1694" s="197" t="s">
        <v>11</v>
      </c>
      <c r="F1694" s="196" t="s">
        <v>11</v>
      </c>
      <c r="G1694" s="196">
        <v>92749</v>
      </c>
      <c r="H1694" s="196" t="s">
        <v>1757</v>
      </c>
      <c r="I1694" s="196" t="s">
        <v>15</v>
      </c>
      <c r="J1694" s="196" t="s">
        <v>62</v>
      </c>
      <c r="K1694" s="197">
        <v>918.15</v>
      </c>
      <c r="L1694" s="196" t="s">
        <v>63</v>
      </c>
      <c r="M1694"/>
    </row>
    <row r="1695" spans="1:13" ht="13.5" hidden="1" x14ac:dyDescent="0.25">
      <c r="A1695" s="196" t="s">
        <v>1687</v>
      </c>
      <c r="B1695" s="196" t="s">
        <v>1688</v>
      </c>
      <c r="C1695" s="196" t="s">
        <v>1749</v>
      </c>
      <c r="D1695" s="196" t="s">
        <v>1750</v>
      </c>
      <c r="E1695" s="197" t="s">
        <v>11</v>
      </c>
      <c r="F1695" s="196" t="s">
        <v>11</v>
      </c>
      <c r="G1695" s="196">
        <v>92750</v>
      </c>
      <c r="H1695" s="196" t="s">
        <v>1758</v>
      </c>
      <c r="I1695" s="196" t="s">
        <v>15</v>
      </c>
      <c r="J1695" s="196" t="s">
        <v>62</v>
      </c>
      <c r="K1695" s="199">
        <v>1518.37</v>
      </c>
      <c r="L1695" s="196" t="s">
        <v>63</v>
      </c>
      <c r="M1695"/>
    </row>
    <row r="1696" spans="1:13" ht="13.5" hidden="1" x14ac:dyDescent="0.25">
      <c r="A1696" s="196" t="s">
        <v>1687</v>
      </c>
      <c r="B1696" s="196" t="s">
        <v>1688</v>
      </c>
      <c r="C1696" s="196" t="s">
        <v>1749</v>
      </c>
      <c r="D1696" s="196" t="s">
        <v>1750</v>
      </c>
      <c r="E1696" s="197" t="s">
        <v>11</v>
      </c>
      <c r="F1696" s="196" t="s">
        <v>11</v>
      </c>
      <c r="G1696" s="196">
        <v>92751</v>
      </c>
      <c r="H1696" s="196" t="s">
        <v>1759</v>
      </c>
      <c r="I1696" s="196" t="s">
        <v>15</v>
      </c>
      <c r="J1696" s="196" t="s">
        <v>62</v>
      </c>
      <c r="K1696" s="199">
        <v>1869.29</v>
      </c>
      <c r="L1696" s="196" t="s">
        <v>63</v>
      </c>
      <c r="M1696"/>
    </row>
    <row r="1697" spans="1:13" ht="13.5" hidden="1" x14ac:dyDescent="0.25">
      <c r="A1697" s="196" t="s">
        <v>1687</v>
      </c>
      <c r="B1697" s="196" t="s">
        <v>1688</v>
      </c>
      <c r="C1697" s="196" t="s">
        <v>1749</v>
      </c>
      <c r="D1697" s="196" t="s">
        <v>1750</v>
      </c>
      <c r="E1697" s="197" t="s">
        <v>11</v>
      </c>
      <c r="F1697" s="196" t="s">
        <v>11</v>
      </c>
      <c r="G1697" s="196">
        <v>92752</v>
      </c>
      <c r="H1697" s="196" t="s">
        <v>1760</v>
      </c>
      <c r="I1697" s="196" t="s">
        <v>15</v>
      </c>
      <c r="J1697" s="196" t="s">
        <v>62</v>
      </c>
      <c r="K1697" s="199">
        <v>2217.33</v>
      </c>
      <c r="L1697" s="196" t="s">
        <v>63</v>
      </c>
      <c r="M1697"/>
    </row>
    <row r="1698" spans="1:13" ht="13.5" hidden="1" x14ac:dyDescent="0.25">
      <c r="A1698" s="196" t="s">
        <v>1687</v>
      </c>
      <c r="B1698" s="196" t="s">
        <v>1688</v>
      </c>
      <c r="C1698" s="196" t="s">
        <v>1749</v>
      </c>
      <c r="D1698" s="196" t="s">
        <v>1750</v>
      </c>
      <c r="E1698" s="197" t="s">
        <v>11</v>
      </c>
      <c r="F1698" s="196" t="s">
        <v>11</v>
      </c>
      <c r="G1698" s="196">
        <v>92753</v>
      </c>
      <c r="H1698" s="196" t="s">
        <v>1761</v>
      </c>
      <c r="I1698" s="196" t="s">
        <v>15</v>
      </c>
      <c r="J1698" s="196" t="s">
        <v>62</v>
      </c>
      <c r="K1698" s="197">
        <v>634.75</v>
      </c>
      <c r="L1698" s="196" t="s">
        <v>63</v>
      </c>
      <c r="M1698"/>
    </row>
    <row r="1699" spans="1:13" ht="13.5" hidden="1" x14ac:dyDescent="0.25">
      <c r="A1699" s="196" t="s">
        <v>1687</v>
      </c>
      <c r="B1699" s="196" t="s">
        <v>1688</v>
      </c>
      <c r="C1699" s="196" t="s">
        <v>1749</v>
      </c>
      <c r="D1699" s="196" t="s">
        <v>1750</v>
      </c>
      <c r="E1699" s="197" t="s">
        <v>11</v>
      </c>
      <c r="F1699" s="196" t="s">
        <v>11</v>
      </c>
      <c r="G1699" s="196">
        <v>92754</v>
      </c>
      <c r="H1699" s="196" t="s">
        <v>1762</v>
      </c>
      <c r="I1699" s="196" t="s">
        <v>15</v>
      </c>
      <c r="J1699" s="196" t="s">
        <v>62</v>
      </c>
      <c r="K1699" s="197">
        <v>625.79999999999995</v>
      </c>
      <c r="L1699" s="196" t="s">
        <v>63</v>
      </c>
      <c r="M1699"/>
    </row>
    <row r="1700" spans="1:13" ht="13.5" hidden="1" x14ac:dyDescent="0.25">
      <c r="A1700" s="196" t="s">
        <v>1687</v>
      </c>
      <c r="B1700" s="196" t="s">
        <v>1688</v>
      </c>
      <c r="C1700" s="196" t="s">
        <v>1749</v>
      </c>
      <c r="D1700" s="196" t="s">
        <v>1750</v>
      </c>
      <c r="E1700" s="197" t="s">
        <v>11</v>
      </c>
      <c r="F1700" s="196" t="s">
        <v>11</v>
      </c>
      <c r="G1700" s="196">
        <v>92755</v>
      </c>
      <c r="H1700" s="196" t="s">
        <v>1763</v>
      </c>
      <c r="I1700" s="196" t="s">
        <v>19</v>
      </c>
      <c r="J1700" s="196" t="s">
        <v>62</v>
      </c>
      <c r="K1700" s="197">
        <v>241.34</v>
      </c>
      <c r="L1700" s="196" t="s">
        <v>63</v>
      </c>
      <c r="M1700"/>
    </row>
    <row r="1701" spans="1:13" ht="13.5" hidden="1" x14ac:dyDescent="0.25">
      <c r="A1701" s="196" t="s">
        <v>1687</v>
      </c>
      <c r="B1701" s="196" t="s">
        <v>1688</v>
      </c>
      <c r="C1701" s="196" t="s">
        <v>1749</v>
      </c>
      <c r="D1701" s="196" t="s">
        <v>1750</v>
      </c>
      <c r="E1701" s="197" t="s">
        <v>11</v>
      </c>
      <c r="F1701" s="196" t="s">
        <v>11</v>
      </c>
      <c r="G1701" s="196">
        <v>92756</v>
      </c>
      <c r="H1701" s="196" t="s">
        <v>1764</v>
      </c>
      <c r="I1701" s="196" t="s">
        <v>19</v>
      </c>
      <c r="J1701" s="196" t="s">
        <v>62</v>
      </c>
      <c r="K1701" s="197">
        <v>277.35000000000002</v>
      </c>
      <c r="L1701" s="196" t="s">
        <v>63</v>
      </c>
      <c r="M1701"/>
    </row>
    <row r="1702" spans="1:13" ht="13.5" hidden="1" x14ac:dyDescent="0.25">
      <c r="A1702" s="196" t="s">
        <v>1687</v>
      </c>
      <c r="B1702" s="196" t="s">
        <v>1688</v>
      </c>
      <c r="C1702" s="196" t="s">
        <v>1749</v>
      </c>
      <c r="D1702" s="196" t="s">
        <v>1750</v>
      </c>
      <c r="E1702" s="197" t="s">
        <v>11</v>
      </c>
      <c r="F1702" s="196" t="s">
        <v>11</v>
      </c>
      <c r="G1702" s="196">
        <v>92757</v>
      </c>
      <c r="H1702" s="196" t="s">
        <v>1765</v>
      </c>
      <c r="I1702" s="196" t="s">
        <v>19</v>
      </c>
      <c r="J1702" s="196" t="s">
        <v>62</v>
      </c>
      <c r="K1702" s="197">
        <v>320.39</v>
      </c>
      <c r="L1702" s="196" t="s">
        <v>63</v>
      </c>
      <c r="M1702"/>
    </row>
    <row r="1703" spans="1:13" ht="13.5" hidden="1" x14ac:dyDescent="0.25">
      <c r="A1703" s="196" t="s">
        <v>1687</v>
      </c>
      <c r="B1703" s="196" t="s">
        <v>1688</v>
      </c>
      <c r="C1703" s="196" t="s">
        <v>1749</v>
      </c>
      <c r="D1703" s="196" t="s">
        <v>1750</v>
      </c>
      <c r="E1703" s="197" t="s">
        <v>11</v>
      </c>
      <c r="F1703" s="196" t="s">
        <v>11</v>
      </c>
      <c r="G1703" s="196">
        <v>92758</v>
      </c>
      <c r="H1703" s="196" t="s">
        <v>1766</v>
      </c>
      <c r="I1703" s="196" t="s">
        <v>15</v>
      </c>
      <c r="J1703" s="196" t="s">
        <v>62</v>
      </c>
      <c r="K1703" s="197">
        <v>631.75</v>
      </c>
      <c r="L1703" s="196" t="s">
        <v>63</v>
      </c>
      <c r="M1703"/>
    </row>
    <row r="1704" spans="1:13" ht="13.5" hidden="1" x14ac:dyDescent="0.25">
      <c r="A1704" s="196" t="s">
        <v>1687</v>
      </c>
      <c r="B1704" s="196" t="s">
        <v>1688</v>
      </c>
      <c r="C1704" s="196" t="s">
        <v>1767</v>
      </c>
      <c r="D1704" s="196" t="s">
        <v>1768</v>
      </c>
      <c r="E1704" s="197" t="s">
        <v>11</v>
      </c>
      <c r="F1704" s="196" t="s">
        <v>11</v>
      </c>
      <c r="G1704" s="196">
        <v>91069</v>
      </c>
      <c r="H1704" s="196" t="s">
        <v>1769</v>
      </c>
      <c r="I1704" s="196" t="s">
        <v>19</v>
      </c>
      <c r="J1704" s="196" t="s">
        <v>62</v>
      </c>
      <c r="K1704" s="197">
        <v>200.09</v>
      </c>
      <c r="L1704" s="196" t="s">
        <v>63</v>
      </c>
      <c r="M1704"/>
    </row>
    <row r="1705" spans="1:13" ht="13.5" hidden="1" x14ac:dyDescent="0.25">
      <c r="A1705" s="196" t="s">
        <v>1687</v>
      </c>
      <c r="B1705" s="196" t="s">
        <v>1688</v>
      </c>
      <c r="C1705" s="196" t="s">
        <v>1767</v>
      </c>
      <c r="D1705" s="196" t="s">
        <v>1768</v>
      </c>
      <c r="E1705" s="197" t="s">
        <v>11</v>
      </c>
      <c r="F1705" s="196" t="s">
        <v>11</v>
      </c>
      <c r="G1705" s="196">
        <v>91070</v>
      </c>
      <c r="H1705" s="196" t="s">
        <v>1770</v>
      </c>
      <c r="I1705" s="196" t="s">
        <v>19</v>
      </c>
      <c r="J1705" s="196" t="s">
        <v>62</v>
      </c>
      <c r="K1705" s="197">
        <v>209.4</v>
      </c>
      <c r="L1705" s="196" t="s">
        <v>63</v>
      </c>
      <c r="M1705"/>
    </row>
    <row r="1706" spans="1:13" ht="13.5" hidden="1" x14ac:dyDescent="0.25">
      <c r="A1706" s="196" t="s">
        <v>1687</v>
      </c>
      <c r="B1706" s="196" t="s">
        <v>1688</v>
      </c>
      <c r="C1706" s="196" t="s">
        <v>1767</v>
      </c>
      <c r="D1706" s="196" t="s">
        <v>1768</v>
      </c>
      <c r="E1706" s="197" t="s">
        <v>11</v>
      </c>
      <c r="F1706" s="196" t="s">
        <v>11</v>
      </c>
      <c r="G1706" s="196">
        <v>91071</v>
      </c>
      <c r="H1706" s="196" t="s">
        <v>1771</v>
      </c>
      <c r="I1706" s="196" t="s">
        <v>19</v>
      </c>
      <c r="J1706" s="196" t="s">
        <v>62</v>
      </c>
      <c r="K1706" s="197">
        <v>340.17</v>
      </c>
      <c r="L1706" s="196" t="s">
        <v>63</v>
      </c>
      <c r="M1706"/>
    </row>
    <row r="1707" spans="1:13" ht="13.5" hidden="1" x14ac:dyDescent="0.25">
      <c r="A1707" s="196" t="s">
        <v>1687</v>
      </c>
      <c r="B1707" s="196" t="s">
        <v>1688</v>
      </c>
      <c r="C1707" s="196" t="s">
        <v>1767</v>
      </c>
      <c r="D1707" s="196" t="s">
        <v>1768</v>
      </c>
      <c r="E1707" s="197" t="s">
        <v>11</v>
      </c>
      <c r="F1707" s="196" t="s">
        <v>11</v>
      </c>
      <c r="G1707" s="196">
        <v>91072</v>
      </c>
      <c r="H1707" s="196" t="s">
        <v>1772</v>
      </c>
      <c r="I1707" s="196" t="s">
        <v>19</v>
      </c>
      <c r="J1707" s="196" t="s">
        <v>62</v>
      </c>
      <c r="K1707" s="197">
        <v>346.94</v>
      </c>
      <c r="L1707" s="196" t="s">
        <v>63</v>
      </c>
      <c r="M1707"/>
    </row>
    <row r="1708" spans="1:13" ht="13.5" hidden="1" x14ac:dyDescent="0.25">
      <c r="A1708" s="196" t="s">
        <v>1687</v>
      </c>
      <c r="B1708" s="196" t="s">
        <v>1688</v>
      </c>
      <c r="C1708" s="196" t="s">
        <v>1767</v>
      </c>
      <c r="D1708" s="196" t="s">
        <v>1768</v>
      </c>
      <c r="E1708" s="197" t="s">
        <v>11</v>
      </c>
      <c r="F1708" s="196" t="s">
        <v>11</v>
      </c>
      <c r="G1708" s="196">
        <v>91073</v>
      </c>
      <c r="H1708" s="196" t="s">
        <v>1773</v>
      </c>
      <c r="I1708" s="196" t="s">
        <v>19</v>
      </c>
      <c r="J1708" s="196" t="s">
        <v>62</v>
      </c>
      <c r="K1708" s="197">
        <v>265.91000000000003</v>
      </c>
      <c r="L1708" s="196" t="s">
        <v>63</v>
      </c>
      <c r="M1708"/>
    </row>
    <row r="1709" spans="1:13" ht="13.5" hidden="1" x14ac:dyDescent="0.25">
      <c r="A1709" s="196" t="s">
        <v>1687</v>
      </c>
      <c r="B1709" s="196" t="s">
        <v>1688</v>
      </c>
      <c r="C1709" s="196" t="s">
        <v>1767</v>
      </c>
      <c r="D1709" s="196" t="s">
        <v>1768</v>
      </c>
      <c r="E1709" s="197" t="s">
        <v>11</v>
      </c>
      <c r="F1709" s="196" t="s">
        <v>11</v>
      </c>
      <c r="G1709" s="196">
        <v>91074</v>
      </c>
      <c r="H1709" s="196" t="s">
        <v>1774</v>
      </c>
      <c r="I1709" s="196" t="s">
        <v>19</v>
      </c>
      <c r="J1709" s="196" t="s">
        <v>62</v>
      </c>
      <c r="K1709" s="197">
        <v>248.28</v>
      </c>
      <c r="L1709" s="196" t="s">
        <v>63</v>
      </c>
      <c r="M1709"/>
    </row>
    <row r="1710" spans="1:13" ht="13.5" hidden="1" x14ac:dyDescent="0.25">
      <c r="A1710" s="196" t="s">
        <v>1687</v>
      </c>
      <c r="B1710" s="196" t="s">
        <v>1688</v>
      </c>
      <c r="C1710" s="196" t="s">
        <v>1767</v>
      </c>
      <c r="D1710" s="196" t="s">
        <v>1768</v>
      </c>
      <c r="E1710" s="197" t="s">
        <v>11</v>
      </c>
      <c r="F1710" s="196" t="s">
        <v>11</v>
      </c>
      <c r="G1710" s="196">
        <v>91075</v>
      </c>
      <c r="H1710" s="196" t="s">
        <v>1775</v>
      </c>
      <c r="I1710" s="196" t="s">
        <v>19</v>
      </c>
      <c r="J1710" s="196" t="s">
        <v>62</v>
      </c>
      <c r="K1710" s="197">
        <v>438.18</v>
      </c>
      <c r="L1710" s="196" t="s">
        <v>63</v>
      </c>
      <c r="M1710"/>
    </row>
    <row r="1711" spans="1:13" ht="13.5" hidden="1" x14ac:dyDescent="0.25">
      <c r="A1711" s="196" t="s">
        <v>1687</v>
      </c>
      <c r="B1711" s="196" t="s">
        <v>1688</v>
      </c>
      <c r="C1711" s="196" t="s">
        <v>1767</v>
      </c>
      <c r="D1711" s="196" t="s">
        <v>1768</v>
      </c>
      <c r="E1711" s="197" t="s">
        <v>11</v>
      </c>
      <c r="F1711" s="196" t="s">
        <v>11</v>
      </c>
      <c r="G1711" s="196">
        <v>91076</v>
      </c>
      <c r="H1711" s="196" t="s">
        <v>1776</v>
      </c>
      <c r="I1711" s="196" t="s">
        <v>19</v>
      </c>
      <c r="J1711" s="196" t="s">
        <v>62</v>
      </c>
      <c r="K1711" s="197">
        <v>397.73</v>
      </c>
      <c r="L1711" s="196" t="s">
        <v>63</v>
      </c>
      <c r="M1711"/>
    </row>
    <row r="1712" spans="1:13" ht="13.5" hidden="1" x14ac:dyDescent="0.25">
      <c r="A1712" s="196" t="s">
        <v>1687</v>
      </c>
      <c r="B1712" s="196" t="s">
        <v>1688</v>
      </c>
      <c r="C1712" s="196" t="s">
        <v>1767</v>
      </c>
      <c r="D1712" s="196" t="s">
        <v>1768</v>
      </c>
      <c r="E1712" s="197" t="s">
        <v>11</v>
      </c>
      <c r="F1712" s="196" t="s">
        <v>11</v>
      </c>
      <c r="G1712" s="196">
        <v>91077</v>
      </c>
      <c r="H1712" s="196" t="s">
        <v>1777</v>
      </c>
      <c r="I1712" s="196" t="s">
        <v>19</v>
      </c>
      <c r="J1712" s="196" t="s">
        <v>62</v>
      </c>
      <c r="K1712" s="197">
        <v>179.9</v>
      </c>
      <c r="L1712" s="196" t="s">
        <v>63</v>
      </c>
      <c r="M1712"/>
    </row>
    <row r="1713" spans="1:13" ht="13.5" hidden="1" x14ac:dyDescent="0.25">
      <c r="A1713" s="196" t="s">
        <v>1687</v>
      </c>
      <c r="B1713" s="196" t="s">
        <v>1688</v>
      </c>
      <c r="C1713" s="196" t="s">
        <v>1767</v>
      </c>
      <c r="D1713" s="196" t="s">
        <v>1768</v>
      </c>
      <c r="E1713" s="197" t="s">
        <v>11</v>
      </c>
      <c r="F1713" s="196" t="s">
        <v>11</v>
      </c>
      <c r="G1713" s="196">
        <v>91078</v>
      </c>
      <c r="H1713" s="196" t="s">
        <v>1778</v>
      </c>
      <c r="I1713" s="196" t="s">
        <v>19</v>
      </c>
      <c r="J1713" s="196" t="s">
        <v>62</v>
      </c>
      <c r="K1713" s="197">
        <v>194.7</v>
      </c>
      <c r="L1713" s="196" t="s">
        <v>63</v>
      </c>
      <c r="M1713"/>
    </row>
    <row r="1714" spans="1:13" ht="13.5" hidden="1" x14ac:dyDescent="0.25">
      <c r="A1714" s="196" t="s">
        <v>1687</v>
      </c>
      <c r="B1714" s="196" t="s">
        <v>1688</v>
      </c>
      <c r="C1714" s="196" t="s">
        <v>1767</v>
      </c>
      <c r="D1714" s="196" t="s">
        <v>1768</v>
      </c>
      <c r="E1714" s="197" t="s">
        <v>11</v>
      </c>
      <c r="F1714" s="196" t="s">
        <v>11</v>
      </c>
      <c r="G1714" s="196">
        <v>91079</v>
      </c>
      <c r="H1714" s="196" t="s">
        <v>1779</v>
      </c>
      <c r="I1714" s="196" t="s">
        <v>19</v>
      </c>
      <c r="J1714" s="196" t="s">
        <v>62</v>
      </c>
      <c r="K1714" s="197">
        <v>198.09</v>
      </c>
      <c r="L1714" s="196" t="s">
        <v>63</v>
      </c>
      <c r="M1714"/>
    </row>
    <row r="1715" spans="1:13" ht="13.5" hidden="1" x14ac:dyDescent="0.25">
      <c r="A1715" s="196" t="s">
        <v>1687</v>
      </c>
      <c r="B1715" s="196" t="s">
        <v>1688</v>
      </c>
      <c r="C1715" s="196" t="s">
        <v>1767</v>
      </c>
      <c r="D1715" s="196" t="s">
        <v>1768</v>
      </c>
      <c r="E1715" s="197" t="s">
        <v>11</v>
      </c>
      <c r="F1715" s="196" t="s">
        <v>11</v>
      </c>
      <c r="G1715" s="196">
        <v>91080</v>
      </c>
      <c r="H1715" s="196" t="s">
        <v>1780</v>
      </c>
      <c r="I1715" s="196" t="s">
        <v>19</v>
      </c>
      <c r="J1715" s="196" t="s">
        <v>62</v>
      </c>
      <c r="K1715" s="197">
        <v>208.71</v>
      </c>
      <c r="L1715" s="196" t="s">
        <v>63</v>
      </c>
      <c r="M1715"/>
    </row>
    <row r="1716" spans="1:13" ht="13.5" hidden="1" x14ac:dyDescent="0.25">
      <c r="A1716" s="196" t="s">
        <v>1687</v>
      </c>
      <c r="B1716" s="196" t="s">
        <v>1688</v>
      </c>
      <c r="C1716" s="196" t="s">
        <v>1767</v>
      </c>
      <c r="D1716" s="196" t="s">
        <v>1768</v>
      </c>
      <c r="E1716" s="197" t="s">
        <v>11</v>
      </c>
      <c r="F1716" s="196" t="s">
        <v>11</v>
      </c>
      <c r="G1716" s="196">
        <v>91081</v>
      </c>
      <c r="H1716" s="196" t="s">
        <v>1781</v>
      </c>
      <c r="I1716" s="196" t="s">
        <v>19</v>
      </c>
      <c r="J1716" s="196" t="s">
        <v>62</v>
      </c>
      <c r="K1716" s="197">
        <v>273.25</v>
      </c>
      <c r="L1716" s="196" t="s">
        <v>63</v>
      </c>
      <c r="M1716"/>
    </row>
    <row r="1717" spans="1:13" ht="13.5" hidden="1" x14ac:dyDescent="0.25">
      <c r="A1717" s="196" t="s">
        <v>1687</v>
      </c>
      <c r="B1717" s="196" t="s">
        <v>1688</v>
      </c>
      <c r="C1717" s="196" t="s">
        <v>1767</v>
      </c>
      <c r="D1717" s="196" t="s">
        <v>1768</v>
      </c>
      <c r="E1717" s="197" t="s">
        <v>11</v>
      </c>
      <c r="F1717" s="196" t="s">
        <v>11</v>
      </c>
      <c r="G1717" s="196">
        <v>91082</v>
      </c>
      <c r="H1717" s="196" t="s">
        <v>1782</v>
      </c>
      <c r="I1717" s="196" t="s">
        <v>19</v>
      </c>
      <c r="J1717" s="196" t="s">
        <v>62</v>
      </c>
      <c r="K1717" s="197">
        <v>242.68</v>
      </c>
      <c r="L1717" s="196" t="s">
        <v>63</v>
      </c>
      <c r="M1717"/>
    </row>
    <row r="1718" spans="1:13" ht="13.5" hidden="1" x14ac:dyDescent="0.25">
      <c r="A1718" s="196" t="s">
        <v>1687</v>
      </c>
      <c r="B1718" s="196" t="s">
        <v>1688</v>
      </c>
      <c r="C1718" s="196" t="s">
        <v>1767</v>
      </c>
      <c r="D1718" s="196" t="s">
        <v>1768</v>
      </c>
      <c r="E1718" s="197" t="s">
        <v>11</v>
      </c>
      <c r="F1718" s="196" t="s">
        <v>11</v>
      </c>
      <c r="G1718" s="196">
        <v>91083</v>
      </c>
      <c r="H1718" s="196" t="s">
        <v>1783</v>
      </c>
      <c r="I1718" s="196" t="s">
        <v>19</v>
      </c>
      <c r="J1718" s="196" t="s">
        <v>62</v>
      </c>
      <c r="K1718" s="197">
        <v>348.82</v>
      </c>
      <c r="L1718" s="196" t="s">
        <v>63</v>
      </c>
      <c r="M1718"/>
    </row>
    <row r="1719" spans="1:13" ht="13.5" hidden="1" x14ac:dyDescent="0.25">
      <c r="A1719" s="196" t="s">
        <v>1687</v>
      </c>
      <c r="B1719" s="196" t="s">
        <v>1688</v>
      </c>
      <c r="C1719" s="196" t="s">
        <v>1767</v>
      </c>
      <c r="D1719" s="196" t="s">
        <v>1768</v>
      </c>
      <c r="E1719" s="197" t="s">
        <v>11</v>
      </c>
      <c r="F1719" s="196" t="s">
        <v>11</v>
      </c>
      <c r="G1719" s="196">
        <v>91084</v>
      </c>
      <c r="H1719" s="196" t="s">
        <v>1784</v>
      </c>
      <c r="I1719" s="196" t="s">
        <v>19</v>
      </c>
      <c r="J1719" s="196" t="s">
        <v>62</v>
      </c>
      <c r="K1719" s="197">
        <v>272.95999999999998</v>
      </c>
      <c r="L1719" s="196" t="s">
        <v>63</v>
      </c>
      <c r="M1719"/>
    </row>
    <row r="1720" spans="1:13" ht="13.5" hidden="1" x14ac:dyDescent="0.25">
      <c r="A1720" s="196" t="s">
        <v>1687</v>
      </c>
      <c r="B1720" s="196" t="s">
        <v>1688</v>
      </c>
      <c r="C1720" s="196" t="s">
        <v>1767</v>
      </c>
      <c r="D1720" s="196" t="s">
        <v>1768</v>
      </c>
      <c r="E1720" s="197" t="s">
        <v>11</v>
      </c>
      <c r="F1720" s="196" t="s">
        <v>11</v>
      </c>
      <c r="G1720" s="196">
        <v>91086</v>
      </c>
      <c r="H1720" s="196" t="s">
        <v>1785</v>
      </c>
      <c r="I1720" s="196" t="s">
        <v>19</v>
      </c>
      <c r="J1720" s="196" t="s">
        <v>62</v>
      </c>
      <c r="K1720" s="197">
        <v>223.21</v>
      </c>
      <c r="L1720" s="196" t="s">
        <v>63</v>
      </c>
      <c r="M1720"/>
    </row>
    <row r="1721" spans="1:13" ht="13.5" hidden="1" x14ac:dyDescent="0.25">
      <c r="A1721" s="196" t="s">
        <v>1687</v>
      </c>
      <c r="B1721" s="196" t="s">
        <v>1688</v>
      </c>
      <c r="C1721" s="196" t="s">
        <v>1767</v>
      </c>
      <c r="D1721" s="196" t="s">
        <v>1768</v>
      </c>
      <c r="E1721" s="197" t="s">
        <v>11</v>
      </c>
      <c r="F1721" s="196" t="s">
        <v>11</v>
      </c>
      <c r="G1721" s="196">
        <v>91087</v>
      </c>
      <c r="H1721" s="196" t="s">
        <v>1786</v>
      </c>
      <c r="I1721" s="196" t="s">
        <v>19</v>
      </c>
      <c r="J1721" s="196" t="s">
        <v>62</v>
      </c>
      <c r="K1721" s="197">
        <v>234.29</v>
      </c>
      <c r="L1721" s="196" t="s">
        <v>63</v>
      </c>
      <c r="M1721"/>
    </row>
    <row r="1722" spans="1:13" ht="13.5" hidden="1" x14ac:dyDescent="0.25">
      <c r="A1722" s="196" t="s">
        <v>1687</v>
      </c>
      <c r="B1722" s="196" t="s">
        <v>1688</v>
      </c>
      <c r="C1722" s="196" t="s">
        <v>1767</v>
      </c>
      <c r="D1722" s="196" t="s">
        <v>1768</v>
      </c>
      <c r="E1722" s="197" t="s">
        <v>11</v>
      </c>
      <c r="F1722" s="196" t="s">
        <v>11</v>
      </c>
      <c r="G1722" s="196">
        <v>91088</v>
      </c>
      <c r="H1722" s="196" t="s">
        <v>1787</v>
      </c>
      <c r="I1722" s="196" t="s">
        <v>19</v>
      </c>
      <c r="J1722" s="196" t="s">
        <v>62</v>
      </c>
      <c r="K1722" s="197">
        <v>363.81</v>
      </c>
      <c r="L1722" s="196" t="s">
        <v>63</v>
      </c>
      <c r="M1722"/>
    </row>
    <row r="1723" spans="1:13" ht="13.5" hidden="1" x14ac:dyDescent="0.25">
      <c r="A1723" s="196" t="s">
        <v>1687</v>
      </c>
      <c r="B1723" s="196" t="s">
        <v>1688</v>
      </c>
      <c r="C1723" s="196" t="s">
        <v>1767</v>
      </c>
      <c r="D1723" s="196" t="s">
        <v>1768</v>
      </c>
      <c r="E1723" s="197" t="s">
        <v>11</v>
      </c>
      <c r="F1723" s="196" t="s">
        <v>11</v>
      </c>
      <c r="G1723" s="196">
        <v>91089</v>
      </c>
      <c r="H1723" s="196" t="s">
        <v>1788</v>
      </c>
      <c r="I1723" s="196" t="s">
        <v>19</v>
      </c>
      <c r="J1723" s="196" t="s">
        <v>62</v>
      </c>
      <c r="K1723" s="197">
        <v>373.28</v>
      </c>
      <c r="L1723" s="196" t="s">
        <v>63</v>
      </c>
      <c r="M1723"/>
    </row>
    <row r="1724" spans="1:13" ht="13.5" hidden="1" x14ac:dyDescent="0.25">
      <c r="A1724" s="196" t="s">
        <v>1687</v>
      </c>
      <c r="B1724" s="196" t="s">
        <v>1688</v>
      </c>
      <c r="C1724" s="196" t="s">
        <v>1767</v>
      </c>
      <c r="D1724" s="196" t="s">
        <v>1768</v>
      </c>
      <c r="E1724" s="197" t="s">
        <v>11</v>
      </c>
      <c r="F1724" s="196" t="s">
        <v>11</v>
      </c>
      <c r="G1724" s="196">
        <v>91090</v>
      </c>
      <c r="H1724" s="196" t="s">
        <v>1789</v>
      </c>
      <c r="I1724" s="196" t="s">
        <v>19</v>
      </c>
      <c r="J1724" s="196" t="s">
        <v>62</v>
      </c>
      <c r="K1724" s="197">
        <v>272.89999999999998</v>
      </c>
      <c r="L1724" s="196" t="s">
        <v>63</v>
      </c>
      <c r="M1724"/>
    </row>
    <row r="1725" spans="1:13" ht="13.5" hidden="1" x14ac:dyDescent="0.25">
      <c r="A1725" s="196" t="s">
        <v>1687</v>
      </c>
      <c r="B1725" s="196" t="s">
        <v>1688</v>
      </c>
      <c r="C1725" s="196" t="s">
        <v>1767</v>
      </c>
      <c r="D1725" s="196" t="s">
        <v>1768</v>
      </c>
      <c r="E1725" s="197" t="s">
        <v>11</v>
      </c>
      <c r="F1725" s="196" t="s">
        <v>11</v>
      </c>
      <c r="G1725" s="196">
        <v>91091</v>
      </c>
      <c r="H1725" s="196" t="s">
        <v>1790</v>
      </c>
      <c r="I1725" s="196" t="s">
        <v>19</v>
      </c>
      <c r="J1725" s="196" t="s">
        <v>62</v>
      </c>
      <c r="K1725" s="197">
        <v>266.73</v>
      </c>
      <c r="L1725" s="196" t="s">
        <v>63</v>
      </c>
      <c r="M1725"/>
    </row>
    <row r="1726" spans="1:13" ht="13.5" hidden="1" x14ac:dyDescent="0.25">
      <c r="A1726" s="196" t="s">
        <v>1687</v>
      </c>
      <c r="B1726" s="196" t="s">
        <v>1688</v>
      </c>
      <c r="C1726" s="196" t="s">
        <v>1767</v>
      </c>
      <c r="D1726" s="196" t="s">
        <v>1768</v>
      </c>
      <c r="E1726" s="197" t="s">
        <v>11</v>
      </c>
      <c r="F1726" s="196" t="s">
        <v>11</v>
      </c>
      <c r="G1726" s="196">
        <v>91092</v>
      </c>
      <c r="H1726" s="196" t="s">
        <v>1791</v>
      </c>
      <c r="I1726" s="196" t="s">
        <v>19</v>
      </c>
      <c r="J1726" s="196" t="s">
        <v>62</v>
      </c>
      <c r="K1726" s="197">
        <v>434.12</v>
      </c>
      <c r="L1726" s="196" t="s">
        <v>63</v>
      </c>
      <c r="M1726"/>
    </row>
    <row r="1727" spans="1:13" ht="13.5" hidden="1" x14ac:dyDescent="0.25">
      <c r="A1727" s="196" t="s">
        <v>1687</v>
      </c>
      <c r="B1727" s="196" t="s">
        <v>1688</v>
      </c>
      <c r="C1727" s="196" t="s">
        <v>1767</v>
      </c>
      <c r="D1727" s="196" t="s">
        <v>1768</v>
      </c>
      <c r="E1727" s="197" t="s">
        <v>11</v>
      </c>
      <c r="F1727" s="196" t="s">
        <v>11</v>
      </c>
      <c r="G1727" s="196">
        <v>91093</v>
      </c>
      <c r="H1727" s="196" t="s">
        <v>1792</v>
      </c>
      <c r="I1727" s="196" t="s">
        <v>19</v>
      </c>
      <c r="J1727" s="196" t="s">
        <v>62</v>
      </c>
      <c r="K1727" s="197">
        <v>414.83</v>
      </c>
      <c r="L1727" s="196" t="s">
        <v>63</v>
      </c>
      <c r="M1727"/>
    </row>
    <row r="1728" spans="1:13" ht="13.5" hidden="1" x14ac:dyDescent="0.25">
      <c r="A1728" s="196" t="s">
        <v>1687</v>
      </c>
      <c r="B1728" s="196" t="s">
        <v>1688</v>
      </c>
      <c r="C1728" s="196" t="s">
        <v>1767</v>
      </c>
      <c r="D1728" s="196" t="s">
        <v>1768</v>
      </c>
      <c r="E1728" s="197" t="s">
        <v>11</v>
      </c>
      <c r="F1728" s="196" t="s">
        <v>11</v>
      </c>
      <c r="G1728" s="196">
        <v>91094</v>
      </c>
      <c r="H1728" s="196" t="s">
        <v>1793</v>
      </c>
      <c r="I1728" s="196" t="s">
        <v>19</v>
      </c>
      <c r="J1728" s="196" t="s">
        <v>62</v>
      </c>
      <c r="K1728" s="197">
        <v>170.85</v>
      </c>
      <c r="L1728" s="196" t="s">
        <v>63</v>
      </c>
      <c r="M1728"/>
    </row>
    <row r="1729" spans="1:13" ht="13.5" hidden="1" x14ac:dyDescent="0.25">
      <c r="A1729" s="196" t="s">
        <v>1687</v>
      </c>
      <c r="B1729" s="196" t="s">
        <v>1688</v>
      </c>
      <c r="C1729" s="196" t="s">
        <v>1767</v>
      </c>
      <c r="D1729" s="196" t="s">
        <v>1768</v>
      </c>
      <c r="E1729" s="197" t="s">
        <v>11</v>
      </c>
      <c r="F1729" s="196" t="s">
        <v>11</v>
      </c>
      <c r="G1729" s="196">
        <v>91095</v>
      </c>
      <c r="H1729" s="196" t="s">
        <v>1794</v>
      </c>
      <c r="I1729" s="196" t="s">
        <v>19</v>
      </c>
      <c r="J1729" s="196" t="s">
        <v>62</v>
      </c>
      <c r="K1729" s="197">
        <v>188.26</v>
      </c>
      <c r="L1729" s="196" t="s">
        <v>63</v>
      </c>
      <c r="M1729"/>
    </row>
    <row r="1730" spans="1:13" ht="13.5" hidden="1" x14ac:dyDescent="0.25">
      <c r="A1730" s="196" t="s">
        <v>1687</v>
      </c>
      <c r="B1730" s="196" t="s">
        <v>1688</v>
      </c>
      <c r="C1730" s="196" t="s">
        <v>1767</v>
      </c>
      <c r="D1730" s="196" t="s">
        <v>1768</v>
      </c>
      <c r="E1730" s="197" t="s">
        <v>11</v>
      </c>
      <c r="F1730" s="196" t="s">
        <v>11</v>
      </c>
      <c r="G1730" s="196">
        <v>91096</v>
      </c>
      <c r="H1730" s="196" t="s">
        <v>1795</v>
      </c>
      <c r="I1730" s="196" t="s">
        <v>19</v>
      </c>
      <c r="J1730" s="196" t="s">
        <v>62</v>
      </c>
      <c r="K1730" s="197">
        <v>185.81</v>
      </c>
      <c r="L1730" s="196" t="s">
        <v>63</v>
      </c>
      <c r="M1730"/>
    </row>
    <row r="1731" spans="1:13" ht="13.5" hidden="1" x14ac:dyDescent="0.25">
      <c r="A1731" s="196" t="s">
        <v>1687</v>
      </c>
      <c r="B1731" s="196" t="s">
        <v>1688</v>
      </c>
      <c r="C1731" s="196" t="s">
        <v>1767</v>
      </c>
      <c r="D1731" s="196" t="s">
        <v>1768</v>
      </c>
      <c r="E1731" s="197" t="s">
        <v>11</v>
      </c>
      <c r="F1731" s="196" t="s">
        <v>11</v>
      </c>
      <c r="G1731" s="196">
        <v>91097</v>
      </c>
      <c r="H1731" s="196" t="s">
        <v>1796</v>
      </c>
      <c r="I1731" s="196" t="s">
        <v>19</v>
      </c>
      <c r="J1731" s="196" t="s">
        <v>62</v>
      </c>
      <c r="K1731" s="197">
        <v>200.6</v>
      </c>
      <c r="L1731" s="196" t="s">
        <v>63</v>
      </c>
      <c r="M1731"/>
    </row>
    <row r="1732" spans="1:13" ht="13.5" hidden="1" x14ac:dyDescent="0.25">
      <c r="A1732" s="196" t="s">
        <v>1687</v>
      </c>
      <c r="B1732" s="196" t="s">
        <v>1688</v>
      </c>
      <c r="C1732" s="196" t="s">
        <v>1767</v>
      </c>
      <c r="D1732" s="196" t="s">
        <v>1768</v>
      </c>
      <c r="E1732" s="197" t="s">
        <v>11</v>
      </c>
      <c r="F1732" s="196" t="s">
        <v>11</v>
      </c>
      <c r="G1732" s="196">
        <v>91098</v>
      </c>
      <c r="H1732" s="196" t="s">
        <v>1797</v>
      </c>
      <c r="I1732" s="196" t="s">
        <v>19</v>
      </c>
      <c r="J1732" s="196" t="s">
        <v>62</v>
      </c>
      <c r="K1732" s="197">
        <v>237.62</v>
      </c>
      <c r="L1732" s="196" t="s">
        <v>63</v>
      </c>
      <c r="M1732"/>
    </row>
    <row r="1733" spans="1:13" ht="13.5" hidden="1" x14ac:dyDescent="0.25">
      <c r="A1733" s="196" t="s">
        <v>1687</v>
      </c>
      <c r="B1733" s="196" t="s">
        <v>1688</v>
      </c>
      <c r="C1733" s="196" t="s">
        <v>1767</v>
      </c>
      <c r="D1733" s="196" t="s">
        <v>1768</v>
      </c>
      <c r="E1733" s="197" t="s">
        <v>11</v>
      </c>
      <c r="F1733" s="196" t="s">
        <v>11</v>
      </c>
      <c r="G1733" s="196">
        <v>91099</v>
      </c>
      <c r="H1733" s="196" t="s">
        <v>1798</v>
      </c>
      <c r="I1733" s="196" t="s">
        <v>19</v>
      </c>
      <c r="J1733" s="196" t="s">
        <v>62</v>
      </c>
      <c r="K1733" s="197">
        <v>227.48</v>
      </c>
      <c r="L1733" s="196" t="s">
        <v>63</v>
      </c>
      <c r="M1733"/>
    </row>
    <row r="1734" spans="1:13" ht="13.5" hidden="1" x14ac:dyDescent="0.25">
      <c r="A1734" s="196" t="s">
        <v>1687</v>
      </c>
      <c r="B1734" s="196" t="s">
        <v>1688</v>
      </c>
      <c r="C1734" s="196" t="s">
        <v>1767</v>
      </c>
      <c r="D1734" s="196" t="s">
        <v>1768</v>
      </c>
      <c r="E1734" s="197" t="s">
        <v>11</v>
      </c>
      <c r="F1734" s="196" t="s">
        <v>11</v>
      </c>
      <c r="G1734" s="196">
        <v>91100</v>
      </c>
      <c r="H1734" s="196" t="s">
        <v>1799</v>
      </c>
      <c r="I1734" s="196" t="s">
        <v>19</v>
      </c>
      <c r="J1734" s="196" t="s">
        <v>62</v>
      </c>
      <c r="K1734" s="197">
        <v>285.56</v>
      </c>
      <c r="L1734" s="196" t="s">
        <v>63</v>
      </c>
      <c r="M1734"/>
    </row>
    <row r="1735" spans="1:13" ht="13.5" hidden="1" x14ac:dyDescent="0.25">
      <c r="A1735" s="196" t="s">
        <v>1687</v>
      </c>
      <c r="B1735" s="196" t="s">
        <v>1688</v>
      </c>
      <c r="C1735" s="196" t="s">
        <v>1767</v>
      </c>
      <c r="D1735" s="196" t="s">
        <v>1768</v>
      </c>
      <c r="E1735" s="197" t="s">
        <v>11</v>
      </c>
      <c r="F1735" s="196" t="s">
        <v>11</v>
      </c>
      <c r="G1735" s="196">
        <v>91101</v>
      </c>
      <c r="H1735" s="196" t="s">
        <v>1800</v>
      </c>
      <c r="I1735" s="196" t="s">
        <v>19</v>
      </c>
      <c r="J1735" s="196" t="s">
        <v>62</v>
      </c>
      <c r="K1735" s="197">
        <v>251.5</v>
      </c>
      <c r="L1735" s="196" t="s">
        <v>63</v>
      </c>
      <c r="M1735"/>
    </row>
    <row r="1736" spans="1:13" ht="13.5" hidden="1" x14ac:dyDescent="0.25">
      <c r="A1736" s="196" t="s">
        <v>1687</v>
      </c>
      <c r="B1736" s="196" t="s">
        <v>1688</v>
      </c>
      <c r="C1736" s="196" t="s">
        <v>1767</v>
      </c>
      <c r="D1736" s="196" t="s">
        <v>1768</v>
      </c>
      <c r="E1736" s="197" t="s">
        <v>11</v>
      </c>
      <c r="F1736" s="196" t="s">
        <v>11</v>
      </c>
      <c r="G1736" s="196">
        <v>93957</v>
      </c>
      <c r="H1736" s="196" t="s">
        <v>1801</v>
      </c>
      <c r="I1736" s="196" t="s">
        <v>9</v>
      </c>
      <c r="J1736" s="196" t="s">
        <v>62</v>
      </c>
      <c r="K1736" s="197">
        <v>375.31</v>
      </c>
      <c r="L1736" s="196" t="s">
        <v>63</v>
      </c>
      <c r="M1736"/>
    </row>
    <row r="1737" spans="1:13" ht="13.5" hidden="1" x14ac:dyDescent="0.25">
      <c r="A1737" s="196" t="s">
        <v>1687</v>
      </c>
      <c r="B1737" s="196" t="s">
        <v>1688</v>
      </c>
      <c r="C1737" s="196" t="s">
        <v>1767</v>
      </c>
      <c r="D1737" s="196" t="s">
        <v>1768</v>
      </c>
      <c r="E1737" s="197" t="s">
        <v>11</v>
      </c>
      <c r="F1737" s="196" t="s">
        <v>11</v>
      </c>
      <c r="G1737" s="196">
        <v>93959</v>
      </c>
      <c r="H1737" s="196" t="s">
        <v>1802</v>
      </c>
      <c r="I1737" s="196" t="s">
        <v>9</v>
      </c>
      <c r="J1737" s="196" t="s">
        <v>62</v>
      </c>
      <c r="K1737" s="197">
        <v>300.42</v>
      </c>
      <c r="L1737" s="196" t="s">
        <v>63</v>
      </c>
      <c r="M1737"/>
    </row>
    <row r="1738" spans="1:13" ht="13.5" hidden="1" x14ac:dyDescent="0.25">
      <c r="A1738" s="196" t="s">
        <v>1687</v>
      </c>
      <c r="B1738" s="196" t="s">
        <v>1688</v>
      </c>
      <c r="C1738" s="196" t="s">
        <v>1767</v>
      </c>
      <c r="D1738" s="196" t="s">
        <v>1768</v>
      </c>
      <c r="E1738" s="197" t="s">
        <v>11</v>
      </c>
      <c r="F1738" s="196" t="s">
        <v>11</v>
      </c>
      <c r="G1738" s="196">
        <v>93961</v>
      </c>
      <c r="H1738" s="196" t="s">
        <v>1803</v>
      </c>
      <c r="I1738" s="196" t="s">
        <v>9</v>
      </c>
      <c r="J1738" s="196" t="s">
        <v>62</v>
      </c>
      <c r="K1738" s="197">
        <v>268.95999999999998</v>
      </c>
      <c r="L1738" s="196" t="s">
        <v>63</v>
      </c>
      <c r="M1738"/>
    </row>
    <row r="1739" spans="1:13" ht="13.5" hidden="1" x14ac:dyDescent="0.25">
      <c r="A1739" s="196" t="s">
        <v>1687</v>
      </c>
      <c r="B1739" s="196" t="s">
        <v>1688</v>
      </c>
      <c r="C1739" s="196" t="s">
        <v>1767</v>
      </c>
      <c r="D1739" s="196" t="s">
        <v>1768</v>
      </c>
      <c r="E1739" s="197" t="s">
        <v>11</v>
      </c>
      <c r="F1739" s="196" t="s">
        <v>11</v>
      </c>
      <c r="G1739" s="196">
        <v>93967</v>
      </c>
      <c r="H1739" s="196" t="s">
        <v>1804</v>
      </c>
      <c r="I1739" s="196" t="s">
        <v>9</v>
      </c>
      <c r="J1739" s="196" t="s">
        <v>62</v>
      </c>
      <c r="K1739" s="197">
        <v>311.33</v>
      </c>
      <c r="L1739" s="196" t="s">
        <v>63</v>
      </c>
      <c r="M1739"/>
    </row>
    <row r="1740" spans="1:13" ht="13.5" hidden="1" x14ac:dyDescent="0.25">
      <c r="A1740" s="196" t="s">
        <v>1687</v>
      </c>
      <c r="B1740" s="196" t="s">
        <v>1688</v>
      </c>
      <c r="C1740" s="196" t="s">
        <v>1767</v>
      </c>
      <c r="D1740" s="196" t="s">
        <v>1768</v>
      </c>
      <c r="E1740" s="197" t="s">
        <v>11</v>
      </c>
      <c r="F1740" s="196" t="s">
        <v>11</v>
      </c>
      <c r="G1740" s="196">
        <v>93969</v>
      </c>
      <c r="H1740" s="196" t="s">
        <v>1805</v>
      </c>
      <c r="I1740" s="196" t="s">
        <v>9</v>
      </c>
      <c r="J1740" s="196" t="s">
        <v>62</v>
      </c>
      <c r="K1740" s="197">
        <v>248.8</v>
      </c>
      <c r="L1740" s="196" t="s">
        <v>63</v>
      </c>
      <c r="M1740"/>
    </row>
    <row r="1741" spans="1:13" ht="13.5" hidden="1" x14ac:dyDescent="0.25">
      <c r="A1741" s="196" t="s">
        <v>1687</v>
      </c>
      <c r="B1741" s="196" t="s">
        <v>1688</v>
      </c>
      <c r="C1741" s="196" t="s">
        <v>1767</v>
      </c>
      <c r="D1741" s="196" t="s">
        <v>1768</v>
      </c>
      <c r="E1741" s="197" t="s">
        <v>11</v>
      </c>
      <c r="F1741" s="196" t="s">
        <v>11</v>
      </c>
      <c r="G1741" s="196">
        <v>93971</v>
      </c>
      <c r="H1741" s="196" t="s">
        <v>33364</v>
      </c>
      <c r="I1741" s="196" t="s">
        <v>9</v>
      </c>
      <c r="J1741" s="196" t="s">
        <v>62</v>
      </c>
      <c r="K1741" s="197">
        <v>223.42</v>
      </c>
      <c r="L1741" s="196" t="s">
        <v>63</v>
      </c>
      <c r="M1741"/>
    </row>
    <row r="1742" spans="1:13" ht="13.5" hidden="1" x14ac:dyDescent="0.25">
      <c r="A1742" s="196" t="s">
        <v>1687</v>
      </c>
      <c r="B1742" s="196" t="s">
        <v>1688</v>
      </c>
      <c r="C1742" s="196" t="s">
        <v>1767</v>
      </c>
      <c r="D1742" s="196" t="s">
        <v>1768</v>
      </c>
      <c r="E1742" s="197" t="s">
        <v>11</v>
      </c>
      <c r="F1742" s="196" t="s">
        <v>11</v>
      </c>
      <c r="G1742" s="196">
        <v>95108</v>
      </c>
      <c r="H1742" s="196" t="s">
        <v>1806</v>
      </c>
      <c r="I1742" s="196" t="s">
        <v>96</v>
      </c>
      <c r="J1742" s="196" t="s">
        <v>62</v>
      </c>
      <c r="K1742" s="197">
        <v>43.8</v>
      </c>
      <c r="L1742" s="196" t="s">
        <v>63</v>
      </c>
      <c r="M1742"/>
    </row>
    <row r="1743" spans="1:13" ht="13.5" hidden="1" x14ac:dyDescent="0.25">
      <c r="A1743" s="196" t="s">
        <v>1687</v>
      </c>
      <c r="B1743" s="196" t="s">
        <v>1688</v>
      </c>
      <c r="C1743" s="196" t="s">
        <v>1767</v>
      </c>
      <c r="D1743" s="196" t="s">
        <v>1768</v>
      </c>
      <c r="E1743" s="197" t="s">
        <v>11</v>
      </c>
      <c r="F1743" s="196" t="s">
        <v>11</v>
      </c>
      <c r="G1743" s="196">
        <v>100341</v>
      </c>
      <c r="H1743" s="196" t="s">
        <v>33365</v>
      </c>
      <c r="I1743" s="196" t="s">
        <v>19</v>
      </c>
      <c r="J1743" s="196" t="s">
        <v>62</v>
      </c>
      <c r="K1743" s="197">
        <v>42.46</v>
      </c>
      <c r="L1743" s="196" t="s">
        <v>63</v>
      </c>
      <c r="M1743"/>
    </row>
    <row r="1744" spans="1:13" ht="13.5" hidden="1" x14ac:dyDescent="0.25">
      <c r="A1744" s="196" t="s">
        <v>1687</v>
      </c>
      <c r="B1744" s="196" t="s">
        <v>1688</v>
      </c>
      <c r="C1744" s="196" t="s">
        <v>1767</v>
      </c>
      <c r="D1744" s="196" t="s">
        <v>1768</v>
      </c>
      <c r="E1744" s="197" t="s">
        <v>11</v>
      </c>
      <c r="F1744" s="196" t="s">
        <v>11</v>
      </c>
      <c r="G1744" s="196">
        <v>100342</v>
      </c>
      <c r="H1744" s="196" t="s">
        <v>33366</v>
      </c>
      <c r="I1744" s="196" t="s">
        <v>18</v>
      </c>
      <c r="J1744" s="196" t="s">
        <v>62</v>
      </c>
      <c r="K1744" s="197">
        <v>18.010000000000002</v>
      </c>
      <c r="L1744" s="196" t="s">
        <v>63</v>
      </c>
      <c r="M1744"/>
    </row>
    <row r="1745" spans="1:13" ht="13.5" hidden="1" x14ac:dyDescent="0.25">
      <c r="A1745" s="196" t="s">
        <v>1687</v>
      </c>
      <c r="B1745" s="196" t="s">
        <v>1688</v>
      </c>
      <c r="C1745" s="196" t="s">
        <v>1767</v>
      </c>
      <c r="D1745" s="196" t="s">
        <v>1768</v>
      </c>
      <c r="E1745" s="197" t="s">
        <v>11</v>
      </c>
      <c r="F1745" s="196" t="s">
        <v>11</v>
      </c>
      <c r="G1745" s="196">
        <v>100343</v>
      </c>
      <c r="H1745" s="196" t="s">
        <v>33367</v>
      </c>
      <c r="I1745" s="196" t="s">
        <v>18</v>
      </c>
      <c r="J1745" s="196" t="s">
        <v>62</v>
      </c>
      <c r="K1745" s="197">
        <v>15.62</v>
      </c>
      <c r="L1745" s="196" t="s">
        <v>63</v>
      </c>
      <c r="M1745"/>
    </row>
    <row r="1746" spans="1:13" ht="13.5" hidden="1" x14ac:dyDescent="0.25">
      <c r="A1746" s="196" t="s">
        <v>1687</v>
      </c>
      <c r="B1746" s="196" t="s">
        <v>1688</v>
      </c>
      <c r="C1746" s="196" t="s">
        <v>1767</v>
      </c>
      <c r="D1746" s="196" t="s">
        <v>1768</v>
      </c>
      <c r="E1746" s="197" t="s">
        <v>11</v>
      </c>
      <c r="F1746" s="196" t="s">
        <v>11</v>
      </c>
      <c r="G1746" s="196">
        <v>100344</v>
      </c>
      <c r="H1746" s="196" t="s">
        <v>33368</v>
      </c>
      <c r="I1746" s="196" t="s">
        <v>18</v>
      </c>
      <c r="J1746" s="196" t="s">
        <v>62</v>
      </c>
      <c r="K1746" s="197">
        <v>12.59</v>
      </c>
      <c r="L1746" s="196" t="s">
        <v>63</v>
      </c>
      <c r="M1746"/>
    </row>
    <row r="1747" spans="1:13" ht="13.5" hidden="1" x14ac:dyDescent="0.25">
      <c r="A1747" s="196" t="s">
        <v>1687</v>
      </c>
      <c r="B1747" s="196" t="s">
        <v>1688</v>
      </c>
      <c r="C1747" s="196" t="s">
        <v>1767</v>
      </c>
      <c r="D1747" s="196" t="s">
        <v>1768</v>
      </c>
      <c r="E1747" s="197" t="s">
        <v>11</v>
      </c>
      <c r="F1747" s="196" t="s">
        <v>11</v>
      </c>
      <c r="G1747" s="196">
        <v>100345</v>
      </c>
      <c r="H1747" s="196" t="s">
        <v>33369</v>
      </c>
      <c r="I1747" s="196" t="s">
        <v>18</v>
      </c>
      <c r="J1747" s="196" t="s">
        <v>62</v>
      </c>
      <c r="K1747" s="197">
        <v>9.65</v>
      </c>
      <c r="L1747" s="196" t="s">
        <v>63</v>
      </c>
      <c r="M1747"/>
    </row>
    <row r="1748" spans="1:13" ht="13.5" hidden="1" x14ac:dyDescent="0.25">
      <c r="A1748" s="196" t="s">
        <v>1687</v>
      </c>
      <c r="B1748" s="196" t="s">
        <v>1688</v>
      </c>
      <c r="C1748" s="196" t="s">
        <v>1767</v>
      </c>
      <c r="D1748" s="196" t="s">
        <v>1768</v>
      </c>
      <c r="E1748" s="197" t="s">
        <v>11</v>
      </c>
      <c r="F1748" s="196" t="s">
        <v>11</v>
      </c>
      <c r="G1748" s="196">
        <v>100346</v>
      </c>
      <c r="H1748" s="196" t="s">
        <v>33370</v>
      </c>
      <c r="I1748" s="196" t="s">
        <v>18</v>
      </c>
      <c r="J1748" s="196" t="s">
        <v>62</v>
      </c>
      <c r="K1748" s="197">
        <v>9.15</v>
      </c>
      <c r="L1748" s="196" t="s">
        <v>63</v>
      </c>
      <c r="M1748"/>
    </row>
    <row r="1749" spans="1:13" ht="13.5" hidden="1" x14ac:dyDescent="0.25">
      <c r="A1749" s="196" t="s">
        <v>1687</v>
      </c>
      <c r="B1749" s="196" t="s">
        <v>1688</v>
      </c>
      <c r="C1749" s="196" t="s">
        <v>1767</v>
      </c>
      <c r="D1749" s="196" t="s">
        <v>1768</v>
      </c>
      <c r="E1749" s="197" t="s">
        <v>11</v>
      </c>
      <c r="F1749" s="196" t="s">
        <v>11</v>
      </c>
      <c r="G1749" s="196">
        <v>100347</v>
      </c>
      <c r="H1749" s="196" t="s">
        <v>33371</v>
      </c>
      <c r="I1749" s="196" t="s">
        <v>18</v>
      </c>
      <c r="J1749" s="196" t="s">
        <v>62</v>
      </c>
      <c r="K1749" s="197">
        <v>10.210000000000001</v>
      </c>
      <c r="L1749" s="196" t="s">
        <v>63</v>
      </c>
      <c r="M1749"/>
    </row>
    <row r="1750" spans="1:13" ht="13.5" hidden="1" x14ac:dyDescent="0.25">
      <c r="A1750" s="196" t="s">
        <v>1687</v>
      </c>
      <c r="B1750" s="196" t="s">
        <v>1688</v>
      </c>
      <c r="C1750" s="196" t="s">
        <v>1767</v>
      </c>
      <c r="D1750" s="196" t="s">
        <v>1768</v>
      </c>
      <c r="E1750" s="197" t="s">
        <v>11</v>
      </c>
      <c r="F1750" s="196" t="s">
        <v>11</v>
      </c>
      <c r="G1750" s="196">
        <v>100348</v>
      </c>
      <c r="H1750" s="196" t="s">
        <v>33372</v>
      </c>
      <c r="I1750" s="196" t="s">
        <v>18</v>
      </c>
      <c r="J1750" s="196" t="s">
        <v>62</v>
      </c>
      <c r="K1750" s="197">
        <v>10</v>
      </c>
      <c r="L1750" s="196" t="s">
        <v>63</v>
      </c>
      <c r="M1750"/>
    </row>
    <row r="1751" spans="1:13" ht="13.5" hidden="1" x14ac:dyDescent="0.25">
      <c r="A1751" s="196" t="s">
        <v>1687</v>
      </c>
      <c r="B1751" s="196" t="s">
        <v>1688</v>
      </c>
      <c r="C1751" s="196" t="s">
        <v>1767</v>
      </c>
      <c r="D1751" s="196" t="s">
        <v>1768</v>
      </c>
      <c r="E1751" s="197" t="s">
        <v>11</v>
      </c>
      <c r="F1751" s="196" t="s">
        <v>11</v>
      </c>
      <c r="G1751" s="196">
        <v>100349</v>
      </c>
      <c r="H1751" s="196" t="s">
        <v>33373</v>
      </c>
      <c r="I1751" s="196" t="s">
        <v>15</v>
      </c>
      <c r="J1751" s="196" t="s">
        <v>62</v>
      </c>
      <c r="K1751" s="197">
        <v>567.86</v>
      </c>
      <c r="L1751" s="196" t="s">
        <v>63</v>
      </c>
      <c r="M1751"/>
    </row>
    <row r="1752" spans="1:13" ht="13.5" hidden="1" x14ac:dyDescent="0.25">
      <c r="A1752" s="196" t="s">
        <v>1687</v>
      </c>
      <c r="B1752" s="196" t="s">
        <v>1688</v>
      </c>
      <c r="C1752" s="196" t="s">
        <v>1767</v>
      </c>
      <c r="D1752" s="196" t="s">
        <v>1768</v>
      </c>
      <c r="E1752" s="197" t="s">
        <v>11</v>
      </c>
      <c r="F1752" s="196" t="s">
        <v>11</v>
      </c>
      <c r="G1752" s="196">
        <v>104841</v>
      </c>
      <c r="H1752" s="196" t="s">
        <v>1807</v>
      </c>
      <c r="I1752" s="196" t="s">
        <v>9</v>
      </c>
      <c r="J1752" s="196" t="s">
        <v>62</v>
      </c>
      <c r="K1752" s="197">
        <v>87.22</v>
      </c>
      <c r="L1752" s="196" t="s">
        <v>63</v>
      </c>
      <c r="M1752"/>
    </row>
    <row r="1753" spans="1:13" ht="13.5" hidden="1" x14ac:dyDescent="0.25">
      <c r="A1753" s="196" t="s">
        <v>1687</v>
      </c>
      <c r="B1753" s="196" t="s">
        <v>1688</v>
      </c>
      <c r="C1753" s="196" t="s">
        <v>1767</v>
      </c>
      <c r="D1753" s="196" t="s">
        <v>1768</v>
      </c>
      <c r="E1753" s="197" t="s">
        <v>11</v>
      </c>
      <c r="F1753" s="196" t="s">
        <v>11</v>
      </c>
      <c r="G1753" s="196">
        <v>104842</v>
      </c>
      <c r="H1753" s="196" t="s">
        <v>1808</v>
      </c>
      <c r="I1753" s="196" t="s">
        <v>9</v>
      </c>
      <c r="J1753" s="196" t="s">
        <v>62</v>
      </c>
      <c r="K1753" s="197">
        <v>73.81</v>
      </c>
      <c r="L1753" s="196" t="s">
        <v>63</v>
      </c>
      <c r="M1753"/>
    </row>
    <row r="1754" spans="1:13" ht="13.5" hidden="1" x14ac:dyDescent="0.25">
      <c r="A1754" s="196" t="s">
        <v>1687</v>
      </c>
      <c r="B1754" s="196" t="s">
        <v>1688</v>
      </c>
      <c r="C1754" s="196" t="s">
        <v>1767</v>
      </c>
      <c r="D1754" s="196" t="s">
        <v>1768</v>
      </c>
      <c r="E1754" s="197" t="s">
        <v>11</v>
      </c>
      <c r="F1754" s="196" t="s">
        <v>11</v>
      </c>
      <c r="G1754" s="196">
        <v>104843</v>
      </c>
      <c r="H1754" s="196" t="s">
        <v>1809</v>
      </c>
      <c r="I1754" s="196" t="s">
        <v>9</v>
      </c>
      <c r="J1754" s="196" t="s">
        <v>62</v>
      </c>
      <c r="K1754" s="197">
        <v>121.57</v>
      </c>
      <c r="L1754" s="196" t="s">
        <v>63</v>
      </c>
      <c r="M1754"/>
    </row>
    <row r="1755" spans="1:13" ht="13.5" hidden="1" x14ac:dyDescent="0.25">
      <c r="A1755" s="196" t="s">
        <v>1687</v>
      </c>
      <c r="B1755" s="196" t="s">
        <v>1688</v>
      </c>
      <c r="C1755" s="196" t="s">
        <v>1767</v>
      </c>
      <c r="D1755" s="196" t="s">
        <v>1768</v>
      </c>
      <c r="E1755" s="197" t="s">
        <v>11</v>
      </c>
      <c r="F1755" s="196" t="s">
        <v>11</v>
      </c>
      <c r="G1755" s="196">
        <v>104844</v>
      </c>
      <c r="H1755" s="196" t="s">
        <v>1810</v>
      </c>
      <c r="I1755" s="196" t="s">
        <v>9</v>
      </c>
      <c r="J1755" s="196" t="s">
        <v>62</v>
      </c>
      <c r="K1755" s="197">
        <v>96.81</v>
      </c>
      <c r="L1755" s="196" t="s">
        <v>63</v>
      </c>
      <c r="M1755"/>
    </row>
    <row r="1756" spans="1:13" ht="13.5" hidden="1" x14ac:dyDescent="0.25">
      <c r="A1756" s="196" t="s">
        <v>1687</v>
      </c>
      <c r="B1756" s="196" t="s">
        <v>1688</v>
      </c>
      <c r="C1756" s="196" t="s">
        <v>1767</v>
      </c>
      <c r="D1756" s="196" t="s">
        <v>1768</v>
      </c>
      <c r="E1756" s="197" t="s">
        <v>11</v>
      </c>
      <c r="F1756" s="196" t="s">
        <v>11</v>
      </c>
      <c r="G1756" s="196">
        <v>104845</v>
      </c>
      <c r="H1756" s="196" t="s">
        <v>1811</v>
      </c>
      <c r="I1756" s="196" t="s">
        <v>9</v>
      </c>
      <c r="J1756" s="196" t="s">
        <v>62</v>
      </c>
      <c r="K1756" s="197">
        <v>139.30000000000001</v>
      </c>
      <c r="L1756" s="196" t="s">
        <v>63</v>
      </c>
      <c r="M1756"/>
    </row>
    <row r="1757" spans="1:13" ht="13.5" hidden="1" x14ac:dyDescent="0.25">
      <c r="A1757" s="196" t="s">
        <v>1687</v>
      </c>
      <c r="B1757" s="196" t="s">
        <v>1688</v>
      </c>
      <c r="C1757" s="196" t="s">
        <v>1767</v>
      </c>
      <c r="D1757" s="196" t="s">
        <v>1768</v>
      </c>
      <c r="E1757" s="197" t="s">
        <v>11</v>
      </c>
      <c r="F1757" s="196" t="s">
        <v>11</v>
      </c>
      <c r="G1757" s="196">
        <v>104846</v>
      </c>
      <c r="H1757" s="196" t="s">
        <v>1812</v>
      </c>
      <c r="I1757" s="196" t="s">
        <v>9</v>
      </c>
      <c r="J1757" s="196" t="s">
        <v>62</v>
      </c>
      <c r="K1757" s="197">
        <v>111.04</v>
      </c>
      <c r="L1757" s="196" t="s">
        <v>63</v>
      </c>
      <c r="M1757"/>
    </row>
    <row r="1758" spans="1:13" ht="13.5" hidden="1" x14ac:dyDescent="0.25">
      <c r="A1758" s="196" t="s">
        <v>1687</v>
      </c>
      <c r="B1758" s="196" t="s">
        <v>1688</v>
      </c>
      <c r="C1758" s="196" t="s">
        <v>1767</v>
      </c>
      <c r="D1758" s="196" t="s">
        <v>1768</v>
      </c>
      <c r="E1758" s="197" t="s">
        <v>11</v>
      </c>
      <c r="F1758" s="196" t="s">
        <v>11</v>
      </c>
      <c r="G1758" s="196">
        <v>104847</v>
      </c>
      <c r="H1758" s="196" t="s">
        <v>1813</v>
      </c>
      <c r="I1758" s="196" t="s">
        <v>9</v>
      </c>
      <c r="J1758" s="196" t="s">
        <v>62</v>
      </c>
      <c r="K1758" s="197">
        <v>93.65</v>
      </c>
      <c r="L1758" s="196" t="s">
        <v>63</v>
      </c>
      <c r="M1758"/>
    </row>
    <row r="1759" spans="1:13" ht="13.5" hidden="1" x14ac:dyDescent="0.25">
      <c r="A1759" s="196" t="s">
        <v>1687</v>
      </c>
      <c r="B1759" s="196" t="s">
        <v>1688</v>
      </c>
      <c r="C1759" s="196" t="s">
        <v>1767</v>
      </c>
      <c r="D1759" s="196" t="s">
        <v>1768</v>
      </c>
      <c r="E1759" s="197" t="s">
        <v>11</v>
      </c>
      <c r="F1759" s="196" t="s">
        <v>11</v>
      </c>
      <c r="G1759" s="196">
        <v>104848</v>
      </c>
      <c r="H1759" s="196" t="s">
        <v>1814</v>
      </c>
      <c r="I1759" s="196" t="s">
        <v>9</v>
      </c>
      <c r="J1759" s="196" t="s">
        <v>62</v>
      </c>
      <c r="K1759" s="197">
        <v>69.63</v>
      </c>
      <c r="L1759" s="196" t="s">
        <v>63</v>
      </c>
      <c r="M1759"/>
    </row>
    <row r="1760" spans="1:13" ht="13.5" hidden="1" x14ac:dyDescent="0.25">
      <c r="A1760" s="196" t="s">
        <v>1687</v>
      </c>
      <c r="B1760" s="196" t="s">
        <v>1688</v>
      </c>
      <c r="C1760" s="196" t="s">
        <v>1767</v>
      </c>
      <c r="D1760" s="196" t="s">
        <v>1768</v>
      </c>
      <c r="E1760" s="197" t="s">
        <v>11</v>
      </c>
      <c r="F1760" s="196" t="s">
        <v>11</v>
      </c>
      <c r="G1760" s="196">
        <v>104849</v>
      </c>
      <c r="H1760" s="196" t="s">
        <v>1815</v>
      </c>
      <c r="I1760" s="196" t="s">
        <v>9</v>
      </c>
      <c r="J1760" s="196" t="s">
        <v>62</v>
      </c>
      <c r="K1760" s="197">
        <v>59.1</v>
      </c>
      <c r="L1760" s="196" t="s">
        <v>63</v>
      </c>
      <c r="M1760"/>
    </row>
    <row r="1761" spans="1:13" ht="13.5" hidden="1" x14ac:dyDescent="0.25">
      <c r="A1761" s="196" t="s">
        <v>1687</v>
      </c>
      <c r="B1761" s="196" t="s">
        <v>1688</v>
      </c>
      <c r="C1761" s="196" t="s">
        <v>1767</v>
      </c>
      <c r="D1761" s="196" t="s">
        <v>1768</v>
      </c>
      <c r="E1761" s="197" t="s">
        <v>11</v>
      </c>
      <c r="F1761" s="196" t="s">
        <v>11</v>
      </c>
      <c r="G1761" s="196">
        <v>104850</v>
      </c>
      <c r="H1761" s="196" t="s">
        <v>1816</v>
      </c>
      <c r="I1761" s="196" t="s">
        <v>9</v>
      </c>
      <c r="J1761" s="196" t="s">
        <v>62</v>
      </c>
      <c r="K1761" s="197">
        <v>52.04</v>
      </c>
      <c r="L1761" s="196" t="s">
        <v>63</v>
      </c>
      <c r="M1761"/>
    </row>
    <row r="1762" spans="1:13" ht="13.5" hidden="1" x14ac:dyDescent="0.25">
      <c r="A1762" s="196" t="s">
        <v>1687</v>
      </c>
      <c r="B1762" s="196" t="s">
        <v>1688</v>
      </c>
      <c r="C1762" s="196" t="s">
        <v>1767</v>
      </c>
      <c r="D1762" s="196" t="s">
        <v>1768</v>
      </c>
      <c r="E1762" s="197" t="s">
        <v>11</v>
      </c>
      <c r="F1762" s="196" t="s">
        <v>11</v>
      </c>
      <c r="G1762" s="196">
        <v>104851</v>
      </c>
      <c r="H1762" s="196" t="s">
        <v>1817</v>
      </c>
      <c r="I1762" s="196" t="s">
        <v>9</v>
      </c>
      <c r="J1762" s="196" t="s">
        <v>62</v>
      </c>
      <c r="K1762" s="197">
        <v>77.75</v>
      </c>
      <c r="L1762" s="196" t="s">
        <v>63</v>
      </c>
      <c r="M1762"/>
    </row>
    <row r="1763" spans="1:13" ht="13.5" hidden="1" x14ac:dyDescent="0.25">
      <c r="A1763" s="196" t="s">
        <v>1687</v>
      </c>
      <c r="B1763" s="196" t="s">
        <v>1688</v>
      </c>
      <c r="C1763" s="196" t="s">
        <v>1767</v>
      </c>
      <c r="D1763" s="196" t="s">
        <v>1768</v>
      </c>
      <c r="E1763" s="197" t="s">
        <v>11</v>
      </c>
      <c r="F1763" s="196" t="s">
        <v>11</v>
      </c>
      <c r="G1763" s="196">
        <v>104852</v>
      </c>
      <c r="H1763" s="196" t="s">
        <v>1818</v>
      </c>
      <c r="I1763" s="196" t="s">
        <v>9</v>
      </c>
      <c r="J1763" s="196" t="s">
        <v>62</v>
      </c>
      <c r="K1763" s="197">
        <v>65.599999999999994</v>
      </c>
      <c r="L1763" s="196" t="s">
        <v>63</v>
      </c>
      <c r="M1763"/>
    </row>
    <row r="1764" spans="1:13" ht="13.5" hidden="1" x14ac:dyDescent="0.25">
      <c r="A1764" s="196" t="s">
        <v>1687</v>
      </c>
      <c r="B1764" s="196" t="s">
        <v>1688</v>
      </c>
      <c r="C1764" s="196" t="s">
        <v>1767</v>
      </c>
      <c r="D1764" s="196" t="s">
        <v>1768</v>
      </c>
      <c r="E1764" s="197" t="s">
        <v>11</v>
      </c>
      <c r="F1764" s="196" t="s">
        <v>11</v>
      </c>
      <c r="G1764" s="196">
        <v>104853</v>
      </c>
      <c r="H1764" s="196" t="s">
        <v>1819</v>
      </c>
      <c r="I1764" s="196" t="s">
        <v>9</v>
      </c>
      <c r="J1764" s="196" t="s">
        <v>62</v>
      </c>
      <c r="K1764" s="197">
        <v>57.5</v>
      </c>
      <c r="L1764" s="196" t="s">
        <v>63</v>
      </c>
      <c r="M1764"/>
    </row>
    <row r="1765" spans="1:13" ht="13.5" hidden="1" x14ac:dyDescent="0.25">
      <c r="A1765" s="196" t="s">
        <v>1687</v>
      </c>
      <c r="B1765" s="196" t="s">
        <v>1688</v>
      </c>
      <c r="C1765" s="196" t="s">
        <v>1767</v>
      </c>
      <c r="D1765" s="196" t="s">
        <v>1768</v>
      </c>
      <c r="E1765" s="197" t="s">
        <v>11</v>
      </c>
      <c r="F1765" s="196" t="s">
        <v>11</v>
      </c>
      <c r="G1765" s="196">
        <v>104854</v>
      </c>
      <c r="H1765" s="196" t="s">
        <v>1820</v>
      </c>
      <c r="I1765" s="196" t="s">
        <v>9</v>
      </c>
      <c r="J1765" s="196" t="s">
        <v>62</v>
      </c>
      <c r="K1765" s="197">
        <v>75.3</v>
      </c>
      <c r="L1765" s="196" t="s">
        <v>63</v>
      </c>
      <c r="M1765"/>
    </row>
    <row r="1766" spans="1:13" ht="13.5" hidden="1" x14ac:dyDescent="0.25">
      <c r="A1766" s="196" t="s">
        <v>1687</v>
      </c>
      <c r="B1766" s="196" t="s">
        <v>1688</v>
      </c>
      <c r="C1766" s="196" t="s">
        <v>1767</v>
      </c>
      <c r="D1766" s="196" t="s">
        <v>1768</v>
      </c>
      <c r="E1766" s="197" t="s">
        <v>11</v>
      </c>
      <c r="F1766" s="196" t="s">
        <v>11</v>
      </c>
      <c r="G1766" s="196">
        <v>104855</v>
      </c>
      <c r="H1766" s="196" t="s">
        <v>1821</v>
      </c>
      <c r="I1766" s="196" t="s">
        <v>9</v>
      </c>
      <c r="J1766" s="196" t="s">
        <v>62</v>
      </c>
      <c r="K1766" s="197">
        <v>65.55</v>
      </c>
      <c r="L1766" s="196" t="s">
        <v>63</v>
      </c>
      <c r="M1766"/>
    </row>
    <row r="1767" spans="1:13" ht="13.5" hidden="1" x14ac:dyDescent="0.25">
      <c r="A1767" s="196" t="s">
        <v>1687</v>
      </c>
      <c r="B1767" s="196" t="s">
        <v>1688</v>
      </c>
      <c r="C1767" s="196" t="s">
        <v>1767</v>
      </c>
      <c r="D1767" s="196" t="s">
        <v>1768</v>
      </c>
      <c r="E1767" s="197" t="s">
        <v>11</v>
      </c>
      <c r="F1767" s="196" t="s">
        <v>11</v>
      </c>
      <c r="G1767" s="196">
        <v>104875</v>
      </c>
      <c r="H1767" s="196" t="s">
        <v>33374</v>
      </c>
      <c r="I1767" s="196" t="s">
        <v>9</v>
      </c>
      <c r="J1767" s="196" t="s">
        <v>62</v>
      </c>
      <c r="K1767" s="197">
        <v>143.93</v>
      </c>
      <c r="L1767" s="196" t="s">
        <v>63</v>
      </c>
      <c r="M1767"/>
    </row>
    <row r="1768" spans="1:13" ht="13.5" hidden="1" x14ac:dyDescent="0.25">
      <c r="A1768" s="196" t="s">
        <v>1687</v>
      </c>
      <c r="B1768" s="196" t="s">
        <v>1688</v>
      </c>
      <c r="C1768" s="196" t="s">
        <v>1767</v>
      </c>
      <c r="D1768" s="196" t="s">
        <v>1768</v>
      </c>
      <c r="E1768" s="197" t="s">
        <v>11</v>
      </c>
      <c r="F1768" s="196" t="s">
        <v>11</v>
      </c>
      <c r="G1768" s="196">
        <v>104876</v>
      </c>
      <c r="H1768" s="196" t="s">
        <v>1822</v>
      </c>
      <c r="I1768" s="196" t="s">
        <v>96</v>
      </c>
      <c r="J1768" s="196" t="s">
        <v>62</v>
      </c>
      <c r="K1768" s="197">
        <v>28.6</v>
      </c>
      <c r="L1768" s="196" t="s">
        <v>63</v>
      </c>
      <c r="M1768"/>
    </row>
    <row r="1769" spans="1:13" ht="13.5" hidden="1" x14ac:dyDescent="0.25">
      <c r="A1769" s="196" t="s">
        <v>1687</v>
      </c>
      <c r="B1769" s="196" t="s">
        <v>1688</v>
      </c>
      <c r="C1769" s="196" t="s">
        <v>1767</v>
      </c>
      <c r="D1769" s="196" t="s">
        <v>1768</v>
      </c>
      <c r="E1769" s="197" t="s">
        <v>11</v>
      </c>
      <c r="F1769" s="196" t="s">
        <v>11</v>
      </c>
      <c r="G1769" s="196">
        <v>104877</v>
      </c>
      <c r="H1769" s="196" t="s">
        <v>1823</v>
      </c>
      <c r="I1769" s="196" t="s">
        <v>96</v>
      </c>
      <c r="J1769" s="196" t="s">
        <v>62</v>
      </c>
      <c r="K1769" s="197">
        <v>662.38</v>
      </c>
      <c r="L1769" s="196" t="s">
        <v>63</v>
      </c>
      <c r="M1769"/>
    </row>
    <row r="1770" spans="1:13" ht="13.5" hidden="1" x14ac:dyDescent="0.25">
      <c r="A1770" s="196" t="s">
        <v>1687</v>
      </c>
      <c r="B1770" s="196" t="s">
        <v>1688</v>
      </c>
      <c r="C1770" s="196" t="s">
        <v>1767</v>
      </c>
      <c r="D1770" s="196" t="s">
        <v>1768</v>
      </c>
      <c r="E1770" s="197" t="s">
        <v>11</v>
      </c>
      <c r="F1770" s="196" t="s">
        <v>11</v>
      </c>
      <c r="G1770" s="196">
        <v>104878</v>
      </c>
      <c r="H1770" s="196" t="s">
        <v>1824</v>
      </c>
      <c r="I1770" s="196" t="s">
        <v>96</v>
      </c>
      <c r="J1770" s="196" t="s">
        <v>62</v>
      </c>
      <c r="K1770" s="199">
        <v>2364.7800000000002</v>
      </c>
      <c r="L1770" s="196" t="s">
        <v>63</v>
      </c>
      <c r="M1770"/>
    </row>
    <row r="1771" spans="1:13" ht="13.5" hidden="1" x14ac:dyDescent="0.25">
      <c r="A1771" s="196" t="s">
        <v>1687</v>
      </c>
      <c r="B1771" s="196" t="s">
        <v>1688</v>
      </c>
      <c r="C1771" s="196" t="s">
        <v>1767</v>
      </c>
      <c r="D1771" s="196" t="s">
        <v>1768</v>
      </c>
      <c r="E1771" s="197" t="s">
        <v>11</v>
      </c>
      <c r="F1771" s="196" t="s">
        <v>11</v>
      </c>
      <c r="G1771" s="196">
        <v>104879</v>
      </c>
      <c r="H1771" s="196" t="s">
        <v>1825</v>
      </c>
      <c r="I1771" s="196" t="s">
        <v>9</v>
      </c>
      <c r="J1771" s="196" t="s">
        <v>62</v>
      </c>
      <c r="K1771" s="197">
        <v>81.81</v>
      </c>
      <c r="L1771" s="196" t="s">
        <v>63</v>
      </c>
      <c r="M1771"/>
    </row>
    <row r="1772" spans="1:13" ht="13.5" hidden="1" x14ac:dyDescent="0.25">
      <c r="A1772" s="196" t="s">
        <v>1687</v>
      </c>
      <c r="B1772" s="196" t="s">
        <v>1688</v>
      </c>
      <c r="C1772" s="196" t="s">
        <v>1767</v>
      </c>
      <c r="D1772" s="196" t="s">
        <v>1768</v>
      </c>
      <c r="E1772" s="197" t="s">
        <v>11</v>
      </c>
      <c r="F1772" s="196" t="s">
        <v>11</v>
      </c>
      <c r="G1772" s="196">
        <v>104880</v>
      </c>
      <c r="H1772" s="196" t="s">
        <v>1826</v>
      </c>
      <c r="I1772" s="196" t="s">
        <v>9</v>
      </c>
      <c r="J1772" s="196" t="s">
        <v>62</v>
      </c>
      <c r="K1772" s="197">
        <v>89.81</v>
      </c>
      <c r="L1772" s="196" t="s">
        <v>63</v>
      </c>
      <c r="M1772"/>
    </row>
    <row r="1773" spans="1:13" ht="13.5" hidden="1" x14ac:dyDescent="0.25">
      <c r="A1773" s="196" t="s">
        <v>1687</v>
      </c>
      <c r="B1773" s="196" t="s">
        <v>1688</v>
      </c>
      <c r="C1773" s="196" t="s">
        <v>1767</v>
      </c>
      <c r="D1773" s="196" t="s">
        <v>1768</v>
      </c>
      <c r="E1773" s="197" t="s">
        <v>11</v>
      </c>
      <c r="F1773" s="196" t="s">
        <v>11</v>
      </c>
      <c r="G1773" s="196">
        <v>104886</v>
      </c>
      <c r="H1773" s="196" t="s">
        <v>1827</v>
      </c>
      <c r="I1773" s="196" t="s">
        <v>9</v>
      </c>
      <c r="J1773" s="196" t="s">
        <v>62</v>
      </c>
      <c r="K1773" s="197">
        <v>50.72</v>
      </c>
      <c r="L1773" s="196" t="s">
        <v>63</v>
      </c>
      <c r="M1773"/>
    </row>
    <row r="1774" spans="1:13" ht="13.5" hidden="1" x14ac:dyDescent="0.25">
      <c r="A1774" s="196" t="s">
        <v>1687</v>
      </c>
      <c r="B1774" s="196" t="s">
        <v>1688</v>
      </c>
      <c r="C1774" s="196" t="s">
        <v>1767</v>
      </c>
      <c r="D1774" s="196" t="s">
        <v>1768</v>
      </c>
      <c r="E1774" s="197" t="s">
        <v>11</v>
      </c>
      <c r="F1774" s="196" t="s">
        <v>11</v>
      </c>
      <c r="G1774" s="196">
        <v>104887</v>
      </c>
      <c r="H1774" s="196" t="s">
        <v>1828</v>
      </c>
      <c r="I1774" s="196" t="s">
        <v>9</v>
      </c>
      <c r="J1774" s="196" t="s">
        <v>62</v>
      </c>
      <c r="K1774" s="197">
        <v>44.02</v>
      </c>
      <c r="L1774" s="196" t="s">
        <v>63</v>
      </c>
      <c r="M1774"/>
    </row>
    <row r="1775" spans="1:13" ht="13.5" hidden="1" x14ac:dyDescent="0.25">
      <c r="A1775" s="196" t="s">
        <v>1687</v>
      </c>
      <c r="B1775" s="196" t="s">
        <v>1688</v>
      </c>
      <c r="C1775" s="196" t="s">
        <v>1767</v>
      </c>
      <c r="D1775" s="196" t="s">
        <v>1768</v>
      </c>
      <c r="E1775" s="197" t="s">
        <v>11</v>
      </c>
      <c r="F1775" s="196" t="s">
        <v>11</v>
      </c>
      <c r="G1775" s="196">
        <v>104888</v>
      </c>
      <c r="H1775" s="196" t="s">
        <v>1829</v>
      </c>
      <c r="I1775" s="196" t="s">
        <v>9</v>
      </c>
      <c r="J1775" s="196" t="s">
        <v>62</v>
      </c>
      <c r="K1775" s="197">
        <v>39.5</v>
      </c>
      <c r="L1775" s="196" t="s">
        <v>63</v>
      </c>
      <c r="M1775"/>
    </row>
    <row r="1776" spans="1:13" ht="13.5" hidden="1" x14ac:dyDescent="0.25">
      <c r="A1776" s="196" t="s">
        <v>1687</v>
      </c>
      <c r="B1776" s="196" t="s">
        <v>1688</v>
      </c>
      <c r="C1776" s="196" t="s">
        <v>1767</v>
      </c>
      <c r="D1776" s="196" t="s">
        <v>1768</v>
      </c>
      <c r="E1776" s="197" t="s">
        <v>11</v>
      </c>
      <c r="F1776" s="196" t="s">
        <v>11</v>
      </c>
      <c r="G1776" s="196">
        <v>104889</v>
      </c>
      <c r="H1776" s="196" t="s">
        <v>1830</v>
      </c>
      <c r="I1776" s="196" t="s">
        <v>9</v>
      </c>
      <c r="J1776" s="196" t="s">
        <v>62</v>
      </c>
      <c r="K1776" s="197">
        <v>59.67</v>
      </c>
      <c r="L1776" s="196" t="s">
        <v>63</v>
      </c>
      <c r="M1776"/>
    </row>
    <row r="1777" spans="1:13" ht="13.5" hidden="1" x14ac:dyDescent="0.25">
      <c r="A1777" s="196" t="s">
        <v>1687</v>
      </c>
      <c r="B1777" s="196" t="s">
        <v>1688</v>
      </c>
      <c r="C1777" s="196" t="s">
        <v>1767</v>
      </c>
      <c r="D1777" s="196" t="s">
        <v>1768</v>
      </c>
      <c r="E1777" s="197" t="s">
        <v>11</v>
      </c>
      <c r="F1777" s="196" t="s">
        <v>11</v>
      </c>
      <c r="G1777" s="196">
        <v>104890</v>
      </c>
      <c r="H1777" s="196" t="s">
        <v>1831</v>
      </c>
      <c r="I1777" s="196" t="s">
        <v>9</v>
      </c>
      <c r="J1777" s="196" t="s">
        <v>62</v>
      </c>
      <c r="K1777" s="197">
        <v>51.24</v>
      </c>
      <c r="L1777" s="196" t="s">
        <v>63</v>
      </c>
      <c r="M1777"/>
    </row>
    <row r="1778" spans="1:13" ht="13.5" hidden="1" x14ac:dyDescent="0.25">
      <c r="A1778" s="196" t="s">
        <v>1687</v>
      </c>
      <c r="B1778" s="196" t="s">
        <v>1688</v>
      </c>
      <c r="C1778" s="196" t="s">
        <v>1767</v>
      </c>
      <c r="D1778" s="196" t="s">
        <v>1768</v>
      </c>
      <c r="E1778" s="197" t="s">
        <v>11</v>
      </c>
      <c r="F1778" s="196" t="s">
        <v>11</v>
      </c>
      <c r="G1778" s="196">
        <v>104891</v>
      </c>
      <c r="H1778" s="196" t="s">
        <v>1832</v>
      </c>
      <c r="I1778" s="196" t="s">
        <v>9</v>
      </c>
      <c r="J1778" s="196" t="s">
        <v>62</v>
      </c>
      <c r="K1778" s="197">
        <v>45.58</v>
      </c>
      <c r="L1778" s="196" t="s">
        <v>63</v>
      </c>
      <c r="M1778"/>
    </row>
    <row r="1779" spans="1:13" ht="13.5" hidden="1" x14ac:dyDescent="0.25">
      <c r="A1779" s="196" t="s">
        <v>1687</v>
      </c>
      <c r="B1779" s="196" t="s">
        <v>1688</v>
      </c>
      <c r="C1779" s="196" t="s">
        <v>1767</v>
      </c>
      <c r="D1779" s="196" t="s">
        <v>1768</v>
      </c>
      <c r="E1779" s="197" t="s">
        <v>11</v>
      </c>
      <c r="F1779" s="196" t="s">
        <v>11</v>
      </c>
      <c r="G1779" s="196">
        <v>104892</v>
      </c>
      <c r="H1779" s="196" t="s">
        <v>1833</v>
      </c>
      <c r="I1779" s="196" t="s">
        <v>9</v>
      </c>
      <c r="J1779" s="196" t="s">
        <v>62</v>
      </c>
      <c r="K1779" s="197">
        <v>109.64</v>
      </c>
      <c r="L1779" s="196" t="s">
        <v>63</v>
      </c>
      <c r="M1779"/>
    </row>
    <row r="1780" spans="1:13" ht="13.5" hidden="1" x14ac:dyDescent="0.25">
      <c r="A1780" s="196" t="s">
        <v>1687</v>
      </c>
      <c r="B1780" s="196" t="s">
        <v>1688</v>
      </c>
      <c r="C1780" s="196" t="s">
        <v>1834</v>
      </c>
      <c r="D1780" s="196" t="s">
        <v>1835</v>
      </c>
      <c r="E1780" s="197" t="s">
        <v>11</v>
      </c>
      <c r="F1780" s="196" t="s">
        <v>11</v>
      </c>
      <c r="G1780" s="196">
        <v>102989</v>
      </c>
      <c r="H1780" s="196" t="s">
        <v>1836</v>
      </c>
      <c r="I1780" s="196" t="s">
        <v>9</v>
      </c>
      <c r="J1780" s="196" t="s">
        <v>62</v>
      </c>
      <c r="K1780" s="197">
        <v>41.77</v>
      </c>
      <c r="L1780" s="196" t="s">
        <v>63</v>
      </c>
      <c r="M1780"/>
    </row>
    <row r="1781" spans="1:13" ht="13.5" hidden="1" x14ac:dyDescent="0.25">
      <c r="A1781" s="196" t="s">
        <v>1687</v>
      </c>
      <c r="B1781" s="196" t="s">
        <v>1688</v>
      </c>
      <c r="C1781" s="196" t="s">
        <v>1834</v>
      </c>
      <c r="D1781" s="196" t="s">
        <v>1835</v>
      </c>
      <c r="E1781" s="197" t="s">
        <v>11</v>
      </c>
      <c r="F1781" s="196" t="s">
        <v>11</v>
      </c>
      <c r="G1781" s="196">
        <v>102990</v>
      </c>
      <c r="H1781" s="196" t="s">
        <v>1837</v>
      </c>
      <c r="I1781" s="196" t="s">
        <v>9</v>
      </c>
      <c r="J1781" s="196" t="s">
        <v>62</v>
      </c>
      <c r="K1781" s="197">
        <v>50.61</v>
      </c>
      <c r="L1781" s="196" t="s">
        <v>63</v>
      </c>
      <c r="M1781"/>
    </row>
    <row r="1782" spans="1:13" ht="13.5" hidden="1" x14ac:dyDescent="0.25">
      <c r="A1782" s="196" t="s">
        <v>1687</v>
      </c>
      <c r="B1782" s="196" t="s">
        <v>1688</v>
      </c>
      <c r="C1782" s="196" t="s">
        <v>1834</v>
      </c>
      <c r="D1782" s="196" t="s">
        <v>1835</v>
      </c>
      <c r="E1782" s="197" t="s">
        <v>11</v>
      </c>
      <c r="F1782" s="196" t="s">
        <v>11</v>
      </c>
      <c r="G1782" s="196">
        <v>102991</v>
      </c>
      <c r="H1782" s="196" t="s">
        <v>1838</v>
      </c>
      <c r="I1782" s="196" t="s">
        <v>9</v>
      </c>
      <c r="J1782" s="196" t="s">
        <v>62</v>
      </c>
      <c r="K1782" s="197">
        <v>65.400000000000006</v>
      </c>
      <c r="L1782" s="196" t="s">
        <v>63</v>
      </c>
      <c r="M1782"/>
    </row>
    <row r="1783" spans="1:13" ht="13.5" hidden="1" x14ac:dyDescent="0.25">
      <c r="A1783" s="196" t="s">
        <v>1687</v>
      </c>
      <c r="B1783" s="196" t="s">
        <v>1688</v>
      </c>
      <c r="C1783" s="196" t="s">
        <v>1834</v>
      </c>
      <c r="D1783" s="196" t="s">
        <v>1835</v>
      </c>
      <c r="E1783" s="197" t="s">
        <v>11</v>
      </c>
      <c r="F1783" s="196" t="s">
        <v>11</v>
      </c>
      <c r="G1783" s="196">
        <v>102992</v>
      </c>
      <c r="H1783" s="196" t="s">
        <v>1839</v>
      </c>
      <c r="I1783" s="196" t="s">
        <v>9</v>
      </c>
      <c r="J1783" s="196" t="s">
        <v>62</v>
      </c>
      <c r="K1783" s="197">
        <v>94.43</v>
      </c>
      <c r="L1783" s="196" t="s">
        <v>63</v>
      </c>
      <c r="M1783"/>
    </row>
    <row r="1784" spans="1:13" ht="13.5" hidden="1" x14ac:dyDescent="0.25">
      <c r="A1784" s="196" t="s">
        <v>1687</v>
      </c>
      <c r="B1784" s="196" t="s">
        <v>1688</v>
      </c>
      <c r="C1784" s="196" t="s">
        <v>1834</v>
      </c>
      <c r="D1784" s="196" t="s">
        <v>1835</v>
      </c>
      <c r="E1784" s="197" t="s">
        <v>11</v>
      </c>
      <c r="F1784" s="196" t="s">
        <v>11</v>
      </c>
      <c r="G1784" s="196">
        <v>102993</v>
      </c>
      <c r="H1784" s="196" t="s">
        <v>1840</v>
      </c>
      <c r="I1784" s="196" t="s">
        <v>9</v>
      </c>
      <c r="J1784" s="196" t="s">
        <v>62</v>
      </c>
      <c r="K1784" s="197">
        <v>123.17</v>
      </c>
      <c r="L1784" s="196" t="s">
        <v>63</v>
      </c>
      <c r="M1784"/>
    </row>
    <row r="1785" spans="1:13" ht="13.5" hidden="1" x14ac:dyDescent="0.25">
      <c r="A1785" s="196" t="s">
        <v>1687</v>
      </c>
      <c r="B1785" s="196" t="s">
        <v>1688</v>
      </c>
      <c r="C1785" s="196" t="s">
        <v>1834</v>
      </c>
      <c r="D1785" s="196" t="s">
        <v>1835</v>
      </c>
      <c r="E1785" s="197" t="s">
        <v>11</v>
      </c>
      <c r="F1785" s="196" t="s">
        <v>11</v>
      </c>
      <c r="G1785" s="196">
        <v>102994</v>
      </c>
      <c r="H1785" s="196" t="s">
        <v>1841</v>
      </c>
      <c r="I1785" s="196" t="s">
        <v>9</v>
      </c>
      <c r="J1785" s="196" t="s">
        <v>62</v>
      </c>
      <c r="K1785" s="197">
        <v>205.84</v>
      </c>
      <c r="L1785" s="196" t="s">
        <v>63</v>
      </c>
      <c r="M1785"/>
    </row>
    <row r="1786" spans="1:13" ht="13.5" hidden="1" x14ac:dyDescent="0.25">
      <c r="A1786" s="196" t="s">
        <v>1687</v>
      </c>
      <c r="B1786" s="196" t="s">
        <v>1688</v>
      </c>
      <c r="C1786" s="196" t="s">
        <v>1834</v>
      </c>
      <c r="D1786" s="196" t="s">
        <v>1835</v>
      </c>
      <c r="E1786" s="197" t="s">
        <v>11</v>
      </c>
      <c r="F1786" s="196" t="s">
        <v>11</v>
      </c>
      <c r="G1786" s="196">
        <v>102995</v>
      </c>
      <c r="H1786" s="196" t="s">
        <v>1842</v>
      </c>
      <c r="I1786" s="196" t="s">
        <v>9</v>
      </c>
      <c r="J1786" s="196" t="s">
        <v>62</v>
      </c>
      <c r="K1786" s="197">
        <v>53.13</v>
      </c>
      <c r="L1786" s="196" t="s">
        <v>63</v>
      </c>
      <c r="M1786"/>
    </row>
    <row r="1787" spans="1:13" ht="13.5" hidden="1" x14ac:dyDescent="0.25">
      <c r="A1787" s="196" t="s">
        <v>1687</v>
      </c>
      <c r="B1787" s="196" t="s">
        <v>1688</v>
      </c>
      <c r="C1787" s="196" t="s">
        <v>1834</v>
      </c>
      <c r="D1787" s="196" t="s">
        <v>1835</v>
      </c>
      <c r="E1787" s="197" t="s">
        <v>11</v>
      </c>
      <c r="F1787" s="196" t="s">
        <v>11</v>
      </c>
      <c r="G1787" s="196">
        <v>102996</v>
      </c>
      <c r="H1787" s="196" t="s">
        <v>1843</v>
      </c>
      <c r="I1787" s="196" t="s">
        <v>9</v>
      </c>
      <c r="J1787" s="196" t="s">
        <v>62</v>
      </c>
      <c r="K1787" s="197">
        <v>74.900000000000006</v>
      </c>
      <c r="L1787" s="196" t="s">
        <v>63</v>
      </c>
      <c r="M1787"/>
    </row>
    <row r="1788" spans="1:13" ht="13.5" hidden="1" x14ac:dyDescent="0.25">
      <c r="A1788" s="196" t="s">
        <v>1687</v>
      </c>
      <c r="B1788" s="196" t="s">
        <v>1688</v>
      </c>
      <c r="C1788" s="196" t="s">
        <v>1834</v>
      </c>
      <c r="D1788" s="196" t="s">
        <v>1835</v>
      </c>
      <c r="E1788" s="197" t="s">
        <v>11</v>
      </c>
      <c r="F1788" s="196" t="s">
        <v>11</v>
      </c>
      <c r="G1788" s="196">
        <v>102997</v>
      </c>
      <c r="H1788" s="196" t="s">
        <v>1844</v>
      </c>
      <c r="I1788" s="196" t="s">
        <v>9</v>
      </c>
      <c r="J1788" s="196" t="s">
        <v>62</v>
      </c>
      <c r="K1788" s="197">
        <v>98.35</v>
      </c>
      <c r="L1788" s="196" t="s">
        <v>63</v>
      </c>
      <c r="M1788"/>
    </row>
    <row r="1789" spans="1:13" ht="13.5" hidden="1" x14ac:dyDescent="0.25">
      <c r="A1789" s="196" t="s">
        <v>1687</v>
      </c>
      <c r="B1789" s="196" t="s">
        <v>1688</v>
      </c>
      <c r="C1789" s="196" t="s">
        <v>1834</v>
      </c>
      <c r="D1789" s="196" t="s">
        <v>1835</v>
      </c>
      <c r="E1789" s="197" t="s">
        <v>11</v>
      </c>
      <c r="F1789" s="196" t="s">
        <v>11</v>
      </c>
      <c r="G1789" s="196">
        <v>102998</v>
      </c>
      <c r="H1789" s="196" t="s">
        <v>1845</v>
      </c>
      <c r="I1789" s="196" t="s">
        <v>9</v>
      </c>
      <c r="J1789" s="196" t="s">
        <v>62</v>
      </c>
      <c r="K1789" s="197">
        <v>94.56</v>
      </c>
      <c r="L1789" s="196" t="s">
        <v>63</v>
      </c>
      <c r="M1789"/>
    </row>
    <row r="1790" spans="1:13" ht="13.5" hidden="1" x14ac:dyDescent="0.25">
      <c r="A1790" s="196" t="s">
        <v>1687</v>
      </c>
      <c r="B1790" s="196" t="s">
        <v>1688</v>
      </c>
      <c r="C1790" s="196" t="s">
        <v>1834</v>
      </c>
      <c r="D1790" s="196" t="s">
        <v>1835</v>
      </c>
      <c r="E1790" s="197" t="s">
        <v>11</v>
      </c>
      <c r="F1790" s="196" t="s">
        <v>11</v>
      </c>
      <c r="G1790" s="196">
        <v>102999</v>
      </c>
      <c r="H1790" s="196" t="s">
        <v>1846</v>
      </c>
      <c r="I1790" s="196" t="s">
        <v>9</v>
      </c>
      <c r="J1790" s="196" t="s">
        <v>62</v>
      </c>
      <c r="K1790" s="197">
        <v>119.51</v>
      </c>
      <c r="L1790" s="196" t="s">
        <v>63</v>
      </c>
      <c r="M1790"/>
    </row>
    <row r="1791" spans="1:13" ht="13.5" hidden="1" x14ac:dyDescent="0.25">
      <c r="A1791" s="196" t="s">
        <v>1687</v>
      </c>
      <c r="B1791" s="196" t="s">
        <v>1688</v>
      </c>
      <c r="C1791" s="196" t="s">
        <v>1834</v>
      </c>
      <c r="D1791" s="196" t="s">
        <v>1835</v>
      </c>
      <c r="E1791" s="197" t="s">
        <v>11</v>
      </c>
      <c r="F1791" s="196" t="s">
        <v>11</v>
      </c>
      <c r="G1791" s="196">
        <v>103000</v>
      </c>
      <c r="H1791" s="196" t="s">
        <v>1847</v>
      </c>
      <c r="I1791" s="196" t="s">
        <v>9</v>
      </c>
      <c r="J1791" s="196" t="s">
        <v>62</v>
      </c>
      <c r="K1791" s="197">
        <v>120</v>
      </c>
      <c r="L1791" s="196" t="s">
        <v>63</v>
      </c>
      <c r="M1791"/>
    </row>
    <row r="1792" spans="1:13" ht="13.5" hidden="1" x14ac:dyDescent="0.25">
      <c r="A1792" s="196" t="s">
        <v>1687</v>
      </c>
      <c r="B1792" s="196" t="s">
        <v>1688</v>
      </c>
      <c r="C1792" s="196" t="s">
        <v>1834</v>
      </c>
      <c r="D1792" s="196" t="s">
        <v>1835</v>
      </c>
      <c r="E1792" s="197" t="s">
        <v>11</v>
      </c>
      <c r="F1792" s="196" t="s">
        <v>11</v>
      </c>
      <c r="G1792" s="196">
        <v>103001</v>
      </c>
      <c r="H1792" s="196" t="s">
        <v>1848</v>
      </c>
      <c r="I1792" s="196" t="s">
        <v>96</v>
      </c>
      <c r="J1792" s="196" t="s">
        <v>62</v>
      </c>
      <c r="K1792" s="197">
        <v>233.09</v>
      </c>
      <c r="L1792" s="196" t="s">
        <v>63</v>
      </c>
      <c r="M1792"/>
    </row>
    <row r="1793" spans="1:13" ht="13.5" hidden="1" x14ac:dyDescent="0.25">
      <c r="A1793" s="196" t="s">
        <v>1687</v>
      </c>
      <c r="B1793" s="196" t="s">
        <v>1688</v>
      </c>
      <c r="C1793" s="196" t="s">
        <v>1834</v>
      </c>
      <c r="D1793" s="196" t="s">
        <v>1835</v>
      </c>
      <c r="E1793" s="197" t="s">
        <v>11</v>
      </c>
      <c r="F1793" s="196" t="s">
        <v>11</v>
      </c>
      <c r="G1793" s="196">
        <v>103002</v>
      </c>
      <c r="H1793" s="196" t="s">
        <v>1849</v>
      </c>
      <c r="I1793" s="196" t="s">
        <v>96</v>
      </c>
      <c r="J1793" s="196" t="s">
        <v>62</v>
      </c>
      <c r="K1793" s="197">
        <v>288.89</v>
      </c>
      <c r="L1793" s="196" t="s">
        <v>63</v>
      </c>
      <c r="M1793"/>
    </row>
    <row r="1794" spans="1:13" ht="13.5" hidden="1" x14ac:dyDescent="0.25">
      <c r="A1794" s="196" t="s">
        <v>1687</v>
      </c>
      <c r="B1794" s="196" t="s">
        <v>1688</v>
      </c>
      <c r="C1794" s="196" t="s">
        <v>1834</v>
      </c>
      <c r="D1794" s="196" t="s">
        <v>1835</v>
      </c>
      <c r="E1794" s="197" t="s">
        <v>11</v>
      </c>
      <c r="F1794" s="196" t="s">
        <v>11</v>
      </c>
      <c r="G1794" s="196">
        <v>103003</v>
      </c>
      <c r="H1794" s="196" t="s">
        <v>1850</v>
      </c>
      <c r="I1794" s="196" t="s">
        <v>96</v>
      </c>
      <c r="J1794" s="196" t="s">
        <v>62</v>
      </c>
      <c r="K1794" s="197">
        <v>400.58</v>
      </c>
      <c r="L1794" s="196" t="s">
        <v>63</v>
      </c>
      <c r="M1794"/>
    </row>
    <row r="1795" spans="1:13" ht="13.5" hidden="1" x14ac:dyDescent="0.25">
      <c r="A1795" s="196" t="s">
        <v>1687</v>
      </c>
      <c r="B1795" s="196" t="s">
        <v>1688</v>
      </c>
      <c r="C1795" s="196" t="s">
        <v>1834</v>
      </c>
      <c r="D1795" s="196" t="s">
        <v>1835</v>
      </c>
      <c r="E1795" s="197" t="s">
        <v>11</v>
      </c>
      <c r="F1795" s="196" t="s">
        <v>11</v>
      </c>
      <c r="G1795" s="196">
        <v>103005</v>
      </c>
      <c r="H1795" s="196" t="s">
        <v>1851</v>
      </c>
      <c r="I1795" s="196" t="s">
        <v>96</v>
      </c>
      <c r="J1795" s="196" t="s">
        <v>62</v>
      </c>
      <c r="K1795" s="197">
        <v>603.52</v>
      </c>
      <c r="L1795" s="196" t="s">
        <v>63</v>
      </c>
      <c r="M1795"/>
    </row>
    <row r="1796" spans="1:13" ht="13.5" hidden="1" x14ac:dyDescent="0.25">
      <c r="A1796" s="196" t="s">
        <v>1687</v>
      </c>
      <c r="B1796" s="196" t="s">
        <v>1688</v>
      </c>
      <c r="C1796" s="196" t="s">
        <v>1834</v>
      </c>
      <c r="D1796" s="196" t="s">
        <v>1835</v>
      </c>
      <c r="E1796" s="197" t="s">
        <v>11</v>
      </c>
      <c r="F1796" s="196" t="s">
        <v>11</v>
      </c>
      <c r="G1796" s="196">
        <v>103006</v>
      </c>
      <c r="H1796" s="196" t="s">
        <v>1852</v>
      </c>
      <c r="I1796" s="196" t="s">
        <v>96</v>
      </c>
      <c r="J1796" s="196" t="s">
        <v>62</v>
      </c>
      <c r="K1796" s="197">
        <v>827</v>
      </c>
      <c r="L1796" s="196" t="s">
        <v>63</v>
      </c>
      <c r="M1796"/>
    </row>
    <row r="1797" spans="1:13" ht="13.5" hidden="1" x14ac:dyDescent="0.25">
      <c r="A1797" s="196" t="s">
        <v>1687</v>
      </c>
      <c r="B1797" s="196" t="s">
        <v>1688</v>
      </c>
      <c r="C1797" s="196" t="s">
        <v>1834</v>
      </c>
      <c r="D1797" s="196" t="s">
        <v>1835</v>
      </c>
      <c r="E1797" s="197" t="s">
        <v>11</v>
      </c>
      <c r="F1797" s="196" t="s">
        <v>11</v>
      </c>
      <c r="G1797" s="196">
        <v>103007</v>
      </c>
      <c r="H1797" s="196" t="s">
        <v>1853</v>
      </c>
      <c r="I1797" s="196" t="s">
        <v>96</v>
      </c>
      <c r="J1797" s="196" t="s">
        <v>62</v>
      </c>
      <c r="K1797" s="199">
        <v>1092.46</v>
      </c>
      <c r="L1797" s="196" t="s">
        <v>63</v>
      </c>
      <c r="M1797"/>
    </row>
    <row r="1798" spans="1:13" ht="13.5" hidden="1" x14ac:dyDescent="0.25">
      <c r="A1798" s="196" t="s">
        <v>1687</v>
      </c>
      <c r="B1798" s="196" t="s">
        <v>1688</v>
      </c>
      <c r="C1798" s="196" t="s">
        <v>1854</v>
      </c>
      <c r="D1798" s="196" t="s">
        <v>1855</v>
      </c>
      <c r="E1798" s="197" t="s">
        <v>11</v>
      </c>
      <c r="F1798" s="196" t="s">
        <v>11</v>
      </c>
      <c r="G1798" s="196">
        <v>97933</v>
      </c>
      <c r="H1798" s="196" t="s">
        <v>1856</v>
      </c>
      <c r="I1798" s="196" t="s">
        <v>96</v>
      </c>
      <c r="J1798" s="196" t="s">
        <v>62</v>
      </c>
      <c r="K1798" s="199">
        <v>1152.76</v>
      </c>
      <c r="L1798" s="196" t="s">
        <v>63</v>
      </c>
      <c r="M1798"/>
    </row>
    <row r="1799" spans="1:13" ht="13.5" hidden="1" x14ac:dyDescent="0.25">
      <c r="A1799" s="196" t="s">
        <v>1687</v>
      </c>
      <c r="B1799" s="196" t="s">
        <v>1688</v>
      </c>
      <c r="C1799" s="196" t="s">
        <v>1854</v>
      </c>
      <c r="D1799" s="196" t="s">
        <v>1855</v>
      </c>
      <c r="E1799" s="197" t="s">
        <v>11</v>
      </c>
      <c r="F1799" s="196" t="s">
        <v>11</v>
      </c>
      <c r="G1799" s="196">
        <v>97934</v>
      </c>
      <c r="H1799" s="196" t="s">
        <v>1857</v>
      </c>
      <c r="I1799" s="196" t="s">
        <v>96</v>
      </c>
      <c r="J1799" s="196" t="s">
        <v>62</v>
      </c>
      <c r="K1799" s="199">
        <v>2450.86</v>
      </c>
      <c r="L1799" s="196" t="s">
        <v>63</v>
      </c>
      <c r="M1799"/>
    </row>
    <row r="1800" spans="1:13" ht="13.5" hidden="1" x14ac:dyDescent="0.25">
      <c r="A1800" s="196" t="s">
        <v>1687</v>
      </c>
      <c r="B1800" s="196" t="s">
        <v>1688</v>
      </c>
      <c r="C1800" s="196" t="s">
        <v>1854</v>
      </c>
      <c r="D1800" s="196" t="s">
        <v>1855</v>
      </c>
      <c r="E1800" s="197" t="s">
        <v>11</v>
      </c>
      <c r="F1800" s="196" t="s">
        <v>11</v>
      </c>
      <c r="G1800" s="196">
        <v>97935</v>
      </c>
      <c r="H1800" s="196" t="s">
        <v>1858</v>
      </c>
      <c r="I1800" s="196" t="s">
        <v>96</v>
      </c>
      <c r="J1800" s="196" t="s">
        <v>62</v>
      </c>
      <c r="K1800" s="197">
        <v>936.2</v>
      </c>
      <c r="L1800" s="196" t="s">
        <v>63</v>
      </c>
      <c r="M1800"/>
    </row>
    <row r="1801" spans="1:13" ht="13.5" hidden="1" x14ac:dyDescent="0.25">
      <c r="A1801" s="196" t="s">
        <v>1687</v>
      </c>
      <c r="B1801" s="196" t="s">
        <v>1688</v>
      </c>
      <c r="C1801" s="196" t="s">
        <v>1854</v>
      </c>
      <c r="D1801" s="196" t="s">
        <v>1855</v>
      </c>
      <c r="E1801" s="197" t="s">
        <v>11</v>
      </c>
      <c r="F1801" s="196" t="s">
        <v>11</v>
      </c>
      <c r="G1801" s="196">
        <v>97936</v>
      </c>
      <c r="H1801" s="196" t="s">
        <v>1859</v>
      </c>
      <c r="I1801" s="196" t="s">
        <v>96</v>
      </c>
      <c r="J1801" s="196" t="s">
        <v>62</v>
      </c>
      <c r="K1801" s="199">
        <v>2049.14</v>
      </c>
      <c r="L1801" s="196" t="s">
        <v>63</v>
      </c>
      <c r="M1801"/>
    </row>
    <row r="1802" spans="1:13" ht="13.5" hidden="1" x14ac:dyDescent="0.25">
      <c r="A1802" s="196" t="s">
        <v>1687</v>
      </c>
      <c r="B1802" s="196" t="s">
        <v>1688</v>
      </c>
      <c r="C1802" s="196" t="s">
        <v>1854</v>
      </c>
      <c r="D1802" s="196" t="s">
        <v>1855</v>
      </c>
      <c r="E1802" s="197" t="s">
        <v>11</v>
      </c>
      <c r="F1802" s="196" t="s">
        <v>11</v>
      </c>
      <c r="G1802" s="196">
        <v>97947</v>
      </c>
      <c r="H1802" s="196" t="s">
        <v>1860</v>
      </c>
      <c r="I1802" s="196" t="s">
        <v>96</v>
      </c>
      <c r="J1802" s="196" t="s">
        <v>62</v>
      </c>
      <c r="K1802" s="199">
        <v>1870.67</v>
      </c>
      <c r="L1802" s="196" t="s">
        <v>63</v>
      </c>
      <c r="M1802"/>
    </row>
    <row r="1803" spans="1:13" ht="13.5" hidden="1" x14ac:dyDescent="0.25">
      <c r="A1803" s="196" t="s">
        <v>1687</v>
      </c>
      <c r="B1803" s="196" t="s">
        <v>1688</v>
      </c>
      <c r="C1803" s="196" t="s">
        <v>1854</v>
      </c>
      <c r="D1803" s="196" t="s">
        <v>1855</v>
      </c>
      <c r="E1803" s="197" t="s">
        <v>11</v>
      </c>
      <c r="F1803" s="196" t="s">
        <v>11</v>
      </c>
      <c r="G1803" s="196">
        <v>97948</v>
      </c>
      <c r="H1803" s="196" t="s">
        <v>1861</v>
      </c>
      <c r="I1803" s="196" t="s">
        <v>96</v>
      </c>
      <c r="J1803" s="196" t="s">
        <v>62</v>
      </c>
      <c r="K1803" s="199">
        <v>3454.65</v>
      </c>
      <c r="L1803" s="196" t="s">
        <v>63</v>
      </c>
      <c r="M1803"/>
    </row>
    <row r="1804" spans="1:13" ht="13.5" hidden="1" x14ac:dyDescent="0.25">
      <c r="A1804" s="196" t="s">
        <v>1687</v>
      </c>
      <c r="B1804" s="196" t="s">
        <v>1688</v>
      </c>
      <c r="C1804" s="196" t="s">
        <v>1854</v>
      </c>
      <c r="D1804" s="196" t="s">
        <v>1855</v>
      </c>
      <c r="E1804" s="197" t="s">
        <v>11</v>
      </c>
      <c r="F1804" s="196" t="s">
        <v>11</v>
      </c>
      <c r="G1804" s="196">
        <v>97949</v>
      </c>
      <c r="H1804" s="196" t="s">
        <v>1862</v>
      </c>
      <c r="I1804" s="196" t="s">
        <v>96</v>
      </c>
      <c r="J1804" s="196" t="s">
        <v>62</v>
      </c>
      <c r="K1804" s="199">
        <v>1857.96</v>
      </c>
      <c r="L1804" s="196" t="s">
        <v>63</v>
      </c>
      <c r="M1804"/>
    </row>
    <row r="1805" spans="1:13" ht="13.5" hidden="1" x14ac:dyDescent="0.25">
      <c r="A1805" s="196" t="s">
        <v>1687</v>
      </c>
      <c r="B1805" s="196" t="s">
        <v>1688</v>
      </c>
      <c r="C1805" s="196" t="s">
        <v>1854</v>
      </c>
      <c r="D1805" s="196" t="s">
        <v>1855</v>
      </c>
      <c r="E1805" s="197" t="s">
        <v>11</v>
      </c>
      <c r="F1805" s="196" t="s">
        <v>11</v>
      </c>
      <c r="G1805" s="196">
        <v>97950</v>
      </c>
      <c r="H1805" s="196" t="s">
        <v>1863</v>
      </c>
      <c r="I1805" s="196" t="s">
        <v>96</v>
      </c>
      <c r="J1805" s="196" t="s">
        <v>62</v>
      </c>
      <c r="K1805" s="199">
        <v>3272.08</v>
      </c>
      <c r="L1805" s="196" t="s">
        <v>63</v>
      </c>
      <c r="M1805"/>
    </row>
    <row r="1806" spans="1:13" ht="13.5" hidden="1" x14ac:dyDescent="0.25">
      <c r="A1806" s="196" t="s">
        <v>1687</v>
      </c>
      <c r="B1806" s="196" t="s">
        <v>1688</v>
      </c>
      <c r="C1806" s="196" t="s">
        <v>1854</v>
      </c>
      <c r="D1806" s="196" t="s">
        <v>1855</v>
      </c>
      <c r="E1806" s="197" t="s">
        <v>11</v>
      </c>
      <c r="F1806" s="196" t="s">
        <v>11</v>
      </c>
      <c r="G1806" s="196">
        <v>97951</v>
      </c>
      <c r="H1806" s="196" t="s">
        <v>1864</v>
      </c>
      <c r="I1806" s="196" t="s">
        <v>96</v>
      </c>
      <c r="J1806" s="196" t="s">
        <v>62</v>
      </c>
      <c r="K1806" s="199">
        <v>3001.61</v>
      </c>
      <c r="L1806" s="196" t="s">
        <v>63</v>
      </c>
      <c r="M1806"/>
    </row>
    <row r="1807" spans="1:13" ht="13.5" hidden="1" x14ac:dyDescent="0.25">
      <c r="A1807" s="196" t="s">
        <v>1687</v>
      </c>
      <c r="B1807" s="196" t="s">
        <v>1688</v>
      </c>
      <c r="C1807" s="196" t="s">
        <v>1854</v>
      </c>
      <c r="D1807" s="196" t="s">
        <v>1855</v>
      </c>
      <c r="E1807" s="197" t="s">
        <v>11</v>
      </c>
      <c r="F1807" s="196" t="s">
        <v>11</v>
      </c>
      <c r="G1807" s="196">
        <v>97952</v>
      </c>
      <c r="H1807" s="196" t="s">
        <v>1865</v>
      </c>
      <c r="I1807" s="196" t="s">
        <v>96</v>
      </c>
      <c r="J1807" s="196" t="s">
        <v>62</v>
      </c>
      <c r="K1807" s="199">
        <v>5204.29</v>
      </c>
      <c r="L1807" s="196" t="s">
        <v>63</v>
      </c>
      <c r="M1807"/>
    </row>
    <row r="1808" spans="1:13" ht="13.5" hidden="1" x14ac:dyDescent="0.25">
      <c r="A1808" s="196" t="s">
        <v>1687</v>
      </c>
      <c r="B1808" s="196" t="s">
        <v>1688</v>
      </c>
      <c r="C1808" s="196" t="s">
        <v>1854</v>
      </c>
      <c r="D1808" s="196" t="s">
        <v>1855</v>
      </c>
      <c r="E1808" s="197" t="s">
        <v>11</v>
      </c>
      <c r="F1808" s="196" t="s">
        <v>11</v>
      </c>
      <c r="G1808" s="196">
        <v>97953</v>
      </c>
      <c r="H1808" s="196" t="s">
        <v>1866</v>
      </c>
      <c r="I1808" s="196" t="s">
        <v>96</v>
      </c>
      <c r="J1808" s="196" t="s">
        <v>62</v>
      </c>
      <c r="K1808" s="199">
        <v>1481.31</v>
      </c>
      <c r="L1808" s="196" t="s">
        <v>63</v>
      </c>
      <c r="M1808"/>
    </row>
    <row r="1809" spans="1:13" ht="13.5" hidden="1" x14ac:dyDescent="0.25">
      <c r="A1809" s="196" t="s">
        <v>1687</v>
      </c>
      <c r="B1809" s="196" t="s">
        <v>1688</v>
      </c>
      <c r="C1809" s="196" t="s">
        <v>1854</v>
      </c>
      <c r="D1809" s="196" t="s">
        <v>1855</v>
      </c>
      <c r="E1809" s="197" t="s">
        <v>11</v>
      </c>
      <c r="F1809" s="196" t="s">
        <v>11</v>
      </c>
      <c r="G1809" s="196">
        <v>97955</v>
      </c>
      <c r="H1809" s="196" t="s">
        <v>1867</v>
      </c>
      <c r="I1809" s="196" t="s">
        <v>96</v>
      </c>
      <c r="J1809" s="196" t="s">
        <v>62</v>
      </c>
      <c r="K1809" s="199">
        <v>3139.01</v>
      </c>
      <c r="L1809" s="196" t="s">
        <v>63</v>
      </c>
      <c r="M1809"/>
    </row>
    <row r="1810" spans="1:13" ht="13.5" hidden="1" x14ac:dyDescent="0.25">
      <c r="A1810" s="196" t="s">
        <v>1687</v>
      </c>
      <c r="B1810" s="196" t="s">
        <v>1688</v>
      </c>
      <c r="C1810" s="196" t="s">
        <v>1854</v>
      </c>
      <c r="D1810" s="196" t="s">
        <v>1855</v>
      </c>
      <c r="E1810" s="197" t="s">
        <v>11</v>
      </c>
      <c r="F1810" s="196" t="s">
        <v>11</v>
      </c>
      <c r="G1810" s="196">
        <v>97956</v>
      </c>
      <c r="H1810" s="196" t="s">
        <v>1868</v>
      </c>
      <c r="I1810" s="196" t="s">
        <v>96</v>
      </c>
      <c r="J1810" s="196" t="s">
        <v>62</v>
      </c>
      <c r="K1810" s="199">
        <v>1547.74</v>
      </c>
      <c r="L1810" s="196" t="s">
        <v>63</v>
      </c>
      <c r="M1810"/>
    </row>
    <row r="1811" spans="1:13" ht="13.5" hidden="1" x14ac:dyDescent="0.25">
      <c r="A1811" s="196" t="s">
        <v>1687</v>
      </c>
      <c r="B1811" s="196" t="s">
        <v>1688</v>
      </c>
      <c r="C1811" s="196" t="s">
        <v>1854</v>
      </c>
      <c r="D1811" s="196" t="s">
        <v>1855</v>
      </c>
      <c r="E1811" s="197" t="s">
        <v>11</v>
      </c>
      <c r="F1811" s="196" t="s">
        <v>11</v>
      </c>
      <c r="G1811" s="196">
        <v>97957</v>
      </c>
      <c r="H1811" s="196" t="s">
        <v>1869</v>
      </c>
      <c r="I1811" s="196" t="s">
        <v>96</v>
      </c>
      <c r="J1811" s="196" t="s">
        <v>62</v>
      </c>
      <c r="K1811" s="199">
        <v>2771.39</v>
      </c>
      <c r="L1811" s="196" t="s">
        <v>63</v>
      </c>
      <c r="M1811"/>
    </row>
    <row r="1812" spans="1:13" ht="13.5" hidden="1" x14ac:dyDescent="0.25">
      <c r="A1812" s="196" t="s">
        <v>1687</v>
      </c>
      <c r="B1812" s="196" t="s">
        <v>1688</v>
      </c>
      <c r="C1812" s="196" t="s">
        <v>1854</v>
      </c>
      <c r="D1812" s="196" t="s">
        <v>1855</v>
      </c>
      <c r="E1812" s="197" t="s">
        <v>11</v>
      </c>
      <c r="F1812" s="196" t="s">
        <v>11</v>
      </c>
      <c r="G1812" s="196">
        <v>97961</v>
      </c>
      <c r="H1812" s="196" t="s">
        <v>1870</v>
      </c>
      <c r="I1812" s="196" t="s">
        <v>96</v>
      </c>
      <c r="J1812" s="196" t="s">
        <v>62</v>
      </c>
      <c r="K1812" s="199">
        <v>2542.6799999999998</v>
      </c>
      <c r="L1812" s="196" t="s">
        <v>63</v>
      </c>
      <c r="M1812"/>
    </row>
    <row r="1813" spans="1:13" ht="13.5" hidden="1" x14ac:dyDescent="0.25">
      <c r="A1813" s="196" t="s">
        <v>1687</v>
      </c>
      <c r="B1813" s="196" t="s">
        <v>1688</v>
      </c>
      <c r="C1813" s="196" t="s">
        <v>1854</v>
      </c>
      <c r="D1813" s="196" t="s">
        <v>1855</v>
      </c>
      <c r="E1813" s="197" t="s">
        <v>11</v>
      </c>
      <c r="F1813" s="196" t="s">
        <v>11</v>
      </c>
      <c r="G1813" s="196">
        <v>97973</v>
      </c>
      <c r="H1813" s="196" t="s">
        <v>1871</v>
      </c>
      <c r="I1813" s="196" t="s">
        <v>96</v>
      </c>
      <c r="J1813" s="196" t="s">
        <v>62</v>
      </c>
      <c r="K1813" s="199">
        <v>4718.26</v>
      </c>
      <c r="L1813" s="196" t="s">
        <v>63</v>
      </c>
      <c r="M1813"/>
    </row>
    <row r="1814" spans="1:13" ht="13.5" hidden="1" x14ac:dyDescent="0.25">
      <c r="A1814" s="196" t="s">
        <v>1687</v>
      </c>
      <c r="B1814" s="196" t="s">
        <v>1688</v>
      </c>
      <c r="C1814" s="196" t="s">
        <v>1854</v>
      </c>
      <c r="D1814" s="196" t="s">
        <v>1855</v>
      </c>
      <c r="E1814" s="197" t="s">
        <v>11</v>
      </c>
      <c r="F1814" s="196" t="s">
        <v>11</v>
      </c>
      <c r="G1814" s="196">
        <v>97974</v>
      </c>
      <c r="H1814" s="196" t="s">
        <v>1872</v>
      </c>
      <c r="I1814" s="196" t="s">
        <v>96</v>
      </c>
      <c r="J1814" s="196" t="s">
        <v>62</v>
      </c>
      <c r="K1814" s="197">
        <v>501.74</v>
      </c>
      <c r="L1814" s="196" t="s">
        <v>63</v>
      </c>
      <c r="M1814"/>
    </row>
    <row r="1815" spans="1:13" ht="13.5" hidden="1" x14ac:dyDescent="0.25">
      <c r="A1815" s="196" t="s">
        <v>1687</v>
      </c>
      <c r="B1815" s="196" t="s">
        <v>1688</v>
      </c>
      <c r="C1815" s="196" t="s">
        <v>1854</v>
      </c>
      <c r="D1815" s="196" t="s">
        <v>1855</v>
      </c>
      <c r="E1815" s="197" t="s">
        <v>11</v>
      </c>
      <c r="F1815" s="196" t="s">
        <v>11</v>
      </c>
      <c r="G1815" s="196">
        <v>97975</v>
      </c>
      <c r="H1815" s="196" t="s">
        <v>1873</v>
      </c>
      <c r="I1815" s="196" t="s">
        <v>96</v>
      </c>
      <c r="J1815" s="196" t="s">
        <v>62</v>
      </c>
      <c r="K1815" s="197">
        <v>659.93</v>
      </c>
      <c r="L1815" s="196" t="s">
        <v>63</v>
      </c>
      <c r="M1815"/>
    </row>
    <row r="1816" spans="1:13" ht="13.5" hidden="1" x14ac:dyDescent="0.25">
      <c r="A1816" s="196" t="s">
        <v>1687</v>
      </c>
      <c r="B1816" s="196" t="s">
        <v>1688</v>
      </c>
      <c r="C1816" s="196" t="s">
        <v>1854</v>
      </c>
      <c r="D1816" s="196" t="s">
        <v>1855</v>
      </c>
      <c r="E1816" s="197" t="s">
        <v>11</v>
      </c>
      <c r="F1816" s="196" t="s">
        <v>11</v>
      </c>
      <c r="G1816" s="196">
        <v>97976</v>
      </c>
      <c r="H1816" s="196" t="s">
        <v>1874</v>
      </c>
      <c r="I1816" s="196" t="s">
        <v>96</v>
      </c>
      <c r="J1816" s="196" t="s">
        <v>62</v>
      </c>
      <c r="K1816" s="199">
        <v>1162.58</v>
      </c>
      <c r="L1816" s="196" t="s">
        <v>63</v>
      </c>
      <c r="M1816"/>
    </row>
    <row r="1817" spans="1:13" ht="13.5" hidden="1" x14ac:dyDescent="0.25">
      <c r="A1817" s="196" t="s">
        <v>1687</v>
      </c>
      <c r="B1817" s="196" t="s">
        <v>1688</v>
      </c>
      <c r="C1817" s="196" t="s">
        <v>1854</v>
      </c>
      <c r="D1817" s="196" t="s">
        <v>1855</v>
      </c>
      <c r="E1817" s="197" t="s">
        <v>11</v>
      </c>
      <c r="F1817" s="196" t="s">
        <v>11</v>
      </c>
      <c r="G1817" s="196">
        <v>97977</v>
      </c>
      <c r="H1817" s="196" t="s">
        <v>1875</v>
      </c>
      <c r="I1817" s="196" t="s">
        <v>96</v>
      </c>
      <c r="J1817" s="196" t="s">
        <v>62</v>
      </c>
      <c r="K1817" s="199">
        <v>1677.8</v>
      </c>
      <c r="L1817" s="196" t="s">
        <v>63</v>
      </c>
      <c r="M1817"/>
    </row>
    <row r="1818" spans="1:13" ht="13.5" hidden="1" x14ac:dyDescent="0.25">
      <c r="A1818" s="196" t="s">
        <v>1687</v>
      </c>
      <c r="B1818" s="196" t="s">
        <v>1688</v>
      </c>
      <c r="C1818" s="196" t="s">
        <v>1854</v>
      </c>
      <c r="D1818" s="196" t="s">
        <v>1855</v>
      </c>
      <c r="E1818" s="197" t="s">
        <v>11</v>
      </c>
      <c r="F1818" s="196" t="s">
        <v>11</v>
      </c>
      <c r="G1818" s="196">
        <v>97978</v>
      </c>
      <c r="H1818" s="196" t="s">
        <v>1876</v>
      </c>
      <c r="I1818" s="196" t="s">
        <v>96</v>
      </c>
      <c r="J1818" s="196" t="s">
        <v>62</v>
      </c>
      <c r="K1818" s="199">
        <v>1004.17</v>
      </c>
      <c r="L1818" s="196" t="s">
        <v>63</v>
      </c>
      <c r="M1818"/>
    </row>
    <row r="1819" spans="1:13" ht="13.5" hidden="1" x14ac:dyDescent="0.25">
      <c r="A1819" s="196" t="s">
        <v>1687</v>
      </c>
      <c r="B1819" s="196" t="s">
        <v>1688</v>
      </c>
      <c r="C1819" s="196" t="s">
        <v>1854</v>
      </c>
      <c r="D1819" s="196" t="s">
        <v>1855</v>
      </c>
      <c r="E1819" s="197" t="s">
        <v>11</v>
      </c>
      <c r="F1819" s="196" t="s">
        <v>11</v>
      </c>
      <c r="G1819" s="196">
        <v>97980</v>
      </c>
      <c r="H1819" s="196" t="s">
        <v>1877</v>
      </c>
      <c r="I1819" s="196" t="s">
        <v>96</v>
      </c>
      <c r="J1819" s="196" t="s">
        <v>62</v>
      </c>
      <c r="K1819" s="199">
        <v>2144.62</v>
      </c>
      <c r="L1819" s="196" t="s">
        <v>63</v>
      </c>
      <c r="M1819"/>
    </row>
    <row r="1820" spans="1:13" ht="13.5" hidden="1" x14ac:dyDescent="0.25">
      <c r="A1820" s="196" t="s">
        <v>1687</v>
      </c>
      <c r="B1820" s="196" t="s">
        <v>1688</v>
      </c>
      <c r="C1820" s="196" t="s">
        <v>1854</v>
      </c>
      <c r="D1820" s="196" t="s">
        <v>1855</v>
      </c>
      <c r="E1820" s="197" t="s">
        <v>11</v>
      </c>
      <c r="F1820" s="196" t="s">
        <v>11</v>
      </c>
      <c r="G1820" s="196">
        <v>97981</v>
      </c>
      <c r="H1820" s="196" t="s">
        <v>1878</v>
      </c>
      <c r="I1820" s="196" t="s">
        <v>9</v>
      </c>
      <c r="J1820" s="196" t="s">
        <v>62</v>
      </c>
      <c r="K1820" s="199">
        <v>1276.79</v>
      </c>
      <c r="L1820" s="196" t="s">
        <v>63</v>
      </c>
      <c r="M1820"/>
    </row>
    <row r="1821" spans="1:13" ht="13.5" hidden="1" x14ac:dyDescent="0.25">
      <c r="A1821" s="196" t="s">
        <v>1687</v>
      </c>
      <c r="B1821" s="196" t="s">
        <v>1688</v>
      </c>
      <c r="C1821" s="196" t="s">
        <v>1854</v>
      </c>
      <c r="D1821" s="196" t="s">
        <v>1855</v>
      </c>
      <c r="E1821" s="197" t="s">
        <v>11</v>
      </c>
      <c r="F1821" s="196" t="s">
        <v>11</v>
      </c>
      <c r="G1821" s="196">
        <v>97983</v>
      </c>
      <c r="H1821" s="196" t="s">
        <v>1879</v>
      </c>
      <c r="I1821" s="196" t="s">
        <v>9</v>
      </c>
      <c r="J1821" s="196" t="s">
        <v>62</v>
      </c>
      <c r="K1821" s="197">
        <v>557.08000000000004</v>
      </c>
      <c r="L1821" s="196" t="s">
        <v>63</v>
      </c>
      <c r="M1821"/>
    </row>
    <row r="1822" spans="1:13" ht="13.5" hidden="1" x14ac:dyDescent="0.25">
      <c r="A1822" s="196" t="s">
        <v>1687</v>
      </c>
      <c r="B1822" s="196" t="s">
        <v>1688</v>
      </c>
      <c r="C1822" s="196" t="s">
        <v>1854</v>
      </c>
      <c r="D1822" s="196" t="s">
        <v>1855</v>
      </c>
      <c r="E1822" s="197" t="s">
        <v>11</v>
      </c>
      <c r="F1822" s="196" t="s">
        <v>11</v>
      </c>
      <c r="G1822" s="196">
        <v>97985</v>
      </c>
      <c r="H1822" s="196" t="s">
        <v>1880</v>
      </c>
      <c r="I1822" s="196" t="s">
        <v>9</v>
      </c>
      <c r="J1822" s="196" t="s">
        <v>62</v>
      </c>
      <c r="K1822" s="199">
        <v>1543.14</v>
      </c>
      <c r="L1822" s="196" t="s">
        <v>63</v>
      </c>
      <c r="M1822"/>
    </row>
    <row r="1823" spans="1:13" ht="13.5" hidden="1" x14ac:dyDescent="0.25">
      <c r="A1823" s="196" t="s">
        <v>1687</v>
      </c>
      <c r="B1823" s="196" t="s">
        <v>1688</v>
      </c>
      <c r="C1823" s="196" t="s">
        <v>1854</v>
      </c>
      <c r="D1823" s="196" t="s">
        <v>1855</v>
      </c>
      <c r="E1823" s="197" t="s">
        <v>11</v>
      </c>
      <c r="F1823" s="196" t="s">
        <v>11</v>
      </c>
      <c r="G1823" s="196">
        <v>97987</v>
      </c>
      <c r="H1823" s="196" t="s">
        <v>1881</v>
      </c>
      <c r="I1823" s="196" t="s">
        <v>9</v>
      </c>
      <c r="J1823" s="196" t="s">
        <v>62</v>
      </c>
      <c r="K1823" s="197">
        <v>740.52</v>
      </c>
      <c r="L1823" s="196" t="s">
        <v>63</v>
      </c>
      <c r="M1823"/>
    </row>
    <row r="1824" spans="1:13" ht="13.5" hidden="1" x14ac:dyDescent="0.25">
      <c r="A1824" s="196" t="s">
        <v>1687</v>
      </c>
      <c r="B1824" s="196" t="s">
        <v>1688</v>
      </c>
      <c r="C1824" s="196" t="s">
        <v>1854</v>
      </c>
      <c r="D1824" s="196" t="s">
        <v>1855</v>
      </c>
      <c r="E1824" s="197" t="s">
        <v>11</v>
      </c>
      <c r="F1824" s="196" t="s">
        <v>11</v>
      </c>
      <c r="G1824" s="196">
        <v>97988</v>
      </c>
      <c r="H1824" s="196" t="s">
        <v>1882</v>
      </c>
      <c r="I1824" s="196" t="s">
        <v>96</v>
      </c>
      <c r="J1824" s="196" t="s">
        <v>62</v>
      </c>
      <c r="K1824" s="199">
        <v>3121.74</v>
      </c>
      <c r="L1824" s="196" t="s">
        <v>63</v>
      </c>
      <c r="M1824"/>
    </row>
    <row r="1825" spans="1:13" ht="13.5" hidden="1" x14ac:dyDescent="0.25">
      <c r="A1825" s="196" t="s">
        <v>1687</v>
      </c>
      <c r="B1825" s="196" t="s">
        <v>1688</v>
      </c>
      <c r="C1825" s="196" t="s">
        <v>1854</v>
      </c>
      <c r="D1825" s="196" t="s">
        <v>1855</v>
      </c>
      <c r="E1825" s="197" t="s">
        <v>11</v>
      </c>
      <c r="F1825" s="196" t="s">
        <v>11</v>
      </c>
      <c r="G1825" s="196">
        <v>97989</v>
      </c>
      <c r="H1825" s="196" t="s">
        <v>1883</v>
      </c>
      <c r="I1825" s="196" t="s">
        <v>9</v>
      </c>
      <c r="J1825" s="196" t="s">
        <v>62</v>
      </c>
      <c r="K1825" s="199">
        <v>1809.43</v>
      </c>
      <c r="L1825" s="196" t="s">
        <v>63</v>
      </c>
      <c r="M1825"/>
    </row>
    <row r="1826" spans="1:13" ht="13.5" hidden="1" x14ac:dyDescent="0.25">
      <c r="A1826" s="196" t="s">
        <v>1687</v>
      </c>
      <c r="B1826" s="196" t="s">
        <v>1688</v>
      </c>
      <c r="C1826" s="196" t="s">
        <v>1854</v>
      </c>
      <c r="D1826" s="196" t="s">
        <v>1855</v>
      </c>
      <c r="E1826" s="197" t="s">
        <v>11</v>
      </c>
      <c r="F1826" s="196" t="s">
        <v>11</v>
      </c>
      <c r="G1826" s="196">
        <v>97991</v>
      </c>
      <c r="H1826" s="196" t="s">
        <v>1884</v>
      </c>
      <c r="I1826" s="196" t="s">
        <v>9</v>
      </c>
      <c r="J1826" s="196" t="s">
        <v>62</v>
      </c>
      <c r="K1826" s="199">
        <v>1014.29</v>
      </c>
      <c r="L1826" s="196" t="s">
        <v>63</v>
      </c>
      <c r="M1826"/>
    </row>
    <row r="1827" spans="1:13" ht="13.5" hidden="1" x14ac:dyDescent="0.25">
      <c r="A1827" s="196" t="s">
        <v>1687</v>
      </c>
      <c r="B1827" s="196" t="s">
        <v>1688</v>
      </c>
      <c r="C1827" s="196" t="s">
        <v>1854</v>
      </c>
      <c r="D1827" s="196" t="s">
        <v>1855</v>
      </c>
      <c r="E1827" s="197" t="s">
        <v>11</v>
      </c>
      <c r="F1827" s="196" t="s">
        <v>11</v>
      </c>
      <c r="G1827" s="196">
        <v>97992</v>
      </c>
      <c r="H1827" s="196" t="s">
        <v>1885</v>
      </c>
      <c r="I1827" s="196" t="s">
        <v>96</v>
      </c>
      <c r="J1827" s="196" t="s">
        <v>62</v>
      </c>
      <c r="K1827" s="199">
        <v>3976.49</v>
      </c>
      <c r="L1827" s="196" t="s">
        <v>63</v>
      </c>
      <c r="M1827"/>
    </row>
    <row r="1828" spans="1:13" ht="13.5" hidden="1" x14ac:dyDescent="0.25">
      <c r="A1828" s="196" t="s">
        <v>1687</v>
      </c>
      <c r="B1828" s="196" t="s">
        <v>1688</v>
      </c>
      <c r="C1828" s="196" t="s">
        <v>1854</v>
      </c>
      <c r="D1828" s="196" t="s">
        <v>1855</v>
      </c>
      <c r="E1828" s="197" t="s">
        <v>11</v>
      </c>
      <c r="F1828" s="196" t="s">
        <v>11</v>
      </c>
      <c r="G1828" s="196">
        <v>97993</v>
      </c>
      <c r="H1828" s="196" t="s">
        <v>1886</v>
      </c>
      <c r="I1828" s="196" t="s">
        <v>9</v>
      </c>
      <c r="J1828" s="196" t="s">
        <v>62</v>
      </c>
      <c r="K1828" s="199">
        <v>2208.9699999999998</v>
      </c>
      <c r="L1828" s="196" t="s">
        <v>63</v>
      </c>
      <c r="M1828"/>
    </row>
    <row r="1829" spans="1:13" ht="13.5" hidden="1" x14ac:dyDescent="0.25">
      <c r="A1829" s="196" t="s">
        <v>1687</v>
      </c>
      <c r="B1829" s="196" t="s">
        <v>1688</v>
      </c>
      <c r="C1829" s="196" t="s">
        <v>1854</v>
      </c>
      <c r="D1829" s="196" t="s">
        <v>1855</v>
      </c>
      <c r="E1829" s="197" t="s">
        <v>11</v>
      </c>
      <c r="F1829" s="196" t="s">
        <v>11</v>
      </c>
      <c r="G1829" s="196">
        <v>97994</v>
      </c>
      <c r="H1829" s="196" t="s">
        <v>1887</v>
      </c>
      <c r="I1829" s="196" t="s">
        <v>96</v>
      </c>
      <c r="J1829" s="196" t="s">
        <v>62</v>
      </c>
      <c r="K1829" s="199">
        <v>2732.13</v>
      </c>
      <c r="L1829" s="196" t="s">
        <v>63</v>
      </c>
      <c r="M1829"/>
    </row>
    <row r="1830" spans="1:13" ht="13.5" hidden="1" x14ac:dyDescent="0.25">
      <c r="A1830" s="196" t="s">
        <v>1687</v>
      </c>
      <c r="B1830" s="196" t="s">
        <v>1688</v>
      </c>
      <c r="C1830" s="196" t="s">
        <v>1854</v>
      </c>
      <c r="D1830" s="196" t="s">
        <v>1855</v>
      </c>
      <c r="E1830" s="197" t="s">
        <v>11</v>
      </c>
      <c r="F1830" s="196" t="s">
        <v>11</v>
      </c>
      <c r="G1830" s="196">
        <v>97995</v>
      </c>
      <c r="H1830" s="196" t="s">
        <v>1888</v>
      </c>
      <c r="I1830" s="196" t="s">
        <v>9</v>
      </c>
      <c r="J1830" s="196" t="s">
        <v>62</v>
      </c>
      <c r="K1830" s="199">
        <v>1458.15</v>
      </c>
      <c r="L1830" s="196" t="s">
        <v>63</v>
      </c>
      <c r="M1830"/>
    </row>
    <row r="1831" spans="1:13" ht="13.5" hidden="1" x14ac:dyDescent="0.25">
      <c r="A1831" s="196" t="s">
        <v>1687</v>
      </c>
      <c r="B1831" s="196" t="s">
        <v>1688</v>
      </c>
      <c r="C1831" s="196" t="s">
        <v>1854</v>
      </c>
      <c r="D1831" s="196" t="s">
        <v>1855</v>
      </c>
      <c r="E1831" s="197" t="s">
        <v>11</v>
      </c>
      <c r="F1831" s="196" t="s">
        <v>11</v>
      </c>
      <c r="G1831" s="196">
        <v>97996</v>
      </c>
      <c r="H1831" s="196" t="s">
        <v>1889</v>
      </c>
      <c r="I1831" s="196" t="s">
        <v>96</v>
      </c>
      <c r="J1831" s="196" t="s">
        <v>62</v>
      </c>
      <c r="K1831" s="199">
        <v>3455.39</v>
      </c>
      <c r="L1831" s="196" t="s">
        <v>63</v>
      </c>
      <c r="M1831"/>
    </row>
    <row r="1832" spans="1:13" ht="13.5" hidden="1" x14ac:dyDescent="0.25">
      <c r="A1832" s="196" t="s">
        <v>1687</v>
      </c>
      <c r="B1832" s="196" t="s">
        <v>1688</v>
      </c>
      <c r="C1832" s="196" t="s">
        <v>1854</v>
      </c>
      <c r="D1832" s="196" t="s">
        <v>1855</v>
      </c>
      <c r="E1832" s="197" t="s">
        <v>11</v>
      </c>
      <c r="F1832" s="196" t="s">
        <v>11</v>
      </c>
      <c r="G1832" s="196">
        <v>97997</v>
      </c>
      <c r="H1832" s="196" t="s">
        <v>1890</v>
      </c>
      <c r="I1832" s="196" t="s">
        <v>9</v>
      </c>
      <c r="J1832" s="196" t="s">
        <v>62</v>
      </c>
      <c r="K1832" s="199">
        <v>1744.31</v>
      </c>
      <c r="L1832" s="196" t="s">
        <v>63</v>
      </c>
      <c r="M1832"/>
    </row>
    <row r="1833" spans="1:13" ht="13.5" hidden="1" x14ac:dyDescent="0.25">
      <c r="A1833" s="196" t="s">
        <v>1687</v>
      </c>
      <c r="B1833" s="196" t="s">
        <v>1688</v>
      </c>
      <c r="C1833" s="196" t="s">
        <v>1854</v>
      </c>
      <c r="D1833" s="196" t="s">
        <v>1855</v>
      </c>
      <c r="E1833" s="197" t="s">
        <v>11</v>
      </c>
      <c r="F1833" s="196" t="s">
        <v>11</v>
      </c>
      <c r="G1833" s="196">
        <v>97999</v>
      </c>
      <c r="H1833" s="196" t="s">
        <v>1891</v>
      </c>
      <c r="I1833" s="196" t="s">
        <v>9</v>
      </c>
      <c r="J1833" s="196" t="s">
        <v>62</v>
      </c>
      <c r="K1833" s="199">
        <v>2030.54</v>
      </c>
      <c r="L1833" s="196" t="s">
        <v>63</v>
      </c>
      <c r="M1833"/>
    </row>
    <row r="1834" spans="1:13" ht="13.5" hidden="1" x14ac:dyDescent="0.25">
      <c r="A1834" s="196" t="s">
        <v>1687</v>
      </c>
      <c r="B1834" s="196" t="s">
        <v>1688</v>
      </c>
      <c r="C1834" s="196" t="s">
        <v>1854</v>
      </c>
      <c r="D1834" s="196" t="s">
        <v>1855</v>
      </c>
      <c r="E1834" s="197" t="s">
        <v>11</v>
      </c>
      <c r="F1834" s="196" t="s">
        <v>11</v>
      </c>
      <c r="G1834" s="196">
        <v>98001</v>
      </c>
      <c r="H1834" s="196" t="s">
        <v>1892</v>
      </c>
      <c r="I1834" s="196" t="s">
        <v>9</v>
      </c>
      <c r="J1834" s="196" t="s">
        <v>62</v>
      </c>
      <c r="K1834" s="199">
        <v>2316.71</v>
      </c>
      <c r="L1834" s="196" t="s">
        <v>63</v>
      </c>
      <c r="M1834"/>
    </row>
    <row r="1835" spans="1:13" ht="13.5" hidden="1" x14ac:dyDescent="0.25">
      <c r="A1835" s="196" t="s">
        <v>1687</v>
      </c>
      <c r="B1835" s="196" t="s">
        <v>1688</v>
      </c>
      <c r="C1835" s="196" t="s">
        <v>1854</v>
      </c>
      <c r="D1835" s="196" t="s">
        <v>1855</v>
      </c>
      <c r="E1835" s="197" t="s">
        <v>11</v>
      </c>
      <c r="F1835" s="196" t="s">
        <v>11</v>
      </c>
      <c r="G1835" s="196">
        <v>98002</v>
      </c>
      <c r="H1835" s="196" t="s">
        <v>1893</v>
      </c>
      <c r="I1835" s="196" t="s">
        <v>96</v>
      </c>
      <c r="J1835" s="196" t="s">
        <v>62</v>
      </c>
      <c r="K1835" s="199">
        <v>5660.52</v>
      </c>
      <c r="L1835" s="196" t="s">
        <v>63</v>
      </c>
      <c r="M1835"/>
    </row>
    <row r="1836" spans="1:13" ht="13.5" hidden="1" x14ac:dyDescent="0.25">
      <c r="A1836" s="196" t="s">
        <v>1687</v>
      </c>
      <c r="B1836" s="196" t="s">
        <v>1688</v>
      </c>
      <c r="C1836" s="196" t="s">
        <v>1854</v>
      </c>
      <c r="D1836" s="196" t="s">
        <v>1855</v>
      </c>
      <c r="E1836" s="197" t="s">
        <v>11</v>
      </c>
      <c r="F1836" s="196" t="s">
        <v>11</v>
      </c>
      <c r="G1836" s="196">
        <v>98003</v>
      </c>
      <c r="H1836" s="196" t="s">
        <v>1894</v>
      </c>
      <c r="I1836" s="196" t="s">
        <v>9</v>
      </c>
      <c r="J1836" s="196" t="s">
        <v>62</v>
      </c>
      <c r="K1836" s="199">
        <v>2602.9499999999998</v>
      </c>
      <c r="L1836" s="196" t="s">
        <v>63</v>
      </c>
      <c r="M1836"/>
    </row>
    <row r="1837" spans="1:13" ht="13.5" hidden="1" x14ac:dyDescent="0.25">
      <c r="A1837" s="196" t="s">
        <v>1687</v>
      </c>
      <c r="B1837" s="196" t="s">
        <v>1688</v>
      </c>
      <c r="C1837" s="196" t="s">
        <v>1854</v>
      </c>
      <c r="D1837" s="196" t="s">
        <v>1855</v>
      </c>
      <c r="E1837" s="197" t="s">
        <v>11</v>
      </c>
      <c r="F1837" s="196" t="s">
        <v>11</v>
      </c>
      <c r="G1837" s="196">
        <v>98005</v>
      </c>
      <c r="H1837" s="196" t="s">
        <v>1895</v>
      </c>
      <c r="I1837" s="196" t="s">
        <v>9</v>
      </c>
      <c r="J1837" s="196" t="s">
        <v>62</v>
      </c>
      <c r="K1837" s="199">
        <v>2889.19</v>
      </c>
      <c r="L1837" s="196" t="s">
        <v>63</v>
      </c>
      <c r="M1837"/>
    </row>
    <row r="1838" spans="1:13" ht="13.5" hidden="1" x14ac:dyDescent="0.25">
      <c r="A1838" s="196" t="s">
        <v>1687</v>
      </c>
      <c r="B1838" s="196" t="s">
        <v>1688</v>
      </c>
      <c r="C1838" s="196" t="s">
        <v>1854</v>
      </c>
      <c r="D1838" s="196" t="s">
        <v>1855</v>
      </c>
      <c r="E1838" s="197" t="s">
        <v>11</v>
      </c>
      <c r="F1838" s="196" t="s">
        <v>11</v>
      </c>
      <c r="G1838" s="196">
        <v>98006</v>
      </c>
      <c r="H1838" s="196" t="s">
        <v>1896</v>
      </c>
      <c r="I1838" s="196" t="s">
        <v>96</v>
      </c>
      <c r="J1838" s="196" t="s">
        <v>62</v>
      </c>
      <c r="K1838" s="199">
        <v>7115.93</v>
      </c>
      <c r="L1838" s="196" t="s">
        <v>63</v>
      </c>
      <c r="M1838"/>
    </row>
    <row r="1839" spans="1:13" ht="13.5" hidden="1" x14ac:dyDescent="0.25">
      <c r="A1839" s="196" t="s">
        <v>1687</v>
      </c>
      <c r="B1839" s="196" t="s">
        <v>1688</v>
      </c>
      <c r="C1839" s="196" t="s">
        <v>1854</v>
      </c>
      <c r="D1839" s="196" t="s">
        <v>1855</v>
      </c>
      <c r="E1839" s="197" t="s">
        <v>11</v>
      </c>
      <c r="F1839" s="196" t="s">
        <v>11</v>
      </c>
      <c r="G1839" s="196">
        <v>98007</v>
      </c>
      <c r="H1839" s="196" t="s">
        <v>1897</v>
      </c>
      <c r="I1839" s="196" t="s">
        <v>9</v>
      </c>
      <c r="J1839" s="196" t="s">
        <v>62</v>
      </c>
      <c r="K1839" s="199">
        <v>3175.35</v>
      </c>
      <c r="L1839" s="196" t="s">
        <v>63</v>
      </c>
      <c r="M1839"/>
    </row>
    <row r="1840" spans="1:13" ht="13.5" hidden="1" x14ac:dyDescent="0.25">
      <c r="A1840" s="196" t="s">
        <v>1687</v>
      </c>
      <c r="B1840" s="196" t="s">
        <v>1688</v>
      </c>
      <c r="C1840" s="196" t="s">
        <v>1854</v>
      </c>
      <c r="D1840" s="196" t="s">
        <v>1855</v>
      </c>
      <c r="E1840" s="197" t="s">
        <v>11</v>
      </c>
      <c r="F1840" s="196" t="s">
        <v>11</v>
      </c>
      <c r="G1840" s="196">
        <v>98008</v>
      </c>
      <c r="H1840" s="196" t="s">
        <v>1898</v>
      </c>
      <c r="I1840" s="196" t="s">
        <v>96</v>
      </c>
      <c r="J1840" s="196" t="s">
        <v>62</v>
      </c>
      <c r="K1840" s="199">
        <v>4260.63</v>
      </c>
      <c r="L1840" s="196" t="s">
        <v>63</v>
      </c>
      <c r="M1840"/>
    </row>
    <row r="1841" spans="1:13" ht="13.5" hidden="1" x14ac:dyDescent="0.25">
      <c r="A1841" s="196" t="s">
        <v>1687</v>
      </c>
      <c r="B1841" s="196" t="s">
        <v>1688</v>
      </c>
      <c r="C1841" s="196" t="s">
        <v>1854</v>
      </c>
      <c r="D1841" s="196" t="s">
        <v>1855</v>
      </c>
      <c r="E1841" s="197" t="s">
        <v>11</v>
      </c>
      <c r="F1841" s="196" t="s">
        <v>11</v>
      </c>
      <c r="G1841" s="196">
        <v>98009</v>
      </c>
      <c r="H1841" s="196" t="s">
        <v>1899</v>
      </c>
      <c r="I1841" s="196" t="s">
        <v>9</v>
      </c>
      <c r="J1841" s="196" t="s">
        <v>62</v>
      </c>
      <c r="K1841" s="199">
        <v>2030.54</v>
      </c>
      <c r="L1841" s="196" t="s">
        <v>63</v>
      </c>
      <c r="M1841"/>
    </row>
    <row r="1842" spans="1:13" ht="13.5" hidden="1" x14ac:dyDescent="0.25">
      <c r="A1842" s="196" t="s">
        <v>1687</v>
      </c>
      <c r="B1842" s="196" t="s">
        <v>1688</v>
      </c>
      <c r="C1842" s="196" t="s">
        <v>1854</v>
      </c>
      <c r="D1842" s="196" t="s">
        <v>1855</v>
      </c>
      <c r="E1842" s="197" t="s">
        <v>11</v>
      </c>
      <c r="F1842" s="196" t="s">
        <v>11</v>
      </c>
      <c r="G1842" s="196">
        <v>98010</v>
      </c>
      <c r="H1842" s="196" t="s">
        <v>1900</v>
      </c>
      <c r="I1842" s="196" t="s">
        <v>96</v>
      </c>
      <c r="J1842" s="196" t="s">
        <v>62</v>
      </c>
      <c r="K1842" s="199">
        <v>5196.04</v>
      </c>
      <c r="L1842" s="196" t="s">
        <v>63</v>
      </c>
      <c r="M1842"/>
    </row>
    <row r="1843" spans="1:13" ht="13.5" hidden="1" x14ac:dyDescent="0.25">
      <c r="A1843" s="196" t="s">
        <v>1687</v>
      </c>
      <c r="B1843" s="196" t="s">
        <v>1688</v>
      </c>
      <c r="C1843" s="196" t="s">
        <v>1854</v>
      </c>
      <c r="D1843" s="196" t="s">
        <v>1855</v>
      </c>
      <c r="E1843" s="197" t="s">
        <v>11</v>
      </c>
      <c r="F1843" s="196" t="s">
        <v>11</v>
      </c>
      <c r="G1843" s="196">
        <v>98011</v>
      </c>
      <c r="H1843" s="196" t="s">
        <v>1901</v>
      </c>
      <c r="I1843" s="196" t="s">
        <v>9</v>
      </c>
      <c r="J1843" s="196" t="s">
        <v>62</v>
      </c>
      <c r="K1843" s="199">
        <v>2316.71</v>
      </c>
      <c r="L1843" s="196" t="s">
        <v>63</v>
      </c>
      <c r="M1843"/>
    </row>
    <row r="1844" spans="1:13" ht="13.5" hidden="1" x14ac:dyDescent="0.25">
      <c r="A1844" s="196" t="s">
        <v>1687</v>
      </c>
      <c r="B1844" s="196" t="s">
        <v>1688</v>
      </c>
      <c r="C1844" s="196" t="s">
        <v>1854</v>
      </c>
      <c r="D1844" s="196" t="s">
        <v>1855</v>
      </c>
      <c r="E1844" s="197" t="s">
        <v>11</v>
      </c>
      <c r="F1844" s="196" t="s">
        <v>11</v>
      </c>
      <c r="G1844" s="196">
        <v>98012</v>
      </c>
      <c r="H1844" s="196" t="s">
        <v>1902</v>
      </c>
      <c r="I1844" s="196" t="s">
        <v>96</v>
      </c>
      <c r="J1844" s="196" t="s">
        <v>62</v>
      </c>
      <c r="K1844" s="199">
        <v>6103.33</v>
      </c>
      <c r="L1844" s="196" t="s">
        <v>63</v>
      </c>
      <c r="M1844"/>
    </row>
    <row r="1845" spans="1:13" ht="13.5" hidden="1" x14ac:dyDescent="0.25">
      <c r="A1845" s="196" t="s">
        <v>1687</v>
      </c>
      <c r="B1845" s="196" t="s">
        <v>1688</v>
      </c>
      <c r="C1845" s="196" t="s">
        <v>1854</v>
      </c>
      <c r="D1845" s="196" t="s">
        <v>1855</v>
      </c>
      <c r="E1845" s="197" t="s">
        <v>11</v>
      </c>
      <c r="F1845" s="196" t="s">
        <v>11</v>
      </c>
      <c r="G1845" s="196">
        <v>98013</v>
      </c>
      <c r="H1845" s="196" t="s">
        <v>1903</v>
      </c>
      <c r="I1845" s="196" t="s">
        <v>9</v>
      </c>
      <c r="J1845" s="196" t="s">
        <v>62</v>
      </c>
      <c r="K1845" s="199">
        <v>2602.9499999999998</v>
      </c>
      <c r="L1845" s="196" t="s">
        <v>63</v>
      </c>
      <c r="M1845"/>
    </row>
    <row r="1846" spans="1:13" ht="13.5" hidden="1" x14ac:dyDescent="0.25">
      <c r="A1846" s="196" t="s">
        <v>1687</v>
      </c>
      <c r="B1846" s="196" t="s">
        <v>1688</v>
      </c>
      <c r="C1846" s="196" t="s">
        <v>1854</v>
      </c>
      <c r="D1846" s="196" t="s">
        <v>1855</v>
      </c>
      <c r="E1846" s="197" t="s">
        <v>11</v>
      </c>
      <c r="F1846" s="196" t="s">
        <v>11</v>
      </c>
      <c r="G1846" s="196">
        <v>98014</v>
      </c>
      <c r="H1846" s="196" t="s">
        <v>1904</v>
      </c>
      <c r="I1846" s="196" t="s">
        <v>96</v>
      </c>
      <c r="J1846" s="196" t="s">
        <v>62</v>
      </c>
      <c r="K1846" s="199">
        <v>7010.56</v>
      </c>
      <c r="L1846" s="196" t="s">
        <v>63</v>
      </c>
      <c r="M1846"/>
    </row>
    <row r="1847" spans="1:13" ht="13.5" hidden="1" x14ac:dyDescent="0.25">
      <c r="A1847" s="196" t="s">
        <v>1687</v>
      </c>
      <c r="B1847" s="196" t="s">
        <v>1688</v>
      </c>
      <c r="C1847" s="196" t="s">
        <v>1854</v>
      </c>
      <c r="D1847" s="196" t="s">
        <v>1855</v>
      </c>
      <c r="E1847" s="197" t="s">
        <v>11</v>
      </c>
      <c r="F1847" s="196" t="s">
        <v>11</v>
      </c>
      <c r="G1847" s="196">
        <v>98015</v>
      </c>
      <c r="H1847" s="196" t="s">
        <v>1905</v>
      </c>
      <c r="I1847" s="196" t="s">
        <v>9</v>
      </c>
      <c r="J1847" s="196" t="s">
        <v>62</v>
      </c>
      <c r="K1847" s="199">
        <v>2889.19</v>
      </c>
      <c r="L1847" s="196" t="s">
        <v>63</v>
      </c>
      <c r="M1847"/>
    </row>
    <row r="1848" spans="1:13" ht="13.5" hidden="1" x14ac:dyDescent="0.25">
      <c r="A1848" s="196" t="s">
        <v>1687</v>
      </c>
      <c r="B1848" s="196" t="s">
        <v>1688</v>
      </c>
      <c r="C1848" s="196" t="s">
        <v>1854</v>
      </c>
      <c r="D1848" s="196" t="s">
        <v>1855</v>
      </c>
      <c r="E1848" s="197" t="s">
        <v>11</v>
      </c>
      <c r="F1848" s="196" t="s">
        <v>11</v>
      </c>
      <c r="G1848" s="196">
        <v>98016</v>
      </c>
      <c r="H1848" s="196" t="s">
        <v>1906</v>
      </c>
      <c r="I1848" s="196" t="s">
        <v>96</v>
      </c>
      <c r="J1848" s="196" t="s">
        <v>62</v>
      </c>
      <c r="K1848" s="199">
        <v>7917.92</v>
      </c>
      <c r="L1848" s="196" t="s">
        <v>63</v>
      </c>
      <c r="M1848"/>
    </row>
    <row r="1849" spans="1:13" ht="13.5" hidden="1" x14ac:dyDescent="0.25">
      <c r="A1849" s="196" t="s">
        <v>1687</v>
      </c>
      <c r="B1849" s="196" t="s">
        <v>1688</v>
      </c>
      <c r="C1849" s="196" t="s">
        <v>1854</v>
      </c>
      <c r="D1849" s="196" t="s">
        <v>1855</v>
      </c>
      <c r="E1849" s="197" t="s">
        <v>11</v>
      </c>
      <c r="F1849" s="196" t="s">
        <v>11</v>
      </c>
      <c r="G1849" s="196">
        <v>98017</v>
      </c>
      <c r="H1849" s="196" t="s">
        <v>1907</v>
      </c>
      <c r="I1849" s="196" t="s">
        <v>9</v>
      </c>
      <c r="J1849" s="196" t="s">
        <v>62</v>
      </c>
      <c r="K1849" s="199">
        <v>3175.35</v>
      </c>
      <c r="L1849" s="196" t="s">
        <v>63</v>
      </c>
      <c r="M1849"/>
    </row>
    <row r="1850" spans="1:13" ht="13.5" hidden="1" x14ac:dyDescent="0.25">
      <c r="A1850" s="196" t="s">
        <v>1687</v>
      </c>
      <c r="B1850" s="196" t="s">
        <v>1688</v>
      </c>
      <c r="C1850" s="196" t="s">
        <v>1854</v>
      </c>
      <c r="D1850" s="196" t="s">
        <v>1855</v>
      </c>
      <c r="E1850" s="197" t="s">
        <v>11</v>
      </c>
      <c r="F1850" s="196" t="s">
        <v>11</v>
      </c>
      <c r="G1850" s="196">
        <v>98018</v>
      </c>
      <c r="H1850" s="196" t="s">
        <v>1908</v>
      </c>
      <c r="I1850" s="196" t="s">
        <v>96</v>
      </c>
      <c r="J1850" s="196" t="s">
        <v>62</v>
      </c>
      <c r="K1850" s="199">
        <v>8825.1299999999992</v>
      </c>
      <c r="L1850" s="196" t="s">
        <v>63</v>
      </c>
      <c r="M1850"/>
    </row>
    <row r="1851" spans="1:13" ht="13.5" hidden="1" x14ac:dyDescent="0.25">
      <c r="A1851" s="196" t="s">
        <v>1687</v>
      </c>
      <c r="B1851" s="196" t="s">
        <v>1688</v>
      </c>
      <c r="C1851" s="196" t="s">
        <v>1854</v>
      </c>
      <c r="D1851" s="196" t="s">
        <v>1855</v>
      </c>
      <c r="E1851" s="197" t="s">
        <v>11</v>
      </c>
      <c r="F1851" s="196" t="s">
        <v>11</v>
      </c>
      <c r="G1851" s="196">
        <v>98019</v>
      </c>
      <c r="H1851" s="196" t="s">
        <v>1909</v>
      </c>
      <c r="I1851" s="196" t="s">
        <v>9</v>
      </c>
      <c r="J1851" s="196" t="s">
        <v>62</v>
      </c>
      <c r="K1851" s="199">
        <v>3486.04</v>
      </c>
      <c r="L1851" s="196" t="s">
        <v>63</v>
      </c>
      <c r="M1851"/>
    </row>
    <row r="1852" spans="1:13" ht="13.5" hidden="1" x14ac:dyDescent="0.25">
      <c r="A1852" s="196" t="s">
        <v>1687</v>
      </c>
      <c r="B1852" s="196" t="s">
        <v>1688</v>
      </c>
      <c r="C1852" s="196" t="s">
        <v>1854</v>
      </c>
      <c r="D1852" s="196" t="s">
        <v>1855</v>
      </c>
      <c r="E1852" s="197" t="s">
        <v>11</v>
      </c>
      <c r="F1852" s="196" t="s">
        <v>11</v>
      </c>
      <c r="G1852" s="196">
        <v>98020</v>
      </c>
      <c r="H1852" s="196" t="s">
        <v>1910</v>
      </c>
      <c r="I1852" s="196" t="s">
        <v>96</v>
      </c>
      <c r="J1852" s="196" t="s">
        <v>62</v>
      </c>
      <c r="K1852" s="199">
        <v>6270.31</v>
      </c>
      <c r="L1852" s="196" t="s">
        <v>63</v>
      </c>
      <c r="M1852"/>
    </row>
    <row r="1853" spans="1:13" ht="13.5" hidden="1" x14ac:dyDescent="0.25">
      <c r="A1853" s="196" t="s">
        <v>1687</v>
      </c>
      <c r="B1853" s="196" t="s">
        <v>1688</v>
      </c>
      <c r="C1853" s="196" t="s">
        <v>1854</v>
      </c>
      <c r="D1853" s="196" t="s">
        <v>1855</v>
      </c>
      <c r="E1853" s="197" t="s">
        <v>11</v>
      </c>
      <c r="F1853" s="196" t="s">
        <v>11</v>
      </c>
      <c r="G1853" s="196">
        <v>98021</v>
      </c>
      <c r="H1853" s="196" t="s">
        <v>1911</v>
      </c>
      <c r="I1853" s="196" t="s">
        <v>9</v>
      </c>
      <c r="J1853" s="196" t="s">
        <v>62</v>
      </c>
      <c r="K1853" s="199">
        <v>2627.49</v>
      </c>
      <c r="L1853" s="196" t="s">
        <v>63</v>
      </c>
      <c r="M1853"/>
    </row>
    <row r="1854" spans="1:13" ht="13.5" hidden="1" x14ac:dyDescent="0.25">
      <c r="A1854" s="196" t="s">
        <v>1687</v>
      </c>
      <c r="B1854" s="196" t="s">
        <v>1688</v>
      </c>
      <c r="C1854" s="196" t="s">
        <v>1854</v>
      </c>
      <c r="D1854" s="196" t="s">
        <v>1855</v>
      </c>
      <c r="E1854" s="197" t="s">
        <v>11</v>
      </c>
      <c r="F1854" s="196" t="s">
        <v>11</v>
      </c>
      <c r="G1854" s="196">
        <v>98022</v>
      </c>
      <c r="H1854" s="196" t="s">
        <v>1912</v>
      </c>
      <c r="I1854" s="196" t="s">
        <v>96</v>
      </c>
      <c r="J1854" s="196" t="s">
        <v>62</v>
      </c>
      <c r="K1854" s="199">
        <v>7344.18</v>
      </c>
      <c r="L1854" s="196" t="s">
        <v>63</v>
      </c>
      <c r="M1854"/>
    </row>
    <row r="1855" spans="1:13" ht="13.5" hidden="1" x14ac:dyDescent="0.25">
      <c r="A1855" s="196" t="s">
        <v>1687</v>
      </c>
      <c r="B1855" s="196" t="s">
        <v>1688</v>
      </c>
      <c r="C1855" s="196" t="s">
        <v>1854</v>
      </c>
      <c r="D1855" s="196" t="s">
        <v>1855</v>
      </c>
      <c r="E1855" s="197" t="s">
        <v>11</v>
      </c>
      <c r="F1855" s="196" t="s">
        <v>11</v>
      </c>
      <c r="G1855" s="196">
        <v>98023</v>
      </c>
      <c r="H1855" s="196" t="s">
        <v>1913</v>
      </c>
      <c r="I1855" s="196" t="s">
        <v>9</v>
      </c>
      <c r="J1855" s="196" t="s">
        <v>62</v>
      </c>
      <c r="K1855" s="199">
        <v>2913.66</v>
      </c>
      <c r="L1855" s="196" t="s">
        <v>63</v>
      </c>
      <c r="M1855"/>
    </row>
    <row r="1856" spans="1:13" ht="13.5" hidden="1" x14ac:dyDescent="0.25">
      <c r="A1856" s="196" t="s">
        <v>1687</v>
      </c>
      <c r="B1856" s="196" t="s">
        <v>1688</v>
      </c>
      <c r="C1856" s="196" t="s">
        <v>1854</v>
      </c>
      <c r="D1856" s="196" t="s">
        <v>1855</v>
      </c>
      <c r="E1856" s="197" t="s">
        <v>11</v>
      </c>
      <c r="F1856" s="196" t="s">
        <v>11</v>
      </c>
      <c r="G1856" s="196">
        <v>98024</v>
      </c>
      <c r="H1856" s="196" t="s">
        <v>1914</v>
      </c>
      <c r="I1856" s="196" t="s">
        <v>96</v>
      </c>
      <c r="J1856" s="196" t="s">
        <v>62</v>
      </c>
      <c r="K1856" s="199">
        <v>8480.2199999999993</v>
      </c>
      <c r="L1856" s="196" t="s">
        <v>63</v>
      </c>
      <c r="M1856"/>
    </row>
    <row r="1857" spans="1:13" ht="13.5" hidden="1" x14ac:dyDescent="0.25">
      <c r="A1857" s="196" t="s">
        <v>1687</v>
      </c>
      <c r="B1857" s="196" t="s">
        <v>1688</v>
      </c>
      <c r="C1857" s="196" t="s">
        <v>1854</v>
      </c>
      <c r="D1857" s="196" t="s">
        <v>1855</v>
      </c>
      <c r="E1857" s="197" t="s">
        <v>11</v>
      </c>
      <c r="F1857" s="196" t="s">
        <v>11</v>
      </c>
      <c r="G1857" s="196">
        <v>98025</v>
      </c>
      <c r="H1857" s="196" t="s">
        <v>1915</v>
      </c>
      <c r="I1857" s="196" t="s">
        <v>9</v>
      </c>
      <c r="J1857" s="196" t="s">
        <v>62</v>
      </c>
      <c r="K1857" s="199">
        <v>3199.9</v>
      </c>
      <c r="L1857" s="196" t="s">
        <v>63</v>
      </c>
      <c r="M1857"/>
    </row>
    <row r="1858" spans="1:13" ht="13.5" hidden="1" x14ac:dyDescent="0.25">
      <c r="A1858" s="196" t="s">
        <v>1687</v>
      </c>
      <c r="B1858" s="196" t="s">
        <v>1688</v>
      </c>
      <c r="C1858" s="196" t="s">
        <v>1854</v>
      </c>
      <c r="D1858" s="196" t="s">
        <v>1855</v>
      </c>
      <c r="E1858" s="197" t="s">
        <v>11</v>
      </c>
      <c r="F1858" s="196" t="s">
        <v>11</v>
      </c>
      <c r="G1858" s="196">
        <v>98026</v>
      </c>
      <c r="H1858" s="196" t="s">
        <v>1916</v>
      </c>
      <c r="I1858" s="196" t="s">
        <v>96</v>
      </c>
      <c r="J1858" s="196" t="s">
        <v>62</v>
      </c>
      <c r="K1858" s="199">
        <v>9561.85</v>
      </c>
      <c r="L1858" s="196" t="s">
        <v>63</v>
      </c>
      <c r="M1858"/>
    </row>
    <row r="1859" spans="1:13" ht="13.5" hidden="1" x14ac:dyDescent="0.25">
      <c r="A1859" s="196" t="s">
        <v>1687</v>
      </c>
      <c r="B1859" s="196" t="s">
        <v>1688</v>
      </c>
      <c r="C1859" s="196" t="s">
        <v>1854</v>
      </c>
      <c r="D1859" s="196" t="s">
        <v>1855</v>
      </c>
      <c r="E1859" s="197" t="s">
        <v>11</v>
      </c>
      <c r="F1859" s="196" t="s">
        <v>11</v>
      </c>
      <c r="G1859" s="196">
        <v>98027</v>
      </c>
      <c r="H1859" s="196" t="s">
        <v>1917</v>
      </c>
      <c r="I1859" s="196" t="s">
        <v>9</v>
      </c>
      <c r="J1859" s="196" t="s">
        <v>62</v>
      </c>
      <c r="K1859" s="199">
        <v>3486.04</v>
      </c>
      <c r="L1859" s="196" t="s">
        <v>63</v>
      </c>
      <c r="M1859"/>
    </row>
    <row r="1860" spans="1:13" ht="13.5" hidden="1" x14ac:dyDescent="0.25">
      <c r="A1860" s="196" t="s">
        <v>1687</v>
      </c>
      <c r="B1860" s="196" t="s">
        <v>1688</v>
      </c>
      <c r="C1860" s="196" t="s">
        <v>1854</v>
      </c>
      <c r="D1860" s="196" t="s">
        <v>1855</v>
      </c>
      <c r="E1860" s="197" t="s">
        <v>11</v>
      </c>
      <c r="F1860" s="196" t="s">
        <v>11</v>
      </c>
      <c r="G1860" s="196">
        <v>98028</v>
      </c>
      <c r="H1860" s="196" t="s">
        <v>1918</v>
      </c>
      <c r="I1860" s="196" t="s">
        <v>96</v>
      </c>
      <c r="J1860" s="196" t="s">
        <v>62</v>
      </c>
      <c r="K1860" s="199">
        <v>10643.59</v>
      </c>
      <c r="L1860" s="196" t="s">
        <v>63</v>
      </c>
      <c r="M1860"/>
    </row>
    <row r="1861" spans="1:13" ht="13.5" hidden="1" x14ac:dyDescent="0.25">
      <c r="A1861" s="196" t="s">
        <v>1687</v>
      </c>
      <c r="B1861" s="196" t="s">
        <v>1688</v>
      </c>
      <c r="C1861" s="196" t="s">
        <v>1854</v>
      </c>
      <c r="D1861" s="196" t="s">
        <v>1855</v>
      </c>
      <c r="E1861" s="197" t="s">
        <v>11</v>
      </c>
      <c r="F1861" s="196" t="s">
        <v>11</v>
      </c>
      <c r="G1861" s="196">
        <v>98029</v>
      </c>
      <c r="H1861" s="196" t="s">
        <v>1919</v>
      </c>
      <c r="I1861" s="196" t="s">
        <v>9</v>
      </c>
      <c r="J1861" s="196" t="s">
        <v>62</v>
      </c>
      <c r="K1861" s="199">
        <v>3777.31</v>
      </c>
      <c r="L1861" s="196" t="s">
        <v>63</v>
      </c>
      <c r="M1861"/>
    </row>
    <row r="1862" spans="1:13" ht="13.5" hidden="1" x14ac:dyDescent="0.25">
      <c r="A1862" s="196" t="s">
        <v>1687</v>
      </c>
      <c r="B1862" s="196" t="s">
        <v>1688</v>
      </c>
      <c r="C1862" s="196" t="s">
        <v>1854</v>
      </c>
      <c r="D1862" s="196" t="s">
        <v>1855</v>
      </c>
      <c r="E1862" s="197" t="s">
        <v>11</v>
      </c>
      <c r="F1862" s="196" t="s">
        <v>11</v>
      </c>
      <c r="G1862" s="196">
        <v>98030</v>
      </c>
      <c r="H1862" s="196" t="s">
        <v>1920</v>
      </c>
      <c r="I1862" s="196" t="s">
        <v>96</v>
      </c>
      <c r="J1862" s="196" t="s">
        <v>62</v>
      </c>
      <c r="K1862" s="199">
        <v>8655.8799999999992</v>
      </c>
      <c r="L1862" s="196" t="s">
        <v>63</v>
      </c>
      <c r="M1862"/>
    </row>
    <row r="1863" spans="1:13" ht="13.5" hidden="1" x14ac:dyDescent="0.25">
      <c r="A1863" s="196" t="s">
        <v>1687</v>
      </c>
      <c r="B1863" s="196" t="s">
        <v>1688</v>
      </c>
      <c r="C1863" s="196" t="s">
        <v>1854</v>
      </c>
      <c r="D1863" s="196" t="s">
        <v>1855</v>
      </c>
      <c r="E1863" s="197" t="s">
        <v>11</v>
      </c>
      <c r="F1863" s="196" t="s">
        <v>11</v>
      </c>
      <c r="G1863" s="196">
        <v>98031</v>
      </c>
      <c r="H1863" s="196" t="s">
        <v>1921</v>
      </c>
      <c r="I1863" s="196" t="s">
        <v>9</v>
      </c>
      <c r="J1863" s="196" t="s">
        <v>62</v>
      </c>
      <c r="K1863" s="199">
        <v>3205</v>
      </c>
      <c r="L1863" s="196" t="s">
        <v>63</v>
      </c>
      <c r="M1863"/>
    </row>
    <row r="1864" spans="1:13" ht="13.5" hidden="1" x14ac:dyDescent="0.25">
      <c r="A1864" s="196" t="s">
        <v>1687</v>
      </c>
      <c r="B1864" s="196" t="s">
        <v>1688</v>
      </c>
      <c r="C1864" s="196" t="s">
        <v>1854</v>
      </c>
      <c r="D1864" s="196" t="s">
        <v>1855</v>
      </c>
      <c r="E1864" s="197" t="s">
        <v>11</v>
      </c>
      <c r="F1864" s="196" t="s">
        <v>11</v>
      </c>
      <c r="G1864" s="196">
        <v>98032</v>
      </c>
      <c r="H1864" s="196" t="s">
        <v>1922</v>
      </c>
      <c r="I1864" s="196" t="s">
        <v>96</v>
      </c>
      <c r="J1864" s="196" t="s">
        <v>62</v>
      </c>
      <c r="K1864" s="199">
        <v>9954.57</v>
      </c>
      <c r="L1864" s="196" t="s">
        <v>63</v>
      </c>
      <c r="M1864"/>
    </row>
    <row r="1865" spans="1:13" ht="13.5" hidden="1" x14ac:dyDescent="0.25">
      <c r="A1865" s="196" t="s">
        <v>1687</v>
      </c>
      <c r="B1865" s="196" t="s">
        <v>1688</v>
      </c>
      <c r="C1865" s="196" t="s">
        <v>1854</v>
      </c>
      <c r="D1865" s="196" t="s">
        <v>1855</v>
      </c>
      <c r="E1865" s="197" t="s">
        <v>11</v>
      </c>
      <c r="F1865" s="196" t="s">
        <v>11</v>
      </c>
      <c r="G1865" s="196">
        <v>98033</v>
      </c>
      <c r="H1865" s="196" t="s">
        <v>1923</v>
      </c>
      <c r="I1865" s="196" t="s">
        <v>9</v>
      </c>
      <c r="J1865" s="196" t="s">
        <v>62</v>
      </c>
      <c r="K1865" s="199">
        <v>3491.16</v>
      </c>
      <c r="L1865" s="196" t="s">
        <v>63</v>
      </c>
      <c r="M1865"/>
    </row>
    <row r="1866" spans="1:13" ht="13.5" hidden="1" x14ac:dyDescent="0.25">
      <c r="A1866" s="196" t="s">
        <v>1687</v>
      </c>
      <c r="B1866" s="196" t="s">
        <v>1688</v>
      </c>
      <c r="C1866" s="196" t="s">
        <v>1854</v>
      </c>
      <c r="D1866" s="196" t="s">
        <v>1855</v>
      </c>
      <c r="E1866" s="197" t="s">
        <v>11</v>
      </c>
      <c r="F1866" s="196" t="s">
        <v>11</v>
      </c>
      <c r="G1866" s="196">
        <v>98034</v>
      </c>
      <c r="H1866" s="196" t="s">
        <v>1924</v>
      </c>
      <c r="I1866" s="196" t="s">
        <v>96</v>
      </c>
      <c r="J1866" s="196" t="s">
        <v>62</v>
      </c>
      <c r="K1866" s="199">
        <v>11253.25</v>
      </c>
      <c r="L1866" s="196" t="s">
        <v>63</v>
      </c>
      <c r="M1866"/>
    </row>
    <row r="1867" spans="1:13" ht="13.5" hidden="1" x14ac:dyDescent="0.25">
      <c r="A1867" s="196" t="s">
        <v>1687</v>
      </c>
      <c r="B1867" s="196" t="s">
        <v>1688</v>
      </c>
      <c r="C1867" s="196" t="s">
        <v>1854</v>
      </c>
      <c r="D1867" s="196" t="s">
        <v>1855</v>
      </c>
      <c r="E1867" s="197" t="s">
        <v>11</v>
      </c>
      <c r="F1867" s="196" t="s">
        <v>11</v>
      </c>
      <c r="G1867" s="196">
        <v>98035</v>
      </c>
      <c r="H1867" s="196" t="s">
        <v>1925</v>
      </c>
      <c r="I1867" s="196" t="s">
        <v>9</v>
      </c>
      <c r="J1867" s="196" t="s">
        <v>62</v>
      </c>
      <c r="K1867" s="199">
        <v>3777.31</v>
      </c>
      <c r="L1867" s="196" t="s">
        <v>63</v>
      </c>
      <c r="M1867"/>
    </row>
    <row r="1868" spans="1:13" ht="13.5" hidden="1" x14ac:dyDescent="0.25">
      <c r="A1868" s="196" t="s">
        <v>1687</v>
      </c>
      <c r="B1868" s="196" t="s">
        <v>1688</v>
      </c>
      <c r="C1868" s="196" t="s">
        <v>1854</v>
      </c>
      <c r="D1868" s="196" t="s">
        <v>1855</v>
      </c>
      <c r="E1868" s="197" t="s">
        <v>11</v>
      </c>
      <c r="F1868" s="196" t="s">
        <v>11</v>
      </c>
      <c r="G1868" s="196">
        <v>98036</v>
      </c>
      <c r="H1868" s="196" t="s">
        <v>1926</v>
      </c>
      <c r="I1868" s="196" t="s">
        <v>96</v>
      </c>
      <c r="J1868" s="196" t="s">
        <v>62</v>
      </c>
      <c r="K1868" s="199">
        <v>12551.94</v>
      </c>
      <c r="L1868" s="196" t="s">
        <v>63</v>
      </c>
      <c r="M1868"/>
    </row>
    <row r="1869" spans="1:13" ht="13.5" hidden="1" x14ac:dyDescent="0.25">
      <c r="A1869" s="196" t="s">
        <v>1687</v>
      </c>
      <c r="B1869" s="196" t="s">
        <v>1688</v>
      </c>
      <c r="C1869" s="196" t="s">
        <v>1854</v>
      </c>
      <c r="D1869" s="196" t="s">
        <v>1855</v>
      </c>
      <c r="E1869" s="197" t="s">
        <v>11</v>
      </c>
      <c r="F1869" s="196" t="s">
        <v>11</v>
      </c>
      <c r="G1869" s="196">
        <v>98037</v>
      </c>
      <c r="H1869" s="196" t="s">
        <v>1927</v>
      </c>
      <c r="I1869" s="196" t="s">
        <v>9</v>
      </c>
      <c r="J1869" s="196" t="s">
        <v>62</v>
      </c>
      <c r="K1869" s="199">
        <v>4068.58</v>
      </c>
      <c r="L1869" s="196" t="s">
        <v>63</v>
      </c>
      <c r="M1869"/>
    </row>
    <row r="1870" spans="1:13" ht="13.5" hidden="1" x14ac:dyDescent="0.25">
      <c r="A1870" s="196" t="s">
        <v>1687</v>
      </c>
      <c r="B1870" s="196" t="s">
        <v>1688</v>
      </c>
      <c r="C1870" s="196" t="s">
        <v>1854</v>
      </c>
      <c r="D1870" s="196" t="s">
        <v>1855</v>
      </c>
      <c r="E1870" s="197" t="s">
        <v>11</v>
      </c>
      <c r="F1870" s="196" t="s">
        <v>11</v>
      </c>
      <c r="G1870" s="196">
        <v>98038</v>
      </c>
      <c r="H1870" s="196" t="s">
        <v>1928</v>
      </c>
      <c r="I1870" s="196" t="s">
        <v>96</v>
      </c>
      <c r="J1870" s="196" t="s">
        <v>62</v>
      </c>
      <c r="K1870" s="199">
        <v>11487.01</v>
      </c>
      <c r="L1870" s="196" t="s">
        <v>63</v>
      </c>
      <c r="M1870"/>
    </row>
    <row r="1871" spans="1:13" ht="13.5" hidden="1" x14ac:dyDescent="0.25">
      <c r="A1871" s="196" t="s">
        <v>1687</v>
      </c>
      <c r="B1871" s="196" t="s">
        <v>1688</v>
      </c>
      <c r="C1871" s="196" t="s">
        <v>1854</v>
      </c>
      <c r="D1871" s="196" t="s">
        <v>1855</v>
      </c>
      <c r="E1871" s="197" t="s">
        <v>11</v>
      </c>
      <c r="F1871" s="196" t="s">
        <v>11</v>
      </c>
      <c r="G1871" s="196">
        <v>98039</v>
      </c>
      <c r="H1871" s="196" t="s">
        <v>1929</v>
      </c>
      <c r="I1871" s="196" t="s">
        <v>9</v>
      </c>
      <c r="J1871" s="196" t="s">
        <v>62</v>
      </c>
      <c r="K1871" s="199">
        <v>3782.43</v>
      </c>
      <c r="L1871" s="196" t="s">
        <v>63</v>
      </c>
      <c r="M1871"/>
    </row>
    <row r="1872" spans="1:13" ht="13.5" hidden="1" x14ac:dyDescent="0.25">
      <c r="A1872" s="196" t="s">
        <v>1687</v>
      </c>
      <c r="B1872" s="196" t="s">
        <v>1688</v>
      </c>
      <c r="C1872" s="196" t="s">
        <v>1854</v>
      </c>
      <c r="D1872" s="196" t="s">
        <v>1855</v>
      </c>
      <c r="E1872" s="197" t="s">
        <v>11</v>
      </c>
      <c r="F1872" s="196" t="s">
        <v>11</v>
      </c>
      <c r="G1872" s="196">
        <v>98040</v>
      </c>
      <c r="H1872" s="196" t="s">
        <v>1930</v>
      </c>
      <c r="I1872" s="196" t="s">
        <v>96</v>
      </c>
      <c r="J1872" s="196" t="s">
        <v>62</v>
      </c>
      <c r="K1872" s="199">
        <v>12976.26</v>
      </c>
      <c r="L1872" s="196" t="s">
        <v>63</v>
      </c>
      <c r="M1872"/>
    </row>
    <row r="1873" spans="1:13" ht="13.5" hidden="1" x14ac:dyDescent="0.25">
      <c r="A1873" s="196" t="s">
        <v>1687</v>
      </c>
      <c r="B1873" s="196" t="s">
        <v>1688</v>
      </c>
      <c r="C1873" s="196" t="s">
        <v>1854</v>
      </c>
      <c r="D1873" s="196" t="s">
        <v>1855</v>
      </c>
      <c r="E1873" s="197" t="s">
        <v>11</v>
      </c>
      <c r="F1873" s="196" t="s">
        <v>11</v>
      </c>
      <c r="G1873" s="196">
        <v>98041</v>
      </c>
      <c r="H1873" s="196" t="s">
        <v>1931</v>
      </c>
      <c r="I1873" s="196" t="s">
        <v>9</v>
      </c>
      <c r="J1873" s="196" t="s">
        <v>62</v>
      </c>
      <c r="K1873" s="199">
        <v>4068.58</v>
      </c>
      <c r="L1873" s="196" t="s">
        <v>63</v>
      </c>
      <c r="M1873"/>
    </row>
    <row r="1874" spans="1:13" ht="13.5" hidden="1" x14ac:dyDescent="0.25">
      <c r="A1874" s="196" t="s">
        <v>1687</v>
      </c>
      <c r="B1874" s="196" t="s">
        <v>1688</v>
      </c>
      <c r="C1874" s="196" t="s">
        <v>1854</v>
      </c>
      <c r="D1874" s="196" t="s">
        <v>1855</v>
      </c>
      <c r="E1874" s="197" t="s">
        <v>11</v>
      </c>
      <c r="F1874" s="196" t="s">
        <v>11</v>
      </c>
      <c r="G1874" s="196">
        <v>98042</v>
      </c>
      <c r="H1874" s="196" t="s">
        <v>1932</v>
      </c>
      <c r="I1874" s="196" t="s">
        <v>96</v>
      </c>
      <c r="J1874" s="196" t="s">
        <v>62</v>
      </c>
      <c r="K1874" s="199">
        <v>14465.52</v>
      </c>
      <c r="L1874" s="196" t="s">
        <v>63</v>
      </c>
      <c r="M1874"/>
    </row>
    <row r="1875" spans="1:13" ht="13.5" hidden="1" x14ac:dyDescent="0.25">
      <c r="A1875" s="196" t="s">
        <v>1687</v>
      </c>
      <c r="B1875" s="196" t="s">
        <v>1688</v>
      </c>
      <c r="C1875" s="196" t="s">
        <v>1854</v>
      </c>
      <c r="D1875" s="196" t="s">
        <v>1855</v>
      </c>
      <c r="E1875" s="197" t="s">
        <v>11</v>
      </c>
      <c r="F1875" s="196" t="s">
        <v>11</v>
      </c>
      <c r="G1875" s="196">
        <v>98043</v>
      </c>
      <c r="H1875" s="196" t="s">
        <v>1933</v>
      </c>
      <c r="I1875" s="196" t="s">
        <v>9</v>
      </c>
      <c r="J1875" s="196" t="s">
        <v>62</v>
      </c>
      <c r="K1875" s="199">
        <v>4359.9399999999996</v>
      </c>
      <c r="L1875" s="196" t="s">
        <v>63</v>
      </c>
      <c r="M1875"/>
    </row>
    <row r="1876" spans="1:13" ht="13.5" hidden="1" x14ac:dyDescent="0.25">
      <c r="A1876" s="196" t="s">
        <v>1687</v>
      </c>
      <c r="B1876" s="196" t="s">
        <v>1688</v>
      </c>
      <c r="C1876" s="196" t="s">
        <v>1854</v>
      </c>
      <c r="D1876" s="196" t="s">
        <v>1855</v>
      </c>
      <c r="E1876" s="197" t="s">
        <v>11</v>
      </c>
      <c r="F1876" s="196" t="s">
        <v>11</v>
      </c>
      <c r="G1876" s="196">
        <v>98044</v>
      </c>
      <c r="H1876" s="196" t="s">
        <v>1934</v>
      </c>
      <c r="I1876" s="196" t="s">
        <v>96</v>
      </c>
      <c r="J1876" s="196" t="s">
        <v>62</v>
      </c>
      <c r="K1876" s="199">
        <v>14699.34</v>
      </c>
      <c r="L1876" s="196" t="s">
        <v>63</v>
      </c>
      <c r="M1876"/>
    </row>
    <row r="1877" spans="1:13" ht="13.5" hidden="1" x14ac:dyDescent="0.25">
      <c r="A1877" s="196" t="s">
        <v>1687</v>
      </c>
      <c r="B1877" s="196" t="s">
        <v>1688</v>
      </c>
      <c r="C1877" s="196" t="s">
        <v>1854</v>
      </c>
      <c r="D1877" s="196" t="s">
        <v>1855</v>
      </c>
      <c r="E1877" s="197" t="s">
        <v>11</v>
      </c>
      <c r="F1877" s="196" t="s">
        <v>11</v>
      </c>
      <c r="G1877" s="196">
        <v>98045</v>
      </c>
      <c r="H1877" s="196" t="s">
        <v>1935</v>
      </c>
      <c r="I1877" s="196" t="s">
        <v>9</v>
      </c>
      <c r="J1877" s="196" t="s">
        <v>62</v>
      </c>
      <c r="K1877" s="199">
        <v>4359.9399999999996</v>
      </c>
      <c r="L1877" s="196" t="s">
        <v>63</v>
      </c>
      <c r="M1877"/>
    </row>
    <row r="1878" spans="1:13" ht="13.5" hidden="1" x14ac:dyDescent="0.25">
      <c r="A1878" s="196" t="s">
        <v>1687</v>
      </c>
      <c r="B1878" s="196" t="s">
        <v>1688</v>
      </c>
      <c r="C1878" s="196" t="s">
        <v>1854</v>
      </c>
      <c r="D1878" s="196" t="s">
        <v>1855</v>
      </c>
      <c r="E1878" s="197" t="s">
        <v>11</v>
      </c>
      <c r="F1878" s="196" t="s">
        <v>11</v>
      </c>
      <c r="G1878" s="196">
        <v>98046</v>
      </c>
      <c r="H1878" s="196" t="s">
        <v>1936</v>
      </c>
      <c r="I1878" s="196" t="s">
        <v>96</v>
      </c>
      <c r="J1878" s="196" t="s">
        <v>62</v>
      </c>
      <c r="K1878" s="199">
        <v>16378.98</v>
      </c>
      <c r="L1878" s="196" t="s">
        <v>63</v>
      </c>
      <c r="M1878"/>
    </row>
    <row r="1879" spans="1:13" ht="13.5" hidden="1" x14ac:dyDescent="0.25">
      <c r="A1879" s="196" t="s">
        <v>1687</v>
      </c>
      <c r="B1879" s="196" t="s">
        <v>1688</v>
      </c>
      <c r="C1879" s="196" t="s">
        <v>1854</v>
      </c>
      <c r="D1879" s="196" t="s">
        <v>1855</v>
      </c>
      <c r="E1879" s="197" t="s">
        <v>11</v>
      </c>
      <c r="F1879" s="196" t="s">
        <v>11</v>
      </c>
      <c r="G1879" s="196">
        <v>98047</v>
      </c>
      <c r="H1879" s="196" t="s">
        <v>1937</v>
      </c>
      <c r="I1879" s="196" t="s">
        <v>9</v>
      </c>
      <c r="J1879" s="196" t="s">
        <v>62</v>
      </c>
      <c r="K1879" s="199">
        <v>4651.21</v>
      </c>
      <c r="L1879" s="196" t="s">
        <v>63</v>
      </c>
      <c r="M1879"/>
    </row>
    <row r="1880" spans="1:13" ht="13.5" hidden="1" x14ac:dyDescent="0.25">
      <c r="A1880" s="196" t="s">
        <v>1687</v>
      </c>
      <c r="B1880" s="196" t="s">
        <v>1688</v>
      </c>
      <c r="C1880" s="196" t="s">
        <v>1854</v>
      </c>
      <c r="D1880" s="196" t="s">
        <v>1855</v>
      </c>
      <c r="E1880" s="197" t="s">
        <v>11</v>
      </c>
      <c r="F1880" s="196" t="s">
        <v>11</v>
      </c>
      <c r="G1880" s="196">
        <v>98048</v>
      </c>
      <c r="H1880" s="196" t="s">
        <v>1938</v>
      </c>
      <c r="I1880" s="196" t="s">
        <v>96</v>
      </c>
      <c r="J1880" s="196" t="s">
        <v>62</v>
      </c>
      <c r="K1880" s="199">
        <v>18292.59</v>
      </c>
      <c r="L1880" s="196" t="s">
        <v>63</v>
      </c>
      <c r="M1880"/>
    </row>
    <row r="1881" spans="1:13" ht="13.5" hidden="1" x14ac:dyDescent="0.25">
      <c r="A1881" s="196" t="s">
        <v>1687</v>
      </c>
      <c r="B1881" s="196" t="s">
        <v>1688</v>
      </c>
      <c r="C1881" s="196" t="s">
        <v>1854</v>
      </c>
      <c r="D1881" s="196" t="s">
        <v>1855</v>
      </c>
      <c r="E1881" s="197" t="s">
        <v>11</v>
      </c>
      <c r="F1881" s="196" t="s">
        <v>11</v>
      </c>
      <c r="G1881" s="196">
        <v>98049</v>
      </c>
      <c r="H1881" s="196" t="s">
        <v>1939</v>
      </c>
      <c r="I1881" s="196" t="s">
        <v>9</v>
      </c>
      <c r="J1881" s="196" t="s">
        <v>62</v>
      </c>
      <c r="K1881" s="199">
        <v>4892.5</v>
      </c>
      <c r="L1881" s="196" t="s">
        <v>63</v>
      </c>
      <c r="M1881"/>
    </row>
    <row r="1882" spans="1:13" ht="13.5" hidden="1" x14ac:dyDescent="0.25">
      <c r="A1882" s="196" t="s">
        <v>1687</v>
      </c>
      <c r="B1882" s="196" t="s">
        <v>1688</v>
      </c>
      <c r="C1882" s="196" t="s">
        <v>1854</v>
      </c>
      <c r="D1882" s="196" t="s">
        <v>1855</v>
      </c>
      <c r="E1882" s="197" t="s">
        <v>11</v>
      </c>
      <c r="F1882" s="196" t="s">
        <v>11</v>
      </c>
      <c r="G1882" s="196">
        <v>98050</v>
      </c>
      <c r="H1882" s="196" t="s">
        <v>1940</v>
      </c>
      <c r="I1882" s="196" t="s">
        <v>9</v>
      </c>
      <c r="J1882" s="196" t="s">
        <v>62</v>
      </c>
      <c r="K1882" s="197">
        <v>308.58</v>
      </c>
      <c r="L1882" s="196" t="s">
        <v>63</v>
      </c>
      <c r="M1882"/>
    </row>
    <row r="1883" spans="1:13" ht="13.5" hidden="1" x14ac:dyDescent="0.25">
      <c r="A1883" s="196" t="s">
        <v>1687</v>
      </c>
      <c r="B1883" s="196" t="s">
        <v>1688</v>
      </c>
      <c r="C1883" s="196" t="s">
        <v>1854</v>
      </c>
      <c r="D1883" s="196" t="s">
        <v>1855</v>
      </c>
      <c r="E1883" s="197" t="s">
        <v>11</v>
      </c>
      <c r="F1883" s="196" t="s">
        <v>11</v>
      </c>
      <c r="G1883" s="196">
        <v>98051</v>
      </c>
      <c r="H1883" s="196" t="s">
        <v>1941</v>
      </c>
      <c r="I1883" s="196" t="s">
        <v>9</v>
      </c>
      <c r="J1883" s="196" t="s">
        <v>62</v>
      </c>
      <c r="K1883" s="199">
        <v>1015.84</v>
      </c>
      <c r="L1883" s="196" t="s">
        <v>63</v>
      </c>
      <c r="M1883"/>
    </row>
    <row r="1884" spans="1:13" ht="13.5" hidden="1" x14ac:dyDescent="0.25">
      <c r="A1884" s="196" t="s">
        <v>1687</v>
      </c>
      <c r="B1884" s="196" t="s">
        <v>1688</v>
      </c>
      <c r="C1884" s="196" t="s">
        <v>1854</v>
      </c>
      <c r="D1884" s="196" t="s">
        <v>1855</v>
      </c>
      <c r="E1884" s="197" t="s">
        <v>11</v>
      </c>
      <c r="F1884" s="196" t="s">
        <v>11</v>
      </c>
      <c r="G1884" s="196">
        <v>98405</v>
      </c>
      <c r="H1884" s="196" t="s">
        <v>1942</v>
      </c>
      <c r="I1884" s="196" t="s">
        <v>96</v>
      </c>
      <c r="J1884" s="196" t="s">
        <v>62</v>
      </c>
      <c r="K1884" s="199">
        <v>2635.89</v>
      </c>
      <c r="L1884" s="196" t="s">
        <v>63</v>
      </c>
      <c r="M1884"/>
    </row>
    <row r="1885" spans="1:13" ht="13.5" hidden="1" x14ac:dyDescent="0.25">
      <c r="A1885" s="196" t="s">
        <v>1687</v>
      </c>
      <c r="B1885" s="196" t="s">
        <v>1688</v>
      </c>
      <c r="C1885" s="196" t="s">
        <v>1854</v>
      </c>
      <c r="D1885" s="196" t="s">
        <v>1855</v>
      </c>
      <c r="E1885" s="197" t="s">
        <v>11</v>
      </c>
      <c r="F1885" s="196" t="s">
        <v>11</v>
      </c>
      <c r="G1885" s="196">
        <v>98406</v>
      </c>
      <c r="H1885" s="196" t="s">
        <v>1943</v>
      </c>
      <c r="I1885" s="196" t="s">
        <v>96</v>
      </c>
      <c r="J1885" s="196" t="s">
        <v>62</v>
      </c>
      <c r="K1885" s="199">
        <v>6388.2</v>
      </c>
      <c r="L1885" s="196" t="s">
        <v>63</v>
      </c>
      <c r="M1885"/>
    </row>
    <row r="1886" spans="1:13" ht="13.5" hidden="1" x14ac:dyDescent="0.25">
      <c r="A1886" s="196" t="s">
        <v>1687</v>
      </c>
      <c r="B1886" s="196" t="s">
        <v>1688</v>
      </c>
      <c r="C1886" s="196" t="s">
        <v>1854</v>
      </c>
      <c r="D1886" s="196" t="s">
        <v>1855</v>
      </c>
      <c r="E1886" s="197" t="s">
        <v>11</v>
      </c>
      <c r="F1886" s="196" t="s">
        <v>11</v>
      </c>
      <c r="G1886" s="196">
        <v>98407</v>
      </c>
      <c r="H1886" s="196" t="s">
        <v>1944</v>
      </c>
      <c r="I1886" s="196" t="s">
        <v>96</v>
      </c>
      <c r="J1886" s="196" t="s">
        <v>62</v>
      </c>
      <c r="K1886" s="199">
        <v>4178.58</v>
      </c>
      <c r="L1886" s="196" t="s">
        <v>63</v>
      </c>
      <c r="M1886"/>
    </row>
    <row r="1887" spans="1:13" ht="13.5" hidden="1" x14ac:dyDescent="0.25">
      <c r="A1887" s="196" t="s">
        <v>1687</v>
      </c>
      <c r="B1887" s="196" t="s">
        <v>1688</v>
      </c>
      <c r="C1887" s="196" t="s">
        <v>1854</v>
      </c>
      <c r="D1887" s="196" t="s">
        <v>1855</v>
      </c>
      <c r="E1887" s="197" t="s">
        <v>11</v>
      </c>
      <c r="F1887" s="196" t="s">
        <v>11</v>
      </c>
      <c r="G1887" s="196">
        <v>98408</v>
      </c>
      <c r="H1887" s="196" t="s">
        <v>1945</v>
      </c>
      <c r="I1887" s="196" t="s">
        <v>96</v>
      </c>
      <c r="J1887" s="196" t="s">
        <v>62</v>
      </c>
      <c r="K1887" s="199">
        <v>4901.8</v>
      </c>
      <c r="L1887" s="196" t="s">
        <v>63</v>
      </c>
      <c r="M1887"/>
    </row>
    <row r="1888" spans="1:13" ht="13.5" hidden="1" x14ac:dyDescent="0.25">
      <c r="A1888" s="196" t="s">
        <v>1687</v>
      </c>
      <c r="B1888" s="196" t="s">
        <v>1688</v>
      </c>
      <c r="C1888" s="196" t="s">
        <v>1854</v>
      </c>
      <c r="D1888" s="196" t="s">
        <v>1855</v>
      </c>
      <c r="E1888" s="197" t="s">
        <v>11</v>
      </c>
      <c r="F1888" s="196" t="s">
        <v>11</v>
      </c>
      <c r="G1888" s="196">
        <v>98409</v>
      </c>
      <c r="H1888" s="196" t="s">
        <v>1946</v>
      </c>
      <c r="I1888" s="196" t="s">
        <v>9</v>
      </c>
      <c r="J1888" s="196" t="s">
        <v>62</v>
      </c>
      <c r="K1888" s="197">
        <v>422.45</v>
      </c>
      <c r="L1888" s="196" t="s">
        <v>63</v>
      </c>
      <c r="M1888"/>
    </row>
    <row r="1889" spans="1:13" ht="13.5" hidden="1" x14ac:dyDescent="0.25">
      <c r="A1889" s="196" t="s">
        <v>1687</v>
      </c>
      <c r="B1889" s="196" t="s">
        <v>1688</v>
      </c>
      <c r="C1889" s="196" t="s">
        <v>1854</v>
      </c>
      <c r="D1889" s="196" t="s">
        <v>1855</v>
      </c>
      <c r="E1889" s="197" t="s">
        <v>11</v>
      </c>
      <c r="F1889" s="196" t="s">
        <v>11</v>
      </c>
      <c r="G1889" s="196">
        <v>98410</v>
      </c>
      <c r="H1889" s="196" t="s">
        <v>1947</v>
      </c>
      <c r="I1889" s="196" t="s">
        <v>96</v>
      </c>
      <c r="J1889" s="196" t="s">
        <v>62</v>
      </c>
      <c r="K1889" s="199">
        <v>1272.96</v>
      </c>
      <c r="L1889" s="196" t="s">
        <v>63</v>
      </c>
      <c r="M1889"/>
    </row>
    <row r="1890" spans="1:13" ht="13.5" hidden="1" x14ac:dyDescent="0.25">
      <c r="A1890" s="196" t="s">
        <v>1687</v>
      </c>
      <c r="B1890" s="196" t="s">
        <v>1688</v>
      </c>
      <c r="C1890" s="196" t="s">
        <v>1854</v>
      </c>
      <c r="D1890" s="196" t="s">
        <v>1855</v>
      </c>
      <c r="E1890" s="197" t="s">
        <v>11</v>
      </c>
      <c r="F1890" s="196" t="s">
        <v>11</v>
      </c>
      <c r="G1890" s="196">
        <v>99240</v>
      </c>
      <c r="H1890" s="196" t="s">
        <v>1948</v>
      </c>
      <c r="I1890" s="196" t="s">
        <v>9</v>
      </c>
      <c r="J1890" s="196" t="s">
        <v>62</v>
      </c>
      <c r="K1890" s="197">
        <v>737.11</v>
      </c>
      <c r="L1890" s="196" t="s">
        <v>63</v>
      </c>
      <c r="M1890"/>
    </row>
    <row r="1891" spans="1:13" ht="13.5" hidden="1" x14ac:dyDescent="0.25">
      <c r="A1891" s="196" t="s">
        <v>1687</v>
      </c>
      <c r="B1891" s="196" t="s">
        <v>1688</v>
      </c>
      <c r="C1891" s="196" t="s">
        <v>1854</v>
      </c>
      <c r="D1891" s="196" t="s">
        <v>1855</v>
      </c>
      <c r="E1891" s="197" t="s">
        <v>11</v>
      </c>
      <c r="F1891" s="196" t="s">
        <v>11</v>
      </c>
      <c r="G1891" s="196">
        <v>99241</v>
      </c>
      <c r="H1891" s="196" t="s">
        <v>1949</v>
      </c>
      <c r="I1891" s="196" t="s">
        <v>9</v>
      </c>
      <c r="J1891" s="196" t="s">
        <v>62</v>
      </c>
      <c r="K1891" s="199">
        <v>1959.09</v>
      </c>
      <c r="L1891" s="196" t="s">
        <v>63</v>
      </c>
      <c r="M1891"/>
    </row>
    <row r="1892" spans="1:13" ht="13.5" hidden="1" x14ac:dyDescent="0.25">
      <c r="A1892" s="196" t="s">
        <v>1687</v>
      </c>
      <c r="B1892" s="196" t="s">
        <v>1688</v>
      </c>
      <c r="C1892" s="196" t="s">
        <v>1854</v>
      </c>
      <c r="D1892" s="196" t="s">
        <v>1855</v>
      </c>
      <c r="E1892" s="197" t="s">
        <v>11</v>
      </c>
      <c r="F1892" s="196" t="s">
        <v>11</v>
      </c>
      <c r="G1892" s="196">
        <v>99242</v>
      </c>
      <c r="H1892" s="196" t="s">
        <v>1950</v>
      </c>
      <c r="I1892" s="196" t="s">
        <v>96</v>
      </c>
      <c r="J1892" s="196" t="s">
        <v>62</v>
      </c>
      <c r="K1892" s="199">
        <v>3024.58</v>
      </c>
      <c r="L1892" s="196" t="s">
        <v>63</v>
      </c>
      <c r="M1892"/>
    </row>
    <row r="1893" spans="1:13" ht="13.5" hidden="1" x14ac:dyDescent="0.25">
      <c r="A1893" s="196" t="s">
        <v>1687</v>
      </c>
      <c r="B1893" s="196" t="s">
        <v>1688</v>
      </c>
      <c r="C1893" s="196" t="s">
        <v>1854</v>
      </c>
      <c r="D1893" s="196" t="s">
        <v>1855</v>
      </c>
      <c r="E1893" s="197" t="s">
        <v>11</v>
      </c>
      <c r="F1893" s="196" t="s">
        <v>11</v>
      </c>
      <c r="G1893" s="196">
        <v>99243</v>
      </c>
      <c r="H1893" s="196" t="s">
        <v>1951</v>
      </c>
      <c r="I1893" s="196" t="s">
        <v>9</v>
      </c>
      <c r="J1893" s="196" t="s">
        <v>62</v>
      </c>
      <c r="K1893" s="199">
        <v>1717.42</v>
      </c>
      <c r="L1893" s="196" t="s">
        <v>63</v>
      </c>
      <c r="M1893"/>
    </row>
    <row r="1894" spans="1:13" ht="13.5" hidden="1" x14ac:dyDescent="0.25">
      <c r="A1894" s="196" t="s">
        <v>1687</v>
      </c>
      <c r="B1894" s="196" t="s">
        <v>1688</v>
      </c>
      <c r="C1894" s="196" t="s">
        <v>1854</v>
      </c>
      <c r="D1894" s="196" t="s">
        <v>1855</v>
      </c>
      <c r="E1894" s="197" t="s">
        <v>11</v>
      </c>
      <c r="F1894" s="196" t="s">
        <v>11</v>
      </c>
      <c r="G1894" s="196">
        <v>99244</v>
      </c>
      <c r="H1894" s="196" t="s">
        <v>1952</v>
      </c>
      <c r="I1894" s="196" t="s">
        <v>96</v>
      </c>
      <c r="J1894" s="196" t="s">
        <v>62</v>
      </c>
      <c r="K1894" s="199">
        <v>5079.3100000000004</v>
      </c>
      <c r="L1894" s="196" t="s">
        <v>63</v>
      </c>
      <c r="M1894"/>
    </row>
    <row r="1895" spans="1:13" ht="13.5" hidden="1" x14ac:dyDescent="0.25">
      <c r="A1895" s="196" t="s">
        <v>1687</v>
      </c>
      <c r="B1895" s="196" t="s">
        <v>1688</v>
      </c>
      <c r="C1895" s="196" t="s">
        <v>1854</v>
      </c>
      <c r="D1895" s="196" t="s">
        <v>1855</v>
      </c>
      <c r="E1895" s="197" t="s">
        <v>11</v>
      </c>
      <c r="F1895" s="196" t="s">
        <v>11</v>
      </c>
      <c r="G1895" s="196">
        <v>99246</v>
      </c>
      <c r="H1895" s="196" t="s">
        <v>1953</v>
      </c>
      <c r="I1895" s="196" t="s">
        <v>9</v>
      </c>
      <c r="J1895" s="196" t="s">
        <v>62</v>
      </c>
      <c r="K1895" s="199">
        <v>1009.64</v>
      </c>
      <c r="L1895" s="196" t="s">
        <v>63</v>
      </c>
      <c r="M1895"/>
    </row>
    <row r="1896" spans="1:13" ht="13.5" hidden="1" x14ac:dyDescent="0.25">
      <c r="A1896" s="196" t="s">
        <v>1687</v>
      </c>
      <c r="B1896" s="196" t="s">
        <v>1688</v>
      </c>
      <c r="C1896" s="196" t="s">
        <v>1854</v>
      </c>
      <c r="D1896" s="196" t="s">
        <v>1855</v>
      </c>
      <c r="E1896" s="197" t="s">
        <v>11</v>
      </c>
      <c r="F1896" s="196" t="s">
        <v>11</v>
      </c>
      <c r="G1896" s="196">
        <v>99247</v>
      </c>
      <c r="H1896" s="196" t="s">
        <v>1954</v>
      </c>
      <c r="I1896" s="196" t="s">
        <v>9</v>
      </c>
      <c r="J1896" s="196" t="s">
        <v>62</v>
      </c>
      <c r="K1896" s="199">
        <v>2234.7600000000002</v>
      </c>
      <c r="L1896" s="196" t="s">
        <v>63</v>
      </c>
      <c r="M1896"/>
    </row>
    <row r="1897" spans="1:13" ht="13.5" hidden="1" x14ac:dyDescent="0.25">
      <c r="A1897" s="196" t="s">
        <v>1687</v>
      </c>
      <c r="B1897" s="196" t="s">
        <v>1688</v>
      </c>
      <c r="C1897" s="196" t="s">
        <v>1854</v>
      </c>
      <c r="D1897" s="196" t="s">
        <v>1855</v>
      </c>
      <c r="E1897" s="197" t="s">
        <v>11</v>
      </c>
      <c r="F1897" s="196" t="s">
        <v>11</v>
      </c>
      <c r="G1897" s="196">
        <v>99248</v>
      </c>
      <c r="H1897" s="196" t="s">
        <v>1955</v>
      </c>
      <c r="I1897" s="196" t="s">
        <v>96</v>
      </c>
      <c r="J1897" s="196" t="s">
        <v>62</v>
      </c>
      <c r="K1897" s="199">
        <v>3859.24</v>
      </c>
      <c r="L1897" s="196" t="s">
        <v>63</v>
      </c>
      <c r="M1897"/>
    </row>
    <row r="1898" spans="1:13" ht="13.5" hidden="1" x14ac:dyDescent="0.25">
      <c r="A1898" s="196" t="s">
        <v>1687</v>
      </c>
      <c r="B1898" s="196" t="s">
        <v>1688</v>
      </c>
      <c r="C1898" s="196" t="s">
        <v>1854</v>
      </c>
      <c r="D1898" s="196" t="s">
        <v>1855</v>
      </c>
      <c r="E1898" s="197" t="s">
        <v>11</v>
      </c>
      <c r="F1898" s="196" t="s">
        <v>11</v>
      </c>
      <c r="G1898" s="196">
        <v>99249</v>
      </c>
      <c r="H1898" s="196" t="s">
        <v>1956</v>
      </c>
      <c r="I1898" s="196" t="s">
        <v>9</v>
      </c>
      <c r="J1898" s="196" t="s">
        <v>62</v>
      </c>
      <c r="K1898" s="199">
        <v>2102.63</v>
      </c>
      <c r="L1898" s="196" t="s">
        <v>63</v>
      </c>
      <c r="M1898"/>
    </row>
    <row r="1899" spans="1:13" ht="13.5" hidden="1" x14ac:dyDescent="0.25">
      <c r="A1899" s="196" t="s">
        <v>1687</v>
      </c>
      <c r="B1899" s="196" t="s">
        <v>1688</v>
      </c>
      <c r="C1899" s="196" t="s">
        <v>1854</v>
      </c>
      <c r="D1899" s="196" t="s">
        <v>1855</v>
      </c>
      <c r="E1899" s="197" t="s">
        <v>11</v>
      </c>
      <c r="F1899" s="196" t="s">
        <v>11</v>
      </c>
      <c r="G1899" s="196">
        <v>99252</v>
      </c>
      <c r="H1899" s="196" t="s">
        <v>1957</v>
      </c>
      <c r="I1899" s="196" t="s">
        <v>96</v>
      </c>
      <c r="J1899" s="196" t="s">
        <v>62</v>
      </c>
      <c r="K1899" s="199">
        <v>2671.29</v>
      </c>
      <c r="L1899" s="196" t="s">
        <v>63</v>
      </c>
      <c r="M1899"/>
    </row>
    <row r="1900" spans="1:13" ht="13.5" hidden="1" x14ac:dyDescent="0.25">
      <c r="A1900" s="196" t="s">
        <v>1687</v>
      </c>
      <c r="B1900" s="196" t="s">
        <v>1688</v>
      </c>
      <c r="C1900" s="196" t="s">
        <v>1854</v>
      </c>
      <c r="D1900" s="196" t="s">
        <v>1855</v>
      </c>
      <c r="E1900" s="197" t="s">
        <v>11</v>
      </c>
      <c r="F1900" s="196" t="s">
        <v>11</v>
      </c>
      <c r="G1900" s="196">
        <v>99254</v>
      </c>
      <c r="H1900" s="196" t="s">
        <v>1958</v>
      </c>
      <c r="I1900" s="196" t="s">
        <v>9</v>
      </c>
      <c r="J1900" s="196" t="s">
        <v>62</v>
      </c>
      <c r="K1900" s="199">
        <v>1407.71</v>
      </c>
      <c r="L1900" s="196" t="s">
        <v>63</v>
      </c>
      <c r="M1900"/>
    </row>
    <row r="1901" spans="1:13" ht="13.5" hidden="1" x14ac:dyDescent="0.25">
      <c r="A1901" s="196" t="s">
        <v>1687</v>
      </c>
      <c r="B1901" s="196" t="s">
        <v>1688</v>
      </c>
      <c r="C1901" s="196" t="s">
        <v>1854</v>
      </c>
      <c r="D1901" s="196" t="s">
        <v>1855</v>
      </c>
      <c r="E1901" s="197" t="s">
        <v>11</v>
      </c>
      <c r="F1901" s="196" t="s">
        <v>11</v>
      </c>
      <c r="G1901" s="196">
        <v>99256</v>
      </c>
      <c r="H1901" s="196" t="s">
        <v>1959</v>
      </c>
      <c r="I1901" s="196" t="s">
        <v>96</v>
      </c>
      <c r="J1901" s="196" t="s">
        <v>62</v>
      </c>
      <c r="K1901" s="199">
        <v>5965.56</v>
      </c>
      <c r="L1901" s="196" t="s">
        <v>63</v>
      </c>
      <c r="M1901"/>
    </row>
    <row r="1902" spans="1:13" ht="13.5" hidden="1" x14ac:dyDescent="0.25">
      <c r="A1902" s="196" t="s">
        <v>1687</v>
      </c>
      <c r="B1902" s="196" t="s">
        <v>1688</v>
      </c>
      <c r="C1902" s="196" t="s">
        <v>1854</v>
      </c>
      <c r="D1902" s="196" t="s">
        <v>1855</v>
      </c>
      <c r="E1902" s="197" t="s">
        <v>11</v>
      </c>
      <c r="F1902" s="196" t="s">
        <v>11</v>
      </c>
      <c r="G1902" s="196">
        <v>99259</v>
      </c>
      <c r="H1902" s="196" t="s">
        <v>1960</v>
      </c>
      <c r="I1902" s="196" t="s">
        <v>96</v>
      </c>
      <c r="J1902" s="196" t="s">
        <v>62</v>
      </c>
      <c r="K1902" s="199">
        <v>3377.75</v>
      </c>
      <c r="L1902" s="196" t="s">
        <v>63</v>
      </c>
      <c r="M1902"/>
    </row>
    <row r="1903" spans="1:13" ht="13.5" hidden="1" x14ac:dyDescent="0.25">
      <c r="A1903" s="196" t="s">
        <v>1687</v>
      </c>
      <c r="B1903" s="196" t="s">
        <v>1688</v>
      </c>
      <c r="C1903" s="196" t="s">
        <v>1854</v>
      </c>
      <c r="D1903" s="196" t="s">
        <v>1855</v>
      </c>
      <c r="E1903" s="197" t="s">
        <v>11</v>
      </c>
      <c r="F1903" s="196" t="s">
        <v>11</v>
      </c>
      <c r="G1903" s="196">
        <v>99261</v>
      </c>
      <c r="H1903" s="196" t="s">
        <v>1961</v>
      </c>
      <c r="I1903" s="196" t="s">
        <v>9</v>
      </c>
      <c r="J1903" s="196" t="s">
        <v>62</v>
      </c>
      <c r="K1903" s="199">
        <v>1683.38</v>
      </c>
      <c r="L1903" s="196" t="s">
        <v>63</v>
      </c>
      <c r="M1903"/>
    </row>
    <row r="1904" spans="1:13" ht="13.5" hidden="1" x14ac:dyDescent="0.25">
      <c r="A1904" s="196" t="s">
        <v>1687</v>
      </c>
      <c r="B1904" s="196" t="s">
        <v>1688</v>
      </c>
      <c r="C1904" s="196" t="s">
        <v>1854</v>
      </c>
      <c r="D1904" s="196" t="s">
        <v>1855</v>
      </c>
      <c r="E1904" s="197" t="s">
        <v>11</v>
      </c>
      <c r="F1904" s="196" t="s">
        <v>11</v>
      </c>
      <c r="G1904" s="196">
        <v>99263</v>
      </c>
      <c r="H1904" s="196" t="s">
        <v>1962</v>
      </c>
      <c r="I1904" s="196" t="s">
        <v>9</v>
      </c>
      <c r="J1904" s="196" t="s">
        <v>62</v>
      </c>
      <c r="K1904" s="199">
        <v>2510.4899999999998</v>
      </c>
      <c r="L1904" s="196" t="s">
        <v>63</v>
      </c>
      <c r="M1904"/>
    </row>
    <row r="1905" spans="1:13" ht="13.5" hidden="1" x14ac:dyDescent="0.25">
      <c r="A1905" s="196" t="s">
        <v>1687</v>
      </c>
      <c r="B1905" s="196" t="s">
        <v>1688</v>
      </c>
      <c r="C1905" s="196" t="s">
        <v>1854</v>
      </c>
      <c r="D1905" s="196" t="s">
        <v>1855</v>
      </c>
      <c r="E1905" s="197" t="s">
        <v>11</v>
      </c>
      <c r="F1905" s="196" t="s">
        <v>11</v>
      </c>
      <c r="G1905" s="196">
        <v>99265</v>
      </c>
      <c r="H1905" s="196" t="s">
        <v>1963</v>
      </c>
      <c r="I1905" s="196" t="s">
        <v>96</v>
      </c>
      <c r="J1905" s="196" t="s">
        <v>62</v>
      </c>
      <c r="K1905" s="199">
        <v>4084.15</v>
      </c>
      <c r="L1905" s="196" t="s">
        <v>63</v>
      </c>
      <c r="M1905"/>
    </row>
    <row r="1906" spans="1:13" ht="13.5" hidden="1" x14ac:dyDescent="0.25">
      <c r="A1906" s="196" t="s">
        <v>1687</v>
      </c>
      <c r="B1906" s="196" t="s">
        <v>1688</v>
      </c>
      <c r="C1906" s="196" t="s">
        <v>1854</v>
      </c>
      <c r="D1906" s="196" t="s">
        <v>1855</v>
      </c>
      <c r="E1906" s="197" t="s">
        <v>11</v>
      </c>
      <c r="F1906" s="196" t="s">
        <v>11</v>
      </c>
      <c r="G1906" s="196">
        <v>99266</v>
      </c>
      <c r="H1906" s="196" t="s">
        <v>1964</v>
      </c>
      <c r="I1906" s="196" t="s">
        <v>9</v>
      </c>
      <c r="J1906" s="196" t="s">
        <v>62</v>
      </c>
      <c r="K1906" s="199">
        <v>1959.09</v>
      </c>
      <c r="L1906" s="196" t="s">
        <v>63</v>
      </c>
      <c r="M1906"/>
    </row>
    <row r="1907" spans="1:13" ht="13.5" hidden="1" x14ac:dyDescent="0.25">
      <c r="A1907" s="196" t="s">
        <v>1687</v>
      </c>
      <c r="B1907" s="196" t="s">
        <v>1688</v>
      </c>
      <c r="C1907" s="196" t="s">
        <v>1854</v>
      </c>
      <c r="D1907" s="196" t="s">
        <v>1855</v>
      </c>
      <c r="E1907" s="197" t="s">
        <v>11</v>
      </c>
      <c r="F1907" s="196" t="s">
        <v>11</v>
      </c>
      <c r="G1907" s="196">
        <v>99267</v>
      </c>
      <c r="H1907" s="196" t="s">
        <v>1965</v>
      </c>
      <c r="I1907" s="196" t="s">
        <v>96</v>
      </c>
      <c r="J1907" s="196" t="s">
        <v>62</v>
      </c>
      <c r="K1907" s="199">
        <v>4790.58</v>
      </c>
      <c r="L1907" s="196" t="s">
        <v>63</v>
      </c>
      <c r="M1907"/>
    </row>
    <row r="1908" spans="1:13" ht="13.5" hidden="1" x14ac:dyDescent="0.25">
      <c r="A1908" s="196" t="s">
        <v>1687</v>
      </c>
      <c r="B1908" s="196" t="s">
        <v>1688</v>
      </c>
      <c r="C1908" s="196" t="s">
        <v>1854</v>
      </c>
      <c r="D1908" s="196" t="s">
        <v>1855</v>
      </c>
      <c r="E1908" s="197" t="s">
        <v>11</v>
      </c>
      <c r="F1908" s="196" t="s">
        <v>11</v>
      </c>
      <c r="G1908" s="196">
        <v>99268</v>
      </c>
      <c r="H1908" s="196" t="s">
        <v>1966</v>
      </c>
      <c r="I1908" s="196" t="s">
        <v>96</v>
      </c>
      <c r="J1908" s="196" t="s">
        <v>62</v>
      </c>
      <c r="K1908" s="197">
        <v>497.39</v>
      </c>
      <c r="L1908" s="196" t="s">
        <v>63</v>
      </c>
      <c r="M1908"/>
    </row>
    <row r="1909" spans="1:13" ht="13.5" hidden="1" x14ac:dyDescent="0.25">
      <c r="A1909" s="196" t="s">
        <v>1687</v>
      </c>
      <c r="B1909" s="196" t="s">
        <v>1688</v>
      </c>
      <c r="C1909" s="196" t="s">
        <v>1854</v>
      </c>
      <c r="D1909" s="196" t="s">
        <v>1855</v>
      </c>
      <c r="E1909" s="197" t="s">
        <v>11</v>
      </c>
      <c r="F1909" s="196" t="s">
        <v>11</v>
      </c>
      <c r="G1909" s="196">
        <v>99269</v>
      </c>
      <c r="H1909" s="196" t="s">
        <v>1967</v>
      </c>
      <c r="I1909" s="196" t="s">
        <v>9</v>
      </c>
      <c r="J1909" s="196" t="s">
        <v>62</v>
      </c>
      <c r="K1909" s="199">
        <v>2234.7600000000002</v>
      </c>
      <c r="L1909" s="196" t="s">
        <v>63</v>
      </c>
      <c r="M1909"/>
    </row>
    <row r="1910" spans="1:13" ht="13.5" hidden="1" x14ac:dyDescent="0.25">
      <c r="A1910" s="196" t="s">
        <v>1687</v>
      </c>
      <c r="B1910" s="196" t="s">
        <v>1688</v>
      </c>
      <c r="C1910" s="196" t="s">
        <v>1854</v>
      </c>
      <c r="D1910" s="196" t="s">
        <v>1855</v>
      </c>
      <c r="E1910" s="197" t="s">
        <v>11</v>
      </c>
      <c r="F1910" s="196" t="s">
        <v>11</v>
      </c>
      <c r="G1910" s="196">
        <v>99270</v>
      </c>
      <c r="H1910" s="196" t="s">
        <v>1968</v>
      </c>
      <c r="I1910" s="196" t="s">
        <v>96</v>
      </c>
      <c r="J1910" s="196" t="s">
        <v>62</v>
      </c>
      <c r="K1910" s="197">
        <v>654.85</v>
      </c>
      <c r="L1910" s="196" t="s">
        <v>63</v>
      </c>
      <c r="M1910"/>
    </row>
    <row r="1911" spans="1:13" ht="13.5" hidden="1" x14ac:dyDescent="0.25">
      <c r="A1911" s="196" t="s">
        <v>1687</v>
      </c>
      <c r="B1911" s="196" t="s">
        <v>1688</v>
      </c>
      <c r="C1911" s="196" t="s">
        <v>1854</v>
      </c>
      <c r="D1911" s="196" t="s">
        <v>1855</v>
      </c>
      <c r="E1911" s="197" t="s">
        <v>11</v>
      </c>
      <c r="F1911" s="196" t="s">
        <v>11</v>
      </c>
      <c r="G1911" s="196">
        <v>99271</v>
      </c>
      <c r="H1911" s="196" t="s">
        <v>1969</v>
      </c>
      <c r="I1911" s="196" t="s">
        <v>96</v>
      </c>
      <c r="J1911" s="196" t="s">
        <v>62</v>
      </c>
      <c r="K1911" s="199">
        <v>6851.73</v>
      </c>
      <c r="L1911" s="196" t="s">
        <v>63</v>
      </c>
      <c r="M1911"/>
    </row>
    <row r="1912" spans="1:13" ht="13.5" hidden="1" x14ac:dyDescent="0.25">
      <c r="A1912" s="196" t="s">
        <v>1687</v>
      </c>
      <c r="B1912" s="196" t="s">
        <v>1688</v>
      </c>
      <c r="C1912" s="196" t="s">
        <v>1854</v>
      </c>
      <c r="D1912" s="196" t="s">
        <v>1855</v>
      </c>
      <c r="E1912" s="197" t="s">
        <v>11</v>
      </c>
      <c r="F1912" s="196" t="s">
        <v>11</v>
      </c>
      <c r="G1912" s="196">
        <v>99272</v>
      </c>
      <c r="H1912" s="196" t="s">
        <v>1970</v>
      </c>
      <c r="I1912" s="196" t="s">
        <v>96</v>
      </c>
      <c r="J1912" s="196" t="s">
        <v>62</v>
      </c>
      <c r="K1912" s="199">
        <v>1118.8399999999999</v>
      </c>
      <c r="L1912" s="196" t="s">
        <v>63</v>
      </c>
      <c r="M1912"/>
    </row>
    <row r="1913" spans="1:13" ht="13.5" hidden="1" x14ac:dyDescent="0.25">
      <c r="A1913" s="196" t="s">
        <v>1687</v>
      </c>
      <c r="B1913" s="196" t="s">
        <v>1688</v>
      </c>
      <c r="C1913" s="196" t="s">
        <v>1854</v>
      </c>
      <c r="D1913" s="196" t="s">
        <v>1855</v>
      </c>
      <c r="E1913" s="197" t="s">
        <v>11</v>
      </c>
      <c r="F1913" s="196" t="s">
        <v>11</v>
      </c>
      <c r="G1913" s="196">
        <v>99273</v>
      </c>
      <c r="H1913" s="196" t="s">
        <v>1971</v>
      </c>
      <c r="I1913" s="196" t="s">
        <v>96</v>
      </c>
      <c r="J1913" s="196" t="s">
        <v>62</v>
      </c>
      <c r="K1913" s="199">
        <v>1600.28</v>
      </c>
      <c r="L1913" s="196" t="s">
        <v>63</v>
      </c>
      <c r="M1913"/>
    </row>
    <row r="1914" spans="1:13" ht="13.5" hidden="1" x14ac:dyDescent="0.25">
      <c r="A1914" s="196" t="s">
        <v>1687</v>
      </c>
      <c r="B1914" s="196" t="s">
        <v>1688</v>
      </c>
      <c r="C1914" s="196" t="s">
        <v>1854</v>
      </c>
      <c r="D1914" s="196" t="s">
        <v>1855</v>
      </c>
      <c r="E1914" s="197" t="s">
        <v>11</v>
      </c>
      <c r="F1914" s="196" t="s">
        <v>11</v>
      </c>
      <c r="G1914" s="196">
        <v>99274</v>
      </c>
      <c r="H1914" s="196" t="s">
        <v>1972</v>
      </c>
      <c r="I1914" s="196" t="s">
        <v>96</v>
      </c>
      <c r="J1914" s="196" t="s">
        <v>62</v>
      </c>
      <c r="K1914" s="199">
        <v>5532.51</v>
      </c>
      <c r="L1914" s="196" t="s">
        <v>63</v>
      </c>
      <c r="M1914"/>
    </row>
    <row r="1915" spans="1:13" ht="13.5" hidden="1" x14ac:dyDescent="0.25">
      <c r="A1915" s="196" t="s">
        <v>1687</v>
      </c>
      <c r="B1915" s="196" t="s">
        <v>1688</v>
      </c>
      <c r="C1915" s="196" t="s">
        <v>1854</v>
      </c>
      <c r="D1915" s="196" t="s">
        <v>1855</v>
      </c>
      <c r="E1915" s="197" t="s">
        <v>11</v>
      </c>
      <c r="F1915" s="196" t="s">
        <v>11</v>
      </c>
      <c r="G1915" s="196">
        <v>99275</v>
      </c>
      <c r="H1915" s="196" t="s">
        <v>1973</v>
      </c>
      <c r="I1915" s="196" t="s">
        <v>96</v>
      </c>
      <c r="J1915" s="196" t="s">
        <v>62</v>
      </c>
      <c r="K1915" s="197">
        <v>995.64</v>
      </c>
      <c r="L1915" s="196" t="s">
        <v>63</v>
      </c>
      <c r="M1915"/>
    </row>
    <row r="1916" spans="1:13" ht="13.5" hidden="1" x14ac:dyDescent="0.25">
      <c r="A1916" s="196" t="s">
        <v>1687</v>
      </c>
      <c r="B1916" s="196" t="s">
        <v>1688</v>
      </c>
      <c r="C1916" s="196" t="s">
        <v>1854</v>
      </c>
      <c r="D1916" s="196" t="s">
        <v>1855</v>
      </c>
      <c r="E1916" s="197" t="s">
        <v>11</v>
      </c>
      <c r="F1916" s="196" t="s">
        <v>11</v>
      </c>
      <c r="G1916" s="196">
        <v>99276</v>
      </c>
      <c r="H1916" s="196" t="s">
        <v>1974</v>
      </c>
      <c r="I1916" s="196" t="s">
        <v>9</v>
      </c>
      <c r="J1916" s="196" t="s">
        <v>62</v>
      </c>
      <c r="K1916" s="199">
        <v>2786.21</v>
      </c>
      <c r="L1916" s="196" t="s">
        <v>63</v>
      </c>
      <c r="M1916"/>
    </row>
    <row r="1917" spans="1:13" ht="13.5" hidden="1" x14ac:dyDescent="0.25">
      <c r="A1917" s="196" t="s">
        <v>1687</v>
      </c>
      <c r="B1917" s="196" t="s">
        <v>1688</v>
      </c>
      <c r="C1917" s="196" t="s">
        <v>1854</v>
      </c>
      <c r="D1917" s="196" t="s">
        <v>1855</v>
      </c>
      <c r="E1917" s="197" t="s">
        <v>11</v>
      </c>
      <c r="F1917" s="196" t="s">
        <v>11</v>
      </c>
      <c r="G1917" s="196">
        <v>99277</v>
      </c>
      <c r="H1917" s="196" t="s">
        <v>1975</v>
      </c>
      <c r="I1917" s="196" t="s">
        <v>9</v>
      </c>
      <c r="J1917" s="196" t="s">
        <v>62</v>
      </c>
      <c r="K1917" s="199">
        <v>2510.4899999999998</v>
      </c>
      <c r="L1917" s="196" t="s">
        <v>63</v>
      </c>
      <c r="M1917"/>
    </row>
    <row r="1918" spans="1:13" ht="13.5" hidden="1" x14ac:dyDescent="0.25">
      <c r="A1918" s="196" t="s">
        <v>1687</v>
      </c>
      <c r="B1918" s="196" t="s">
        <v>1688</v>
      </c>
      <c r="C1918" s="196" t="s">
        <v>1854</v>
      </c>
      <c r="D1918" s="196" t="s">
        <v>1855</v>
      </c>
      <c r="E1918" s="197" t="s">
        <v>11</v>
      </c>
      <c r="F1918" s="196" t="s">
        <v>11</v>
      </c>
      <c r="G1918" s="196">
        <v>99278</v>
      </c>
      <c r="H1918" s="196" t="s">
        <v>1976</v>
      </c>
      <c r="I1918" s="196" t="s">
        <v>9</v>
      </c>
      <c r="J1918" s="196" t="s">
        <v>62</v>
      </c>
      <c r="K1918" s="197">
        <v>420.38</v>
      </c>
      <c r="L1918" s="196" t="s">
        <v>63</v>
      </c>
      <c r="M1918"/>
    </row>
    <row r="1919" spans="1:13" ht="13.5" hidden="1" x14ac:dyDescent="0.25">
      <c r="A1919" s="196" t="s">
        <v>1687</v>
      </c>
      <c r="B1919" s="196" t="s">
        <v>1688</v>
      </c>
      <c r="C1919" s="196" t="s">
        <v>1854</v>
      </c>
      <c r="D1919" s="196" t="s">
        <v>1855</v>
      </c>
      <c r="E1919" s="197" t="s">
        <v>11</v>
      </c>
      <c r="F1919" s="196" t="s">
        <v>11</v>
      </c>
      <c r="G1919" s="196">
        <v>99279</v>
      </c>
      <c r="H1919" s="196" t="s">
        <v>1977</v>
      </c>
      <c r="I1919" s="196" t="s">
        <v>96</v>
      </c>
      <c r="J1919" s="196" t="s">
        <v>62</v>
      </c>
      <c r="K1919" s="199">
        <v>6243.39</v>
      </c>
      <c r="L1919" s="196" t="s">
        <v>63</v>
      </c>
      <c r="M1919"/>
    </row>
    <row r="1920" spans="1:13" ht="13.5" hidden="1" x14ac:dyDescent="0.25">
      <c r="A1920" s="196" t="s">
        <v>1687</v>
      </c>
      <c r="B1920" s="196" t="s">
        <v>1688</v>
      </c>
      <c r="C1920" s="196" t="s">
        <v>1854</v>
      </c>
      <c r="D1920" s="196" t="s">
        <v>1855</v>
      </c>
      <c r="E1920" s="197" t="s">
        <v>11</v>
      </c>
      <c r="F1920" s="196" t="s">
        <v>11</v>
      </c>
      <c r="G1920" s="196">
        <v>99280</v>
      </c>
      <c r="H1920" s="196" t="s">
        <v>1978</v>
      </c>
      <c r="I1920" s="196" t="s">
        <v>96</v>
      </c>
      <c r="J1920" s="196" t="s">
        <v>62</v>
      </c>
      <c r="K1920" s="199">
        <v>2067.9899999999998</v>
      </c>
      <c r="L1920" s="196" t="s">
        <v>63</v>
      </c>
      <c r="M1920"/>
    </row>
    <row r="1921" spans="1:13" ht="13.5" hidden="1" x14ac:dyDescent="0.25">
      <c r="A1921" s="196" t="s">
        <v>1687</v>
      </c>
      <c r="B1921" s="196" t="s">
        <v>1688</v>
      </c>
      <c r="C1921" s="196" t="s">
        <v>1854</v>
      </c>
      <c r="D1921" s="196" t="s">
        <v>1855</v>
      </c>
      <c r="E1921" s="197" t="s">
        <v>11</v>
      </c>
      <c r="F1921" s="196" t="s">
        <v>11</v>
      </c>
      <c r="G1921" s="196">
        <v>99281</v>
      </c>
      <c r="H1921" s="196" t="s">
        <v>1979</v>
      </c>
      <c r="I1921" s="196" t="s">
        <v>9</v>
      </c>
      <c r="J1921" s="196" t="s">
        <v>62</v>
      </c>
      <c r="K1921" s="199">
        <v>2786.21</v>
      </c>
      <c r="L1921" s="196" t="s">
        <v>63</v>
      </c>
      <c r="M1921"/>
    </row>
    <row r="1922" spans="1:13" ht="13.5" hidden="1" x14ac:dyDescent="0.25">
      <c r="A1922" s="196" t="s">
        <v>1687</v>
      </c>
      <c r="B1922" s="196" t="s">
        <v>1688</v>
      </c>
      <c r="C1922" s="196" t="s">
        <v>1854</v>
      </c>
      <c r="D1922" s="196" t="s">
        <v>1855</v>
      </c>
      <c r="E1922" s="197" t="s">
        <v>11</v>
      </c>
      <c r="F1922" s="196" t="s">
        <v>11</v>
      </c>
      <c r="G1922" s="196">
        <v>99282</v>
      </c>
      <c r="H1922" s="196" t="s">
        <v>1980</v>
      </c>
      <c r="I1922" s="196" t="s">
        <v>9</v>
      </c>
      <c r="J1922" s="196" t="s">
        <v>62</v>
      </c>
      <c r="K1922" s="199">
        <v>3087.7</v>
      </c>
      <c r="L1922" s="196" t="s">
        <v>63</v>
      </c>
      <c r="M1922"/>
    </row>
    <row r="1923" spans="1:13" ht="13.5" hidden="1" x14ac:dyDescent="0.25">
      <c r="A1923" s="196" t="s">
        <v>1687</v>
      </c>
      <c r="B1923" s="196" t="s">
        <v>1688</v>
      </c>
      <c r="C1923" s="196" t="s">
        <v>1854</v>
      </c>
      <c r="D1923" s="196" t="s">
        <v>1855</v>
      </c>
      <c r="E1923" s="197" t="s">
        <v>11</v>
      </c>
      <c r="F1923" s="196" t="s">
        <v>11</v>
      </c>
      <c r="G1923" s="196">
        <v>99283</v>
      </c>
      <c r="H1923" s="196" t="s">
        <v>1981</v>
      </c>
      <c r="I1923" s="196" t="s">
        <v>9</v>
      </c>
      <c r="J1923" s="196" t="s">
        <v>62</v>
      </c>
      <c r="K1923" s="199">
        <v>1203.8499999999999</v>
      </c>
      <c r="L1923" s="196" t="s">
        <v>63</v>
      </c>
      <c r="M1923"/>
    </row>
    <row r="1924" spans="1:13" ht="13.5" hidden="1" x14ac:dyDescent="0.25">
      <c r="A1924" s="196" t="s">
        <v>1687</v>
      </c>
      <c r="B1924" s="196" t="s">
        <v>1688</v>
      </c>
      <c r="C1924" s="196" t="s">
        <v>1854</v>
      </c>
      <c r="D1924" s="196" t="s">
        <v>1855</v>
      </c>
      <c r="E1924" s="197" t="s">
        <v>11</v>
      </c>
      <c r="F1924" s="196" t="s">
        <v>11</v>
      </c>
      <c r="G1924" s="196">
        <v>99284</v>
      </c>
      <c r="H1924" s="196" t="s">
        <v>1982</v>
      </c>
      <c r="I1924" s="196" t="s">
        <v>96</v>
      </c>
      <c r="J1924" s="196" t="s">
        <v>62</v>
      </c>
      <c r="K1924" s="199">
        <v>7738.03</v>
      </c>
      <c r="L1924" s="196" t="s">
        <v>63</v>
      </c>
      <c r="M1924"/>
    </row>
    <row r="1925" spans="1:13" ht="13.5" hidden="1" x14ac:dyDescent="0.25">
      <c r="A1925" s="196" t="s">
        <v>1687</v>
      </c>
      <c r="B1925" s="196" t="s">
        <v>1688</v>
      </c>
      <c r="C1925" s="196" t="s">
        <v>1854</v>
      </c>
      <c r="D1925" s="196" t="s">
        <v>1855</v>
      </c>
      <c r="E1925" s="197" t="s">
        <v>11</v>
      </c>
      <c r="F1925" s="196" t="s">
        <v>11</v>
      </c>
      <c r="G1925" s="196">
        <v>99285</v>
      </c>
      <c r="H1925" s="196" t="s">
        <v>1983</v>
      </c>
      <c r="I1925" s="196" t="s">
        <v>96</v>
      </c>
      <c r="J1925" s="196" t="s">
        <v>62</v>
      </c>
      <c r="K1925" s="199">
        <v>1341.45</v>
      </c>
      <c r="L1925" s="196" t="s">
        <v>63</v>
      </c>
      <c r="M1925"/>
    </row>
    <row r="1926" spans="1:13" ht="13.5" hidden="1" x14ac:dyDescent="0.25">
      <c r="A1926" s="196" t="s">
        <v>1687</v>
      </c>
      <c r="B1926" s="196" t="s">
        <v>1688</v>
      </c>
      <c r="C1926" s="196" t="s">
        <v>1854</v>
      </c>
      <c r="D1926" s="196" t="s">
        <v>1855</v>
      </c>
      <c r="E1926" s="197" t="s">
        <v>11</v>
      </c>
      <c r="F1926" s="196" t="s">
        <v>11</v>
      </c>
      <c r="G1926" s="196">
        <v>99286</v>
      </c>
      <c r="H1926" s="196" t="s">
        <v>1984</v>
      </c>
      <c r="I1926" s="196" t="s">
        <v>96</v>
      </c>
      <c r="J1926" s="196" t="s">
        <v>62</v>
      </c>
      <c r="K1926" s="199">
        <v>6954.34</v>
      </c>
      <c r="L1926" s="196" t="s">
        <v>63</v>
      </c>
      <c r="M1926"/>
    </row>
    <row r="1927" spans="1:13" ht="13.5" hidden="1" x14ac:dyDescent="0.25">
      <c r="A1927" s="196" t="s">
        <v>1687</v>
      </c>
      <c r="B1927" s="196" t="s">
        <v>1688</v>
      </c>
      <c r="C1927" s="196" t="s">
        <v>1854</v>
      </c>
      <c r="D1927" s="196" t="s">
        <v>1855</v>
      </c>
      <c r="E1927" s="197" t="s">
        <v>11</v>
      </c>
      <c r="F1927" s="196" t="s">
        <v>11</v>
      </c>
      <c r="G1927" s="196">
        <v>99287</v>
      </c>
      <c r="H1927" s="196" t="s">
        <v>1985</v>
      </c>
      <c r="I1927" s="196" t="s">
        <v>96</v>
      </c>
      <c r="J1927" s="196" t="s">
        <v>62</v>
      </c>
      <c r="K1927" s="199">
        <v>9725.6200000000008</v>
      </c>
      <c r="L1927" s="196" t="s">
        <v>63</v>
      </c>
      <c r="M1927"/>
    </row>
    <row r="1928" spans="1:13" ht="13.5" hidden="1" x14ac:dyDescent="0.25">
      <c r="A1928" s="196" t="s">
        <v>1687</v>
      </c>
      <c r="B1928" s="196" t="s">
        <v>1688</v>
      </c>
      <c r="C1928" s="196" t="s">
        <v>1854</v>
      </c>
      <c r="D1928" s="196" t="s">
        <v>1855</v>
      </c>
      <c r="E1928" s="197" t="s">
        <v>11</v>
      </c>
      <c r="F1928" s="196" t="s">
        <v>11</v>
      </c>
      <c r="G1928" s="196">
        <v>99288</v>
      </c>
      <c r="H1928" s="196" t="s">
        <v>1986</v>
      </c>
      <c r="I1928" s="196" t="s">
        <v>9</v>
      </c>
      <c r="J1928" s="196" t="s">
        <v>62</v>
      </c>
      <c r="K1928" s="197">
        <v>554.36</v>
      </c>
      <c r="L1928" s="196" t="s">
        <v>63</v>
      </c>
      <c r="M1928"/>
    </row>
    <row r="1929" spans="1:13" ht="13.5" hidden="1" x14ac:dyDescent="0.25">
      <c r="A1929" s="196" t="s">
        <v>1687</v>
      </c>
      <c r="B1929" s="196" t="s">
        <v>1688</v>
      </c>
      <c r="C1929" s="196" t="s">
        <v>1854</v>
      </c>
      <c r="D1929" s="196" t="s">
        <v>1855</v>
      </c>
      <c r="E1929" s="197" t="s">
        <v>11</v>
      </c>
      <c r="F1929" s="196" t="s">
        <v>11</v>
      </c>
      <c r="G1929" s="196">
        <v>99289</v>
      </c>
      <c r="H1929" s="196" t="s">
        <v>1987</v>
      </c>
      <c r="I1929" s="196" t="s">
        <v>9</v>
      </c>
      <c r="J1929" s="196" t="s">
        <v>62</v>
      </c>
      <c r="K1929" s="199">
        <v>3061.87</v>
      </c>
      <c r="L1929" s="196" t="s">
        <v>63</v>
      </c>
      <c r="M1929"/>
    </row>
    <row r="1930" spans="1:13" ht="13.5" hidden="1" x14ac:dyDescent="0.25">
      <c r="A1930" s="196" t="s">
        <v>1687</v>
      </c>
      <c r="B1930" s="196" t="s">
        <v>1688</v>
      </c>
      <c r="C1930" s="196" t="s">
        <v>1854</v>
      </c>
      <c r="D1930" s="196" t="s">
        <v>1855</v>
      </c>
      <c r="E1930" s="197" t="s">
        <v>11</v>
      </c>
      <c r="F1930" s="196" t="s">
        <v>11</v>
      </c>
      <c r="G1930" s="196">
        <v>99290</v>
      </c>
      <c r="H1930" s="196" t="s">
        <v>1988</v>
      </c>
      <c r="I1930" s="196" t="s">
        <v>96</v>
      </c>
      <c r="J1930" s="196" t="s">
        <v>62</v>
      </c>
      <c r="K1930" s="199">
        <v>4164.96</v>
      </c>
      <c r="L1930" s="196" t="s">
        <v>63</v>
      </c>
      <c r="M1930"/>
    </row>
    <row r="1931" spans="1:13" ht="13.5" hidden="1" x14ac:dyDescent="0.25">
      <c r="A1931" s="196" t="s">
        <v>1687</v>
      </c>
      <c r="B1931" s="196" t="s">
        <v>1688</v>
      </c>
      <c r="C1931" s="196" t="s">
        <v>1854</v>
      </c>
      <c r="D1931" s="196" t="s">
        <v>1855</v>
      </c>
      <c r="E1931" s="197" t="s">
        <v>11</v>
      </c>
      <c r="F1931" s="196" t="s">
        <v>11</v>
      </c>
      <c r="G1931" s="196">
        <v>99291</v>
      </c>
      <c r="H1931" s="196" t="s">
        <v>1989</v>
      </c>
      <c r="I1931" s="196" t="s">
        <v>9</v>
      </c>
      <c r="J1931" s="196" t="s">
        <v>62</v>
      </c>
      <c r="K1931" s="199">
        <v>3061.87</v>
      </c>
      <c r="L1931" s="196" t="s">
        <v>63</v>
      </c>
      <c r="M1931"/>
    </row>
    <row r="1932" spans="1:13" ht="13.5" hidden="1" x14ac:dyDescent="0.25">
      <c r="A1932" s="196" t="s">
        <v>1687</v>
      </c>
      <c r="B1932" s="196" t="s">
        <v>1688</v>
      </c>
      <c r="C1932" s="196" t="s">
        <v>1854</v>
      </c>
      <c r="D1932" s="196" t="s">
        <v>1855</v>
      </c>
      <c r="E1932" s="197" t="s">
        <v>11</v>
      </c>
      <c r="F1932" s="196" t="s">
        <v>11</v>
      </c>
      <c r="G1932" s="196">
        <v>99292</v>
      </c>
      <c r="H1932" s="196" t="s">
        <v>1990</v>
      </c>
      <c r="I1932" s="196" t="s">
        <v>96</v>
      </c>
      <c r="J1932" s="196" t="s">
        <v>62</v>
      </c>
      <c r="K1932" s="199">
        <v>2548.5300000000002</v>
      </c>
      <c r="L1932" s="196" t="s">
        <v>63</v>
      </c>
      <c r="M1932"/>
    </row>
    <row r="1933" spans="1:13" ht="13.5" hidden="1" x14ac:dyDescent="0.25">
      <c r="A1933" s="196" t="s">
        <v>1687</v>
      </c>
      <c r="B1933" s="196" t="s">
        <v>1688</v>
      </c>
      <c r="C1933" s="196" t="s">
        <v>1854</v>
      </c>
      <c r="D1933" s="196" t="s">
        <v>1855</v>
      </c>
      <c r="E1933" s="197" t="s">
        <v>11</v>
      </c>
      <c r="F1933" s="196" t="s">
        <v>11</v>
      </c>
      <c r="G1933" s="196">
        <v>99293</v>
      </c>
      <c r="H1933" s="196" t="s">
        <v>1991</v>
      </c>
      <c r="I1933" s="196" t="s">
        <v>9</v>
      </c>
      <c r="J1933" s="196" t="s">
        <v>62</v>
      </c>
      <c r="K1933" s="199">
        <v>1460.67</v>
      </c>
      <c r="L1933" s="196" t="s">
        <v>63</v>
      </c>
      <c r="M1933"/>
    </row>
    <row r="1934" spans="1:13" ht="13.5" hidden="1" x14ac:dyDescent="0.25">
      <c r="A1934" s="196" t="s">
        <v>1687</v>
      </c>
      <c r="B1934" s="196" t="s">
        <v>1688</v>
      </c>
      <c r="C1934" s="196" t="s">
        <v>1854</v>
      </c>
      <c r="D1934" s="196" t="s">
        <v>1855</v>
      </c>
      <c r="E1934" s="197" t="s">
        <v>11</v>
      </c>
      <c r="F1934" s="196" t="s">
        <v>11</v>
      </c>
      <c r="G1934" s="196">
        <v>99294</v>
      </c>
      <c r="H1934" s="196" t="s">
        <v>1992</v>
      </c>
      <c r="I1934" s="196" t="s">
        <v>96</v>
      </c>
      <c r="J1934" s="196" t="s">
        <v>62</v>
      </c>
      <c r="K1934" s="199">
        <v>8624.2000000000007</v>
      </c>
      <c r="L1934" s="196" t="s">
        <v>63</v>
      </c>
      <c r="M1934"/>
    </row>
    <row r="1935" spans="1:13" ht="13.5" hidden="1" x14ac:dyDescent="0.25">
      <c r="A1935" s="196" t="s">
        <v>1687</v>
      </c>
      <c r="B1935" s="196" t="s">
        <v>1688</v>
      </c>
      <c r="C1935" s="196" t="s">
        <v>1854</v>
      </c>
      <c r="D1935" s="196" t="s">
        <v>1855</v>
      </c>
      <c r="E1935" s="197" t="s">
        <v>11</v>
      </c>
      <c r="F1935" s="196" t="s">
        <v>11</v>
      </c>
      <c r="G1935" s="196">
        <v>99296</v>
      </c>
      <c r="H1935" s="196" t="s">
        <v>1993</v>
      </c>
      <c r="I1935" s="196" t="s">
        <v>9</v>
      </c>
      <c r="J1935" s="196" t="s">
        <v>62</v>
      </c>
      <c r="K1935" s="199">
        <v>3363.36</v>
      </c>
      <c r="L1935" s="196" t="s">
        <v>63</v>
      </c>
      <c r="M1935"/>
    </row>
    <row r="1936" spans="1:13" ht="13.5" hidden="1" x14ac:dyDescent="0.25">
      <c r="A1936" s="196" t="s">
        <v>1687</v>
      </c>
      <c r="B1936" s="196" t="s">
        <v>1688</v>
      </c>
      <c r="C1936" s="196" t="s">
        <v>1854</v>
      </c>
      <c r="D1936" s="196" t="s">
        <v>1855</v>
      </c>
      <c r="E1936" s="197" t="s">
        <v>11</v>
      </c>
      <c r="F1936" s="196" t="s">
        <v>11</v>
      </c>
      <c r="G1936" s="196">
        <v>99297</v>
      </c>
      <c r="H1936" s="196" t="s">
        <v>1994</v>
      </c>
      <c r="I1936" s="196" t="s">
        <v>9</v>
      </c>
      <c r="J1936" s="196" t="s">
        <v>62</v>
      </c>
      <c r="K1936" s="199">
        <v>3358.91</v>
      </c>
      <c r="L1936" s="196" t="s">
        <v>63</v>
      </c>
      <c r="M1936"/>
    </row>
    <row r="1937" spans="1:13" ht="13.5" hidden="1" x14ac:dyDescent="0.25">
      <c r="A1937" s="196" t="s">
        <v>1687</v>
      </c>
      <c r="B1937" s="196" t="s">
        <v>1688</v>
      </c>
      <c r="C1937" s="196" t="s">
        <v>1854</v>
      </c>
      <c r="D1937" s="196" t="s">
        <v>1855</v>
      </c>
      <c r="E1937" s="197" t="s">
        <v>11</v>
      </c>
      <c r="F1937" s="196" t="s">
        <v>11</v>
      </c>
      <c r="G1937" s="196">
        <v>99298</v>
      </c>
      <c r="H1937" s="196" t="s">
        <v>1995</v>
      </c>
      <c r="I1937" s="196" t="s">
        <v>96</v>
      </c>
      <c r="J1937" s="196" t="s">
        <v>62</v>
      </c>
      <c r="K1937" s="199">
        <v>10993.55</v>
      </c>
      <c r="L1937" s="196" t="s">
        <v>63</v>
      </c>
      <c r="M1937"/>
    </row>
    <row r="1938" spans="1:13" ht="13.5" hidden="1" x14ac:dyDescent="0.25">
      <c r="A1938" s="196" t="s">
        <v>1687</v>
      </c>
      <c r="B1938" s="196" t="s">
        <v>1688</v>
      </c>
      <c r="C1938" s="196" t="s">
        <v>1854</v>
      </c>
      <c r="D1938" s="196" t="s">
        <v>1855</v>
      </c>
      <c r="E1938" s="197" t="s">
        <v>11</v>
      </c>
      <c r="F1938" s="196" t="s">
        <v>11</v>
      </c>
      <c r="G1938" s="196">
        <v>99299</v>
      </c>
      <c r="H1938" s="196" t="s">
        <v>1996</v>
      </c>
      <c r="I1938" s="196" t="s">
        <v>9</v>
      </c>
      <c r="J1938" s="196" t="s">
        <v>62</v>
      </c>
      <c r="K1938" s="199">
        <v>3639</v>
      </c>
      <c r="L1938" s="196" t="s">
        <v>63</v>
      </c>
      <c r="M1938"/>
    </row>
    <row r="1939" spans="1:13" ht="13.5" hidden="1" x14ac:dyDescent="0.25">
      <c r="A1939" s="196" t="s">
        <v>1687</v>
      </c>
      <c r="B1939" s="196" t="s">
        <v>1688</v>
      </c>
      <c r="C1939" s="196" t="s">
        <v>1854</v>
      </c>
      <c r="D1939" s="196" t="s">
        <v>1855</v>
      </c>
      <c r="E1939" s="197" t="s">
        <v>11</v>
      </c>
      <c r="F1939" s="196" t="s">
        <v>11</v>
      </c>
      <c r="G1939" s="196">
        <v>99300</v>
      </c>
      <c r="H1939" s="196" t="s">
        <v>1997</v>
      </c>
      <c r="I1939" s="196" t="s">
        <v>96</v>
      </c>
      <c r="J1939" s="196" t="s">
        <v>62</v>
      </c>
      <c r="K1939" s="199">
        <v>12261.47</v>
      </c>
      <c r="L1939" s="196" t="s">
        <v>63</v>
      </c>
      <c r="M1939"/>
    </row>
    <row r="1940" spans="1:13" ht="13.5" hidden="1" x14ac:dyDescent="0.25">
      <c r="A1940" s="196" t="s">
        <v>1687</v>
      </c>
      <c r="B1940" s="196" t="s">
        <v>1688</v>
      </c>
      <c r="C1940" s="196" t="s">
        <v>1854</v>
      </c>
      <c r="D1940" s="196" t="s">
        <v>1855</v>
      </c>
      <c r="E1940" s="197" t="s">
        <v>11</v>
      </c>
      <c r="F1940" s="196" t="s">
        <v>11</v>
      </c>
      <c r="G1940" s="196">
        <v>99301</v>
      </c>
      <c r="H1940" s="196" t="s">
        <v>1998</v>
      </c>
      <c r="I1940" s="196" t="s">
        <v>96</v>
      </c>
      <c r="J1940" s="196" t="s">
        <v>62</v>
      </c>
      <c r="K1940" s="199">
        <v>6128.12</v>
      </c>
      <c r="L1940" s="196" t="s">
        <v>63</v>
      </c>
      <c r="M1940"/>
    </row>
    <row r="1941" spans="1:13" ht="13.5" hidden="1" x14ac:dyDescent="0.25">
      <c r="A1941" s="196" t="s">
        <v>1687</v>
      </c>
      <c r="B1941" s="196" t="s">
        <v>1688</v>
      </c>
      <c r="C1941" s="196" t="s">
        <v>1854</v>
      </c>
      <c r="D1941" s="196" t="s">
        <v>1855</v>
      </c>
      <c r="E1941" s="197" t="s">
        <v>11</v>
      </c>
      <c r="F1941" s="196" t="s">
        <v>11</v>
      </c>
      <c r="G1941" s="196">
        <v>99302</v>
      </c>
      <c r="H1941" s="196" t="s">
        <v>1999</v>
      </c>
      <c r="I1941" s="196" t="s">
        <v>9</v>
      </c>
      <c r="J1941" s="196" t="s">
        <v>62</v>
      </c>
      <c r="K1941" s="199">
        <v>3919.11</v>
      </c>
      <c r="L1941" s="196" t="s">
        <v>63</v>
      </c>
      <c r="M1941"/>
    </row>
    <row r="1942" spans="1:13" ht="13.5" hidden="1" x14ac:dyDescent="0.25">
      <c r="A1942" s="196" t="s">
        <v>1687</v>
      </c>
      <c r="B1942" s="196" t="s">
        <v>1688</v>
      </c>
      <c r="C1942" s="196" t="s">
        <v>1854</v>
      </c>
      <c r="D1942" s="196" t="s">
        <v>1855</v>
      </c>
      <c r="E1942" s="197" t="s">
        <v>11</v>
      </c>
      <c r="F1942" s="196" t="s">
        <v>11</v>
      </c>
      <c r="G1942" s="196">
        <v>99303</v>
      </c>
      <c r="H1942" s="196" t="s">
        <v>2000</v>
      </c>
      <c r="I1942" s="196" t="s">
        <v>96</v>
      </c>
      <c r="J1942" s="196" t="s">
        <v>62</v>
      </c>
      <c r="K1942" s="199">
        <v>11221.42</v>
      </c>
      <c r="L1942" s="196" t="s">
        <v>63</v>
      </c>
      <c r="M1942"/>
    </row>
    <row r="1943" spans="1:13" ht="13.5" hidden="1" x14ac:dyDescent="0.25">
      <c r="A1943" s="196" t="s">
        <v>1687</v>
      </c>
      <c r="B1943" s="196" t="s">
        <v>1688</v>
      </c>
      <c r="C1943" s="196" t="s">
        <v>1854</v>
      </c>
      <c r="D1943" s="196" t="s">
        <v>1855</v>
      </c>
      <c r="E1943" s="197" t="s">
        <v>11</v>
      </c>
      <c r="F1943" s="196" t="s">
        <v>11</v>
      </c>
      <c r="G1943" s="196">
        <v>99304</v>
      </c>
      <c r="H1943" s="196" t="s">
        <v>2001</v>
      </c>
      <c r="I1943" s="196" t="s">
        <v>9</v>
      </c>
      <c r="J1943" s="196" t="s">
        <v>62</v>
      </c>
      <c r="K1943" s="199">
        <v>3643.45</v>
      </c>
      <c r="L1943" s="196" t="s">
        <v>63</v>
      </c>
      <c r="M1943"/>
    </row>
    <row r="1944" spans="1:13" ht="13.5" hidden="1" x14ac:dyDescent="0.25">
      <c r="A1944" s="196" t="s">
        <v>1687</v>
      </c>
      <c r="B1944" s="196" t="s">
        <v>1688</v>
      </c>
      <c r="C1944" s="196" t="s">
        <v>1854</v>
      </c>
      <c r="D1944" s="196" t="s">
        <v>1855</v>
      </c>
      <c r="E1944" s="197" t="s">
        <v>11</v>
      </c>
      <c r="F1944" s="196" t="s">
        <v>11</v>
      </c>
      <c r="G1944" s="196">
        <v>99305</v>
      </c>
      <c r="H1944" s="196" t="s">
        <v>2002</v>
      </c>
      <c r="I1944" s="196" t="s">
        <v>96</v>
      </c>
      <c r="J1944" s="196" t="s">
        <v>62</v>
      </c>
      <c r="K1944" s="199">
        <v>12675.43</v>
      </c>
      <c r="L1944" s="196" t="s">
        <v>63</v>
      </c>
      <c r="M1944"/>
    </row>
    <row r="1945" spans="1:13" ht="13.5" hidden="1" x14ac:dyDescent="0.25">
      <c r="A1945" s="196" t="s">
        <v>1687</v>
      </c>
      <c r="B1945" s="196" t="s">
        <v>1688</v>
      </c>
      <c r="C1945" s="196" t="s">
        <v>1854</v>
      </c>
      <c r="D1945" s="196" t="s">
        <v>1855</v>
      </c>
      <c r="E1945" s="197" t="s">
        <v>11</v>
      </c>
      <c r="F1945" s="196" t="s">
        <v>11</v>
      </c>
      <c r="G1945" s="196">
        <v>99306</v>
      </c>
      <c r="H1945" s="196" t="s">
        <v>2003</v>
      </c>
      <c r="I1945" s="196" t="s">
        <v>9</v>
      </c>
      <c r="J1945" s="196" t="s">
        <v>62</v>
      </c>
      <c r="K1945" s="199">
        <v>3919.11</v>
      </c>
      <c r="L1945" s="196" t="s">
        <v>63</v>
      </c>
      <c r="M1945"/>
    </row>
    <row r="1946" spans="1:13" ht="13.5" hidden="1" x14ac:dyDescent="0.25">
      <c r="A1946" s="196" t="s">
        <v>1687</v>
      </c>
      <c r="B1946" s="196" t="s">
        <v>1688</v>
      </c>
      <c r="C1946" s="196" t="s">
        <v>1854</v>
      </c>
      <c r="D1946" s="196" t="s">
        <v>1855</v>
      </c>
      <c r="E1946" s="197" t="s">
        <v>11</v>
      </c>
      <c r="F1946" s="196" t="s">
        <v>11</v>
      </c>
      <c r="G1946" s="196">
        <v>99307</v>
      </c>
      <c r="H1946" s="196" t="s">
        <v>2004</v>
      </c>
      <c r="I1946" s="196" t="s">
        <v>9</v>
      </c>
      <c r="J1946" s="196" t="s">
        <v>62</v>
      </c>
      <c r="K1946" s="199">
        <v>2531.86</v>
      </c>
      <c r="L1946" s="196" t="s">
        <v>63</v>
      </c>
      <c r="M1946"/>
    </row>
    <row r="1947" spans="1:13" ht="13.5" hidden="1" x14ac:dyDescent="0.25">
      <c r="A1947" s="196" t="s">
        <v>1687</v>
      </c>
      <c r="B1947" s="196" t="s">
        <v>1688</v>
      </c>
      <c r="C1947" s="196" t="s">
        <v>1854</v>
      </c>
      <c r="D1947" s="196" t="s">
        <v>1855</v>
      </c>
      <c r="E1947" s="197" t="s">
        <v>11</v>
      </c>
      <c r="F1947" s="196" t="s">
        <v>11</v>
      </c>
      <c r="G1947" s="196">
        <v>99308</v>
      </c>
      <c r="H1947" s="196" t="s">
        <v>2005</v>
      </c>
      <c r="I1947" s="196" t="s">
        <v>96</v>
      </c>
      <c r="J1947" s="196" t="s">
        <v>62</v>
      </c>
      <c r="K1947" s="199">
        <v>14129.45</v>
      </c>
      <c r="L1947" s="196" t="s">
        <v>63</v>
      </c>
      <c r="M1947"/>
    </row>
    <row r="1948" spans="1:13" ht="13.5" hidden="1" x14ac:dyDescent="0.25">
      <c r="A1948" s="196" t="s">
        <v>1687</v>
      </c>
      <c r="B1948" s="196" t="s">
        <v>1688</v>
      </c>
      <c r="C1948" s="196" t="s">
        <v>1854</v>
      </c>
      <c r="D1948" s="196" t="s">
        <v>1855</v>
      </c>
      <c r="E1948" s="197" t="s">
        <v>11</v>
      </c>
      <c r="F1948" s="196" t="s">
        <v>11</v>
      </c>
      <c r="G1948" s="196">
        <v>99309</v>
      </c>
      <c r="H1948" s="196" t="s">
        <v>2006</v>
      </c>
      <c r="I1948" s="196" t="s">
        <v>9</v>
      </c>
      <c r="J1948" s="196" t="s">
        <v>62</v>
      </c>
      <c r="K1948" s="199">
        <v>4199.29</v>
      </c>
      <c r="L1948" s="196" t="s">
        <v>63</v>
      </c>
      <c r="M1948"/>
    </row>
    <row r="1949" spans="1:13" ht="13.5" hidden="1" x14ac:dyDescent="0.25">
      <c r="A1949" s="196" t="s">
        <v>1687</v>
      </c>
      <c r="B1949" s="196" t="s">
        <v>1688</v>
      </c>
      <c r="C1949" s="196" t="s">
        <v>1854</v>
      </c>
      <c r="D1949" s="196" t="s">
        <v>1855</v>
      </c>
      <c r="E1949" s="197" t="s">
        <v>11</v>
      </c>
      <c r="F1949" s="196" t="s">
        <v>11</v>
      </c>
      <c r="G1949" s="196">
        <v>99310</v>
      </c>
      <c r="H1949" s="196" t="s">
        <v>2007</v>
      </c>
      <c r="I1949" s="196" t="s">
        <v>96</v>
      </c>
      <c r="J1949" s="196" t="s">
        <v>62</v>
      </c>
      <c r="K1949" s="199">
        <v>14357.37</v>
      </c>
      <c r="L1949" s="196" t="s">
        <v>63</v>
      </c>
      <c r="M1949"/>
    </row>
    <row r="1950" spans="1:13" ht="13.5" hidden="1" x14ac:dyDescent="0.25">
      <c r="A1950" s="196" t="s">
        <v>1687</v>
      </c>
      <c r="B1950" s="196" t="s">
        <v>1688</v>
      </c>
      <c r="C1950" s="196" t="s">
        <v>1854</v>
      </c>
      <c r="D1950" s="196" t="s">
        <v>1855</v>
      </c>
      <c r="E1950" s="197" t="s">
        <v>11</v>
      </c>
      <c r="F1950" s="196" t="s">
        <v>11</v>
      </c>
      <c r="G1950" s="196">
        <v>99311</v>
      </c>
      <c r="H1950" s="196" t="s">
        <v>2008</v>
      </c>
      <c r="I1950" s="196" t="s">
        <v>9</v>
      </c>
      <c r="J1950" s="196" t="s">
        <v>62</v>
      </c>
      <c r="K1950" s="199">
        <v>4199.29</v>
      </c>
      <c r="L1950" s="196" t="s">
        <v>63</v>
      </c>
      <c r="M1950"/>
    </row>
    <row r="1951" spans="1:13" ht="13.5" hidden="1" x14ac:dyDescent="0.25">
      <c r="A1951" s="196" t="s">
        <v>1687</v>
      </c>
      <c r="B1951" s="196" t="s">
        <v>1688</v>
      </c>
      <c r="C1951" s="196" t="s">
        <v>1854</v>
      </c>
      <c r="D1951" s="196" t="s">
        <v>1855</v>
      </c>
      <c r="E1951" s="197" t="s">
        <v>11</v>
      </c>
      <c r="F1951" s="196" t="s">
        <v>11</v>
      </c>
      <c r="G1951" s="196">
        <v>99312</v>
      </c>
      <c r="H1951" s="196" t="s">
        <v>2009</v>
      </c>
      <c r="I1951" s="196" t="s">
        <v>96</v>
      </c>
      <c r="J1951" s="196" t="s">
        <v>62</v>
      </c>
      <c r="K1951" s="199">
        <v>7177.19</v>
      </c>
      <c r="L1951" s="196" t="s">
        <v>63</v>
      </c>
      <c r="M1951"/>
    </row>
    <row r="1952" spans="1:13" ht="13.5" hidden="1" x14ac:dyDescent="0.25">
      <c r="A1952" s="196" t="s">
        <v>1687</v>
      </c>
      <c r="B1952" s="196" t="s">
        <v>1688</v>
      </c>
      <c r="C1952" s="196" t="s">
        <v>1854</v>
      </c>
      <c r="D1952" s="196" t="s">
        <v>1855</v>
      </c>
      <c r="E1952" s="197" t="s">
        <v>11</v>
      </c>
      <c r="F1952" s="196" t="s">
        <v>11</v>
      </c>
      <c r="G1952" s="196">
        <v>99313</v>
      </c>
      <c r="H1952" s="196" t="s">
        <v>2010</v>
      </c>
      <c r="I1952" s="196" t="s">
        <v>96</v>
      </c>
      <c r="J1952" s="196" t="s">
        <v>62</v>
      </c>
      <c r="K1952" s="199">
        <v>15997.29</v>
      </c>
      <c r="L1952" s="196" t="s">
        <v>63</v>
      </c>
      <c r="M1952"/>
    </row>
    <row r="1953" spans="1:13" ht="13.5" hidden="1" x14ac:dyDescent="0.25">
      <c r="A1953" s="196" t="s">
        <v>1687</v>
      </c>
      <c r="B1953" s="196" t="s">
        <v>1688</v>
      </c>
      <c r="C1953" s="196" t="s">
        <v>1854</v>
      </c>
      <c r="D1953" s="196" t="s">
        <v>1855</v>
      </c>
      <c r="E1953" s="197" t="s">
        <v>11</v>
      </c>
      <c r="F1953" s="196" t="s">
        <v>11</v>
      </c>
      <c r="G1953" s="196">
        <v>99314</v>
      </c>
      <c r="H1953" s="196" t="s">
        <v>2011</v>
      </c>
      <c r="I1953" s="196" t="s">
        <v>9</v>
      </c>
      <c r="J1953" s="196" t="s">
        <v>62</v>
      </c>
      <c r="K1953" s="199">
        <v>4479.41</v>
      </c>
      <c r="L1953" s="196" t="s">
        <v>63</v>
      </c>
      <c r="M1953"/>
    </row>
    <row r="1954" spans="1:13" ht="13.5" hidden="1" x14ac:dyDescent="0.25">
      <c r="A1954" s="196" t="s">
        <v>1687</v>
      </c>
      <c r="B1954" s="196" t="s">
        <v>1688</v>
      </c>
      <c r="C1954" s="196" t="s">
        <v>1854</v>
      </c>
      <c r="D1954" s="196" t="s">
        <v>1855</v>
      </c>
      <c r="E1954" s="197" t="s">
        <v>11</v>
      </c>
      <c r="F1954" s="196" t="s">
        <v>11</v>
      </c>
      <c r="G1954" s="196">
        <v>99315</v>
      </c>
      <c r="H1954" s="196" t="s">
        <v>2012</v>
      </c>
      <c r="I1954" s="196" t="s">
        <v>96</v>
      </c>
      <c r="J1954" s="196" t="s">
        <v>62</v>
      </c>
      <c r="K1954" s="199">
        <v>17865.3</v>
      </c>
      <c r="L1954" s="196" t="s">
        <v>63</v>
      </c>
      <c r="M1954"/>
    </row>
    <row r="1955" spans="1:13" ht="13.5" hidden="1" x14ac:dyDescent="0.25">
      <c r="A1955" s="196" t="s">
        <v>1687</v>
      </c>
      <c r="B1955" s="196" t="s">
        <v>1688</v>
      </c>
      <c r="C1955" s="196" t="s">
        <v>1854</v>
      </c>
      <c r="D1955" s="196" t="s">
        <v>1855</v>
      </c>
      <c r="E1955" s="197" t="s">
        <v>11</v>
      </c>
      <c r="F1955" s="196" t="s">
        <v>11</v>
      </c>
      <c r="G1955" s="196">
        <v>99317</v>
      </c>
      <c r="H1955" s="196" t="s">
        <v>2013</v>
      </c>
      <c r="I1955" s="196" t="s">
        <v>9</v>
      </c>
      <c r="J1955" s="196" t="s">
        <v>62</v>
      </c>
      <c r="K1955" s="199">
        <v>2807.54</v>
      </c>
      <c r="L1955" s="196" t="s">
        <v>63</v>
      </c>
      <c r="M1955"/>
    </row>
    <row r="1956" spans="1:13" ht="13.5" hidden="1" x14ac:dyDescent="0.25">
      <c r="A1956" s="196" t="s">
        <v>1687</v>
      </c>
      <c r="B1956" s="196" t="s">
        <v>1688</v>
      </c>
      <c r="C1956" s="196" t="s">
        <v>1854</v>
      </c>
      <c r="D1956" s="196" t="s">
        <v>1855</v>
      </c>
      <c r="E1956" s="197" t="s">
        <v>11</v>
      </c>
      <c r="F1956" s="196" t="s">
        <v>11</v>
      </c>
      <c r="G1956" s="196">
        <v>99318</v>
      </c>
      <c r="H1956" s="196" t="s">
        <v>2014</v>
      </c>
      <c r="I1956" s="196" t="s">
        <v>9</v>
      </c>
      <c r="J1956" s="196" t="s">
        <v>62</v>
      </c>
      <c r="K1956" s="197">
        <v>307.64999999999998</v>
      </c>
      <c r="L1956" s="196" t="s">
        <v>63</v>
      </c>
      <c r="M1956"/>
    </row>
    <row r="1957" spans="1:13" ht="13.5" hidden="1" x14ac:dyDescent="0.25">
      <c r="A1957" s="196" t="s">
        <v>1687</v>
      </c>
      <c r="B1957" s="196" t="s">
        <v>1688</v>
      </c>
      <c r="C1957" s="196" t="s">
        <v>1854</v>
      </c>
      <c r="D1957" s="196" t="s">
        <v>1855</v>
      </c>
      <c r="E1957" s="197" t="s">
        <v>11</v>
      </c>
      <c r="F1957" s="196" t="s">
        <v>11</v>
      </c>
      <c r="G1957" s="196">
        <v>99319</v>
      </c>
      <c r="H1957" s="196" t="s">
        <v>2015</v>
      </c>
      <c r="I1957" s="196" t="s">
        <v>9</v>
      </c>
      <c r="J1957" s="196" t="s">
        <v>62</v>
      </c>
      <c r="K1957" s="197">
        <v>954.83</v>
      </c>
      <c r="L1957" s="196" t="s">
        <v>63</v>
      </c>
      <c r="M1957"/>
    </row>
    <row r="1958" spans="1:13" ht="13.5" hidden="1" x14ac:dyDescent="0.25">
      <c r="A1958" s="196" t="s">
        <v>1687</v>
      </c>
      <c r="B1958" s="196" t="s">
        <v>1688</v>
      </c>
      <c r="C1958" s="196" t="s">
        <v>1854</v>
      </c>
      <c r="D1958" s="196" t="s">
        <v>1855</v>
      </c>
      <c r="E1958" s="197" t="s">
        <v>11</v>
      </c>
      <c r="F1958" s="196" t="s">
        <v>11</v>
      </c>
      <c r="G1958" s="196">
        <v>99320</v>
      </c>
      <c r="H1958" s="196" t="s">
        <v>2016</v>
      </c>
      <c r="I1958" s="196" t="s">
        <v>96</v>
      </c>
      <c r="J1958" s="196" t="s">
        <v>62</v>
      </c>
      <c r="K1958" s="199">
        <v>8288.43</v>
      </c>
      <c r="L1958" s="196" t="s">
        <v>63</v>
      </c>
      <c r="M1958"/>
    </row>
    <row r="1959" spans="1:13" ht="13.5" hidden="1" x14ac:dyDescent="0.25">
      <c r="A1959" s="196" t="s">
        <v>1687</v>
      </c>
      <c r="B1959" s="196" t="s">
        <v>1688</v>
      </c>
      <c r="C1959" s="196" t="s">
        <v>1854</v>
      </c>
      <c r="D1959" s="196" t="s">
        <v>1855</v>
      </c>
      <c r="E1959" s="197" t="s">
        <v>11</v>
      </c>
      <c r="F1959" s="196" t="s">
        <v>11</v>
      </c>
      <c r="G1959" s="196">
        <v>99321</v>
      </c>
      <c r="H1959" s="196" t="s">
        <v>2017</v>
      </c>
      <c r="I1959" s="196" t="s">
        <v>9</v>
      </c>
      <c r="J1959" s="196" t="s">
        <v>62</v>
      </c>
      <c r="K1959" s="199">
        <v>3083.26</v>
      </c>
      <c r="L1959" s="196" t="s">
        <v>63</v>
      </c>
      <c r="M1959"/>
    </row>
    <row r="1960" spans="1:13" ht="13.5" hidden="1" x14ac:dyDescent="0.25">
      <c r="A1960" s="196" t="s">
        <v>1687</v>
      </c>
      <c r="B1960" s="196" t="s">
        <v>1688</v>
      </c>
      <c r="C1960" s="196" t="s">
        <v>1854</v>
      </c>
      <c r="D1960" s="196" t="s">
        <v>1855</v>
      </c>
      <c r="E1960" s="197" t="s">
        <v>11</v>
      </c>
      <c r="F1960" s="196" t="s">
        <v>11</v>
      </c>
      <c r="G1960" s="196">
        <v>99322</v>
      </c>
      <c r="H1960" s="196" t="s">
        <v>2018</v>
      </c>
      <c r="I1960" s="196" t="s">
        <v>96</v>
      </c>
      <c r="J1960" s="196" t="s">
        <v>62</v>
      </c>
      <c r="K1960" s="199">
        <v>9345.27</v>
      </c>
      <c r="L1960" s="196" t="s">
        <v>63</v>
      </c>
      <c r="M1960"/>
    </row>
    <row r="1961" spans="1:13" ht="13.5" hidden="1" x14ac:dyDescent="0.25">
      <c r="A1961" s="196" t="s">
        <v>1687</v>
      </c>
      <c r="B1961" s="196" t="s">
        <v>1688</v>
      </c>
      <c r="C1961" s="196" t="s">
        <v>1854</v>
      </c>
      <c r="D1961" s="196" t="s">
        <v>1855</v>
      </c>
      <c r="E1961" s="197" t="s">
        <v>11</v>
      </c>
      <c r="F1961" s="196" t="s">
        <v>11</v>
      </c>
      <c r="G1961" s="196">
        <v>99323</v>
      </c>
      <c r="H1961" s="196" t="s">
        <v>2019</v>
      </c>
      <c r="I1961" s="196" t="s">
        <v>9</v>
      </c>
      <c r="J1961" s="196" t="s">
        <v>62</v>
      </c>
      <c r="K1961" s="199">
        <v>3358.91</v>
      </c>
      <c r="L1961" s="196" t="s">
        <v>63</v>
      </c>
      <c r="M1961"/>
    </row>
    <row r="1962" spans="1:13" ht="13.5" hidden="1" x14ac:dyDescent="0.25">
      <c r="A1962" s="196" t="s">
        <v>1687</v>
      </c>
      <c r="B1962" s="196" t="s">
        <v>1688</v>
      </c>
      <c r="C1962" s="196" t="s">
        <v>1854</v>
      </c>
      <c r="D1962" s="196" t="s">
        <v>1855</v>
      </c>
      <c r="E1962" s="197" t="s">
        <v>11</v>
      </c>
      <c r="F1962" s="196" t="s">
        <v>11</v>
      </c>
      <c r="G1962" s="196">
        <v>99324</v>
      </c>
      <c r="H1962" s="196" t="s">
        <v>2020</v>
      </c>
      <c r="I1962" s="196" t="s">
        <v>96</v>
      </c>
      <c r="J1962" s="196" t="s">
        <v>62</v>
      </c>
      <c r="K1962" s="199">
        <v>10402.200000000001</v>
      </c>
      <c r="L1962" s="196" t="s">
        <v>63</v>
      </c>
      <c r="M1962"/>
    </row>
    <row r="1963" spans="1:13" ht="13.5" hidden="1" x14ac:dyDescent="0.25">
      <c r="A1963" s="196" t="s">
        <v>1687</v>
      </c>
      <c r="B1963" s="196" t="s">
        <v>1688</v>
      </c>
      <c r="C1963" s="196" t="s">
        <v>1854</v>
      </c>
      <c r="D1963" s="196" t="s">
        <v>1855</v>
      </c>
      <c r="E1963" s="197" t="s">
        <v>11</v>
      </c>
      <c r="F1963" s="196" t="s">
        <v>11</v>
      </c>
      <c r="G1963" s="196">
        <v>99325</v>
      </c>
      <c r="H1963" s="196" t="s">
        <v>2021</v>
      </c>
      <c r="I1963" s="196" t="s">
        <v>9</v>
      </c>
      <c r="J1963" s="196" t="s">
        <v>62</v>
      </c>
      <c r="K1963" s="199">
        <v>3639</v>
      </c>
      <c r="L1963" s="196" t="s">
        <v>63</v>
      </c>
      <c r="M1963"/>
    </row>
    <row r="1964" spans="1:13" ht="13.5" hidden="1" x14ac:dyDescent="0.25">
      <c r="A1964" s="196" t="s">
        <v>1687</v>
      </c>
      <c r="B1964" s="196" t="s">
        <v>1688</v>
      </c>
      <c r="C1964" s="196" t="s">
        <v>1854</v>
      </c>
      <c r="D1964" s="196" t="s">
        <v>1855</v>
      </c>
      <c r="E1964" s="197" t="s">
        <v>11</v>
      </c>
      <c r="F1964" s="196" t="s">
        <v>11</v>
      </c>
      <c r="G1964" s="196">
        <v>99326</v>
      </c>
      <c r="H1964" s="196" t="s">
        <v>2022</v>
      </c>
      <c r="I1964" s="196" t="s">
        <v>96</v>
      </c>
      <c r="J1964" s="196" t="s">
        <v>62</v>
      </c>
      <c r="K1964" s="199">
        <v>8457.7000000000007</v>
      </c>
      <c r="L1964" s="196" t="s">
        <v>63</v>
      </c>
      <c r="M1964"/>
    </row>
    <row r="1965" spans="1:13" ht="13.5" hidden="1" x14ac:dyDescent="0.25">
      <c r="A1965" s="196" t="s">
        <v>1687</v>
      </c>
      <c r="B1965" s="196" t="s">
        <v>1688</v>
      </c>
      <c r="C1965" s="196" t="s">
        <v>1854</v>
      </c>
      <c r="D1965" s="196" t="s">
        <v>1855</v>
      </c>
      <c r="E1965" s="197" t="s">
        <v>11</v>
      </c>
      <c r="F1965" s="196" t="s">
        <v>11</v>
      </c>
      <c r="G1965" s="196">
        <v>99327</v>
      </c>
      <c r="H1965" s="196" t="s">
        <v>2023</v>
      </c>
      <c r="I1965" s="196" t="s">
        <v>9</v>
      </c>
      <c r="J1965" s="196" t="s">
        <v>62</v>
      </c>
      <c r="K1965" s="199">
        <v>4715.97</v>
      </c>
      <c r="L1965" s="196" t="s">
        <v>63</v>
      </c>
      <c r="M1965"/>
    </row>
    <row r="1966" spans="1:13" ht="13.5" hidden="1" x14ac:dyDescent="0.25">
      <c r="A1966" s="196" t="s">
        <v>1687</v>
      </c>
      <c r="B1966" s="196" t="s">
        <v>1688</v>
      </c>
      <c r="C1966" s="196" t="s">
        <v>1854</v>
      </c>
      <c r="D1966" s="196" t="s">
        <v>1855</v>
      </c>
      <c r="E1966" s="197" t="s">
        <v>11</v>
      </c>
      <c r="F1966" s="196" t="s">
        <v>11</v>
      </c>
      <c r="G1966" s="196">
        <v>101800</v>
      </c>
      <c r="H1966" s="196" t="s">
        <v>2024</v>
      </c>
      <c r="I1966" s="196" t="s">
        <v>96</v>
      </c>
      <c r="J1966" s="196" t="s">
        <v>62</v>
      </c>
      <c r="K1966" s="199">
        <v>1522.96</v>
      </c>
      <c r="L1966" s="196" t="s">
        <v>63</v>
      </c>
      <c r="M1966"/>
    </row>
    <row r="1967" spans="1:13" ht="13.5" hidden="1" x14ac:dyDescent="0.25">
      <c r="A1967" s="196" t="s">
        <v>1687</v>
      </c>
      <c r="B1967" s="196" t="s">
        <v>1688</v>
      </c>
      <c r="C1967" s="196" t="s">
        <v>1854</v>
      </c>
      <c r="D1967" s="196" t="s">
        <v>1855</v>
      </c>
      <c r="E1967" s="197" t="s">
        <v>11</v>
      </c>
      <c r="F1967" s="196" t="s">
        <v>11</v>
      </c>
      <c r="G1967" s="196">
        <v>101801</v>
      </c>
      <c r="H1967" s="196" t="s">
        <v>2025</v>
      </c>
      <c r="I1967" s="196" t="s">
        <v>96</v>
      </c>
      <c r="J1967" s="196" t="s">
        <v>62</v>
      </c>
      <c r="K1967" s="199">
        <v>1114.6300000000001</v>
      </c>
      <c r="L1967" s="196" t="s">
        <v>63</v>
      </c>
      <c r="M1967"/>
    </row>
    <row r="1968" spans="1:13" ht="13.5" hidden="1" x14ac:dyDescent="0.25">
      <c r="A1968" s="196" t="s">
        <v>1687</v>
      </c>
      <c r="B1968" s="196" t="s">
        <v>1688</v>
      </c>
      <c r="C1968" s="196" t="s">
        <v>1854</v>
      </c>
      <c r="D1968" s="196" t="s">
        <v>1855</v>
      </c>
      <c r="E1968" s="197" t="s">
        <v>11</v>
      </c>
      <c r="F1968" s="196" t="s">
        <v>11</v>
      </c>
      <c r="G1968" s="196">
        <v>101806</v>
      </c>
      <c r="H1968" s="196" t="s">
        <v>2026</v>
      </c>
      <c r="I1968" s="196" t="s">
        <v>96</v>
      </c>
      <c r="J1968" s="196" t="s">
        <v>62</v>
      </c>
      <c r="K1968" s="197">
        <v>595.5</v>
      </c>
      <c r="L1968" s="196" t="s">
        <v>63</v>
      </c>
      <c r="M1968"/>
    </row>
    <row r="1969" spans="1:13" ht="13.5" hidden="1" x14ac:dyDescent="0.25">
      <c r="A1969" s="196" t="s">
        <v>1687</v>
      </c>
      <c r="B1969" s="196" t="s">
        <v>1688</v>
      </c>
      <c r="C1969" s="196" t="s">
        <v>1854</v>
      </c>
      <c r="D1969" s="196" t="s">
        <v>1855</v>
      </c>
      <c r="E1969" s="197" t="s">
        <v>11</v>
      </c>
      <c r="F1969" s="196" t="s">
        <v>11</v>
      </c>
      <c r="G1969" s="196">
        <v>101807</v>
      </c>
      <c r="H1969" s="196" t="s">
        <v>2027</v>
      </c>
      <c r="I1969" s="196" t="s">
        <v>96</v>
      </c>
      <c r="J1969" s="196" t="s">
        <v>62</v>
      </c>
      <c r="K1969" s="197">
        <v>551.87</v>
      </c>
      <c r="L1969" s="196" t="s">
        <v>63</v>
      </c>
      <c r="M1969"/>
    </row>
    <row r="1970" spans="1:13" ht="13.5" hidden="1" x14ac:dyDescent="0.25">
      <c r="A1970" s="196" t="s">
        <v>1687</v>
      </c>
      <c r="B1970" s="196" t="s">
        <v>1688</v>
      </c>
      <c r="C1970" s="196" t="s">
        <v>1854</v>
      </c>
      <c r="D1970" s="196" t="s">
        <v>1855</v>
      </c>
      <c r="E1970" s="197" t="s">
        <v>11</v>
      </c>
      <c r="F1970" s="196" t="s">
        <v>11</v>
      </c>
      <c r="G1970" s="196">
        <v>101808</v>
      </c>
      <c r="H1970" s="196" t="s">
        <v>2028</v>
      </c>
      <c r="I1970" s="196" t="s">
        <v>96</v>
      </c>
      <c r="J1970" s="196" t="s">
        <v>62</v>
      </c>
      <c r="K1970" s="197">
        <v>576.34</v>
      </c>
      <c r="L1970" s="196" t="s">
        <v>63</v>
      </c>
      <c r="M1970"/>
    </row>
    <row r="1971" spans="1:13" ht="13.5" hidden="1" x14ac:dyDescent="0.25">
      <c r="A1971" s="196" t="s">
        <v>1687</v>
      </c>
      <c r="B1971" s="196" t="s">
        <v>1688</v>
      </c>
      <c r="C1971" s="196" t="s">
        <v>1854</v>
      </c>
      <c r="D1971" s="196" t="s">
        <v>1855</v>
      </c>
      <c r="E1971" s="197" t="s">
        <v>11</v>
      </c>
      <c r="F1971" s="196" t="s">
        <v>11</v>
      </c>
      <c r="G1971" s="196">
        <v>101809</v>
      </c>
      <c r="H1971" s="196" t="s">
        <v>2029</v>
      </c>
      <c r="I1971" s="196" t="s">
        <v>96</v>
      </c>
      <c r="J1971" s="196" t="s">
        <v>62</v>
      </c>
      <c r="K1971" s="199">
        <v>2881.19</v>
      </c>
      <c r="L1971" s="196" t="s">
        <v>63</v>
      </c>
      <c r="M1971"/>
    </row>
    <row r="1972" spans="1:13" ht="13.5" hidden="1" x14ac:dyDescent="0.25">
      <c r="A1972" s="196" t="s">
        <v>1687</v>
      </c>
      <c r="B1972" s="196" t="s">
        <v>1688</v>
      </c>
      <c r="C1972" s="196" t="s">
        <v>1854</v>
      </c>
      <c r="D1972" s="196" t="s">
        <v>1855</v>
      </c>
      <c r="E1972" s="197" t="s">
        <v>11</v>
      </c>
      <c r="F1972" s="196" t="s">
        <v>11</v>
      </c>
      <c r="G1972" s="196">
        <v>102139</v>
      </c>
      <c r="H1972" s="196" t="s">
        <v>2030</v>
      </c>
      <c r="I1972" s="196" t="s">
        <v>96</v>
      </c>
      <c r="J1972" s="196" t="s">
        <v>62</v>
      </c>
      <c r="K1972" s="199">
        <v>1745.66</v>
      </c>
      <c r="L1972" s="196" t="s">
        <v>63</v>
      </c>
      <c r="M1972"/>
    </row>
    <row r="1973" spans="1:13" ht="13.5" hidden="1" x14ac:dyDescent="0.25">
      <c r="A1973" s="196" t="s">
        <v>1687</v>
      </c>
      <c r="B1973" s="196" t="s">
        <v>1688</v>
      </c>
      <c r="C1973" s="196" t="s">
        <v>1854</v>
      </c>
      <c r="D1973" s="196" t="s">
        <v>1855</v>
      </c>
      <c r="E1973" s="197" t="s">
        <v>11</v>
      </c>
      <c r="F1973" s="196" t="s">
        <v>11</v>
      </c>
      <c r="G1973" s="196">
        <v>102141</v>
      </c>
      <c r="H1973" s="196" t="s">
        <v>2031</v>
      </c>
      <c r="I1973" s="196" t="s">
        <v>96</v>
      </c>
      <c r="J1973" s="196" t="s">
        <v>62</v>
      </c>
      <c r="K1973" s="199">
        <v>2687.11</v>
      </c>
      <c r="L1973" s="196" t="s">
        <v>63</v>
      </c>
      <c r="M1973"/>
    </row>
    <row r="1974" spans="1:13" ht="13.5" hidden="1" x14ac:dyDescent="0.25">
      <c r="A1974" s="196" t="s">
        <v>1687</v>
      </c>
      <c r="B1974" s="196" t="s">
        <v>1688</v>
      </c>
      <c r="C1974" s="196" t="s">
        <v>1854</v>
      </c>
      <c r="D1974" s="196" t="s">
        <v>1855</v>
      </c>
      <c r="E1974" s="197" t="s">
        <v>11</v>
      </c>
      <c r="F1974" s="196" t="s">
        <v>11</v>
      </c>
      <c r="G1974" s="196">
        <v>102142</v>
      </c>
      <c r="H1974" s="196" t="s">
        <v>2032</v>
      </c>
      <c r="I1974" s="196" t="s">
        <v>96</v>
      </c>
      <c r="J1974" s="196" t="s">
        <v>62</v>
      </c>
      <c r="K1974" s="199">
        <v>2648.57</v>
      </c>
      <c r="L1974" s="196" t="s">
        <v>63</v>
      </c>
      <c r="M1974"/>
    </row>
    <row r="1975" spans="1:13" ht="13.5" hidden="1" x14ac:dyDescent="0.25">
      <c r="A1975" s="196" t="s">
        <v>1687</v>
      </c>
      <c r="B1975" s="196" t="s">
        <v>1688</v>
      </c>
      <c r="C1975" s="196" t="s">
        <v>1854</v>
      </c>
      <c r="D1975" s="196" t="s">
        <v>1855</v>
      </c>
      <c r="E1975" s="197" t="s">
        <v>11</v>
      </c>
      <c r="F1975" s="196" t="s">
        <v>11</v>
      </c>
      <c r="G1975" s="196">
        <v>102457</v>
      </c>
      <c r="H1975" s="196" t="s">
        <v>2033</v>
      </c>
      <c r="I1975" s="196" t="s">
        <v>96</v>
      </c>
      <c r="J1975" s="196" t="s">
        <v>62</v>
      </c>
      <c r="K1975" s="199">
        <v>1679.73</v>
      </c>
      <c r="L1975" s="196" t="s">
        <v>63</v>
      </c>
      <c r="M1975"/>
    </row>
    <row r="1976" spans="1:13" ht="13.5" hidden="1" x14ac:dyDescent="0.25">
      <c r="A1976" s="196" t="s">
        <v>1687</v>
      </c>
      <c r="B1976" s="196" t="s">
        <v>1688</v>
      </c>
      <c r="C1976" s="196" t="s">
        <v>2034</v>
      </c>
      <c r="D1976" s="196" t="s">
        <v>2035</v>
      </c>
      <c r="E1976" s="197" t="s">
        <v>11</v>
      </c>
      <c r="F1976" s="196" t="s">
        <v>11</v>
      </c>
      <c r="G1976" s="196">
        <v>94263</v>
      </c>
      <c r="H1976" s="196" t="s">
        <v>2036</v>
      </c>
      <c r="I1976" s="196" t="s">
        <v>9</v>
      </c>
      <c r="J1976" s="196" t="s">
        <v>62</v>
      </c>
      <c r="K1976" s="197">
        <v>36.700000000000003</v>
      </c>
      <c r="L1976" s="196" t="s">
        <v>63</v>
      </c>
      <c r="M1976"/>
    </row>
    <row r="1977" spans="1:13" ht="13.5" hidden="1" x14ac:dyDescent="0.25">
      <c r="A1977" s="196" t="s">
        <v>1687</v>
      </c>
      <c r="B1977" s="196" t="s">
        <v>1688</v>
      </c>
      <c r="C1977" s="196" t="s">
        <v>2034</v>
      </c>
      <c r="D1977" s="196" t="s">
        <v>2035</v>
      </c>
      <c r="E1977" s="197" t="s">
        <v>11</v>
      </c>
      <c r="F1977" s="196" t="s">
        <v>11</v>
      </c>
      <c r="G1977" s="196">
        <v>94264</v>
      </c>
      <c r="H1977" s="196" t="s">
        <v>2037</v>
      </c>
      <c r="I1977" s="196" t="s">
        <v>9</v>
      </c>
      <c r="J1977" s="196" t="s">
        <v>62</v>
      </c>
      <c r="K1977" s="197">
        <v>42.58</v>
      </c>
      <c r="L1977" s="196" t="s">
        <v>63</v>
      </c>
      <c r="M1977"/>
    </row>
    <row r="1978" spans="1:13" ht="13.5" hidden="1" x14ac:dyDescent="0.25">
      <c r="A1978" s="196" t="s">
        <v>1687</v>
      </c>
      <c r="B1978" s="196" t="s">
        <v>1688</v>
      </c>
      <c r="C1978" s="196" t="s">
        <v>2034</v>
      </c>
      <c r="D1978" s="196" t="s">
        <v>2035</v>
      </c>
      <c r="E1978" s="197" t="s">
        <v>11</v>
      </c>
      <c r="F1978" s="196" t="s">
        <v>11</v>
      </c>
      <c r="G1978" s="196">
        <v>94265</v>
      </c>
      <c r="H1978" s="196" t="s">
        <v>2038</v>
      </c>
      <c r="I1978" s="196" t="s">
        <v>9</v>
      </c>
      <c r="J1978" s="196" t="s">
        <v>62</v>
      </c>
      <c r="K1978" s="197">
        <v>47.89</v>
      </c>
      <c r="L1978" s="196" t="s">
        <v>63</v>
      </c>
      <c r="M1978"/>
    </row>
    <row r="1979" spans="1:13" ht="13.5" hidden="1" x14ac:dyDescent="0.25">
      <c r="A1979" s="196" t="s">
        <v>1687</v>
      </c>
      <c r="B1979" s="196" t="s">
        <v>1688</v>
      </c>
      <c r="C1979" s="196" t="s">
        <v>2034</v>
      </c>
      <c r="D1979" s="196" t="s">
        <v>2035</v>
      </c>
      <c r="E1979" s="197" t="s">
        <v>11</v>
      </c>
      <c r="F1979" s="196" t="s">
        <v>11</v>
      </c>
      <c r="G1979" s="196">
        <v>94266</v>
      </c>
      <c r="H1979" s="196" t="s">
        <v>2039</v>
      </c>
      <c r="I1979" s="196" t="s">
        <v>9</v>
      </c>
      <c r="J1979" s="196" t="s">
        <v>62</v>
      </c>
      <c r="K1979" s="197">
        <v>54.6</v>
      </c>
      <c r="L1979" s="196" t="s">
        <v>63</v>
      </c>
      <c r="M1979"/>
    </row>
    <row r="1980" spans="1:13" ht="13.5" hidden="1" x14ac:dyDescent="0.25">
      <c r="A1980" s="196" t="s">
        <v>1687</v>
      </c>
      <c r="B1980" s="196" t="s">
        <v>1688</v>
      </c>
      <c r="C1980" s="196" t="s">
        <v>2034</v>
      </c>
      <c r="D1980" s="196" t="s">
        <v>2035</v>
      </c>
      <c r="E1980" s="197" t="s">
        <v>11</v>
      </c>
      <c r="F1980" s="196" t="s">
        <v>11</v>
      </c>
      <c r="G1980" s="196">
        <v>94267</v>
      </c>
      <c r="H1980" s="196" t="s">
        <v>2040</v>
      </c>
      <c r="I1980" s="196" t="s">
        <v>9</v>
      </c>
      <c r="J1980" s="196" t="s">
        <v>62</v>
      </c>
      <c r="K1980" s="197">
        <v>56.37</v>
      </c>
      <c r="L1980" s="196" t="s">
        <v>63</v>
      </c>
      <c r="M1980"/>
    </row>
    <row r="1981" spans="1:13" ht="13.5" hidden="1" x14ac:dyDescent="0.25">
      <c r="A1981" s="196" t="s">
        <v>1687</v>
      </c>
      <c r="B1981" s="196" t="s">
        <v>1688</v>
      </c>
      <c r="C1981" s="196" t="s">
        <v>2034</v>
      </c>
      <c r="D1981" s="196" t="s">
        <v>2035</v>
      </c>
      <c r="E1981" s="197" t="s">
        <v>11</v>
      </c>
      <c r="F1981" s="196" t="s">
        <v>11</v>
      </c>
      <c r="G1981" s="196">
        <v>94268</v>
      </c>
      <c r="H1981" s="196" t="s">
        <v>2041</v>
      </c>
      <c r="I1981" s="196" t="s">
        <v>9</v>
      </c>
      <c r="J1981" s="196" t="s">
        <v>62</v>
      </c>
      <c r="K1981" s="197">
        <v>63.76</v>
      </c>
      <c r="L1981" s="196" t="s">
        <v>63</v>
      </c>
      <c r="M1981"/>
    </row>
    <row r="1982" spans="1:13" ht="13.5" hidden="1" x14ac:dyDescent="0.25">
      <c r="A1982" s="196" t="s">
        <v>1687</v>
      </c>
      <c r="B1982" s="196" t="s">
        <v>1688</v>
      </c>
      <c r="C1982" s="196" t="s">
        <v>2034</v>
      </c>
      <c r="D1982" s="196" t="s">
        <v>2035</v>
      </c>
      <c r="E1982" s="197" t="s">
        <v>11</v>
      </c>
      <c r="F1982" s="196" t="s">
        <v>11</v>
      </c>
      <c r="G1982" s="196">
        <v>94269</v>
      </c>
      <c r="H1982" s="196" t="s">
        <v>2042</v>
      </c>
      <c r="I1982" s="196" t="s">
        <v>9</v>
      </c>
      <c r="J1982" s="196" t="s">
        <v>62</v>
      </c>
      <c r="K1982" s="197">
        <v>79.19</v>
      </c>
      <c r="L1982" s="196" t="s">
        <v>63</v>
      </c>
      <c r="M1982"/>
    </row>
    <row r="1983" spans="1:13" ht="13.5" hidden="1" x14ac:dyDescent="0.25">
      <c r="A1983" s="196" t="s">
        <v>1687</v>
      </c>
      <c r="B1983" s="196" t="s">
        <v>1688</v>
      </c>
      <c r="C1983" s="196" t="s">
        <v>2034</v>
      </c>
      <c r="D1983" s="196" t="s">
        <v>2035</v>
      </c>
      <c r="E1983" s="197" t="s">
        <v>11</v>
      </c>
      <c r="F1983" s="196" t="s">
        <v>11</v>
      </c>
      <c r="G1983" s="196">
        <v>94270</v>
      </c>
      <c r="H1983" s="196" t="s">
        <v>2043</v>
      </c>
      <c r="I1983" s="196" t="s">
        <v>9</v>
      </c>
      <c r="J1983" s="196" t="s">
        <v>62</v>
      </c>
      <c r="K1983" s="197">
        <v>89.46</v>
      </c>
      <c r="L1983" s="196" t="s">
        <v>63</v>
      </c>
      <c r="M1983"/>
    </row>
    <row r="1984" spans="1:13" ht="13.5" hidden="1" x14ac:dyDescent="0.25">
      <c r="A1984" s="196" t="s">
        <v>1687</v>
      </c>
      <c r="B1984" s="196" t="s">
        <v>1688</v>
      </c>
      <c r="C1984" s="196" t="s">
        <v>2034</v>
      </c>
      <c r="D1984" s="196" t="s">
        <v>2035</v>
      </c>
      <c r="E1984" s="197" t="s">
        <v>11</v>
      </c>
      <c r="F1984" s="196" t="s">
        <v>11</v>
      </c>
      <c r="G1984" s="196">
        <v>94271</v>
      </c>
      <c r="H1984" s="196" t="s">
        <v>2044</v>
      </c>
      <c r="I1984" s="196" t="s">
        <v>9</v>
      </c>
      <c r="J1984" s="196" t="s">
        <v>62</v>
      </c>
      <c r="K1984" s="197">
        <v>96.66</v>
      </c>
      <c r="L1984" s="196" t="s">
        <v>63</v>
      </c>
      <c r="M1984"/>
    </row>
    <row r="1985" spans="1:13" ht="13.5" hidden="1" x14ac:dyDescent="0.25">
      <c r="A1985" s="196" t="s">
        <v>1687</v>
      </c>
      <c r="B1985" s="196" t="s">
        <v>1688</v>
      </c>
      <c r="C1985" s="196" t="s">
        <v>2034</v>
      </c>
      <c r="D1985" s="196" t="s">
        <v>2035</v>
      </c>
      <c r="E1985" s="197" t="s">
        <v>11</v>
      </c>
      <c r="F1985" s="196" t="s">
        <v>11</v>
      </c>
      <c r="G1985" s="196">
        <v>94272</v>
      </c>
      <c r="H1985" s="196" t="s">
        <v>2045</v>
      </c>
      <c r="I1985" s="196" t="s">
        <v>9</v>
      </c>
      <c r="J1985" s="196" t="s">
        <v>62</v>
      </c>
      <c r="K1985" s="197">
        <v>110.4</v>
      </c>
      <c r="L1985" s="196" t="s">
        <v>63</v>
      </c>
      <c r="M1985"/>
    </row>
    <row r="1986" spans="1:13" ht="13.5" hidden="1" x14ac:dyDescent="0.25">
      <c r="A1986" s="196" t="s">
        <v>1687</v>
      </c>
      <c r="B1986" s="196" t="s">
        <v>1688</v>
      </c>
      <c r="C1986" s="196" t="s">
        <v>2034</v>
      </c>
      <c r="D1986" s="196" t="s">
        <v>2035</v>
      </c>
      <c r="E1986" s="197" t="s">
        <v>11</v>
      </c>
      <c r="F1986" s="196" t="s">
        <v>11</v>
      </c>
      <c r="G1986" s="196">
        <v>94273</v>
      </c>
      <c r="H1986" s="196" t="s">
        <v>2046</v>
      </c>
      <c r="I1986" s="196" t="s">
        <v>9</v>
      </c>
      <c r="J1986" s="196" t="s">
        <v>62</v>
      </c>
      <c r="K1986" s="197">
        <v>45.3</v>
      </c>
      <c r="L1986" s="196" t="s">
        <v>63</v>
      </c>
      <c r="M1986"/>
    </row>
    <row r="1987" spans="1:13" ht="13.5" hidden="1" x14ac:dyDescent="0.25">
      <c r="A1987" s="196" t="s">
        <v>1687</v>
      </c>
      <c r="B1987" s="196" t="s">
        <v>1688</v>
      </c>
      <c r="C1987" s="196" t="s">
        <v>2034</v>
      </c>
      <c r="D1987" s="196" t="s">
        <v>2035</v>
      </c>
      <c r="E1987" s="197" t="s">
        <v>11</v>
      </c>
      <c r="F1987" s="196" t="s">
        <v>11</v>
      </c>
      <c r="G1987" s="196">
        <v>94274</v>
      </c>
      <c r="H1987" s="196" t="s">
        <v>2047</v>
      </c>
      <c r="I1987" s="196" t="s">
        <v>9</v>
      </c>
      <c r="J1987" s="196" t="s">
        <v>62</v>
      </c>
      <c r="K1987" s="197">
        <v>48.85</v>
      </c>
      <c r="L1987" s="196" t="s">
        <v>63</v>
      </c>
      <c r="M1987"/>
    </row>
    <row r="1988" spans="1:13" ht="13.5" hidden="1" x14ac:dyDescent="0.25">
      <c r="A1988" s="196" t="s">
        <v>1687</v>
      </c>
      <c r="B1988" s="196" t="s">
        <v>1688</v>
      </c>
      <c r="C1988" s="196" t="s">
        <v>2034</v>
      </c>
      <c r="D1988" s="196" t="s">
        <v>2035</v>
      </c>
      <c r="E1988" s="197" t="s">
        <v>11</v>
      </c>
      <c r="F1988" s="196" t="s">
        <v>11</v>
      </c>
      <c r="G1988" s="196">
        <v>94275</v>
      </c>
      <c r="H1988" s="196" t="s">
        <v>2048</v>
      </c>
      <c r="I1988" s="196" t="s">
        <v>9</v>
      </c>
      <c r="J1988" s="196" t="s">
        <v>62</v>
      </c>
      <c r="K1988" s="197">
        <v>41.24</v>
      </c>
      <c r="L1988" s="196" t="s">
        <v>63</v>
      </c>
      <c r="M1988"/>
    </row>
    <row r="1989" spans="1:13" ht="13.5" hidden="1" x14ac:dyDescent="0.25">
      <c r="A1989" s="196" t="s">
        <v>1687</v>
      </c>
      <c r="B1989" s="196" t="s">
        <v>1688</v>
      </c>
      <c r="C1989" s="196" t="s">
        <v>2034</v>
      </c>
      <c r="D1989" s="196" t="s">
        <v>2035</v>
      </c>
      <c r="E1989" s="197" t="s">
        <v>11</v>
      </c>
      <c r="F1989" s="196" t="s">
        <v>11</v>
      </c>
      <c r="G1989" s="196">
        <v>94276</v>
      </c>
      <c r="H1989" s="196" t="s">
        <v>2049</v>
      </c>
      <c r="I1989" s="196" t="s">
        <v>9</v>
      </c>
      <c r="J1989" s="196" t="s">
        <v>62</v>
      </c>
      <c r="K1989" s="197">
        <v>44.8</v>
      </c>
      <c r="L1989" s="196" t="s">
        <v>63</v>
      </c>
      <c r="M1989"/>
    </row>
    <row r="1990" spans="1:13" ht="13.5" hidden="1" x14ac:dyDescent="0.25">
      <c r="A1990" s="196" t="s">
        <v>1687</v>
      </c>
      <c r="B1990" s="196" t="s">
        <v>1688</v>
      </c>
      <c r="C1990" s="196" t="s">
        <v>2034</v>
      </c>
      <c r="D1990" s="196" t="s">
        <v>2035</v>
      </c>
      <c r="E1990" s="197" t="s">
        <v>11</v>
      </c>
      <c r="F1990" s="196" t="s">
        <v>11</v>
      </c>
      <c r="G1990" s="196">
        <v>94277</v>
      </c>
      <c r="H1990" s="196" t="s">
        <v>2050</v>
      </c>
      <c r="I1990" s="196" t="s">
        <v>9</v>
      </c>
      <c r="J1990" s="196" t="s">
        <v>62</v>
      </c>
      <c r="K1990" s="197">
        <v>36.58</v>
      </c>
      <c r="L1990" s="196" t="s">
        <v>63</v>
      </c>
      <c r="M1990"/>
    </row>
    <row r="1991" spans="1:13" ht="13.5" hidden="1" x14ac:dyDescent="0.25">
      <c r="A1991" s="196" t="s">
        <v>1687</v>
      </c>
      <c r="B1991" s="196" t="s">
        <v>1688</v>
      </c>
      <c r="C1991" s="196" t="s">
        <v>2034</v>
      </c>
      <c r="D1991" s="196" t="s">
        <v>2035</v>
      </c>
      <c r="E1991" s="197" t="s">
        <v>11</v>
      </c>
      <c r="F1991" s="196" t="s">
        <v>11</v>
      </c>
      <c r="G1991" s="196">
        <v>94278</v>
      </c>
      <c r="H1991" s="196" t="s">
        <v>2051</v>
      </c>
      <c r="I1991" s="196" t="s">
        <v>9</v>
      </c>
      <c r="J1991" s="196" t="s">
        <v>62</v>
      </c>
      <c r="K1991" s="197">
        <v>40.130000000000003</v>
      </c>
      <c r="L1991" s="196" t="s">
        <v>63</v>
      </c>
      <c r="M1991"/>
    </row>
    <row r="1992" spans="1:13" ht="13.5" hidden="1" x14ac:dyDescent="0.25">
      <c r="A1992" s="196" t="s">
        <v>1687</v>
      </c>
      <c r="B1992" s="196" t="s">
        <v>1688</v>
      </c>
      <c r="C1992" s="196" t="s">
        <v>2034</v>
      </c>
      <c r="D1992" s="196" t="s">
        <v>2035</v>
      </c>
      <c r="E1992" s="197" t="s">
        <v>11</v>
      </c>
      <c r="F1992" s="196" t="s">
        <v>11</v>
      </c>
      <c r="G1992" s="196">
        <v>94279</v>
      </c>
      <c r="H1992" s="196" t="s">
        <v>2052</v>
      </c>
      <c r="I1992" s="196" t="s">
        <v>9</v>
      </c>
      <c r="J1992" s="196" t="s">
        <v>62</v>
      </c>
      <c r="K1992" s="197">
        <v>43.08</v>
      </c>
      <c r="L1992" s="196" t="s">
        <v>63</v>
      </c>
      <c r="M1992"/>
    </row>
    <row r="1993" spans="1:13" ht="13.5" hidden="1" x14ac:dyDescent="0.25">
      <c r="A1993" s="196" t="s">
        <v>1687</v>
      </c>
      <c r="B1993" s="196" t="s">
        <v>1688</v>
      </c>
      <c r="C1993" s="196" t="s">
        <v>2034</v>
      </c>
      <c r="D1993" s="196" t="s">
        <v>2035</v>
      </c>
      <c r="E1993" s="197" t="s">
        <v>11</v>
      </c>
      <c r="F1993" s="196" t="s">
        <v>11</v>
      </c>
      <c r="G1993" s="196">
        <v>94280</v>
      </c>
      <c r="H1993" s="196" t="s">
        <v>2053</v>
      </c>
      <c r="I1993" s="196" t="s">
        <v>9</v>
      </c>
      <c r="J1993" s="196" t="s">
        <v>62</v>
      </c>
      <c r="K1993" s="197">
        <v>46.63</v>
      </c>
      <c r="L1993" s="196" t="s">
        <v>63</v>
      </c>
      <c r="M1993"/>
    </row>
    <row r="1994" spans="1:13" ht="13.5" hidden="1" x14ac:dyDescent="0.25">
      <c r="A1994" s="196" t="s">
        <v>1687</v>
      </c>
      <c r="B1994" s="196" t="s">
        <v>1688</v>
      </c>
      <c r="C1994" s="196" t="s">
        <v>2034</v>
      </c>
      <c r="D1994" s="196" t="s">
        <v>2035</v>
      </c>
      <c r="E1994" s="197" t="s">
        <v>11</v>
      </c>
      <c r="F1994" s="196" t="s">
        <v>11</v>
      </c>
      <c r="G1994" s="196">
        <v>94281</v>
      </c>
      <c r="H1994" s="196" t="s">
        <v>2054</v>
      </c>
      <c r="I1994" s="196" t="s">
        <v>9</v>
      </c>
      <c r="J1994" s="196" t="s">
        <v>62</v>
      </c>
      <c r="K1994" s="197">
        <v>42.24</v>
      </c>
      <c r="L1994" s="196" t="s">
        <v>63</v>
      </c>
      <c r="M1994"/>
    </row>
    <row r="1995" spans="1:13" ht="13.5" hidden="1" x14ac:dyDescent="0.25">
      <c r="A1995" s="196" t="s">
        <v>1687</v>
      </c>
      <c r="B1995" s="196" t="s">
        <v>1688</v>
      </c>
      <c r="C1995" s="196" t="s">
        <v>2034</v>
      </c>
      <c r="D1995" s="196" t="s">
        <v>2035</v>
      </c>
      <c r="E1995" s="197" t="s">
        <v>11</v>
      </c>
      <c r="F1995" s="196" t="s">
        <v>11</v>
      </c>
      <c r="G1995" s="196">
        <v>94282</v>
      </c>
      <c r="H1995" s="196" t="s">
        <v>2055</v>
      </c>
      <c r="I1995" s="196" t="s">
        <v>9</v>
      </c>
      <c r="J1995" s="196" t="s">
        <v>62</v>
      </c>
      <c r="K1995" s="197">
        <v>51.63</v>
      </c>
      <c r="L1995" s="196" t="s">
        <v>63</v>
      </c>
      <c r="M1995"/>
    </row>
    <row r="1996" spans="1:13" ht="13.5" hidden="1" x14ac:dyDescent="0.25">
      <c r="A1996" s="196" t="s">
        <v>1687</v>
      </c>
      <c r="B1996" s="196" t="s">
        <v>1688</v>
      </c>
      <c r="C1996" s="196" t="s">
        <v>2034</v>
      </c>
      <c r="D1996" s="196" t="s">
        <v>2035</v>
      </c>
      <c r="E1996" s="197" t="s">
        <v>11</v>
      </c>
      <c r="F1996" s="196" t="s">
        <v>11</v>
      </c>
      <c r="G1996" s="196">
        <v>94283</v>
      </c>
      <c r="H1996" s="196" t="s">
        <v>2056</v>
      </c>
      <c r="I1996" s="196" t="s">
        <v>9</v>
      </c>
      <c r="J1996" s="196" t="s">
        <v>62</v>
      </c>
      <c r="K1996" s="197">
        <v>56.2</v>
      </c>
      <c r="L1996" s="196" t="s">
        <v>63</v>
      </c>
      <c r="M1996"/>
    </row>
    <row r="1997" spans="1:13" ht="13.5" hidden="1" x14ac:dyDescent="0.25">
      <c r="A1997" s="196" t="s">
        <v>1687</v>
      </c>
      <c r="B1997" s="196" t="s">
        <v>1688</v>
      </c>
      <c r="C1997" s="196" t="s">
        <v>2034</v>
      </c>
      <c r="D1997" s="196" t="s">
        <v>2035</v>
      </c>
      <c r="E1997" s="197" t="s">
        <v>11</v>
      </c>
      <c r="F1997" s="196" t="s">
        <v>11</v>
      </c>
      <c r="G1997" s="196">
        <v>94284</v>
      </c>
      <c r="H1997" s="196" t="s">
        <v>2057</v>
      </c>
      <c r="I1997" s="196" t="s">
        <v>9</v>
      </c>
      <c r="J1997" s="196" t="s">
        <v>62</v>
      </c>
      <c r="K1997" s="197">
        <v>65.59</v>
      </c>
      <c r="L1997" s="196" t="s">
        <v>63</v>
      </c>
      <c r="M1997"/>
    </row>
    <row r="1998" spans="1:13" ht="13.5" hidden="1" x14ac:dyDescent="0.25">
      <c r="A1998" s="196" t="s">
        <v>1687</v>
      </c>
      <c r="B1998" s="196" t="s">
        <v>1688</v>
      </c>
      <c r="C1998" s="196" t="s">
        <v>2034</v>
      </c>
      <c r="D1998" s="196" t="s">
        <v>2035</v>
      </c>
      <c r="E1998" s="197" t="s">
        <v>11</v>
      </c>
      <c r="F1998" s="196" t="s">
        <v>11</v>
      </c>
      <c r="G1998" s="196">
        <v>94285</v>
      </c>
      <c r="H1998" s="196" t="s">
        <v>2058</v>
      </c>
      <c r="I1998" s="196" t="s">
        <v>9</v>
      </c>
      <c r="J1998" s="196" t="s">
        <v>62</v>
      </c>
      <c r="K1998" s="197">
        <v>73.08</v>
      </c>
      <c r="L1998" s="196" t="s">
        <v>63</v>
      </c>
      <c r="M1998"/>
    </row>
    <row r="1999" spans="1:13" ht="13.5" hidden="1" x14ac:dyDescent="0.25">
      <c r="A1999" s="196" t="s">
        <v>1687</v>
      </c>
      <c r="B1999" s="196" t="s">
        <v>1688</v>
      </c>
      <c r="C1999" s="196" t="s">
        <v>2034</v>
      </c>
      <c r="D1999" s="196" t="s">
        <v>2035</v>
      </c>
      <c r="E1999" s="197" t="s">
        <v>11</v>
      </c>
      <c r="F1999" s="196" t="s">
        <v>11</v>
      </c>
      <c r="G1999" s="196">
        <v>94286</v>
      </c>
      <c r="H1999" s="196" t="s">
        <v>2059</v>
      </c>
      <c r="I1999" s="196" t="s">
        <v>9</v>
      </c>
      <c r="J1999" s="196" t="s">
        <v>62</v>
      </c>
      <c r="K1999" s="197">
        <v>82.47</v>
      </c>
      <c r="L1999" s="196" t="s">
        <v>63</v>
      </c>
      <c r="M1999"/>
    </row>
    <row r="2000" spans="1:13" ht="13.5" hidden="1" x14ac:dyDescent="0.25">
      <c r="A2000" s="196" t="s">
        <v>1687</v>
      </c>
      <c r="B2000" s="196" t="s">
        <v>1688</v>
      </c>
      <c r="C2000" s="196" t="s">
        <v>2034</v>
      </c>
      <c r="D2000" s="196" t="s">
        <v>2035</v>
      </c>
      <c r="E2000" s="197" t="s">
        <v>11</v>
      </c>
      <c r="F2000" s="196" t="s">
        <v>11</v>
      </c>
      <c r="G2000" s="196">
        <v>94287</v>
      </c>
      <c r="H2000" s="196" t="s">
        <v>2060</v>
      </c>
      <c r="I2000" s="196" t="s">
        <v>9</v>
      </c>
      <c r="J2000" s="196" t="s">
        <v>62</v>
      </c>
      <c r="K2000" s="197">
        <v>32.76</v>
      </c>
      <c r="L2000" s="196" t="s">
        <v>63</v>
      </c>
      <c r="M2000"/>
    </row>
    <row r="2001" spans="1:13" ht="13.5" hidden="1" x14ac:dyDescent="0.25">
      <c r="A2001" s="196" t="s">
        <v>1687</v>
      </c>
      <c r="B2001" s="196" t="s">
        <v>1688</v>
      </c>
      <c r="C2001" s="196" t="s">
        <v>2034</v>
      </c>
      <c r="D2001" s="196" t="s">
        <v>2035</v>
      </c>
      <c r="E2001" s="197" t="s">
        <v>11</v>
      </c>
      <c r="F2001" s="196" t="s">
        <v>11</v>
      </c>
      <c r="G2001" s="196">
        <v>94288</v>
      </c>
      <c r="H2001" s="196" t="s">
        <v>2061</v>
      </c>
      <c r="I2001" s="196" t="s">
        <v>9</v>
      </c>
      <c r="J2001" s="196" t="s">
        <v>62</v>
      </c>
      <c r="K2001" s="197">
        <v>41.11</v>
      </c>
      <c r="L2001" s="196" t="s">
        <v>63</v>
      </c>
      <c r="M2001"/>
    </row>
    <row r="2002" spans="1:13" ht="13.5" hidden="1" x14ac:dyDescent="0.25">
      <c r="A2002" s="196" t="s">
        <v>1687</v>
      </c>
      <c r="B2002" s="196" t="s">
        <v>1688</v>
      </c>
      <c r="C2002" s="196" t="s">
        <v>2034</v>
      </c>
      <c r="D2002" s="196" t="s">
        <v>2035</v>
      </c>
      <c r="E2002" s="197" t="s">
        <v>11</v>
      </c>
      <c r="F2002" s="196" t="s">
        <v>11</v>
      </c>
      <c r="G2002" s="196">
        <v>94289</v>
      </c>
      <c r="H2002" s="196" t="s">
        <v>2062</v>
      </c>
      <c r="I2002" s="196" t="s">
        <v>9</v>
      </c>
      <c r="J2002" s="196" t="s">
        <v>62</v>
      </c>
      <c r="K2002" s="197">
        <v>41.34</v>
      </c>
      <c r="L2002" s="196" t="s">
        <v>63</v>
      </c>
      <c r="M2002"/>
    </row>
    <row r="2003" spans="1:13" ht="13.5" hidden="1" x14ac:dyDescent="0.25">
      <c r="A2003" s="196" t="s">
        <v>1687</v>
      </c>
      <c r="B2003" s="196" t="s">
        <v>1688</v>
      </c>
      <c r="C2003" s="196" t="s">
        <v>2034</v>
      </c>
      <c r="D2003" s="196" t="s">
        <v>2035</v>
      </c>
      <c r="E2003" s="197" t="s">
        <v>11</v>
      </c>
      <c r="F2003" s="196" t="s">
        <v>11</v>
      </c>
      <c r="G2003" s="196">
        <v>94290</v>
      </c>
      <c r="H2003" s="196" t="s">
        <v>2063</v>
      </c>
      <c r="I2003" s="196" t="s">
        <v>9</v>
      </c>
      <c r="J2003" s="196" t="s">
        <v>62</v>
      </c>
      <c r="K2003" s="197">
        <v>49.69</v>
      </c>
      <c r="L2003" s="196" t="s">
        <v>63</v>
      </c>
      <c r="M2003"/>
    </row>
    <row r="2004" spans="1:13" ht="13.5" hidden="1" x14ac:dyDescent="0.25">
      <c r="A2004" s="196" t="s">
        <v>1687</v>
      </c>
      <c r="B2004" s="196" t="s">
        <v>1688</v>
      </c>
      <c r="C2004" s="196" t="s">
        <v>2034</v>
      </c>
      <c r="D2004" s="196" t="s">
        <v>2035</v>
      </c>
      <c r="E2004" s="197" t="s">
        <v>11</v>
      </c>
      <c r="F2004" s="196" t="s">
        <v>11</v>
      </c>
      <c r="G2004" s="196">
        <v>94291</v>
      </c>
      <c r="H2004" s="196" t="s">
        <v>2064</v>
      </c>
      <c r="I2004" s="196" t="s">
        <v>9</v>
      </c>
      <c r="J2004" s="196" t="s">
        <v>62</v>
      </c>
      <c r="K2004" s="197">
        <v>50.54</v>
      </c>
      <c r="L2004" s="196" t="s">
        <v>63</v>
      </c>
      <c r="M2004"/>
    </row>
    <row r="2005" spans="1:13" ht="13.5" hidden="1" x14ac:dyDescent="0.25">
      <c r="A2005" s="196" t="s">
        <v>1687</v>
      </c>
      <c r="B2005" s="196" t="s">
        <v>1688</v>
      </c>
      <c r="C2005" s="196" t="s">
        <v>2034</v>
      </c>
      <c r="D2005" s="196" t="s">
        <v>2035</v>
      </c>
      <c r="E2005" s="197" t="s">
        <v>11</v>
      </c>
      <c r="F2005" s="196" t="s">
        <v>11</v>
      </c>
      <c r="G2005" s="196">
        <v>94292</v>
      </c>
      <c r="H2005" s="196" t="s">
        <v>2065</v>
      </c>
      <c r="I2005" s="196" t="s">
        <v>9</v>
      </c>
      <c r="J2005" s="196" t="s">
        <v>62</v>
      </c>
      <c r="K2005" s="197">
        <v>58.9</v>
      </c>
      <c r="L2005" s="196" t="s">
        <v>63</v>
      </c>
      <c r="M2005"/>
    </row>
    <row r="2006" spans="1:13" ht="13.5" hidden="1" x14ac:dyDescent="0.25">
      <c r="A2006" s="196" t="s">
        <v>1687</v>
      </c>
      <c r="B2006" s="196" t="s">
        <v>1688</v>
      </c>
      <c r="C2006" s="196" t="s">
        <v>2034</v>
      </c>
      <c r="D2006" s="196" t="s">
        <v>2035</v>
      </c>
      <c r="E2006" s="197" t="s">
        <v>11</v>
      </c>
      <c r="F2006" s="196" t="s">
        <v>11</v>
      </c>
      <c r="G2006" s="196">
        <v>94293</v>
      </c>
      <c r="H2006" s="196" t="s">
        <v>2066</v>
      </c>
      <c r="I2006" s="196" t="s">
        <v>9</v>
      </c>
      <c r="J2006" s="196" t="s">
        <v>62</v>
      </c>
      <c r="K2006" s="197">
        <v>163.78</v>
      </c>
      <c r="L2006" s="196" t="s">
        <v>63</v>
      </c>
      <c r="M2006"/>
    </row>
    <row r="2007" spans="1:13" ht="13.5" hidden="1" x14ac:dyDescent="0.25">
      <c r="A2007" s="196" t="s">
        <v>1687</v>
      </c>
      <c r="B2007" s="196" t="s">
        <v>1688</v>
      </c>
      <c r="C2007" s="196" t="s">
        <v>2034</v>
      </c>
      <c r="D2007" s="196" t="s">
        <v>2035</v>
      </c>
      <c r="E2007" s="197" t="s">
        <v>11</v>
      </c>
      <c r="F2007" s="196" t="s">
        <v>11</v>
      </c>
      <c r="G2007" s="196">
        <v>94294</v>
      </c>
      <c r="H2007" s="196" t="s">
        <v>2067</v>
      </c>
      <c r="I2007" s="196" t="s">
        <v>9</v>
      </c>
      <c r="J2007" s="196" t="s">
        <v>62</v>
      </c>
      <c r="K2007" s="197">
        <v>7.54</v>
      </c>
      <c r="L2007" s="196" t="s">
        <v>63</v>
      </c>
      <c r="M2007"/>
    </row>
    <row r="2008" spans="1:13" ht="13.5" hidden="1" x14ac:dyDescent="0.25">
      <c r="A2008" s="196" t="s">
        <v>1687</v>
      </c>
      <c r="B2008" s="196" t="s">
        <v>1688</v>
      </c>
      <c r="C2008" s="196" t="s">
        <v>2068</v>
      </c>
      <c r="D2008" s="196" t="s">
        <v>2069</v>
      </c>
      <c r="E2008" s="197" t="s">
        <v>11</v>
      </c>
      <c r="F2008" s="196" t="s">
        <v>11</v>
      </c>
      <c r="G2008" s="196">
        <v>104491</v>
      </c>
      <c r="H2008" s="196" t="s">
        <v>2070</v>
      </c>
      <c r="I2008" s="196" t="s">
        <v>9</v>
      </c>
      <c r="J2008" s="196" t="s">
        <v>62</v>
      </c>
      <c r="K2008" s="199">
        <v>4196.59</v>
      </c>
      <c r="L2008" s="196" t="s">
        <v>63</v>
      </c>
      <c r="M2008"/>
    </row>
    <row r="2009" spans="1:13" ht="13.5" hidden="1" x14ac:dyDescent="0.25">
      <c r="A2009" s="196" t="s">
        <v>1687</v>
      </c>
      <c r="B2009" s="196" t="s">
        <v>1688</v>
      </c>
      <c r="C2009" s="196" t="s">
        <v>2068</v>
      </c>
      <c r="D2009" s="196" t="s">
        <v>2069</v>
      </c>
      <c r="E2009" s="197" t="s">
        <v>11</v>
      </c>
      <c r="F2009" s="196" t="s">
        <v>11</v>
      </c>
      <c r="G2009" s="196">
        <v>104492</v>
      </c>
      <c r="H2009" s="196" t="s">
        <v>2071</v>
      </c>
      <c r="I2009" s="196" t="s">
        <v>9</v>
      </c>
      <c r="J2009" s="196" t="s">
        <v>62</v>
      </c>
      <c r="K2009" s="199">
        <v>5247.53</v>
      </c>
      <c r="L2009" s="196" t="s">
        <v>63</v>
      </c>
      <c r="M2009"/>
    </row>
    <row r="2010" spans="1:13" ht="13.5" hidden="1" x14ac:dyDescent="0.25">
      <c r="A2010" s="196" t="s">
        <v>1687</v>
      </c>
      <c r="B2010" s="196" t="s">
        <v>1688</v>
      </c>
      <c r="C2010" s="196" t="s">
        <v>2068</v>
      </c>
      <c r="D2010" s="196" t="s">
        <v>2069</v>
      </c>
      <c r="E2010" s="197" t="s">
        <v>11</v>
      </c>
      <c r="F2010" s="196" t="s">
        <v>11</v>
      </c>
      <c r="G2010" s="196">
        <v>104494</v>
      </c>
      <c r="H2010" s="196" t="s">
        <v>2072</v>
      </c>
      <c r="I2010" s="196" t="s">
        <v>9</v>
      </c>
      <c r="J2010" s="196" t="s">
        <v>62</v>
      </c>
      <c r="K2010" s="199">
        <v>7086.59</v>
      </c>
      <c r="L2010" s="196" t="s">
        <v>63</v>
      </c>
      <c r="M2010"/>
    </row>
    <row r="2011" spans="1:13" ht="13.5" hidden="1" x14ac:dyDescent="0.25">
      <c r="A2011" s="196" t="s">
        <v>1687</v>
      </c>
      <c r="B2011" s="196" t="s">
        <v>1688</v>
      </c>
      <c r="C2011" s="196" t="s">
        <v>2068</v>
      </c>
      <c r="D2011" s="196" t="s">
        <v>2069</v>
      </c>
      <c r="E2011" s="197" t="s">
        <v>11</v>
      </c>
      <c r="F2011" s="196" t="s">
        <v>11</v>
      </c>
      <c r="G2011" s="196">
        <v>104497</v>
      </c>
      <c r="H2011" s="196" t="s">
        <v>2073</v>
      </c>
      <c r="I2011" s="196" t="s">
        <v>9</v>
      </c>
      <c r="J2011" s="196" t="s">
        <v>62</v>
      </c>
      <c r="K2011" s="199">
        <v>8490.6200000000008</v>
      </c>
      <c r="L2011" s="196" t="s">
        <v>63</v>
      </c>
      <c r="M2011"/>
    </row>
    <row r="2012" spans="1:13" ht="13.5" hidden="1" x14ac:dyDescent="0.25">
      <c r="A2012" s="196" t="s">
        <v>1687</v>
      </c>
      <c r="B2012" s="196" t="s">
        <v>1688</v>
      </c>
      <c r="C2012" s="196" t="s">
        <v>2068</v>
      </c>
      <c r="D2012" s="196" t="s">
        <v>2069</v>
      </c>
      <c r="E2012" s="197" t="s">
        <v>11</v>
      </c>
      <c r="F2012" s="196" t="s">
        <v>11</v>
      </c>
      <c r="G2012" s="196">
        <v>104515</v>
      </c>
      <c r="H2012" s="196" t="s">
        <v>2074</v>
      </c>
      <c r="I2012" s="196" t="s">
        <v>19</v>
      </c>
      <c r="J2012" s="196" t="s">
        <v>62</v>
      </c>
      <c r="K2012" s="197">
        <v>25.83</v>
      </c>
      <c r="L2012" s="196" t="s">
        <v>63</v>
      </c>
      <c r="M2012"/>
    </row>
    <row r="2013" spans="1:13" ht="13.5" hidden="1" x14ac:dyDescent="0.25">
      <c r="A2013" s="196" t="s">
        <v>1687</v>
      </c>
      <c r="B2013" s="196" t="s">
        <v>1688</v>
      </c>
      <c r="C2013" s="196" t="s">
        <v>2075</v>
      </c>
      <c r="D2013" s="196" t="s">
        <v>2076</v>
      </c>
      <c r="E2013" s="197" t="s">
        <v>11</v>
      </c>
      <c r="F2013" s="196" t="s">
        <v>11</v>
      </c>
      <c r="G2013" s="196">
        <v>102727</v>
      </c>
      <c r="H2013" s="196" t="s">
        <v>2077</v>
      </c>
      <c r="I2013" s="196" t="s">
        <v>19</v>
      </c>
      <c r="J2013" s="196" t="s">
        <v>62</v>
      </c>
      <c r="K2013" s="197">
        <v>98.94</v>
      </c>
      <c r="L2013" s="196" t="s">
        <v>63</v>
      </c>
      <c r="M2013"/>
    </row>
    <row r="2014" spans="1:13" ht="13.5" hidden="1" x14ac:dyDescent="0.25">
      <c r="A2014" s="196" t="s">
        <v>1687</v>
      </c>
      <c r="B2014" s="196" t="s">
        <v>1688</v>
      </c>
      <c r="C2014" s="196" t="s">
        <v>2075</v>
      </c>
      <c r="D2014" s="196" t="s">
        <v>2076</v>
      </c>
      <c r="E2014" s="197" t="s">
        <v>11</v>
      </c>
      <c r="F2014" s="196" t="s">
        <v>11</v>
      </c>
      <c r="G2014" s="196">
        <v>102728</v>
      </c>
      <c r="H2014" s="196" t="s">
        <v>2078</v>
      </c>
      <c r="I2014" s="196" t="s">
        <v>18</v>
      </c>
      <c r="J2014" s="196" t="s">
        <v>62</v>
      </c>
      <c r="K2014" s="197">
        <v>15.23</v>
      </c>
      <c r="L2014" s="196" t="s">
        <v>63</v>
      </c>
      <c r="M2014"/>
    </row>
    <row r="2015" spans="1:13" ht="13.5" hidden="1" x14ac:dyDescent="0.25">
      <c r="A2015" s="196" t="s">
        <v>1687</v>
      </c>
      <c r="B2015" s="196" t="s">
        <v>1688</v>
      </c>
      <c r="C2015" s="196" t="s">
        <v>2075</v>
      </c>
      <c r="D2015" s="196" t="s">
        <v>2076</v>
      </c>
      <c r="E2015" s="197" t="s">
        <v>11</v>
      </c>
      <c r="F2015" s="196" t="s">
        <v>11</v>
      </c>
      <c r="G2015" s="196">
        <v>102729</v>
      </c>
      <c r="H2015" s="196" t="s">
        <v>2079</v>
      </c>
      <c r="I2015" s="196" t="s">
        <v>18</v>
      </c>
      <c r="J2015" s="196" t="s">
        <v>62</v>
      </c>
      <c r="K2015" s="197">
        <v>13.81</v>
      </c>
      <c r="L2015" s="196" t="s">
        <v>63</v>
      </c>
      <c r="M2015"/>
    </row>
    <row r="2016" spans="1:13" ht="13.5" hidden="1" x14ac:dyDescent="0.25">
      <c r="A2016" s="196" t="s">
        <v>1687</v>
      </c>
      <c r="B2016" s="196" t="s">
        <v>1688</v>
      </c>
      <c r="C2016" s="196" t="s">
        <v>2075</v>
      </c>
      <c r="D2016" s="196" t="s">
        <v>2076</v>
      </c>
      <c r="E2016" s="197" t="s">
        <v>11</v>
      </c>
      <c r="F2016" s="196" t="s">
        <v>11</v>
      </c>
      <c r="G2016" s="196">
        <v>102730</v>
      </c>
      <c r="H2016" s="196" t="s">
        <v>2080</v>
      </c>
      <c r="I2016" s="196" t="s">
        <v>18</v>
      </c>
      <c r="J2016" s="196" t="s">
        <v>62</v>
      </c>
      <c r="K2016" s="197">
        <v>12.07</v>
      </c>
      <c r="L2016" s="196" t="s">
        <v>63</v>
      </c>
      <c r="M2016"/>
    </row>
    <row r="2017" spans="1:13" ht="13.5" hidden="1" x14ac:dyDescent="0.25">
      <c r="A2017" s="196" t="s">
        <v>1687</v>
      </c>
      <c r="B2017" s="196" t="s">
        <v>1688</v>
      </c>
      <c r="C2017" s="196" t="s">
        <v>2075</v>
      </c>
      <c r="D2017" s="196" t="s">
        <v>2076</v>
      </c>
      <c r="E2017" s="197" t="s">
        <v>11</v>
      </c>
      <c r="F2017" s="196" t="s">
        <v>11</v>
      </c>
      <c r="G2017" s="196">
        <v>102731</v>
      </c>
      <c r="H2017" s="196" t="s">
        <v>2081</v>
      </c>
      <c r="I2017" s="196" t="s">
        <v>18</v>
      </c>
      <c r="J2017" s="196" t="s">
        <v>62</v>
      </c>
      <c r="K2017" s="197">
        <v>10.06</v>
      </c>
      <c r="L2017" s="196" t="s">
        <v>63</v>
      </c>
      <c r="M2017"/>
    </row>
    <row r="2018" spans="1:13" ht="13.5" hidden="1" x14ac:dyDescent="0.25">
      <c r="A2018" s="196" t="s">
        <v>1687</v>
      </c>
      <c r="B2018" s="196" t="s">
        <v>1688</v>
      </c>
      <c r="C2018" s="196" t="s">
        <v>2075</v>
      </c>
      <c r="D2018" s="196" t="s">
        <v>2076</v>
      </c>
      <c r="E2018" s="197" t="s">
        <v>11</v>
      </c>
      <c r="F2018" s="196" t="s">
        <v>11</v>
      </c>
      <c r="G2018" s="196">
        <v>102732</v>
      </c>
      <c r="H2018" s="196" t="s">
        <v>2082</v>
      </c>
      <c r="I2018" s="196" t="s">
        <v>18</v>
      </c>
      <c r="J2018" s="196" t="s">
        <v>62</v>
      </c>
      <c r="K2018" s="197">
        <v>9.31</v>
      </c>
      <c r="L2018" s="196" t="s">
        <v>63</v>
      </c>
      <c r="M2018"/>
    </row>
    <row r="2019" spans="1:13" ht="13.5" hidden="1" x14ac:dyDescent="0.25">
      <c r="A2019" s="196" t="s">
        <v>1687</v>
      </c>
      <c r="B2019" s="196" t="s">
        <v>1688</v>
      </c>
      <c r="C2019" s="196" t="s">
        <v>2075</v>
      </c>
      <c r="D2019" s="196" t="s">
        <v>2076</v>
      </c>
      <c r="E2019" s="197" t="s">
        <v>11</v>
      </c>
      <c r="F2019" s="196" t="s">
        <v>11</v>
      </c>
      <c r="G2019" s="196">
        <v>102733</v>
      </c>
      <c r="H2019" s="196" t="s">
        <v>2083</v>
      </c>
      <c r="I2019" s="196" t="s">
        <v>18</v>
      </c>
      <c r="J2019" s="196" t="s">
        <v>62</v>
      </c>
      <c r="K2019" s="197">
        <v>10.17</v>
      </c>
      <c r="L2019" s="196" t="s">
        <v>63</v>
      </c>
      <c r="M2019"/>
    </row>
    <row r="2020" spans="1:13" ht="13.5" hidden="1" x14ac:dyDescent="0.25">
      <c r="A2020" s="196" t="s">
        <v>1687</v>
      </c>
      <c r="B2020" s="196" t="s">
        <v>1688</v>
      </c>
      <c r="C2020" s="196" t="s">
        <v>2075</v>
      </c>
      <c r="D2020" s="196" t="s">
        <v>2076</v>
      </c>
      <c r="E2020" s="197" t="s">
        <v>11</v>
      </c>
      <c r="F2020" s="196" t="s">
        <v>11</v>
      </c>
      <c r="G2020" s="196">
        <v>102734</v>
      </c>
      <c r="H2020" s="196" t="s">
        <v>2084</v>
      </c>
      <c r="I2020" s="196" t="s">
        <v>18</v>
      </c>
      <c r="J2020" s="196" t="s">
        <v>62</v>
      </c>
      <c r="K2020" s="197">
        <v>14.01</v>
      </c>
      <c r="L2020" s="196" t="s">
        <v>63</v>
      </c>
      <c r="M2020"/>
    </row>
    <row r="2021" spans="1:13" ht="13.5" hidden="1" x14ac:dyDescent="0.25">
      <c r="A2021" s="196" t="s">
        <v>1687</v>
      </c>
      <c r="B2021" s="196" t="s">
        <v>1688</v>
      </c>
      <c r="C2021" s="196" t="s">
        <v>2075</v>
      </c>
      <c r="D2021" s="196" t="s">
        <v>2076</v>
      </c>
      <c r="E2021" s="197" t="s">
        <v>11</v>
      </c>
      <c r="F2021" s="196" t="s">
        <v>11</v>
      </c>
      <c r="G2021" s="196">
        <v>102735</v>
      </c>
      <c r="H2021" s="196" t="s">
        <v>2085</v>
      </c>
      <c r="I2021" s="196" t="s">
        <v>18</v>
      </c>
      <c r="J2021" s="196" t="s">
        <v>62</v>
      </c>
      <c r="K2021" s="197">
        <v>12.78</v>
      </c>
      <c r="L2021" s="196" t="s">
        <v>63</v>
      </c>
      <c r="M2021"/>
    </row>
    <row r="2022" spans="1:13" ht="13.5" hidden="1" x14ac:dyDescent="0.25">
      <c r="A2022" s="196" t="s">
        <v>1687</v>
      </c>
      <c r="B2022" s="196" t="s">
        <v>1688</v>
      </c>
      <c r="C2022" s="196" t="s">
        <v>2075</v>
      </c>
      <c r="D2022" s="196" t="s">
        <v>2076</v>
      </c>
      <c r="E2022" s="197" t="s">
        <v>11</v>
      </c>
      <c r="F2022" s="196" t="s">
        <v>11</v>
      </c>
      <c r="G2022" s="196">
        <v>102736</v>
      </c>
      <c r="H2022" s="196" t="s">
        <v>2086</v>
      </c>
      <c r="I2022" s="196" t="s">
        <v>15</v>
      </c>
      <c r="J2022" s="196" t="s">
        <v>62</v>
      </c>
      <c r="K2022" s="197">
        <v>559.36</v>
      </c>
      <c r="L2022" s="196" t="s">
        <v>63</v>
      </c>
      <c r="M2022"/>
    </row>
    <row r="2023" spans="1:13" ht="13.5" hidden="1" x14ac:dyDescent="0.25">
      <c r="A2023" s="196" t="s">
        <v>1687</v>
      </c>
      <c r="B2023" s="196" t="s">
        <v>1688</v>
      </c>
      <c r="C2023" s="196" t="s">
        <v>2075</v>
      </c>
      <c r="D2023" s="196" t="s">
        <v>2076</v>
      </c>
      <c r="E2023" s="197" t="s">
        <v>11</v>
      </c>
      <c r="F2023" s="196" t="s">
        <v>11</v>
      </c>
      <c r="G2023" s="196">
        <v>102737</v>
      </c>
      <c r="H2023" s="196" t="s">
        <v>2087</v>
      </c>
      <c r="I2023" s="196" t="s">
        <v>96</v>
      </c>
      <c r="J2023" s="196" t="s">
        <v>62</v>
      </c>
      <c r="K2023" s="199">
        <v>1061.43</v>
      </c>
      <c r="L2023" s="196" t="s">
        <v>63</v>
      </c>
      <c r="M2023"/>
    </row>
    <row r="2024" spans="1:13" ht="13.5" hidden="1" x14ac:dyDescent="0.25">
      <c r="A2024" s="196" t="s">
        <v>1687</v>
      </c>
      <c r="B2024" s="196" t="s">
        <v>1688</v>
      </c>
      <c r="C2024" s="196" t="s">
        <v>2075</v>
      </c>
      <c r="D2024" s="196" t="s">
        <v>2076</v>
      </c>
      <c r="E2024" s="197" t="s">
        <v>11</v>
      </c>
      <c r="F2024" s="196" t="s">
        <v>11</v>
      </c>
      <c r="G2024" s="196">
        <v>102738</v>
      </c>
      <c r="H2024" s="196" t="s">
        <v>2088</v>
      </c>
      <c r="I2024" s="196" t="s">
        <v>96</v>
      </c>
      <c r="J2024" s="196" t="s">
        <v>62</v>
      </c>
      <c r="K2024" s="199">
        <v>2167.87</v>
      </c>
      <c r="L2024" s="196" t="s">
        <v>63</v>
      </c>
      <c r="M2024"/>
    </row>
    <row r="2025" spans="1:13" ht="13.5" hidden="1" x14ac:dyDescent="0.25">
      <c r="A2025" s="196" t="s">
        <v>1687</v>
      </c>
      <c r="B2025" s="196" t="s">
        <v>1688</v>
      </c>
      <c r="C2025" s="196" t="s">
        <v>2075</v>
      </c>
      <c r="D2025" s="196" t="s">
        <v>2076</v>
      </c>
      <c r="E2025" s="197" t="s">
        <v>11</v>
      </c>
      <c r="F2025" s="196" t="s">
        <v>11</v>
      </c>
      <c r="G2025" s="196">
        <v>102739</v>
      </c>
      <c r="H2025" s="196" t="s">
        <v>2089</v>
      </c>
      <c r="I2025" s="196" t="s">
        <v>96</v>
      </c>
      <c r="J2025" s="196" t="s">
        <v>62</v>
      </c>
      <c r="K2025" s="199">
        <v>3623.85</v>
      </c>
      <c r="L2025" s="196" t="s">
        <v>63</v>
      </c>
      <c r="M2025"/>
    </row>
    <row r="2026" spans="1:13" ht="13.5" hidden="1" x14ac:dyDescent="0.25">
      <c r="A2026" s="196" t="s">
        <v>1687</v>
      </c>
      <c r="B2026" s="196" t="s">
        <v>1688</v>
      </c>
      <c r="C2026" s="196" t="s">
        <v>2075</v>
      </c>
      <c r="D2026" s="196" t="s">
        <v>2076</v>
      </c>
      <c r="E2026" s="197" t="s">
        <v>11</v>
      </c>
      <c r="F2026" s="196" t="s">
        <v>11</v>
      </c>
      <c r="G2026" s="196">
        <v>102740</v>
      </c>
      <c r="H2026" s="196" t="s">
        <v>2090</v>
      </c>
      <c r="I2026" s="196" t="s">
        <v>96</v>
      </c>
      <c r="J2026" s="196" t="s">
        <v>62</v>
      </c>
      <c r="K2026" s="199">
        <v>5423.25</v>
      </c>
      <c r="L2026" s="196" t="s">
        <v>63</v>
      </c>
      <c r="M2026"/>
    </row>
    <row r="2027" spans="1:13" ht="13.5" hidden="1" x14ac:dyDescent="0.25">
      <c r="A2027" s="196" t="s">
        <v>1687</v>
      </c>
      <c r="B2027" s="196" t="s">
        <v>1688</v>
      </c>
      <c r="C2027" s="196" t="s">
        <v>2075</v>
      </c>
      <c r="D2027" s="196" t="s">
        <v>2076</v>
      </c>
      <c r="E2027" s="197" t="s">
        <v>11</v>
      </c>
      <c r="F2027" s="196" t="s">
        <v>11</v>
      </c>
      <c r="G2027" s="196">
        <v>102741</v>
      </c>
      <c r="H2027" s="196" t="s">
        <v>2091</v>
      </c>
      <c r="I2027" s="196" t="s">
        <v>96</v>
      </c>
      <c r="J2027" s="196" t="s">
        <v>62</v>
      </c>
      <c r="K2027" s="199">
        <v>7601.3</v>
      </c>
      <c r="L2027" s="196" t="s">
        <v>63</v>
      </c>
      <c r="M2027"/>
    </row>
    <row r="2028" spans="1:13" ht="13.5" hidden="1" x14ac:dyDescent="0.25">
      <c r="A2028" s="196" t="s">
        <v>1687</v>
      </c>
      <c r="B2028" s="196" t="s">
        <v>1688</v>
      </c>
      <c r="C2028" s="196" t="s">
        <v>2075</v>
      </c>
      <c r="D2028" s="196" t="s">
        <v>2076</v>
      </c>
      <c r="E2028" s="197" t="s">
        <v>11</v>
      </c>
      <c r="F2028" s="196" t="s">
        <v>11</v>
      </c>
      <c r="G2028" s="196">
        <v>102742</v>
      </c>
      <c r="H2028" s="196" t="s">
        <v>2092</v>
      </c>
      <c r="I2028" s="196" t="s">
        <v>96</v>
      </c>
      <c r="J2028" s="196" t="s">
        <v>62</v>
      </c>
      <c r="K2028" s="199">
        <v>13143.95</v>
      </c>
      <c r="L2028" s="196" t="s">
        <v>63</v>
      </c>
      <c r="M2028"/>
    </row>
    <row r="2029" spans="1:13" ht="13.5" hidden="1" x14ac:dyDescent="0.25">
      <c r="A2029" s="196" t="s">
        <v>1687</v>
      </c>
      <c r="B2029" s="196" t="s">
        <v>1688</v>
      </c>
      <c r="C2029" s="196" t="s">
        <v>2075</v>
      </c>
      <c r="D2029" s="196" t="s">
        <v>2076</v>
      </c>
      <c r="E2029" s="197" t="s">
        <v>11</v>
      </c>
      <c r="F2029" s="196" t="s">
        <v>11</v>
      </c>
      <c r="G2029" s="196">
        <v>102743</v>
      </c>
      <c r="H2029" s="196" t="s">
        <v>2093</v>
      </c>
      <c r="I2029" s="196" t="s">
        <v>96</v>
      </c>
      <c r="J2029" s="196" t="s">
        <v>62</v>
      </c>
      <c r="K2029" s="199">
        <v>4394.88</v>
      </c>
      <c r="L2029" s="196" t="s">
        <v>63</v>
      </c>
      <c r="M2029"/>
    </row>
    <row r="2030" spans="1:13" ht="13.5" hidden="1" x14ac:dyDescent="0.25">
      <c r="A2030" s="196" t="s">
        <v>1687</v>
      </c>
      <c r="B2030" s="196" t="s">
        <v>1688</v>
      </c>
      <c r="C2030" s="196" t="s">
        <v>2075</v>
      </c>
      <c r="D2030" s="196" t="s">
        <v>2076</v>
      </c>
      <c r="E2030" s="197" t="s">
        <v>11</v>
      </c>
      <c r="F2030" s="196" t="s">
        <v>11</v>
      </c>
      <c r="G2030" s="196">
        <v>102744</v>
      </c>
      <c r="H2030" s="196" t="s">
        <v>2094</v>
      </c>
      <c r="I2030" s="196" t="s">
        <v>96</v>
      </c>
      <c r="J2030" s="196" t="s">
        <v>62</v>
      </c>
      <c r="K2030" s="199">
        <v>6572.35</v>
      </c>
      <c r="L2030" s="196" t="s">
        <v>63</v>
      </c>
      <c r="M2030"/>
    </row>
    <row r="2031" spans="1:13" ht="13.5" hidden="1" x14ac:dyDescent="0.25">
      <c r="A2031" s="196" t="s">
        <v>1687</v>
      </c>
      <c r="B2031" s="196" t="s">
        <v>1688</v>
      </c>
      <c r="C2031" s="196" t="s">
        <v>2075</v>
      </c>
      <c r="D2031" s="196" t="s">
        <v>2076</v>
      </c>
      <c r="E2031" s="197" t="s">
        <v>11</v>
      </c>
      <c r="F2031" s="196" t="s">
        <v>11</v>
      </c>
      <c r="G2031" s="196">
        <v>102745</v>
      </c>
      <c r="H2031" s="196" t="s">
        <v>2095</v>
      </c>
      <c r="I2031" s="196" t="s">
        <v>96</v>
      </c>
      <c r="J2031" s="196" t="s">
        <v>62</v>
      </c>
      <c r="K2031" s="199">
        <v>9223.32</v>
      </c>
      <c r="L2031" s="196" t="s">
        <v>63</v>
      </c>
      <c r="M2031"/>
    </row>
    <row r="2032" spans="1:13" ht="13.5" hidden="1" x14ac:dyDescent="0.25">
      <c r="A2032" s="196" t="s">
        <v>1687</v>
      </c>
      <c r="B2032" s="196" t="s">
        <v>1688</v>
      </c>
      <c r="C2032" s="196" t="s">
        <v>2075</v>
      </c>
      <c r="D2032" s="196" t="s">
        <v>2076</v>
      </c>
      <c r="E2032" s="197" t="s">
        <v>11</v>
      </c>
      <c r="F2032" s="196" t="s">
        <v>11</v>
      </c>
      <c r="G2032" s="196">
        <v>102746</v>
      </c>
      <c r="H2032" s="196" t="s">
        <v>2096</v>
      </c>
      <c r="I2032" s="196" t="s">
        <v>96</v>
      </c>
      <c r="J2032" s="196" t="s">
        <v>62</v>
      </c>
      <c r="K2032" s="199">
        <v>15966.2</v>
      </c>
      <c r="L2032" s="196" t="s">
        <v>63</v>
      </c>
      <c r="M2032"/>
    </row>
    <row r="2033" spans="1:13" ht="13.5" hidden="1" x14ac:dyDescent="0.25">
      <c r="A2033" s="196" t="s">
        <v>1687</v>
      </c>
      <c r="B2033" s="196" t="s">
        <v>1688</v>
      </c>
      <c r="C2033" s="196" t="s">
        <v>2075</v>
      </c>
      <c r="D2033" s="196" t="s">
        <v>2076</v>
      </c>
      <c r="E2033" s="197" t="s">
        <v>11</v>
      </c>
      <c r="F2033" s="196" t="s">
        <v>11</v>
      </c>
      <c r="G2033" s="196">
        <v>102747</v>
      </c>
      <c r="H2033" s="196" t="s">
        <v>2097</v>
      </c>
      <c r="I2033" s="196" t="s">
        <v>96</v>
      </c>
      <c r="J2033" s="196" t="s">
        <v>62</v>
      </c>
      <c r="K2033" s="199">
        <v>8158.32</v>
      </c>
      <c r="L2033" s="196" t="s">
        <v>63</v>
      </c>
      <c r="M2033"/>
    </row>
    <row r="2034" spans="1:13" ht="13.5" hidden="1" x14ac:dyDescent="0.25">
      <c r="A2034" s="196" t="s">
        <v>1687</v>
      </c>
      <c r="B2034" s="196" t="s">
        <v>1688</v>
      </c>
      <c r="C2034" s="196" t="s">
        <v>2075</v>
      </c>
      <c r="D2034" s="196" t="s">
        <v>2076</v>
      </c>
      <c r="E2034" s="197" t="s">
        <v>11</v>
      </c>
      <c r="F2034" s="196" t="s">
        <v>11</v>
      </c>
      <c r="G2034" s="196">
        <v>102748</v>
      </c>
      <c r="H2034" s="196" t="s">
        <v>2098</v>
      </c>
      <c r="I2034" s="196" t="s">
        <v>96</v>
      </c>
      <c r="J2034" s="196" t="s">
        <v>62</v>
      </c>
      <c r="K2034" s="199">
        <v>11399.83</v>
      </c>
      <c r="L2034" s="196" t="s">
        <v>63</v>
      </c>
      <c r="M2034"/>
    </row>
    <row r="2035" spans="1:13" ht="13.5" hidden="1" x14ac:dyDescent="0.25">
      <c r="A2035" s="196" t="s">
        <v>1687</v>
      </c>
      <c r="B2035" s="196" t="s">
        <v>1688</v>
      </c>
      <c r="C2035" s="196" t="s">
        <v>2075</v>
      </c>
      <c r="D2035" s="196" t="s">
        <v>2076</v>
      </c>
      <c r="E2035" s="197" t="s">
        <v>11</v>
      </c>
      <c r="F2035" s="196" t="s">
        <v>11</v>
      </c>
      <c r="G2035" s="196">
        <v>102749</v>
      </c>
      <c r="H2035" s="196" t="s">
        <v>2099</v>
      </c>
      <c r="I2035" s="196" t="s">
        <v>96</v>
      </c>
      <c r="J2035" s="196" t="s">
        <v>62</v>
      </c>
      <c r="K2035" s="199">
        <v>19544.82</v>
      </c>
      <c r="L2035" s="196" t="s">
        <v>63</v>
      </c>
      <c r="M2035"/>
    </row>
    <row r="2036" spans="1:13" ht="13.5" hidden="1" x14ac:dyDescent="0.25">
      <c r="A2036" s="196" t="s">
        <v>1687</v>
      </c>
      <c r="B2036" s="196" t="s">
        <v>1688</v>
      </c>
      <c r="C2036" s="196" t="s">
        <v>2075</v>
      </c>
      <c r="D2036" s="196" t="s">
        <v>2076</v>
      </c>
      <c r="E2036" s="197" t="s">
        <v>11</v>
      </c>
      <c r="F2036" s="196" t="s">
        <v>11</v>
      </c>
      <c r="G2036" s="196">
        <v>102750</v>
      </c>
      <c r="H2036" s="196" t="s">
        <v>2100</v>
      </c>
      <c r="I2036" s="196" t="s">
        <v>96</v>
      </c>
      <c r="J2036" s="196" t="s">
        <v>62</v>
      </c>
      <c r="K2036" s="199">
        <v>2640.81</v>
      </c>
      <c r="L2036" s="196" t="s">
        <v>63</v>
      </c>
      <c r="M2036"/>
    </row>
    <row r="2037" spans="1:13" ht="13.5" hidden="1" x14ac:dyDescent="0.25">
      <c r="A2037" s="196" t="s">
        <v>1687</v>
      </c>
      <c r="B2037" s="196" t="s">
        <v>1688</v>
      </c>
      <c r="C2037" s="196" t="s">
        <v>2075</v>
      </c>
      <c r="D2037" s="196" t="s">
        <v>2076</v>
      </c>
      <c r="E2037" s="197" t="s">
        <v>11</v>
      </c>
      <c r="F2037" s="196" t="s">
        <v>11</v>
      </c>
      <c r="G2037" s="196">
        <v>102751</v>
      </c>
      <c r="H2037" s="196" t="s">
        <v>2101</v>
      </c>
      <c r="I2037" s="196" t="s">
        <v>96</v>
      </c>
      <c r="J2037" s="196" t="s">
        <v>62</v>
      </c>
      <c r="K2037" s="199">
        <v>4575.42</v>
      </c>
      <c r="L2037" s="196" t="s">
        <v>63</v>
      </c>
      <c r="M2037"/>
    </row>
    <row r="2038" spans="1:13" ht="13.5" hidden="1" x14ac:dyDescent="0.25">
      <c r="A2038" s="196" t="s">
        <v>1687</v>
      </c>
      <c r="B2038" s="196" t="s">
        <v>1688</v>
      </c>
      <c r="C2038" s="196" t="s">
        <v>2075</v>
      </c>
      <c r="D2038" s="196" t="s">
        <v>2076</v>
      </c>
      <c r="E2038" s="197" t="s">
        <v>11</v>
      </c>
      <c r="F2038" s="196" t="s">
        <v>11</v>
      </c>
      <c r="G2038" s="196">
        <v>102752</v>
      </c>
      <c r="H2038" s="196" t="s">
        <v>2102</v>
      </c>
      <c r="I2038" s="196" t="s">
        <v>96</v>
      </c>
      <c r="J2038" s="196" t="s">
        <v>62</v>
      </c>
      <c r="K2038" s="199">
        <v>7274.91</v>
      </c>
      <c r="L2038" s="196" t="s">
        <v>63</v>
      </c>
      <c r="M2038"/>
    </row>
    <row r="2039" spans="1:13" ht="13.5" hidden="1" x14ac:dyDescent="0.25">
      <c r="A2039" s="196" t="s">
        <v>1687</v>
      </c>
      <c r="B2039" s="196" t="s">
        <v>1688</v>
      </c>
      <c r="C2039" s="196" t="s">
        <v>2075</v>
      </c>
      <c r="D2039" s="196" t="s">
        <v>2076</v>
      </c>
      <c r="E2039" s="197" t="s">
        <v>11</v>
      </c>
      <c r="F2039" s="196" t="s">
        <v>11</v>
      </c>
      <c r="G2039" s="196">
        <v>102753</v>
      </c>
      <c r="H2039" s="196" t="s">
        <v>2103</v>
      </c>
      <c r="I2039" s="196" t="s">
        <v>96</v>
      </c>
      <c r="J2039" s="196" t="s">
        <v>62</v>
      </c>
      <c r="K2039" s="199">
        <v>10750.81</v>
      </c>
      <c r="L2039" s="196" t="s">
        <v>63</v>
      </c>
      <c r="M2039"/>
    </row>
    <row r="2040" spans="1:13" ht="13.5" hidden="1" x14ac:dyDescent="0.25">
      <c r="A2040" s="196" t="s">
        <v>1687</v>
      </c>
      <c r="B2040" s="196" t="s">
        <v>1688</v>
      </c>
      <c r="C2040" s="196" t="s">
        <v>2075</v>
      </c>
      <c r="D2040" s="196" t="s">
        <v>2076</v>
      </c>
      <c r="E2040" s="197" t="s">
        <v>11</v>
      </c>
      <c r="F2040" s="196" t="s">
        <v>11</v>
      </c>
      <c r="G2040" s="196">
        <v>102754</v>
      </c>
      <c r="H2040" s="196" t="s">
        <v>2104</v>
      </c>
      <c r="I2040" s="196" t="s">
        <v>96</v>
      </c>
      <c r="J2040" s="196" t="s">
        <v>62</v>
      </c>
      <c r="K2040" s="199">
        <v>20408.14</v>
      </c>
      <c r="L2040" s="196" t="s">
        <v>63</v>
      </c>
      <c r="M2040"/>
    </row>
    <row r="2041" spans="1:13" ht="13.5" hidden="1" x14ac:dyDescent="0.25">
      <c r="A2041" s="196" t="s">
        <v>1687</v>
      </c>
      <c r="B2041" s="196" t="s">
        <v>1688</v>
      </c>
      <c r="C2041" s="196" t="s">
        <v>2075</v>
      </c>
      <c r="D2041" s="196" t="s">
        <v>2076</v>
      </c>
      <c r="E2041" s="197" t="s">
        <v>11</v>
      </c>
      <c r="F2041" s="196" t="s">
        <v>11</v>
      </c>
      <c r="G2041" s="196">
        <v>102755</v>
      </c>
      <c r="H2041" s="196" t="s">
        <v>2105</v>
      </c>
      <c r="I2041" s="196" t="s">
        <v>96</v>
      </c>
      <c r="J2041" s="196" t="s">
        <v>62</v>
      </c>
      <c r="K2041" s="199">
        <v>10152.700000000001</v>
      </c>
      <c r="L2041" s="196" t="s">
        <v>63</v>
      </c>
      <c r="M2041"/>
    </row>
    <row r="2042" spans="1:13" ht="13.5" hidden="1" x14ac:dyDescent="0.25">
      <c r="A2042" s="196" t="s">
        <v>1687</v>
      </c>
      <c r="B2042" s="196" t="s">
        <v>1688</v>
      </c>
      <c r="C2042" s="196" t="s">
        <v>2075</v>
      </c>
      <c r="D2042" s="196" t="s">
        <v>2076</v>
      </c>
      <c r="E2042" s="197" t="s">
        <v>11</v>
      </c>
      <c r="F2042" s="196" t="s">
        <v>11</v>
      </c>
      <c r="G2042" s="196">
        <v>102756</v>
      </c>
      <c r="H2042" s="196" t="s">
        <v>2106</v>
      </c>
      <c r="I2042" s="196" t="s">
        <v>96</v>
      </c>
      <c r="J2042" s="196" t="s">
        <v>62</v>
      </c>
      <c r="K2042" s="199">
        <v>15050.45</v>
      </c>
      <c r="L2042" s="196" t="s">
        <v>63</v>
      </c>
      <c r="M2042"/>
    </row>
    <row r="2043" spans="1:13" ht="13.5" hidden="1" x14ac:dyDescent="0.25">
      <c r="A2043" s="196" t="s">
        <v>1687</v>
      </c>
      <c r="B2043" s="196" t="s">
        <v>1688</v>
      </c>
      <c r="C2043" s="196" t="s">
        <v>2075</v>
      </c>
      <c r="D2043" s="196" t="s">
        <v>2076</v>
      </c>
      <c r="E2043" s="197" t="s">
        <v>11</v>
      </c>
      <c r="F2043" s="196" t="s">
        <v>11</v>
      </c>
      <c r="G2043" s="196">
        <v>102757</v>
      </c>
      <c r="H2043" s="196" t="s">
        <v>2107</v>
      </c>
      <c r="I2043" s="196" t="s">
        <v>96</v>
      </c>
      <c r="J2043" s="196" t="s">
        <v>62</v>
      </c>
      <c r="K2043" s="199">
        <v>27956.74</v>
      </c>
      <c r="L2043" s="196" t="s">
        <v>63</v>
      </c>
      <c r="M2043"/>
    </row>
    <row r="2044" spans="1:13" ht="13.5" hidden="1" x14ac:dyDescent="0.25">
      <c r="A2044" s="196" t="s">
        <v>1687</v>
      </c>
      <c r="B2044" s="196" t="s">
        <v>1688</v>
      </c>
      <c r="C2044" s="196" t="s">
        <v>2075</v>
      </c>
      <c r="D2044" s="196" t="s">
        <v>2076</v>
      </c>
      <c r="E2044" s="197" t="s">
        <v>11</v>
      </c>
      <c r="F2044" s="196" t="s">
        <v>11</v>
      </c>
      <c r="G2044" s="196">
        <v>102758</v>
      </c>
      <c r="H2044" s="196" t="s">
        <v>2108</v>
      </c>
      <c r="I2044" s="196" t="s">
        <v>96</v>
      </c>
      <c r="J2044" s="196" t="s">
        <v>62</v>
      </c>
      <c r="K2044" s="199">
        <v>13044.95</v>
      </c>
      <c r="L2044" s="196" t="s">
        <v>63</v>
      </c>
      <c r="M2044"/>
    </row>
    <row r="2045" spans="1:13" ht="13.5" hidden="1" x14ac:dyDescent="0.25">
      <c r="A2045" s="196" t="s">
        <v>1687</v>
      </c>
      <c r="B2045" s="196" t="s">
        <v>1688</v>
      </c>
      <c r="C2045" s="196" t="s">
        <v>2075</v>
      </c>
      <c r="D2045" s="196" t="s">
        <v>2076</v>
      </c>
      <c r="E2045" s="197" t="s">
        <v>11</v>
      </c>
      <c r="F2045" s="196" t="s">
        <v>11</v>
      </c>
      <c r="G2045" s="196">
        <v>102759</v>
      </c>
      <c r="H2045" s="196" t="s">
        <v>2109</v>
      </c>
      <c r="I2045" s="196" t="s">
        <v>96</v>
      </c>
      <c r="J2045" s="196" t="s">
        <v>62</v>
      </c>
      <c r="K2045" s="199">
        <v>19372.04</v>
      </c>
      <c r="L2045" s="196" t="s">
        <v>63</v>
      </c>
      <c r="M2045"/>
    </row>
    <row r="2046" spans="1:13" ht="13.5" hidden="1" x14ac:dyDescent="0.25">
      <c r="A2046" s="196" t="s">
        <v>1687</v>
      </c>
      <c r="B2046" s="196" t="s">
        <v>1688</v>
      </c>
      <c r="C2046" s="196" t="s">
        <v>2075</v>
      </c>
      <c r="D2046" s="196" t="s">
        <v>2076</v>
      </c>
      <c r="E2046" s="197" t="s">
        <v>11</v>
      </c>
      <c r="F2046" s="196" t="s">
        <v>11</v>
      </c>
      <c r="G2046" s="196">
        <v>102760</v>
      </c>
      <c r="H2046" s="196" t="s">
        <v>2110</v>
      </c>
      <c r="I2046" s="196" t="s">
        <v>96</v>
      </c>
      <c r="J2046" s="196" t="s">
        <v>62</v>
      </c>
      <c r="K2046" s="199">
        <v>35652.620000000003</v>
      </c>
      <c r="L2046" s="196" t="s">
        <v>63</v>
      </c>
      <c r="M2046"/>
    </row>
    <row r="2047" spans="1:13" ht="13.5" hidden="1" x14ac:dyDescent="0.25">
      <c r="A2047" s="196" t="s">
        <v>1687</v>
      </c>
      <c r="B2047" s="196" t="s">
        <v>1688</v>
      </c>
      <c r="C2047" s="196" t="s">
        <v>2075</v>
      </c>
      <c r="D2047" s="196" t="s">
        <v>2076</v>
      </c>
      <c r="E2047" s="197" t="s">
        <v>11</v>
      </c>
      <c r="F2047" s="196" t="s">
        <v>11</v>
      </c>
      <c r="G2047" s="196">
        <v>102761</v>
      </c>
      <c r="H2047" s="196" t="s">
        <v>2111</v>
      </c>
      <c r="I2047" s="196" t="s">
        <v>96</v>
      </c>
      <c r="J2047" s="196" t="s">
        <v>62</v>
      </c>
      <c r="K2047" s="199">
        <v>12609.53</v>
      </c>
      <c r="L2047" s="196" t="s">
        <v>63</v>
      </c>
      <c r="M2047"/>
    </row>
    <row r="2048" spans="1:13" ht="13.5" hidden="1" x14ac:dyDescent="0.25">
      <c r="A2048" s="196" t="s">
        <v>1687</v>
      </c>
      <c r="B2048" s="196" t="s">
        <v>1688</v>
      </c>
      <c r="C2048" s="196" t="s">
        <v>2075</v>
      </c>
      <c r="D2048" s="196" t="s">
        <v>2076</v>
      </c>
      <c r="E2048" s="197" t="s">
        <v>11</v>
      </c>
      <c r="F2048" s="196" t="s">
        <v>11</v>
      </c>
      <c r="G2048" s="196">
        <v>102762</v>
      </c>
      <c r="H2048" s="196" t="s">
        <v>2112</v>
      </c>
      <c r="I2048" s="196" t="s">
        <v>96</v>
      </c>
      <c r="J2048" s="196" t="s">
        <v>62</v>
      </c>
      <c r="K2048" s="199">
        <v>19369.669999999998</v>
      </c>
      <c r="L2048" s="196" t="s">
        <v>63</v>
      </c>
      <c r="M2048"/>
    </row>
    <row r="2049" spans="1:13" ht="13.5" hidden="1" x14ac:dyDescent="0.25">
      <c r="A2049" s="196" t="s">
        <v>1687</v>
      </c>
      <c r="B2049" s="196" t="s">
        <v>1688</v>
      </c>
      <c r="C2049" s="196" t="s">
        <v>2075</v>
      </c>
      <c r="D2049" s="196" t="s">
        <v>2076</v>
      </c>
      <c r="E2049" s="197" t="s">
        <v>11</v>
      </c>
      <c r="F2049" s="196" t="s">
        <v>11</v>
      </c>
      <c r="G2049" s="196">
        <v>102763</v>
      </c>
      <c r="H2049" s="196" t="s">
        <v>2113</v>
      </c>
      <c r="I2049" s="196" t="s">
        <v>96</v>
      </c>
      <c r="J2049" s="196" t="s">
        <v>62</v>
      </c>
      <c r="K2049" s="199">
        <v>26884.73</v>
      </c>
      <c r="L2049" s="196" t="s">
        <v>63</v>
      </c>
      <c r="M2049"/>
    </row>
    <row r="2050" spans="1:13" ht="13.5" hidden="1" x14ac:dyDescent="0.25">
      <c r="A2050" s="196" t="s">
        <v>1687</v>
      </c>
      <c r="B2050" s="196" t="s">
        <v>1688</v>
      </c>
      <c r="C2050" s="196" t="s">
        <v>2075</v>
      </c>
      <c r="D2050" s="196" t="s">
        <v>2076</v>
      </c>
      <c r="E2050" s="197" t="s">
        <v>11</v>
      </c>
      <c r="F2050" s="196" t="s">
        <v>11</v>
      </c>
      <c r="G2050" s="196">
        <v>102764</v>
      </c>
      <c r="H2050" s="196" t="s">
        <v>2114</v>
      </c>
      <c r="I2050" s="196" t="s">
        <v>96</v>
      </c>
      <c r="J2050" s="196" t="s">
        <v>62</v>
      </c>
      <c r="K2050" s="199">
        <v>37724.17</v>
      </c>
      <c r="L2050" s="196" t="s">
        <v>63</v>
      </c>
      <c r="M2050"/>
    </row>
    <row r="2051" spans="1:13" ht="13.5" hidden="1" x14ac:dyDescent="0.25">
      <c r="A2051" s="196" t="s">
        <v>1687</v>
      </c>
      <c r="B2051" s="196" t="s">
        <v>1688</v>
      </c>
      <c r="C2051" s="196" t="s">
        <v>2075</v>
      </c>
      <c r="D2051" s="196" t="s">
        <v>2076</v>
      </c>
      <c r="E2051" s="197" t="s">
        <v>11</v>
      </c>
      <c r="F2051" s="196" t="s">
        <v>11</v>
      </c>
      <c r="G2051" s="196">
        <v>102765</v>
      </c>
      <c r="H2051" s="196" t="s">
        <v>2115</v>
      </c>
      <c r="I2051" s="196" t="s">
        <v>96</v>
      </c>
      <c r="J2051" s="196" t="s">
        <v>62</v>
      </c>
      <c r="K2051" s="199">
        <v>15697.25</v>
      </c>
      <c r="L2051" s="196" t="s">
        <v>63</v>
      </c>
      <c r="M2051"/>
    </row>
    <row r="2052" spans="1:13" ht="13.5" hidden="1" x14ac:dyDescent="0.25">
      <c r="A2052" s="196" t="s">
        <v>1687</v>
      </c>
      <c r="B2052" s="196" t="s">
        <v>1688</v>
      </c>
      <c r="C2052" s="196" t="s">
        <v>2075</v>
      </c>
      <c r="D2052" s="196" t="s">
        <v>2076</v>
      </c>
      <c r="E2052" s="197" t="s">
        <v>11</v>
      </c>
      <c r="F2052" s="196" t="s">
        <v>11</v>
      </c>
      <c r="G2052" s="196">
        <v>102766</v>
      </c>
      <c r="H2052" s="196" t="s">
        <v>2116</v>
      </c>
      <c r="I2052" s="196" t="s">
        <v>96</v>
      </c>
      <c r="J2052" s="196" t="s">
        <v>62</v>
      </c>
      <c r="K2052" s="199">
        <v>23531.99</v>
      </c>
      <c r="L2052" s="196" t="s">
        <v>63</v>
      </c>
      <c r="M2052"/>
    </row>
    <row r="2053" spans="1:13" ht="13.5" hidden="1" x14ac:dyDescent="0.25">
      <c r="A2053" s="196" t="s">
        <v>1687</v>
      </c>
      <c r="B2053" s="196" t="s">
        <v>1688</v>
      </c>
      <c r="C2053" s="196" t="s">
        <v>2075</v>
      </c>
      <c r="D2053" s="196" t="s">
        <v>2076</v>
      </c>
      <c r="E2053" s="197" t="s">
        <v>11</v>
      </c>
      <c r="F2053" s="196" t="s">
        <v>11</v>
      </c>
      <c r="G2053" s="196">
        <v>102767</v>
      </c>
      <c r="H2053" s="196" t="s">
        <v>2117</v>
      </c>
      <c r="I2053" s="196" t="s">
        <v>96</v>
      </c>
      <c r="J2053" s="196" t="s">
        <v>62</v>
      </c>
      <c r="K2053" s="199">
        <v>32872.42</v>
      </c>
      <c r="L2053" s="196" t="s">
        <v>63</v>
      </c>
      <c r="M2053"/>
    </row>
    <row r="2054" spans="1:13" ht="13.5" hidden="1" x14ac:dyDescent="0.25">
      <c r="A2054" s="196" t="s">
        <v>1687</v>
      </c>
      <c r="B2054" s="196" t="s">
        <v>1688</v>
      </c>
      <c r="C2054" s="196" t="s">
        <v>2075</v>
      </c>
      <c r="D2054" s="196" t="s">
        <v>2076</v>
      </c>
      <c r="E2054" s="197" t="s">
        <v>11</v>
      </c>
      <c r="F2054" s="196" t="s">
        <v>11</v>
      </c>
      <c r="G2054" s="196">
        <v>102768</v>
      </c>
      <c r="H2054" s="196" t="s">
        <v>2118</v>
      </c>
      <c r="I2054" s="196" t="s">
        <v>96</v>
      </c>
      <c r="J2054" s="196" t="s">
        <v>62</v>
      </c>
      <c r="K2054" s="199">
        <v>45706.06</v>
      </c>
      <c r="L2054" s="196" t="s">
        <v>63</v>
      </c>
      <c r="M2054"/>
    </row>
    <row r="2055" spans="1:13" ht="13.5" hidden="1" x14ac:dyDescent="0.25">
      <c r="A2055" s="196" t="s">
        <v>1687</v>
      </c>
      <c r="B2055" s="196" t="s">
        <v>1688</v>
      </c>
      <c r="C2055" s="196" t="s">
        <v>2075</v>
      </c>
      <c r="D2055" s="196" t="s">
        <v>2076</v>
      </c>
      <c r="E2055" s="197" t="s">
        <v>11</v>
      </c>
      <c r="F2055" s="196" t="s">
        <v>11</v>
      </c>
      <c r="G2055" s="196">
        <v>102769</v>
      </c>
      <c r="H2055" s="196" t="s">
        <v>2119</v>
      </c>
      <c r="I2055" s="196" t="s">
        <v>96</v>
      </c>
      <c r="J2055" s="196" t="s">
        <v>62</v>
      </c>
      <c r="K2055" s="199">
        <v>18142.22</v>
      </c>
      <c r="L2055" s="196" t="s">
        <v>63</v>
      </c>
      <c r="M2055"/>
    </row>
    <row r="2056" spans="1:13" ht="13.5" hidden="1" x14ac:dyDescent="0.25">
      <c r="A2056" s="196" t="s">
        <v>1687</v>
      </c>
      <c r="B2056" s="196" t="s">
        <v>1688</v>
      </c>
      <c r="C2056" s="196" t="s">
        <v>2075</v>
      </c>
      <c r="D2056" s="196" t="s">
        <v>2076</v>
      </c>
      <c r="E2056" s="197" t="s">
        <v>11</v>
      </c>
      <c r="F2056" s="196" t="s">
        <v>11</v>
      </c>
      <c r="G2056" s="196">
        <v>102770</v>
      </c>
      <c r="H2056" s="196" t="s">
        <v>2120</v>
      </c>
      <c r="I2056" s="196" t="s">
        <v>96</v>
      </c>
      <c r="J2056" s="196" t="s">
        <v>62</v>
      </c>
      <c r="K2056" s="199">
        <v>27744.63</v>
      </c>
      <c r="L2056" s="196" t="s">
        <v>63</v>
      </c>
      <c r="M2056"/>
    </row>
    <row r="2057" spans="1:13" ht="13.5" hidden="1" x14ac:dyDescent="0.25">
      <c r="A2057" s="196" t="s">
        <v>1687</v>
      </c>
      <c r="B2057" s="196" t="s">
        <v>1688</v>
      </c>
      <c r="C2057" s="196" t="s">
        <v>2075</v>
      </c>
      <c r="D2057" s="196" t="s">
        <v>2076</v>
      </c>
      <c r="E2057" s="197" t="s">
        <v>11</v>
      </c>
      <c r="F2057" s="196" t="s">
        <v>11</v>
      </c>
      <c r="G2057" s="196">
        <v>102771</v>
      </c>
      <c r="H2057" s="196" t="s">
        <v>2121</v>
      </c>
      <c r="I2057" s="196" t="s">
        <v>96</v>
      </c>
      <c r="J2057" s="196" t="s">
        <v>62</v>
      </c>
      <c r="K2057" s="199">
        <v>38739.08</v>
      </c>
      <c r="L2057" s="196" t="s">
        <v>63</v>
      </c>
      <c r="M2057"/>
    </row>
    <row r="2058" spans="1:13" ht="13.5" hidden="1" x14ac:dyDescent="0.25">
      <c r="A2058" s="196" t="s">
        <v>1687</v>
      </c>
      <c r="B2058" s="196" t="s">
        <v>1688</v>
      </c>
      <c r="C2058" s="196" t="s">
        <v>2075</v>
      </c>
      <c r="D2058" s="196" t="s">
        <v>2076</v>
      </c>
      <c r="E2058" s="197" t="s">
        <v>11</v>
      </c>
      <c r="F2058" s="196" t="s">
        <v>11</v>
      </c>
      <c r="G2058" s="196">
        <v>102772</v>
      </c>
      <c r="H2058" s="196" t="s">
        <v>2122</v>
      </c>
      <c r="I2058" s="196" t="s">
        <v>96</v>
      </c>
      <c r="J2058" s="196" t="s">
        <v>62</v>
      </c>
      <c r="K2058" s="199">
        <v>54226.07</v>
      </c>
      <c r="L2058" s="196" t="s">
        <v>63</v>
      </c>
      <c r="M2058"/>
    </row>
    <row r="2059" spans="1:13" ht="13.5" hidden="1" x14ac:dyDescent="0.25">
      <c r="A2059" s="196" t="s">
        <v>1687</v>
      </c>
      <c r="B2059" s="196" t="s">
        <v>1688</v>
      </c>
      <c r="C2059" s="196" t="s">
        <v>2075</v>
      </c>
      <c r="D2059" s="196" t="s">
        <v>2076</v>
      </c>
      <c r="E2059" s="197" t="s">
        <v>11</v>
      </c>
      <c r="F2059" s="196" t="s">
        <v>11</v>
      </c>
      <c r="G2059" s="196">
        <v>102773</v>
      </c>
      <c r="H2059" s="196" t="s">
        <v>2123</v>
      </c>
      <c r="I2059" s="196" t="s">
        <v>96</v>
      </c>
      <c r="J2059" s="196" t="s">
        <v>62</v>
      </c>
      <c r="K2059" s="199">
        <v>7978.78</v>
      </c>
      <c r="L2059" s="196" t="s">
        <v>63</v>
      </c>
      <c r="M2059"/>
    </row>
    <row r="2060" spans="1:13" ht="13.5" hidden="1" x14ac:dyDescent="0.25">
      <c r="A2060" s="196" t="s">
        <v>1687</v>
      </c>
      <c r="B2060" s="196" t="s">
        <v>1688</v>
      </c>
      <c r="C2060" s="196" t="s">
        <v>2075</v>
      </c>
      <c r="D2060" s="196" t="s">
        <v>2076</v>
      </c>
      <c r="E2060" s="197" t="s">
        <v>11</v>
      </c>
      <c r="F2060" s="196" t="s">
        <v>11</v>
      </c>
      <c r="G2060" s="196">
        <v>102774</v>
      </c>
      <c r="H2060" s="196" t="s">
        <v>2124</v>
      </c>
      <c r="I2060" s="196" t="s">
        <v>96</v>
      </c>
      <c r="J2060" s="196" t="s">
        <v>62</v>
      </c>
      <c r="K2060" s="199">
        <v>7978.78</v>
      </c>
      <c r="L2060" s="196" t="s">
        <v>63</v>
      </c>
      <c r="M2060"/>
    </row>
    <row r="2061" spans="1:13" ht="13.5" hidden="1" x14ac:dyDescent="0.25">
      <c r="A2061" s="196" t="s">
        <v>1687</v>
      </c>
      <c r="B2061" s="196" t="s">
        <v>1688</v>
      </c>
      <c r="C2061" s="196" t="s">
        <v>2075</v>
      </c>
      <c r="D2061" s="196" t="s">
        <v>2076</v>
      </c>
      <c r="E2061" s="197" t="s">
        <v>11</v>
      </c>
      <c r="F2061" s="196" t="s">
        <v>11</v>
      </c>
      <c r="G2061" s="196">
        <v>102775</v>
      </c>
      <c r="H2061" s="196" t="s">
        <v>2125</v>
      </c>
      <c r="I2061" s="196" t="s">
        <v>96</v>
      </c>
      <c r="J2061" s="196" t="s">
        <v>62</v>
      </c>
      <c r="K2061" s="199">
        <v>11882.74</v>
      </c>
      <c r="L2061" s="196" t="s">
        <v>63</v>
      </c>
      <c r="M2061"/>
    </row>
    <row r="2062" spans="1:13" ht="13.5" hidden="1" x14ac:dyDescent="0.25">
      <c r="A2062" s="196" t="s">
        <v>1687</v>
      </c>
      <c r="B2062" s="196" t="s">
        <v>1688</v>
      </c>
      <c r="C2062" s="196" t="s">
        <v>2075</v>
      </c>
      <c r="D2062" s="196" t="s">
        <v>2076</v>
      </c>
      <c r="E2062" s="197" t="s">
        <v>11</v>
      </c>
      <c r="F2062" s="196" t="s">
        <v>11</v>
      </c>
      <c r="G2062" s="196">
        <v>102776</v>
      </c>
      <c r="H2062" s="196" t="s">
        <v>2126</v>
      </c>
      <c r="I2062" s="196" t="s">
        <v>96</v>
      </c>
      <c r="J2062" s="196" t="s">
        <v>62</v>
      </c>
      <c r="K2062" s="199">
        <v>11882.74</v>
      </c>
      <c r="L2062" s="196" t="s">
        <v>63</v>
      </c>
      <c r="M2062"/>
    </row>
    <row r="2063" spans="1:13" ht="13.5" hidden="1" x14ac:dyDescent="0.25">
      <c r="A2063" s="196" t="s">
        <v>1687</v>
      </c>
      <c r="B2063" s="196" t="s">
        <v>1688</v>
      </c>
      <c r="C2063" s="196" t="s">
        <v>2075</v>
      </c>
      <c r="D2063" s="196" t="s">
        <v>2076</v>
      </c>
      <c r="E2063" s="197" t="s">
        <v>11</v>
      </c>
      <c r="F2063" s="196" t="s">
        <v>11</v>
      </c>
      <c r="G2063" s="196">
        <v>102777</v>
      </c>
      <c r="H2063" s="196" t="s">
        <v>2127</v>
      </c>
      <c r="I2063" s="196" t="s">
        <v>96</v>
      </c>
      <c r="J2063" s="196" t="s">
        <v>62</v>
      </c>
      <c r="K2063" s="199">
        <v>17968.05</v>
      </c>
      <c r="L2063" s="196" t="s">
        <v>63</v>
      </c>
      <c r="M2063"/>
    </row>
    <row r="2064" spans="1:13" ht="13.5" hidden="1" x14ac:dyDescent="0.25">
      <c r="A2064" s="196" t="s">
        <v>1687</v>
      </c>
      <c r="B2064" s="196" t="s">
        <v>1688</v>
      </c>
      <c r="C2064" s="196" t="s">
        <v>2075</v>
      </c>
      <c r="D2064" s="196" t="s">
        <v>2076</v>
      </c>
      <c r="E2064" s="197" t="s">
        <v>11</v>
      </c>
      <c r="F2064" s="196" t="s">
        <v>11</v>
      </c>
      <c r="G2064" s="196">
        <v>102778</v>
      </c>
      <c r="H2064" s="196" t="s">
        <v>2128</v>
      </c>
      <c r="I2064" s="196" t="s">
        <v>96</v>
      </c>
      <c r="J2064" s="196" t="s">
        <v>62</v>
      </c>
      <c r="K2064" s="199">
        <v>26069.599999999999</v>
      </c>
      <c r="L2064" s="196" t="s">
        <v>63</v>
      </c>
      <c r="M2064"/>
    </row>
    <row r="2065" spans="1:13" ht="13.5" hidden="1" x14ac:dyDescent="0.25">
      <c r="A2065" s="196" t="s">
        <v>1687</v>
      </c>
      <c r="B2065" s="196" t="s">
        <v>1688</v>
      </c>
      <c r="C2065" s="196" t="s">
        <v>2075</v>
      </c>
      <c r="D2065" s="196" t="s">
        <v>2076</v>
      </c>
      <c r="E2065" s="197" t="s">
        <v>11</v>
      </c>
      <c r="F2065" s="196" t="s">
        <v>11</v>
      </c>
      <c r="G2065" s="196">
        <v>102779</v>
      </c>
      <c r="H2065" s="196" t="s">
        <v>2129</v>
      </c>
      <c r="I2065" s="196" t="s">
        <v>96</v>
      </c>
      <c r="J2065" s="196" t="s">
        <v>62</v>
      </c>
      <c r="K2065" s="199">
        <v>7978.78</v>
      </c>
      <c r="L2065" s="196" t="s">
        <v>63</v>
      </c>
      <c r="M2065"/>
    </row>
    <row r="2066" spans="1:13" ht="13.5" hidden="1" x14ac:dyDescent="0.25">
      <c r="A2066" s="196" t="s">
        <v>1687</v>
      </c>
      <c r="B2066" s="196" t="s">
        <v>1688</v>
      </c>
      <c r="C2066" s="196" t="s">
        <v>2075</v>
      </c>
      <c r="D2066" s="196" t="s">
        <v>2076</v>
      </c>
      <c r="E2066" s="197" t="s">
        <v>11</v>
      </c>
      <c r="F2066" s="196" t="s">
        <v>11</v>
      </c>
      <c r="G2066" s="196">
        <v>102780</v>
      </c>
      <c r="H2066" s="196" t="s">
        <v>2130</v>
      </c>
      <c r="I2066" s="196" t="s">
        <v>96</v>
      </c>
      <c r="J2066" s="196" t="s">
        <v>62</v>
      </c>
      <c r="K2066" s="199">
        <v>9184.14</v>
      </c>
      <c r="L2066" s="196" t="s">
        <v>63</v>
      </c>
      <c r="M2066"/>
    </row>
    <row r="2067" spans="1:13" ht="13.5" hidden="1" x14ac:dyDescent="0.25">
      <c r="A2067" s="196" t="s">
        <v>1687</v>
      </c>
      <c r="B2067" s="196" t="s">
        <v>1688</v>
      </c>
      <c r="C2067" s="196" t="s">
        <v>2075</v>
      </c>
      <c r="D2067" s="196" t="s">
        <v>2076</v>
      </c>
      <c r="E2067" s="197" t="s">
        <v>11</v>
      </c>
      <c r="F2067" s="196" t="s">
        <v>11</v>
      </c>
      <c r="G2067" s="196">
        <v>102781</v>
      </c>
      <c r="H2067" s="196" t="s">
        <v>2131</v>
      </c>
      <c r="I2067" s="196" t="s">
        <v>96</v>
      </c>
      <c r="J2067" s="196" t="s">
        <v>62</v>
      </c>
      <c r="K2067" s="199">
        <v>13576.09</v>
      </c>
      <c r="L2067" s="196" t="s">
        <v>63</v>
      </c>
      <c r="M2067"/>
    </row>
    <row r="2068" spans="1:13" ht="13.5" hidden="1" x14ac:dyDescent="0.25">
      <c r="A2068" s="196" t="s">
        <v>1687</v>
      </c>
      <c r="B2068" s="196" t="s">
        <v>1688</v>
      </c>
      <c r="C2068" s="196" t="s">
        <v>2075</v>
      </c>
      <c r="D2068" s="196" t="s">
        <v>2076</v>
      </c>
      <c r="E2068" s="197" t="s">
        <v>11</v>
      </c>
      <c r="F2068" s="196" t="s">
        <v>11</v>
      </c>
      <c r="G2068" s="196">
        <v>102782</v>
      </c>
      <c r="H2068" s="196" t="s">
        <v>2132</v>
      </c>
      <c r="I2068" s="196" t="s">
        <v>96</v>
      </c>
      <c r="J2068" s="196" t="s">
        <v>62</v>
      </c>
      <c r="K2068" s="199">
        <v>14992.13</v>
      </c>
      <c r="L2068" s="196" t="s">
        <v>63</v>
      </c>
      <c r="M2068"/>
    </row>
    <row r="2069" spans="1:13" ht="13.5" hidden="1" x14ac:dyDescent="0.25">
      <c r="A2069" s="196" t="s">
        <v>1687</v>
      </c>
      <c r="B2069" s="196" t="s">
        <v>1688</v>
      </c>
      <c r="C2069" s="196" t="s">
        <v>2075</v>
      </c>
      <c r="D2069" s="196" t="s">
        <v>2076</v>
      </c>
      <c r="E2069" s="197" t="s">
        <v>11</v>
      </c>
      <c r="F2069" s="196" t="s">
        <v>11</v>
      </c>
      <c r="G2069" s="196">
        <v>102783</v>
      </c>
      <c r="H2069" s="196" t="s">
        <v>2133</v>
      </c>
      <c r="I2069" s="196" t="s">
        <v>96</v>
      </c>
      <c r="J2069" s="196" t="s">
        <v>62</v>
      </c>
      <c r="K2069" s="199">
        <v>19872.080000000002</v>
      </c>
      <c r="L2069" s="196" t="s">
        <v>63</v>
      </c>
      <c r="M2069"/>
    </row>
    <row r="2070" spans="1:13" ht="13.5" hidden="1" x14ac:dyDescent="0.25">
      <c r="A2070" s="196" t="s">
        <v>1687</v>
      </c>
      <c r="B2070" s="196" t="s">
        <v>1688</v>
      </c>
      <c r="C2070" s="196" t="s">
        <v>2075</v>
      </c>
      <c r="D2070" s="196" t="s">
        <v>2076</v>
      </c>
      <c r="E2070" s="197" t="s">
        <v>11</v>
      </c>
      <c r="F2070" s="196" t="s">
        <v>11</v>
      </c>
      <c r="G2070" s="196">
        <v>102784</v>
      </c>
      <c r="H2070" s="196" t="s">
        <v>2134</v>
      </c>
      <c r="I2070" s="196" t="s">
        <v>96</v>
      </c>
      <c r="J2070" s="196" t="s">
        <v>62</v>
      </c>
      <c r="K2070" s="199">
        <v>30120.37</v>
      </c>
      <c r="L2070" s="196" t="s">
        <v>63</v>
      </c>
      <c r="M2070"/>
    </row>
    <row r="2071" spans="1:13" ht="13.5" hidden="1" x14ac:dyDescent="0.25">
      <c r="A2071" s="196" t="s">
        <v>1687</v>
      </c>
      <c r="B2071" s="196" t="s">
        <v>1688</v>
      </c>
      <c r="C2071" s="196" t="s">
        <v>2075</v>
      </c>
      <c r="D2071" s="196" t="s">
        <v>2076</v>
      </c>
      <c r="E2071" s="197" t="s">
        <v>11</v>
      </c>
      <c r="F2071" s="196" t="s">
        <v>11</v>
      </c>
      <c r="G2071" s="196">
        <v>102785</v>
      </c>
      <c r="H2071" s="196" t="s">
        <v>2135</v>
      </c>
      <c r="I2071" s="196" t="s">
        <v>96</v>
      </c>
      <c r="J2071" s="196" t="s">
        <v>62</v>
      </c>
      <c r="K2071" s="199">
        <v>9184.14</v>
      </c>
      <c r="L2071" s="196" t="s">
        <v>63</v>
      </c>
      <c r="M2071"/>
    </row>
    <row r="2072" spans="1:13" ht="13.5" hidden="1" x14ac:dyDescent="0.25">
      <c r="A2072" s="196" t="s">
        <v>1687</v>
      </c>
      <c r="B2072" s="196" t="s">
        <v>1688</v>
      </c>
      <c r="C2072" s="196" t="s">
        <v>2075</v>
      </c>
      <c r="D2072" s="196" t="s">
        <v>2076</v>
      </c>
      <c r="E2072" s="197" t="s">
        <v>11</v>
      </c>
      <c r="F2072" s="196" t="s">
        <v>11</v>
      </c>
      <c r="G2072" s="196">
        <v>102786</v>
      </c>
      <c r="H2072" s="196" t="s">
        <v>2136</v>
      </c>
      <c r="I2072" s="196" t="s">
        <v>96</v>
      </c>
      <c r="J2072" s="196" t="s">
        <v>62</v>
      </c>
      <c r="K2072" s="199">
        <v>10112.18</v>
      </c>
      <c r="L2072" s="196" t="s">
        <v>63</v>
      </c>
      <c r="M2072"/>
    </row>
    <row r="2073" spans="1:13" ht="13.5" hidden="1" x14ac:dyDescent="0.25">
      <c r="A2073" s="196" t="s">
        <v>1687</v>
      </c>
      <c r="B2073" s="196" t="s">
        <v>1688</v>
      </c>
      <c r="C2073" s="196" t="s">
        <v>2075</v>
      </c>
      <c r="D2073" s="196" t="s">
        <v>2076</v>
      </c>
      <c r="E2073" s="197" t="s">
        <v>11</v>
      </c>
      <c r="F2073" s="196" t="s">
        <v>11</v>
      </c>
      <c r="G2073" s="196">
        <v>102787</v>
      </c>
      <c r="H2073" s="196" t="s">
        <v>2137</v>
      </c>
      <c r="I2073" s="196" t="s">
        <v>96</v>
      </c>
      <c r="J2073" s="196" t="s">
        <v>62</v>
      </c>
      <c r="K2073" s="199">
        <v>14992.13</v>
      </c>
      <c r="L2073" s="196" t="s">
        <v>63</v>
      </c>
      <c r="M2073"/>
    </row>
    <row r="2074" spans="1:13" ht="13.5" hidden="1" x14ac:dyDescent="0.25">
      <c r="A2074" s="196" t="s">
        <v>1687</v>
      </c>
      <c r="B2074" s="196" t="s">
        <v>1688</v>
      </c>
      <c r="C2074" s="196" t="s">
        <v>2075</v>
      </c>
      <c r="D2074" s="196" t="s">
        <v>2076</v>
      </c>
      <c r="E2074" s="197" t="s">
        <v>11</v>
      </c>
      <c r="F2074" s="196" t="s">
        <v>11</v>
      </c>
      <c r="G2074" s="196">
        <v>102788</v>
      </c>
      <c r="H2074" s="196" t="s">
        <v>2138</v>
      </c>
      <c r="I2074" s="196" t="s">
        <v>96</v>
      </c>
      <c r="J2074" s="196" t="s">
        <v>62</v>
      </c>
      <c r="K2074" s="199">
        <v>16356.16</v>
      </c>
      <c r="L2074" s="196" t="s">
        <v>63</v>
      </c>
      <c r="M2074"/>
    </row>
    <row r="2075" spans="1:13" ht="13.5" hidden="1" x14ac:dyDescent="0.25">
      <c r="A2075" s="196" t="s">
        <v>1687</v>
      </c>
      <c r="B2075" s="196" t="s">
        <v>1688</v>
      </c>
      <c r="C2075" s="196" t="s">
        <v>2075</v>
      </c>
      <c r="D2075" s="196" t="s">
        <v>2076</v>
      </c>
      <c r="E2075" s="197" t="s">
        <v>11</v>
      </c>
      <c r="F2075" s="196" t="s">
        <v>11</v>
      </c>
      <c r="G2075" s="196">
        <v>102789</v>
      </c>
      <c r="H2075" s="196" t="s">
        <v>2139</v>
      </c>
      <c r="I2075" s="196" t="s">
        <v>96</v>
      </c>
      <c r="J2075" s="196" t="s">
        <v>62</v>
      </c>
      <c r="K2075" s="199">
        <v>21464.12</v>
      </c>
      <c r="L2075" s="196" t="s">
        <v>63</v>
      </c>
      <c r="M2075"/>
    </row>
    <row r="2076" spans="1:13" ht="13.5" hidden="1" x14ac:dyDescent="0.25">
      <c r="A2076" s="196" t="s">
        <v>1687</v>
      </c>
      <c r="B2076" s="196" t="s">
        <v>1688</v>
      </c>
      <c r="C2076" s="196" t="s">
        <v>2075</v>
      </c>
      <c r="D2076" s="196" t="s">
        <v>2076</v>
      </c>
      <c r="E2076" s="197" t="s">
        <v>11</v>
      </c>
      <c r="F2076" s="196" t="s">
        <v>11</v>
      </c>
      <c r="G2076" s="196">
        <v>102790</v>
      </c>
      <c r="H2076" s="196" t="s">
        <v>2140</v>
      </c>
      <c r="I2076" s="196" t="s">
        <v>96</v>
      </c>
      <c r="J2076" s="196" t="s">
        <v>62</v>
      </c>
      <c r="K2076" s="199">
        <v>35037.769999999997</v>
      </c>
      <c r="L2076" s="196" t="s">
        <v>63</v>
      </c>
      <c r="M2076"/>
    </row>
    <row r="2077" spans="1:13" ht="13.5" hidden="1" x14ac:dyDescent="0.25">
      <c r="A2077" s="196" t="s">
        <v>1687</v>
      </c>
      <c r="B2077" s="196" t="s">
        <v>1688</v>
      </c>
      <c r="C2077" s="196" t="s">
        <v>2075</v>
      </c>
      <c r="D2077" s="196" t="s">
        <v>2076</v>
      </c>
      <c r="E2077" s="197" t="s">
        <v>11</v>
      </c>
      <c r="F2077" s="196" t="s">
        <v>11</v>
      </c>
      <c r="G2077" s="196">
        <v>102791</v>
      </c>
      <c r="H2077" s="196" t="s">
        <v>2141</v>
      </c>
      <c r="I2077" s="196" t="s">
        <v>96</v>
      </c>
      <c r="J2077" s="196" t="s">
        <v>62</v>
      </c>
      <c r="K2077" s="199">
        <v>28736.2</v>
      </c>
      <c r="L2077" s="196" t="s">
        <v>63</v>
      </c>
      <c r="M2077"/>
    </row>
    <row r="2078" spans="1:13" ht="13.5" hidden="1" x14ac:dyDescent="0.25">
      <c r="A2078" s="196" t="s">
        <v>1687</v>
      </c>
      <c r="B2078" s="196" t="s">
        <v>1688</v>
      </c>
      <c r="C2078" s="196" t="s">
        <v>2075</v>
      </c>
      <c r="D2078" s="196" t="s">
        <v>2076</v>
      </c>
      <c r="E2078" s="197" t="s">
        <v>11</v>
      </c>
      <c r="F2078" s="196" t="s">
        <v>11</v>
      </c>
      <c r="G2078" s="196">
        <v>102792</v>
      </c>
      <c r="H2078" s="196" t="s">
        <v>2142</v>
      </c>
      <c r="I2078" s="196" t="s">
        <v>96</v>
      </c>
      <c r="J2078" s="196" t="s">
        <v>62</v>
      </c>
      <c r="K2078" s="199">
        <v>46477.62</v>
      </c>
      <c r="L2078" s="196" t="s">
        <v>63</v>
      </c>
      <c r="M2078"/>
    </row>
    <row r="2079" spans="1:13" ht="13.5" hidden="1" x14ac:dyDescent="0.25">
      <c r="A2079" s="196" t="s">
        <v>1687</v>
      </c>
      <c r="B2079" s="196" t="s">
        <v>1688</v>
      </c>
      <c r="C2079" s="196" t="s">
        <v>2075</v>
      </c>
      <c r="D2079" s="196" t="s">
        <v>2076</v>
      </c>
      <c r="E2079" s="197" t="s">
        <v>11</v>
      </c>
      <c r="F2079" s="196" t="s">
        <v>11</v>
      </c>
      <c r="G2079" s="196">
        <v>102793</v>
      </c>
      <c r="H2079" s="196" t="s">
        <v>2143</v>
      </c>
      <c r="I2079" s="196" t="s">
        <v>96</v>
      </c>
      <c r="J2079" s="196" t="s">
        <v>62</v>
      </c>
      <c r="K2079" s="199">
        <v>62205.83</v>
      </c>
      <c r="L2079" s="196" t="s">
        <v>63</v>
      </c>
      <c r="M2079"/>
    </row>
    <row r="2080" spans="1:13" ht="13.5" hidden="1" x14ac:dyDescent="0.25">
      <c r="A2080" s="196" t="s">
        <v>1687</v>
      </c>
      <c r="B2080" s="196" t="s">
        <v>1688</v>
      </c>
      <c r="C2080" s="196" t="s">
        <v>2075</v>
      </c>
      <c r="D2080" s="196" t="s">
        <v>2076</v>
      </c>
      <c r="E2080" s="197" t="s">
        <v>11</v>
      </c>
      <c r="F2080" s="196" t="s">
        <v>11</v>
      </c>
      <c r="G2080" s="196">
        <v>102794</v>
      </c>
      <c r="H2080" s="196" t="s">
        <v>2144</v>
      </c>
      <c r="I2080" s="196" t="s">
        <v>96</v>
      </c>
      <c r="J2080" s="196" t="s">
        <v>62</v>
      </c>
      <c r="K2080" s="199">
        <v>88837.74</v>
      </c>
      <c r="L2080" s="196" t="s">
        <v>63</v>
      </c>
      <c r="M2080"/>
    </row>
    <row r="2081" spans="1:13" ht="13.5" hidden="1" x14ac:dyDescent="0.25">
      <c r="A2081" s="196" t="s">
        <v>1687</v>
      </c>
      <c r="B2081" s="196" t="s">
        <v>1688</v>
      </c>
      <c r="C2081" s="196" t="s">
        <v>2075</v>
      </c>
      <c r="D2081" s="196" t="s">
        <v>2076</v>
      </c>
      <c r="E2081" s="197" t="s">
        <v>11</v>
      </c>
      <c r="F2081" s="196" t="s">
        <v>11</v>
      </c>
      <c r="G2081" s="196">
        <v>102795</v>
      </c>
      <c r="H2081" s="196" t="s">
        <v>2145</v>
      </c>
      <c r="I2081" s="196" t="s">
        <v>96</v>
      </c>
      <c r="J2081" s="196" t="s">
        <v>62</v>
      </c>
      <c r="K2081" s="199">
        <v>30690.959999999999</v>
      </c>
      <c r="L2081" s="196" t="s">
        <v>63</v>
      </c>
      <c r="M2081"/>
    </row>
    <row r="2082" spans="1:13" ht="13.5" hidden="1" x14ac:dyDescent="0.25">
      <c r="A2082" s="196" t="s">
        <v>1687</v>
      </c>
      <c r="B2082" s="196" t="s">
        <v>1688</v>
      </c>
      <c r="C2082" s="196" t="s">
        <v>2075</v>
      </c>
      <c r="D2082" s="196" t="s">
        <v>2076</v>
      </c>
      <c r="E2082" s="197" t="s">
        <v>11</v>
      </c>
      <c r="F2082" s="196" t="s">
        <v>11</v>
      </c>
      <c r="G2082" s="196">
        <v>102796</v>
      </c>
      <c r="H2082" s="196" t="s">
        <v>2146</v>
      </c>
      <c r="I2082" s="196" t="s">
        <v>96</v>
      </c>
      <c r="J2082" s="196" t="s">
        <v>62</v>
      </c>
      <c r="K2082" s="199">
        <v>49173.75</v>
      </c>
      <c r="L2082" s="196" t="s">
        <v>63</v>
      </c>
      <c r="M2082"/>
    </row>
    <row r="2083" spans="1:13" ht="13.5" hidden="1" x14ac:dyDescent="0.25">
      <c r="A2083" s="196" t="s">
        <v>1687</v>
      </c>
      <c r="B2083" s="196" t="s">
        <v>1688</v>
      </c>
      <c r="C2083" s="196" t="s">
        <v>2075</v>
      </c>
      <c r="D2083" s="196" t="s">
        <v>2076</v>
      </c>
      <c r="E2083" s="197" t="s">
        <v>11</v>
      </c>
      <c r="F2083" s="196" t="s">
        <v>11</v>
      </c>
      <c r="G2083" s="196">
        <v>102797</v>
      </c>
      <c r="H2083" s="196" t="s">
        <v>2147</v>
      </c>
      <c r="I2083" s="196" t="s">
        <v>96</v>
      </c>
      <c r="J2083" s="196" t="s">
        <v>62</v>
      </c>
      <c r="K2083" s="199">
        <v>69582.06</v>
      </c>
      <c r="L2083" s="196" t="s">
        <v>63</v>
      </c>
      <c r="M2083"/>
    </row>
    <row r="2084" spans="1:13" ht="13.5" hidden="1" x14ac:dyDescent="0.25">
      <c r="A2084" s="196" t="s">
        <v>1687</v>
      </c>
      <c r="B2084" s="196" t="s">
        <v>1688</v>
      </c>
      <c r="C2084" s="196" t="s">
        <v>2075</v>
      </c>
      <c r="D2084" s="196" t="s">
        <v>2076</v>
      </c>
      <c r="E2084" s="197" t="s">
        <v>11</v>
      </c>
      <c r="F2084" s="196" t="s">
        <v>11</v>
      </c>
      <c r="G2084" s="196">
        <v>102798</v>
      </c>
      <c r="H2084" s="196" t="s">
        <v>2148</v>
      </c>
      <c r="I2084" s="196" t="s">
        <v>96</v>
      </c>
      <c r="J2084" s="196" t="s">
        <v>62</v>
      </c>
      <c r="K2084" s="199">
        <v>84976.68</v>
      </c>
      <c r="L2084" s="196" t="s">
        <v>63</v>
      </c>
      <c r="M2084"/>
    </row>
    <row r="2085" spans="1:13" ht="13.5" hidden="1" x14ac:dyDescent="0.25">
      <c r="A2085" s="196" t="s">
        <v>1687</v>
      </c>
      <c r="B2085" s="196" t="s">
        <v>1688</v>
      </c>
      <c r="C2085" s="196" t="s">
        <v>2075</v>
      </c>
      <c r="D2085" s="196" t="s">
        <v>2076</v>
      </c>
      <c r="E2085" s="197" t="s">
        <v>11</v>
      </c>
      <c r="F2085" s="196" t="s">
        <v>11</v>
      </c>
      <c r="G2085" s="196">
        <v>102799</v>
      </c>
      <c r="H2085" s="196" t="s">
        <v>2149</v>
      </c>
      <c r="I2085" s="196" t="s">
        <v>96</v>
      </c>
      <c r="J2085" s="196" t="s">
        <v>62</v>
      </c>
      <c r="K2085" s="199">
        <v>31341.62</v>
      </c>
      <c r="L2085" s="196" t="s">
        <v>63</v>
      </c>
      <c r="M2085"/>
    </row>
    <row r="2086" spans="1:13" ht="13.5" hidden="1" x14ac:dyDescent="0.25">
      <c r="A2086" s="196" t="s">
        <v>1687</v>
      </c>
      <c r="B2086" s="196" t="s">
        <v>1688</v>
      </c>
      <c r="C2086" s="196" t="s">
        <v>2075</v>
      </c>
      <c r="D2086" s="196" t="s">
        <v>2076</v>
      </c>
      <c r="E2086" s="197" t="s">
        <v>11</v>
      </c>
      <c r="F2086" s="196" t="s">
        <v>11</v>
      </c>
      <c r="G2086" s="196">
        <v>102800</v>
      </c>
      <c r="H2086" s="196" t="s">
        <v>2150</v>
      </c>
      <c r="I2086" s="196" t="s">
        <v>96</v>
      </c>
      <c r="J2086" s="196" t="s">
        <v>62</v>
      </c>
      <c r="K2086" s="199">
        <v>54019.199999999997</v>
      </c>
      <c r="L2086" s="196" t="s">
        <v>63</v>
      </c>
      <c r="M2086"/>
    </row>
    <row r="2087" spans="1:13" ht="13.5" hidden="1" x14ac:dyDescent="0.25">
      <c r="A2087" s="196" t="s">
        <v>1687</v>
      </c>
      <c r="B2087" s="196" t="s">
        <v>1688</v>
      </c>
      <c r="C2087" s="196" t="s">
        <v>2075</v>
      </c>
      <c r="D2087" s="196" t="s">
        <v>2076</v>
      </c>
      <c r="E2087" s="197" t="s">
        <v>11</v>
      </c>
      <c r="F2087" s="196" t="s">
        <v>11</v>
      </c>
      <c r="G2087" s="196">
        <v>102801</v>
      </c>
      <c r="H2087" s="196" t="s">
        <v>2151</v>
      </c>
      <c r="I2087" s="196" t="s">
        <v>96</v>
      </c>
      <c r="J2087" s="196" t="s">
        <v>62</v>
      </c>
      <c r="K2087" s="199">
        <v>75424.88</v>
      </c>
      <c r="L2087" s="196" t="s">
        <v>63</v>
      </c>
      <c r="M2087"/>
    </row>
    <row r="2088" spans="1:13" ht="13.5" hidden="1" x14ac:dyDescent="0.25">
      <c r="A2088" s="196" t="s">
        <v>1687</v>
      </c>
      <c r="B2088" s="196" t="s">
        <v>1688</v>
      </c>
      <c r="C2088" s="196" t="s">
        <v>2075</v>
      </c>
      <c r="D2088" s="196" t="s">
        <v>2076</v>
      </c>
      <c r="E2088" s="197" t="s">
        <v>11</v>
      </c>
      <c r="F2088" s="196" t="s">
        <v>11</v>
      </c>
      <c r="G2088" s="196">
        <v>102802</v>
      </c>
      <c r="H2088" s="196" t="s">
        <v>2152</v>
      </c>
      <c r="I2088" s="196" t="s">
        <v>96</v>
      </c>
      <c r="J2088" s="196" t="s">
        <v>62</v>
      </c>
      <c r="K2088" s="199">
        <v>90344.95</v>
      </c>
      <c r="L2088" s="196" t="s">
        <v>63</v>
      </c>
      <c r="M2088"/>
    </row>
    <row r="2089" spans="1:13" ht="13.5" hidden="1" x14ac:dyDescent="0.25">
      <c r="A2089" s="196" t="s">
        <v>2153</v>
      </c>
      <c r="B2089" s="196" t="s">
        <v>2154</v>
      </c>
      <c r="C2089" s="196" t="s">
        <v>2155</v>
      </c>
      <c r="D2089" s="196" t="s">
        <v>2156</v>
      </c>
      <c r="E2089" s="197" t="s">
        <v>11</v>
      </c>
      <c r="F2089" s="196" t="s">
        <v>11</v>
      </c>
      <c r="G2089" s="196">
        <v>101570</v>
      </c>
      <c r="H2089" s="196" t="s">
        <v>2157</v>
      </c>
      <c r="I2089" s="196" t="s">
        <v>19</v>
      </c>
      <c r="J2089" s="196" t="s">
        <v>62</v>
      </c>
      <c r="K2089" s="197">
        <v>28.33</v>
      </c>
      <c r="L2089" s="196" t="s">
        <v>63</v>
      </c>
      <c r="M2089"/>
    </row>
    <row r="2090" spans="1:13" ht="13.5" hidden="1" x14ac:dyDescent="0.25">
      <c r="A2090" s="196" t="s">
        <v>2153</v>
      </c>
      <c r="B2090" s="196" t="s">
        <v>2154</v>
      </c>
      <c r="C2090" s="196" t="s">
        <v>2155</v>
      </c>
      <c r="D2090" s="196" t="s">
        <v>2156</v>
      </c>
      <c r="E2090" s="197" t="s">
        <v>11</v>
      </c>
      <c r="F2090" s="196" t="s">
        <v>11</v>
      </c>
      <c r="G2090" s="196">
        <v>101571</v>
      </c>
      <c r="H2090" s="196" t="s">
        <v>2158</v>
      </c>
      <c r="I2090" s="196" t="s">
        <v>19</v>
      </c>
      <c r="J2090" s="196" t="s">
        <v>62</v>
      </c>
      <c r="K2090" s="197">
        <v>38.92</v>
      </c>
      <c r="L2090" s="196" t="s">
        <v>63</v>
      </c>
      <c r="M2090"/>
    </row>
    <row r="2091" spans="1:13" ht="13.5" hidden="1" x14ac:dyDescent="0.25">
      <c r="A2091" s="196" t="s">
        <v>2153</v>
      </c>
      <c r="B2091" s="196" t="s">
        <v>2154</v>
      </c>
      <c r="C2091" s="196" t="s">
        <v>2155</v>
      </c>
      <c r="D2091" s="196" t="s">
        <v>2156</v>
      </c>
      <c r="E2091" s="197" t="s">
        <v>11</v>
      </c>
      <c r="F2091" s="196" t="s">
        <v>11</v>
      </c>
      <c r="G2091" s="196">
        <v>101572</v>
      </c>
      <c r="H2091" s="196" t="s">
        <v>2159</v>
      </c>
      <c r="I2091" s="196" t="s">
        <v>19</v>
      </c>
      <c r="J2091" s="196" t="s">
        <v>62</v>
      </c>
      <c r="K2091" s="197">
        <v>22.08</v>
      </c>
      <c r="L2091" s="196" t="s">
        <v>63</v>
      </c>
      <c r="M2091"/>
    </row>
    <row r="2092" spans="1:13" ht="13.5" hidden="1" x14ac:dyDescent="0.25">
      <c r="A2092" s="196" t="s">
        <v>2153</v>
      </c>
      <c r="B2092" s="196" t="s">
        <v>2154</v>
      </c>
      <c r="C2092" s="196" t="s">
        <v>2155</v>
      </c>
      <c r="D2092" s="196" t="s">
        <v>2156</v>
      </c>
      <c r="E2092" s="197" t="s">
        <v>11</v>
      </c>
      <c r="F2092" s="196" t="s">
        <v>11</v>
      </c>
      <c r="G2092" s="196">
        <v>101573</v>
      </c>
      <c r="H2092" s="196" t="s">
        <v>2160</v>
      </c>
      <c r="I2092" s="196" t="s">
        <v>19</v>
      </c>
      <c r="J2092" s="196" t="s">
        <v>62</v>
      </c>
      <c r="K2092" s="197">
        <v>32.659999999999997</v>
      </c>
      <c r="L2092" s="196" t="s">
        <v>63</v>
      </c>
      <c r="M2092"/>
    </row>
    <row r="2093" spans="1:13" ht="13.5" hidden="1" x14ac:dyDescent="0.25">
      <c r="A2093" s="196" t="s">
        <v>2153</v>
      </c>
      <c r="B2093" s="196" t="s">
        <v>2154</v>
      </c>
      <c r="C2093" s="196" t="s">
        <v>2155</v>
      </c>
      <c r="D2093" s="196" t="s">
        <v>2156</v>
      </c>
      <c r="E2093" s="197" t="s">
        <v>11</v>
      </c>
      <c r="F2093" s="196" t="s">
        <v>11</v>
      </c>
      <c r="G2093" s="196">
        <v>101574</v>
      </c>
      <c r="H2093" s="196" t="s">
        <v>2161</v>
      </c>
      <c r="I2093" s="196" t="s">
        <v>19</v>
      </c>
      <c r="J2093" s="196" t="s">
        <v>62</v>
      </c>
      <c r="K2093" s="197">
        <v>16.61</v>
      </c>
      <c r="L2093" s="196" t="s">
        <v>63</v>
      </c>
      <c r="M2093"/>
    </row>
    <row r="2094" spans="1:13" ht="13.5" hidden="1" x14ac:dyDescent="0.25">
      <c r="A2094" s="196" t="s">
        <v>2153</v>
      </c>
      <c r="B2094" s="196" t="s">
        <v>2154</v>
      </c>
      <c r="C2094" s="196" t="s">
        <v>2155</v>
      </c>
      <c r="D2094" s="196" t="s">
        <v>2156</v>
      </c>
      <c r="E2094" s="197" t="s">
        <v>11</v>
      </c>
      <c r="F2094" s="196" t="s">
        <v>11</v>
      </c>
      <c r="G2094" s="196">
        <v>101575</v>
      </c>
      <c r="H2094" s="196" t="s">
        <v>2162</v>
      </c>
      <c r="I2094" s="196" t="s">
        <v>19</v>
      </c>
      <c r="J2094" s="196" t="s">
        <v>62</v>
      </c>
      <c r="K2094" s="197">
        <v>27.35</v>
      </c>
      <c r="L2094" s="196" t="s">
        <v>63</v>
      </c>
      <c r="M2094"/>
    </row>
    <row r="2095" spans="1:13" ht="13.5" hidden="1" x14ac:dyDescent="0.25">
      <c r="A2095" s="196" t="s">
        <v>2153</v>
      </c>
      <c r="B2095" s="196" t="s">
        <v>2154</v>
      </c>
      <c r="C2095" s="196" t="s">
        <v>2155</v>
      </c>
      <c r="D2095" s="196" t="s">
        <v>2156</v>
      </c>
      <c r="E2095" s="197" t="s">
        <v>11</v>
      </c>
      <c r="F2095" s="196" t="s">
        <v>11</v>
      </c>
      <c r="G2095" s="196">
        <v>101576</v>
      </c>
      <c r="H2095" s="196" t="s">
        <v>2163</v>
      </c>
      <c r="I2095" s="196" t="s">
        <v>19</v>
      </c>
      <c r="J2095" s="196" t="s">
        <v>62</v>
      </c>
      <c r="K2095" s="197">
        <v>48.99</v>
      </c>
      <c r="L2095" s="196" t="s">
        <v>63</v>
      </c>
      <c r="M2095"/>
    </row>
    <row r="2096" spans="1:13" ht="13.5" hidden="1" x14ac:dyDescent="0.25">
      <c r="A2096" s="196" t="s">
        <v>2153</v>
      </c>
      <c r="B2096" s="196" t="s">
        <v>2154</v>
      </c>
      <c r="C2096" s="196" t="s">
        <v>2155</v>
      </c>
      <c r="D2096" s="196" t="s">
        <v>2156</v>
      </c>
      <c r="E2096" s="197" t="s">
        <v>11</v>
      </c>
      <c r="F2096" s="196" t="s">
        <v>11</v>
      </c>
      <c r="G2096" s="196">
        <v>101577</v>
      </c>
      <c r="H2096" s="196" t="s">
        <v>2164</v>
      </c>
      <c r="I2096" s="196" t="s">
        <v>19</v>
      </c>
      <c r="J2096" s="196" t="s">
        <v>62</v>
      </c>
      <c r="K2096" s="197">
        <v>62.58</v>
      </c>
      <c r="L2096" s="196" t="s">
        <v>63</v>
      </c>
      <c r="M2096"/>
    </row>
    <row r="2097" spans="1:13" ht="13.5" hidden="1" x14ac:dyDescent="0.25">
      <c r="A2097" s="196" t="s">
        <v>2153</v>
      </c>
      <c r="B2097" s="196" t="s">
        <v>2154</v>
      </c>
      <c r="C2097" s="196" t="s">
        <v>2155</v>
      </c>
      <c r="D2097" s="196" t="s">
        <v>2156</v>
      </c>
      <c r="E2097" s="197" t="s">
        <v>11</v>
      </c>
      <c r="F2097" s="196" t="s">
        <v>11</v>
      </c>
      <c r="G2097" s="196">
        <v>101578</v>
      </c>
      <c r="H2097" s="196" t="s">
        <v>2165</v>
      </c>
      <c r="I2097" s="196" t="s">
        <v>19</v>
      </c>
      <c r="J2097" s="196" t="s">
        <v>62</v>
      </c>
      <c r="K2097" s="197">
        <v>40.08</v>
      </c>
      <c r="L2097" s="196" t="s">
        <v>63</v>
      </c>
      <c r="M2097"/>
    </row>
    <row r="2098" spans="1:13" ht="13.5" hidden="1" x14ac:dyDescent="0.25">
      <c r="A2098" s="196" t="s">
        <v>2153</v>
      </c>
      <c r="B2098" s="196" t="s">
        <v>2154</v>
      </c>
      <c r="C2098" s="196" t="s">
        <v>2155</v>
      </c>
      <c r="D2098" s="196" t="s">
        <v>2156</v>
      </c>
      <c r="E2098" s="197" t="s">
        <v>11</v>
      </c>
      <c r="F2098" s="196" t="s">
        <v>11</v>
      </c>
      <c r="G2098" s="196">
        <v>101579</v>
      </c>
      <c r="H2098" s="196" t="s">
        <v>2166</v>
      </c>
      <c r="I2098" s="196" t="s">
        <v>19</v>
      </c>
      <c r="J2098" s="196" t="s">
        <v>62</v>
      </c>
      <c r="K2098" s="197">
        <v>53.67</v>
      </c>
      <c r="L2098" s="196" t="s">
        <v>63</v>
      </c>
      <c r="M2098"/>
    </row>
    <row r="2099" spans="1:13" ht="13.5" hidden="1" x14ac:dyDescent="0.25">
      <c r="A2099" s="196" t="s">
        <v>2153</v>
      </c>
      <c r="B2099" s="196" t="s">
        <v>2154</v>
      </c>
      <c r="C2099" s="196" t="s">
        <v>2155</v>
      </c>
      <c r="D2099" s="196" t="s">
        <v>2156</v>
      </c>
      <c r="E2099" s="197" t="s">
        <v>11</v>
      </c>
      <c r="F2099" s="196" t="s">
        <v>11</v>
      </c>
      <c r="G2099" s="196">
        <v>101580</v>
      </c>
      <c r="H2099" s="196" t="s">
        <v>2167</v>
      </c>
      <c r="I2099" s="196" t="s">
        <v>19</v>
      </c>
      <c r="J2099" s="196" t="s">
        <v>62</v>
      </c>
      <c r="K2099" s="197">
        <v>34.65</v>
      </c>
      <c r="L2099" s="196" t="s">
        <v>63</v>
      </c>
      <c r="M2099"/>
    </row>
    <row r="2100" spans="1:13" ht="13.5" hidden="1" x14ac:dyDescent="0.25">
      <c r="A2100" s="196" t="s">
        <v>2153</v>
      </c>
      <c r="B2100" s="196" t="s">
        <v>2154</v>
      </c>
      <c r="C2100" s="196" t="s">
        <v>2155</v>
      </c>
      <c r="D2100" s="196" t="s">
        <v>2156</v>
      </c>
      <c r="E2100" s="197" t="s">
        <v>11</v>
      </c>
      <c r="F2100" s="196" t="s">
        <v>11</v>
      </c>
      <c r="G2100" s="196">
        <v>101581</v>
      </c>
      <c r="H2100" s="196" t="s">
        <v>2168</v>
      </c>
      <c r="I2100" s="196" t="s">
        <v>19</v>
      </c>
      <c r="J2100" s="196" t="s">
        <v>62</v>
      </c>
      <c r="K2100" s="197">
        <v>48.4</v>
      </c>
      <c r="L2100" s="196" t="s">
        <v>63</v>
      </c>
      <c r="M2100"/>
    </row>
    <row r="2101" spans="1:13" ht="13.5" hidden="1" x14ac:dyDescent="0.25">
      <c r="A2101" s="196" t="s">
        <v>2153</v>
      </c>
      <c r="B2101" s="196" t="s">
        <v>2154</v>
      </c>
      <c r="C2101" s="196" t="s">
        <v>2155</v>
      </c>
      <c r="D2101" s="196" t="s">
        <v>2156</v>
      </c>
      <c r="E2101" s="197" t="s">
        <v>11</v>
      </c>
      <c r="F2101" s="196" t="s">
        <v>11</v>
      </c>
      <c r="G2101" s="196">
        <v>101582</v>
      </c>
      <c r="H2101" s="196" t="s">
        <v>2169</v>
      </c>
      <c r="I2101" s="196" t="s">
        <v>19</v>
      </c>
      <c r="J2101" s="196" t="s">
        <v>62</v>
      </c>
      <c r="K2101" s="197">
        <v>80.22</v>
      </c>
      <c r="L2101" s="196" t="s">
        <v>63</v>
      </c>
      <c r="M2101"/>
    </row>
    <row r="2102" spans="1:13" ht="13.5" hidden="1" x14ac:dyDescent="0.25">
      <c r="A2102" s="196" t="s">
        <v>2153</v>
      </c>
      <c r="B2102" s="196" t="s">
        <v>2154</v>
      </c>
      <c r="C2102" s="196" t="s">
        <v>2155</v>
      </c>
      <c r="D2102" s="196" t="s">
        <v>2156</v>
      </c>
      <c r="E2102" s="197" t="s">
        <v>11</v>
      </c>
      <c r="F2102" s="196" t="s">
        <v>11</v>
      </c>
      <c r="G2102" s="196">
        <v>101583</v>
      </c>
      <c r="H2102" s="196" t="s">
        <v>2170</v>
      </c>
      <c r="I2102" s="196" t="s">
        <v>19</v>
      </c>
      <c r="J2102" s="196" t="s">
        <v>62</v>
      </c>
      <c r="K2102" s="197">
        <v>101.45</v>
      </c>
      <c r="L2102" s="196" t="s">
        <v>63</v>
      </c>
      <c r="M2102"/>
    </row>
    <row r="2103" spans="1:13" ht="13.5" hidden="1" x14ac:dyDescent="0.25">
      <c r="A2103" s="196" t="s">
        <v>2153</v>
      </c>
      <c r="B2103" s="196" t="s">
        <v>2154</v>
      </c>
      <c r="C2103" s="196" t="s">
        <v>2155</v>
      </c>
      <c r="D2103" s="196" t="s">
        <v>2156</v>
      </c>
      <c r="E2103" s="197" t="s">
        <v>11</v>
      </c>
      <c r="F2103" s="196" t="s">
        <v>11</v>
      </c>
      <c r="G2103" s="196">
        <v>101584</v>
      </c>
      <c r="H2103" s="196" t="s">
        <v>2171</v>
      </c>
      <c r="I2103" s="196" t="s">
        <v>19</v>
      </c>
      <c r="J2103" s="196" t="s">
        <v>62</v>
      </c>
      <c r="K2103" s="197">
        <v>65.319999999999993</v>
      </c>
      <c r="L2103" s="196" t="s">
        <v>63</v>
      </c>
      <c r="M2103"/>
    </row>
    <row r="2104" spans="1:13" ht="13.5" hidden="1" x14ac:dyDescent="0.25">
      <c r="A2104" s="196" t="s">
        <v>2153</v>
      </c>
      <c r="B2104" s="196" t="s">
        <v>2154</v>
      </c>
      <c r="C2104" s="196" t="s">
        <v>2155</v>
      </c>
      <c r="D2104" s="196" t="s">
        <v>2156</v>
      </c>
      <c r="E2104" s="197" t="s">
        <v>11</v>
      </c>
      <c r="F2104" s="196" t="s">
        <v>11</v>
      </c>
      <c r="G2104" s="196">
        <v>101585</v>
      </c>
      <c r="H2104" s="196" t="s">
        <v>2172</v>
      </c>
      <c r="I2104" s="196" t="s">
        <v>19</v>
      </c>
      <c r="J2104" s="196" t="s">
        <v>62</v>
      </c>
      <c r="K2104" s="197">
        <v>86.55</v>
      </c>
      <c r="L2104" s="196" t="s">
        <v>63</v>
      </c>
      <c r="M2104"/>
    </row>
    <row r="2105" spans="1:13" ht="13.5" hidden="1" x14ac:dyDescent="0.25">
      <c r="A2105" s="196" t="s">
        <v>2153</v>
      </c>
      <c r="B2105" s="196" t="s">
        <v>2154</v>
      </c>
      <c r="C2105" s="196" t="s">
        <v>2155</v>
      </c>
      <c r="D2105" s="196" t="s">
        <v>2156</v>
      </c>
      <c r="E2105" s="197" t="s">
        <v>11</v>
      </c>
      <c r="F2105" s="196" t="s">
        <v>11</v>
      </c>
      <c r="G2105" s="196">
        <v>101586</v>
      </c>
      <c r="H2105" s="196" t="s">
        <v>2173</v>
      </c>
      <c r="I2105" s="196" t="s">
        <v>19</v>
      </c>
      <c r="J2105" s="196" t="s">
        <v>62</v>
      </c>
      <c r="K2105" s="197">
        <v>55.23</v>
      </c>
      <c r="L2105" s="196" t="s">
        <v>63</v>
      </c>
      <c r="M2105"/>
    </row>
    <row r="2106" spans="1:13" ht="13.5" hidden="1" x14ac:dyDescent="0.25">
      <c r="A2106" s="196" t="s">
        <v>2153</v>
      </c>
      <c r="B2106" s="196" t="s">
        <v>2154</v>
      </c>
      <c r="C2106" s="196" t="s">
        <v>2155</v>
      </c>
      <c r="D2106" s="196" t="s">
        <v>2156</v>
      </c>
      <c r="E2106" s="197" t="s">
        <v>11</v>
      </c>
      <c r="F2106" s="196" t="s">
        <v>11</v>
      </c>
      <c r="G2106" s="196">
        <v>101587</v>
      </c>
      <c r="H2106" s="196" t="s">
        <v>2174</v>
      </c>
      <c r="I2106" s="196" t="s">
        <v>19</v>
      </c>
      <c r="J2106" s="196" t="s">
        <v>62</v>
      </c>
      <c r="K2106" s="197">
        <v>76.62</v>
      </c>
      <c r="L2106" s="196" t="s">
        <v>63</v>
      </c>
      <c r="M2106"/>
    </row>
    <row r="2107" spans="1:13" ht="13.5" hidden="1" x14ac:dyDescent="0.25">
      <c r="A2107" s="196" t="s">
        <v>2153</v>
      </c>
      <c r="B2107" s="196" t="s">
        <v>2154</v>
      </c>
      <c r="C2107" s="196" t="s">
        <v>2175</v>
      </c>
      <c r="D2107" s="196" t="s">
        <v>2176</v>
      </c>
      <c r="E2107" s="197" t="s">
        <v>11</v>
      </c>
      <c r="F2107" s="196" t="s">
        <v>11</v>
      </c>
      <c r="G2107" s="196">
        <v>101588</v>
      </c>
      <c r="H2107" s="196" t="s">
        <v>2177</v>
      </c>
      <c r="I2107" s="196" t="s">
        <v>19</v>
      </c>
      <c r="J2107" s="196" t="s">
        <v>62</v>
      </c>
      <c r="K2107" s="197">
        <v>107.47</v>
      </c>
      <c r="L2107" s="196" t="s">
        <v>63</v>
      </c>
      <c r="M2107"/>
    </row>
    <row r="2108" spans="1:13" ht="13.5" hidden="1" x14ac:dyDescent="0.25">
      <c r="A2108" s="196" t="s">
        <v>2153</v>
      </c>
      <c r="B2108" s="196" t="s">
        <v>2154</v>
      </c>
      <c r="C2108" s="196" t="s">
        <v>2175</v>
      </c>
      <c r="D2108" s="196" t="s">
        <v>2176</v>
      </c>
      <c r="E2108" s="197" t="s">
        <v>11</v>
      </c>
      <c r="F2108" s="196" t="s">
        <v>11</v>
      </c>
      <c r="G2108" s="196">
        <v>101589</v>
      </c>
      <c r="H2108" s="196" t="s">
        <v>2178</v>
      </c>
      <c r="I2108" s="196" t="s">
        <v>19</v>
      </c>
      <c r="J2108" s="196" t="s">
        <v>62</v>
      </c>
      <c r="K2108" s="197">
        <v>156.82</v>
      </c>
      <c r="L2108" s="196" t="s">
        <v>63</v>
      </c>
      <c r="M2108"/>
    </row>
    <row r="2109" spans="1:13" ht="13.5" hidden="1" x14ac:dyDescent="0.25">
      <c r="A2109" s="196" t="s">
        <v>2153</v>
      </c>
      <c r="B2109" s="196" t="s">
        <v>2154</v>
      </c>
      <c r="C2109" s="196" t="s">
        <v>2175</v>
      </c>
      <c r="D2109" s="196" t="s">
        <v>2176</v>
      </c>
      <c r="E2109" s="197" t="s">
        <v>11</v>
      </c>
      <c r="F2109" s="196" t="s">
        <v>11</v>
      </c>
      <c r="G2109" s="196">
        <v>101590</v>
      </c>
      <c r="H2109" s="196" t="s">
        <v>2179</v>
      </c>
      <c r="I2109" s="196" t="s">
        <v>19</v>
      </c>
      <c r="J2109" s="196" t="s">
        <v>62</v>
      </c>
      <c r="K2109" s="197">
        <v>81.22</v>
      </c>
      <c r="L2109" s="196" t="s">
        <v>63</v>
      </c>
      <c r="M2109"/>
    </row>
    <row r="2110" spans="1:13" ht="13.5" hidden="1" x14ac:dyDescent="0.25">
      <c r="A2110" s="196" t="s">
        <v>2153</v>
      </c>
      <c r="B2110" s="196" t="s">
        <v>2154</v>
      </c>
      <c r="C2110" s="196" t="s">
        <v>2175</v>
      </c>
      <c r="D2110" s="196" t="s">
        <v>2176</v>
      </c>
      <c r="E2110" s="197" t="s">
        <v>11</v>
      </c>
      <c r="F2110" s="196" t="s">
        <v>11</v>
      </c>
      <c r="G2110" s="196">
        <v>101591</v>
      </c>
      <c r="H2110" s="196" t="s">
        <v>2180</v>
      </c>
      <c r="I2110" s="196" t="s">
        <v>19</v>
      </c>
      <c r="J2110" s="196" t="s">
        <v>62</v>
      </c>
      <c r="K2110" s="197">
        <v>130.58000000000001</v>
      </c>
      <c r="L2110" s="196" t="s">
        <v>63</v>
      </c>
      <c r="M2110"/>
    </row>
    <row r="2111" spans="1:13" ht="13.5" hidden="1" x14ac:dyDescent="0.25">
      <c r="A2111" s="196" t="s">
        <v>2153</v>
      </c>
      <c r="B2111" s="196" t="s">
        <v>2154</v>
      </c>
      <c r="C2111" s="196" t="s">
        <v>2175</v>
      </c>
      <c r="D2111" s="196" t="s">
        <v>2176</v>
      </c>
      <c r="E2111" s="197" t="s">
        <v>11</v>
      </c>
      <c r="F2111" s="196" t="s">
        <v>11</v>
      </c>
      <c r="G2111" s="196">
        <v>101592</v>
      </c>
      <c r="H2111" s="196" t="s">
        <v>2181</v>
      </c>
      <c r="I2111" s="196" t="s">
        <v>19</v>
      </c>
      <c r="J2111" s="196" t="s">
        <v>62</v>
      </c>
      <c r="K2111" s="197">
        <v>56.75</v>
      </c>
      <c r="L2111" s="196" t="s">
        <v>63</v>
      </c>
      <c r="M2111"/>
    </row>
    <row r="2112" spans="1:13" ht="13.5" hidden="1" x14ac:dyDescent="0.25">
      <c r="A2112" s="196" t="s">
        <v>2153</v>
      </c>
      <c r="B2112" s="196" t="s">
        <v>2154</v>
      </c>
      <c r="C2112" s="196" t="s">
        <v>2175</v>
      </c>
      <c r="D2112" s="196" t="s">
        <v>2176</v>
      </c>
      <c r="E2112" s="197" t="s">
        <v>11</v>
      </c>
      <c r="F2112" s="196" t="s">
        <v>11</v>
      </c>
      <c r="G2112" s="196">
        <v>101593</v>
      </c>
      <c r="H2112" s="196" t="s">
        <v>2182</v>
      </c>
      <c r="I2112" s="196" t="s">
        <v>19</v>
      </c>
      <c r="J2112" s="196" t="s">
        <v>62</v>
      </c>
      <c r="K2112" s="197">
        <v>106.24</v>
      </c>
      <c r="L2112" s="196" t="s">
        <v>63</v>
      </c>
      <c r="M2112"/>
    </row>
    <row r="2113" spans="1:13" ht="13.5" hidden="1" x14ac:dyDescent="0.25">
      <c r="A2113" s="196" t="s">
        <v>2153</v>
      </c>
      <c r="B2113" s="196" t="s">
        <v>2154</v>
      </c>
      <c r="C2113" s="196" t="s">
        <v>2175</v>
      </c>
      <c r="D2113" s="196" t="s">
        <v>2176</v>
      </c>
      <c r="E2113" s="197" t="s">
        <v>11</v>
      </c>
      <c r="F2113" s="196" t="s">
        <v>11</v>
      </c>
      <c r="G2113" s="196">
        <v>101600</v>
      </c>
      <c r="H2113" s="196" t="s">
        <v>2183</v>
      </c>
      <c r="I2113" s="196" t="s">
        <v>19</v>
      </c>
      <c r="J2113" s="196" t="s">
        <v>595</v>
      </c>
      <c r="K2113" s="197">
        <v>20.260000000000002</v>
      </c>
      <c r="L2113" s="196" t="s">
        <v>63</v>
      </c>
      <c r="M2113"/>
    </row>
    <row r="2114" spans="1:13" ht="13.5" hidden="1" x14ac:dyDescent="0.25">
      <c r="A2114" s="196" t="s">
        <v>2153</v>
      </c>
      <c r="B2114" s="196" t="s">
        <v>2154</v>
      </c>
      <c r="C2114" s="196" t="s">
        <v>2175</v>
      </c>
      <c r="D2114" s="196" t="s">
        <v>2176</v>
      </c>
      <c r="E2114" s="197" t="s">
        <v>11</v>
      </c>
      <c r="F2114" s="196" t="s">
        <v>11</v>
      </c>
      <c r="G2114" s="196">
        <v>101601</v>
      </c>
      <c r="H2114" s="196" t="s">
        <v>2184</v>
      </c>
      <c r="I2114" s="196" t="s">
        <v>19</v>
      </c>
      <c r="J2114" s="196" t="s">
        <v>595</v>
      </c>
      <c r="K2114" s="197">
        <v>29.99</v>
      </c>
      <c r="L2114" s="196" t="s">
        <v>63</v>
      </c>
      <c r="M2114"/>
    </row>
    <row r="2115" spans="1:13" ht="13.5" hidden="1" x14ac:dyDescent="0.25">
      <c r="A2115" s="196" t="s">
        <v>2153</v>
      </c>
      <c r="B2115" s="196" t="s">
        <v>2154</v>
      </c>
      <c r="C2115" s="196" t="s">
        <v>2175</v>
      </c>
      <c r="D2115" s="196" t="s">
        <v>2176</v>
      </c>
      <c r="E2115" s="197" t="s">
        <v>11</v>
      </c>
      <c r="F2115" s="196" t="s">
        <v>11</v>
      </c>
      <c r="G2115" s="196">
        <v>101602</v>
      </c>
      <c r="H2115" s="196" t="s">
        <v>2185</v>
      </c>
      <c r="I2115" s="196" t="s">
        <v>19</v>
      </c>
      <c r="J2115" s="196" t="s">
        <v>595</v>
      </c>
      <c r="K2115" s="197">
        <v>15.02</v>
      </c>
      <c r="L2115" s="196" t="s">
        <v>63</v>
      </c>
      <c r="M2115"/>
    </row>
    <row r="2116" spans="1:13" ht="13.5" hidden="1" x14ac:dyDescent="0.25">
      <c r="A2116" s="196" t="s">
        <v>2153</v>
      </c>
      <c r="B2116" s="196" t="s">
        <v>2154</v>
      </c>
      <c r="C2116" s="196" t="s">
        <v>2175</v>
      </c>
      <c r="D2116" s="196" t="s">
        <v>2176</v>
      </c>
      <c r="E2116" s="197" t="s">
        <v>11</v>
      </c>
      <c r="F2116" s="196" t="s">
        <v>11</v>
      </c>
      <c r="G2116" s="196">
        <v>101603</v>
      </c>
      <c r="H2116" s="196" t="s">
        <v>2186</v>
      </c>
      <c r="I2116" s="196" t="s">
        <v>19</v>
      </c>
      <c r="J2116" s="196" t="s">
        <v>595</v>
      </c>
      <c r="K2116" s="197">
        <v>24.76</v>
      </c>
      <c r="L2116" s="196" t="s">
        <v>63</v>
      </c>
      <c r="M2116"/>
    </row>
    <row r="2117" spans="1:13" ht="13.5" hidden="1" x14ac:dyDescent="0.25">
      <c r="A2117" s="196" t="s">
        <v>2153</v>
      </c>
      <c r="B2117" s="196" t="s">
        <v>2154</v>
      </c>
      <c r="C2117" s="196" t="s">
        <v>2175</v>
      </c>
      <c r="D2117" s="196" t="s">
        <v>2176</v>
      </c>
      <c r="E2117" s="197" t="s">
        <v>11</v>
      </c>
      <c r="F2117" s="196" t="s">
        <v>11</v>
      </c>
      <c r="G2117" s="196">
        <v>101604</v>
      </c>
      <c r="H2117" s="196" t="s">
        <v>2187</v>
      </c>
      <c r="I2117" s="196" t="s">
        <v>19</v>
      </c>
      <c r="J2117" s="196" t="s">
        <v>595</v>
      </c>
      <c r="K2117" s="197">
        <v>9.83</v>
      </c>
      <c r="L2117" s="196" t="s">
        <v>63</v>
      </c>
      <c r="M2117"/>
    </row>
    <row r="2118" spans="1:13" ht="13.5" hidden="1" x14ac:dyDescent="0.25">
      <c r="A2118" s="196" t="s">
        <v>2153</v>
      </c>
      <c r="B2118" s="196" t="s">
        <v>2154</v>
      </c>
      <c r="C2118" s="196" t="s">
        <v>2175</v>
      </c>
      <c r="D2118" s="196" t="s">
        <v>2176</v>
      </c>
      <c r="E2118" s="197" t="s">
        <v>11</v>
      </c>
      <c r="F2118" s="196" t="s">
        <v>11</v>
      </c>
      <c r="G2118" s="196">
        <v>101605</v>
      </c>
      <c r="H2118" s="196" t="s">
        <v>2188</v>
      </c>
      <c r="I2118" s="196" t="s">
        <v>19</v>
      </c>
      <c r="J2118" s="196" t="s">
        <v>595</v>
      </c>
      <c r="K2118" s="197">
        <v>19.559999999999999</v>
      </c>
      <c r="L2118" s="196" t="s">
        <v>63</v>
      </c>
      <c r="M2118"/>
    </row>
    <row r="2119" spans="1:13" ht="13.5" hidden="1" x14ac:dyDescent="0.25">
      <c r="A2119" s="196" t="s">
        <v>2189</v>
      </c>
      <c r="B2119" s="196" t="s">
        <v>2190</v>
      </c>
      <c r="C2119" s="196" t="s">
        <v>2191</v>
      </c>
      <c r="D2119" s="196" t="s">
        <v>2192</v>
      </c>
      <c r="E2119" s="197" t="s">
        <v>11</v>
      </c>
      <c r="F2119" s="196" t="s">
        <v>11</v>
      </c>
      <c r="G2119" s="196">
        <v>90788</v>
      </c>
      <c r="H2119" s="196" t="s">
        <v>2193</v>
      </c>
      <c r="I2119" s="196" t="s">
        <v>96</v>
      </c>
      <c r="J2119" s="196" t="s">
        <v>62</v>
      </c>
      <c r="K2119" s="197">
        <v>899.72</v>
      </c>
      <c r="L2119" s="196" t="s">
        <v>63</v>
      </c>
      <c r="M2119"/>
    </row>
    <row r="2120" spans="1:13" ht="13.5" hidden="1" x14ac:dyDescent="0.25">
      <c r="A2120" s="196" t="s">
        <v>2189</v>
      </c>
      <c r="B2120" s="196" t="s">
        <v>2190</v>
      </c>
      <c r="C2120" s="196" t="s">
        <v>2191</v>
      </c>
      <c r="D2120" s="196" t="s">
        <v>2192</v>
      </c>
      <c r="E2120" s="197" t="s">
        <v>11</v>
      </c>
      <c r="F2120" s="196" t="s">
        <v>11</v>
      </c>
      <c r="G2120" s="196">
        <v>90789</v>
      </c>
      <c r="H2120" s="196" t="s">
        <v>2194</v>
      </c>
      <c r="I2120" s="196" t="s">
        <v>96</v>
      </c>
      <c r="J2120" s="196" t="s">
        <v>62</v>
      </c>
      <c r="K2120" s="197">
        <v>902.02</v>
      </c>
      <c r="L2120" s="196" t="s">
        <v>63</v>
      </c>
      <c r="M2120"/>
    </row>
    <row r="2121" spans="1:13" ht="13.5" hidden="1" x14ac:dyDescent="0.25">
      <c r="A2121" s="196" t="s">
        <v>2189</v>
      </c>
      <c r="B2121" s="196" t="s">
        <v>2190</v>
      </c>
      <c r="C2121" s="196" t="s">
        <v>2191</v>
      </c>
      <c r="D2121" s="196" t="s">
        <v>2192</v>
      </c>
      <c r="E2121" s="197" t="s">
        <v>11</v>
      </c>
      <c r="F2121" s="196" t="s">
        <v>11</v>
      </c>
      <c r="G2121" s="196">
        <v>90790</v>
      </c>
      <c r="H2121" s="196" t="s">
        <v>2195</v>
      </c>
      <c r="I2121" s="196" t="s">
        <v>96</v>
      </c>
      <c r="J2121" s="196" t="s">
        <v>62</v>
      </c>
      <c r="K2121" s="197">
        <v>930.72</v>
      </c>
      <c r="L2121" s="196" t="s">
        <v>63</v>
      </c>
      <c r="M2121"/>
    </row>
    <row r="2122" spans="1:13" ht="13.5" hidden="1" x14ac:dyDescent="0.25">
      <c r="A2122" s="196" t="s">
        <v>2189</v>
      </c>
      <c r="B2122" s="196" t="s">
        <v>2190</v>
      </c>
      <c r="C2122" s="196" t="s">
        <v>2191</v>
      </c>
      <c r="D2122" s="196" t="s">
        <v>2192</v>
      </c>
      <c r="E2122" s="197" t="s">
        <v>11</v>
      </c>
      <c r="F2122" s="196" t="s">
        <v>11</v>
      </c>
      <c r="G2122" s="196">
        <v>90791</v>
      </c>
      <c r="H2122" s="196" t="s">
        <v>2196</v>
      </c>
      <c r="I2122" s="196" t="s">
        <v>96</v>
      </c>
      <c r="J2122" s="196" t="s">
        <v>62</v>
      </c>
      <c r="K2122" s="199">
        <v>1092.22</v>
      </c>
      <c r="L2122" s="196" t="s">
        <v>63</v>
      </c>
      <c r="M2122"/>
    </row>
    <row r="2123" spans="1:13" ht="13.5" hidden="1" x14ac:dyDescent="0.25">
      <c r="A2123" s="196" t="s">
        <v>2189</v>
      </c>
      <c r="B2123" s="196" t="s">
        <v>2190</v>
      </c>
      <c r="C2123" s="196" t="s">
        <v>2191</v>
      </c>
      <c r="D2123" s="196" t="s">
        <v>2192</v>
      </c>
      <c r="E2123" s="197" t="s">
        <v>11</v>
      </c>
      <c r="F2123" s="196" t="s">
        <v>11</v>
      </c>
      <c r="G2123" s="196">
        <v>90793</v>
      </c>
      <c r="H2123" s="196" t="s">
        <v>2197</v>
      </c>
      <c r="I2123" s="196" t="s">
        <v>96</v>
      </c>
      <c r="J2123" s="196" t="s">
        <v>62</v>
      </c>
      <c r="K2123" s="199">
        <v>1150.8399999999999</v>
      </c>
      <c r="L2123" s="196" t="s">
        <v>63</v>
      </c>
      <c r="M2123"/>
    </row>
    <row r="2124" spans="1:13" ht="13.5" hidden="1" x14ac:dyDescent="0.25">
      <c r="A2124" s="196" t="s">
        <v>2189</v>
      </c>
      <c r="B2124" s="196" t="s">
        <v>2190</v>
      </c>
      <c r="C2124" s="196" t="s">
        <v>2191</v>
      </c>
      <c r="D2124" s="196" t="s">
        <v>2192</v>
      </c>
      <c r="E2124" s="197" t="s">
        <v>11</v>
      </c>
      <c r="F2124" s="196" t="s">
        <v>11</v>
      </c>
      <c r="G2124" s="196">
        <v>90794</v>
      </c>
      <c r="H2124" s="196" t="s">
        <v>2198</v>
      </c>
      <c r="I2124" s="196" t="s">
        <v>96</v>
      </c>
      <c r="J2124" s="196" t="s">
        <v>62</v>
      </c>
      <c r="K2124" s="197">
        <v>789.28</v>
      </c>
      <c r="L2124" s="196" t="s">
        <v>63</v>
      </c>
      <c r="M2124"/>
    </row>
    <row r="2125" spans="1:13" ht="13.5" hidden="1" x14ac:dyDescent="0.25">
      <c r="A2125" s="196" t="s">
        <v>2189</v>
      </c>
      <c r="B2125" s="196" t="s">
        <v>2190</v>
      </c>
      <c r="C2125" s="196" t="s">
        <v>2191</v>
      </c>
      <c r="D2125" s="196" t="s">
        <v>2192</v>
      </c>
      <c r="E2125" s="197" t="s">
        <v>11</v>
      </c>
      <c r="F2125" s="196" t="s">
        <v>11</v>
      </c>
      <c r="G2125" s="196">
        <v>90795</v>
      </c>
      <c r="H2125" s="196" t="s">
        <v>2199</v>
      </c>
      <c r="I2125" s="196" t="s">
        <v>96</v>
      </c>
      <c r="J2125" s="196" t="s">
        <v>62</v>
      </c>
      <c r="K2125" s="197">
        <v>798.78</v>
      </c>
      <c r="L2125" s="196" t="s">
        <v>63</v>
      </c>
      <c r="M2125"/>
    </row>
    <row r="2126" spans="1:13" ht="13.5" hidden="1" x14ac:dyDescent="0.25">
      <c r="A2126" s="196" t="s">
        <v>2189</v>
      </c>
      <c r="B2126" s="196" t="s">
        <v>2190</v>
      </c>
      <c r="C2126" s="196" t="s">
        <v>2191</v>
      </c>
      <c r="D2126" s="196" t="s">
        <v>2192</v>
      </c>
      <c r="E2126" s="197" t="s">
        <v>11</v>
      </c>
      <c r="F2126" s="196" t="s">
        <v>11</v>
      </c>
      <c r="G2126" s="196">
        <v>90796</v>
      </c>
      <c r="H2126" s="196" t="s">
        <v>2200</v>
      </c>
      <c r="I2126" s="196" t="s">
        <v>96</v>
      </c>
      <c r="J2126" s="196" t="s">
        <v>62</v>
      </c>
      <c r="K2126" s="197">
        <v>808.28</v>
      </c>
      <c r="L2126" s="196" t="s">
        <v>63</v>
      </c>
      <c r="M2126"/>
    </row>
    <row r="2127" spans="1:13" ht="13.5" hidden="1" x14ac:dyDescent="0.25">
      <c r="A2127" s="196" t="s">
        <v>2189</v>
      </c>
      <c r="B2127" s="196" t="s">
        <v>2190</v>
      </c>
      <c r="C2127" s="196" t="s">
        <v>2191</v>
      </c>
      <c r="D2127" s="196" t="s">
        <v>2192</v>
      </c>
      <c r="E2127" s="197" t="s">
        <v>11</v>
      </c>
      <c r="F2127" s="196" t="s">
        <v>11</v>
      </c>
      <c r="G2127" s="196">
        <v>90797</v>
      </c>
      <c r="H2127" s="196" t="s">
        <v>2201</v>
      </c>
      <c r="I2127" s="196" t="s">
        <v>96</v>
      </c>
      <c r="J2127" s="196" t="s">
        <v>62</v>
      </c>
      <c r="K2127" s="197">
        <v>817.77</v>
      </c>
      <c r="L2127" s="196" t="s">
        <v>63</v>
      </c>
      <c r="M2127"/>
    </row>
    <row r="2128" spans="1:13" ht="13.5" hidden="1" x14ac:dyDescent="0.25">
      <c r="A2128" s="196" t="s">
        <v>2189</v>
      </c>
      <c r="B2128" s="196" t="s">
        <v>2190</v>
      </c>
      <c r="C2128" s="196" t="s">
        <v>2191</v>
      </c>
      <c r="D2128" s="196" t="s">
        <v>2192</v>
      </c>
      <c r="E2128" s="197" t="s">
        <v>11</v>
      </c>
      <c r="F2128" s="196" t="s">
        <v>11</v>
      </c>
      <c r="G2128" s="196">
        <v>90798</v>
      </c>
      <c r="H2128" s="196" t="s">
        <v>2202</v>
      </c>
      <c r="I2128" s="196" t="s">
        <v>96</v>
      </c>
      <c r="J2128" s="196" t="s">
        <v>62</v>
      </c>
      <c r="K2128" s="199">
        <v>1177.94</v>
      </c>
      <c r="L2128" s="196" t="s">
        <v>63</v>
      </c>
      <c r="M2128"/>
    </row>
    <row r="2129" spans="1:13" ht="13.5" hidden="1" x14ac:dyDescent="0.25">
      <c r="A2129" s="196" t="s">
        <v>2189</v>
      </c>
      <c r="B2129" s="196" t="s">
        <v>2190</v>
      </c>
      <c r="C2129" s="196" t="s">
        <v>2191</v>
      </c>
      <c r="D2129" s="196" t="s">
        <v>2192</v>
      </c>
      <c r="E2129" s="197" t="s">
        <v>11</v>
      </c>
      <c r="F2129" s="196" t="s">
        <v>11</v>
      </c>
      <c r="G2129" s="196">
        <v>90799</v>
      </c>
      <c r="H2129" s="196" t="s">
        <v>2203</v>
      </c>
      <c r="I2129" s="196" t="s">
        <v>96</v>
      </c>
      <c r="J2129" s="196" t="s">
        <v>62</v>
      </c>
      <c r="K2129" s="199">
        <v>1216.94</v>
      </c>
      <c r="L2129" s="196" t="s">
        <v>63</v>
      </c>
      <c r="M2129"/>
    </row>
    <row r="2130" spans="1:13" ht="13.5" hidden="1" x14ac:dyDescent="0.25">
      <c r="A2130" s="196" t="s">
        <v>2189</v>
      </c>
      <c r="B2130" s="196" t="s">
        <v>2190</v>
      </c>
      <c r="C2130" s="196" t="s">
        <v>2191</v>
      </c>
      <c r="D2130" s="196" t="s">
        <v>2192</v>
      </c>
      <c r="E2130" s="197" t="s">
        <v>11</v>
      </c>
      <c r="F2130" s="196" t="s">
        <v>11</v>
      </c>
      <c r="G2130" s="196">
        <v>90801</v>
      </c>
      <c r="H2130" s="196" t="s">
        <v>2204</v>
      </c>
      <c r="I2130" s="196" t="s">
        <v>96</v>
      </c>
      <c r="J2130" s="196" t="s">
        <v>62</v>
      </c>
      <c r="K2130" s="197">
        <v>411.65</v>
      </c>
      <c r="L2130" s="196" t="s">
        <v>63</v>
      </c>
      <c r="M2130"/>
    </row>
    <row r="2131" spans="1:13" ht="13.5" hidden="1" x14ac:dyDescent="0.25">
      <c r="A2131" s="196" t="s">
        <v>2189</v>
      </c>
      <c r="B2131" s="196" t="s">
        <v>2190</v>
      </c>
      <c r="C2131" s="196" t="s">
        <v>2191</v>
      </c>
      <c r="D2131" s="196" t="s">
        <v>2192</v>
      </c>
      <c r="E2131" s="197" t="s">
        <v>11</v>
      </c>
      <c r="F2131" s="196" t="s">
        <v>11</v>
      </c>
      <c r="G2131" s="196">
        <v>90806</v>
      </c>
      <c r="H2131" s="196" t="s">
        <v>2205</v>
      </c>
      <c r="I2131" s="196" t="s">
        <v>96</v>
      </c>
      <c r="J2131" s="196" t="s">
        <v>62</v>
      </c>
      <c r="K2131" s="197">
        <v>522.63</v>
      </c>
      <c r="L2131" s="196" t="s">
        <v>63</v>
      </c>
      <c r="M2131"/>
    </row>
    <row r="2132" spans="1:13" ht="13.5" hidden="1" x14ac:dyDescent="0.25">
      <c r="A2132" s="196" t="s">
        <v>2189</v>
      </c>
      <c r="B2132" s="196" t="s">
        <v>2190</v>
      </c>
      <c r="C2132" s="196" t="s">
        <v>2191</v>
      </c>
      <c r="D2132" s="196" t="s">
        <v>2192</v>
      </c>
      <c r="E2132" s="197" t="s">
        <v>11</v>
      </c>
      <c r="F2132" s="196" t="s">
        <v>11</v>
      </c>
      <c r="G2132" s="196">
        <v>90820</v>
      </c>
      <c r="H2132" s="196" t="s">
        <v>2206</v>
      </c>
      <c r="I2132" s="196" t="s">
        <v>96</v>
      </c>
      <c r="J2132" s="196" t="s">
        <v>62</v>
      </c>
      <c r="K2132" s="197">
        <v>395.86</v>
      </c>
      <c r="L2132" s="196" t="s">
        <v>63</v>
      </c>
      <c r="M2132"/>
    </row>
    <row r="2133" spans="1:13" ht="13.5" hidden="1" x14ac:dyDescent="0.25">
      <c r="A2133" s="196" t="s">
        <v>2189</v>
      </c>
      <c r="B2133" s="196" t="s">
        <v>2190</v>
      </c>
      <c r="C2133" s="196" t="s">
        <v>2191</v>
      </c>
      <c r="D2133" s="196" t="s">
        <v>2192</v>
      </c>
      <c r="E2133" s="197" t="s">
        <v>11</v>
      </c>
      <c r="F2133" s="196" t="s">
        <v>11</v>
      </c>
      <c r="G2133" s="196">
        <v>90821</v>
      </c>
      <c r="H2133" s="196" t="s">
        <v>2207</v>
      </c>
      <c r="I2133" s="196" t="s">
        <v>96</v>
      </c>
      <c r="J2133" s="196" t="s">
        <v>62</v>
      </c>
      <c r="K2133" s="197">
        <v>404.19</v>
      </c>
      <c r="L2133" s="196" t="s">
        <v>63</v>
      </c>
      <c r="M2133"/>
    </row>
    <row r="2134" spans="1:13" ht="13.5" hidden="1" x14ac:dyDescent="0.25">
      <c r="A2134" s="196" t="s">
        <v>2189</v>
      </c>
      <c r="B2134" s="196" t="s">
        <v>2190</v>
      </c>
      <c r="C2134" s="196" t="s">
        <v>2191</v>
      </c>
      <c r="D2134" s="196" t="s">
        <v>2192</v>
      </c>
      <c r="E2134" s="197" t="s">
        <v>11</v>
      </c>
      <c r="F2134" s="196" t="s">
        <v>11</v>
      </c>
      <c r="G2134" s="196">
        <v>90822</v>
      </c>
      <c r="H2134" s="196" t="s">
        <v>2208</v>
      </c>
      <c r="I2134" s="196" t="s">
        <v>96</v>
      </c>
      <c r="J2134" s="196" t="s">
        <v>62</v>
      </c>
      <c r="K2134" s="197">
        <v>431.1</v>
      </c>
      <c r="L2134" s="196" t="s">
        <v>63</v>
      </c>
      <c r="M2134"/>
    </row>
    <row r="2135" spans="1:13" ht="13.5" hidden="1" x14ac:dyDescent="0.25">
      <c r="A2135" s="196" t="s">
        <v>2189</v>
      </c>
      <c r="B2135" s="196" t="s">
        <v>2190</v>
      </c>
      <c r="C2135" s="196" t="s">
        <v>2191</v>
      </c>
      <c r="D2135" s="196" t="s">
        <v>2192</v>
      </c>
      <c r="E2135" s="197" t="s">
        <v>11</v>
      </c>
      <c r="F2135" s="196" t="s">
        <v>11</v>
      </c>
      <c r="G2135" s="196">
        <v>90823</v>
      </c>
      <c r="H2135" s="196" t="s">
        <v>2209</v>
      </c>
      <c r="I2135" s="196" t="s">
        <v>96</v>
      </c>
      <c r="J2135" s="196" t="s">
        <v>62</v>
      </c>
      <c r="K2135" s="197">
        <v>519.1</v>
      </c>
      <c r="L2135" s="196" t="s">
        <v>63</v>
      </c>
      <c r="M2135"/>
    </row>
    <row r="2136" spans="1:13" ht="13.5" hidden="1" x14ac:dyDescent="0.25">
      <c r="A2136" s="196" t="s">
        <v>2189</v>
      </c>
      <c r="B2136" s="196" t="s">
        <v>2190</v>
      </c>
      <c r="C2136" s="196" t="s">
        <v>2191</v>
      </c>
      <c r="D2136" s="196" t="s">
        <v>2192</v>
      </c>
      <c r="E2136" s="197" t="s">
        <v>11</v>
      </c>
      <c r="F2136" s="196" t="s">
        <v>11</v>
      </c>
      <c r="G2136" s="196">
        <v>90824</v>
      </c>
      <c r="H2136" s="196" t="s">
        <v>2210</v>
      </c>
      <c r="I2136" s="196" t="s">
        <v>96</v>
      </c>
      <c r="J2136" s="196" t="s">
        <v>62</v>
      </c>
      <c r="K2136" s="197">
        <v>723.65</v>
      </c>
      <c r="L2136" s="196" t="s">
        <v>63</v>
      </c>
      <c r="M2136"/>
    </row>
    <row r="2137" spans="1:13" ht="13.5" hidden="1" x14ac:dyDescent="0.25">
      <c r="A2137" s="196" t="s">
        <v>2189</v>
      </c>
      <c r="B2137" s="196" t="s">
        <v>2190</v>
      </c>
      <c r="C2137" s="196" t="s">
        <v>2191</v>
      </c>
      <c r="D2137" s="196" t="s">
        <v>2192</v>
      </c>
      <c r="E2137" s="197" t="s">
        <v>11</v>
      </c>
      <c r="F2137" s="196" t="s">
        <v>11</v>
      </c>
      <c r="G2137" s="196">
        <v>90825</v>
      </c>
      <c r="H2137" s="196" t="s">
        <v>2211</v>
      </c>
      <c r="I2137" s="196" t="s">
        <v>96</v>
      </c>
      <c r="J2137" s="196" t="s">
        <v>62</v>
      </c>
      <c r="K2137" s="197">
        <v>801.05</v>
      </c>
      <c r="L2137" s="196" t="s">
        <v>63</v>
      </c>
      <c r="M2137"/>
    </row>
    <row r="2138" spans="1:13" ht="13.5" hidden="1" x14ac:dyDescent="0.25">
      <c r="A2138" s="196" t="s">
        <v>2189</v>
      </c>
      <c r="B2138" s="196" t="s">
        <v>2190</v>
      </c>
      <c r="C2138" s="196" t="s">
        <v>2191</v>
      </c>
      <c r="D2138" s="196" t="s">
        <v>2192</v>
      </c>
      <c r="E2138" s="197" t="s">
        <v>11</v>
      </c>
      <c r="F2138" s="196" t="s">
        <v>11</v>
      </c>
      <c r="G2138" s="196">
        <v>90830</v>
      </c>
      <c r="H2138" s="196" t="s">
        <v>2212</v>
      </c>
      <c r="I2138" s="196" t="s">
        <v>96</v>
      </c>
      <c r="J2138" s="196" t="s">
        <v>62</v>
      </c>
      <c r="K2138" s="197">
        <v>202.41</v>
      </c>
      <c r="L2138" s="196" t="s">
        <v>63</v>
      </c>
      <c r="M2138"/>
    </row>
    <row r="2139" spans="1:13" ht="13.5" hidden="1" x14ac:dyDescent="0.25">
      <c r="A2139" s="196" t="s">
        <v>2189</v>
      </c>
      <c r="B2139" s="196" t="s">
        <v>2190</v>
      </c>
      <c r="C2139" s="196" t="s">
        <v>2191</v>
      </c>
      <c r="D2139" s="196" t="s">
        <v>2192</v>
      </c>
      <c r="E2139" s="197" t="s">
        <v>11</v>
      </c>
      <c r="F2139" s="196" t="s">
        <v>11</v>
      </c>
      <c r="G2139" s="196">
        <v>90831</v>
      </c>
      <c r="H2139" s="196" t="s">
        <v>2213</v>
      </c>
      <c r="I2139" s="196" t="s">
        <v>96</v>
      </c>
      <c r="J2139" s="196" t="s">
        <v>62</v>
      </c>
      <c r="K2139" s="197">
        <v>176.66</v>
      </c>
      <c r="L2139" s="196" t="s">
        <v>63</v>
      </c>
      <c r="M2139"/>
    </row>
    <row r="2140" spans="1:13" ht="13.5" hidden="1" x14ac:dyDescent="0.25">
      <c r="A2140" s="196" t="s">
        <v>2189</v>
      </c>
      <c r="B2140" s="196" t="s">
        <v>2190</v>
      </c>
      <c r="C2140" s="196" t="s">
        <v>2191</v>
      </c>
      <c r="D2140" s="196" t="s">
        <v>2192</v>
      </c>
      <c r="E2140" s="197" t="s">
        <v>11</v>
      </c>
      <c r="F2140" s="196" t="s">
        <v>11</v>
      </c>
      <c r="G2140" s="196">
        <v>90841</v>
      </c>
      <c r="H2140" s="196" t="s">
        <v>2214</v>
      </c>
      <c r="I2140" s="196" t="s">
        <v>96</v>
      </c>
      <c r="J2140" s="196" t="s">
        <v>62</v>
      </c>
      <c r="K2140" s="199">
        <v>1240.68</v>
      </c>
      <c r="L2140" s="196" t="s">
        <v>63</v>
      </c>
      <c r="M2140"/>
    </row>
    <row r="2141" spans="1:13" ht="13.5" hidden="1" x14ac:dyDescent="0.25">
      <c r="A2141" s="196" t="s">
        <v>2189</v>
      </c>
      <c r="B2141" s="196" t="s">
        <v>2190</v>
      </c>
      <c r="C2141" s="196" t="s">
        <v>2191</v>
      </c>
      <c r="D2141" s="196" t="s">
        <v>2192</v>
      </c>
      <c r="E2141" s="197" t="s">
        <v>11</v>
      </c>
      <c r="F2141" s="196" t="s">
        <v>11</v>
      </c>
      <c r="G2141" s="196">
        <v>90842</v>
      </c>
      <c r="H2141" s="196" t="s">
        <v>2215</v>
      </c>
      <c r="I2141" s="196" t="s">
        <v>96</v>
      </c>
      <c r="J2141" s="196" t="s">
        <v>62</v>
      </c>
      <c r="K2141" s="199">
        <v>1252.04</v>
      </c>
      <c r="L2141" s="196" t="s">
        <v>63</v>
      </c>
      <c r="M2141"/>
    </row>
    <row r="2142" spans="1:13" ht="13.5" hidden="1" x14ac:dyDescent="0.25">
      <c r="A2142" s="196" t="s">
        <v>2189</v>
      </c>
      <c r="B2142" s="196" t="s">
        <v>2190</v>
      </c>
      <c r="C2142" s="196" t="s">
        <v>2191</v>
      </c>
      <c r="D2142" s="196" t="s">
        <v>2192</v>
      </c>
      <c r="E2142" s="197" t="s">
        <v>11</v>
      </c>
      <c r="F2142" s="196" t="s">
        <v>11</v>
      </c>
      <c r="G2142" s="196">
        <v>90843</v>
      </c>
      <c r="H2142" s="196" t="s">
        <v>2216</v>
      </c>
      <c r="I2142" s="196" t="s">
        <v>96</v>
      </c>
      <c r="J2142" s="196" t="s">
        <v>62</v>
      </c>
      <c r="K2142" s="199">
        <v>1307.74</v>
      </c>
      <c r="L2142" s="196" t="s">
        <v>63</v>
      </c>
      <c r="M2142"/>
    </row>
    <row r="2143" spans="1:13" ht="13.5" hidden="1" x14ac:dyDescent="0.25">
      <c r="A2143" s="196" t="s">
        <v>2189</v>
      </c>
      <c r="B2143" s="196" t="s">
        <v>2190</v>
      </c>
      <c r="C2143" s="196" t="s">
        <v>2191</v>
      </c>
      <c r="D2143" s="196" t="s">
        <v>2192</v>
      </c>
      <c r="E2143" s="197" t="s">
        <v>11</v>
      </c>
      <c r="F2143" s="196" t="s">
        <v>11</v>
      </c>
      <c r="G2143" s="196">
        <v>90844</v>
      </c>
      <c r="H2143" s="196" t="s">
        <v>2217</v>
      </c>
      <c r="I2143" s="196" t="s">
        <v>96</v>
      </c>
      <c r="J2143" s="196" t="s">
        <v>62</v>
      </c>
      <c r="K2143" s="199">
        <v>1398.77</v>
      </c>
      <c r="L2143" s="196" t="s">
        <v>63</v>
      </c>
      <c r="M2143"/>
    </row>
    <row r="2144" spans="1:13" ht="13.5" hidden="1" x14ac:dyDescent="0.25">
      <c r="A2144" s="196" t="s">
        <v>2189</v>
      </c>
      <c r="B2144" s="196" t="s">
        <v>2190</v>
      </c>
      <c r="C2144" s="196" t="s">
        <v>2191</v>
      </c>
      <c r="D2144" s="196" t="s">
        <v>2192</v>
      </c>
      <c r="E2144" s="197" t="s">
        <v>11</v>
      </c>
      <c r="F2144" s="196" t="s">
        <v>11</v>
      </c>
      <c r="G2144" s="196">
        <v>90845</v>
      </c>
      <c r="H2144" s="196" t="s">
        <v>2218</v>
      </c>
      <c r="I2144" s="196" t="s">
        <v>96</v>
      </c>
      <c r="J2144" s="196" t="s">
        <v>62</v>
      </c>
      <c r="K2144" s="199">
        <v>1600.29</v>
      </c>
      <c r="L2144" s="196" t="s">
        <v>63</v>
      </c>
      <c r="M2144"/>
    </row>
    <row r="2145" spans="1:13" ht="13.5" hidden="1" x14ac:dyDescent="0.25">
      <c r="A2145" s="196" t="s">
        <v>2189</v>
      </c>
      <c r="B2145" s="196" t="s">
        <v>2190</v>
      </c>
      <c r="C2145" s="196" t="s">
        <v>2191</v>
      </c>
      <c r="D2145" s="196" t="s">
        <v>2192</v>
      </c>
      <c r="E2145" s="197" t="s">
        <v>11</v>
      </c>
      <c r="F2145" s="196" t="s">
        <v>11</v>
      </c>
      <c r="G2145" s="196">
        <v>90846</v>
      </c>
      <c r="H2145" s="196" t="s">
        <v>2219</v>
      </c>
      <c r="I2145" s="196" t="s">
        <v>96</v>
      </c>
      <c r="J2145" s="196" t="s">
        <v>62</v>
      </c>
      <c r="K2145" s="199">
        <v>1680.72</v>
      </c>
      <c r="L2145" s="196" t="s">
        <v>63</v>
      </c>
      <c r="M2145"/>
    </row>
    <row r="2146" spans="1:13" ht="13.5" hidden="1" x14ac:dyDescent="0.25">
      <c r="A2146" s="196" t="s">
        <v>2189</v>
      </c>
      <c r="B2146" s="196" t="s">
        <v>2190</v>
      </c>
      <c r="C2146" s="196" t="s">
        <v>2191</v>
      </c>
      <c r="D2146" s="196" t="s">
        <v>2192</v>
      </c>
      <c r="E2146" s="197" t="s">
        <v>11</v>
      </c>
      <c r="F2146" s="196" t="s">
        <v>11</v>
      </c>
      <c r="G2146" s="196">
        <v>90847</v>
      </c>
      <c r="H2146" s="196" t="s">
        <v>2220</v>
      </c>
      <c r="I2146" s="196" t="s">
        <v>96</v>
      </c>
      <c r="J2146" s="196" t="s">
        <v>62</v>
      </c>
      <c r="K2146" s="199">
        <v>1064.02</v>
      </c>
      <c r="L2146" s="196" t="s">
        <v>63</v>
      </c>
      <c r="M2146"/>
    </row>
    <row r="2147" spans="1:13" ht="13.5" hidden="1" x14ac:dyDescent="0.25">
      <c r="A2147" s="196" t="s">
        <v>2189</v>
      </c>
      <c r="B2147" s="196" t="s">
        <v>2190</v>
      </c>
      <c r="C2147" s="196" t="s">
        <v>2191</v>
      </c>
      <c r="D2147" s="196" t="s">
        <v>2192</v>
      </c>
      <c r="E2147" s="197" t="s">
        <v>11</v>
      </c>
      <c r="F2147" s="196" t="s">
        <v>11</v>
      </c>
      <c r="G2147" s="196">
        <v>90848</v>
      </c>
      <c r="H2147" s="196" t="s">
        <v>2221</v>
      </c>
      <c r="I2147" s="196" t="s">
        <v>96</v>
      </c>
      <c r="J2147" s="196" t="s">
        <v>62</v>
      </c>
      <c r="K2147" s="199">
        <v>1075.3800000000001</v>
      </c>
      <c r="L2147" s="196" t="s">
        <v>63</v>
      </c>
      <c r="M2147"/>
    </row>
    <row r="2148" spans="1:13" ht="13.5" hidden="1" x14ac:dyDescent="0.25">
      <c r="A2148" s="196" t="s">
        <v>2189</v>
      </c>
      <c r="B2148" s="196" t="s">
        <v>2190</v>
      </c>
      <c r="C2148" s="196" t="s">
        <v>2191</v>
      </c>
      <c r="D2148" s="196" t="s">
        <v>2192</v>
      </c>
      <c r="E2148" s="197" t="s">
        <v>11</v>
      </c>
      <c r="F2148" s="196" t="s">
        <v>11</v>
      </c>
      <c r="G2148" s="196">
        <v>90849</v>
      </c>
      <c r="H2148" s="196" t="s">
        <v>2222</v>
      </c>
      <c r="I2148" s="196" t="s">
        <v>96</v>
      </c>
      <c r="J2148" s="196" t="s">
        <v>62</v>
      </c>
      <c r="K2148" s="199">
        <v>1105.33</v>
      </c>
      <c r="L2148" s="196" t="s">
        <v>63</v>
      </c>
      <c r="M2148"/>
    </row>
    <row r="2149" spans="1:13" ht="13.5" hidden="1" x14ac:dyDescent="0.25">
      <c r="A2149" s="196" t="s">
        <v>2189</v>
      </c>
      <c r="B2149" s="196" t="s">
        <v>2190</v>
      </c>
      <c r="C2149" s="196" t="s">
        <v>2191</v>
      </c>
      <c r="D2149" s="196" t="s">
        <v>2192</v>
      </c>
      <c r="E2149" s="197" t="s">
        <v>11</v>
      </c>
      <c r="F2149" s="196" t="s">
        <v>11</v>
      </c>
      <c r="G2149" s="196">
        <v>90850</v>
      </c>
      <c r="H2149" s="196" t="s">
        <v>2223</v>
      </c>
      <c r="I2149" s="196" t="s">
        <v>96</v>
      </c>
      <c r="J2149" s="196" t="s">
        <v>62</v>
      </c>
      <c r="K2149" s="199">
        <v>1196.3599999999999</v>
      </c>
      <c r="L2149" s="196" t="s">
        <v>63</v>
      </c>
      <c r="M2149"/>
    </row>
    <row r="2150" spans="1:13" ht="13.5" hidden="1" x14ac:dyDescent="0.25">
      <c r="A2150" s="196" t="s">
        <v>2189</v>
      </c>
      <c r="B2150" s="196" t="s">
        <v>2190</v>
      </c>
      <c r="C2150" s="196" t="s">
        <v>2191</v>
      </c>
      <c r="D2150" s="196" t="s">
        <v>2192</v>
      </c>
      <c r="E2150" s="197" t="s">
        <v>11</v>
      </c>
      <c r="F2150" s="196" t="s">
        <v>11</v>
      </c>
      <c r="G2150" s="196">
        <v>90851</v>
      </c>
      <c r="H2150" s="196" t="s">
        <v>2224</v>
      </c>
      <c r="I2150" s="196" t="s">
        <v>96</v>
      </c>
      <c r="J2150" s="196" t="s">
        <v>62</v>
      </c>
      <c r="K2150" s="199">
        <v>1397.88</v>
      </c>
      <c r="L2150" s="196" t="s">
        <v>63</v>
      </c>
      <c r="M2150"/>
    </row>
    <row r="2151" spans="1:13" ht="13.5" hidden="1" x14ac:dyDescent="0.25">
      <c r="A2151" s="196" t="s">
        <v>2189</v>
      </c>
      <c r="B2151" s="196" t="s">
        <v>2190</v>
      </c>
      <c r="C2151" s="196" t="s">
        <v>2191</v>
      </c>
      <c r="D2151" s="196" t="s">
        <v>2192</v>
      </c>
      <c r="E2151" s="197" t="s">
        <v>11</v>
      </c>
      <c r="F2151" s="196" t="s">
        <v>11</v>
      </c>
      <c r="G2151" s="196">
        <v>90852</v>
      </c>
      <c r="H2151" s="196" t="s">
        <v>2225</v>
      </c>
      <c r="I2151" s="196" t="s">
        <v>96</v>
      </c>
      <c r="J2151" s="196" t="s">
        <v>62</v>
      </c>
      <c r="K2151" s="199">
        <v>1478.31</v>
      </c>
      <c r="L2151" s="196" t="s">
        <v>63</v>
      </c>
      <c r="M2151"/>
    </row>
    <row r="2152" spans="1:13" ht="13.5" hidden="1" x14ac:dyDescent="0.25">
      <c r="A2152" s="196" t="s">
        <v>2189</v>
      </c>
      <c r="B2152" s="196" t="s">
        <v>2190</v>
      </c>
      <c r="C2152" s="196" t="s">
        <v>2191</v>
      </c>
      <c r="D2152" s="196" t="s">
        <v>2192</v>
      </c>
      <c r="E2152" s="197" t="s">
        <v>11</v>
      </c>
      <c r="F2152" s="196" t="s">
        <v>11</v>
      </c>
      <c r="G2152" s="196">
        <v>91009</v>
      </c>
      <c r="H2152" s="196" t="s">
        <v>2226</v>
      </c>
      <c r="I2152" s="196" t="s">
        <v>96</v>
      </c>
      <c r="J2152" s="196" t="s">
        <v>62</v>
      </c>
      <c r="K2152" s="197">
        <v>408.09</v>
      </c>
      <c r="L2152" s="196" t="s">
        <v>63</v>
      </c>
      <c r="M2152"/>
    </row>
    <row r="2153" spans="1:13" ht="13.5" hidden="1" x14ac:dyDescent="0.25">
      <c r="A2153" s="196" t="s">
        <v>2189</v>
      </c>
      <c r="B2153" s="196" t="s">
        <v>2190</v>
      </c>
      <c r="C2153" s="196" t="s">
        <v>2191</v>
      </c>
      <c r="D2153" s="196" t="s">
        <v>2192</v>
      </c>
      <c r="E2153" s="197" t="s">
        <v>11</v>
      </c>
      <c r="F2153" s="196" t="s">
        <v>11</v>
      </c>
      <c r="G2153" s="196">
        <v>91010</v>
      </c>
      <c r="H2153" s="196" t="s">
        <v>2227</v>
      </c>
      <c r="I2153" s="196" t="s">
        <v>96</v>
      </c>
      <c r="J2153" s="196" t="s">
        <v>62</v>
      </c>
      <c r="K2153" s="197">
        <v>417</v>
      </c>
      <c r="L2153" s="196" t="s">
        <v>63</v>
      </c>
      <c r="M2153"/>
    </row>
    <row r="2154" spans="1:13" ht="13.5" hidden="1" x14ac:dyDescent="0.25">
      <c r="A2154" s="196" t="s">
        <v>2189</v>
      </c>
      <c r="B2154" s="196" t="s">
        <v>2190</v>
      </c>
      <c r="C2154" s="196" t="s">
        <v>2191</v>
      </c>
      <c r="D2154" s="196" t="s">
        <v>2192</v>
      </c>
      <c r="E2154" s="197" t="s">
        <v>11</v>
      </c>
      <c r="F2154" s="196" t="s">
        <v>11</v>
      </c>
      <c r="G2154" s="196">
        <v>91011</v>
      </c>
      <c r="H2154" s="196" t="s">
        <v>2228</v>
      </c>
      <c r="I2154" s="196" t="s">
        <v>96</v>
      </c>
      <c r="J2154" s="196" t="s">
        <v>62</v>
      </c>
      <c r="K2154" s="197">
        <v>480.75</v>
      </c>
      <c r="L2154" s="196" t="s">
        <v>63</v>
      </c>
      <c r="M2154"/>
    </row>
    <row r="2155" spans="1:13" ht="13.5" hidden="1" x14ac:dyDescent="0.25">
      <c r="A2155" s="196" t="s">
        <v>2189</v>
      </c>
      <c r="B2155" s="196" t="s">
        <v>2190</v>
      </c>
      <c r="C2155" s="196" t="s">
        <v>2191</v>
      </c>
      <c r="D2155" s="196" t="s">
        <v>2192</v>
      </c>
      <c r="E2155" s="197" t="s">
        <v>11</v>
      </c>
      <c r="F2155" s="196" t="s">
        <v>11</v>
      </c>
      <c r="G2155" s="196">
        <v>91012</v>
      </c>
      <c r="H2155" s="196" t="s">
        <v>2229</v>
      </c>
      <c r="I2155" s="196" t="s">
        <v>96</v>
      </c>
      <c r="J2155" s="196" t="s">
        <v>62</v>
      </c>
      <c r="K2155" s="197">
        <v>529.94000000000005</v>
      </c>
      <c r="L2155" s="196" t="s">
        <v>63</v>
      </c>
      <c r="M2155"/>
    </row>
    <row r="2156" spans="1:13" ht="13.5" hidden="1" x14ac:dyDescent="0.25">
      <c r="A2156" s="196" t="s">
        <v>2189</v>
      </c>
      <c r="B2156" s="196" t="s">
        <v>2190</v>
      </c>
      <c r="C2156" s="196" t="s">
        <v>2191</v>
      </c>
      <c r="D2156" s="196" t="s">
        <v>2192</v>
      </c>
      <c r="E2156" s="197" t="s">
        <v>11</v>
      </c>
      <c r="F2156" s="196" t="s">
        <v>11</v>
      </c>
      <c r="G2156" s="196">
        <v>91013</v>
      </c>
      <c r="H2156" s="196" t="s">
        <v>2230</v>
      </c>
      <c r="I2156" s="196" t="s">
        <v>96</v>
      </c>
      <c r="J2156" s="196" t="s">
        <v>62</v>
      </c>
      <c r="K2156" s="199">
        <v>1076.25</v>
      </c>
      <c r="L2156" s="196" t="s">
        <v>63</v>
      </c>
      <c r="M2156"/>
    </row>
    <row r="2157" spans="1:13" ht="13.5" hidden="1" x14ac:dyDescent="0.25">
      <c r="A2157" s="196" t="s">
        <v>2189</v>
      </c>
      <c r="B2157" s="196" t="s">
        <v>2190</v>
      </c>
      <c r="C2157" s="196" t="s">
        <v>2191</v>
      </c>
      <c r="D2157" s="196" t="s">
        <v>2192</v>
      </c>
      <c r="E2157" s="197" t="s">
        <v>11</v>
      </c>
      <c r="F2157" s="196" t="s">
        <v>11</v>
      </c>
      <c r="G2157" s="196">
        <v>91014</v>
      </c>
      <c r="H2157" s="196" t="s">
        <v>2231</v>
      </c>
      <c r="I2157" s="196" t="s">
        <v>96</v>
      </c>
      <c r="J2157" s="196" t="s">
        <v>62</v>
      </c>
      <c r="K2157" s="199">
        <v>1088.19</v>
      </c>
      <c r="L2157" s="196" t="s">
        <v>63</v>
      </c>
      <c r="M2157"/>
    </row>
    <row r="2158" spans="1:13" ht="13.5" hidden="1" x14ac:dyDescent="0.25">
      <c r="A2158" s="196" t="s">
        <v>2189</v>
      </c>
      <c r="B2158" s="196" t="s">
        <v>2190</v>
      </c>
      <c r="C2158" s="196" t="s">
        <v>2191</v>
      </c>
      <c r="D2158" s="196" t="s">
        <v>2192</v>
      </c>
      <c r="E2158" s="197" t="s">
        <v>11</v>
      </c>
      <c r="F2158" s="196" t="s">
        <v>11</v>
      </c>
      <c r="G2158" s="196">
        <v>91015</v>
      </c>
      <c r="H2158" s="196" t="s">
        <v>2232</v>
      </c>
      <c r="I2158" s="196" t="s">
        <v>96</v>
      </c>
      <c r="J2158" s="196" t="s">
        <v>62</v>
      </c>
      <c r="K2158" s="199">
        <v>1154.98</v>
      </c>
      <c r="L2158" s="196" t="s">
        <v>63</v>
      </c>
      <c r="M2158"/>
    </row>
    <row r="2159" spans="1:13" ht="13.5" hidden="1" x14ac:dyDescent="0.25">
      <c r="A2159" s="196" t="s">
        <v>2189</v>
      </c>
      <c r="B2159" s="196" t="s">
        <v>2190</v>
      </c>
      <c r="C2159" s="196" t="s">
        <v>2191</v>
      </c>
      <c r="D2159" s="196" t="s">
        <v>2192</v>
      </c>
      <c r="E2159" s="197" t="s">
        <v>11</v>
      </c>
      <c r="F2159" s="196" t="s">
        <v>11</v>
      </c>
      <c r="G2159" s="196">
        <v>91016</v>
      </c>
      <c r="H2159" s="196" t="s">
        <v>2233</v>
      </c>
      <c r="I2159" s="196" t="s">
        <v>96</v>
      </c>
      <c r="J2159" s="196" t="s">
        <v>62</v>
      </c>
      <c r="K2159" s="199">
        <v>1207.2</v>
      </c>
      <c r="L2159" s="196" t="s">
        <v>63</v>
      </c>
      <c r="M2159"/>
    </row>
    <row r="2160" spans="1:13" ht="13.5" hidden="1" x14ac:dyDescent="0.25">
      <c r="A2160" s="196" t="s">
        <v>2189</v>
      </c>
      <c r="B2160" s="196" t="s">
        <v>2190</v>
      </c>
      <c r="C2160" s="196" t="s">
        <v>2191</v>
      </c>
      <c r="D2160" s="196" t="s">
        <v>2192</v>
      </c>
      <c r="E2160" s="197" t="s">
        <v>11</v>
      </c>
      <c r="F2160" s="196" t="s">
        <v>11</v>
      </c>
      <c r="G2160" s="196">
        <v>91287</v>
      </c>
      <c r="H2160" s="196" t="s">
        <v>2234</v>
      </c>
      <c r="I2160" s="196" t="s">
        <v>96</v>
      </c>
      <c r="J2160" s="196" t="s">
        <v>62</v>
      </c>
      <c r="K2160" s="197">
        <v>305.58999999999997</v>
      </c>
      <c r="L2160" s="196" t="s">
        <v>63</v>
      </c>
      <c r="M2160"/>
    </row>
    <row r="2161" spans="1:13" ht="13.5" hidden="1" x14ac:dyDescent="0.25">
      <c r="A2161" s="196" t="s">
        <v>2189</v>
      </c>
      <c r="B2161" s="196" t="s">
        <v>2190</v>
      </c>
      <c r="C2161" s="196" t="s">
        <v>2191</v>
      </c>
      <c r="D2161" s="196" t="s">
        <v>2192</v>
      </c>
      <c r="E2161" s="197" t="s">
        <v>11</v>
      </c>
      <c r="F2161" s="196" t="s">
        <v>11</v>
      </c>
      <c r="G2161" s="196">
        <v>91292</v>
      </c>
      <c r="H2161" s="196" t="s">
        <v>2235</v>
      </c>
      <c r="I2161" s="196" t="s">
        <v>96</v>
      </c>
      <c r="J2161" s="196" t="s">
        <v>62</v>
      </c>
      <c r="K2161" s="197">
        <v>416.57</v>
      </c>
      <c r="L2161" s="196" t="s">
        <v>63</v>
      </c>
      <c r="M2161"/>
    </row>
    <row r="2162" spans="1:13" ht="13.5" hidden="1" x14ac:dyDescent="0.25">
      <c r="A2162" s="196" t="s">
        <v>2189</v>
      </c>
      <c r="B2162" s="196" t="s">
        <v>2190</v>
      </c>
      <c r="C2162" s="196" t="s">
        <v>2191</v>
      </c>
      <c r="D2162" s="196" t="s">
        <v>2192</v>
      </c>
      <c r="E2162" s="197" t="s">
        <v>11</v>
      </c>
      <c r="F2162" s="196" t="s">
        <v>11</v>
      </c>
      <c r="G2162" s="196">
        <v>91295</v>
      </c>
      <c r="H2162" s="196" t="s">
        <v>2236</v>
      </c>
      <c r="I2162" s="196" t="s">
        <v>96</v>
      </c>
      <c r="J2162" s="196" t="s">
        <v>62</v>
      </c>
      <c r="K2162" s="197">
        <v>418.68</v>
      </c>
      <c r="L2162" s="196" t="s">
        <v>63</v>
      </c>
      <c r="M2162"/>
    </row>
    <row r="2163" spans="1:13" ht="13.5" hidden="1" x14ac:dyDescent="0.25">
      <c r="A2163" s="196" t="s">
        <v>2189</v>
      </c>
      <c r="B2163" s="196" t="s">
        <v>2190</v>
      </c>
      <c r="C2163" s="196" t="s">
        <v>2191</v>
      </c>
      <c r="D2163" s="196" t="s">
        <v>2192</v>
      </c>
      <c r="E2163" s="197" t="s">
        <v>11</v>
      </c>
      <c r="F2163" s="196" t="s">
        <v>11</v>
      </c>
      <c r="G2163" s="196">
        <v>91296</v>
      </c>
      <c r="H2163" s="196" t="s">
        <v>2237</v>
      </c>
      <c r="I2163" s="196" t="s">
        <v>96</v>
      </c>
      <c r="J2163" s="196" t="s">
        <v>62</v>
      </c>
      <c r="K2163" s="197">
        <v>446.59</v>
      </c>
      <c r="L2163" s="196" t="s">
        <v>63</v>
      </c>
      <c r="M2163"/>
    </row>
    <row r="2164" spans="1:13" ht="13.5" hidden="1" x14ac:dyDescent="0.25">
      <c r="A2164" s="196" t="s">
        <v>2189</v>
      </c>
      <c r="B2164" s="196" t="s">
        <v>2190</v>
      </c>
      <c r="C2164" s="196" t="s">
        <v>2191</v>
      </c>
      <c r="D2164" s="196" t="s">
        <v>2192</v>
      </c>
      <c r="E2164" s="197" t="s">
        <v>11</v>
      </c>
      <c r="F2164" s="196" t="s">
        <v>11</v>
      </c>
      <c r="G2164" s="196">
        <v>91297</v>
      </c>
      <c r="H2164" s="196" t="s">
        <v>2238</v>
      </c>
      <c r="I2164" s="196" t="s">
        <v>96</v>
      </c>
      <c r="J2164" s="196" t="s">
        <v>62</v>
      </c>
      <c r="K2164" s="197">
        <v>487.81</v>
      </c>
      <c r="L2164" s="196" t="s">
        <v>63</v>
      </c>
      <c r="M2164"/>
    </row>
    <row r="2165" spans="1:13" ht="13.5" hidden="1" x14ac:dyDescent="0.25">
      <c r="A2165" s="196" t="s">
        <v>2189</v>
      </c>
      <c r="B2165" s="196" t="s">
        <v>2190</v>
      </c>
      <c r="C2165" s="196" t="s">
        <v>2191</v>
      </c>
      <c r="D2165" s="196" t="s">
        <v>2192</v>
      </c>
      <c r="E2165" s="197" t="s">
        <v>11</v>
      </c>
      <c r="F2165" s="196" t="s">
        <v>11</v>
      </c>
      <c r="G2165" s="196">
        <v>91298</v>
      </c>
      <c r="H2165" s="196" t="s">
        <v>2239</v>
      </c>
      <c r="I2165" s="196" t="s">
        <v>96</v>
      </c>
      <c r="J2165" s="196" t="s">
        <v>62</v>
      </c>
      <c r="K2165" s="197">
        <v>949.08</v>
      </c>
      <c r="L2165" s="196" t="s">
        <v>63</v>
      </c>
      <c r="M2165"/>
    </row>
    <row r="2166" spans="1:13" ht="13.5" hidden="1" x14ac:dyDescent="0.25">
      <c r="A2166" s="196" t="s">
        <v>2189</v>
      </c>
      <c r="B2166" s="196" t="s">
        <v>2190</v>
      </c>
      <c r="C2166" s="196" t="s">
        <v>2191</v>
      </c>
      <c r="D2166" s="196" t="s">
        <v>2192</v>
      </c>
      <c r="E2166" s="197" t="s">
        <v>11</v>
      </c>
      <c r="F2166" s="196" t="s">
        <v>11</v>
      </c>
      <c r="G2166" s="196">
        <v>91299</v>
      </c>
      <c r="H2166" s="196" t="s">
        <v>2240</v>
      </c>
      <c r="I2166" s="196" t="s">
        <v>96</v>
      </c>
      <c r="J2166" s="196" t="s">
        <v>62</v>
      </c>
      <c r="K2166" s="199">
        <v>1312.38</v>
      </c>
      <c r="L2166" s="196" t="s">
        <v>63</v>
      </c>
      <c r="M2166"/>
    </row>
    <row r="2167" spans="1:13" ht="13.5" hidden="1" x14ac:dyDescent="0.25">
      <c r="A2167" s="196" t="s">
        <v>2189</v>
      </c>
      <c r="B2167" s="196" t="s">
        <v>2190</v>
      </c>
      <c r="C2167" s="196" t="s">
        <v>2191</v>
      </c>
      <c r="D2167" s="196" t="s">
        <v>2192</v>
      </c>
      <c r="E2167" s="197" t="s">
        <v>11</v>
      </c>
      <c r="F2167" s="196" t="s">
        <v>11</v>
      </c>
      <c r="G2167" s="196">
        <v>91304</v>
      </c>
      <c r="H2167" s="196" t="s">
        <v>2241</v>
      </c>
      <c r="I2167" s="196" t="s">
        <v>96</v>
      </c>
      <c r="J2167" s="196" t="s">
        <v>62</v>
      </c>
      <c r="K2167" s="197">
        <v>126.09</v>
      </c>
      <c r="L2167" s="196" t="s">
        <v>63</v>
      </c>
      <c r="M2167"/>
    </row>
    <row r="2168" spans="1:13" ht="13.5" hidden="1" x14ac:dyDescent="0.25">
      <c r="A2168" s="196" t="s">
        <v>2189</v>
      </c>
      <c r="B2168" s="196" t="s">
        <v>2190</v>
      </c>
      <c r="C2168" s="196" t="s">
        <v>2191</v>
      </c>
      <c r="D2168" s="196" t="s">
        <v>2192</v>
      </c>
      <c r="E2168" s="197" t="s">
        <v>11</v>
      </c>
      <c r="F2168" s="196" t="s">
        <v>11</v>
      </c>
      <c r="G2168" s="196">
        <v>91305</v>
      </c>
      <c r="H2168" s="196" t="s">
        <v>2242</v>
      </c>
      <c r="I2168" s="196" t="s">
        <v>96</v>
      </c>
      <c r="J2168" s="196" t="s">
        <v>62</v>
      </c>
      <c r="K2168" s="197">
        <v>124.15</v>
      </c>
      <c r="L2168" s="196" t="s">
        <v>63</v>
      </c>
      <c r="M2168"/>
    </row>
    <row r="2169" spans="1:13" ht="13.5" hidden="1" x14ac:dyDescent="0.25">
      <c r="A2169" s="196" t="s">
        <v>2189</v>
      </c>
      <c r="B2169" s="196" t="s">
        <v>2190</v>
      </c>
      <c r="C2169" s="196" t="s">
        <v>2191</v>
      </c>
      <c r="D2169" s="196" t="s">
        <v>2192</v>
      </c>
      <c r="E2169" s="197" t="s">
        <v>11</v>
      </c>
      <c r="F2169" s="196" t="s">
        <v>11</v>
      </c>
      <c r="G2169" s="196">
        <v>91306</v>
      </c>
      <c r="H2169" s="196" t="s">
        <v>2243</v>
      </c>
      <c r="I2169" s="196" t="s">
        <v>96</v>
      </c>
      <c r="J2169" s="196" t="s">
        <v>62</v>
      </c>
      <c r="K2169" s="197">
        <v>176.66</v>
      </c>
      <c r="L2169" s="196" t="s">
        <v>63</v>
      </c>
      <c r="M2169"/>
    </row>
    <row r="2170" spans="1:13" ht="13.5" hidden="1" x14ac:dyDescent="0.25">
      <c r="A2170" s="196" t="s">
        <v>2189</v>
      </c>
      <c r="B2170" s="196" t="s">
        <v>2190</v>
      </c>
      <c r="C2170" s="196" t="s">
        <v>2191</v>
      </c>
      <c r="D2170" s="196" t="s">
        <v>2192</v>
      </c>
      <c r="E2170" s="197" t="s">
        <v>11</v>
      </c>
      <c r="F2170" s="196" t="s">
        <v>11</v>
      </c>
      <c r="G2170" s="196">
        <v>91307</v>
      </c>
      <c r="H2170" s="196" t="s">
        <v>2244</v>
      </c>
      <c r="I2170" s="196" t="s">
        <v>96</v>
      </c>
      <c r="J2170" s="196" t="s">
        <v>62</v>
      </c>
      <c r="K2170" s="197">
        <v>106.44</v>
      </c>
      <c r="L2170" s="196" t="s">
        <v>63</v>
      </c>
      <c r="M2170"/>
    </row>
    <row r="2171" spans="1:13" ht="13.5" hidden="1" x14ac:dyDescent="0.25">
      <c r="A2171" s="196" t="s">
        <v>2189</v>
      </c>
      <c r="B2171" s="196" t="s">
        <v>2190</v>
      </c>
      <c r="C2171" s="196" t="s">
        <v>2191</v>
      </c>
      <c r="D2171" s="196" t="s">
        <v>2192</v>
      </c>
      <c r="E2171" s="197" t="s">
        <v>11</v>
      </c>
      <c r="F2171" s="196" t="s">
        <v>11</v>
      </c>
      <c r="G2171" s="196">
        <v>91312</v>
      </c>
      <c r="H2171" s="196" t="s">
        <v>2245</v>
      </c>
      <c r="I2171" s="196" t="s">
        <v>96</v>
      </c>
      <c r="J2171" s="196" t="s">
        <v>62</v>
      </c>
      <c r="K2171" s="199">
        <v>1036.22</v>
      </c>
      <c r="L2171" s="196" t="s">
        <v>63</v>
      </c>
      <c r="M2171"/>
    </row>
    <row r="2172" spans="1:13" ht="13.5" hidden="1" x14ac:dyDescent="0.25">
      <c r="A2172" s="196" t="s">
        <v>2189</v>
      </c>
      <c r="B2172" s="196" t="s">
        <v>2190</v>
      </c>
      <c r="C2172" s="196" t="s">
        <v>2191</v>
      </c>
      <c r="D2172" s="196" t="s">
        <v>2192</v>
      </c>
      <c r="E2172" s="197" t="s">
        <v>11</v>
      </c>
      <c r="F2172" s="196" t="s">
        <v>11</v>
      </c>
      <c r="G2172" s="196">
        <v>91313</v>
      </c>
      <c r="H2172" s="196" t="s">
        <v>2246</v>
      </c>
      <c r="I2172" s="196" t="s">
        <v>96</v>
      </c>
      <c r="J2172" s="196" t="s">
        <v>62</v>
      </c>
      <c r="K2172" s="199">
        <v>1028.92</v>
      </c>
      <c r="L2172" s="196" t="s">
        <v>63</v>
      </c>
      <c r="M2172"/>
    </row>
    <row r="2173" spans="1:13" ht="13.5" hidden="1" x14ac:dyDescent="0.25">
      <c r="A2173" s="196" t="s">
        <v>2189</v>
      </c>
      <c r="B2173" s="196" t="s">
        <v>2190</v>
      </c>
      <c r="C2173" s="196" t="s">
        <v>2191</v>
      </c>
      <c r="D2173" s="196" t="s">
        <v>2192</v>
      </c>
      <c r="E2173" s="197" t="s">
        <v>11</v>
      </c>
      <c r="F2173" s="196" t="s">
        <v>11</v>
      </c>
      <c r="G2173" s="196">
        <v>91314</v>
      </c>
      <c r="H2173" s="196" t="s">
        <v>2247</v>
      </c>
      <c r="I2173" s="196" t="s">
        <v>96</v>
      </c>
      <c r="J2173" s="196" t="s">
        <v>62</v>
      </c>
      <c r="K2173" s="199">
        <v>1077.56</v>
      </c>
      <c r="L2173" s="196" t="s">
        <v>63</v>
      </c>
      <c r="M2173"/>
    </row>
    <row r="2174" spans="1:13" ht="13.5" hidden="1" x14ac:dyDescent="0.25">
      <c r="A2174" s="196" t="s">
        <v>2189</v>
      </c>
      <c r="B2174" s="196" t="s">
        <v>2190</v>
      </c>
      <c r="C2174" s="196" t="s">
        <v>2191</v>
      </c>
      <c r="D2174" s="196" t="s">
        <v>2192</v>
      </c>
      <c r="E2174" s="197" t="s">
        <v>11</v>
      </c>
      <c r="F2174" s="196" t="s">
        <v>11</v>
      </c>
      <c r="G2174" s="196">
        <v>91315</v>
      </c>
      <c r="H2174" s="196" t="s">
        <v>2248</v>
      </c>
      <c r="I2174" s="196" t="s">
        <v>96</v>
      </c>
      <c r="J2174" s="196" t="s">
        <v>62</v>
      </c>
      <c r="K2174" s="199">
        <v>1167.6300000000001</v>
      </c>
      <c r="L2174" s="196" t="s">
        <v>63</v>
      </c>
      <c r="M2174"/>
    </row>
    <row r="2175" spans="1:13" ht="13.5" hidden="1" x14ac:dyDescent="0.25">
      <c r="A2175" s="196" t="s">
        <v>2189</v>
      </c>
      <c r="B2175" s="196" t="s">
        <v>2190</v>
      </c>
      <c r="C2175" s="196" t="s">
        <v>2191</v>
      </c>
      <c r="D2175" s="196" t="s">
        <v>2192</v>
      </c>
      <c r="E2175" s="197" t="s">
        <v>11</v>
      </c>
      <c r="F2175" s="196" t="s">
        <v>11</v>
      </c>
      <c r="G2175" s="196">
        <v>91316</v>
      </c>
      <c r="H2175" s="196" t="s">
        <v>2249</v>
      </c>
      <c r="I2175" s="196" t="s">
        <v>96</v>
      </c>
      <c r="J2175" s="196" t="s">
        <v>62</v>
      </c>
      <c r="K2175" s="199">
        <v>1370.11</v>
      </c>
      <c r="L2175" s="196" t="s">
        <v>63</v>
      </c>
      <c r="M2175"/>
    </row>
    <row r="2176" spans="1:13" ht="13.5" hidden="1" x14ac:dyDescent="0.25">
      <c r="A2176" s="196" t="s">
        <v>2189</v>
      </c>
      <c r="B2176" s="196" t="s">
        <v>2190</v>
      </c>
      <c r="C2176" s="196" t="s">
        <v>2191</v>
      </c>
      <c r="D2176" s="196" t="s">
        <v>2192</v>
      </c>
      <c r="E2176" s="197" t="s">
        <v>11</v>
      </c>
      <c r="F2176" s="196" t="s">
        <v>11</v>
      </c>
      <c r="G2176" s="196">
        <v>91317</v>
      </c>
      <c r="H2176" s="196" t="s">
        <v>2250</v>
      </c>
      <c r="I2176" s="196" t="s">
        <v>96</v>
      </c>
      <c r="J2176" s="196" t="s">
        <v>62</v>
      </c>
      <c r="K2176" s="199">
        <v>1449.58</v>
      </c>
      <c r="L2176" s="196" t="s">
        <v>63</v>
      </c>
      <c r="M2176"/>
    </row>
    <row r="2177" spans="1:13" ht="13.5" hidden="1" x14ac:dyDescent="0.25">
      <c r="A2177" s="196" t="s">
        <v>2189</v>
      </c>
      <c r="B2177" s="196" t="s">
        <v>2190</v>
      </c>
      <c r="C2177" s="196" t="s">
        <v>2191</v>
      </c>
      <c r="D2177" s="196" t="s">
        <v>2192</v>
      </c>
      <c r="E2177" s="197" t="s">
        <v>11</v>
      </c>
      <c r="F2177" s="196" t="s">
        <v>11</v>
      </c>
      <c r="G2177" s="196">
        <v>91318</v>
      </c>
      <c r="H2177" s="196" t="s">
        <v>2251</v>
      </c>
      <c r="I2177" s="196" t="s">
        <v>96</v>
      </c>
      <c r="J2177" s="196" t="s">
        <v>62</v>
      </c>
      <c r="K2177" s="197">
        <v>912.07</v>
      </c>
      <c r="L2177" s="196" t="s">
        <v>63</v>
      </c>
      <c r="M2177"/>
    </row>
    <row r="2178" spans="1:13" ht="13.5" hidden="1" x14ac:dyDescent="0.25">
      <c r="A2178" s="196" t="s">
        <v>2189</v>
      </c>
      <c r="B2178" s="196" t="s">
        <v>2190</v>
      </c>
      <c r="C2178" s="196" t="s">
        <v>2191</v>
      </c>
      <c r="D2178" s="196" t="s">
        <v>2192</v>
      </c>
      <c r="E2178" s="197" t="s">
        <v>11</v>
      </c>
      <c r="F2178" s="196" t="s">
        <v>11</v>
      </c>
      <c r="G2178" s="196">
        <v>91319</v>
      </c>
      <c r="H2178" s="196" t="s">
        <v>2252</v>
      </c>
      <c r="I2178" s="196" t="s">
        <v>96</v>
      </c>
      <c r="J2178" s="196" t="s">
        <v>62</v>
      </c>
      <c r="K2178" s="197">
        <v>922.48</v>
      </c>
      <c r="L2178" s="196" t="s">
        <v>63</v>
      </c>
      <c r="M2178"/>
    </row>
    <row r="2179" spans="1:13" ht="13.5" hidden="1" x14ac:dyDescent="0.25">
      <c r="A2179" s="196" t="s">
        <v>2189</v>
      </c>
      <c r="B2179" s="196" t="s">
        <v>2190</v>
      </c>
      <c r="C2179" s="196" t="s">
        <v>2191</v>
      </c>
      <c r="D2179" s="196" t="s">
        <v>2192</v>
      </c>
      <c r="E2179" s="197" t="s">
        <v>11</v>
      </c>
      <c r="F2179" s="196" t="s">
        <v>11</v>
      </c>
      <c r="G2179" s="196">
        <v>91320</v>
      </c>
      <c r="H2179" s="196" t="s">
        <v>2253</v>
      </c>
      <c r="I2179" s="196" t="s">
        <v>96</v>
      </c>
      <c r="J2179" s="196" t="s">
        <v>62</v>
      </c>
      <c r="K2179" s="197">
        <v>951.47</v>
      </c>
      <c r="L2179" s="196" t="s">
        <v>63</v>
      </c>
      <c r="M2179"/>
    </row>
    <row r="2180" spans="1:13" ht="13.5" hidden="1" x14ac:dyDescent="0.25">
      <c r="A2180" s="196" t="s">
        <v>2189</v>
      </c>
      <c r="B2180" s="196" t="s">
        <v>2190</v>
      </c>
      <c r="C2180" s="196" t="s">
        <v>2191</v>
      </c>
      <c r="D2180" s="196" t="s">
        <v>2192</v>
      </c>
      <c r="E2180" s="197" t="s">
        <v>11</v>
      </c>
      <c r="F2180" s="196" t="s">
        <v>11</v>
      </c>
      <c r="G2180" s="196">
        <v>91321</v>
      </c>
      <c r="H2180" s="196" t="s">
        <v>2254</v>
      </c>
      <c r="I2180" s="196" t="s">
        <v>96</v>
      </c>
      <c r="J2180" s="196" t="s">
        <v>62</v>
      </c>
      <c r="K2180" s="199">
        <v>1041.54</v>
      </c>
      <c r="L2180" s="196" t="s">
        <v>63</v>
      </c>
      <c r="M2180"/>
    </row>
    <row r="2181" spans="1:13" ht="13.5" hidden="1" x14ac:dyDescent="0.25">
      <c r="A2181" s="196" t="s">
        <v>2189</v>
      </c>
      <c r="B2181" s="196" t="s">
        <v>2190</v>
      </c>
      <c r="C2181" s="196" t="s">
        <v>2191</v>
      </c>
      <c r="D2181" s="196" t="s">
        <v>2192</v>
      </c>
      <c r="E2181" s="197" t="s">
        <v>11</v>
      </c>
      <c r="F2181" s="196" t="s">
        <v>11</v>
      </c>
      <c r="G2181" s="196">
        <v>91322</v>
      </c>
      <c r="H2181" s="196" t="s">
        <v>2255</v>
      </c>
      <c r="I2181" s="196" t="s">
        <v>96</v>
      </c>
      <c r="J2181" s="196" t="s">
        <v>62</v>
      </c>
      <c r="K2181" s="199">
        <v>1244.02</v>
      </c>
      <c r="L2181" s="196" t="s">
        <v>63</v>
      </c>
      <c r="M2181"/>
    </row>
    <row r="2182" spans="1:13" ht="13.5" hidden="1" x14ac:dyDescent="0.25">
      <c r="A2182" s="196" t="s">
        <v>2189</v>
      </c>
      <c r="B2182" s="196" t="s">
        <v>2190</v>
      </c>
      <c r="C2182" s="196" t="s">
        <v>2191</v>
      </c>
      <c r="D2182" s="196" t="s">
        <v>2192</v>
      </c>
      <c r="E2182" s="197" t="s">
        <v>11</v>
      </c>
      <c r="F2182" s="196" t="s">
        <v>11</v>
      </c>
      <c r="G2182" s="196">
        <v>91323</v>
      </c>
      <c r="H2182" s="196" t="s">
        <v>2256</v>
      </c>
      <c r="I2182" s="196" t="s">
        <v>96</v>
      </c>
      <c r="J2182" s="196" t="s">
        <v>62</v>
      </c>
      <c r="K2182" s="199">
        <v>1323.49</v>
      </c>
      <c r="L2182" s="196" t="s">
        <v>63</v>
      </c>
      <c r="M2182"/>
    </row>
    <row r="2183" spans="1:13" ht="13.5" hidden="1" x14ac:dyDescent="0.25">
      <c r="A2183" s="196" t="s">
        <v>2189</v>
      </c>
      <c r="B2183" s="196" t="s">
        <v>2190</v>
      </c>
      <c r="C2183" s="196" t="s">
        <v>2191</v>
      </c>
      <c r="D2183" s="196" t="s">
        <v>2192</v>
      </c>
      <c r="E2183" s="197" t="s">
        <v>11</v>
      </c>
      <c r="F2183" s="196" t="s">
        <v>11</v>
      </c>
      <c r="G2183" s="196">
        <v>91324</v>
      </c>
      <c r="H2183" s="196" t="s">
        <v>2257</v>
      </c>
      <c r="I2183" s="196" t="s">
        <v>96</v>
      </c>
      <c r="J2183" s="196" t="s">
        <v>62</v>
      </c>
      <c r="K2183" s="197">
        <v>924.3</v>
      </c>
      <c r="L2183" s="196" t="s">
        <v>63</v>
      </c>
      <c r="M2183"/>
    </row>
    <row r="2184" spans="1:13" ht="13.5" hidden="1" x14ac:dyDescent="0.25">
      <c r="A2184" s="196" t="s">
        <v>2189</v>
      </c>
      <c r="B2184" s="196" t="s">
        <v>2190</v>
      </c>
      <c r="C2184" s="196" t="s">
        <v>2191</v>
      </c>
      <c r="D2184" s="196" t="s">
        <v>2192</v>
      </c>
      <c r="E2184" s="197" t="s">
        <v>11</v>
      </c>
      <c r="F2184" s="196" t="s">
        <v>11</v>
      </c>
      <c r="G2184" s="196">
        <v>91325</v>
      </c>
      <c r="H2184" s="196" t="s">
        <v>2258</v>
      </c>
      <c r="I2184" s="196" t="s">
        <v>96</v>
      </c>
      <c r="J2184" s="196" t="s">
        <v>62</v>
      </c>
      <c r="K2184" s="197">
        <v>935.29</v>
      </c>
      <c r="L2184" s="196" t="s">
        <v>63</v>
      </c>
      <c r="M2184"/>
    </row>
    <row r="2185" spans="1:13" ht="13.5" hidden="1" x14ac:dyDescent="0.25">
      <c r="A2185" s="196" t="s">
        <v>2189</v>
      </c>
      <c r="B2185" s="196" t="s">
        <v>2190</v>
      </c>
      <c r="C2185" s="196" t="s">
        <v>2191</v>
      </c>
      <c r="D2185" s="196" t="s">
        <v>2192</v>
      </c>
      <c r="E2185" s="197" t="s">
        <v>11</v>
      </c>
      <c r="F2185" s="196" t="s">
        <v>11</v>
      </c>
      <c r="G2185" s="196">
        <v>91326</v>
      </c>
      <c r="H2185" s="196" t="s">
        <v>2259</v>
      </c>
      <c r="I2185" s="196" t="s">
        <v>96</v>
      </c>
      <c r="J2185" s="196" t="s">
        <v>62</v>
      </c>
      <c r="K2185" s="199">
        <v>1001.12</v>
      </c>
      <c r="L2185" s="196" t="s">
        <v>63</v>
      </c>
      <c r="M2185"/>
    </row>
    <row r="2186" spans="1:13" ht="13.5" hidden="1" x14ac:dyDescent="0.25">
      <c r="A2186" s="196" t="s">
        <v>2189</v>
      </c>
      <c r="B2186" s="196" t="s">
        <v>2190</v>
      </c>
      <c r="C2186" s="196" t="s">
        <v>2191</v>
      </c>
      <c r="D2186" s="196" t="s">
        <v>2192</v>
      </c>
      <c r="E2186" s="197" t="s">
        <v>11</v>
      </c>
      <c r="F2186" s="196" t="s">
        <v>11</v>
      </c>
      <c r="G2186" s="196">
        <v>91327</v>
      </c>
      <c r="H2186" s="196" t="s">
        <v>2260</v>
      </c>
      <c r="I2186" s="196" t="s">
        <v>96</v>
      </c>
      <c r="J2186" s="196" t="s">
        <v>62</v>
      </c>
      <c r="K2186" s="199">
        <v>1052.3800000000001</v>
      </c>
      <c r="L2186" s="196" t="s">
        <v>63</v>
      </c>
      <c r="M2186"/>
    </row>
    <row r="2187" spans="1:13" ht="13.5" hidden="1" x14ac:dyDescent="0.25">
      <c r="A2187" s="196" t="s">
        <v>2189</v>
      </c>
      <c r="B2187" s="196" t="s">
        <v>2190</v>
      </c>
      <c r="C2187" s="196" t="s">
        <v>2191</v>
      </c>
      <c r="D2187" s="196" t="s">
        <v>2192</v>
      </c>
      <c r="E2187" s="197" t="s">
        <v>11</v>
      </c>
      <c r="F2187" s="196" t="s">
        <v>11</v>
      </c>
      <c r="G2187" s="196">
        <v>91328</v>
      </c>
      <c r="H2187" s="196" t="s">
        <v>2261</v>
      </c>
      <c r="I2187" s="196" t="s">
        <v>96</v>
      </c>
      <c r="J2187" s="196" t="s">
        <v>62</v>
      </c>
      <c r="K2187" s="199">
        <v>1086.8399999999999</v>
      </c>
      <c r="L2187" s="196" t="s">
        <v>63</v>
      </c>
      <c r="M2187"/>
    </row>
    <row r="2188" spans="1:13" ht="13.5" hidden="1" x14ac:dyDescent="0.25">
      <c r="A2188" s="196" t="s">
        <v>2189</v>
      </c>
      <c r="B2188" s="196" t="s">
        <v>2190</v>
      </c>
      <c r="C2188" s="196" t="s">
        <v>2191</v>
      </c>
      <c r="D2188" s="196" t="s">
        <v>2192</v>
      </c>
      <c r="E2188" s="197" t="s">
        <v>11</v>
      </c>
      <c r="F2188" s="196" t="s">
        <v>11</v>
      </c>
      <c r="G2188" s="196">
        <v>91329</v>
      </c>
      <c r="H2188" s="196" t="s">
        <v>2262</v>
      </c>
      <c r="I2188" s="196" t="s">
        <v>96</v>
      </c>
      <c r="J2188" s="196" t="s">
        <v>62</v>
      </c>
      <c r="K2188" s="197">
        <v>934.89</v>
      </c>
      <c r="L2188" s="196" t="s">
        <v>63</v>
      </c>
      <c r="M2188"/>
    </row>
    <row r="2189" spans="1:13" ht="13.5" hidden="1" x14ac:dyDescent="0.25">
      <c r="A2189" s="196" t="s">
        <v>2189</v>
      </c>
      <c r="B2189" s="196" t="s">
        <v>2190</v>
      </c>
      <c r="C2189" s="196" t="s">
        <v>2191</v>
      </c>
      <c r="D2189" s="196" t="s">
        <v>2192</v>
      </c>
      <c r="E2189" s="197" t="s">
        <v>11</v>
      </c>
      <c r="F2189" s="196" t="s">
        <v>11</v>
      </c>
      <c r="G2189" s="196">
        <v>91330</v>
      </c>
      <c r="H2189" s="196" t="s">
        <v>2263</v>
      </c>
      <c r="I2189" s="196" t="s">
        <v>96</v>
      </c>
      <c r="J2189" s="196" t="s">
        <v>62</v>
      </c>
      <c r="K2189" s="199">
        <v>1117.78</v>
      </c>
      <c r="L2189" s="196" t="s">
        <v>63</v>
      </c>
      <c r="M2189"/>
    </row>
    <row r="2190" spans="1:13" ht="13.5" hidden="1" x14ac:dyDescent="0.25">
      <c r="A2190" s="196" t="s">
        <v>2189</v>
      </c>
      <c r="B2190" s="196" t="s">
        <v>2190</v>
      </c>
      <c r="C2190" s="196" t="s">
        <v>2191</v>
      </c>
      <c r="D2190" s="196" t="s">
        <v>2192</v>
      </c>
      <c r="E2190" s="197" t="s">
        <v>11</v>
      </c>
      <c r="F2190" s="196" t="s">
        <v>11</v>
      </c>
      <c r="G2190" s="196">
        <v>91331</v>
      </c>
      <c r="H2190" s="196" t="s">
        <v>2264</v>
      </c>
      <c r="I2190" s="196" t="s">
        <v>96</v>
      </c>
      <c r="J2190" s="196" t="s">
        <v>62</v>
      </c>
      <c r="K2190" s="197">
        <v>964.88</v>
      </c>
      <c r="L2190" s="196" t="s">
        <v>63</v>
      </c>
      <c r="M2190"/>
    </row>
    <row r="2191" spans="1:13" ht="13.5" hidden="1" x14ac:dyDescent="0.25">
      <c r="A2191" s="196" t="s">
        <v>2189</v>
      </c>
      <c r="B2191" s="196" t="s">
        <v>2190</v>
      </c>
      <c r="C2191" s="196" t="s">
        <v>2191</v>
      </c>
      <c r="D2191" s="196" t="s">
        <v>2192</v>
      </c>
      <c r="E2191" s="197" t="s">
        <v>11</v>
      </c>
      <c r="F2191" s="196" t="s">
        <v>11</v>
      </c>
      <c r="G2191" s="196">
        <v>91332</v>
      </c>
      <c r="H2191" s="196" t="s">
        <v>2265</v>
      </c>
      <c r="I2191" s="196" t="s">
        <v>96</v>
      </c>
      <c r="J2191" s="196" t="s">
        <v>62</v>
      </c>
      <c r="K2191" s="199">
        <v>1162.04</v>
      </c>
      <c r="L2191" s="196" t="s">
        <v>63</v>
      </c>
      <c r="M2191"/>
    </row>
    <row r="2192" spans="1:13" ht="13.5" hidden="1" x14ac:dyDescent="0.25">
      <c r="A2192" s="196" t="s">
        <v>2189</v>
      </c>
      <c r="B2192" s="196" t="s">
        <v>2190</v>
      </c>
      <c r="C2192" s="196" t="s">
        <v>2191</v>
      </c>
      <c r="D2192" s="196" t="s">
        <v>2192</v>
      </c>
      <c r="E2192" s="197" t="s">
        <v>11</v>
      </c>
      <c r="F2192" s="196" t="s">
        <v>11</v>
      </c>
      <c r="G2192" s="196">
        <v>91333</v>
      </c>
      <c r="H2192" s="196" t="s">
        <v>2266</v>
      </c>
      <c r="I2192" s="196" t="s">
        <v>96</v>
      </c>
      <c r="J2192" s="196" t="s">
        <v>62</v>
      </c>
      <c r="K2192" s="199">
        <v>1008.18</v>
      </c>
      <c r="L2192" s="196" t="s">
        <v>63</v>
      </c>
      <c r="M2192"/>
    </row>
    <row r="2193" spans="1:13" ht="13.5" hidden="1" x14ac:dyDescent="0.25">
      <c r="A2193" s="196" t="s">
        <v>2189</v>
      </c>
      <c r="B2193" s="196" t="s">
        <v>2190</v>
      </c>
      <c r="C2193" s="196" t="s">
        <v>2191</v>
      </c>
      <c r="D2193" s="196" t="s">
        <v>2192</v>
      </c>
      <c r="E2193" s="197" t="s">
        <v>11</v>
      </c>
      <c r="F2193" s="196" t="s">
        <v>11</v>
      </c>
      <c r="G2193" s="196">
        <v>91334</v>
      </c>
      <c r="H2193" s="196" t="s">
        <v>2267</v>
      </c>
      <c r="I2193" s="196" t="s">
        <v>96</v>
      </c>
      <c r="J2193" s="196" t="s">
        <v>62</v>
      </c>
      <c r="K2193" s="199">
        <v>1623.31</v>
      </c>
      <c r="L2193" s="196" t="s">
        <v>63</v>
      </c>
      <c r="M2193"/>
    </row>
    <row r="2194" spans="1:13" ht="13.5" hidden="1" x14ac:dyDescent="0.25">
      <c r="A2194" s="196" t="s">
        <v>2189</v>
      </c>
      <c r="B2194" s="196" t="s">
        <v>2190</v>
      </c>
      <c r="C2194" s="196" t="s">
        <v>2191</v>
      </c>
      <c r="D2194" s="196" t="s">
        <v>2192</v>
      </c>
      <c r="E2194" s="197" t="s">
        <v>11</v>
      </c>
      <c r="F2194" s="196" t="s">
        <v>11</v>
      </c>
      <c r="G2194" s="196">
        <v>91335</v>
      </c>
      <c r="H2194" s="196" t="s">
        <v>2268</v>
      </c>
      <c r="I2194" s="196" t="s">
        <v>96</v>
      </c>
      <c r="J2194" s="196" t="s">
        <v>62</v>
      </c>
      <c r="K2194" s="199">
        <v>1469.45</v>
      </c>
      <c r="L2194" s="196" t="s">
        <v>63</v>
      </c>
      <c r="M2194"/>
    </row>
    <row r="2195" spans="1:13" ht="13.5" hidden="1" x14ac:dyDescent="0.25">
      <c r="A2195" s="196" t="s">
        <v>2189</v>
      </c>
      <c r="B2195" s="196" t="s">
        <v>2190</v>
      </c>
      <c r="C2195" s="196" t="s">
        <v>2191</v>
      </c>
      <c r="D2195" s="196" t="s">
        <v>2192</v>
      </c>
      <c r="E2195" s="197" t="s">
        <v>11</v>
      </c>
      <c r="F2195" s="196" t="s">
        <v>11</v>
      </c>
      <c r="G2195" s="196">
        <v>91336</v>
      </c>
      <c r="H2195" s="196" t="s">
        <v>2269</v>
      </c>
      <c r="I2195" s="196" t="s">
        <v>96</v>
      </c>
      <c r="J2195" s="196" t="s">
        <v>62</v>
      </c>
      <c r="K2195" s="199">
        <v>1986.61</v>
      </c>
      <c r="L2195" s="196" t="s">
        <v>63</v>
      </c>
      <c r="M2195"/>
    </row>
    <row r="2196" spans="1:13" ht="13.5" hidden="1" x14ac:dyDescent="0.25">
      <c r="A2196" s="196" t="s">
        <v>2189</v>
      </c>
      <c r="B2196" s="196" t="s">
        <v>2190</v>
      </c>
      <c r="C2196" s="196" t="s">
        <v>2191</v>
      </c>
      <c r="D2196" s="196" t="s">
        <v>2192</v>
      </c>
      <c r="E2196" s="197" t="s">
        <v>11</v>
      </c>
      <c r="F2196" s="196" t="s">
        <v>11</v>
      </c>
      <c r="G2196" s="196">
        <v>91337</v>
      </c>
      <c r="H2196" s="196" t="s">
        <v>2270</v>
      </c>
      <c r="I2196" s="196" t="s">
        <v>96</v>
      </c>
      <c r="J2196" s="196" t="s">
        <v>62</v>
      </c>
      <c r="K2196" s="199">
        <v>1832.75</v>
      </c>
      <c r="L2196" s="196" t="s">
        <v>63</v>
      </c>
      <c r="M2196"/>
    </row>
    <row r="2197" spans="1:13" ht="13.5" hidden="1" x14ac:dyDescent="0.25">
      <c r="A2197" s="196" t="s">
        <v>2189</v>
      </c>
      <c r="B2197" s="196" t="s">
        <v>2190</v>
      </c>
      <c r="C2197" s="196" t="s">
        <v>2191</v>
      </c>
      <c r="D2197" s="196" t="s">
        <v>2192</v>
      </c>
      <c r="E2197" s="197" t="s">
        <v>11</v>
      </c>
      <c r="F2197" s="196" t="s">
        <v>11</v>
      </c>
      <c r="G2197" s="196">
        <v>100659</v>
      </c>
      <c r="H2197" s="196" t="s">
        <v>2271</v>
      </c>
      <c r="I2197" s="196" t="s">
        <v>9</v>
      </c>
      <c r="J2197" s="196" t="s">
        <v>62</v>
      </c>
      <c r="K2197" s="197">
        <v>15.16</v>
      </c>
      <c r="L2197" s="196" t="s">
        <v>63</v>
      </c>
      <c r="M2197"/>
    </row>
    <row r="2198" spans="1:13" ht="13.5" hidden="1" x14ac:dyDescent="0.25">
      <c r="A2198" s="196" t="s">
        <v>2189</v>
      </c>
      <c r="B2198" s="196" t="s">
        <v>2190</v>
      </c>
      <c r="C2198" s="196" t="s">
        <v>2191</v>
      </c>
      <c r="D2198" s="196" t="s">
        <v>2192</v>
      </c>
      <c r="E2198" s="197" t="s">
        <v>11</v>
      </c>
      <c r="F2198" s="196" t="s">
        <v>11</v>
      </c>
      <c r="G2198" s="196">
        <v>100660</v>
      </c>
      <c r="H2198" s="196" t="s">
        <v>2272</v>
      </c>
      <c r="I2198" s="196" t="s">
        <v>9</v>
      </c>
      <c r="J2198" s="196" t="s">
        <v>62</v>
      </c>
      <c r="K2198" s="197">
        <v>10.38</v>
      </c>
      <c r="L2198" s="196" t="s">
        <v>63</v>
      </c>
      <c r="M2198"/>
    </row>
    <row r="2199" spans="1:13" ht="13.5" hidden="1" x14ac:dyDescent="0.25">
      <c r="A2199" s="196" t="s">
        <v>2189</v>
      </c>
      <c r="B2199" s="196" t="s">
        <v>2190</v>
      </c>
      <c r="C2199" s="196" t="s">
        <v>2191</v>
      </c>
      <c r="D2199" s="196" t="s">
        <v>2192</v>
      </c>
      <c r="E2199" s="197" t="s">
        <v>11</v>
      </c>
      <c r="F2199" s="196" t="s">
        <v>11</v>
      </c>
      <c r="G2199" s="196">
        <v>100675</v>
      </c>
      <c r="H2199" s="196" t="s">
        <v>2273</v>
      </c>
      <c r="I2199" s="196" t="s">
        <v>96</v>
      </c>
      <c r="J2199" s="196" t="s">
        <v>62</v>
      </c>
      <c r="K2199" s="199">
        <v>1023.35</v>
      </c>
      <c r="L2199" s="196" t="s">
        <v>63</v>
      </c>
      <c r="M2199"/>
    </row>
    <row r="2200" spans="1:13" ht="13.5" hidden="1" x14ac:dyDescent="0.25">
      <c r="A2200" s="196" t="s">
        <v>2189</v>
      </c>
      <c r="B2200" s="196" t="s">
        <v>2190</v>
      </c>
      <c r="C2200" s="196" t="s">
        <v>2191</v>
      </c>
      <c r="D2200" s="196" t="s">
        <v>2192</v>
      </c>
      <c r="E2200" s="197" t="s">
        <v>11</v>
      </c>
      <c r="F2200" s="196" t="s">
        <v>11</v>
      </c>
      <c r="G2200" s="196">
        <v>100676</v>
      </c>
      <c r="H2200" s="196" t="s">
        <v>2274</v>
      </c>
      <c r="I2200" s="196" t="s">
        <v>96</v>
      </c>
      <c r="J2200" s="196" t="s">
        <v>62</v>
      </c>
      <c r="K2200" s="197">
        <v>252.24</v>
      </c>
      <c r="L2200" s="196" t="s">
        <v>63</v>
      </c>
      <c r="M2200"/>
    </row>
    <row r="2201" spans="1:13" ht="13.5" hidden="1" x14ac:dyDescent="0.25">
      <c r="A2201" s="196" t="s">
        <v>2189</v>
      </c>
      <c r="B2201" s="196" t="s">
        <v>2190</v>
      </c>
      <c r="C2201" s="196" t="s">
        <v>2191</v>
      </c>
      <c r="D2201" s="196" t="s">
        <v>2192</v>
      </c>
      <c r="E2201" s="197" t="s">
        <v>11</v>
      </c>
      <c r="F2201" s="196" t="s">
        <v>11</v>
      </c>
      <c r="G2201" s="196">
        <v>100678</v>
      </c>
      <c r="H2201" s="196" t="s">
        <v>2275</v>
      </c>
      <c r="I2201" s="196" t="s">
        <v>96</v>
      </c>
      <c r="J2201" s="196" t="s">
        <v>62</v>
      </c>
      <c r="K2201" s="199">
        <v>1252.9100000000001</v>
      </c>
      <c r="L2201" s="196" t="s">
        <v>63</v>
      </c>
      <c r="M2201"/>
    </row>
    <row r="2202" spans="1:13" ht="13.5" hidden="1" x14ac:dyDescent="0.25">
      <c r="A2202" s="196" t="s">
        <v>2189</v>
      </c>
      <c r="B2202" s="196" t="s">
        <v>2190</v>
      </c>
      <c r="C2202" s="196" t="s">
        <v>2191</v>
      </c>
      <c r="D2202" s="196" t="s">
        <v>2192</v>
      </c>
      <c r="E2202" s="197" t="s">
        <v>11</v>
      </c>
      <c r="F2202" s="196" t="s">
        <v>11</v>
      </c>
      <c r="G2202" s="196">
        <v>100679</v>
      </c>
      <c r="H2202" s="196" t="s">
        <v>2276</v>
      </c>
      <c r="I2202" s="196" t="s">
        <v>96</v>
      </c>
      <c r="J2202" s="196" t="s">
        <v>62</v>
      </c>
      <c r="K2202" s="199">
        <v>1048.45</v>
      </c>
      <c r="L2202" s="196" t="s">
        <v>63</v>
      </c>
      <c r="M2202"/>
    </row>
    <row r="2203" spans="1:13" ht="13.5" hidden="1" x14ac:dyDescent="0.25">
      <c r="A2203" s="196" t="s">
        <v>2189</v>
      </c>
      <c r="B2203" s="196" t="s">
        <v>2190</v>
      </c>
      <c r="C2203" s="196" t="s">
        <v>2191</v>
      </c>
      <c r="D2203" s="196" t="s">
        <v>2192</v>
      </c>
      <c r="E2203" s="197" t="s">
        <v>11</v>
      </c>
      <c r="F2203" s="196" t="s">
        <v>11</v>
      </c>
      <c r="G2203" s="196">
        <v>100680</v>
      </c>
      <c r="H2203" s="196" t="s">
        <v>2277</v>
      </c>
      <c r="I2203" s="196" t="s">
        <v>96</v>
      </c>
      <c r="J2203" s="196" t="s">
        <v>62</v>
      </c>
      <c r="K2203" s="199">
        <v>1264.8499999999999</v>
      </c>
      <c r="L2203" s="196" t="s">
        <v>63</v>
      </c>
      <c r="M2203"/>
    </row>
    <row r="2204" spans="1:13" ht="13.5" hidden="1" x14ac:dyDescent="0.25">
      <c r="A2204" s="196" t="s">
        <v>2189</v>
      </c>
      <c r="B2204" s="196" t="s">
        <v>2190</v>
      </c>
      <c r="C2204" s="196" t="s">
        <v>2191</v>
      </c>
      <c r="D2204" s="196" t="s">
        <v>2192</v>
      </c>
      <c r="E2204" s="197" t="s">
        <v>11</v>
      </c>
      <c r="F2204" s="196" t="s">
        <v>11</v>
      </c>
      <c r="G2204" s="196">
        <v>100681</v>
      </c>
      <c r="H2204" s="196" t="s">
        <v>2278</v>
      </c>
      <c r="I2204" s="196" t="s">
        <v>96</v>
      </c>
      <c r="J2204" s="196" t="s">
        <v>62</v>
      </c>
      <c r="K2204" s="199">
        <v>1294.44</v>
      </c>
      <c r="L2204" s="196" t="s">
        <v>63</v>
      </c>
      <c r="M2204"/>
    </row>
    <row r="2205" spans="1:13" ht="13.5" hidden="1" x14ac:dyDescent="0.25">
      <c r="A2205" s="196" t="s">
        <v>2189</v>
      </c>
      <c r="B2205" s="196" t="s">
        <v>2190</v>
      </c>
      <c r="C2205" s="196" t="s">
        <v>2191</v>
      </c>
      <c r="D2205" s="196" t="s">
        <v>2192</v>
      </c>
      <c r="E2205" s="197" t="s">
        <v>11</v>
      </c>
      <c r="F2205" s="196" t="s">
        <v>11</v>
      </c>
      <c r="G2205" s="196">
        <v>100682</v>
      </c>
      <c r="H2205" s="196" t="s">
        <v>2279</v>
      </c>
      <c r="I2205" s="196" t="s">
        <v>96</v>
      </c>
      <c r="J2205" s="196" t="s">
        <v>62</v>
      </c>
      <c r="K2205" s="199">
        <v>1071.32</v>
      </c>
      <c r="L2205" s="196" t="s">
        <v>63</v>
      </c>
      <c r="M2205"/>
    </row>
    <row r="2206" spans="1:13" ht="13.5" hidden="1" x14ac:dyDescent="0.25">
      <c r="A2206" s="196" t="s">
        <v>2189</v>
      </c>
      <c r="B2206" s="196" t="s">
        <v>2190</v>
      </c>
      <c r="C2206" s="196" t="s">
        <v>2191</v>
      </c>
      <c r="D2206" s="196" t="s">
        <v>2192</v>
      </c>
      <c r="E2206" s="197" t="s">
        <v>11</v>
      </c>
      <c r="F2206" s="196" t="s">
        <v>11</v>
      </c>
      <c r="G2206" s="196">
        <v>100683</v>
      </c>
      <c r="H2206" s="196" t="s">
        <v>2280</v>
      </c>
      <c r="I2206" s="196" t="s">
        <v>96</v>
      </c>
      <c r="J2206" s="196" t="s">
        <v>62</v>
      </c>
      <c r="K2206" s="199">
        <v>1357.39</v>
      </c>
      <c r="L2206" s="196" t="s">
        <v>63</v>
      </c>
      <c r="M2206"/>
    </row>
    <row r="2207" spans="1:13" ht="13.5" hidden="1" x14ac:dyDescent="0.25">
      <c r="A2207" s="196" t="s">
        <v>2189</v>
      </c>
      <c r="B2207" s="196" t="s">
        <v>2190</v>
      </c>
      <c r="C2207" s="196" t="s">
        <v>2191</v>
      </c>
      <c r="D2207" s="196" t="s">
        <v>2192</v>
      </c>
      <c r="E2207" s="197" t="s">
        <v>11</v>
      </c>
      <c r="F2207" s="196" t="s">
        <v>11</v>
      </c>
      <c r="G2207" s="196">
        <v>100684</v>
      </c>
      <c r="H2207" s="196" t="s">
        <v>2281</v>
      </c>
      <c r="I2207" s="196" t="s">
        <v>96</v>
      </c>
      <c r="J2207" s="196" t="s">
        <v>62</v>
      </c>
      <c r="K2207" s="199">
        <v>1127.21</v>
      </c>
      <c r="L2207" s="196" t="s">
        <v>63</v>
      </c>
      <c r="M2207"/>
    </row>
    <row r="2208" spans="1:13" ht="13.5" hidden="1" x14ac:dyDescent="0.25">
      <c r="A2208" s="196" t="s">
        <v>2189</v>
      </c>
      <c r="B2208" s="196" t="s">
        <v>2190</v>
      </c>
      <c r="C2208" s="196" t="s">
        <v>2191</v>
      </c>
      <c r="D2208" s="196" t="s">
        <v>2192</v>
      </c>
      <c r="E2208" s="197" t="s">
        <v>11</v>
      </c>
      <c r="F2208" s="196" t="s">
        <v>11</v>
      </c>
      <c r="G2208" s="196">
        <v>100685</v>
      </c>
      <c r="H2208" s="196" t="s">
        <v>2282</v>
      </c>
      <c r="I2208" s="196" t="s">
        <v>96</v>
      </c>
      <c r="J2208" s="196" t="s">
        <v>62</v>
      </c>
      <c r="K2208" s="199">
        <v>1409.61</v>
      </c>
      <c r="L2208" s="196" t="s">
        <v>63</v>
      </c>
      <c r="M2208"/>
    </row>
    <row r="2209" spans="1:13" ht="13.5" hidden="1" x14ac:dyDescent="0.25">
      <c r="A2209" s="196" t="s">
        <v>2189</v>
      </c>
      <c r="B2209" s="196" t="s">
        <v>2190</v>
      </c>
      <c r="C2209" s="196" t="s">
        <v>2191</v>
      </c>
      <c r="D2209" s="196" t="s">
        <v>2192</v>
      </c>
      <c r="E2209" s="197" t="s">
        <v>11</v>
      </c>
      <c r="F2209" s="196" t="s">
        <v>11</v>
      </c>
      <c r="G2209" s="196">
        <v>100686</v>
      </c>
      <c r="H2209" s="196" t="s">
        <v>2283</v>
      </c>
      <c r="I2209" s="196" t="s">
        <v>96</v>
      </c>
      <c r="J2209" s="196" t="s">
        <v>62</v>
      </c>
      <c r="K2209" s="199">
        <v>1178.47</v>
      </c>
      <c r="L2209" s="196" t="s">
        <v>63</v>
      </c>
      <c r="M2209"/>
    </row>
    <row r="2210" spans="1:13" ht="13.5" hidden="1" x14ac:dyDescent="0.25">
      <c r="A2210" s="196" t="s">
        <v>2189</v>
      </c>
      <c r="B2210" s="196" t="s">
        <v>2190</v>
      </c>
      <c r="C2210" s="196" t="s">
        <v>2191</v>
      </c>
      <c r="D2210" s="196" t="s">
        <v>2192</v>
      </c>
      <c r="E2210" s="197" t="s">
        <v>11</v>
      </c>
      <c r="F2210" s="196" t="s">
        <v>11</v>
      </c>
      <c r="G2210" s="196">
        <v>100687</v>
      </c>
      <c r="H2210" s="196" t="s">
        <v>2284</v>
      </c>
      <c r="I2210" s="196" t="s">
        <v>96</v>
      </c>
      <c r="J2210" s="196" t="s">
        <v>62</v>
      </c>
      <c r="K2210" s="199">
        <v>1263.5</v>
      </c>
      <c r="L2210" s="196" t="s">
        <v>63</v>
      </c>
      <c r="M2210"/>
    </row>
    <row r="2211" spans="1:13" ht="13.5" hidden="1" x14ac:dyDescent="0.25">
      <c r="A2211" s="196" t="s">
        <v>2189</v>
      </c>
      <c r="B2211" s="196" t="s">
        <v>2190</v>
      </c>
      <c r="C2211" s="196" t="s">
        <v>2191</v>
      </c>
      <c r="D2211" s="196" t="s">
        <v>2192</v>
      </c>
      <c r="E2211" s="197" t="s">
        <v>11</v>
      </c>
      <c r="F2211" s="196" t="s">
        <v>11</v>
      </c>
      <c r="G2211" s="196">
        <v>100688</v>
      </c>
      <c r="H2211" s="196" t="s">
        <v>2285</v>
      </c>
      <c r="I2211" s="196" t="s">
        <v>96</v>
      </c>
      <c r="J2211" s="196" t="s">
        <v>62</v>
      </c>
      <c r="K2211" s="199">
        <v>1059.04</v>
      </c>
      <c r="L2211" s="196" t="s">
        <v>63</v>
      </c>
      <c r="M2211"/>
    </row>
    <row r="2212" spans="1:13" ht="13.5" hidden="1" x14ac:dyDescent="0.25">
      <c r="A2212" s="196" t="s">
        <v>2189</v>
      </c>
      <c r="B2212" s="196" t="s">
        <v>2190</v>
      </c>
      <c r="C2212" s="196" t="s">
        <v>2191</v>
      </c>
      <c r="D2212" s="196" t="s">
        <v>2192</v>
      </c>
      <c r="E2212" s="197" t="s">
        <v>11</v>
      </c>
      <c r="F2212" s="196" t="s">
        <v>11</v>
      </c>
      <c r="G2212" s="196">
        <v>100689</v>
      </c>
      <c r="H2212" s="196" t="s">
        <v>2286</v>
      </c>
      <c r="I2212" s="196" t="s">
        <v>96</v>
      </c>
      <c r="J2212" s="196" t="s">
        <v>62</v>
      </c>
      <c r="K2212" s="199">
        <v>1364.45</v>
      </c>
      <c r="L2212" s="196" t="s">
        <v>63</v>
      </c>
      <c r="M2212"/>
    </row>
    <row r="2213" spans="1:13" ht="13.5" hidden="1" x14ac:dyDescent="0.25">
      <c r="A2213" s="196" t="s">
        <v>2189</v>
      </c>
      <c r="B2213" s="196" t="s">
        <v>2190</v>
      </c>
      <c r="C2213" s="196" t="s">
        <v>2191</v>
      </c>
      <c r="D2213" s="196" t="s">
        <v>2192</v>
      </c>
      <c r="E2213" s="197" t="s">
        <v>11</v>
      </c>
      <c r="F2213" s="196" t="s">
        <v>11</v>
      </c>
      <c r="G2213" s="196">
        <v>100690</v>
      </c>
      <c r="H2213" s="196" t="s">
        <v>2287</v>
      </c>
      <c r="I2213" s="196" t="s">
        <v>96</v>
      </c>
      <c r="J2213" s="196" t="s">
        <v>62</v>
      </c>
      <c r="K2213" s="199">
        <v>1134.27</v>
      </c>
      <c r="L2213" s="196" t="s">
        <v>63</v>
      </c>
      <c r="M2213"/>
    </row>
    <row r="2214" spans="1:13" ht="13.5" hidden="1" x14ac:dyDescent="0.25">
      <c r="A2214" s="196" t="s">
        <v>2189</v>
      </c>
      <c r="B2214" s="196" t="s">
        <v>2190</v>
      </c>
      <c r="C2214" s="196" t="s">
        <v>2191</v>
      </c>
      <c r="D2214" s="196" t="s">
        <v>2192</v>
      </c>
      <c r="E2214" s="197" t="s">
        <v>11</v>
      </c>
      <c r="F2214" s="196" t="s">
        <v>11</v>
      </c>
      <c r="G2214" s="196">
        <v>100691</v>
      </c>
      <c r="H2214" s="196" t="s">
        <v>2288</v>
      </c>
      <c r="I2214" s="196" t="s">
        <v>96</v>
      </c>
      <c r="J2214" s="196" t="s">
        <v>62</v>
      </c>
      <c r="K2214" s="199">
        <v>1825.72</v>
      </c>
      <c r="L2214" s="196" t="s">
        <v>63</v>
      </c>
      <c r="M2214"/>
    </row>
    <row r="2215" spans="1:13" ht="13.5" hidden="1" x14ac:dyDescent="0.25">
      <c r="A2215" s="196" t="s">
        <v>2189</v>
      </c>
      <c r="B2215" s="196" t="s">
        <v>2190</v>
      </c>
      <c r="C2215" s="196" t="s">
        <v>2191</v>
      </c>
      <c r="D2215" s="196" t="s">
        <v>2192</v>
      </c>
      <c r="E2215" s="197" t="s">
        <v>11</v>
      </c>
      <c r="F2215" s="196" t="s">
        <v>11</v>
      </c>
      <c r="G2215" s="196">
        <v>100692</v>
      </c>
      <c r="H2215" s="196" t="s">
        <v>2289</v>
      </c>
      <c r="I2215" s="196" t="s">
        <v>96</v>
      </c>
      <c r="J2215" s="196" t="s">
        <v>62</v>
      </c>
      <c r="K2215" s="199">
        <v>1595.54</v>
      </c>
      <c r="L2215" s="196" t="s">
        <v>63</v>
      </c>
      <c r="M2215"/>
    </row>
    <row r="2216" spans="1:13" ht="13.5" hidden="1" x14ac:dyDescent="0.25">
      <c r="A2216" s="196" t="s">
        <v>2189</v>
      </c>
      <c r="B2216" s="196" t="s">
        <v>2190</v>
      </c>
      <c r="C2216" s="196" t="s">
        <v>2191</v>
      </c>
      <c r="D2216" s="196" t="s">
        <v>2192</v>
      </c>
      <c r="E2216" s="197" t="s">
        <v>11</v>
      </c>
      <c r="F2216" s="196" t="s">
        <v>11</v>
      </c>
      <c r="G2216" s="196">
        <v>100693</v>
      </c>
      <c r="H2216" s="196" t="s">
        <v>2290</v>
      </c>
      <c r="I2216" s="196" t="s">
        <v>96</v>
      </c>
      <c r="J2216" s="196" t="s">
        <v>62</v>
      </c>
      <c r="K2216" s="199">
        <v>2189.02</v>
      </c>
      <c r="L2216" s="196" t="s">
        <v>63</v>
      </c>
      <c r="M2216"/>
    </row>
    <row r="2217" spans="1:13" ht="13.5" hidden="1" x14ac:dyDescent="0.25">
      <c r="A2217" s="196" t="s">
        <v>2189</v>
      </c>
      <c r="B2217" s="196" t="s">
        <v>2190</v>
      </c>
      <c r="C2217" s="196" t="s">
        <v>2191</v>
      </c>
      <c r="D2217" s="196" t="s">
        <v>2192</v>
      </c>
      <c r="E2217" s="197" t="s">
        <v>11</v>
      </c>
      <c r="F2217" s="196" t="s">
        <v>11</v>
      </c>
      <c r="G2217" s="196">
        <v>100694</v>
      </c>
      <c r="H2217" s="196" t="s">
        <v>2291</v>
      </c>
      <c r="I2217" s="196" t="s">
        <v>96</v>
      </c>
      <c r="J2217" s="196" t="s">
        <v>62</v>
      </c>
      <c r="K2217" s="199">
        <v>1958.84</v>
      </c>
      <c r="L2217" s="196" t="s">
        <v>63</v>
      </c>
      <c r="M2217"/>
    </row>
    <row r="2218" spans="1:13" ht="13.5" hidden="1" x14ac:dyDescent="0.25">
      <c r="A2218" s="196" t="s">
        <v>2189</v>
      </c>
      <c r="B2218" s="196" t="s">
        <v>2190</v>
      </c>
      <c r="C2218" s="196" t="s">
        <v>2191</v>
      </c>
      <c r="D2218" s="196" t="s">
        <v>2192</v>
      </c>
      <c r="E2218" s="197" t="s">
        <v>11</v>
      </c>
      <c r="F2218" s="196" t="s">
        <v>11</v>
      </c>
      <c r="G2218" s="196">
        <v>100695</v>
      </c>
      <c r="H2218" s="196" t="s">
        <v>2292</v>
      </c>
      <c r="I2218" s="196" t="s">
        <v>96</v>
      </c>
      <c r="J2218" s="196" t="s">
        <v>62</v>
      </c>
      <c r="K2218" s="197">
        <v>78.239999999999995</v>
      </c>
      <c r="L2218" s="196" t="s">
        <v>63</v>
      </c>
      <c r="M2218"/>
    </row>
    <row r="2219" spans="1:13" ht="13.5" hidden="1" x14ac:dyDescent="0.25">
      <c r="A2219" s="196" t="s">
        <v>2189</v>
      </c>
      <c r="B2219" s="196" t="s">
        <v>2190</v>
      </c>
      <c r="C2219" s="196" t="s">
        <v>2191</v>
      </c>
      <c r="D2219" s="196" t="s">
        <v>2192</v>
      </c>
      <c r="E2219" s="197" t="s">
        <v>11</v>
      </c>
      <c r="F2219" s="196" t="s">
        <v>11</v>
      </c>
      <c r="G2219" s="196">
        <v>100696</v>
      </c>
      <c r="H2219" s="196" t="s">
        <v>2293</v>
      </c>
      <c r="I2219" s="196" t="s">
        <v>96</v>
      </c>
      <c r="J2219" s="196" t="s">
        <v>62</v>
      </c>
      <c r="K2219" s="197">
        <v>87.07</v>
      </c>
      <c r="L2219" s="196" t="s">
        <v>63</v>
      </c>
      <c r="M2219"/>
    </row>
    <row r="2220" spans="1:13" ht="13.5" hidden="1" x14ac:dyDescent="0.25">
      <c r="A2220" s="196" t="s">
        <v>2189</v>
      </c>
      <c r="B2220" s="196" t="s">
        <v>2190</v>
      </c>
      <c r="C2220" s="196" t="s">
        <v>2191</v>
      </c>
      <c r="D2220" s="196" t="s">
        <v>2192</v>
      </c>
      <c r="E2220" s="197" t="s">
        <v>11</v>
      </c>
      <c r="F2220" s="196" t="s">
        <v>11</v>
      </c>
      <c r="G2220" s="196">
        <v>100697</v>
      </c>
      <c r="H2220" s="196" t="s">
        <v>2294</v>
      </c>
      <c r="I2220" s="196" t="s">
        <v>96</v>
      </c>
      <c r="J2220" s="196" t="s">
        <v>62</v>
      </c>
      <c r="K2220" s="197">
        <v>95.95</v>
      </c>
      <c r="L2220" s="196" t="s">
        <v>63</v>
      </c>
      <c r="M2220"/>
    </row>
    <row r="2221" spans="1:13" ht="13.5" hidden="1" x14ac:dyDescent="0.25">
      <c r="A2221" s="196" t="s">
        <v>2189</v>
      </c>
      <c r="B2221" s="196" t="s">
        <v>2190</v>
      </c>
      <c r="C2221" s="196" t="s">
        <v>2191</v>
      </c>
      <c r="D2221" s="196" t="s">
        <v>2192</v>
      </c>
      <c r="E2221" s="197" t="s">
        <v>11</v>
      </c>
      <c r="F2221" s="196" t="s">
        <v>11</v>
      </c>
      <c r="G2221" s="196">
        <v>100698</v>
      </c>
      <c r="H2221" s="196" t="s">
        <v>2295</v>
      </c>
      <c r="I2221" s="196" t="s">
        <v>96</v>
      </c>
      <c r="J2221" s="196" t="s">
        <v>62</v>
      </c>
      <c r="K2221" s="197">
        <v>104.82</v>
      </c>
      <c r="L2221" s="196" t="s">
        <v>63</v>
      </c>
      <c r="M2221"/>
    </row>
    <row r="2222" spans="1:13" ht="13.5" hidden="1" x14ac:dyDescent="0.25">
      <c r="A2222" s="196" t="s">
        <v>2189</v>
      </c>
      <c r="B2222" s="196" t="s">
        <v>2190</v>
      </c>
      <c r="C2222" s="196" t="s">
        <v>2191</v>
      </c>
      <c r="D2222" s="196" t="s">
        <v>2192</v>
      </c>
      <c r="E2222" s="197" t="s">
        <v>11</v>
      </c>
      <c r="F2222" s="196" t="s">
        <v>11</v>
      </c>
      <c r="G2222" s="196">
        <v>100699</v>
      </c>
      <c r="H2222" s="196" t="s">
        <v>2296</v>
      </c>
      <c r="I2222" s="196" t="s">
        <v>96</v>
      </c>
      <c r="J2222" s="196" t="s">
        <v>62</v>
      </c>
      <c r="K2222" s="197">
        <v>124.7</v>
      </c>
      <c r="L2222" s="196" t="s">
        <v>63</v>
      </c>
      <c r="M2222"/>
    </row>
    <row r="2223" spans="1:13" ht="13.5" hidden="1" x14ac:dyDescent="0.25">
      <c r="A2223" s="196" t="s">
        <v>2189</v>
      </c>
      <c r="B2223" s="196" t="s">
        <v>2190</v>
      </c>
      <c r="C2223" s="196" t="s">
        <v>2191</v>
      </c>
      <c r="D2223" s="196" t="s">
        <v>2192</v>
      </c>
      <c r="E2223" s="197" t="s">
        <v>11</v>
      </c>
      <c r="F2223" s="196" t="s">
        <v>11</v>
      </c>
      <c r="G2223" s="196">
        <v>100700</v>
      </c>
      <c r="H2223" s="196" t="s">
        <v>2297</v>
      </c>
      <c r="I2223" s="196" t="s">
        <v>96</v>
      </c>
      <c r="J2223" s="196" t="s">
        <v>62</v>
      </c>
      <c r="K2223" s="199">
        <v>1016.03</v>
      </c>
      <c r="L2223" s="196" t="s">
        <v>63</v>
      </c>
      <c r="M2223"/>
    </row>
    <row r="2224" spans="1:13" ht="13.5" hidden="1" x14ac:dyDescent="0.25">
      <c r="A2224" s="196" t="s">
        <v>2189</v>
      </c>
      <c r="B2224" s="196" t="s">
        <v>2190</v>
      </c>
      <c r="C2224" s="196" t="s">
        <v>2191</v>
      </c>
      <c r="D2224" s="196" t="s">
        <v>2192</v>
      </c>
      <c r="E2224" s="197" t="s">
        <v>11</v>
      </c>
      <c r="F2224" s="196" t="s">
        <v>11</v>
      </c>
      <c r="G2224" s="196">
        <v>100712</v>
      </c>
      <c r="H2224" s="196" t="s">
        <v>2298</v>
      </c>
      <c r="I2224" s="196" t="s">
        <v>96</v>
      </c>
      <c r="J2224" s="196" t="s">
        <v>62</v>
      </c>
      <c r="K2224" s="199">
        <v>1041.73</v>
      </c>
      <c r="L2224" s="196" t="s">
        <v>63</v>
      </c>
      <c r="M2224"/>
    </row>
    <row r="2225" spans="1:13" ht="13.5" hidden="1" x14ac:dyDescent="0.25">
      <c r="A2225" s="196" t="s">
        <v>2189</v>
      </c>
      <c r="B2225" s="196" t="s">
        <v>2190</v>
      </c>
      <c r="C2225" s="196" t="s">
        <v>2299</v>
      </c>
      <c r="D2225" s="196" t="s">
        <v>2300</v>
      </c>
      <c r="E2225" s="197" t="s">
        <v>11</v>
      </c>
      <c r="F2225" s="196" t="s">
        <v>11</v>
      </c>
      <c r="G2225" s="196">
        <v>100665</v>
      </c>
      <c r="H2225" s="196" t="s">
        <v>33375</v>
      </c>
      <c r="I2225" s="196" t="s">
        <v>19</v>
      </c>
      <c r="J2225" s="196" t="s">
        <v>62</v>
      </c>
      <c r="K2225" s="197">
        <v>806.43</v>
      </c>
      <c r="L2225" s="196" t="s">
        <v>63</v>
      </c>
      <c r="M2225"/>
    </row>
    <row r="2226" spans="1:13" ht="13.5" hidden="1" x14ac:dyDescent="0.25">
      <c r="A2226" s="196" t="s">
        <v>2189</v>
      </c>
      <c r="B2226" s="196" t="s">
        <v>2190</v>
      </c>
      <c r="C2226" s="196" t="s">
        <v>2299</v>
      </c>
      <c r="D2226" s="196" t="s">
        <v>2300</v>
      </c>
      <c r="E2226" s="197" t="s">
        <v>11</v>
      </c>
      <c r="F2226" s="196" t="s">
        <v>11</v>
      </c>
      <c r="G2226" s="196">
        <v>100666</v>
      </c>
      <c r="H2226" s="196" t="s">
        <v>33376</v>
      </c>
      <c r="I2226" s="196" t="s">
        <v>19</v>
      </c>
      <c r="J2226" s="196" t="s">
        <v>62</v>
      </c>
      <c r="K2226" s="197">
        <v>648.08000000000004</v>
      </c>
      <c r="L2226" s="196" t="s">
        <v>63</v>
      </c>
      <c r="M2226"/>
    </row>
    <row r="2227" spans="1:13" ht="13.5" hidden="1" x14ac:dyDescent="0.25">
      <c r="A2227" s="196" t="s">
        <v>2189</v>
      </c>
      <c r="B2227" s="196" t="s">
        <v>2190</v>
      </c>
      <c r="C2227" s="196" t="s">
        <v>2299</v>
      </c>
      <c r="D2227" s="196" t="s">
        <v>2300</v>
      </c>
      <c r="E2227" s="197" t="s">
        <v>11</v>
      </c>
      <c r="F2227" s="196" t="s">
        <v>11</v>
      </c>
      <c r="G2227" s="196">
        <v>100667</v>
      </c>
      <c r="H2227" s="196" t="s">
        <v>33377</v>
      </c>
      <c r="I2227" s="196" t="s">
        <v>19</v>
      </c>
      <c r="J2227" s="196" t="s">
        <v>62</v>
      </c>
      <c r="K2227" s="199">
        <v>1030.3</v>
      </c>
      <c r="L2227" s="196" t="s">
        <v>63</v>
      </c>
      <c r="M2227"/>
    </row>
    <row r="2228" spans="1:13" ht="13.5" hidden="1" x14ac:dyDescent="0.25">
      <c r="A2228" s="196" t="s">
        <v>2189</v>
      </c>
      <c r="B2228" s="196" t="s">
        <v>2190</v>
      </c>
      <c r="C2228" s="196" t="s">
        <v>2299</v>
      </c>
      <c r="D2228" s="196" t="s">
        <v>2300</v>
      </c>
      <c r="E2228" s="197" t="s">
        <v>11</v>
      </c>
      <c r="F2228" s="196" t="s">
        <v>11</v>
      </c>
      <c r="G2228" s="196">
        <v>100668</v>
      </c>
      <c r="H2228" s="196" t="s">
        <v>33378</v>
      </c>
      <c r="I2228" s="196" t="s">
        <v>19</v>
      </c>
      <c r="J2228" s="196" t="s">
        <v>62</v>
      </c>
      <c r="K2228" s="199">
        <v>1227.8499999999999</v>
      </c>
      <c r="L2228" s="196" t="s">
        <v>63</v>
      </c>
      <c r="M2228"/>
    </row>
    <row r="2229" spans="1:13" ht="13.5" hidden="1" x14ac:dyDescent="0.25">
      <c r="A2229" s="196" t="s">
        <v>2189</v>
      </c>
      <c r="B2229" s="196" t="s">
        <v>2190</v>
      </c>
      <c r="C2229" s="196" t="s">
        <v>2299</v>
      </c>
      <c r="D2229" s="196" t="s">
        <v>2300</v>
      </c>
      <c r="E2229" s="197" t="s">
        <v>11</v>
      </c>
      <c r="F2229" s="196" t="s">
        <v>11</v>
      </c>
      <c r="G2229" s="196">
        <v>100669</v>
      </c>
      <c r="H2229" s="196" t="s">
        <v>33379</v>
      </c>
      <c r="I2229" s="196" t="s">
        <v>19</v>
      </c>
      <c r="J2229" s="196" t="s">
        <v>62</v>
      </c>
      <c r="K2229" s="197">
        <v>866.52</v>
      </c>
      <c r="L2229" s="196" t="s">
        <v>63</v>
      </c>
      <c r="M2229"/>
    </row>
    <row r="2230" spans="1:13" ht="13.5" hidden="1" x14ac:dyDescent="0.25">
      <c r="A2230" s="196" t="s">
        <v>2189</v>
      </c>
      <c r="B2230" s="196" t="s">
        <v>2190</v>
      </c>
      <c r="C2230" s="196" t="s">
        <v>2299</v>
      </c>
      <c r="D2230" s="196" t="s">
        <v>2300</v>
      </c>
      <c r="E2230" s="197" t="s">
        <v>11</v>
      </c>
      <c r="F2230" s="196" t="s">
        <v>11</v>
      </c>
      <c r="G2230" s="196">
        <v>100670</v>
      </c>
      <c r="H2230" s="196" t="s">
        <v>33380</v>
      </c>
      <c r="I2230" s="196" t="s">
        <v>19</v>
      </c>
      <c r="J2230" s="196" t="s">
        <v>62</v>
      </c>
      <c r="K2230" s="197">
        <v>995.74</v>
      </c>
      <c r="L2230" s="196" t="s">
        <v>63</v>
      </c>
      <c r="M2230"/>
    </row>
    <row r="2231" spans="1:13" ht="13.5" hidden="1" x14ac:dyDescent="0.25">
      <c r="A2231" s="196" t="s">
        <v>2189</v>
      </c>
      <c r="B2231" s="196" t="s">
        <v>2190</v>
      </c>
      <c r="C2231" s="196" t="s">
        <v>2299</v>
      </c>
      <c r="D2231" s="196" t="s">
        <v>2300</v>
      </c>
      <c r="E2231" s="197" t="s">
        <v>11</v>
      </c>
      <c r="F2231" s="196" t="s">
        <v>11</v>
      </c>
      <c r="G2231" s="196">
        <v>100671</v>
      </c>
      <c r="H2231" s="196" t="s">
        <v>33381</v>
      </c>
      <c r="I2231" s="196" t="s">
        <v>19</v>
      </c>
      <c r="J2231" s="196" t="s">
        <v>62</v>
      </c>
      <c r="K2231" s="199">
        <v>1223.52</v>
      </c>
      <c r="L2231" s="196" t="s">
        <v>63</v>
      </c>
      <c r="M2231"/>
    </row>
    <row r="2232" spans="1:13" ht="13.5" hidden="1" x14ac:dyDescent="0.25">
      <c r="A2232" s="196" t="s">
        <v>2189</v>
      </c>
      <c r="B2232" s="196" t="s">
        <v>2190</v>
      </c>
      <c r="C2232" s="196" t="s">
        <v>2299</v>
      </c>
      <c r="D2232" s="196" t="s">
        <v>2300</v>
      </c>
      <c r="E2232" s="197" t="s">
        <v>11</v>
      </c>
      <c r="F2232" s="196" t="s">
        <v>11</v>
      </c>
      <c r="G2232" s="196">
        <v>100672</v>
      </c>
      <c r="H2232" s="196" t="s">
        <v>33382</v>
      </c>
      <c r="I2232" s="196" t="s">
        <v>19</v>
      </c>
      <c r="J2232" s="196" t="s">
        <v>62</v>
      </c>
      <c r="K2232" s="197">
        <v>808.33</v>
      </c>
      <c r="L2232" s="196" t="s">
        <v>63</v>
      </c>
      <c r="M2232"/>
    </row>
    <row r="2233" spans="1:13" ht="13.5" hidden="1" x14ac:dyDescent="0.25">
      <c r="A2233" s="196" t="s">
        <v>2189</v>
      </c>
      <c r="B2233" s="196" t="s">
        <v>2190</v>
      </c>
      <c r="C2233" s="196" t="s">
        <v>2301</v>
      </c>
      <c r="D2233" s="196" t="s">
        <v>2302</v>
      </c>
      <c r="E2233" s="197" t="s">
        <v>11</v>
      </c>
      <c r="F2233" s="196" t="s">
        <v>11</v>
      </c>
      <c r="G2233" s="196">
        <v>100701</v>
      </c>
      <c r="H2233" s="196" t="s">
        <v>2303</v>
      </c>
      <c r="I2233" s="196" t="s">
        <v>19</v>
      </c>
      <c r="J2233" s="196" t="s">
        <v>62</v>
      </c>
      <c r="K2233" s="197">
        <v>569.37</v>
      </c>
      <c r="L2233" s="196" t="s">
        <v>63</v>
      </c>
      <c r="M2233"/>
    </row>
    <row r="2234" spans="1:13" ht="13.5" hidden="1" x14ac:dyDescent="0.25">
      <c r="A2234" s="196" t="s">
        <v>2189</v>
      </c>
      <c r="B2234" s="196" t="s">
        <v>2190</v>
      </c>
      <c r="C2234" s="196" t="s">
        <v>2304</v>
      </c>
      <c r="D2234" s="196" t="s">
        <v>2305</v>
      </c>
      <c r="E2234" s="197" t="s">
        <v>11</v>
      </c>
      <c r="F2234" s="196" t="s">
        <v>11</v>
      </c>
      <c r="G2234" s="196">
        <v>94559</v>
      </c>
      <c r="H2234" s="196" t="s">
        <v>33383</v>
      </c>
      <c r="I2234" s="196" t="s">
        <v>19</v>
      </c>
      <c r="J2234" s="196" t="s">
        <v>62</v>
      </c>
      <c r="K2234" s="197">
        <v>745.78</v>
      </c>
      <c r="L2234" s="196" t="s">
        <v>63</v>
      </c>
      <c r="M2234"/>
    </row>
    <row r="2235" spans="1:13" ht="13.5" hidden="1" x14ac:dyDescent="0.25">
      <c r="A2235" s="196" t="s">
        <v>2189</v>
      </c>
      <c r="B2235" s="196" t="s">
        <v>2190</v>
      </c>
      <c r="C2235" s="196" t="s">
        <v>2304</v>
      </c>
      <c r="D2235" s="196" t="s">
        <v>2305</v>
      </c>
      <c r="E2235" s="197" t="s">
        <v>11</v>
      </c>
      <c r="F2235" s="196" t="s">
        <v>11</v>
      </c>
      <c r="G2235" s="196">
        <v>94562</v>
      </c>
      <c r="H2235" s="196" t="s">
        <v>33384</v>
      </c>
      <c r="I2235" s="196" t="s">
        <v>19</v>
      </c>
      <c r="J2235" s="196" t="s">
        <v>62</v>
      </c>
      <c r="K2235" s="197">
        <v>608.47</v>
      </c>
      <c r="L2235" s="196" t="s">
        <v>63</v>
      </c>
      <c r="M2235"/>
    </row>
    <row r="2236" spans="1:13" ht="13.5" hidden="1" x14ac:dyDescent="0.25">
      <c r="A2236" s="196" t="s">
        <v>2189</v>
      </c>
      <c r="B2236" s="196" t="s">
        <v>2190</v>
      </c>
      <c r="C2236" s="196" t="s">
        <v>2304</v>
      </c>
      <c r="D2236" s="196" t="s">
        <v>2305</v>
      </c>
      <c r="E2236" s="197" t="s">
        <v>11</v>
      </c>
      <c r="F2236" s="196" t="s">
        <v>11</v>
      </c>
      <c r="G2236" s="196">
        <v>94587</v>
      </c>
      <c r="H2236" s="196" t="s">
        <v>33385</v>
      </c>
      <c r="I2236" s="196" t="s">
        <v>9</v>
      </c>
      <c r="J2236" s="196" t="s">
        <v>62</v>
      </c>
      <c r="K2236" s="197">
        <v>71.23</v>
      </c>
      <c r="L2236" s="196" t="s">
        <v>63</v>
      </c>
      <c r="M2236"/>
    </row>
    <row r="2237" spans="1:13" ht="13.5" hidden="1" x14ac:dyDescent="0.25">
      <c r="A2237" s="196" t="s">
        <v>2189</v>
      </c>
      <c r="B2237" s="196" t="s">
        <v>2190</v>
      </c>
      <c r="C2237" s="196" t="s">
        <v>2304</v>
      </c>
      <c r="D2237" s="196" t="s">
        <v>2305</v>
      </c>
      <c r="E2237" s="197" t="s">
        <v>11</v>
      </c>
      <c r="F2237" s="196" t="s">
        <v>11</v>
      </c>
      <c r="G2237" s="196">
        <v>94588</v>
      </c>
      <c r="H2237" s="196" t="s">
        <v>33386</v>
      </c>
      <c r="I2237" s="196" t="s">
        <v>9</v>
      </c>
      <c r="J2237" s="196" t="s">
        <v>62</v>
      </c>
      <c r="K2237" s="197">
        <v>84.34</v>
      </c>
      <c r="L2237" s="196" t="s">
        <v>63</v>
      </c>
      <c r="M2237"/>
    </row>
    <row r="2238" spans="1:13" ht="13.5" hidden="1" x14ac:dyDescent="0.25">
      <c r="A2238" s="196" t="s">
        <v>2189</v>
      </c>
      <c r="B2238" s="196" t="s">
        <v>2190</v>
      </c>
      <c r="C2238" s="196" t="s">
        <v>2304</v>
      </c>
      <c r="D2238" s="196" t="s">
        <v>2305</v>
      </c>
      <c r="E2238" s="197" t="s">
        <v>11</v>
      </c>
      <c r="F2238" s="196" t="s">
        <v>11</v>
      </c>
      <c r="G2238" s="196">
        <v>105813</v>
      </c>
      <c r="H2238" s="196" t="s">
        <v>33387</v>
      </c>
      <c r="I2238" s="196" t="s">
        <v>19</v>
      </c>
      <c r="J2238" s="196" t="s">
        <v>62</v>
      </c>
      <c r="K2238" s="199">
        <v>1051.77</v>
      </c>
      <c r="L2238" s="196" t="s">
        <v>63</v>
      </c>
      <c r="M2238"/>
    </row>
    <row r="2239" spans="1:13" ht="13.5" hidden="1" x14ac:dyDescent="0.25">
      <c r="A2239" s="196" t="s">
        <v>2189</v>
      </c>
      <c r="B2239" s="196" t="s">
        <v>2190</v>
      </c>
      <c r="C2239" s="196" t="s">
        <v>2306</v>
      </c>
      <c r="D2239" s="196" t="s">
        <v>2307</v>
      </c>
      <c r="E2239" s="197" t="s">
        <v>11</v>
      </c>
      <c r="F2239" s="196" t="s">
        <v>11</v>
      </c>
      <c r="G2239" s="196">
        <v>99837</v>
      </c>
      <c r="H2239" s="196" t="s">
        <v>2308</v>
      </c>
      <c r="I2239" s="196" t="s">
        <v>9</v>
      </c>
      <c r="J2239" s="196" t="s">
        <v>62</v>
      </c>
      <c r="K2239" s="197">
        <v>662.57</v>
      </c>
      <c r="L2239" s="196" t="s">
        <v>63</v>
      </c>
      <c r="M2239"/>
    </row>
    <row r="2240" spans="1:13" ht="13.5" hidden="1" x14ac:dyDescent="0.25">
      <c r="A2240" s="196" t="s">
        <v>2189</v>
      </c>
      <c r="B2240" s="196" t="s">
        <v>2190</v>
      </c>
      <c r="C2240" s="196" t="s">
        <v>2306</v>
      </c>
      <c r="D2240" s="196" t="s">
        <v>2307</v>
      </c>
      <c r="E2240" s="197" t="s">
        <v>11</v>
      </c>
      <c r="F2240" s="196" t="s">
        <v>11</v>
      </c>
      <c r="G2240" s="196">
        <v>99839</v>
      </c>
      <c r="H2240" s="196" t="s">
        <v>2309</v>
      </c>
      <c r="I2240" s="196" t="s">
        <v>9</v>
      </c>
      <c r="J2240" s="196" t="s">
        <v>62</v>
      </c>
      <c r="K2240" s="197">
        <v>569.26</v>
      </c>
      <c r="L2240" s="196" t="s">
        <v>63</v>
      </c>
      <c r="M2240"/>
    </row>
    <row r="2241" spans="1:13" ht="13.5" hidden="1" x14ac:dyDescent="0.25">
      <c r="A2241" s="196" t="s">
        <v>2189</v>
      </c>
      <c r="B2241" s="196" t="s">
        <v>2190</v>
      </c>
      <c r="C2241" s="196" t="s">
        <v>2306</v>
      </c>
      <c r="D2241" s="196" t="s">
        <v>2307</v>
      </c>
      <c r="E2241" s="197" t="s">
        <v>11</v>
      </c>
      <c r="F2241" s="196" t="s">
        <v>11</v>
      </c>
      <c r="G2241" s="196">
        <v>99841</v>
      </c>
      <c r="H2241" s="196" t="s">
        <v>2310</v>
      </c>
      <c r="I2241" s="196" t="s">
        <v>9</v>
      </c>
      <c r="J2241" s="196" t="s">
        <v>62</v>
      </c>
      <c r="K2241" s="199">
        <v>1283.55</v>
      </c>
      <c r="L2241" s="196" t="s">
        <v>63</v>
      </c>
      <c r="M2241"/>
    </row>
    <row r="2242" spans="1:13" ht="13.5" hidden="1" x14ac:dyDescent="0.25">
      <c r="A2242" s="196" t="s">
        <v>2189</v>
      </c>
      <c r="B2242" s="196" t="s">
        <v>2190</v>
      </c>
      <c r="C2242" s="196" t="s">
        <v>2306</v>
      </c>
      <c r="D2242" s="196" t="s">
        <v>2307</v>
      </c>
      <c r="E2242" s="197" t="s">
        <v>11</v>
      </c>
      <c r="F2242" s="196" t="s">
        <v>11</v>
      </c>
      <c r="G2242" s="196">
        <v>99855</v>
      </c>
      <c r="H2242" s="196" t="s">
        <v>2311</v>
      </c>
      <c r="I2242" s="196" t="s">
        <v>9</v>
      </c>
      <c r="J2242" s="196" t="s">
        <v>62</v>
      </c>
      <c r="K2242" s="197">
        <v>120.66</v>
      </c>
      <c r="L2242" s="196" t="s">
        <v>63</v>
      </c>
      <c r="M2242"/>
    </row>
    <row r="2243" spans="1:13" ht="13.5" hidden="1" x14ac:dyDescent="0.25">
      <c r="A2243" s="196" t="s">
        <v>2189</v>
      </c>
      <c r="B2243" s="196" t="s">
        <v>2190</v>
      </c>
      <c r="C2243" s="196" t="s">
        <v>2306</v>
      </c>
      <c r="D2243" s="196" t="s">
        <v>2307</v>
      </c>
      <c r="E2243" s="197" t="s">
        <v>11</v>
      </c>
      <c r="F2243" s="196" t="s">
        <v>11</v>
      </c>
      <c r="G2243" s="196">
        <v>99857</v>
      </c>
      <c r="H2243" s="196" t="s">
        <v>2312</v>
      </c>
      <c r="I2243" s="196" t="s">
        <v>9</v>
      </c>
      <c r="J2243" s="196" t="s">
        <v>62</v>
      </c>
      <c r="K2243" s="197">
        <v>108.98</v>
      </c>
      <c r="L2243" s="196" t="s">
        <v>63</v>
      </c>
      <c r="M2243"/>
    </row>
    <row r="2244" spans="1:13" ht="13.5" hidden="1" x14ac:dyDescent="0.25">
      <c r="A2244" s="196" t="s">
        <v>2189</v>
      </c>
      <c r="B2244" s="196" t="s">
        <v>2190</v>
      </c>
      <c r="C2244" s="196" t="s">
        <v>2306</v>
      </c>
      <c r="D2244" s="196" t="s">
        <v>2307</v>
      </c>
      <c r="E2244" s="197" t="s">
        <v>11</v>
      </c>
      <c r="F2244" s="196" t="s">
        <v>11</v>
      </c>
      <c r="G2244" s="196">
        <v>99861</v>
      </c>
      <c r="H2244" s="196" t="s">
        <v>2313</v>
      </c>
      <c r="I2244" s="196" t="s">
        <v>19</v>
      </c>
      <c r="J2244" s="196" t="s">
        <v>62</v>
      </c>
      <c r="K2244" s="197">
        <v>728.92</v>
      </c>
      <c r="L2244" s="196" t="s">
        <v>63</v>
      </c>
      <c r="M2244"/>
    </row>
    <row r="2245" spans="1:13" ht="13.5" hidden="1" x14ac:dyDescent="0.25">
      <c r="A2245" s="196" t="s">
        <v>2189</v>
      </c>
      <c r="B2245" s="196" t="s">
        <v>2190</v>
      </c>
      <c r="C2245" s="196" t="s">
        <v>2306</v>
      </c>
      <c r="D2245" s="196" t="s">
        <v>2307</v>
      </c>
      <c r="E2245" s="197" t="s">
        <v>11</v>
      </c>
      <c r="F2245" s="196" t="s">
        <v>11</v>
      </c>
      <c r="G2245" s="196">
        <v>99862</v>
      </c>
      <c r="H2245" s="196" t="s">
        <v>2314</v>
      </c>
      <c r="I2245" s="196" t="s">
        <v>19</v>
      </c>
      <c r="J2245" s="196" t="s">
        <v>62</v>
      </c>
      <c r="K2245" s="197">
        <v>716.97</v>
      </c>
      <c r="L2245" s="196" t="s">
        <v>63</v>
      </c>
      <c r="M2245"/>
    </row>
    <row r="2246" spans="1:13" ht="13.5" hidden="1" x14ac:dyDescent="0.25">
      <c r="A2246" s="196" t="s">
        <v>2189</v>
      </c>
      <c r="B2246" s="196" t="s">
        <v>2190</v>
      </c>
      <c r="C2246" s="196" t="s">
        <v>2315</v>
      </c>
      <c r="D2246" s="196" t="s">
        <v>2316</v>
      </c>
      <c r="E2246" s="197" t="s">
        <v>11</v>
      </c>
      <c r="F2246" s="196" t="s">
        <v>11</v>
      </c>
      <c r="G2246" s="196">
        <v>90838</v>
      </c>
      <c r="H2246" s="196" t="s">
        <v>2317</v>
      </c>
      <c r="I2246" s="196" t="s">
        <v>96</v>
      </c>
      <c r="J2246" s="196" t="s">
        <v>62</v>
      </c>
      <c r="K2246" s="199">
        <v>1468.58</v>
      </c>
      <c r="L2246" s="196" t="s">
        <v>63</v>
      </c>
      <c r="M2246"/>
    </row>
    <row r="2247" spans="1:13" ht="13.5" hidden="1" x14ac:dyDescent="0.25">
      <c r="A2247" s="196" t="s">
        <v>2189</v>
      </c>
      <c r="B2247" s="196" t="s">
        <v>2190</v>
      </c>
      <c r="C2247" s="196" t="s">
        <v>2315</v>
      </c>
      <c r="D2247" s="196" t="s">
        <v>2316</v>
      </c>
      <c r="E2247" s="197" t="s">
        <v>11</v>
      </c>
      <c r="F2247" s="196" t="s">
        <v>11</v>
      </c>
      <c r="G2247" s="196">
        <v>91338</v>
      </c>
      <c r="H2247" s="196" t="s">
        <v>2318</v>
      </c>
      <c r="I2247" s="196" t="s">
        <v>19</v>
      </c>
      <c r="J2247" s="196" t="s">
        <v>62</v>
      </c>
      <c r="K2247" s="197">
        <v>869.04</v>
      </c>
      <c r="L2247" s="196" t="s">
        <v>63</v>
      </c>
      <c r="M2247"/>
    </row>
    <row r="2248" spans="1:13" ht="13.5" hidden="1" x14ac:dyDescent="0.25">
      <c r="A2248" s="196" t="s">
        <v>2189</v>
      </c>
      <c r="B2248" s="196" t="s">
        <v>2190</v>
      </c>
      <c r="C2248" s="196" t="s">
        <v>2315</v>
      </c>
      <c r="D2248" s="196" t="s">
        <v>2316</v>
      </c>
      <c r="E2248" s="197" t="s">
        <v>11</v>
      </c>
      <c r="F2248" s="196" t="s">
        <v>11</v>
      </c>
      <c r="G2248" s="196">
        <v>91341</v>
      </c>
      <c r="H2248" s="196" t="s">
        <v>2319</v>
      </c>
      <c r="I2248" s="196" t="s">
        <v>19</v>
      </c>
      <c r="J2248" s="196" t="s">
        <v>62</v>
      </c>
      <c r="K2248" s="197">
        <v>679.4</v>
      </c>
      <c r="L2248" s="196" t="s">
        <v>63</v>
      </c>
      <c r="M2248"/>
    </row>
    <row r="2249" spans="1:13" ht="13.5" hidden="1" x14ac:dyDescent="0.25">
      <c r="A2249" s="196" t="s">
        <v>2189</v>
      </c>
      <c r="B2249" s="196" t="s">
        <v>2190</v>
      </c>
      <c r="C2249" s="196" t="s">
        <v>2315</v>
      </c>
      <c r="D2249" s="196" t="s">
        <v>2316</v>
      </c>
      <c r="E2249" s="197" t="s">
        <v>11</v>
      </c>
      <c r="F2249" s="196" t="s">
        <v>11</v>
      </c>
      <c r="G2249" s="196">
        <v>94805</v>
      </c>
      <c r="H2249" s="196" t="s">
        <v>2320</v>
      </c>
      <c r="I2249" s="196" t="s">
        <v>96</v>
      </c>
      <c r="J2249" s="196" t="s">
        <v>62</v>
      </c>
      <c r="K2249" s="197">
        <v>856.04</v>
      </c>
      <c r="L2249" s="196" t="s">
        <v>63</v>
      </c>
      <c r="M2249"/>
    </row>
    <row r="2250" spans="1:13" ht="13.5" hidden="1" x14ac:dyDescent="0.25">
      <c r="A2250" s="196" t="s">
        <v>2189</v>
      </c>
      <c r="B2250" s="196" t="s">
        <v>2190</v>
      </c>
      <c r="C2250" s="196" t="s">
        <v>2315</v>
      </c>
      <c r="D2250" s="196" t="s">
        <v>2316</v>
      </c>
      <c r="E2250" s="197" t="s">
        <v>11</v>
      </c>
      <c r="F2250" s="196" t="s">
        <v>11</v>
      </c>
      <c r="G2250" s="196">
        <v>94806</v>
      </c>
      <c r="H2250" s="196" t="s">
        <v>2321</v>
      </c>
      <c r="I2250" s="196" t="s">
        <v>96</v>
      </c>
      <c r="J2250" s="196" t="s">
        <v>62</v>
      </c>
      <c r="K2250" s="197">
        <v>678.1</v>
      </c>
      <c r="L2250" s="196" t="s">
        <v>63</v>
      </c>
      <c r="M2250"/>
    </row>
    <row r="2251" spans="1:13" ht="13.5" hidden="1" x14ac:dyDescent="0.25">
      <c r="A2251" s="196" t="s">
        <v>2189</v>
      </c>
      <c r="B2251" s="196" t="s">
        <v>2190</v>
      </c>
      <c r="C2251" s="196" t="s">
        <v>2315</v>
      </c>
      <c r="D2251" s="196" t="s">
        <v>2316</v>
      </c>
      <c r="E2251" s="197" t="s">
        <v>11</v>
      </c>
      <c r="F2251" s="196" t="s">
        <v>11</v>
      </c>
      <c r="G2251" s="196">
        <v>94807</v>
      </c>
      <c r="H2251" s="196" t="s">
        <v>2322</v>
      </c>
      <c r="I2251" s="196" t="s">
        <v>96</v>
      </c>
      <c r="J2251" s="196" t="s">
        <v>62</v>
      </c>
      <c r="K2251" s="197">
        <v>620.63</v>
      </c>
      <c r="L2251" s="196" t="s">
        <v>63</v>
      </c>
      <c r="M2251"/>
    </row>
    <row r="2252" spans="1:13" ht="13.5" hidden="1" x14ac:dyDescent="0.25">
      <c r="A2252" s="196" t="s">
        <v>2189</v>
      </c>
      <c r="B2252" s="196" t="s">
        <v>2190</v>
      </c>
      <c r="C2252" s="196" t="s">
        <v>2315</v>
      </c>
      <c r="D2252" s="196" t="s">
        <v>2316</v>
      </c>
      <c r="E2252" s="197" t="s">
        <v>11</v>
      </c>
      <c r="F2252" s="196" t="s">
        <v>11</v>
      </c>
      <c r="G2252" s="196">
        <v>100702</v>
      </c>
      <c r="H2252" s="196" t="s">
        <v>2323</v>
      </c>
      <c r="I2252" s="196" t="s">
        <v>19</v>
      </c>
      <c r="J2252" s="196" t="s">
        <v>62</v>
      </c>
      <c r="K2252" s="197">
        <v>479.57</v>
      </c>
      <c r="L2252" s="196" t="s">
        <v>63</v>
      </c>
      <c r="M2252"/>
    </row>
    <row r="2253" spans="1:13" ht="13.5" hidden="1" x14ac:dyDescent="0.25">
      <c r="A2253" s="196" t="s">
        <v>2189</v>
      </c>
      <c r="B2253" s="196" t="s">
        <v>2190</v>
      </c>
      <c r="C2253" s="196" t="s">
        <v>2324</v>
      </c>
      <c r="D2253" s="196" t="s">
        <v>2325</v>
      </c>
      <c r="E2253" s="197" t="s">
        <v>11</v>
      </c>
      <c r="F2253" s="196" t="s">
        <v>11</v>
      </c>
      <c r="G2253" s="196">
        <v>102188</v>
      </c>
      <c r="H2253" s="196" t="s">
        <v>2326</v>
      </c>
      <c r="I2253" s="196" t="s">
        <v>96</v>
      </c>
      <c r="J2253" s="196" t="s">
        <v>62</v>
      </c>
      <c r="K2253" s="199">
        <v>1073.3900000000001</v>
      </c>
      <c r="L2253" s="196" t="s">
        <v>63</v>
      </c>
      <c r="M2253"/>
    </row>
    <row r="2254" spans="1:13" ht="13.5" hidden="1" x14ac:dyDescent="0.25">
      <c r="A2254" s="196" t="s">
        <v>2189</v>
      </c>
      <c r="B2254" s="196" t="s">
        <v>2190</v>
      </c>
      <c r="C2254" s="196" t="s">
        <v>2324</v>
      </c>
      <c r="D2254" s="196" t="s">
        <v>2325</v>
      </c>
      <c r="E2254" s="197" t="s">
        <v>11</v>
      </c>
      <c r="F2254" s="196" t="s">
        <v>11</v>
      </c>
      <c r="G2254" s="196">
        <v>102189</v>
      </c>
      <c r="H2254" s="196" t="s">
        <v>2327</v>
      </c>
      <c r="I2254" s="196" t="s">
        <v>96</v>
      </c>
      <c r="J2254" s="196" t="s">
        <v>62</v>
      </c>
      <c r="K2254" s="197">
        <v>296.13</v>
      </c>
      <c r="L2254" s="196" t="s">
        <v>63</v>
      </c>
      <c r="M2254"/>
    </row>
    <row r="2255" spans="1:13" ht="13.5" hidden="1" x14ac:dyDescent="0.25">
      <c r="A2255" s="196" t="s">
        <v>2189</v>
      </c>
      <c r="B2255" s="196" t="s">
        <v>2190</v>
      </c>
      <c r="C2255" s="196" t="s">
        <v>2328</v>
      </c>
      <c r="D2255" s="196" t="s">
        <v>2329</v>
      </c>
      <c r="E2255" s="197" t="s">
        <v>11</v>
      </c>
      <c r="F2255" s="196" t="s">
        <v>11</v>
      </c>
      <c r="G2255" s="196">
        <v>100703</v>
      </c>
      <c r="H2255" s="196" t="s">
        <v>2330</v>
      </c>
      <c r="I2255" s="196" t="s">
        <v>96</v>
      </c>
      <c r="J2255" s="196" t="s">
        <v>62</v>
      </c>
      <c r="K2255" s="197">
        <v>35.39</v>
      </c>
      <c r="L2255" s="196" t="s">
        <v>63</v>
      </c>
      <c r="M2255"/>
    </row>
    <row r="2256" spans="1:13" ht="13.5" hidden="1" x14ac:dyDescent="0.25">
      <c r="A2256" s="196" t="s">
        <v>2189</v>
      </c>
      <c r="B2256" s="196" t="s">
        <v>2190</v>
      </c>
      <c r="C2256" s="196" t="s">
        <v>2328</v>
      </c>
      <c r="D2256" s="196" t="s">
        <v>2329</v>
      </c>
      <c r="E2256" s="197" t="s">
        <v>11</v>
      </c>
      <c r="F2256" s="196" t="s">
        <v>11</v>
      </c>
      <c r="G2256" s="196">
        <v>100704</v>
      </c>
      <c r="H2256" s="196" t="s">
        <v>2331</v>
      </c>
      <c r="I2256" s="196" t="s">
        <v>96</v>
      </c>
      <c r="J2256" s="196" t="s">
        <v>62</v>
      </c>
      <c r="K2256" s="197">
        <v>72.7</v>
      </c>
      <c r="L2256" s="196" t="s">
        <v>63</v>
      </c>
      <c r="M2256"/>
    </row>
    <row r="2257" spans="1:13" ht="13.5" hidden="1" x14ac:dyDescent="0.25">
      <c r="A2257" s="196" t="s">
        <v>2189</v>
      </c>
      <c r="B2257" s="196" t="s">
        <v>2190</v>
      </c>
      <c r="C2257" s="196" t="s">
        <v>2328</v>
      </c>
      <c r="D2257" s="196" t="s">
        <v>2329</v>
      </c>
      <c r="E2257" s="197" t="s">
        <v>11</v>
      </c>
      <c r="F2257" s="196" t="s">
        <v>11</v>
      </c>
      <c r="G2257" s="196">
        <v>100705</v>
      </c>
      <c r="H2257" s="196" t="s">
        <v>2332</v>
      </c>
      <c r="I2257" s="196" t="s">
        <v>96</v>
      </c>
      <c r="J2257" s="196" t="s">
        <v>62</v>
      </c>
      <c r="K2257" s="197">
        <v>87.81</v>
      </c>
      <c r="L2257" s="196" t="s">
        <v>63</v>
      </c>
      <c r="M2257"/>
    </row>
    <row r="2258" spans="1:13" ht="13.5" hidden="1" x14ac:dyDescent="0.25">
      <c r="A2258" s="196" t="s">
        <v>2189</v>
      </c>
      <c r="B2258" s="196" t="s">
        <v>2190</v>
      </c>
      <c r="C2258" s="196" t="s">
        <v>2328</v>
      </c>
      <c r="D2258" s="196" t="s">
        <v>2329</v>
      </c>
      <c r="E2258" s="197" t="s">
        <v>11</v>
      </c>
      <c r="F2258" s="196" t="s">
        <v>11</v>
      </c>
      <c r="G2258" s="196">
        <v>100706</v>
      </c>
      <c r="H2258" s="196" t="s">
        <v>2333</v>
      </c>
      <c r="I2258" s="196" t="s">
        <v>96</v>
      </c>
      <c r="J2258" s="196" t="s">
        <v>62</v>
      </c>
      <c r="K2258" s="197">
        <v>83.3</v>
      </c>
      <c r="L2258" s="196" t="s">
        <v>63</v>
      </c>
      <c r="M2258"/>
    </row>
    <row r="2259" spans="1:13" ht="13.5" hidden="1" x14ac:dyDescent="0.25">
      <c r="A2259" s="196" t="s">
        <v>2189</v>
      </c>
      <c r="B2259" s="196" t="s">
        <v>2190</v>
      </c>
      <c r="C2259" s="196" t="s">
        <v>2328</v>
      </c>
      <c r="D2259" s="196" t="s">
        <v>2329</v>
      </c>
      <c r="E2259" s="197" t="s">
        <v>11</v>
      </c>
      <c r="F2259" s="196" t="s">
        <v>11</v>
      </c>
      <c r="G2259" s="196">
        <v>100707</v>
      </c>
      <c r="H2259" s="196" t="s">
        <v>2334</v>
      </c>
      <c r="I2259" s="196" t="s">
        <v>96</v>
      </c>
      <c r="J2259" s="196" t="s">
        <v>62</v>
      </c>
      <c r="K2259" s="197">
        <v>153.85</v>
      </c>
      <c r="L2259" s="196" t="s">
        <v>63</v>
      </c>
      <c r="M2259"/>
    </row>
    <row r="2260" spans="1:13" ht="13.5" hidden="1" x14ac:dyDescent="0.25">
      <c r="A2260" s="196" t="s">
        <v>2189</v>
      </c>
      <c r="B2260" s="196" t="s">
        <v>2190</v>
      </c>
      <c r="C2260" s="196" t="s">
        <v>2328</v>
      </c>
      <c r="D2260" s="196" t="s">
        <v>2329</v>
      </c>
      <c r="E2260" s="197" t="s">
        <v>11</v>
      </c>
      <c r="F2260" s="196" t="s">
        <v>11</v>
      </c>
      <c r="G2260" s="196">
        <v>100708</v>
      </c>
      <c r="H2260" s="196" t="s">
        <v>2335</v>
      </c>
      <c r="I2260" s="196" t="s">
        <v>96</v>
      </c>
      <c r="J2260" s="196" t="s">
        <v>62</v>
      </c>
      <c r="K2260" s="197">
        <v>190.47</v>
      </c>
      <c r="L2260" s="196" t="s">
        <v>63</v>
      </c>
      <c r="M2260"/>
    </row>
    <row r="2261" spans="1:13" ht="13.5" hidden="1" x14ac:dyDescent="0.25">
      <c r="A2261" s="196" t="s">
        <v>2189</v>
      </c>
      <c r="B2261" s="196" t="s">
        <v>2190</v>
      </c>
      <c r="C2261" s="196" t="s">
        <v>2328</v>
      </c>
      <c r="D2261" s="196" t="s">
        <v>2329</v>
      </c>
      <c r="E2261" s="197" t="s">
        <v>11</v>
      </c>
      <c r="F2261" s="196" t="s">
        <v>11</v>
      </c>
      <c r="G2261" s="196">
        <v>100709</v>
      </c>
      <c r="H2261" s="196" t="s">
        <v>2336</v>
      </c>
      <c r="I2261" s="196" t="s">
        <v>96</v>
      </c>
      <c r="J2261" s="196" t="s">
        <v>62</v>
      </c>
      <c r="K2261" s="197">
        <v>64.819999999999993</v>
      </c>
      <c r="L2261" s="196" t="s">
        <v>63</v>
      </c>
      <c r="M2261"/>
    </row>
    <row r="2262" spans="1:13" ht="13.5" hidden="1" x14ac:dyDescent="0.25">
      <c r="A2262" s="196" t="s">
        <v>2189</v>
      </c>
      <c r="B2262" s="196" t="s">
        <v>2190</v>
      </c>
      <c r="C2262" s="196" t="s">
        <v>2328</v>
      </c>
      <c r="D2262" s="196" t="s">
        <v>2329</v>
      </c>
      <c r="E2262" s="197" t="s">
        <v>11</v>
      </c>
      <c r="F2262" s="196" t="s">
        <v>11</v>
      </c>
      <c r="G2262" s="196">
        <v>100710</v>
      </c>
      <c r="H2262" s="196" t="s">
        <v>2337</v>
      </c>
      <c r="I2262" s="196" t="s">
        <v>96</v>
      </c>
      <c r="J2262" s="196" t="s">
        <v>62</v>
      </c>
      <c r="K2262" s="197">
        <v>169.16</v>
      </c>
      <c r="L2262" s="196" t="s">
        <v>63</v>
      </c>
      <c r="M2262"/>
    </row>
    <row r="2263" spans="1:13" ht="13.5" hidden="1" x14ac:dyDescent="0.25">
      <c r="A2263" s="196" t="s">
        <v>2189</v>
      </c>
      <c r="B2263" s="196" t="s">
        <v>2190</v>
      </c>
      <c r="C2263" s="196" t="s">
        <v>2338</v>
      </c>
      <c r="D2263" s="196" t="s">
        <v>2339</v>
      </c>
      <c r="E2263" s="197" t="s">
        <v>11</v>
      </c>
      <c r="F2263" s="196" t="s">
        <v>11</v>
      </c>
      <c r="G2263" s="196">
        <v>102151</v>
      </c>
      <c r="H2263" s="196" t="s">
        <v>2340</v>
      </c>
      <c r="I2263" s="196" t="s">
        <v>19</v>
      </c>
      <c r="J2263" s="196" t="s">
        <v>62</v>
      </c>
      <c r="K2263" s="197">
        <v>207.82</v>
      </c>
      <c r="L2263" s="196" t="s">
        <v>63</v>
      </c>
      <c r="M2263"/>
    </row>
    <row r="2264" spans="1:13" ht="13.5" hidden="1" x14ac:dyDescent="0.25">
      <c r="A2264" s="196" t="s">
        <v>2189</v>
      </c>
      <c r="B2264" s="196" t="s">
        <v>2190</v>
      </c>
      <c r="C2264" s="196" t="s">
        <v>2338</v>
      </c>
      <c r="D2264" s="196" t="s">
        <v>2339</v>
      </c>
      <c r="E2264" s="197" t="s">
        <v>11</v>
      </c>
      <c r="F2264" s="196" t="s">
        <v>11</v>
      </c>
      <c r="G2264" s="196">
        <v>102152</v>
      </c>
      <c r="H2264" s="196" t="s">
        <v>2341</v>
      </c>
      <c r="I2264" s="196" t="s">
        <v>19</v>
      </c>
      <c r="J2264" s="196" t="s">
        <v>62</v>
      </c>
      <c r="K2264" s="197">
        <v>230.32</v>
      </c>
      <c r="L2264" s="196" t="s">
        <v>63</v>
      </c>
      <c r="M2264"/>
    </row>
    <row r="2265" spans="1:13" ht="13.5" hidden="1" x14ac:dyDescent="0.25">
      <c r="A2265" s="196" t="s">
        <v>2189</v>
      </c>
      <c r="B2265" s="196" t="s">
        <v>2190</v>
      </c>
      <c r="C2265" s="196" t="s">
        <v>2338</v>
      </c>
      <c r="D2265" s="196" t="s">
        <v>2339</v>
      </c>
      <c r="E2265" s="197" t="s">
        <v>11</v>
      </c>
      <c r="F2265" s="196" t="s">
        <v>11</v>
      </c>
      <c r="G2265" s="196">
        <v>102153</v>
      </c>
      <c r="H2265" s="196" t="s">
        <v>2342</v>
      </c>
      <c r="I2265" s="196" t="s">
        <v>19</v>
      </c>
      <c r="J2265" s="196" t="s">
        <v>62</v>
      </c>
      <c r="K2265" s="197">
        <v>290.31</v>
      </c>
      <c r="L2265" s="196" t="s">
        <v>63</v>
      </c>
      <c r="M2265"/>
    </row>
    <row r="2266" spans="1:13" ht="13.5" hidden="1" x14ac:dyDescent="0.25">
      <c r="A2266" s="196" t="s">
        <v>2189</v>
      </c>
      <c r="B2266" s="196" t="s">
        <v>2190</v>
      </c>
      <c r="C2266" s="196" t="s">
        <v>2338</v>
      </c>
      <c r="D2266" s="196" t="s">
        <v>2339</v>
      </c>
      <c r="E2266" s="197" t="s">
        <v>11</v>
      </c>
      <c r="F2266" s="196" t="s">
        <v>11</v>
      </c>
      <c r="G2266" s="196">
        <v>102154</v>
      </c>
      <c r="H2266" s="196" t="s">
        <v>2343</v>
      </c>
      <c r="I2266" s="196" t="s">
        <v>19</v>
      </c>
      <c r="J2266" s="196" t="s">
        <v>62</v>
      </c>
      <c r="K2266" s="197">
        <v>250.43</v>
      </c>
      <c r="L2266" s="196" t="s">
        <v>63</v>
      </c>
      <c r="M2266"/>
    </row>
    <row r="2267" spans="1:13" ht="13.5" hidden="1" x14ac:dyDescent="0.25">
      <c r="A2267" s="196" t="s">
        <v>2189</v>
      </c>
      <c r="B2267" s="196" t="s">
        <v>2190</v>
      </c>
      <c r="C2267" s="196" t="s">
        <v>2338</v>
      </c>
      <c r="D2267" s="196" t="s">
        <v>2339</v>
      </c>
      <c r="E2267" s="197" t="s">
        <v>11</v>
      </c>
      <c r="F2267" s="196" t="s">
        <v>11</v>
      </c>
      <c r="G2267" s="196">
        <v>102155</v>
      </c>
      <c r="H2267" s="196" t="s">
        <v>2344</v>
      </c>
      <c r="I2267" s="196" t="s">
        <v>19</v>
      </c>
      <c r="J2267" s="196" t="s">
        <v>62</v>
      </c>
      <c r="K2267" s="197">
        <v>299.5</v>
      </c>
      <c r="L2267" s="196" t="s">
        <v>63</v>
      </c>
      <c r="M2267"/>
    </row>
    <row r="2268" spans="1:13" ht="13.5" hidden="1" x14ac:dyDescent="0.25">
      <c r="A2268" s="196" t="s">
        <v>2189</v>
      </c>
      <c r="B2268" s="196" t="s">
        <v>2190</v>
      </c>
      <c r="C2268" s="196" t="s">
        <v>2338</v>
      </c>
      <c r="D2268" s="196" t="s">
        <v>2339</v>
      </c>
      <c r="E2268" s="197" t="s">
        <v>11</v>
      </c>
      <c r="F2268" s="196" t="s">
        <v>11</v>
      </c>
      <c r="G2268" s="196">
        <v>102156</v>
      </c>
      <c r="H2268" s="196" t="s">
        <v>2345</v>
      </c>
      <c r="I2268" s="196" t="s">
        <v>19</v>
      </c>
      <c r="J2268" s="196" t="s">
        <v>62</v>
      </c>
      <c r="K2268" s="197">
        <v>285.97000000000003</v>
      </c>
      <c r="L2268" s="196" t="s">
        <v>63</v>
      </c>
      <c r="M2268"/>
    </row>
    <row r="2269" spans="1:13" ht="13.5" hidden="1" x14ac:dyDescent="0.25">
      <c r="A2269" s="196" t="s">
        <v>2189</v>
      </c>
      <c r="B2269" s="196" t="s">
        <v>2190</v>
      </c>
      <c r="C2269" s="196" t="s">
        <v>2338</v>
      </c>
      <c r="D2269" s="196" t="s">
        <v>2339</v>
      </c>
      <c r="E2269" s="197" t="s">
        <v>11</v>
      </c>
      <c r="F2269" s="196" t="s">
        <v>11</v>
      </c>
      <c r="G2269" s="196">
        <v>102157</v>
      </c>
      <c r="H2269" s="196" t="s">
        <v>2346</v>
      </c>
      <c r="I2269" s="196" t="s">
        <v>19</v>
      </c>
      <c r="J2269" s="196" t="s">
        <v>62</v>
      </c>
      <c r="K2269" s="197">
        <v>390.97</v>
      </c>
      <c r="L2269" s="196" t="s">
        <v>63</v>
      </c>
      <c r="M2269"/>
    </row>
    <row r="2270" spans="1:13" ht="13.5" hidden="1" x14ac:dyDescent="0.25">
      <c r="A2270" s="196" t="s">
        <v>2189</v>
      </c>
      <c r="B2270" s="196" t="s">
        <v>2190</v>
      </c>
      <c r="C2270" s="196" t="s">
        <v>2338</v>
      </c>
      <c r="D2270" s="196" t="s">
        <v>2339</v>
      </c>
      <c r="E2270" s="197" t="s">
        <v>11</v>
      </c>
      <c r="F2270" s="196" t="s">
        <v>11</v>
      </c>
      <c r="G2270" s="196">
        <v>102158</v>
      </c>
      <c r="H2270" s="196" t="s">
        <v>2347</v>
      </c>
      <c r="I2270" s="196" t="s">
        <v>19</v>
      </c>
      <c r="J2270" s="196" t="s">
        <v>62</v>
      </c>
      <c r="K2270" s="197">
        <v>395.02</v>
      </c>
      <c r="L2270" s="196" t="s">
        <v>63</v>
      </c>
      <c r="M2270"/>
    </row>
    <row r="2271" spans="1:13" ht="13.5" hidden="1" x14ac:dyDescent="0.25">
      <c r="A2271" s="196" t="s">
        <v>2189</v>
      </c>
      <c r="B2271" s="196" t="s">
        <v>2190</v>
      </c>
      <c r="C2271" s="196" t="s">
        <v>2338</v>
      </c>
      <c r="D2271" s="196" t="s">
        <v>2339</v>
      </c>
      <c r="E2271" s="197" t="s">
        <v>11</v>
      </c>
      <c r="F2271" s="196" t="s">
        <v>11</v>
      </c>
      <c r="G2271" s="196">
        <v>102159</v>
      </c>
      <c r="H2271" s="196" t="s">
        <v>2348</v>
      </c>
      <c r="I2271" s="196" t="s">
        <v>19</v>
      </c>
      <c r="J2271" s="196" t="s">
        <v>62</v>
      </c>
      <c r="K2271" s="197">
        <v>470.15</v>
      </c>
      <c r="L2271" s="196" t="s">
        <v>63</v>
      </c>
      <c r="M2271"/>
    </row>
    <row r="2272" spans="1:13" ht="13.5" hidden="1" x14ac:dyDescent="0.25">
      <c r="A2272" s="196" t="s">
        <v>2189</v>
      </c>
      <c r="B2272" s="196" t="s">
        <v>2190</v>
      </c>
      <c r="C2272" s="196" t="s">
        <v>2338</v>
      </c>
      <c r="D2272" s="196" t="s">
        <v>2339</v>
      </c>
      <c r="E2272" s="197" t="s">
        <v>11</v>
      </c>
      <c r="F2272" s="196" t="s">
        <v>11</v>
      </c>
      <c r="G2272" s="196">
        <v>102160</v>
      </c>
      <c r="H2272" s="196" t="s">
        <v>2349</v>
      </c>
      <c r="I2272" s="196" t="s">
        <v>19</v>
      </c>
      <c r="J2272" s="196" t="s">
        <v>62</v>
      </c>
      <c r="K2272" s="197">
        <v>200.31</v>
      </c>
      <c r="L2272" s="196" t="s">
        <v>63</v>
      </c>
      <c r="M2272"/>
    </row>
    <row r="2273" spans="1:13" ht="13.5" hidden="1" x14ac:dyDescent="0.25">
      <c r="A2273" s="196" t="s">
        <v>2189</v>
      </c>
      <c r="B2273" s="196" t="s">
        <v>2190</v>
      </c>
      <c r="C2273" s="196" t="s">
        <v>2338</v>
      </c>
      <c r="D2273" s="196" t="s">
        <v>2339</v>
      </c>
      <c r="E2273" s="197" t="s">
        <v>11</v>
      </c>
      <c r="F2273" s="196" t="s">
        <v>11</v>
      </c>
      <c r="G2273" s="196">
        <v>102161</v>
      </c>
      <c r="H2273" s="196" t="s">
        <v>2350</v>
      </c>
      <c r="I2273" s="196" t="s">
        <v>19</v>
      </c>
      <c r="J2273" s="196" t="s">
        <v>62</v>
      </c>
      <c r="K2273" s="197">
        <v>314.07</v>
      </c>
      <c r="L2273" s="196" t="s">
        <v>63</v>
      </c>
      <c r="M2273"/>
    </row>
    <row r="2274" spans="1:13" ht="13.5" hidden="1" x14ac:dyDescent="0.25">
      <c r="A2274" s="196" t="s">
        <v>2189</v>
      </c>
      <c r="B2274" s="196" t="s">
        <v>2190</v>
      </c>
      <c r="C2274" s="196" t="s">
        <v>2338</v>
      </c>
      <c r="D2274" s="196" t="s">
        <v>2339</v>
      </c>
      <c r="E2274" s="197" t="s">
        <v>11</v>
      </c>
      <c r="F2274" s="196" t="s">
        <v>11</v>
      </c>
      <c r="G2274" s="196">
        <v>102162</v>
      </c>
      <c r="H2274" s="196" t="s">
        <v>2351</v>
      </c>
      <c r="I2274" s="196" t="s">
        <v>19</v>
      </c>
      <c r="J2274" s="196" t="s">
        <v>62</v>
      </c>
      <c r="K2274" s="197">
        <v>336.57</v>
      </c>
      <c r="L2274" s="196" t="s">
        <v>63</v>
      </c>
      <c r="M2274"/>
    </row>
    <row r="2275" spans="1:13" ht="13.5" hidden="1" x14ac:dyDescent="0.25">
      <c r="A2275" s="196" t="s">
        <v>2189</v>
      </c>
      <c r="B2275" s="196" t="s">
        <v>2190</v>
      </c>
      <c r="C2275" s="196" t="s">
        <v>2338</v>
      </c>
      <c r="D2275" s="196" t="s">
        <v>2339</v>
      </c>
      <c r="E2275" s="197" t="s">
        <v>11</v>
      </c>
      <c r="F2275" s="196" t="s">
        <v>11</v>
      </c>
      <c r="G2275" s="196">
        <v>102163</v>
      </c>
      <c r="H2275" s="196" t="s">
        <v>2352</v>
      </c>
      <c r="I2275" s="196" t="s">
        <v>19</v>
      </c>
      <c r="J2275" s="196" t="s">
        <v>62</v>
      </c>
      <c r="K2275" s="197">
        <v>396.56</v>
      </c>
      <c r="L2275" s="196" t="s">
        <v>63</v>
      </c>
      <c r="M2275"/>
    </row>
    <row r="2276" spans="1:13" ht="13.5" hidden="1" x14ac:dyDescent="0.25">
      <c r="A2276" s="196" t="s">
        <v>2189</v>
      </c>
      <c r="B2276" s="196" t="s">
        <v>2190</v>
      </c>
      <c r="C2276" s="196" t="s">
        <v>2338</v>
      </c>
      <c r="D2276" s="196" t="s">
        <v>2339</v>
      </c>
      <c r="E2276" s="197" t="s">
        <v>11</v>
      </c>
      <c r="F2276" s="196" t="s">
        <v>11</v>
      </c>
      <c r="G2276" s="196">
        <v>102164</v>
      </c>
      <c r="H2276" s="196" t="s">
        <v>2353</v>
      </c>
      <c r="I2276" s="196" t="s">
        <v>19</v>
      </c>
      <c r="J2276" s="196" t="s">
        <v>62</v>
      </c>
      <c r="K2276" s="197">
        <v>337.11</v>
      </c>
      <c r="L2276" s="196" t="s">
        <v>63</v>
      </c>
      <c r="M2276"/>
    </row>
    <row r="2277" spans="1:13" ht="13.5" hidden="1" x14ac:dyDescent="0.25">
      <c r="A2277" s="196" t="s">
        <v>2189</v>
      </c>
      <c r="B2277" s="196" t="s">
        <v>2190</v>
      </c>
      <c r="C2277" s="196" t="s">
        <v>2338</v>
      </c>
      <c r="D2277" s="196" t="s">
        <v>2339</v>
      </c>
      <c r="E2277" s="197" t="s">
        <v>11</v>
      </c>
      <c r="F2277" s="196" t="s">
        <v>11</v>
      </c>
      <c r="G2277" s="196">
        <v>102165</v>
      </c>
      <c r="H2277" s="196" t="s">
        <v>2354</v>
      </c>
      <c r="I2277" s="196" t="s">
        <v>19</v>
      </c>
      <c r="J2277" s="196" t="s">
        <v>62</v>
      </c>
      <c r="K2277" s="197">
        <v>386.18</v>
      </c>
      <c r="L2277" s="196" t="s">
        <v>63</v>
      </c>
      <c r="M2277"/>
    </row>
    <row r="2278" spans="1:13" ht="13.5" hidden="1" x14ac:dyDescent="0.25">
      <c r="A2278" s="196" t="s">
        <v>2189</v>
      </c>
      <c r="B2278" s="196" t="s">
        <v>2190</v>
      </c>
      <c r="C2278" s="196" t="s">
        <v>2338</v>
      </c>
      <c r="D2278" s="196" t="s">
        <v>2339</v>
      </c>
      <c r="E2278" s="197" t="s">
        <v>11</v>
      </c>
      <c r="F2278" s="196" t="s">
        <v>11</v>
      </c>
      <c r="G2278" s="196">
        <v>102166</v>
      </c>
      <c r="H2278" s="196" t="s">
        <v>2355</v>
      </c>
      <c r="I2278" s="196" t="s">
        <v>19</v>
      </c>
      <c r="J2278" s="196" t="s">
        <v>62</v>
      </c>
      <c r="K2278" s="197">
        <v>353.1</v>
      </c>
      <c r="L2278" s="196" t="s">
        <v>63</v>
      </c>
      <c r="M2278"/>
    </row>
    <row r="2279" spans="1:13" ht="13.5" hidden="1" x14ac:dyDescent="0.25">
      <c r="A2279" s="196" t="s">
        <v>2189</v>
      </c>
      <c r="B2279" s="196" t="s">
        <v>2190</v>
      </c>
      <c r="C2279" s="196" t="s">
        <v>2338</v>
      </c>
      <c r="D2279" s="196" t="s">
        <v>2339</v>
      </c>
      <c r="E2279" s="197" t="s">
        <v>11</v>
      </c>
      <c r="F2279" s="196" t="s">
        <v>11</v>
      </c>
      <c r="G2279" s="196">
        <v>102167</v>
      </c>
      <c r="H2279" s="196" t="s">
        <v>2356</v>
      </c>
      <c r="I2279" s="196" t="s">
        <v>19</v>
      </c>
      <c r="J2279" s="196" t="s">
        <v>62</v>
      </c>
      <c r="K2279" s="197">
        <v>458.1</v>
      </c>
      <c r="L2279" s="196" t="s">
        <v>63</v>
      </c>
      <c r="M2279"/>
    </row>
    <row r="2280" spans="1:13" ht="13.5" hidden="1" x14ac:dyDescent="0.25">
      <c r="A2280" s="196" t="s">
        <v>2189</v>
      </c>
      <c r="B2280" s="196" t="s">
        <v>2190</v>
      </c>
      <c r="C2280" s="196" t="s">
        <v>2338</v>
      </c>
      <c r="D2280" s="196" t="s">
        <v>2339</v>
      </c>
      <c r="E2280" s="197" t="s">
        <v>11</v>
      </c>
      <c r="F2280" s="196" t="s">
        <v>11</v>
      </c>
      <c r="G2280" s="196">
        <v>102168</v>
      </c>
      <c r="H2280" s="196" t="s">
        <v>2357</v>
      </c>
      <c r="I2280" s="196" t="s">
        <v>19</v>
      </c>
      <c r="J2280" s="196" t="s">
        <v>62</v>
      </c>
      <c r="K2280" s="197">
        <v>444.75</v>
      </c>
      <c r="L2280" s="196" t="s">
        <v>63</v>
      </c>
      <c r="M2280"/>
    </row>
    <row r="2281" spans="1:13" ht="13.5" hidden="1" x14ac:dyDescent="0.25">
      <c r="A2281" s="196" t="s">
        <v>2189</v>
      </c>
      <c r="B2281" s="196" t="s">
        <v>2190</v>
      </c>
      <c r="C2281" s="196" t="s">
        <v>2338</v>
      </c>
      <c r="D2281" s="196" t="s">
        <v>2339</v>
      </c>
      <c r="E2281" s="197" t="s">
        <v>11</v>
      </c>
      <c r="F2281" s="196" t="s">
        <v>11</v>
      </c>
      <c r="G2281" s="196">
        <v>102169</v>
      </c>
      <c r="H2281" s="196" t="s">
        <v>2358</v>
      </c>
      <c r="I2281" s="196" t="s">
        <v>19</v>
      </c>
      <c r="J2281" s="196" t="s">
        <v>62</v>
      </c>
      <c r="K2281" s="197">
        <v>513.46</v>
      </c>
      <c r="L2281" s="196" t="s">
        <v>63</v>
      </c>
      <c r="M2281"/>
    </row>
    <row r="2282" spans="1:13" ht="13.5" hidden="1" x14ac:dyDescent="0.25">
      <c r="A2282" s="196" t="s">
        <v>2189</v>
      </c>
      <c r="B2282" s="196" t="s">
        <v>2190</v>
      </c>
      <c r="C2282" s="196" t="s">
        <v>2338</v>
      </c>
      <c r="D2282" s="196" t="s">
        <v>2339</v>
      </c>
      <c r="E2282" s="197" t="s">
        <v>11</v>
      </c>
      <c r="F2282" s="196" t="s">
        <v>11</v>
      </c>
      <c r="G2282" s="196">
        <v>102170</v>
      </c>
      <c r="H2282" s="196" t="s">
        <v>2359</v>
      </c>
      <c r="I2282" s="196" t="s">
        <v>19</v>
      </c>
      <c r="J2282" s="196" t="s">
        <v>62</v>
      </c>
      <c r="K2282" s="197">
        <v>306.56</v>
      </c>
      <c r="L2282" s="196" t="s">
        <v>63</v>
      </c>
      <c r="M2282"/>
    </row>
    <row r="2283" spans="1:13" ht="13.5" hidden="1" x14ac:dyDescent="0.25">
      <c r="A2283" s="196" t="s">
        <v>2189</v>
      </c>
      <c r="B2283" s="196" t="s">
        <v>2190</v>
      </c>
      <c r="C2283" s="196" t="s">
        <v>2338</v>
      </c>
      <c r="D2283" s="196" t="s">
        <v>2339</v>
      </c>
      <c r="E2283" s="197" t="s">
        <v>11</v>
      </c>
      <c r="F2283" s="196" t="s">
        <v>11</v>
      </c>
      <c r="G2283" s="196">
        <v>102171</v>
      </c>
      <c r="H2283" s="196" t="s">
        <v>2360</v>
      </c>
      <c r="I2283" s="196" t="s">
        <v>19</v>
      </c>
      <c r="J2283" s="196" t="s">
        <v>62</v>
      </c>
      <c r="K2283" s="197">
        <v>577.11</v>
      </c>
      <c r="L2283" s="196" t="s">
        <v>63</v>
      </c>
      <c r="M2283"/>
    </row>
    <row r="2284" spans="1:13" ht="13.5" hidden="1" x14ac:dyDescent="0.25">
      <c r="A2284" s="196" t="s">
        <v>2189</v>
      </c>
      <c r="B2284" s="196" t="s">
        <v>2190</v>
      </c>
      <c r="C2284" s="196" t="s">
        <v>2338</v>
      </c>
      <c r="D2284" s="196" t="s">
        <v>2339</v>
      </c>
      <c r="E2284" s="197" t="s">
        <v>11</v>
      </c>
      <c r="F2284" s="196" t="s">
        <v>11</v>
      </c>
      <c r="G2284" s="196">
        <v>102172</v>
      </c>
      <c r="H2284" s="196" t="s">
        <v>2361</v>
      </c>
      <c r="I2284" s="196" t="s">
        <v>19</v>
      </c>
      <c r="J2284" s="196" t="s">
        <v>62</v>
      </c>
      <c r="K2284" s="197">
        <v>563.09</v>
      </c>
      <c r="L2284" s="196" t="s">
        <v>63</v>
      </c>
      <c r="M2284"/>
    </row>
    <row r="2285" spans="1:13" ht="13.5" hidden="1" x14ac:dyDescent="0.25">
      <c r="A2285" s="196" t="s">
        <v>2189</v>
      </c>
      <c r="B2285" s="196" t="s">
        <v>2190</v>
      </c>
      <c r="C2285" s="196" t="s">
        <v>2338</v>
      </c>
      <c r="D2285" s="196" t="s">
        <v>2339</v>
      </c>
      <c r="E2285" s="197" t="s">
        <v>11</v>
      </c>
      <c r="F2285" s="196" t="s">
        <v>11</v>
      </c>
      <c r="G2285" s="196">
        <v>102176</v>
      </c>
      <c r="H2285" s="196" t="s">
        <v>2362</v>
      </c>
      <c r="I2285" s="196" t="s">
        <v>19</v>
      </c>
      <c r="J2285" s="196" t="s">
        <v>62</v>
      </c>
      <c r="K2285" s="199">
        <v>1049.9100000000001</v>
      </c>
      <c r="L2285" s="196" t="s">
        <v>63</v>
      </c>
      <c r="M2285"/>
    </row>
    <row r="2286" spans="1:13" ht="13.5" hidden="1" x14ac:dyDescent="0.25">
      <c r="A2286" s="196" t="s">
        <v>2189</v>
      </c>
      <c r="B2286" s="196" t="s">
        <v>2190</v>
      </c>
      <c r="C2286" s="196" t="s">
        <v>2338</v>
      </c>
      <c r="D2286" s="196" t="s">
        <v>2339</v>
      </c>
      <c r="E2286" s="197" t="s">
        <v>11</v>
      </c>
      <c r="F2286" s="196" t="s">
        <v>11</v>
      </c>
      <c r="G2286" s="196">
        <v>102177</v>
      </c>
      <c r="H2286" s="196" t="s">
        <v>2363</v>
      </c>
      <c r="I2286" s="196" t="s">
        <v>19</v>
      </c>
      <c r="J2286" s="196" t="s">
        <v>62</v>
      </c>
      <c r="K2286" s="199">
        <v>2117.5500000000002</v>
      </c>
      <c r="L2286" s="196" t="s">
        <v>63</v>
      </c>
      <c r="M2286"/>
    </row>
    <row r="2287" spans="1:13" ht="13.5" hidden="1" x14ac:dyDescent="0.25">
      <c r="A2287" s="196" t="s">
        <v>2189</v>
      </c>
      <c r="B2287" s="196" t="s">
        <v>2190</v>
      </c>
      <c r="C2287" s="196" t="s">
        <v>2338</v>
      </c>
      <c r="D2287" s="196" t="s">
        <v>2339</v>
      </c>
      <c r="E2287" s="197" t="s">
        <v>11</v>
      </c>
      <c r="F2287" s="196" t="s">
        <v>11</v>
      </c>
      <c r="G2287" s="196">
        <v>102178</v>
      </c>
      <c r="H2287" s="196" t="s">
        <v>2364</v>
      </c>
      <c r="I2287" s="196" t="s">
        <v>19</v>
      </c>
      <c r="J2287" s="196" t="s">
        <v>62</v>
      </c>
      <c r="K2287" s="199">
        <v>2431.5100000000002</v>
      </c>
      <c r="L2287" s="196" t="s">
        <v>63</v>
      </c>
      <c r="M2287"/>
    </row>
    <row r="2288" spans="1:13" ht="13.5" hidden="1" x14ac:dyDescent="0.25">
      <c r="A2288" s="196" t="s">
        <v>2189</v>
      </c>
      <c r="B2288" s="196" t="s">
        <v>2190</v>
      </c>
      <c r="C2288" s="196" t="s">
        <v>2338</v>
      </c>
      <c r="D2288" s="196" t="s">
        <v>2339</v>
      </c>
      <c r="E2288" s="197" t="s">
        <v>11</v>
      </c>
      <c r="F2288" s="196" t="s">
        <v>11</v>
      </c>
      <c r="G2288" s="196">
        <v>102179</v>
      </c>
      <c r="H2288" s="196" t="s">
        <v>2365</v>
      </c>
      <c r="I2288" s="196" t="s">
        <v>19</v>
      </c>
      <c r="J2288" s="196" t="s">
        <v>62</v>
      </c>
      <c r="K2288" s="197">
        <v>421.24</v>
      </c>
      <c r="L2288" s="196" t="s">
        <v>63</v>
      </c>
      <c r="M2288"/>
    </row>
    <row r="2289" spans="1:13" ht="13.5" hidden="1" x14ac:dyDescent="0.25">
      <c r="A2289" s="196" t="s">
        <v>2189</v>
      </c>
      <c r="B2289" s="196" t="s">
        <v>2190</v>
      </c>
      <c r="C2289" s="196" t="s">
        <v>2338</v>
      </c>
      <c r="D2289" s="196" t="s">
        <v>2339</v>
      </c>
      <c r="E2289" s="197" t="s">
        <v>11</v>
      </c>
      <c r="F2289" s="196" t="s">
        <v>11</v>
      </c>
      <c r="G2289" s="196">
        <v>102180</v>
      </c>
      <c r="H2289" s="196" t="s">
        <v>2366</v>
      </c>
      <c r="I2289" s="196" t="s">
        <v>19</v>
      </c>
      <c r="J2289" s="196" t="s">
        <v>62</v>
      </c>
      <c r="K2289" s="197">
        <v>492.83</v>
      </c>
      <c r="L2289" s="196" t="s">
        <v>63</v>
      </c>
      <c r="M2289"/>
    </row>
    <row r="2290" spans="1:13" ht="13.5" hidden="1" x14ac:dyDescent="0.25">
      <c r="A2290" s="196" t="s">
        <v>2189</v>
      </c>
      <c r="B2290" s="196" t="s">
        <v>2190</v>
      </c>
      <c r="C2290" s="196" t="s">
        <v>2338</v>
      </c>
      <c r="D2290" s="196" t="s">
        <v>2339</v>
      </c>
      <c r="E2290" s="197" t="s">
        <v>11</v>
      </c>
      <c r="F2290" s="196" t="s">
        <v>11</v>
      </c>
      <c r="G2290" s="196">
        <v>102181</v>
      </c>
      <c r="H2290" s="196" t="s">
        <v>2367</v>
      </c>
      <c r="I2290" s="196" t="s">
        <v>19</v>
      </c>
      <c r="J2290" s="196" t="s">
        <v>62</v>
      </c>
      <c r="K2290" s="197">
        <v>588.26</v>
      </c>
      <c r="L2290" s="196" t="s">
        <v>63</v>
      </c>
      <c r="M2290"/>
    </row>
    <row r="2291" spans="1:13" ht="13.5" hidden="1" x14ac:dyDescent="0.25">
      <c r="A2291" s="196" t="s">
        <v>2189</v>
      </c>
      <c r="B2291" s="196" t="s">
        <v>2190</v>
      </c>
      <c r="C2291" s="196" t="s">
        <v>2338</v>
      </c>
      <c r="D2291" s="196" t="s">
        <v>2339</v>
      </c>
      <c r="E2291" s="197" t="s">
        <v>11</v>
      </c>
      <c r="F2291" s="196" t="s">
        <v>11</v>
      </c>
      <c r="G2291" s="196">
        <v>102182</v>
      </c>
      <c r="H2291" s="196" t="s">
        <v>2368</v>
      </c>
      <c r="I2291" s="196" t="s">
        <v>96</v>
      </c>
      <c r="J2291" s="196" t="s">
        <v>62</v>
      </c>
      <c r="K2291" s="199">
        <v>1235.23</v>
      </c>
      <c r="L2291" s="196" t="s">
        <v>63</v>
      </c>
      <c r="M2291"/>
    </row>
    <row r="2292" spans="1:13" ht="13.5" hidden="1" x14ac:dyDescent="0.25">
      <c r="A2292" s="196" t="s">
        <v>2189</v>
      </c>
      <c r="B2292" s="196" t="s">
        <v>2190</v>
      </c>
      <c r="C2292" s="196" t="s">
        <v>2338</v>
      </c>
      <c r="D2292" s="196" t="s">
        <v>2339</v>
      </c>
      <c r="E2292" s="197" t="s">
        <v>11</v>
      </c>
      <c r="F2292" s="196" t="s">
        <v>11</v>
      </c>
      <c r="G2292" s="196">
        <v>102183</v>
      </c>
      <c r="H2292" s="196" t="s">
        <v>2369</v>
      </c>
      <c r="I2292" s="196" t="s">
        <v>96</v>
      </c>
      <c r="J2292" s="196" t="s">
        <v>62</v>
      </c>
      <c r="K2292" s="199">
        <v>2485.46</v>
      </c>
      <c r="L2292" s="196" t="s">
        <v>63</v>
      </c>
      <c r="M2292"/>
    </row>
    <row r="2293" spans="1:13" ht="13.5" hidden="1" x14ac:dyDescent="0.25">
      <c r="A2293" s="196" t="s">
        <v>2189</v>
      </c>
      <c r="B2293" s="196" t="s">
        <v>2190</v>
      </c>
      <c r="C2293" s="196" t="s">
        <v>2338</v>
      </c>
      <c r="D2293" s="196" t="s">
        <v>2339</v>
      </c>
      <c r="E2293" s="197" t="s">
        <v>11</v>
      </c>
      <c r="F2293" s="196" t="s">
        <v>11</v>
      </c>
      <c r="G2293" s="196">
        <v>102184</v>
      </c>
      <c r="H2293" s="196" t="s">
        <v>2370</v>
      </c>
      <c r="I2293" s="196" t="s">
        <v>96</v>
      </c>
      <c r="J2293" s="196" t="s">
        <v>62</v>
      </c>
      <c r="K2293" s="199">
        <v>2280.7199999999998</v>
      </c>
      <c r="L2293" s="196" t="s">
        <v>63</v>
      </c>
      <c r="M2293"/>
    </row>
    <row r="2294" spans="1:13" ht="13.5" hidden="1" x14ac:dyDescent="0.25">
      <c r="A2294" s="196" t="s">
        <v>2189</v>
      </c>
      <c r="B2294" s="196" t="s">
        <v>2190</v>
      </c>
      <c r="C2294" s="196" t="s">
        <v>2338</v>
      </c>
      <c r="D2294" s="196" t="s">
        <v>2339</v>
      </c>
      <c r="E2294" s="197" t="s">
        <v>11</v>
      </c>
      <c r="F2294" s="196" t="s">
        <v>11</v>
      </c>
      <c r="G2294" s="196">
        <v>102185</v>
      </c>
      <c r="H2294" s="196" t="s">
        <v>2371</v>
      </c>
      <c r="I2294" s="196" t="s">
        <v>96</v>
      </c>
      <c r="J2294" s="196" t="s">
        <v>62</v>
      </c>
      <c r="K2294" s="199">
        <v>4576.04</v>
      </c>
      <c r="L2294" s="196" t="s">
        <v>63</v>
      </c>
      <c r="M2294"/>
    </row>
    <row r="2295" spans="1:13" ht="13.5" hidden="1" x14ac:dyDescent="0.25">
      <c r="A2295" s="196" t="s">
        <v>2189</v>
      </c>
      <c r="B2295" s="196" t="s">
        <v>2190</v>
      </c>
      <c r="C2295" s="196" t="s">
        <v>2338</v>
      </c>
      <c r="D2295" s="196" t="s">
        <v>2339</v>
      </c>
      <c r="E2295" s="197" t="s">
        <v>11</v>
      </c>
      <c r="F2295" s="196" t="s">
        <v>11</v>
      </c>
      <c r="G2295" s="196">
        <v>102190</v>
      </c>
      <c r="H2295" s="196" t="s">
        <v>2372</v>
      </c>
      <c r="I2295" s="196" t="s">
        <v>19</v>
      </c>
      <c r="J2295" s="196" t="s">
        <v>62</v>
      </c>
      <c r="K2295" s="197">
        <v>23.06</v>
      </c>
      <c r="L2295" s="196" t="s">
        <v>63</v>
      </c>
      <c r="M2295"/>
    </row>
    <row r="2296" spans="1:13" ht="13.5" hidden="1" x14ac:dyDescent="0.25">
      <c r="A2296" s="196" t="s">
        <v>2189</v>
      </c>
      <c r="B2296" s="196" t="s">
        <v>2190</v>
      </c>
      <c r="C2296" s="196" t="s">
        <v>2338</v>
      </c>
      <c r="D2296" s="196" t="s">
        <v>2339</v>
      </c>
      <c r="E2296" s="197" t="s">
        <v>11</v>
      </c>
      <c r="F2296" s="196" t="s">
        <v>11</v>
      </c>
      <c r="G2296" s="196">
        <v>102191</v>
      </c>
      <c r="H2296" s="196" t="s">
        <v>2373</v>
      </c>
      <c r="I2296" s="196" t="s">
        <v>19</v>
      </c>
      <c r="J2296" s="196" t="s">
        <v>62</v>
      </c>
      <c r="K2296" s="197">
        <v>28.02</v>
      </c>
      <c r="L2296" s="196" t="s">
        <v>63</v>
      </c>
      <c r="M2296"/>
    </row>
    <row r="2297" spans="1:13" ht="13.5" hidden="1" x14ac:dyDescent="0.25">
      <c r="A2297" s="196" t="s">
        <v>2189</v>
      </c>
      <c r="B2297" s="196" t="s">
        <v>2190</v>
      </c>
      <c r="C2297" s="196" t="s">
        <v>2338</v>
      </c>
      <c r="D2297" s="196" t="s">
        <v>2339</v>
      </c>
      <c r="E2297" s="197" t="s">
        <v>11</v>
      </c>
      <c r="F2297" s="196" t="s">
        <v>11</v>
      </c>
      <c r="G2297" s="196">
        <v>102192</v>
      </c>
      <c r="H2297" s="196" t="s">
        <v>2374</v>
      </c>
      <c r="I2297" s="196" t="s">
        <v>19</v>
      </c>
      <c r="J2297" s="196" t="s">
        <v>62</v>
      </c>
      <c r="K2297" s="197">
        <v>20</v>
      </c>
      <c r="L2297" s="196" t="s">
        <v>63</v>
      </c>
      <c r="M2297"/>
    </row>
    <row r="2298" spans="1:13" ht="13.5" hidden="1" x14ac:dyDescent="0.25">
      <c r="A2298" s="196" t="s">
        <v>2189</v>
      </c>
      <c r="B2298" s="196" t="s">
        <v>2190</v>
      </c>
      <c r="C2298" s="196" t="s">
        <v>2375</v>
      </c>
      <c r="D2298" s="196" t="s">
        <v>2376</v>
      </c>
      <c r="E2298" s="197" t="s">
        <v>11</v>
      </c>
      <c r="F2298" s="196" t="s">
        <v>11</v>
      </c>
      <c r="G2298" s="196">
        <v>94569</v>
      </c>
      <c r="H2298" s="196" t="s">
        <v>33388</v>
      </c>
      <c r="I2298" s="196" t="s">
        <v>19</v>
      </c>
      <c r="J2298" s="196" t="s">
        <v>62</v>
      </c>
      <c r="K2298" s="197">
        <v>687.66</v>
      </c>
      <c r="L2298" s="196" t="s">
        <v>63</v>
      </c>
      <c r="M2298"/>
    </row>
    <row r="2299" spans="1:13" ht="13.5" hidden="1" x14ac:dyDescent="0.25">
      <c r="A2299" s="196" t="s">
        <v>2189</v>
      </c>
      <c r="B2299" s="196" t="s">
        <v>2190</v>
      </c>
      <c r="C2299" s="196" t="s">
        <v>2375</v>
      </c>
      <c r="D2299" s="196" t="s">
        <v>2376</v>
      </c>
      <c r="E2299" s="197" t="s">
        <v>11</v>
      </c>
      <c r="F2299" s="196" t="s">
        <v>11</v>
      </c>
      <c r="G2299" s="196">
        <v>94570</v>
      </c>
      <c r="H2299" s="196" t="s">
        <v>33389</v>
      </c>
      <c r="I2299" s="196" t="s">
        <v>19</v>
      </c>
      <c r="J2299" s="196" t="s">
        <v>62</v>
      </c>
      <c r="K2299" s="197">
        <v>362.07</v>
      </c>
      <c r="L2299" s="196" t="s">
        <v>63</v>
      </c>
      <c r="M2299"/>
    </row>
    <row r="2300" spans="1:13" ht="13.5" hidden="1" x14ac:dyDescent="0.25">
      <c r="A2300" s="196" t="s">
        <v>2189</v>
      </c>
      <c r="B2300" s="196" t="s">
        <v>2190</v>
      </c>
      <c r="C2300" s="196" t="s">
        <v>2375</v>
      </c>
      <c r="D2300" s="196" t="s">
        <v>2376</v>
      </c>
      <c r="E2300" s="197" t="s">
        <v>11</v>
      </c>
      <c r="F2300" s="196" t="s">
        <v>11</v>
      </c>
      <c r="G2300" s="196">
        <v>94572</v>
      </c>
      <c r="H2300" s="196" t="s">
        <v>33390</v>
      </c>
      <c r="I2300" s="196" t="s">
        <v>19</v>
      </c>
      <c r="J2300" s="196" t="s">
        <v>62</v>
      </c>
      <c r="K2300" s="197">
        <v>518.41999999999996</v>
      </c>
      <c r="L2300" s="196" t="s">
        <v>63</v>
      </c>
      <c r="M2300"/>
    </row>
    <row r="2301" spans="1:13" ht="13.5" hidden="1" x14ac:dyDescent="0.25">
      <c r="A2301" s="196" t="s">
        <v>2189</v>
      </c>
      <c r="B2301" s="196" t="s">
        <v>2190</v>
      </c>
      <c r="C2301" s="196" t="s">
        <v>2375</v>
      </c>
      <c r="D2301" s="196" t="s">
        <v>2376</v>
      </c>
      <c r="E2301" s="197" t="s">
        <v>11</v>
      </c>
      <c r="F2301" s="196" t="s">
        <v>11</v>
      </c>
      <c r="G2301" s="196">
        <v>94573</v>
      </c>
      <c r="H2301" s="196" t="s">
        <v>33391</v>
      </c>
      <c r="I2301" s="196" t="s">
        <v>19</v>
      </c>
      <c r="J2301" s="196" t="s">
        <v>62</v>
      </c>
      <c r="K2301" s="197">
        <v>403.21</v>
      </c>
      <c r="L2301" s="196" t="s">
        <v>63</v>
      </c>
      <c r="M2301"/>
    </row>
    <row r="2302" spans="1:13" ht="13.5" hidden="1" x14ac:dyDescent="0.25">
      <c r="A2302" s="196" t="s">
        <v>2189</v>
      </c>
      <c r="B2302" s="196" t="s">
        <v>2190</v>
      </c>
      <c r="C2302" s="196" t="s">
        <v>2375</v>
      </c>
      <c r="D2302" s="196" t="s">
        <v>2376</v>
      </c>
      <c r="E2302" s="197" t="s">
        <v>11</v>
      </c>
      <c r="F2302" s="196" t="s">
        <v>11</v>
      </c>
      <c r="G2302" s="196">
        <v>94589</v>
      </c>
      <c r="H2302" s="196" t="s">
        <v>33392</v>
      </c>
      <c r="I2302" s="196" t="s">
        <v>9</v>
      </c>
      <c r="J2302" s="196" t="s">
        <v>62</v>
      </c>
      <c r="K2302" s="197">
        <v>23.35</v>
      </c>
      <c r="L2302" s="196" t="s">
        <v>63</v>
      </c>
      <c r="M2302"/>
    </row>
    <row r="2303" spans="1:13" ht="13.5" hidden="1" x14ac:dyDescent="0.25">
      <c r="A2303" s="196" t="s">
        <v>2189</v>
      </c>
      <c r="B2303" s="196" t="s">
        <v>2190</v>
      </c>
      <c r="C2303" s="196" t="s">
        <v>2375</v>
      </c>
      <c r="D2303" s="196" t="s">
        <v>2376</v>
      </c>
      <c r="E2303" s="197" t="s">
        <v>11</v>
      </c>
      <c r="F2303" s="196" t="s">
        <v>11</v>
      </c>
      <c r="G2303" s="196">
        <v>94590</v>
      </c>
      <c r="H2303" s="196" t="s">
        <v>33393</v>
      </c>
      <c r="I2303" s="196" t="s">
        <v>9</v>
      </c>
      <c r="J2303" s="196" t="s">
        <v>62</v>
      </c>
      <c r="K2303" s="197">
        <v>31.15</v>
      </c>
      <c r="L2303" s="196" t="s">
        <v>63</v>
      </c>
      <c r="M2303"/>
    </row>
    <row r="2304" spans="1:13" ht="13.5" hidden="1" x14ac:dyDescent="0.25">
      <c r="A2304" s="196" t="s">
        <v>2189</v>
      </c>
      <c r="B2304" s="196" t="s">
        <v>2190</v>
      </c>
      <c r="C2304" s="196" t="s">
        <v>2375</v>
      </c>
      <c r="D2304" s="196" t="s">
        <v>2376</v>
      </c>
      <c r="E2304" s="197" t="s">
        <v>11</v>
      </c>
      <c r="F2304" s="196" t="s">
        <v>11</v>
      </c>
      <c r="G2304" s="196">
        <v>100674</v>
      </c>
      <c r="H2304" s="196" t="s">
        <v>33394</v>
      </c>
      <c r="I2304" s="196" t="s">
        <v>19</v>
      </c>
      <c r="J2304" s="196" t="s">
        <v>62</v>
      </c>
      <c r="K2304" s="197">
        <v>788.14</v>
      </c>
      <c r="L2304" s="196" t="s">
        <v>63</v>
      </c>
      <c r="M2304"/>
    </row>
    <row r="2305" spans="1:13" ht="13.5" hidden="1" x14ac:dyDescent="0.25">
      <c r="A2305" s="196" t="s">
        <v>2189</v>
      </c>
      <c r="B2305" s="196" t="s">
        <v>2190</v>
      </c>
      <c r="C2305" s="196" t="s">
        <v>2375</v>
      </c>
      <c r="D2305" s="196" t="s">
        <v>2376</v>
      </c>
      <c r="E2305" s="197" t="s">
        <v>11</v>
      </c>
      <c r="F2305" s="196" t="s">
        <v>11</v>
      </c>
      <c r="G2305" s="196">
        <v>105812</v>
      </c>
      <c r="H2305" s="196" t="s">
        <v>33395</v>
      </c>
      <c r="I2305" s="196" t="s">
        <v>9</v>
      </c>
      <c r="J2305" s="196" t="s">
        <v>62</v>
      </c>
      <c r="K2305" s="197">
        <v>32.15</v>
      </c>
      <c r="L2305" s="196" t="s">
        <v>63</v>
      </c>
      <c r="M2305"/>
    </row>
    <row r="2306" spans="1:13" ht="13.5" hidden="1" x14ac:dyDescent="0.25">
      <c r="A2306" s="196" t="s">
        <v>2377</v>
      </c>
      <c r="B2306" s="196" t="s">
        <v>2378</v>
      </c>
      <c r="C2306" s="196" t="s">
        <v>2379</v>
      </c>
      <c r="D2306" s="196" t="s">
        <v>2380</v>
      </c>
      <c r="E2306" s="197" t="s">
        <v>11</v>
      </c>
      <c r="F2306" s="196" t="s">
        <v>11</v>
      </c>
      <c r="G2306" s="196">
        <v>101096</v>
      </c>
      <c r="H2306" s="196" t="s">
        <v>2381</v>
      </c>
      <c r="I2306" s="196" t="s">
        <v>15</v>
      </c>
      <c r="J2306" s="196" t="s">
        <v>62</v>
      </c>
      <c r="K2306" s="199">
        <v>1313.56</v>
      </c>
      <c r="L2306" s="196" t="s">
        <v>63</v>
      </c>
      <c r="M2306"/>
    </row>
    <row r="2307" spans="1:13" ht="13.5" hidden="1" x14ac:dyDescent="0.25">
      <c r="A2307" s="196" t="s">
        <v>2377</v>
      </c>
      <c r="B2307" s="196" t="s">
        <v>2378</v>
      </c>
      <c r="C2307" s="196" t="s">
        <v>2379</v>
      </c>
      <c r="D2307" s="196" t="s">
        <v>2380</v>
      </c>
      <c r="E2307" s="197" t="s">
        <v>11</v>
      </c>
      <c r="F2307" s="196" t="s">
        <v>11</v>
      </c>
      <c r="G2307" s="196">
        <v>101097</v>
      </c>
      <c r="H2307" s="196" t="s">
        <v>2382</v>
      </c>
      <c r="I2307" s="196" t="s">
        <v>15</v>
      </c>
      <c r="J2307" s="196" t="s">
        <v>62</v>
      </c>
      <c r="K2307" s="199">
        <v>1233.01</v>
      </c>
      <c r="L2307" s="196" t="s">
        <v>63</v>
      </c>
      <c r="M2307"/>
    </row>
    <row r="2308" spans="1:13" ht="13.5" hidden="1" x14ac:dyDescent="0.25">
      <c r="A2308" s="196" t="s">
        <v>2377</v>
      </c>
      <c r="B2308" s="196" t="s">
        <v>2378</v>
      </c>
      <c r="C2308" s="196" t="s">
        <v>2379</v>
      </c>
      <c r="D2308" s="196" t="s">
        <v>2380</v>
      </c>
      <c r="E2308" s="197" t="s">
        <v>11</v>
      </c>
      <c r="F2308" s="196" t="s">
        <v>11</v>
      </c>
      <c r="G2308" s="196">
        <v>101098</v>
      </c>
      <c r="H2308" s="196" t="s">
        <v>2383</v>
      </c>
      <c r="I2308" s="196" t="s">
        <v>15</v>
      </c>
      <c r="J2308" s="196" t="s">
        <v>62</v>
      </c>
      <c r="K2308" s="199">
        <v>1128.0899999999999</v>
      </c>
      <c r="L2308" s="196" t="s">
        <v>63</v>
      </c>
      <c r="M2308"/>
    </row>
    <row r="2309" spans="1:13" ht="13.5" hidden="1" x14ac:dyDescent="0.25">
      <c r="A2309" s="196" t="s">
        <v>2377</v>
      </c>
      <c r="B2309" s="196" t="s">
        <v>2378</v>
      </c>
      <c r="C2309" s="196" t="s">
        <v>2379</v>
      </c>
      <c r="D2309" s="196" t="s">
        <v>2380</v>
      </c>
      <c r="E2309" s="197" t="s">
        <v>11</v>
      </c>
      <c r="F2309" s="196" t="s">
        <v>11</v>
      </c>
      <c r="G2309" s="196">
        <v>101099</v>
      </c>
      <c r="H2309" s="196" t="s">
        <v>2384</v>
      </c>
      <c r="I2309" s="196" t="s">
        <v>15</v>
      </c>
      <c r="J2309" s="196" t="s">
        <v>62</v>
      </c>
      <c r="K2309" s="199">
        <v>1026.72</v>
      </c>
      <c r="L2309" s="196" t="s">
        <v>63</v>
      </c>
      <c r="M2309"/>
    </row>
    <row r="2310" spans="1:13" ht="13.5" hidden="1" x14ac:dyDescent="0.25">
      <c r="A2310" s="196" t="s">
        <v>2377</v>
      </c>
      <c r="B2310" s="196" t="s">
        <v>2378</v>
      </c>
      <c r="C2310" s="196" t="s">
        <v>2379</v>
      </c>
      <c r="D2310" s="196" t="s">
        <v>2380</v>
      </c>
      <c r="E2310" s="197" t="s">
        <v>11</v>
      </c>
      <c r="F2310" s="196" t="s">
        <v>11</v>
      </c>
      <c r="G2310" s="196">
        <v>101100</v>
      </c>
      <c r="H2310" s="196" t="s">
        <v>2385</v>
      </c>
      <c r="I2310" s="196" t="s">
        <v>15</v>
      </c>
      <c r="J2310" s="196" t="s">
        <v>62</v>
      </c>
      <c r="K2310" s="197">
        <v>882.43</v>
      </c>
      <c r="L2310" s="196" t="s">
        <v>63</v>
      </c>
      <c r="M2310"/>
    </row>
    <row r="2311" spans="1:13" ht="13.5" hidden="1" x14ac:dyDescent="0.25">
      <c r="A2311" s="196" t="s">
        <v>2377</v>
      </c>
      <c r="B2311" s="196" t="s">
        <v>2378</v>
      </c>
      <c r="C2311" s="196" t="s">
        <v>2379</v>
      </c>
      <c r="D2311" s="196" t="s">
        <v>2380</v>
      </c>
      <c r="E2311" s="197" t="s">
        <v>11</v>
      </c>
      <c r="F2311" s="196" t="s">
        <v>11</v>
      </c>
      <c r="G2311" s="196">
        <v>101101</v>
      </c>
      <c r="H2311" s="196" t="s">
        <v>2386</v>
      </c>
      <c r="I2311" s="196" t="s">
        <v>15</v>
      </c>
      <c r="J2311" s="196" t="s">
        <v>62</v>
      </c>
      <c r="K2311" s="197">
        <v>859.23</v>
      </c>
      <c r="L2311" s="196" t="s">
        <v>63</v>
      </c>
      <c r="M2311"/>
    </row>
    <row r="2312" spans="1:13" ht="13.5" hidden="1" x14ac:dyDescent="0.25">
      <c r="A2312" s="196" t="s">
        <v>2377</v>
      </c>
      <c r="B2312" s="196" t="s">
        <v>2378</v>
      </c>
      <c r="C2312" s="196" t="s">
        <v>2379</v>
      </c>
      <c r="D2312" s="196" t="s">
        <v>2380</v>
      </c>
      <c r="E2312" s="197" t="s">
        <v>11</v>
      </c>
      <c r="F2312" s="196" t="s">
        <v>11</v>
      </c>
      <c r="G2312" s="196">
        <v>101102</v>
      </c>
      <c r="H2312" s="196" t="s">
        <v>2387</v>
      </c>
      <c r="I2312" s="196" t="s">
        <v>15</v>
      </c>
      <c r="J2312" s="196" t="s">
        <v>62</v>
      </c>
      <c r="K2312" s="197">
        <v>833.25</v>
      </c>
      <c r="L2312" s="196" t="s">
        <v>63</v>
      </c>
      <c r="M2312"/>
    </row>
    <row r="2313" spans="1:13" ht="13.5" hidden="1" x14ac:dyDescent="0.25">
      <c r="A2313" s="196" t="s">
        <v>2377</v>
      </c>
      <c r="B2313" s="196" t="s">
        <v>2378</v>
      </c>
      <c r="C2313" s="196" t="s">
        <v>2379</v>
      </c>
      <c r="D2313" s="196" t="s">
        <v>2380</v>
      </c>
      <c r="E2313" s="197" t="s">
        <v>11</v>
      </c>
      <c r="F2313" s="196" t="s">
        <v>11</v>
      </c>
      <c r="G2313" s="196">
        <v>101103</v>
      </c>
      <c r="H2313" s="196" t="s">
        <v>2388</v>
      </c>
      <c r="I2313" s="196" t="s">
        <v>15</v>
      </c>
      <c r="J2313" s="196" t="s">
        <v>62</v>
      </c>
      <c r="K2313" s="197">
        <v>783.17</v>
      </c>
      <c r="L2313" s="196" t="s">
        <v>63</v>
      </c>
      <c r="M2313"/>
    </row>
    <row r="2314" spans="1:13" ht="13.5" hidden="1" x14ac:dyDescent="0.25">
      <c r="A2314" s="196" t="s">
        <v>2377</v>
      </c>
      <c r="B2314" s="196" t="s">
        <v>2378</v>
      </c>
      <c r="C2314" s="196" t="s">
        <v>2379</v>
      </c>
      <c r="D2314" s="196" t="s">
        <v>2380</v>
      </c>
      <c r="E2314" s="197" t="s">
        <v>11</v>
      </c>
      <c r="F2314" s="196" t="s">
        <v>11</v>
      </c>
      <c r="G2314" s="196">
        <v>101104</v>
      </c>
      <c r="H2314" s="196" t="s">
        <v>2389</v>
      </c>
      <c r="I2314" s="196" t="s">
        <v>15</v>
      </c>
      <c r="J2314" s="196" t="s">
        <v>62</v>
      </c>
      <c r="K2314" s="199">
        <v>1293.52</v>
      </c>
      <c r="L2314" s="196" t="s">
        <v>63</v>
      </c>
      <c r="M2314"/>
    </row>
    <row r="2315" spans="1:13" ht="13.5" hidden="1" x14ac:dyDescent="0.25">
      <c r="A2315" s="196" t="s">
        <v>2377</v>
      </c>
      <c r="B2315" s="196" t="s">
        <v>2378</v>
      </c>
      <c r="C2315" s="196" t="s">
        <v>2379</v>
      </c>
      <c r="D2315" s="196" t="s">
        <v>2380</v>
      </c>
      <c r="E2315" s="197" t="s">
        <v>11</v>
      </c>
      <c r="F2315" s="196" t="s">
        <v>11</v>
      </c>
      <c r="G2315" s="196">
        <v>101105</v>
      </c>
      <c r="H2315" s="196" t="s">
        <v>2390</v>
      </c>
      <c r="I2315" s="196" t="s">
        <v>15</v>
      </c>
      <c r="J2315" s="196" t="s">
        <v>62</v>
      </c>
      <c r="K2315" s="199">
        <v>1213.6199999999999</v>
      </c>
      <c r="L2315" s="196" t="s">
        <v>63</v>
      </c>
      <c r="M2315"/>
    </row>
    <row r="2316" spans="1:13" ht="13.5" hidden="1" x14ac:dyDescent="0.25">
      <c r="A2316" s="196" t="s">
        <v>2377</v>
      </c>
      <c r="B2316" s="196" t="s">
        <v>2378</v>
      </c>
      <c r="C2316" s="196" t="s">
        <v>2379</v>
      </c>
      <c r="D2316" s="196" t="s">
        <v>2380</v>
      </c>
      <c r="E2316" s="197" t="s">
        <v>11</v>
      </c>
      <c r="F2316" s="196" t="s">
        <v>11</v>
      </c>
      <c r="G2316" s="196">
        <v>101106</v>
      </c>
      <c r="H2316" s="196" t="s">
        <v>2391</v>
      </c>
      <c r="I2316" s="196" t="s">
        <v>15</v>
      </c>
      <c r="J2316" s="196" t="s">
        <v>62</v>
      </c>
      <c r="K2316" s="199">
        <v>1110.24</v>
      </c>
      <c r="L2316" s="196" t="s">
        <v>63</v>
      </c>
      <c r="M2316"/>
    </row>
    <row r="2317" spans="1:13" ht="13.5" hidden="1" x14ac:dyDescent="0.25">
      <c r="A2317" s="196" t="s">
        <v>2377</v>
      </c>
      <c r="B2317" s="196" t="s">
        <v>2378</v>
      </c>
      <c r="C2317" s="196" t="s">
        <v>2379</v>
      </c>
      <c r="D2317" s="196" t="s">
        <v>2380</v>
      </c>
      <c r="E2317" s="197" t="s">
        <v>11</v>
      </c>
      <c r="F2317" s="196" t="s">
        <v>11</v>
      </c>
      <c r="G2317" s="196">
        <v>101107</v>
      </c>
      <c r="H2317" s="196" t="s">
        <v>2392</v>
      </c>
      <c r="I2317" s="196" t="s">
        <v>15</v>
      </c>
      <c r="J2317" s="196" t="s">
        <v>62</v>
      </c>
      <c r="K2317" s="199">
        <v>1010.08</v>
      </c>
      <c r="L2317" s="196" t="s">
        <v>63</v>
      </c>
      <c r="M2317"/>
    </row>
    <row r="2318" spans="1:13" ht="13.5" hidden="1" x14ac:dyDescent="0.25">
      <c r="A2318" s="196" t="s">
        <v>2377</v>
      </c>
      <c r="B2318" s="196" t="s">
        <v>2378</v>
      </c>
      <c r="C2318" s="196" t="s">
        <v>2379</v>
      </c>
      <c r="D2318" s="196" t="s">
        <v>2380</v>
      </c>
      <c r="E2318" s="197" t="s">
        <v>11</v>
      </c>
      <c r="F2318" s="196" t="s">
        <v>11</v>
      </c>
      <c r="G2318" s="196">
        <v>101108</v>
      </c>
      <c r="H2318" s="196" t="s">
        <v>2393</v>
      </c>
      <c r="I2318" s="196" t="s">
        <v>15</v>
      </c>
      <c r="J2318" s="196" t="s">
        <v>62</v>
      </c>
      <c r="K2318" s="197">
        <v>855.61</v>
      </c>
      <c r="L2318" s="196" t="s">
        <v>63</v>
      </c>
      <c r="M2318"/>
    </row>
    <row r="2319" spans="1:13" ht="13.5" hidden="1" x14ac:dyDescent="0.25">
      <c r="A2319" s="196" t="s">
        <v>2377</v>
      </c>
      <c r="B2319" s="196" t="s">
        <v>2378</v>
      </c>
      <c r="C2319" s="196" t="s">
        <v>2379</v>
      </c>
      <c r="D2319" s="196" t="s">
        <v>2380</v>
      </c>
      <c r="E2319" s="197" t="s">
        <v>11</v>
      </c>
      <c r="F2319" s="196" t="s">
        <v>11</v>
      </c>
      <c r="G2319" s="196">
        <v>101109</v>
      </c>
      <c r="H2319" s="196" t="s">
        <v>2394</v>
      </c>
      <c r="I2319" s="196" t="s">
        <v>15</v>
      </c>
      <c r="J2319" s="196" t="s">
        <v>62</v>
      </c>
      <c r="K2319" s="197">
        <v>833.43</v>
      </c>
      <c r="L2319" s="196" t="s">
        <v>63</v>
      </c>
      <c r="M2319"/>
    </row>
    <row r="2320" spans="1:13" ht="13.5" hidden="1" x14ac:dyDescent="0.25">
      <c r="A2320" s="196" t="s">
        <v>2377</v>
      </c>
      <c r="B2320" s="196" t="s">
        <v>2378</v>
      </c>
      <c r="C2320" s="196" t="s">
        <v>2379</v>
      </c>
      <c r="D2320" s="196" t="s">
        <v>2380</v>
      </c>
      <c r="E2320" s="197" t="s">
        <v>11</v>
      </c>
      <c r="F2320" s="196" t="s">
        <v>11</v>
      </c>
      <c r="G2320" s="196">
        <v>101110</v>
      </c>
      <c r="H2320" s="196" t="s">
        <v>2395</v>
      </c>
      <c r="I2320" s="196" t="s">
        <v>15</v>
      </c>
      <c r="J2320" s="196" t="s">
        <v>62</v>
      </c>
      <c r="K2320" s="197">
        <v>809.75</v>
      </c>
      <c r="L2320" s="196" t="s">
        <v>63</v>
      </c>
      <c r="M2320"/>
    </row>
    <row r="2321" spans="1:13" ht="13.5" hidden="1" x14ac:dyDescent="0.25">
      <c r="A2321" s="196" t="s">
        <v>2377</v>
      </c>
      <c r="B2321" s="196" t="s">
        <v>2378</v>
      </c>
      <c r="C2321" s="196" t="s">
        <v>2379</v>
      </c>
      <c r="D2321" s="196" t="s">
        <v>2380</v>
      </c>
      <c r="E2321" s="197" t="s">
        <v>11</v>
      </c>
      <c r="F2321" s="196" t="s">
        <v>11</v>
      </c>
      <c r="G2321" s="196">
        <v>101111</v>
      </c>
      <c r="H2321" s="196" t="s">
        <v>2396</v>
      </c>
      <c r="I2321" s="196" t="s">
        <v>15</v>
      </c>
      <c r="J2321" s="196" t="s">
        <v>62</v>
      </c>
      <c r="K2321" s="197">
        <v>761.65</v>
      </c>
      <c r="L2321" s="196" t="s">
        <v>63</v>
      </c>
      <c r="M2321"/>
    </row>
    <row r="2322" spans="1:13" ht="13.5" hidden="1" x14ac:dyDescent="0.25">
      <c r="A2322" s="196" t="s">
        <v>2377</v>
      </c>
      <c r="B2322" s="196" t="s">
        <v>2378</v>
      </c>
      <c r="C2322" s="196" t="s">
        <v>2379</v>
      </c>
      <c r="D2322" s="196" t="s">
        <v>2380</v>
      </c>
      <c r="E2322" s="197" t="s">
        <v>11</v>
      </c>
      <c r="F2322" s="196" t="s">
        <v>11</v>
      </c>
      <c r="G2322" s="196">
        <v>101112</v>
      </c>
      <c r="H2322" s="196" t="s">
        <v>2397</v>
      </c>
      <c r="I2322" s="196" t="s">
        <v>15</v>
      </c>
      <c r="J2322" s="196" t="s">
        <v>62</v>
      </c>
      <c r="K2322" s="197">
        <v>912.04</v>
      </c>
      <c r="L2322" s="196" t="s">
        <v>63</v>
      </c>
      <c r="M2322"/>
    </row>
    <row r="2323" spans="1:13" ht="13.5" hidden="1" x14ac:dyDescent="0.25">
      <c r="A2323" s="196" t="s">
        <v>2377</v>
      </c>
      <c r="B2323" s="196" t="s">
        <v>2378</v>
      </c>
      <c r="C2323" s="196" t="s">
        <v>2379</v>
      </c>
      <c r="D2323" s="196" t="s">
        <v>2380</v>
      </c>
      <c r="E2323" s="197" t="s">
        <v>11</v>
      </c>
      <c r="F2323" s="196" t="s">
        <v>11</v>
      </c>
      <c r="G2323" s="196">
        <v>101113</v>
      </c>
      <c r="H2323" s="196" t="s">
        <v>2398</v>
      </c>
      <c r="I2323" s="196" t="s">
        <v>15</v>
      </c>
      <c r="J2323" s="196" t="s">
        <v>62</v>
      </c>
      <c r="K2323" s="197">
        <v>897.62</v>
      </c>
      <c r="L2323" s="196" t="s">
        <v>63</v>
      </c>
      <c r="M2323"/>
    </row>
    <row r="2324" spans="1:13" ht="13.5" hidden="1" x14ac:dyDescent="0.25">
      <c r="A2324" s="196" t="s">
        <v>2377</v>
      </c>
      <c r="B2324" s="196" t="s">
        <v>2378</v>
      </c>
      <c r="C2324" s="196" t="s">
        <v>2399</v>
      </c>
      <c r="D2324" s="196" t="s">
        <v>2400</v>
      </c>
      <c r="E2324" s="197" t="s">
        <v>11</v>
      </c>
      <c r="F2324" s="196" t="s">
        <v>11</v>
      </c>
      <c r="G2324" s="196">
        <v>95601</v>
      </c>
      <c r="H2324" s="196" t="s">
        <v>2401</v>
      </c>
      <c r="I2324" s="196" t="s">
        <v>96</v>
      </c>
      <c r="J2324" s="196" t="s">
        <v>62</v>
      </c>
      <c r="K2324" s="197">
        <v>21.76</v>
      </c>
      <c r="L2324" s="196" t="s">
        <v>63</v>
      </c>
      <c r="M2324"/>
    </row>
    <row r="2325" spans="1:13" ht="13.5" hidden="1" x14ac:dyDescent="0.25">
      <c r="A2325" s="196" t="s">
        <v>2377</v>
      </c>
      <c r="B2325" s="196" t="s">
        <v>2378</v>
      </c>
      <c r="C2325" s="196" t="s">
        <v>2399</v>
      </c>
      <c r="D2325" s="196" t="s">
        <v>2400</v>
      </c>
      <c r="E2325" s="197" t="s">
        <v>11</v>
      </c>
      <c r="F2325" s="196" t="s">
        <v>11</v>
      </c>
      <c r="G2325" s="196">
        <v>95602</v>
      </c>
      <c r="H2325" s="196" t="s">
        <v>2402</v>
      </c>
      <c r="I2325" s="196" t="s">
        <v>96</v>
      </c>
      <c r="J2325" s="196" t="s">
        <v>62</v>
      </c>
      <c r="K2325" s="197">
        <v>34.81</v>
      </c>
      <c r="L2325" s="196" t="s">
        <v>63</v>
      </c>
      <c r="M2325"/>
    </row>
    <row r="2326" spans="1:13" ht="13.5" hidden="1" x14ac:dyDescent="0.25">
      <c r="A2326" s="196" t="s">
        <v>2377</v>
      </c>
      <c r="B2326" s="196" t="s">
        <v>2378</v>
      </c>
      <c r="C2326" s="196" t="s">
        <v>2399</v>
      </c>
      <c r="D2326" s="196" t="s">
        <v>2400</v>
      </c>
      <c r="E2326" s="197" t="s">
        <v>11</v>
      </c>
      <c r="F2326" s="196" t="s">
        <v>11</v>
      </c>
      <c r="G2326" s="196">
        <v>95603</v>
      </c>
      <c r="H2326" s="196" t="s">
        <v>2403</v>
      </c>
      <c r="I2326" s="196" t="s">
        <v>96</v>
      </c>
      <c r="J2326" s="196" t="s">
        <v>62</v>
      </c>
      <c r="K2326" s="197">
        <v>59.41</v>
      </c>
      <c r="L2326" s="196" t="s">
        <v>63</v>
      </c>
      <c r="M2326"/>
    </row>
    <row r="2327" spans="1:13" ht="13.5" hidden="1" x14ac:dyDescent="0.25">
      <c r="A2327" s="196" t="s">
        <v>2377</v>
      </c>
      <c r="B2327" s="196" t="s">
        <v>2378</v>
      </c>
      <c r="C2327" s="196" t="s">
        <v>2399</v>
      </c>
      <c r="D2327" s="196" t="s">
        <v>2400</v>
      </c>
      <c r="E2327" s="197" t="s">
        <v>11</v>
      </c>
      <c r="F2327" s="196" t="s">
        <v>11</v>
      </c>
      <c r="G2327" s="196">
        <v>95604</v>
      </c>
      <c r="H2327" s="196" t="s">
        <v>2404</v>
      </c>
      <c r="I2327" s="196" t="s">
        <v>96</v>
      </c>
      <c r="J2327" s="196" t="s">
        <v>62</v>
      </c>
      <c r="K2327" s="197">
        <v>92.18</v>
      </c>
      <c r="L2327" s="196" t="s">
        <v>63</v>
      </c>
      <c r="M2327"/>
    </row>
    <row r="2328" spans="1:13" ht="13.5" hidden="1" x14ac:dyDescent="0.25">
      <c r="A2328" s="196" t="s">
        <v>2377</v>
      </c>
      <c r="B2328" s="196" t="s">
        <v>2378</v>
      </c>
      <c r="C2328" s="196" t="s">
        <v>2399</v>
      </c>
      <c r="D2328" s="196" t="s">
        <v>2400</v>
      </c>
      <c r="E2328" s="197" t="s">
        <v>11</v>
      </c>
      <c r="F2328" s="196" t="s">
        <v>11</v>
      </c>
      <c r="G2328" s="196">
        <v>95605</v>
      </c>
      <c r="H2328" s="196" t="s">
        <v>2405</v>
      </c>
      <c r="I2328" s="196" t="s">
        <v>96</v>
      </c>
      <c r="J2328" s="196" t="s">
        <v>62</v>
      </c>
      <c r="K2328" s="197">
        <v>169.27</v>
      </c>
      <c r="L2328" s="196" t="s">
        <v>63</v>
      </c>
      <c r="M2328"/>
    </row>
    <row r="2329" spans="1:13" ht="13.5" hidden="1" x14ac:dyDescent="0.25">
      <c r="A2329" s="196" t="s">
        <v>2377</v>
      </c>
      <c r="B2329" s="196" t="s">
        <v>2378</v>
      </c>
      <c r="C2329" s="196" t="s">
        <v>2399</v>
      </c>
      <c r="D2329" s="196" t="s">
        <v>2400</v>
      </c>
      <c r="E2329" s="197" t="s">
        <v>11</v>
      </c>
      <c r="F2329" s="196" t="s">
        <v>11</v>
      </c>
      <c r="G2329" s="196">
        <v>95607</v>
      </c>
      <c r="H2329" s="196" t="s">
        <v>33396</v>
      </c>
      <c r="I2329" s="196" t="s">
        <v>96</v>
      </c>
      <c r="J2329" s="196" t="s">
        <v>62</v>
      </c>
      <c r="K2329" s="197">
        <v>27.01</v>
      </c>
      <c r="L2329" s="196" t="s">
        <v>63</v>
      </c>
      <c r="M2329"/>
    </row>
    <row r="2330" spans="1:13" ht="13.5" hidden="1" x14ac:dyDescent="0.25">
      <c r="A2330" s="196" t="s">
        <v>2377</v>
      </c>
      <c r="B2330" s="196" t="s">
        <v>2378</v>
      </c>
      <c r="C2330" s="196" t="s">
        <v>2399</v>
      </c>
      <c r="D2330" s="196" t="s">
        <v>2400</v>
      </c>
      <c r="E2330" s="197" t="s">
        <v>11</v>
      </c>
      <c r="F2330" s="196" t="s">
        <v>11</v>
      </c>
      <c r="G2330" s="196">
        <v>95608</v>
      </c>
      <c r="H2330" s="196" t="s">
        <v>2406</v>
      </c>
      <c r="I2330" s="196" t="s">
        <v>96</v>
      </c>
      <c r="J2330" s="196" t="s">
        <v>62</v>
      </c>
      <c r="K2330" s="197">
        <v>39.200000000000003</v>
      </c>
      <c r="L2330" s="196" t="s">
        <v>63</v>
      </c>
      <c r="M2330"/>
    </row>
    <row r="2331" spans="1:13" ht="13.5" hidden="1" x14ac:dyDescent="0.25">
      <c r="A2331" s="196" t="s">
        <v>2377</v>
      </c>
      <c r="B2331" s="196" t="s">
        <v>2378</v>
      </c>
      <c r="C2331" s="196" t="s">
        <v>2399</v>
      </c>
      <c r="D2331" s="196" t="s">
        <v>2400</v>
      </c>
      <c r="E2331" s="197" t="s">
        <v>11</v>
      </c>
      <c r="F2331" s="196" t="s">
        <v>11</v>
      </c>
      <c r="G2331" s="196">
        <v>95609</v>
      </c>
      <c r="H2331" s="196" t="s">
        <v>2407</v>
      </c>
      <c r="I2331" s="196" t="s">
        <v>96</v>
      </c>
      <c r="J2331" s="196" t="s">
        <v>62</v>
      </c>
      <c r="K2331" s="197">
        <v>49.71</v>
      </c>
      <c r="L2331" s="196" t="s">
        <v>63</v>
      </c>
      <c r="M2331"/>
    </row>
    <row r="2332" spans="1:13" ht="13.5" hidden="1" x14ac:dyDescent="0.25">
      <c r="A2332" s="196" t="s">
        <v>2377</v>
      </c>
      <c r="B2332" s="196" t="s">
        <v>2378</v>
      </c>
      <c r="C2332" s="196" t="s">
        <v>2399</v>
      </c>
      <c r="D2332" s="196" t="s">
        <v>2400</v>
      </c>
      <c r="E2332" s="197" t="s">
        <v>11</v>
      </c>
      <c r="F2332" s="196" t="s">
        <v>11</v>
      </c>
      <c r="G2332" s="196">
        <v>100651</v>
      </c>
      <c r="H2332" s="196" t="s">
        <v>2408</v>
      </c>
      <c r="I2332" s="196" t="s">
        <v>9</v>
      </c>
      <c r="J2332" s="196" t="s">
        <v>62</v>
      </c>
      <c r="K2332" s="197">
        <v>133.36000000000001</v>
      </c>
      <c r="L2332" s="196" t="s">
        <v>63</v>
      </c>
      <c r="M2332"/>
    </row>
    <row r="2333" spans="1:13" ht="13.5" hidden="1" x14ac:dyDescent="0.25">
      <c r="A2333" s="196" t="s">
        <v>2377</v>
      </c>
      <c r="B2333" s="196" t="s">
        <v>2378</v>
      </c>
      <c r="C2333" s="196" t="s">
        <v>2399</v>
      </c>
      <c r="D2333" s="196" t="s">
        <v>2400</v>
      </c>
      <c r="E2333" s="197" t="s">
        <v>11</v>
      </c>
      <c r="F2333" s="196" t="s">
        <v>11</v>
      </c>
      <c r="G2333" s="196">
        <v>100652</v>
      </c>
      <c r="H2333" s="196" t="s">
        <v>2409</v>
      </c>
      <c r="I2333" s="196" t="s">
        <v>9</v>
      </c>
      <c r="J2333" s="196" t="s">
        <v>62</v>
      </c>
      <c r="K2333" s="197">
        <v>245.49</v>
      </c>
      <c r="L2333" s="196" t="s">
        <v>63</v>
      </c>
      <c r="M2333"/>
    </row>
    <row r="2334" spans="1:13" ht="13.5" hidden="1" x14ac:dyDescent="0.25">
      <c r="A2334" s="196" t="s">
        <v>2377</v>
      </c>
      <c r="B2334" s="196" t="s">
        <v>2378</v>
      </c>
      <c r="C2334" s="196" t="s">
        <v>2399</v>
      </c>
      <c r="D2334" s="196" t="s">
        <v>2400</v>
      </c>
      <c r="E2334" s="197" t="s">
        <v>11</v>
      </c>
      <c r="F2334" s="196" t="s">
        <v>11</v>
      </c>
      <c r="G2334" s="196">
        <v>100653</v>
      </c>
      <c r="H2334" s="196" t="s">
        <v>2410</v>
      </c>
      <c r="I2334" s="196" t="s">
        <v>9</v>
      </c>
      <c r="J2334" s="196" t="s">
        <v>62</v>
      </c>
      <c r="K2334" s="197">
        <v>400.14</v>
      </c>
      <c r="L2334" s="196" t="s">
        <v>63</v>
      </c>
      <c r="M2334"/>
    </row>
    <row r="2335" spans="1:13" ht="13.5" hidden="1" x14ac:dyDescent="0.25">
      <c r="A2335" s="196" t="s">
        <v>2377</v>
      </c>
      <c r="B2335" s="196" t="s">
        <v>2378</v>
      </c>
      <c r="C2335" s="196" t="s">
        <v>2399</v>
      </c>
      <c r="D2335" s="196" t="s">
        <v>2400</v>
      </c>
      <c r="E2335" s="197" t="s">
        <v>11</v>
      </c>
      <c r="F2335" s="196" t="s">
        <v>11</v>
      </c>
      <c r="G2335" s="196">
        <v>100654</v>
      </c>
      <c r="H2335" s="196" t="s">
        <v>2411</v>
      </c>
      <c r="I2335" s="196" t="s">
        <v>9</v>
      </c>
      <c r="J2335" s="196" t="s">
        <v>62</v>
      </c>
      <c r="K2335" s="197">
        <v>534.49</v>
      </c>
      <c r="L2335" s="196" t="s">
        <v>63</v>
      </c>
      <c r="M2335"/>
    </row>
    <row r="2336" spans="1:13" ht="13.5" hidden="1" x14ac:dyDescent="0.25">
      <c r="A2336" s="196" t="s">
        <v>2377</v>
      </c>
      <c r="B2336" s="196" t="s">
        <v>2378</v>
      </c>
      <c r="C2336" s="196" t="s">
        <v>2399</v>
      </c>
      <c r="D2336" s="196" t="s">
        <v>2400</v>
      </c>
      <c r="E2336" s="197" t="s">
        <v>11</v>
      </c>
      <c r="F2336" s="196" t="s">
        <v>11</v>
      </c>
      <c r="G2336" s="196">
        <v>100655</v>
      </c>
      <c r="H2336" s="196" t="s">
        <v>2412</v>
      </c>
      <c r="I2336" s="196" t="s">
        <v>9</v>
      </c>
      <c r="J2336" s="196" t="s">
        <v>62</v>
      </c>
      <c r="K2336" s="197">
        <v>615.73</v>
      </c>
      <c r="L2336" s="196" t="s">
        <v>63</v>
      </c>
      <c r="M2336"/>
    </row>
    <row r="2337" spans="1:13" ht="13.5" hidden="1" x14ac:dyDescent="0.25">
      <c r="A2337" s="196" t="s">
        <v>2377</v>
      </c>
      <c r="B2337" s="196" t="s">
        <v>2378</v>
      </c>
      <c r="C2337" s="196" t="s">
        <v>2399</v>
      </c>
      <c r="D2337" s="196" t="s">
        <v>2400</v>
      </c>
      <c r="E2337" s="197" t="s">
        <v>11</v>
      </c>
      <c r="F2337" s="196" t="s">
        <v>11</v>
      </c>
      <c r="G2337" s="196">
        <v>100656</v>
      </c>
      <c r="H2337" s="196" t="s">
        <v>2413</v>
      </c>
      <c r="I2337" s="196" t="s">
        <v>9</v>
      </c>
      <c r="J2337" s="196" t="s">
        <v>62</v>
      </c>
      <c r="K2337" s="197">
        <v>118.93</v>
      </c>
      <c r="L2337" s="196" t="s">
        <v>63</v>
      </c>
      <c r="M2337"/>
    </row>
    <row r="2338" spans="1:13" ht="13.5" hidden="1" x14ac:dyDescent="0.25">
      <c r="A2338" s="196" t="s">
        <v>2377</v>
      </c>
      <c r="B2338" s="196" t="s">
        <v>2378</v>
      </c>
      <c r="C2338" s="196" t="s">
        <v>2399</v>
      </c>
      <c r="D2338" s="196" t="s">
        <v>2400</v>
      </c>
      <c r="E2338" s="197" t="s">
        <v>11</v>
      </c>
      <c r="F2338" s="196" t="s">
        <v>11</v>
      </c>
      <c r="G2338" s="196">
        <v>100657</v>
      </c>
      <c r="H2338" s="196" t="s">
        <v>2414</v>
      </c>
      <c r="I2338" s="196" t="s">
        <v>9</v>
      </c>
      <c r="J2338" s="196" t="s">
        <v>62</v>
      </c>
      <c r="K2338" s="197">
        <v>152.71</v>
      </c>
      <c r="L2338" s="196" t="s">
        <v>63</v>
      </c>
      <c r="M2338"/>
    </row>
    <row r="2339" spans="1:13" ht="13.5" hidden="1" x14ac:dyDescent="0.25">
      <c r="A2339" s="196" t="s">
        <v>2377</v>
      </c>
      <c r="B2339" s="196" t="s">
        <v>2378</v>
      </c>
      <c r="C2339" s="196" t="s">
        <v>2399</v>
      </c>
      <c r="D2339" s="196" t="s">
        <v>2400</v>
      </c>
      <c r="E2339" s="197" t="s">
        <v>11</v>
      </c>
      <c r="F2339" s="196" t="s">
        <v>11</v>
      </c>
      <c r="G2339" s="196">
        <v>100658</v>
      </c>
      <c r="H2339" s="196" t="s">
        <v>2415</v>
      </c>
      <c r="I2339" s="196" t="s">
        <v>9</v>
      </c>
      <c r="J2339" s="196" t="s">
        <v>62</v>
      </c>
      <c r="K2339" s="197">
        <v>348.13</v>
      </c>
      <c r="L2339" s="196" t="s">
        <v>63</v>
      </c>
      <c r="M2339"/>
    </row>
    <row r="2340" spans="1:13" ht="13.5" hidden="1" x14ac:dyDescent="0.25">
      <c r="A2340" s="196" t="s">
        <v>2377</v>
      </c>
      <c r="B2340" s="196" t="s">
        <v>2378</v>
      </c>
      <c r="C2340" s="196" t="s">
        <v>2399</v>
      </c>
      <c r="D2340" s="196" t="s">
        <v>2400</v>
      </c>
      <c r="E2340" s="197" t="s">
        <v>11</v>
      </c>
      <c r="F2340" s="196" t="s">
        <v>11</v>
      </c>
      <c r="G2340" s="196">
        <v>100889</v>
      </c>
      <c r="H2340" s="196" t="s">
        <v>2416</v>
      </c>
      <c r="I2340" s="196" t="s">
        <v>18</v>
      </c>
      <c r="J2340" s="196" t="s">
        <v>62</v>
      </c>
      <c r="K2340" s="197">
        <v>12.14</v>
      </c>
      <c r="L2340" s="196" t="s">
        <v>63</v>
      </c>
      <c r="M2340"/>
    </row>
    <row r="2341" spans="1:13" ht="13.5" hidden="1" x14ac:dyDescent="0.25">
      <c r="A2341" s="196" t="s">
        <v>2377</v>
      </c>
      <c r="B2341" s="196" t="s">
        <v>2378</v>
      </c>
      <c r="C2341" s="196" t="s">
        <v>2399</v>
      </c>
      <c r="D2341" s="196" t="s">
        <v>2400</v>
      </c>
      <c r="E2341" s="197" t="s">
        <v>11</v>
      </c>
      <c r="F2341" s="196" t="s">
        <v>11</v>
      </c>
      <c r="G2341" s="196">
        <v>100890</v>
      </c>
      <c r="H2341" s="196" t="s">
        <v>2417</v>
      </c>
      <c r="I2341" s="196" t="s">
        <v>18</v>
      </c>
      <c r="J2341" s="196" t="s">
        <v>62</v>
      </c>
      <c r="K2341" s="197">
        <v>11.93</v>
      </c>
      <c r="L2341" s="196" t="s">
        <v>63</v>
      </c>
      <c r="M2341"/>
    </row>
    <row r="2342" spans="1:13" ht="13.5" hidden="1" x14ac:dyDescent="0.25">
      <c r="A2342" s="196" t="s">
        <v>2377</v>
      </c>
      <c r="B2342" s="196" t="s">
        <v>2378</v>
      </c>
      <c r="C2342" s="196" t="s">
        <v>2399</v>
      </c>
      <c r="D2342" s="196" t="s">
        <v>2400</v>
      </c>
      <c r="E2342" s="197" t="s">
        <v>11</v>
      </c>
      <c r="F2342" s="196" t="s">
        <v>11</v>
      </c>
      <c r="G2342" s="196">
        <v>100892</v>
      </c>
      <c r="H2342" s="196" t="s">
        <v>2418</v>
      </c>
      <c r="I2342" s="196" t="s">
        <v>18</v>
      </c>
      <c r="J2342" s="196" t="s">
        <v>62</v>
      </c>
      <c r="K2342" s="197">
        <v>12.68</v>
      </c>
      <c r="L2342" s="196" t="s">
        <v>63</v>
      </c>
      <c r="M2342"/>
    </row>
    <row r="2343" spans="1:13" ht="13.5" hidden="1" x14ac:dyDescent="0.25">
      <c r="A2343" s="196" t="s">
        <v>2377</v>
      </c>
      <c r="B2343" s="196" t="s">
        <v>2378</v>
      </c>
      <c r="C2343" s="196" t="s">
        <v>2399</v>
      </c>
      <c r="D2343" s="196" t="s">
        <v>2400</v>
      </c>
      <c r="E2343" s="197" t="s">
        <v>11</v>
      </c>
      <c r="F2343" s="196" t="s">
        <v>11</v>
      </c>
      <c r="G2343" s="196">
        <v>100893</v>
      </c>
      <c r="H2343" s="196" t="s">
        <v>2419</v>
      </c>
      <c r="I2343" s="196" t="s">
        <v>18</v>
      </c>
      <c r="J2343" s="196" t="s">
        <v>62</v>
      </c>
      <c r="K2343" s="197">
        <v>12.46</v>
      </c>
      <c r="L2343" s="196" t="s">
        <v>63</v>
      </c>
      <c r="M2343"/>
    </row>
    <row r="2344" spans="1:13" ht="13.5" hidden="1" x14ac:dyDescent="0.25">
      <c r="A2344" s="196" t="s">
        <v>2377</v>
      </c>
      <c r="B2344" s="196" t="s">
        <v>2378</v>
      </c>
      <c r="C2344" s="196" t="s">
        <v>2399</v>
      </c>
      <c r="D2344" s="196" t="s">
        <v>2400</v>
      </c>
      <c r="E2344" s="197" t="s">
        <v>11</v>
      </c>
      <c r="F2344" s="196" t="s">
        <v>11</v>
      </c>
      <c r="G2344" s="196">
        <v>100894</v>
      </c>
      <c r="H2344" s="196" t="s">
        <v>2420</v>
      </c>
      <c r="I2344" s="196" t="s">
        <v>18</v>
      </c>
      <c r="J2344" s="196" t="s">
        <v>62</v>
      </c>
      <c r="K2344" s="197">
        <v>12.34</v>
      </c>
      <c r="L2344" s="196" t="s">
        <v>63</v>
      </c>
      <c r="M2344"/>
    </row>
    <row r="2345" spans="1:13" ht="13.5" hidden="1" x14ac:dyDescent="0.25">
      <c r="A2345" s="196" t="s">
        <v>2377</v>
      </c>
      <c r="B2345" s="196" t="s">
        <v>2378</v>
      </c>
      <c r="C2345" s="196" t="s">
        <v>2399</v>
      </c>
      <c r="D2345" s="196" t="s">
        <v>2400</v>
      </c>
      <c r="E2345" s="197" t="s">
        <v>11</v>
      </c>
      <c r="F2345" s="196" t="s">
        <v>11</v>
      </c>
      <c r="G2345" s="196">
        <v>100896</v>
      </c>
      <c r="H2345" s="196" t="s">
        <v>2421</v>
      </c>
      <c r="I2345" s="196" t="s">
        <v>9</v>
      </c>
      <c r="J2345" s="196" t="s">
        <v>62</v>
      </c>
      <c r="K2345" s="197">
        <v>58.47</v>
      </c>
      <c r="L2345" s="196" t="s">
        <v>63</v>
      </c>
      <c r="M2345"/>
    </row>
    <row r="2346" spans="1:13" ht="13.5" hidden="1" x14ac:dyDescent="0.25">
      <c r="A2346" s="196" t="s">
        <v>2377</v>
      </c>
      <c r="B2346" s="196" t="s">
        <v>2378</v>
      </c>
      <c r="C2346" s="196" t="s">
        <v>2399</v>
      </c>
      <c r="D2346" s="196" t="s">
        <v>2400</v>
      </c>
      <c r="E2346" s="197" t="s">
        <v>11</v>
      </c>
      <c r="F2346" s="196" t="s">
        <v>11</v>
      </c>
      <c r="G2346" s="196">
        <v>100897</v>
      </c>
      <c r="H2346" s="196" t="s">
        <v>2422</v>
      </c>
      <c r="I2346" s="196" t="s">
        <v>9</v>
      </c>
      <c r="J2346" s="196" t="s">
        <v>62</v>
      </c>
      <c r="K2346" s="197">
        <v>110.23</v>
      </c>
      <c r="L2346" s="196" t="s">
        <v>63</v>
      </c>
      <c r="M2346"/>
    </row>
    <row r="2347" spans="1:13" ht="13.5" hidden="1" x14ac:dyDescent="0.25">
      <c r="A2347" s="196" t="s">
        <v>2377</v>
      </c>
      <c r="B2347" s="196" t="s">
        <v>2378</v>
      </c>
      <c r="C2347" s="196" t="s">
        <v>2399</v>
      </c>
      <c r="D2347" s="196" t="s">
        <v>2400</v>
      </c>
      <c r="E2347" s="197" t="s">
        <v>11</v>
      </c>
      <c r="F2347" s="196" t="s">
        <v>11</v>
      </c>
      <c r="G2347" s="196">
        <v>100898</v>
      </c>
      <c r="H2347" s="196" t="s">
        <v>2423</v>
      </c>
      <c r="I2347" s="196" t="s">
        <v>9</v>
      </c>
      <c r="J2347" s="196" t="s">
        <v>62</v>
      </c>
      <c r="K2347" s="197">
        <v>207.65</v>
      </c>
      <c r="L2347" s="196" t="s">
        <v>63</v>
      </c>
      <c r="M2347"/>
    </row>
    <row r="2348" spans="1:13" ht="13.5" hidden="1" x14ac:dyDescent="0.25">
      <c r="A2348" s="196" t="s">
        <v>2377</v>
      </c>
      <c r="B2348" s="196" t="s">
        <v>2378</v>
      </c>
      <c r="C2348" s="196" t="s">
        <v>2399</v>
      </c>
      <c r="D2348" s="196" t="s">
        <v>2400</v>
      </c>
      <c r="E2348" s="197" t="s">
        <v>11</v>
      </c>
      <c r="F2348" s="196" t="s">
        <v>11</v>
      </c>
      <c r="G2348" s="196">
        <v>100899</v>
      </c>
      <c r="H2348" s="196" t="s">
        <v>2424</v>
      </c>
      <c r="I2348" s="196" t="s">
        <v>9</v>
      </c>
      <c r="J2348" s="196" t="s">
        <v>62</v>
      </c>
      <c r="K2348" s="197">
        <v>92.13</v>
      </c>
      <c r="L2348" s="196" t="s">
        <v>63</v>
      </c>
      <c r="M2348"/>
    </row>
    <row r="2349" spans="1:13" ht="13.5" hidden="1" x14ac:dyDescent="0.25">
      <c r="A2349" s="196" t="s">
        <v>2377</v>
      </c>
      <c r="B2349" s="196" t="s">
        <v>2378</v>
      </c>
      <c r="C2349" s="196" t="s">
        <v>2399</v>
      </c>
      <c r="D2349" s="196" t="s">
        <v>2400</v>
      </c>
      <c r="E2349" s="197" t="s">
        <v>11</v>
      </c>
      <c r="F2349" s="196" t="s">
        <v>11</v>
      </c>
      <c r="G2349" s="196">
        <v>100900</v>
      </c>
      <c r="H2349" s="196" t="s">
        <v>2425</v>
      </c>
      <c r="I2349" s="196" t="s">
        <v>9</v>
      </c>
      <c r="J2349" s="196" t="s">
        <v>62</v>
      </c>
      <c r="K2349" s="197">
        <v>239.43</v>
      </c>
      <c r="L2349" s="196" t="s">
        <v>63</v>
      </c>
      <c r="M2349"/>
    </row>
    <row r="2350" spans="1:13" ht="13.5" hidden="1" x14ac:dyDescent="0.25">
      <c r="A2350" s="196" t="s">
        <v>2377</v>
      </c>
      <c r="B2350" s="196" t="s">
        <v>2378</v>
      </c>
      <c r="C2350" s="196" t="s">
        <v>2399</v>
      </c>
      <c r="D2350" s="196" t="s">
        <v>2400</v>
      </c>
      <c r="E2350" s="197" t="s">
        <v>11</v>
      </c>
      <c r="F2350" s="196" t="s">
        <v>11</v>
      </c>
      <c r="G2350" s="196">
        <v>101173</v>
      </c>
      <c r="H2350" s="196" t="s">
        <v>2426</v>
      </c>
      <c r="I2350" s="196" t="s">
        <v>9</v>
      </c>
      <c r="J2350" s="196" t="s">
        <v>62</v>
      </c>
      <c r="K2350" s="197">
        <v>65.53</v>
      </c>
      <c r="L2350" s="196" t="s">
        <v>63</v>
      </c>
      <c r="M2350"/>
    </row>
    <row r="2351" spans="1:13" ht="13.5" hidden="1" x14ac:dyDescent="0.25">
      <c r="A2351" s="196" t="s">
        <v>2377</v>
      </c>
      <c r="B2351" s="196" t="s">
        <v>2378</v>
      </c>
      <c r="C2351" s="196" t="s">
        <v>2399</v>
      </c>
      <c r="D2351" s="196" t="s">
        <v>2400</v>
      </c>
      <c r="E2351" s="197" t="s">
        <v>11</v>
      </c>
      <c r="F2351" s="196" t="s">
        <v>11</v>
      </c>
      <c r="G2351" s="196">
        <v>101174</v>
      </c>
      <c r="H2351" s="196" t="s">
        <v>2427</v>
      </c>
      <c r="I2351" s="196" t="s">
        <v>9</v>
      </c>
      <c r="J2351" s="196" t="s">
        <v>62</v>
      </c>
      <c r="K2351" s="197">
        <v>93.5</v>
      </c>
      <c r="L2351" s="196" t="s">
        <v>63</v>
      </c>
      <c r="M2351"/>
    </row>
    <row r="2352" spans="1:13" ht="13.5" hidden="1" x14ac:dyDescent="0.25">
      <c r="A2352" s="196" t="s">
        <v>2377</v>
      </c>
      <c r="B2352" s="196" t="s">
        <v>2378</v>
      </c>
      <c r="C2352" s="196" t="s">
        <v>2399</v>
      </c>
      <c r="D2352" s="196" t="s">
        <v>2400</v>
      </c>
      <c r="E2352" s="197" t="s">
        <v>11</v>
      </c>
      <c r="F2352" s="196" t="s">
        <v>11</v>
      </c>
      <c r="G2352" s="196">
        <v>101175</v>
      </c>
      <c r="H2352" s="196" t="s">
        <v>2428</v>
      </c>
      <c r="I2352" s="196" t="s">
        <v>9</v>
      </c>
      <c r="J2352" s="196" t="s">
        <v>62</v>
      </c>
      <c r="K2352" s="197">
        <v>127.47</v>
      </c>
      <c r="L2352" s="196" t="s">
        <v>63</v>
      </c>
      <c r="M2352"/>
    </row>
    <row r="2353" spans="1:13" ht="13.5" hidden="1" x14ac:dyDescent="0.25">
      <c r="A2353" s="196" t="s">
        <v>2377</v>
      </c>
      <c r="B2353" s="196" t="s">
        <v>2378</v>
      </c>
      <c r="C2353" s="196" t="s">
        <v>2399</v>
      </c>
      <c r="D2353" s="196" t="s">
        <v>2400</v>
      </c>
      <c r="E2353" s="197" t="s">
        <v>11</v>
      </c>
      <c r="F2353" s="196" t="s">
        <v>11</v>
      </c>
      <c r="G2353" s="196">
        <v>101176</v>
      </c>
      <c r="H2353" s="196" t="s">
        <v>2429</v>
      </c>
      <c r="I2353" s="196" t="s">
        <v>9</v>
      </c>
      <c r="J2353" s="196" t="s">
        <v>62</v>
      </c>
      <c r="K2353" s="197">
        <v>155.85</v>
      </c>
      <c r="L2353" s="196" t="s">
        <v>63</v>
      </c>
      <c r="M2353"/>
    </row>
    <row r="2354" spans="1:13" ht="13.5" hidden="1" x14ac:dyDescent="0.25">
      <c r="A2354" s="196" t="s">
        <v>2377</v>
      </c>
      <c r="B2354" s="196" t="s">
        <v>2378</v>
      </c>
      <c r="C2354" s="196" t="s">
        <v>2399</v>
      </c>
      <c r="D2354" s="196" t="s">
        <v>2400</v>
      </c>
      <c r="E2354" s="197" t="s">
        <v>11</v>
      </c>
      <c r="F2354" s="196" t="s">
        <v>11</v>
      </c>
      <c r="G2354" s="196">
        <v>102521</v>
      </c>
      <c r="H2354" s="196" t="s">
        <v>2430</v>
      </c>
      <c r="I2354" s="196" t="s">
        <v>96</v>
      </c>
      <c r="J2354" s="196" t="s">
        <v>62</v>
      </c>
      <c r="K2354" s="197">
        <v>139.63999999999999</v>
      </c>
      <c r="L2354" s="196" t="s">
        <v>63</v>
      </c>
      <c r="M2354"/>
    </row>
    <row r="2355" spans="1:13" ht="13.5" hidden="1" x14ac:dyDescent="0.25">
      <c r="A2355" s="196" t="s">
        <v>2377</v>
      </c>
      <c r="B2355" s="196" t="s">
        <v>2378</v>
      </c>
      <c r="C2355" s="196" t="s">
        <v>2399</v>
      </c>
      <c r="D2355" s="196" t="s">
        <v>2400</v>
      </c>
      <c r="E2355" s="197" t="s">
        <v>11</v>
      </c>
      <c r="F2355" s="196" t="s">
        <v>11</v>
      </c>
      <c r="G2355" s="196">
        <v>102522</v>
      </c>
      <c r="H2355" s="196" t="s">
        <v>2431</v>
      </c>
      <c r="I2355" s="196" t="s">
        <v>96</v>
      </c>
      <c r="J2355" s="196" t="s">
        <v>62</v>
      </c>
      <c r="K2355" s="197">
        <v>204.87</v>
      </c>
      <c r="L2355" s="196" t="s">
        <v>63</v>
      </c>
      <c r="M2355"/>
    </row>
    <row r="2356" spans="1:13" ht="13.5" hidden="1" x14ac:dyDescent="0.25">
      <c r="A2356" s="196" t="s">
        <v>2377</v>
      </c>
      <c r="B2356" s="196" t="s">
        <v>2378</v>
      </c>
      <c r="C2356" s="196" t="s">
        <v>2399</v>
      </c>
      <c r="D2356" s="196" t="s">
        <v>2400</v>
      </c>
      <c r="E2356" s="197" t="s">
        <v>11</v>
      </c>
      <c r="F2356" s="196" t="s">
        <v>11</v>
      </c>
      <c r="G2356" s="196">
        <v>102523</v>
      </c>
      <c r="H2356" s="196" t="s">
        <v>2432</v>
      </c>
      <c r="I2356" s="196" t="s">
        <v>96</v>
      </c>
      <c r="J2356" s="196" t="s">
        <v>62</v>
      </c>
      <c r="K2356" s="197">
        <v>270.08</v>
      </c>
      <c r="L2356" s="196" t="s">
        <v>63</v>
      </c>
      <c r="M2356"/>
    </row>
    <row r="2357" spans="1:13" ht="13.5" hidden="1" x14ac:dyDescent="0.25">
      <c r="A2357" s="196" t="s">
        <v>2377</v>
      </c>
      <c r="B2357" s="196" t="s">
        <v>2378</v>
      </c>
      <c r="C2357" s="196" t="s">
        <v>2433</v>
      </c>
      <c r="D2357" s="196" t="s">
        <v>2434</v>
      </c>
      <c r="E2357" s="197" t="s">
        <v>11</v>
      </c>
      <c r="F2357" s="196" t="s">
        <v>11</v>
      </c>
      <c r="G2357" s="196">
        <v>95240</v>
      </c>
      <c r="H2357" s="196" t="s">
        <v>2435</v>
      </c>
      <c r="I2357" s="196" t="s">
        <v>19</v>
      </c>
      <c r="J2357" s="196" t="s">
        <v>62</v>
      </c>
      <c r="K2357" s="197">
        <v>18.59</v>
      </c>
      <c r="L2357" s="196" t="s">
        <v>63</v>
      </c>
      <c r="M2357"/>
    </row>
    <row r="2358" spans="1:13" ht="13.5" hidden="1" x14ac:dyDescent="0.25">
      <c r="A2358" s="196" t="s">
        <v>2377</v>
      </c>
      <c r="B2358" s="196" t="s">
        <v>2378</v>
      </c>
      <c r="C2358" s="196" t="s">
        <v>2433</v>
      </c>
      <c r="D2358" s="196" t="s">
        <v>2434</v>
      </c>
      <c r="E2358" s="197" t="s">
        <v>11</v>
      </c>
      <c r="F2358" s="196" t="s">
        <v>11</v>
      </c>
      <c r="G2358" s="196">
        <v>95241</v>
      </c>
      <c r="H2358" s="196" t="s">
        <v>2436</v>
      </c>
      <c r="I2358" s="196" t="s">
        <v>19</v>
      </c>
      <c r="J2358" s="196" t="s">
        <v>62</v>
      </c>
      <c r="K2358" s="197">
        <v>35.270000000000003</v>
      </c>
      <c r="L2358" s="196" t="s">
        <v>63</v>
      </c>
      <c r="M2358"/>
    </row>
    <row r="2359" spans="1:13" ht="13.5" hidden="1" x14ac:dyDescent="0.25">
      <c r="A2359" s="196" t="s">
        <v>2377</v>
      </c>
      <c r="B2359" s="196" t="s">
        <v>2378</v>
      </c>
      <c r="C2359" s="196" t="s">
        <v>2433</v>
      </c>
      <c r="D2359" s="196" t="s">
        <v>2434</v>
      </c>
      <c r="E2359" s="197" t="s">
        <v>11</v>
      </c>
      <c r="F2359" s="196" t="s">
        <v>11</v>
      </c>
      <c r="G2359" s="196">
        <v>96616</v>
      </c>
      <c r="H2359" s="196" t="s">
        <v>2437</v>
      </c>
      <c r="I2359" s="196" t="s">
        <v>15</v>
      </c>
      <c r="J2359" s="196" t="s">
        <v>62</v>
      </c>
      <c r="K2359" s="197">
        <v>780.94</v>
      </c>
      <c r="L2359" s="196" t="s">
        <v>63</v>
      </c>
      <c r="M2359"/>
    </row>
    <row r="2360" spans="1:13" ht="13.5" hidden="1" x14ac:dyDescent="0.25">
      <c r="A2360" s="196" t="s">
        <v>2377</v>
      </c>
      <c r="B2360" s="196" t="s">
        <v>2378</v>
      </c>
      <c r="C2360" s="196" t="s">
        <v>2433</v>
      </c>
      <c r="D2360" s="196" t="s">
        <v>2434</v>
      </c>
      <c r="E2360" s="197" t="s">
        <v>11</v>
      </c>
      <c r="F2360" s="196" t="s">
        <v>11</v>
      </c>
      <c r="G2360" s="196">
        <v>96617</v>
      </c>
      <c r="H2360" s="196" t="s">
        <v>2438</v>
      </c>
      <c r="I2360" s="196" t="s">
        <v>19</v>
      </c>
      <c r="J2360" s="196" t="s">
        <v>62</v>
      </c>
      <c r="K2360" s="197">
        <v>19.55</v>
      </c>
      <c r="L2360" s="196" t="s">
        <v>63</v>
      </c>
      <c r="M2360"/>
    </row>
    <row r="2361" spans="1:13" ht="13.5" hidden="1" x14ac:dyDescent="0.25">
      <c r="A2361" s="196" t="s">
        <v>2377</v>
      </c>
      <c r="B2361" s="196" t="s">
        <v>2378</v>
      </c>
      <c r="C2361" s="196" t="s">
        <v>2433</v>
      </c>
      <c r="D2361" s="196" t="s">
        <v>2434</v>
      </c>
      <c r="E2361" s="197" t="s">
        <v>11</v>
      </c>
      <c r="F2361" s="196" t="s">
        <v>11</v>
      </c>
      <c r="G2361" s="196">
        <v>96619</v>
      </c>
      <c r="H2361" s="196" t="s">
        <v>2439</v>
      </c>
      <c r="I2361" s="196" t="s">
        <v>19</v>
      </c>
      <c r="J2361" s="196" t="s">
        <v>62</v>
      </c>
      <c r="K2361" s="197">
        <v>39.03</v>
      </c>
      <c r="L2361" s="196" t="s">
        <v>63</v>
      </c>
      <c r="M2361"/>
    </row>
    <row r="2362" spans="1:13" ht="13.5" hidden="1" x14ac:dyDescent="0.25">
      <c r="A2362" s="196" t="s">
        <v>2377</v>
      </c>
      <c r="B2362" s="196" t="s">
        <v>2378</v>
      </c>
      <c r="C2362" s="196" t="s">
        <v>2433</v>
      </c>
      <c r="D2362" s="196" t="s">
        <v>2434</v>
      </c>
      <c r="E2362" s="197" t="s">
        <v>11</v>
      </c>
      <c r="F2362" s="196" t="s">
        <v>11</v>
      </c>
      <c r="G2362" s="196">
        <v>96620</v>
      </c>
      <c r="H2362" s="196" t="s">
        <v>2440</v>
      </c>
      <c r="I2362" s="196" t="s">
        <v>15</v>
      </c>
      <c r="J2362" s="196" t="s">
        <v>62</v>
      </c>
      <c r="K2362" s="197">
        <v>705.72</v>
      </c>
      <c r="L2362" s="196" t="s">
        <v>63</v>
      </c>
      <c r="M2362"/>
    </row>
    <row r="2363" spans="1:13" ht="13.5" hidden="1" x14ac:dyDescent="0.25">
      <c r="A2363" s="196" t="s">
        <v>2377</v>
      </c>
      <c r="B2363" s="196" t="s">
        <v>2378</v>
      </c>
      <c r="C2363" s="196" t="s">
        <v>2433</v>
      </c>
      <c r="D2363" s="196" t="s">
        <v>2434</v>
      </c>
      <c r="E2363" s="197" t="s">
        <v>11</v>
      </c>
      <c r="F2363" s="196" t="s">
        <v>11</v>
      </c>
      <c r="G2363" s="196">
        <v>96621</v>
      </c>
      <c r="H2363" s="196" t="s">
        <v>2441</v>
      </c>
      <c r="I2363" s="196" t="s">
        <v>15</v>
      </c>
      <c r="J2363" s="196" t="s">
        <v>62</v>
      </c>
      <c r="K2363" s="197">
        <v>214.19</v>
      </c>
      <c r="L2363" s="196" t="s">
        <v>63</v>
      </c>
      <c r="M2363"/>
    </row>
    <row r="2364" spans="1:13" ht="13.5" hidden="1" x14ac:dyDescent="0.25">
      <c r="A2364" s="196" t="s">
        <v>2377</v>
      </c>
      <c r="B2364" s="196" t="s">
        <v>2378</v>
      </c>
      <c r="C2364" s="196" t="s">
        <v>2433</v>
      </c>
      <c r="D2364" s="196" t="s">
        <v>2434</v>
      </c>
      <c r="E2364" s="197" t="s">
        <v>11</v>
      </c>
      <c r="F2364" s="196" t="s">
        <v>11</v>
      </c>
      <c r="G2364" s="196">
        <v>96622</v>
      </c>
      <c r="H2364" s="196" t="s">
        <v>2442</v>
      </c>
      <c r="I2364" s="196" t="s">
        <v>15</v>
      </c>
      <c r="J2364" s="196" t="s">
        <v>62</v>
      </c>
      <c r="K2364" s="197">
        <v>196.05</v>
      </c>
      <c r="L2364" s="196" t="s">
        <v>63</v>
      </c>
      <c r="M2364"/>
    </row>
    <row r="2365" spans="1:13" ht="13.5" hidden="1" x14ac:dyDescent="0.25">
      <c r="A2365" s="196" t="s">
        <v>2377</v>
      </c>
      <c r="B2365" s="196" t="s">
        <v>2378</v>
      </c>
      <c r="C2365" s="196" t="s">
        <v>2433</v>
      </c>
      <c r="D2365" s="196" t="s">
        <v>2434</v>
      </c>
      <c r="E2365" s="197" t="s">
        <v>11</v>
      </c>
      <c r="F2365" s="196" t="s">
        <v>11</v>
      </c>
      <c r="G2365" s="196">
        <v>96623</v>
      </c>
      <c r="H2365" s="196" t="s">
        <v>2443</v>
      </c>
      <c r="I2365" s="196" t="s">
        <v>15</v>
      </c>
      <c r="J2365" s="196" t="s">
        <v>62</v>
      </c>
      <c r="K2365" s="197">
        <v>183.26</v>
      </c>
      <c r="L2365" s="196" t="s">
        <v>63</v>
      </c>
      <c r="M2365"/>
    </row>
    <row r="2366" spans="1:13" ht="13.5" hidden="1" x14ac:dyDescent="0.25">
      <c r="A2366" s="196" t="s">
        <v>2377</v>
      </c>
      <c r="B2366" s="196" t="s">
        <v>2378</v>
      </c>
      <c r="C2366" s="196" t="s">
        <v>2433</v>
      </c>
      <c r="D2366" s="196" t="s">
        <v>2434</v>
      </c>
      <c r="E2366" s="197" t="s">
        <v>11</v>
      </c>
      <c r="F2366" s="196" t="s">
        <v>11</v>
      </c>
      <c r="G2366" s="196">
        <v>96624</v>
      </c>
      <c r="H2366" s="196" t="s">
        <v>2444</v>
      </c>
      <c r="I2366" s="196" t="s">
        <v>15</v>
      </c>
      <c r="J2366" s="196" t="s">
        <v>62</v>
      </c>
      <c r="K2366" s="197">
        <v>165.13</v>
      </c>
      <c r="L2366" s="196" t="s">
        <v>63</v>
      </c>
      <c r="M2366"/>
    </row>
    <row r="2367" spans="1:13" ht="13.5" hidden="1" x14ac:dyDescent="0.25">
      <c r="A2367" s="196" t="s">
        <v>2377</v>
      </c>
      <c r="B2367" s="196" t="s">
        <v>2378</v>
      </c>
      <c r="C2367" s="196" t="s">
        <v>2433</v>
      </c>
      <c r="D2367" s="196" t="s">
        <v>2434</v>
      </c>
      <c r="E2367" s="197" t="s">
        <v>11</v>
      </c>
      <c r="F2367" s="196" t="s">
        <v>11</v>
      </c>
      <c r="G2367" s="196">
        <v>97082</v>
      </c>
      <c r="H2367" s="196" t="s">
        <v>2445</v>
      </c>
      <c r="I2367" s="196" t="s">
        <v>15</v>
      </c>
      <c r="J2367" s="196" t="s">
        <v>595</v>
      </c>
      <c r="K2367" s="197">
        <v>85.14</v>
      </c>
      <c r="L2367" s="196" t="s">
        <v>63</v>
      </c>
      <c r="M2367"/>
    </row>
    <row r="2368" spans="1:13" ht="13.5" hidden="1" x14ac:dyDescent="0.25">
      <c r="A2368" s="196" t="s">
        <v>2377</v>
      </c>
      <c r="B2368" s="196" t="s">
        <v>2378</v>
      </c>
      <c r="C2368" s="196" t="s">
        <v>2433</v>
      </c>
      <c r="D2368" s="196" t="s">
        <v>2434</v>
      </c>
      <c r="E2368" s="197" t="s">
        <v>11</v>
      </c>
      <c r="F2368" s="196" t="s">
        <v>11</v>
      </c>
      <c r="G2368" s="196">
        <v>97083</v>
      </c>
      <c r="H2368" s="196" t="s">
        <v>2446</v>
      </c>
      <c r="I2368" s="196" t="s">
        <v>19</v>
      </c>
      <c r="J2368" s="196" t="s">
        <v>595</v>
      </c>
      <c r="K2368" s="197">
        <v>4.29</v>
      </c>
      <c r="L2368" s="196" t="s">
        <v>63</v>
      </c>
      <c r="M2368"/>
    </row>
    <row r="2369" spans="1:13" ht="13.5" hidden="1" x14ac:dyDescent="0.25">
      <c r="A2369" s="196" t="s">
        <v>2377</v>
      </c>
      <c r="B2369" s="196" t="s">
        <v>2378</v>
      </c>
      <c r="C2369" s="196" t="s">
        <v>2433</v>
      </c>
      <c r="D2369" s="196" t="s">
        <v>2434</v>
      </c>
      <c r="E2369" s="197" t="s">
        <v>11</v>
      </c>
      <c r="F2369" s="196" t="s">
        <v>11</v>
      </c>
      <c r="G2369" s="196">
        <v>97084</v>
      </c>
      <c r="H2369" s="196" t="s">
        <v>2447</v>
      </c>
      <c r="I2369" s="196" t="s">
        <v>19</v>
      </c>
      <c r="J2369" s="196" t="s">
        <v>62</v>
      </c>
      <c r="K2369" s="197">
        <v>0.89</v>
      </c>
      <c r="L2369" s="196" t="s">
        <v>63</v>
      </c>
      <c r="M2369"/>
    </row>
    <row r="2370" spans="1:13" ht="13.5" hidden="1" x14ac:dyDescent="0.25">
      <c r="A2370" s="196" t="s">
        <v>2377</v>
      </c>
      <c r="B2370" s="196" t="s">
        <v>2378</v>
      </c>
      <c r="C2370" s="196" t="s">
        <v>2433</v>
      </c>
      <c r="D2370" s="196" t="s">
        <v>2434</v>
      </c>
      <c r="E2370" s="197" t="s">
        <v>11</v>
      </c>
      <c r="F2370" s="196" t="s">
        <v>11</v>
      </c>
      <c r="G2370" s="196">
        <v>97086</v>
      </c>
      <c r="H2370" s="196" t="s">
        <v>2448</v>
      </c>
      <c r="I2370" s="196" t="s">
        <v>19</v>
      </c>
      <c r="J2370" s="196" t="s">
        <v>62</v>
      </c>
      <c r="K2370" s="197">
        <v>158.32</v>
      </c>
      <c r="L2370" s="196" t="s">
        <v>63</v>
      </c>
      <c r="M2370"/>
    </row>
    <row r="2371" spans="1:13" ht="13.5" hidden="1" x14ac:dyDescent="0.25">
      <c r="A2371" s="196" t="s">
        <v>2377</v>
      </c>
      <c r="B2371" s="196" t="s">
        <v>2378</v>
      </c>
      <c r="C2371" s="196" t="s">
        <v>2433</v>
      </c>
      <c r="D2371" s="196" t="s">
        <v>2434</v>
      </c>
      <c r="E2371" s="197" t="s">
        <v>11</v>
      </c>
      <c r="F2371" s="196" t="s">
        <v>11</v>
      </c>
      <c r="G2371" s="196">
        <v>97087</v>
      </c>
      <c r="H2371" s="196" t="s">
        <v>2449</v>
      </c>
      <c r="I2371" s="196" t="s">
        <v>19</v>
      </c>
      <c r="J2371" s="196" t="s">
        <v>62</v>
      </c>
      <c r="K2371" s="197">
        <v>1.8</v>
      </c>
      <c r="L2371" s="196" t="s">
        <v>63</v>
      </c>
      <c r="M2371"/>
    </row>
    <row r="2372" spans="1:13" ht="13.5" hidden="1" x14ac:dyDescent="0.25">
      <c r="A2372" s="196" t="s">
        <v>2377</v>
      </c>
      <c r="B2372" s="196" t="s">
        <v>2378</v>
      </c>
      <c r="C2372" s="196" t="s">
        <v>2433</v>
      </c>
      <c r="D2372" s="196" t="s">
        <v>2434</v>
      </c>
      <c r="E2372" s="197" t="s">
        <v>11</v>
      </c>
      <c r="F2372" s="196" t="s">
        <v>11</v>
      </c>
      <c r="G2372" s="196">
        <v>97088</v>
      </c>
      <c r="H2372" s="196" t="s">
        <v>2450</v>
      </c>
      <c r="I2372" s="196" t="s">
        <v>18</v>
      </c>
      <c r="J2372" s="196" t="s">
        <v>62</v>
      </c>
      <c r="K2372" s="197">
        <v>16.100000000000001</v>
      </c>
      <c r="L2372" s="196" t="s">
        <v>63</v>
      </c>
      <c r="M2372"/>
    </row>
    <row r="2373" spans="1:13" ht="13.5" hidden="1" x14ac:dyDescent="0.25">
      <c r="A2373" s="196" t="s">
        <v>2377</v>
      </c>
      <c r="B2373" s="196" t="s">
        <v>2378</v>
      </c>
      <c r="C2373" s="196" t="s">
        <v>2433</v>
      </c>
      <c r="D2373" s="196" t="s">
        <v>2434</v>
      </c>
      <c r="E2373" s="197" t="s">
        <v>11</v>
      </c>
      <c r="F2373" s="196" t="s">
        <v>11</v>
      </c>
      <c r="G2373" s="196">
        <v>97089</v>
      </c>
      <c r="H2373" s="196" t="s">
        <v>2451</v>
      </c>
      <c r="I2373" s="196" t="s">
        <v>18</v>
      </c>
      <c r="J2373" s="196" t="s">
        <v>62</v>
      </c>
      <c r="K2373" s="197">
        <v>14.69</v>
      </c>
      <c r="L2373" s="196" t="s">
        <v>63</v>
      </c>
      <c r="M2373"/>
    </row>
    <row r="2374" spans="1:13" ht="13.5" hidden="1" x14ac:dyDescent="0.25">
      <c r="A2374" s="196" t="s">
        <v>2377</v>
      </c>
      <c r="B2374" s="196" t="s">
        <v>2378</v>
      </c>
      <c r="C2374" s="196" t="s">
        <v>2433</v>
      </c>
      <c r="D2374" s="196" t="s">
        <v>2434</v>
      </c>
      <c r="E2374" s="197" t="s">
        <v>11</v>
      </c>
      <c r="F2374" s="196" t="s">
        <v>11</v>
      </c>
      <c r="G2374" s="196">
        <v>97090</v>
      </c>
      <c r="H2374" s="196" t="s">
        <v>2452</v>
      </c>
      <c r="I2374" s="196" t="s">
        <v>18</v>
      </c>
      <c r="J2374" s="196" t="s">
        <v>62</v>
      </c>
      <c r="K2374" s="197">
        <v>14.33</v>
      </c>
      <c r="L2374" s="196" t="s">
        <v>63</v>
      </c>
      <c r="M2374"/>
    </row>
    <row r="2375" spans="1:13" ht="13.5" hidden="1" x14ac:dyDescent="0.25">
      <c r="A2375" s="196" t="s">
        <v>2377</v>
      </c>
      <c r="B2375" s="196" t="s">
        <v>2378</v>
      </c>
      <c r="C2375" s="196" t="s">
        <v>2433</v>
      </c>
      <c r="D2375" s="196" t="s">
        <v>2434</v>
      </c>
      <c r="E2375" s="197" t="s">
        <v>11</v>
      </c>
      <c r="F2375" s="196" t="s">
        <v>11</v>
      </c>
      <c r="G2375" s="196">
        <v>97091</v>
      </c>
      <c r="H2375" s="196" t="s">
        <v>2453</v>
      </c>
      <c r="I2375" s="196" t="s">
        <v>18</v>
      </c>
      <c r="J2375" s="196" t="s">
        <v>62</v>
      </c>
      <c r="K2375" s="197">
        <v>13.86</v>
      </c>
      <c r="L2375" s="196" t="s">
        <v>63</v>
      </c>
      <c r="M2375"/>
    </row>
    <row r="2376" spans="1:13" ht="13.5" hidden="1" x14ac:dyDescent="0.25">
      <c r="A2376" s="196" t="s">
        <v>2377</v>
      </c>
      <c r="B2376" s="196" t="s">
        <v>2378</v>
      </c>
      <c r="C2376" s="196" t="s">
        <v>2433</v>
      </c>
      <c r="D2376" s="196" t="s">
        <v>2434</v>
      </c>
      <c r="E2376" s="197" t="s">
        <v>11</v>
      </c>
      <c r="F2376" s="196" t="s">
        <v>11</v>
      </c>
      <c r="G2376" s="196">
        <v>97092</v>
      </c>
      <c r="H2376" s="196" t="s">
        <v>2454</v>
      </c>
      <c r="I2376" s="196" t="s">
        <v>18</v>
      </c>
      <c r="J2376" s="196" t="s">
        <v>62</v>
      </c>
      <c r="K2376" s="197">
        <v>13.36</v>
      </c>
      <c r="L2376" s="196" t="s">
        <v>63</v>
      </c>
      <c r="M2376"/>
    </row>
    <row r="2377" spans="1:13" ht="13.5" hidden="1" x14ac:dyDescent="0.25">
      <c r="A2377" s="196" t="s">
        <v>2377</v>
      </c>
      <c r="B2377" s="196" t="s">
        <v>2378</v>
      </c>
      <c r="C2377" s="196" t="s">
        <v>2433</v>
      </c>
      <c r="D2377" s="196" t="s">
        <v>2434</v>
      </c>
      <c r="E2377" s="197" t="s">
        <v>11</v>
      </c>
      <c r="F2377" s="196" t="s">
        <v>11</v>
      </c>
      <c r="G2377" s="196">
        <v>97093</v>
      </c>
      <c r="H2377" s="196" t="s">
        <v>2455</v>
      </c>
      <c r="I2377" s="196" t="s">
        <v>18</v>
      </c>
      <c r="J2377" s="196" t="s">
        <v>62</v>
      </c>
      <c r="K2377" s="197">
        <v>12.48</v>
      </c>
      <c r="L2377" s="196" t="s">
        <v>63</v>
      </c>
      <c r="M2377"/>
    </row>
    <row r="2378" spans="1:13" ht="13.5" hidden="1" x14ac:dyDescent="0.25">
      <c r="A2378" s="196" t="s">
        <v>2377</v>
      </c>
      <c r="B2378" s="196" t="s">
        <v>2378</v>
      </c>
      <c r="C2378" s="196" t="s">
        <v>2433</v>
      </c>
      <c r="D2378" s="196" t="s">
        <v>2434</v>
      </c>
      <c r="E2378" s="197" t="s">
        <v>11</v>
      </c>
      <c r="F2378" s="196" t="s">
        <v>11</v>
      </c>
      <c r="G2378" s="196">
        <v>97096</v>
      </c>
      <c r="H2378" s="196" t="s">
        <v>2456</v>
      </c>
      <c r="I2378" s="196" t="s">
        <v>15</v>
      </c>
      <c r="J2378" s="196" t="s">
        <v>62</v>
      </c>
      <c r="K2378" s="197">
        <v>537.11</v>
      </c>
      <c r="L2378" s="196" t="s">
        <v>63</v>
      </c>
      <c r="M2378"/>
    </row>
    <row r="2379" spans="1:13" ht="13.5" hidden="1" x14ac:dyDescent="0.25">
      <c r="A2379" s="196" t="s">
        <v>2377</v>
      </c>
      <c r="B2379" s="196" t="s">
        <v>2378</v>
      </c>
      <c r="C2379" s="196" t="s">
        <v>2433</v>
      </c>
      <c r="D2379" s="196" t="s">
        <v>2434</v>
      </c>
      <c r="E2379" s="197" t="s">
        <v>11</v>
      </c>
      <c r="F2379" s="196" t="s">
        <v>11</v>
      </c>
      <c r="G2379" s="196">
        <v>97097</v>
      </c>
      <c r="H2379" s="196" t="s">
        <v>2457</v>
      </c>
      <c r="I2379" s="196" t="s">
        <v>19</v>
      </c>
      <c r="J2379" s="196" t="s">
        <v>62</v>
      </c>
      <c r="K2379" s="197">
        <v>38.020000000000003</v>
      </c>
      <c r="L2379" s="196" t="s">
        <v>63</v>
      </c>
      <c r="M2379"/>
    </row>
    <row r="2380" spans="1:13" ht="13.5" hidden="1" x14ac:dyDescent="0.25">
      <c r="A2380" s="196" t="s">
        <v>2377</v>
      </c>
      <c r="B2380" s="196" t="s">
        <v>2378</v>
      </c>
      <c r="C2380" s="196" t="s">
        <v>2433</v>
      </c>
      <c r="D2380" s="196" t="s">
        <v>2434</v>
      </c>
      <c r="E2380" s="197" t="s">
        <v>11</v>
      </c>
      <c r="F2380" s="196" t="s">
        <v>11</v>
      </c>
      <c r="G2380" s="196">
        <v>97101</v>
      </c>
      <c r="H2380" s="196" t="s">
        <v>2458</v>
      </c>
      <c r="I2380" s="196" t="s">
        <v>19</v>
      </c>
      <c r="J2380" s="196" t="s">
        <v>62</v>
      </c>
      <c r="K2380" s="197">
        <v>164.04</v>
      </c>
      <c r="L2380" s="196" t="s">
        <v>63</v>
      </c>
      <c r="M2380"/>
    </row>
    <row r="2381" spans="1:13" ht="13.5" hidden="1" x14ac:dyDescent="0.25">
      <c r="A2381" s="196" t="s">
        <v>2377</v>
      </c>
      <c r="B2381" s="196" t="s">
        <v>2378</v>
      </c>
      <c r="C2381" s="196" t="s">
        <v>2433</v>
      </c>
      <c r="D2381" s="196" t="s">
        <v>2434</v>
      </c>
      <c r="E2381" s="197" t="s">
        <v>11</v>
      </c>
      <c r="F2381" s="196" t="s">
        <v>11</v>
      </c>
      <c r="G2381" s="196">
        <v>97102</v>
      </c>
      <c r="H2381" s="196" t="s">
        <v>2459</v>
      </c>
      <c r="I2381" s="196" t="s">
        <v>19</v>
      </c>
      <c r="J2381" s="196" t="s">
        <v>62</v>
      </c>
      <c r="K2381" s="197">
        <v>204.24</v>
      </c>
      <c r="L2381" s="196" t="s">
        <v>63</v>
      </c>
      <c r="M2381"/>
    </row>
    <row r="2382" spans="1:13" ht="13.5" hidden="1" x14ac:dyDescent="0.25">
      <c r="A2382" s="196" t="s">
        <v>2377</v>
      </c>
      <c r="B2382" s="196" t="s">
        <v>2378</v>
      </c>
      <c r="C2382" s="196" t="s">
        <v>2433</v>
      </c>
      <c r="D2382" s="196" t="s">
        <v>2434</v>
      </c>
      <c r="E2382" s="197" t="s">
        <v>11</v>
      </c>
      <c r="F2382" s="196" t="s">
        <v>11</v>
      </c>
      <c r="G2382" s="196">
        <v>97103</v>
      </c>
      <c r="H2382" s="196" t="s">
        <v>2460</v>
      </c>
      <c r="I2382" s="196" t="s">
        <v>19</v>
      </c>
      <c r="J2382" s="196" t="s">
        <v>62</v>
      </c>
      <c r="K2382" s="197">
        <v>241.06</v>
      </c>
      <c r="L2382" s="196" t="s">
        <v>63</v>
      </c>
      <c r="M2382"/>
    </row>
    <row r="2383" spans="1:13" ht="13.5" hidden="1" x14ac:dyDescent="0.25">
      <c r="A2383" s="196" t="s">
        <v>2377</v>
      </c>
      <c r="B2383" s="196" t="s">
        <v>2378</v>
      </c>
      <c r="C2383" s="196" t="s">
        <v>2433</v>
      </c>
      <c r="D2383" s="196" t="s">
        <v>2434</v>
      </c>
      <c r="E2383" s="197" t="s">
        <v>11</v>
      </c>
      <c r="F2383" s="196" t="s">
        <v>11</v>
      </c>
      <c r="G2383" s="196">
        <v>100322</v>
      </c>
      <c r="H2383" s="196" t="s">
        <v>2461</v>
      </c>
      <c r="I2383" s="196" t="s">
        <v>15</v>
      </c>
      <c r="J2383" s="196" t="s">
        <v>62</v>
      </c>
      <c r="K2383" s="197">
        <v>159.51</v>
      </c>
      <c r="L2383" s="196" t="s">
        <v>63</v>
      </c>
      <c r="M2383"/>
    </row>
    <row r="2384" spans="1:13" ht="13.5" hidden="1" x14ac:dyDescent="0.25">
      <c r="A2384" s="196" t="s">
        <v>2377</v>
      </c>
      <c r="B2384" s="196" t="s">
        <v>2378</v>
      </c>
      <c r="C2384" s="196" t="s">
        <v>2433</v>
      </c>
      <c r="D2384" s="196" t="s">
        <v>2434</v>
      </c>
      <c r="E2384" s="197" t="s">
        <v>11</v>
      </c>
      <c r="F2384" s="196" t="s">
        <v>11</v>
      </c>
      <c r="G2384" s="196">
        <v>100323</v>
      </c>
      <c r="H2384" s="196" t="s">
        <v>2462</v>
      </c>
      <c r="I2384" s="196" t="s">
        <v>15</v>
      </c>
      <c r="J2384" s="196" t="s">
        <v>62</v>
      </c>
      <c r="K2384" s="197">
        <v>164.91</v>
      </c>
      <c r="L2384" s="196" t="s">
        <v>63</v>
      </c>
      <c r="M2384"/>
    </row>
    <row r="2385" spans="1:13" ht="13.5" hidden="1" x14ac:dyDescent="0.25">
      <c r="A2385" s="196" t="s">
        <v>2377</v>
      </c>
      <c r="B2385" s="196" t="s">
        <v>2378</v>
      </c>
      <c r="C2385" s="196" t="s">
        <v>2433</v>
      </c>
      <c r="D2385" s="196" t="s">
        <v>2434</v>
      </c>
      <c r="E2385" s="197" t="s">
        <v>11</v>
      </c>
      <c r="F2385" s="196" t="s">
        <v>11</v>
      </c>
      <c r="G2385" s="196">
        <v>100324</v>
      </c>
      <c r="H2385" s="196" t="s">
        <v>2463</v>
      </c>
      <c r="I2385" s="196" t="s">
        <v>15</v>
      </c>
      <c r="J2385" s="196" t="s">
        <v>62</v>
      </c>
      <c r="K2385" s="197">
        <v>164.88</v>
      </c>
      <c r="L2385" s="196" t="s">
        <v>63</v>
      </c>
      <c r="M2385"/>
    </row>
    <row r="2386" spans="1:13" ht="13.5" hidden="1" x14ac:dyDescent="0.25">
      <c r="A2386" s="196" t="s">
        <v>2377</v>
      </c>
      <c r="B2386" s="196" t="s">
        <v>2378</v>
      </c>
      <c r="C2386" s="196" t="s">
        <v>2433</v>
      </c>
      <c r="D2386" s="196" t="s">
        <v>2434</v>
      </c>
      <c r="E2386" s="197" t="s">
        <v>11</v>
      </c>
      <c r="F2386" s="196" t="s">
        <v>11</v>
      </c>
      <c r="G2386" s="196">
        <v>103072</v>
      </c>
      <c r="H2386" s="196" t="s">
        <v>2464</v>
      </c>
      <c r="I2386" s="196" t="s">
        <v>19</v>
      </c>
      <c r="J2386" s="196" t="s">
        <v>62</v>
      </c>
      <c r="K2386" s="197">
        <v>284.32</v>
      </c>
      <c r="L2386" s="196" t="s">
        <v>63</v>
      </c>
      <c r="M2386"/>
    </row>
    <row r="2387" spans="1:13" ht="13.5" hidden="1" x14ac:dyDescent="0.25">
      <c r="A2387" s="196" t="s">
        <v>2377</v>
      </c>
      <c r="B2387" s="196" t="s">
        <v>2378</v>
      </c>
      <c r="C2387" s="196" t="s">
        <v>2433</v>
      </c>
      <c r="D2387" s="196" t="s">
        <v>2434</v>
      </c>
      <c r="E2387" s="197" t="s">
        <v>11</v>
      </c>
      <c r="F2387" s="196" t="s">
        <v>11</v>
      </c>
      <c r="G2387" s="196">
        <v>103073</v>
      </c>
      <c r="H2387" s="196" t="s">
        <v>2465</v>
      </c>
      <c r="I2387" s="196" t="s">
        <v>19</v>
      </c>
      <c r="J2387" s="196" t="s">
        <v>62</v>
      </c>
      <c r="K2387" s="197">
        <v>343.08</v>
      </c>
      <c r="L2387" s="196" t="s">
        <v>63</v>
      </c>
      <c r="M2387"/>
    </row>
    <row r="2388" spans="1:13" ht="13.5" hidden="1" x14ac:dyDescent="0.25">
      <c r="A2388" s="196" t="s">
        <v>2377</v>
      </c>
      <c r="B2388" s="196" t="s">
        <v>2378</v>
      </c>
      <c r="C2388" s="196" t="s">
        <v>2433</v>
      </c>
      <c r="D2388" s="196" t="s">
        <v>2434</v>
      </c>
      <c r="E2388" s="197" t="s">
        <v>11</v>
      </c>
      <c r="F2388" s="196" t="s">
        <v>11</v>
      </c>
      <c r="G2388" s="196">
        <v>103074</v>
      </c>
      <c r="H2388" s="196" t="s">
        <v>2466</v>
      </c>
      <c r="I2388" s="196" t="s">
        <v>19</v>
      </c>
      <c r="J2388" s="196" t="s">
        <v>62</v>
      </c>
      <c r="K2388" s="197">
        <v>160.53</v>
      </c>
      <c r="L2388" s="196" t="s">
        <v>63</v>
      </c>
      <c r="M2388"/>
    </row>
    <row r="2389" spans="1:13" ht="13.5" hidden="1" x14ac:dyDescent="0.25">
      <c r="A2389" s="196" t="s">
        <v>2377</v>
      </c>
      <c r="B2389" s="196" t="s">
        <v>2378</v>
      </c>
      <c r="C2389" s="196" t="s">
        <v>2433</v>
      </c>
      <c r="D2389" s="196" t="s">
        <v>2434</v>
      </c>
      <c r="E2389" s="197" t="s">
        <v>11</v>
      </c>
      <c r="F2389" s="196" t="s">
        <v>11</v>
      </c>
      <c r="G2389" s="196">
        <v>103075</v>
      </c>
      <c r="H2389" s="196" t="s">
        <v>2467</v>
      </c>
      <c r="I2389" s="196" t="s">
        <v>19</v>
      </c>
      <c r="J2389" s="196" t="s">
        <v>62</v>
      </c>
      <c r="K2389" s="197">
        <v>198.55</v>
      </c>
      <c r="L2389" s="196" t="s">
        <v>63</v>
      </c>
      <c r="M2389"/>
    </row>
    <row r="2390" spans="1:13" ht="13.5" hidden="1" x14ac:dyDescent="0.25">
      <c r="A2390" s="196" t="s">
        <v>2377</v>
      </c>
      <c r="B2390" s="196" t="s">
        <v>2378</v>
      </c>
      <c r="C2390" s="196" t="s">
        <v>2433</v>
      </c>
      <c r="D2390" s="196" t="s">
        <v>2434</v>
      </c>
      <c r="E2390" s="197" t="s">
        <v>11</v>
      </c>
      <c r="F2390" s="196" t="s">
        <v>11</v>
      </c>
      <c r="G2390" s="196">
        <v>103076</v>
      </c>
      <c r="H2390" s="196" t="s">
        <v>2468</v>
      </c>
      <c r="I2390" s="196" t="s">
        <v>19</v>
      </c>
      <c r="J2390" s="196" t="s">
        <v>62</v>
      </c>
      <c r="K2390" s="197">
        <v>141.85</v>
      </c>
      <c r="L2390" s="196" t="s">
        <v>63</v>
      </c>
      <c r="M2390"/>
    </row>
    <row r="2391" spans="1:13" ht="13.5" hidden="1" x14ac:dyDescent="0.25">
      <c r="A2391" s="196" t="s">
        <v>2377</v>
      </c>
      <c r="B2391" s="196" t="s">
        <v>2378</v>
      </c>
      <c r="C2391" s="196" t="s">
        <v>2433</v>
      </c>
      <c r="D2391" s="196" t="s">
        <v>2434</v>
      </c>
      <c r="E2391" s="197" t="s">
        <v>11</v>
      </c>
      <c r="F2391" s="196" t="s">
        <v>11</v>
      </c>
      <c r="G2391" s="196">
        <v>103077</v>
      </c>
      <c r="H2391" s="196" t="s">
        <v>2469</v>
      </c>
      <c r="I2391" s="196" t="s">
        <v>19</v>
      </c>
      <c r="J2391" s="196" t="s">
        <v>62</v>
      </c>
      <c r="K2391" s="197">
        <v>182.04</v>
      </c>
      <c r="L2391" s="196" t="s">
        <v>63</v>
      </c>
      <c r="M2391"/>
    </row>
    <row r="2392" spans="1:13" ht="13.5" hidden="1" x14ac:dyDescent="0.25">
      <c r="A2392" s="196" t="s">
        <v>2377</v>
      </c>
      <c r="B2392" s="196" t="s">
        <v>2378</v>
      </c>
      <c r="C2392" s="196" t="s">
        <v>2433</v>
      </c>
      <c r="D2392" s="196" t="s">
        <v>2434</v>
      </c>
      <c r="E2392" s="197" t="s">
        <v>11</v>
      </c>
      <c r="F2392" s="196" t="s">
        <v>11</v>
      </c>
      <c r="G2392" s="196">
        <v>103078</v>
      </c>
      <c r="H2392" s="196" t="s">
        <v>2470</v>
      </c>
      <c r="I2392" s="196" t="s">
        <v>19</v>
      </c>
      <c r="J2392" s="196" t="s">
        <v>62</v>
      </c>
      <c r="K2392" s="197">
        <v>218.86</v>
      </c>
      <c r="L2392" s="196" t="s">
        <v>63</v>
      </c>
      <c r="M2392"/>
    </row>
    <row r="2393" spans="1:13" ht="13.5" hidden="1" x14ac:dyDescent="0.25">
      <c r="A2393" s="196" t="s">
        <v>2377</v>
      </c>
      <c r="B2393" s="196" t="s">
        <v>2378</v>
      </c>
      <c r="C2393" s="196" t="s">
        <v>2433</v>
      </c>
      <c r="D2393" s="196" t="s">
        <v>2434</v>
      </c>
      <c r="E2393" s="197" t="s">
        <v>11</v>
      </c>
      <c r="F2393" s="196" t="s">
        <v>11</v>
      </c>
      <c r="G2393" s="196">
        <v>103079</v>
      </c>
      <c r="H2393" s="196" t="s">
        <v>2471</v>
      </c>
      <c r="I2393" s="196" t="s">
        <v>19</v>
      </c>
      <c r="J2393" s="196" t="s">
        <v>62</v>
      </c>
      <c r="K2393" s="197">
        <v>262.12</v>
      </c>
      <c r="L2393" s="196" t="s">
        <v>63</v>
      </c>
      <c r="M2393"/>
    </row>
    <row r="2394" spans="1:13" ht="13.5" hidden="1" x14ac:dyDescent="0.25">
      <c r="A2394" s="196" t="s">
        <v>2377</v>
      </c>
      <c r="B2394" s="196" t="s">
        <v>2378</v>
      </c>
      <c r="C2394" s="196" t="s">
        <v>2433</v>
      </c>
      <c r="D2394" s="196" t="s">
        <v>2434</v>
      </c>
      <c r="E2394" s="197" t="s">
        <v>11</v>
      </c>
      <c r="F2394" s="196" t="s">
        <v>11</v>
      </c>
      <c r="G2394" s="196">
        <v>103080</v>
      </c>
      <c r="H2394" s="196" t="s">
        <v>2472</v>
      </c>
      <c r="I2394" s="196" t="s">
        <v>19</v>
      </c>
      <c r="J2394" s="196" t="s">
        <v>62</v>
      </c>
      <c r="K2394" s="197">
        <v>320.88</v>
      </c>
      <c r="L2394" s="196" t="s">
        <v>63</v>
      </c>
      <c r="M2394"/>
    </row>
    <row r="2395" spans="1:13" ht="13.5" hidden="1" x14ac:dyDescent="0.25">
      <c r="A2395" s="196" t="s">
        <v>2377</v>
      </c>
      <c r="B2395" s="196" t="s">
        <v>2378</v>
      </c>
      <c r="C2395" s="196" t="s">
        <v>2473</v>
      </c>
      <c r="D2395" s="196" t="s">
        <v>2474</v>
      </c>
      <c r="E2395" s="197" t="s">
        <v>11</v>
      </c>
      <c r="F2395" s="196" t="s">
        <v>11</v>
      </c>
      <c r="G2395" s="196">
        <v>92263</v>
      </c>
      <c r="H2395" s="196" t="s">
        <v>2475</v>
      </c>
      <c r="I2395" s="196" t="s">
        <v>19</v>
      </c>
      <c r="J2395" s="196" t="s">
        <v>62</v>
      </c>
      <c r="K2395" s="197">
        <v>152.37</v>
      </c>
      <c r="L2395" s="196" t="s">
        <v>63</v>
      </c>
      <c r="M2395"/>
    </row>
    <row r="2396" spans="1:13" ht="13.5" hidden="1" x14ac:dyDescent="0.25">
      <c r="A2396" s="196" t="s">
        <v>2377</v>
      </c>
      <c r="B2396" s="196" t="s">
        <v>2378</v>
      </c>
      <c r="C2396" s="196" t="s">
        <v>2473</v>
      </c>
      <c r="D2396" s="196" t="s">
        <v>2474</v>
      </c>
      <c r="E2396" s="197" t="s">
        <v>11</v>
      </c>
      <c r="F2396" s="196" t="s">
        <v>11</v>
      </c>
      <c r="G2396" s="196">
        <v>92264</v>
      </c>
      <c r="H2396" s="196" t="s">
        <v>2476</v>
      </c>
      <c r="I2396" s="196" t="s">
        <v>19</v>
      </c>
      <c r="J2396" s="196" t="s">
        <v>62</v>
      </c>
      <c r="K2396" s="197">
        <v>187.55</v>
      </c>
      <c r="L2396" s="196" t="s">
        <v>63</v>
      </c>
      <c r="M2396"/>
    </row>
    <row r="2397" spans="1:13" ht="13.5" hidden="1" x14ac:dyDescent="0.25">
      <c r="A2397" s="196" t="s">
        <v>2377</v>
      </c>
      <c r="B2397" s="196" t="s">
        <v>2378</v>
      </c>
      <c r="C2397" s="196" t="s">
        <v>2473</v>
      </c>
      <c r="D2397" s="196" t="s">
        <v>2474</v>
      </c>
      <c r="E2397" s="197" t="s">
        <v>11</v>
      </c>
      <c r="F2397" s="196" t="s">
        <v>11</v>
      </c>
      <c r="G2397" s="196">
        <v>92265</v>
      </c>
      <c r="H2397" s="196" t="s">
        <v>2477</v>
      </c>
      <c r="I2397" s="196" t="s">
        <v>19</v>
      </c>
      <c r="J2397" s="196" t="s">
        <v>62</v>
      </c>
      <c r="K2397" s="197">
        <v>110.93</v>
      </c>
      <c r="L2397" s="196" t="s">
        <v>63</v>
      </c>
      <c r="M2397"/>
    </row>
    <row r="2398" spans="1:13" ht="13.5" hidden="1" x14ac:dyDescent="0.25">
      <c r="A2398" s="196" t="s">
        <v>2377</v>
      </c>
      <c r="B2398" s="196" t="s">
        <v>2378</v>
      </c>
      <c r="C2398" s="196" t="s">
        <v>2473</v>
      </c>
      <c r="D2398" s="196" t="s">
        <v>2474</v>
      </c>
      <c r="E2398" s="197" t="s">
        <v>11</v>
      </c>
      <c r="F2398" s="196" t="s">
        <v>11</v>
      </c>
      <c r="G2398" s="196">
        <v>92266</v>
      </c>
      <c r="H2398" s="196" t="s">
        <v>2478</v>
      </c>
      <c r="I2398" s="196" t="s">
        <v>19</v>
      </c>
      <c r="J2398" s="196" t="s">
        <v>62</v>
      </c>
      <c r="K2398" s="197">
        <v>141.1</v>
      </c>
      <c r="L2398" s="196" t="s">
        <v>63</v>
      </c>
      <c r="M2398"/>
    </row>
    <row r="2399" spans="1:13" ht="13.5" hidden="1" x14ac:dyDescent="0.25">
      <c r="A2399" s="196" t="s">
        <v>2377</v>
      </c>
      <c r="B2399" s="196" t="s">
        <v>2378</v>
      </c>
      <c r="C2399" s="196" t="s">
        <v>2473</v>
      </c>
      <c r="D2399" s="196" t="s">
        <v>2474</v>
      </c>
      <c r="E2399" s="197" t="s">
        <v>11</v>
      </c>
      <c r="F2399" s="196" t="s">
        <v>11</v>
      </c>
      <c r="G2399" s="196">
        <v>92267</v>
      </c>
      <c r="H2399" s="196" t="s">
        <v>2479</v>
      </c>
      <c r="I2399" s="196" t="s">
        <v>19</v>
      </c>
      <c r="J2399" s="196" t="s">
        <v>62</v>
      </c>
      <c r="K2399" s="197">
        <v>41.03</v>
      </c>
      <c r="L2399" s="196" t="s">
        <v>63</v>
      </c>
      <c r="M2399"/>
    </row>
    <row r="2400" spans="1:13" ht="13.5" hidden="1" x14ac:dyDescent="0.25">
      <c r="A2400" s="196" t="s">
        <v>2377</v>
      </c>
      <c r="B2400" s="196" t="s">
        <v>2378</v>
      </c>
      <c r="C2400" s="196" t="s">
        <v>2473</v>
      </c>
      <c r="D2400" s="196" t="s">
        <v>2474</v>
      </c>
      <c r="E2400" s="197" t="s">
        <v>11</v>
      </c>
      <c r="F2400" s="196" t="s">
        <v>11</v>
      </c>
      <c r="G2400" s="196">
        <v>92268</v>
      </c>
      <c r="H2400" s="196" t="s">
        <v>2480</v>
      </c>
      <c r="I2400" s="196" t="s">
        <v>19</v>
      </c>
      <c r="J2400" s="196" t="s">
        <v>62</v>
      </c>
      <c r="K2400" s="197">
        <v>68.680000000000007</v>
      </c>
      <c r="L2400" s="196" t="s">
        <v>63</v>
      </c>
      <c r="M2400"/>
    </row>
    <row r="2401" spans="1:13" ht="13.5" hidden="1" x14ac:dyDescent="0.25">
      <c r="A2401" s="196" t="s">
        <v>2377</v>
      </c>
      <c r="B2401" s="196" t="s">
        <v>2378</v>
      </c>
      <c r="C2401" s="196" t="s">
        <v>2473</v>
      </c>
      <c r="D2401" s="196" t="s">
        <v>2474</v>
      </c>
      <c r="E2401" s="197" t="s">
        <v>11</v>
      </c>
      <c r="F2401" s="196" t="s">
        <v>11</v>
      </c>
      <c r="G2401" s="196">
        <v>92269</v>
      </c>
      <c r="H2401" s="196" t="s">
        <v>2481</v>
      </c>
      <c r="I2401" s="196" t="s">
        <v>19</v>
      </c>
      <c r="J2401" s="196" t="s">
        <v>62</v>
      </c>
      <c r="K2401" s="197">
        <v>127.15</v>
      </c>
      <c r="L2401" s="196" t="s">
        <v>63</v>
      </c>
      <c r="M2401"/>
    </row>
    <row r="2402" spans="1:13" ht="13.5" hidden="1" x14ac:dyDescent="0.25">
      <c r="A2402" s="196" t="s">
        <v>2377</v>
      </c>
      <c r="B2402" s="196" t="s">
        <v>2378</v>
      </c>
      <c r="C2402" s="196" t="s">
        <v>2473</v>
      </c>
      <c r="D2402" s="196" t="s">
        <v>2474</v>
      </c>
      <c r="E2402" s="197" t="s">
        <v>11</v>
      </c>
      <c r="F2402" s="196" t="s">
        <v>11</v>
      </c>
      <c r="G2402" s="196">
        <v>92270</v>
      </c>
      <c r="H2402" s="196" t="s">
        <v>2482</v>
      </c>
      <c r="I2402" s="196" t="s">
        <v>19</v>
      </c>
      <c r="J2402" s="196" t="s">
        <v>62</v>
      </c>
      <c r="K2402" s="197">
        <v>191.32</v>
      </c>
      <c r="L2402" s="196" t="s">
        <v>63</v>
      </c>
      <c r="M2402"/>
    </row>
    <row r="2403" spans="1:13" ht="13.5" hidden="1" x14ac:dyDescent="0.25">
      <c r="A2403" s="196" t="s">
        <v>2377</v>
      </c>
      <c r="B2403" s="196" t="s">
        <v>2378</v>
      </c>
      <c r="C2403" s="196" t="s">
        <v>2473</v>
      </c>
      <c r="D2403" s="196" t="s">
        <v>2474</v>
      </c>
      <c r="E2403" s="197" t="s">
        <v>11</v>
      </c>
      <c r="F2403" s="196" t="s">
        <v>11</v>
      </c>
      <c r="G2403" s="196">
        <v>92271</v>
      </c>
      <c r="H2403" s="196" t="s">
        <v>2483</v>
      </c>
      <c r="I2403" s="196" t="s">
        <v>19</v>
      </c>
      <c r="J2403" s="196" t="s">
        <v>62</v>
      </c>
      <c r="K2403" s="197">
        <v>119.84</v>
      </c>
      <c r="L2403" s="196" t="s">
        <v>63</v>
      </c>
      <c r="M2403"/>
    </row>
    <row r="2404" spans="1:13" ht="13.5" hidden="1" x14ac:dyDescent="0.25">
      <c r="A2404" s="196" t="s">
        <v>2377</v>
      </c>
      <c r="B2404" s="196" t="s">
        <v>2378</v>
      </c>
      <c r="C2404" s="196" t="s">
        <v>2473</v>
      </c>
      <c r="D2404" s="196" t="s">
        <v>2474</v>
      </c>
      <c r="E2404" s="197" t="s">
        <v>11</v>
      </c>
      <c r="F2404" s="196" t="s">
        <v>11</v>
      </c>
      <c r="G2404" s="196">
        <v>92272</v>
      </c>
      <c r="H2404" s="196" t="s">
        <v>2484</v>
      </c>
      <c r="I2404" s="196" t="s">
        <v>9</v>
      </c>
      <c r="J2404" s="196" t="s">
        <v>62</v>
      </c>
      <c r="K2404" s="197">
        <v>33.86</v>
      </c>
      <c r="L2404" s="196" t="s">
        <v>63</v>
      </c>
      <c r="M2404"/>
    </row>
    <row r="2405" spans="1:13" ht="13.5" hidden="1" x14ac:dyDescent="0.25">
      <c r="A2405" s="196" t="s">
        <v>2377</v>
      </c>
      <c r="B2405" s="196" t="s">
        <v>2378</v>
      </c>
      <c r="C2405" s="196" t="s">
        <v>2473</v>
      </c>
      <c r="D2405" s="196" t="s">
        <v>2474</v>
      </c>
      <c r="E2405" s="197" t="s">
        <v>11</v>
      </c>
      <c r="F2405" s="196" t="s">
        <v>11</v>
      </c>
      <c r="G2405" s="196">
        <v>92273</v>
      </c>
      <c r="H2405" s="196" t="s">
        <v>2485</v>
      </c>
      <c r="I2405" s="196" t="s">
        <v>9</v>
      </c>
      <c r="J2405" s="196" t="s">
        <v>62</v>
      </c>
      <c r="K2405" s="197">
        <v>15.02</v>
      </c>
      <c r="L2405" s="196" t="s">
        <v>63</v>
      </c>
      <c r="M2405"/>
    </row>
    <row r="2406" spans="1:13" ht="13.5" hidden="1" x14ac:dyDescent="0.25">
      <c r="A2406" s="196" t="s">
        <v>2377</v>
      </c>
      <c r="B2406" s="196" t="s">
        <v>2378</v>
      </c>
      <c r="C2406" s="196" t="s">
        <v>2473</v>
      </c>
      <c r="D2406" s="196" t="s">
        <v>2474</v>
      </c>
      <c r="E2406" s="197" t="s">
        <v>11</v>
      </c>
      <c r="F2406" s="196" t="s">
        <v>11</v>
      </c>
      <c r="G2406" s="196">
        <v>92409</v>
      </c>
      <c r="H2406" s="196" t="s">
        <v>2486</v>
      </c>
      <c r="I2406" s="196" t="s">
        <v>19</v>
      </c>
      <c r="J2406" s="196" t="s">
        <v>62</v>
      </c>
      <c r="K2406" s="197">
        <v>248.19</v>
      </c>
      <c r="L2406" s="196" t="s">
        <v>63</v>
      </c>
      <c r="M2406"/>
    </row>
    <row r="2407" spans="1:13" ht="13.5" hidden="1" x14ac:dyDescent="0.25">
      <c r="A2407" s="196" t="s">
        <v>2377</v>
      </c>
      <c r="B2407" s="196" t="s">
        <v>2378</v>
      </c>
      <c r="C2407" s="196" t="s">
        <v>2473</v>
      </c>
      <c r="D2407" s="196" t="s">
        <v>2474</v>
      </c>
      <c r="E2407" s="197" t="s">
        <v>11</v>
      </c>
      <c r="F2407" s="196" t="s">
        <v>11</v>
      </c>
      <c r="G2407" s="196">
        <v>92411</v>
      </c>
      <c r="H2407" s="196" t="s">
        <v>2487</v>
      </c>
      <c r="I2407" s="196" t="s">
        <v>19</v>
      </c>
      <c r="J2407" s="196" t="s">
        <v>62</v>
      </c>
      <c r="K2407" s="197">
        <v>172.02</v>
      </c>
      <c r="L2407" s="196" t="s">
        <v>63</v>
      </c>
      <c r="M2407"/>
    </row>
    <row r="2408" spans="1:13" ht="13.5" hidden="1" x14ac:dyDescent="0.25">
      <c r="A2408" s="196" t="s">
        <v>2377</v>
      </c>
      <c r="B2408" s="196" t="s">
        <v>2378</v>
      </c>
      <c r="C2408" s="196" t="s">
        <v>2473</v>
      </c>
      <c r="D2408" s="196" t="s">
        <v>2474</v>
      </c>
      <c r="E2408" s="197" t="s">
        <v>11</v>
      </c>
      <c r="F2408" s="196" t="s">
        <v>11</v>
      </c>
      <c r="G2408" s="196">
        <v>92413</v>
      </c>
      <c r="H2408" s="196" t="s">
        <v>2488</v>
      </c>
      <c r="I2408" s="196" t="s">
        <v>19</v>
      </c>
      <c r="J2408" s="196" t="s">
        <v>62</v>
      </c>
      <c r="K2408" s="197">
        <v>115.55</v>
      </c>
      <c r="L2408" s="196" t="s">
        <v>63</v>
      </c>
      <c r="M2408"/>
    </row>
    <row r="2409" spans="1:13" ht="13.5" hidden="1" x14ac:dyDescent="0.25">
      <c r="A2409" s="196" t="s">
        <v>2377</v>
      </c>
      <c r="B2409" s="196" t="s">
        <v>2378</v>
      </c>
      <c r="C2409" s="196" t="s">
        <v>2473</v>
      </c>
      <c r="D2409" s="196" t="s">
        <v>2474</v>
      </c>
      <c r="E2409" s="197" t="s">
        <v>11</v>
      </c>
      <c r="F2409" s="196" t="s">
        <v>11</v>
      </c>
      <c r="G2409" s="196">
        <v>92415</v>
      </c>
      <c r="H2409" s="196" t="s">
        <v>2489</v>
      </c>
      <c r="I2409" s="196" t="s">
        <v>19</v>
      </c>
      <c r="J2409" s="196" t="s">
        <v>62</v>
      </c>
      <c r="K2409" s="197">
        <v>143.69999999999999</v>
      </c>
      <c r="L2409" s="196" t="s">
        <v>63</v>
      </c>
      <c r="M2409"/>
    </row>
    <row r="2410" spans="1:13" ht="13.5" hidden="1" x14ac:dyDescent="0.25">
      <c r="A2410" s="196" t="s">
        <v>2377</v>
      </c>
      <c r="B2410" s="196" t="s">
        <v>2378</v>
      </c>
      <c r="C2410" s="196" t="s">
        <v>2473</v>
      </c>
      <c r="D2410" s="196" t="s">
        <v>2474</v>
      </c>
      <c r="E2410" s="197" t="s">
        <v>11</v>
      </c>
      <c r="F2410" s="196" t="s">
        <v>11</v>
      </c>
      <c r="G2410" s="196">
        <v>92417</v>
      </c>
      <c r="H2410" s="196" t="s">
        <v>2490</v>
      </c>
      <c r="I2410" s="196" t="s">
        <v>19</v>
      </c>
      <c r="J2410" s="196" t="s">
        <v>62</v>
      </c>
      <c r="K2410" s="197">
        <v>172.1</v>
      </c>
      <c r="L2410" s="196" t="s">
        <v>63</v>
      </c>
      <c r="M2410"/>
    </row>
    <row r="2411" spans="1:13" ht="13.5" hidden="1" x14ac:dyDescent="0.25">
      <c r="A2411" s="196" t="s">
        <v>2377</v>
      </c>
      <c r="B2411" s="196" t="s">
        <v>2378</v>
      </c>
      <c r="C2411" s="196" t="s">
        <v>2473</v>
      </c>
      <c r="D2411" s="196" t="s">
        <v>2474</v>
      </c>
      <c r="E2411" s="197" t="s">
        <v>11</v>
      </c>
      <c r="F2411" s="196" t="s">
        <v>11</v>
      </c>
      <c r="G2411" s="196">
        <v>92419</v>
      </c>
      <c r="H2411" s="196" t="s">
        <v>2491</v>
      </c>
      <c r="I2411" s="196" t="s">
        <v>19</v>
      </c>
      <c r="J2411" s="196" t="s">
        <v>62</v>
      </c>
      <c r="K2411" s="197">
        <v>93.69</v>
      </c>
      <c r="L2411" s="196" t="s">
        <v>63</v>
      </c>
      <c r="M2411"/>
    </row>
    <row r="2412" spans="1:13" ht="13.5" hidden="1" x14ac:dyDescent="0.25">
      <c r="A2412" s="196" t="s">
        <v>2377</v>
      </c>
      <c r="B2412" s="196" t="s">
        <v>2378</v>
      </c>
      <c r="C2412" s="196" t="s">
        <v>2473</v>
      </c>
      <c r="D2412" s="196" t="s">
        <v>2474</v>
      </c>
      <c r="E2412" s="197" t="s">
        <v>11</v>
      </c>
      <c r="F2412" s="196" t="s">
        <v>11</v>
      </c>
      <c r="G2412" s="196">
        <v>92421</v>
      </c>
      <c r="H2412" s="196" t="s">
        <v>2492</v>
      </c>
      <c r="I2412" s="196" t="s">
        <v>19</v>
      </c>
      <c r="J2412" s="196" t="s">
        <v>62</v>
      </c>
      <c r="K2412" s="197">
        <v>115.46</v>
      </c>
      <c r="L2412" s="196" t="s">
        <v>63</v>
      </c>
      <c r="M2412"/>
    </row>
    <row r="2413" spans="1:13" ht="13.5" hidden="1" x14ac:dyDescent="0.25">
      <c r="A2413" s="196" t="s">
        <v>2377</v>
      </c>
      <c r="B2413" s="196" t="s">
        <v>2378</v>
      </c>
      <c r="C2413" s="196" t="s">
        <v>2473</v>
      </c>
      <c r="D2413" s="196" t="s">
        <v>2474</v>
      </c>
      <c r="E2413" s="197" t="s">
        <v>11</v>
      </c>
      <c r="F2413" s="196" t="s">
        <v>11</v>
      </c>
      <c r="G2413" s="196">
        <v>92423</v>
      </c>
      <c r="H2413" s="196" t="s">
        <v>2493</v>
      </c>
      <c r="I2413" s="196" t="s">
        <v>19</v>
      </c>
      <c r="J2413" s="196" t="s">
        <v>62</v>
      </c>
      <c r="K2413" s="197">
        <v>77.8</v>
      </c>
      <c r="L2413" s="196" t="s">
        <v>63</v>
      </c>
      <c r="M2413"/>
    </row>
    <row r="2414" spans="1:13" ht="13.5" hidden="1" x14ac:dyDescent="0.25">
      <c r="A2414" s="196" t="s">
        <v>2377</v>
      </c>
      <c r="B2414" s="196" t="s">
        <v>2378</v>
      </c>
      <c r="C2414" s="196" t="s">
        <v>2473</v>
      </c>
      <c r="D2414" s="196" t="s">
        <v>2474</v>
      </c>
      <c r="E2414" s="197" t="s">
        <v>11</v>
      </c>
      <c r="F2414" s="196" t="s">
        <v>11</v>
      </c>
      <c r="G2414" s="196">
        <v>92425</v>
      </c>
      <c r="H2414" s="196" t="s">
        <v>2494</v>
      </c>
      <c r="I2414" s="196" t="s">
        <v>19</v>
      </c>
      <c r="J2414" s="196" t="s">
        <v>62</v>
      </c>
      <c r="K2414" s="197">
        <v>96.74</v>
      </c>
      <c r="L2414" s="196" t="s">
        <v>63</v>
      </c>
      <c r="M2414"/>
    </row>
    <row r="2415" spans="1:13" ht="13.5" hidden="1" x14ac:dyDescent="0.25">
      <c r="A2415" s="196" t="s">
        <v>2377</v>
      </c>
      <c r="B2415" s="196" t="s">
        <v>2378</v>
      </c>
      <c r="C2415" s="196" t="s">
        <v>2473</v>
      </c>
      <c r="D2415" s="196" t="s">
        <v>2474</v>
      </c>
      <c r="E2415" s="197" t="s">
        <v>11</v>
      </c>
      <c r="F2415" s="196" t="s">
        <v>11</v>
      </c>
      <c r="G2415" s="196">
        <v>92427</v>
      </c>
      <c r="H2415" s="196" t="s">
        <v>2495</v>
      </c>
      <c r="I2415" s="196" t="s">
        <v>19</v>
      </c>
      <c r="J2415" s="196" t="s">
        <v>62</v>
      </c>
      <c r="K2415" s="197">
        <v>69.77</v>
      </c>
      <c r="L2415" s="196" t="s">
        <v>63</v>
      </c>
      <c r="M2415"/>
    </row>
    <row r="2416" spans="1:13" ht="13.5" hidden="1" x14ac:dyDescent="0.25">
      <c r="A2416" s="196" t="s">
        <v>2377</v>
      </c>
      <c r="B2416" s="196" t="s">
        <v>2378</v>
      </c>
      <c r="C2416" s="196" t="s">
        <v>2473</v>
      </c>
      <c r="D2416" s="196" t="s">
        <v>2474</v>
      </c>
      <c r="E2416" s="197" t="s">
        <v>11</v>
      </c>
      <c r="F2416" s="196" t="s">
        <v>11</v>
      </c>
      <c r="G2416" s="196">
        <v>92429</v>
      </c>
      <c r="H2416" s="196" t="s">
        <v>2496</v>
      </c>
      <c r="I2416" s="196" t="s">
        <v>19</v>
      </c>
      <c r="J2416" s="196" t="s">
        <v>62</v>
      </c>
      <c r="K2416" s="197">
        <v>87.31</v>
      </c>
      <c r="L2416" s="196" t="s">
        <v>63</v>
      </c>
      <c r="M2416"/>
    </row>
    <row r="2417" spans="1:13" ht="13.5" hidden="1" x14ac:dyDescent="0.25">
      <c r="A2417" s="196" t="s">
        <v>2377</v>
      </c>
      <c r="B2417" s="196" t="s">
        <v>2378</v>
      </c>
      <c r="C2417" s="196" t="s">
        <v>2473</v>
      </c>
      <c r="D2417" s="196" t="s">
        <v>2474</v>
      </c>
      <c r="E2417" s="197" t="s">
        <v>11</v>
      </c>
      <c r="F2417" s="196" t="s">
        <v>11</v>
      </c>
      <c r="G2417" s="196">
        <v>92431</v>
      </c>
      <c r="H2417" s="196" t="s">
        <v>2497</v>
      </c>
      <c r="I2417" s="196" t="s">
        <v>19</v>
      </c>
      <c r="J2417" s="196" t="s">
        <v>62</v>
      </c>
      <c r="K2417" s="197">
        <v>65.25</v>
      </c>
      <c r="L2417" s="196" t="s">
        <v>63</v>
      </c>
      <c r="M2417"/>
    </row>
    <row r="2418" spans="1:13" ht="13.5" hidden="1" x14ac:dyDescent="0.25">
      <c r="A2418" s="196" t="s">
        <v>2377</v>
      </c>
      <c r="B2418" s="196" t="s">
        <v>2378</v>
      </c>
      <c r="C2418" s="196" t="s">
        <v>2473</v>
      </c>
      <c r="D2418" s="196" t="s">
        <v>2474</v>
      </c>
      <c r="E2418" s="197" t="s">
        <v>11</v>
      </c>
      <c r="F2418" s="196" t="s">
        <v>11</v>
      </c>
      <c r="G2418" s="196">
        <v>92433</v>
      </c>
      <c r="H2418" s="196" t="s">
        <v>2498</v>
      </c>
      <c r="I2418" s="196" t="s">
        <v>19</v>
      </c>
      <c r="J2418" s="196" t="s">
        <v>62</v>
      </c>
      <c r="K2418" s="197">
        <v>81.91</v>
      </c>
      <c r="L2418" s="196" t="s">
        <v>63</v>
      </c>
      <c r="M2418"/>
    </row>
    <row r="2419" spans="1:13" ht="13.5" hidden="1" x14ac:dyDescent="0.25">
      <c r="A2419" s="196" t="s">
        <v>2377</v>
      </c>
      <c r="B2419" s="196" t="s">
        <v>2378</v>
      </c>
      <c r="C2419" s="196" t="s">
        <v>2473</v>
      </c>
      <c r="D2419" s="196" t="s">
        <v>2474</v>
      </c>
      <c r="E2419" s="197" t="s">
        <v>11</v>
      </c>
      <c r="F2419" s="196" t="s">
        <v>11</v>
      </c>
      <c r="G2419" s="196">
        <v>92435</v>
      </c>
      <c r="H2419" s="196" t="s">
        <v>2499</v>
      </c>
      <c r="I2419" s="196" t="s">
        <v>19</v>
      </c>
      <c r="J2419" s="196" t="s">
        <v>62</v>
      </c>
      <c r="K2419" s="197">
        <v>62.28</v>
      </c>
      <c r="L2419" s="196" t="s">
        <v>63</v>
      </c>
      <c r="M2419"/>
    </row>
    <row r="2420" spans="1:13" ht="13.5" hidden="1" x14ac:dyDescent="0.25">
      <c r="A2420" s="196" t="s">
        <v>2377</v>
      </c>
      <c r="B2420" s="196" t="s">
        <v>2378</v>
      </c>
      <c r="C2420" s="196" t="s">
        <v>2473</v>
      </c>
      <c r="D2420" s="196" t="s">
        <v>2474</v>
      </c>
      <c r="E2420" s="197" t="s">
        <v>11</v>
      </c>
      <c r="F2420" s="196" t="s">
        <v>11</v>
      </c>
      <c r="G2420" s="196">
        <v>92437</v>
      </c>
      <c r="H2420" s="196" t="s">
        <v>2500</v>
      </c>
      <c r="I2420" s="196" t="s">
        <v>19</v>
      </c>
      <c r="J2420" s="196" t="s">
        <v>62</v>
      </c>
      <c r="K2420" s="197">
        <v>78.39</v>
      </c>
      <c r="L2420" s="196" t="s">
        <v>63</v>
      </c>
      <c r="M2420"/>
    </row>
    <row r="2421" spans="1:13" ht="13.5" hidden="1" x14ac:dyDescent="0.25">
      <c r="A2421" s="196" t="s">
        <v>2377</v>
      </c>
      <c r="B2421" s="196" t="s">
        <v>2378</v>
      </c>
      <c r="C2421" s="196" t="s">
        <v>2473</v>
      </c>
      <c r="D2421" s="196" t="s">
        <v>2474</v>
      </c>
      <c r="E2421" s="197" t="s">
        <v>11</v>
      </c>
      <c r="F2421" s="196" t="s">
        <v>11</v>
      </c>
      <c r="G2421" s="196">
        <v>92439</v>
      </c>
      <c r="H2421" s="196" t="s">
        <v>2501</v>
      </c>
      <c r="I2421" s="196" t="s">
        <v>19</v>
      </c>
      <c r="J2421" s="196" t="s">
        <v>62</v>
      </c>
      <c r="K2421" s="197">
        <v>60.16</v>
      </c>
      <c r="L2421" s="196" t="s">
        <v>63</v>
      </c>
      <c r="M2421"/>
    </row>
    <row r="2422" spans="1:13" ht="13.5" hidden="1" x14ac:dyDescent="0.25">
      <c r="A2422" s="196" t="s">
        <v>2377</v>
      </c>
      <c r="B2422" s="196" t="s">
        <v>2378</v>
      </c>
      <c r="C2422" s="196" t="s">
        <v>2473</v>
      </c>
      <c r="D2422" s="196" t="s">
        <v>2474</v>
      </c>
      <c r="E2422" s="197" t="s">
        <v>11</v>
      </c>
      <c r="F2422" s="196" t="s">
        <v>11</v>
      </c>
      <c r="G2422" s="196">
        <v>92441</v>
      </c>
      <c r="H2422" s="196" t="s">
        <v>2502</v>
      </c>
      <c r="I2422" s="196" t="s">
        <v>19</v>
      </c>
      <c r="J2422" s="196" t="s">
        <v>62</v>
      </c>
      <c r="K2422" s="197">
        <v>75.86</v>
      </c>
      <c r="L2422" s="196" t="s">
        <v>63</v>
      </c>
      <c r="M2422"/>
    </row>
    <row r="2423" spans="1:13" ht="13.5" hidden="1" x14ac:dyDescent="0.25">
      <c r="A2423" s="196" t="s">
        <v>2377</v>
      </c>
      <c r="B2423" s="196" t="s">
        <v>2378</v>
      </c>
      <c r="C2423" s="196" t="s">
        <v>2473</v>
      </c>
      <c r="D2423" s="196" t="s">
        <v>2474</v>
      </c>
      <c r="E2423" s="197" t="s">
        <v>11</v>
      </c>
      <c r="F2423" s="196" t="s">
        <v>11</v>
      </c>
      <c r="G2423" s="196">
        <v>92443</v>
      </c>
      <c r="H2423" s="196" t="s">
        <v>2503</v>
      </c>
      <c r="I2423" s="196" t="s">
        <v>19</v>
      </c>
      <c r="J2423" s="196" t="s">
        <v>62</v>
      </c>
      <c r="K2423" s="197">
        <v>55.74</v>
      </c>
      <c r="L2423" s="196" t="s">
        <v>63</v>
      </c>
      <c r="M2423"/>
    </row>
    <row r="2424" spans="1:13" ht="13.5" hidden="1" x14ac:dyDescent="0.25">
      <c r="A2424" s="196" t="s">
        <v>2377</v>
      </c>
      <c r="B2424" s="196" t="s">
        <v>2378</v>
      </c>
      <c r="C2424" s="196" t="s">
        <v>2473</v>
      </c>
      <c r="D2424" s="196" t="s">
        <v>2474</v>
      </c>
      <c r="E2424" s="197" t="s">
        <v>11</v>
      </c>
      <c r="F2424" s="196" t="s">
        <v>11</v>
      </c>
      <c r="G2424" s="196">
        <v>92445</v>
      </c>
      <c r="H2424" s="196" t="s">
        <v>2504</v>
      </c>
      <c r="I2424" s="196" t="s">
        <v>19</v>
      </c>
      <c r="J2424" s="196" t="s">
        <v>62</v>
      </c>
      <c r="K2424" s="197">
        <v>70.89</v>
      </c>
      <c r="L2424" s="196" t="s">
        <v>63</v>
      </c>
      <c r="M2424"/>
    </row>
    <row r="2425" spans="1:13" ht="13.5" hidden="1" x14ac:dyDescent="0.25">
      <c r="A2425" s="196" t="s">
        <v>2377</v>
      </c>
      <c r="B2425" s="196" t="s">
        <v>2378</v>
      </c>
      <c r="C2425" s="196" t="s">
        <v>2473</v>
      </c>
      <c r="D2425" s="196" t="s">
        <v>2474</v>
      </c>
      <c r="E2425" s="197" t="s">
        <v>11</v>
      </c>
      <c r="F2425" s="196" t="s">
        <v>11</v>
      </c>
      <c r="G2425" s="196">
        <v>92446</v>
      </c>
      <c r="H2425" s="196" t="s">
        <v>2505</v>
      </c>
      <c r="I2425" s="196" t="s">
        <v>19</v>
      </c>
      <c r="J2425" s="196" t="s">
        <v>62</v>
      </c>
      <c r="K2425" s="197">
        <v>337.69</v>
      </c>
      <c r="L2425" s="196" t="s">
        <v>63</v>
      </c>
      <c r="M2425"/>
    </row>
    <row r="2426" spans="1:13" ht="13.5" hidden="1" x14ac:dyDescent="0.25">
      <c r="A2426" s="196" t="s">
        <v>2377</v>
      </c>
      <c r="B2426" s="196" t="s">
        <v>2378</v>
      </c>
      <c r="C2426" s="196" t="s">
        <v>2473</v>
      </c>
      <c r="D2426" s="196" t="s">
        <v>2474</v>
      </c>
      <c r="E2426" s="197" t="s">
        <v>11</v>
      </c>
      <c r="F2426" s="196" t="s">
        <v>11</v>
      </c>
      <c r="G2426" s="196">
        <v>92447</v>
      </c>
      <c r="H2426" s="196" t="s">
        <v>2506</v>
      </c>
      <c r="I2426" s="196" t="s">
        <v>19</v>
      </c>
      <c r="J2426" s="196" t="s">
        <v>62</v>
      </c>
      <c r="K2426" s="197">
        <v>234.85</v>
      </c>
      <c r="L2426" s="196" t="s">
        <v>63</v>
      </c>
      <c r="M2426"/>
    </row>
    <row r="2427" spans="1:13" ht="13.5" hidden="1" x14ac:dyDescent="0.25">
      <c r="A2427" s="196" t="s">
        <v>2377</v>
      </c>
      <c r="B2427" s="196" t="s">
        <v>2378</v>
      </c>
      <c r="C2427" s="196" t="s">
        <v>2473</v>
      </c>
      <c r="D2427" s="196" t="s">
        <v>2474</v>
      </c>
      <c r="E2427" s="197" t="s">
        <v>11</v>
      </c>
      <c r="F2427" s="196" t="s">
        <v>11</v>
      </c>
      <c r="G2427" s="196">
        <v>92448</v>
      </c>
      <c r="H2427" s="196" t="s">
        <v>2507</v>
      </c>
      <c r="I2427" s="196" t="s">
        <v>19</v>
      </c>
      <c r="J2427" s="196" t="s">
        <v>62</v>
      </c>
      <c r="K2427" s="197">
        <v>182.23</v>
      </c>
      <c r="L2427" s="196" t="s">
        <v>63</v>
      </c>
      <c r="M2427"/>
    </row>
    <row r="2428" spans="1:13" ht="13.5" hidden="1" x14ac:dyDescent="0.25">
      <c r="A2428" s="196" t="s">
        <v>2377</v>
      </c>
      <c r="B2428" s="196" t="s">
        <v>2378</v>
      </c>
      <c r="C2428" s="196" t="s">
        <v>2473</v>
      </c>
      <c r="D2428" s="196" t="s">
        <v>2474</v>
      </c>
      <c r="E2428" s="197" t="s">
        <v>11</v>
      </c>
      <c r="F2428" s="196" t="s">
        <v>11</v>
      </c>
      <c r="G2428" s="196">
        <v>92449</v>
      </c>
      <c r="H2428" s="196" t="s">
        <v>2508</v>
      </c>
      <c r="I2428" s="196" t="s">
        <v>19</v>
      </c>
      <c r="J2428" s="196" t="s">
        <v>62</v>
      </c>
      <c r="K2428" s="197">
        <v>272.66000000000003</v>
      </c>
      <c r="L2428" s="196" t="s">
        <v>63</v>
      </c>
      <c r="M2428"/>
    </row>
    <row r="2429" spans="1:13" ht="13.5" hidden="1" x14ac:dyDescent="0.25">
      <c r="A2429" s="196" t="s">
        <v>2377</v>
      </c>
      <c r="B2429" s="196" t="s">
        <v>2378</v>
      </c>
      <c r="C2429" s="196" t="s">
        <v>2473</v>
      </c>
      <c r="D2429" s="196" t="s">
        <v>2474</v>
      </c>
      <c r="E2429" s="197" t="s">
        <v>11</v>
      </c>
      <c r="F2429" s="196" t="s">
        <v>11</v>
      </c>
      <c r="G2429" s="196">
        <v>92450</v>
      </c>
      <c r="H2429" s="196" t="s">
        <v>2509</v>
      </c>
      <c r="I2429" s="196" t="s">
        <v>19</v>
      </c>
      <c r="J2429" s="196" t="s">
        <v>62</v>
      </c>
      <c r="K2429" s="197">
        <v>343.45</v>
      </c>
      <c r="L2429" s="196" t="s">
        <v>63</v>
      </c>
      <c r="M2429"/>
    </row>
    <row r="2430" spans="1:13" ht="13.5" hidden="1" x14ac:dyDescent="0.25">
      <c r="A2430" s="196" t="s">
        <v>2377</v>
      </c>
      <c r="B2430" s="196" t="s">
        <v>2378</v>
      </c>
      <c r="C2430" s="196" t="s">
        <v>2473</v>
      </c>
      <c r="D2430" s="196" t="s">
        <v>2474</v>
      </c>
      <c r="E2430" s="197" t="s">
        <v>11</v>
      </c>
      <c r="F2430" s="196" t="s">
        <v>11</v>
      </c>
      <c r="G2430" s="196">
        <v>92451</v>
      </c>
      <c r="H2430" s="196" t="s">
        <v>2510</v>
      </c>
      <c r="I2430" s="196" t="s">
        <v>19</v>
      </c>
      <c r="J2430" s="196" t="s">
        <v>62</v>
      </c>
      <c r="K2430" s="197">
        <v>185.45</v>
      </c>
      <c r="L2430" s="196" t="s">
        <v>63</v>
      </c>
      <c r="M2430"/>
    </row>
    <row r="2431" spans="1:13" ht="13.5" hidden="1" x14ac:dyDescent="0.25">
      <c r="A2431" s="196" t="s">
        <v>2377</v>
      </c>
      <c r="B2431" s="196" t="s">
        <v>2378</v>
      </c>
      <c r="C2431" s="196" t="s">
        <v>2473</v>
      </c>
      <c r="D2431" s="196" t="s">
        <v>2474</v>
      </c>
      <c r="E2431" s="197" t="s">
        <v>11</v>
      </c>
      <c r="F2431" s="196" t="s">
        <v>11</v>
      </c>
      <c r="G2431" s="196">
        <v>92452</v>
      </c>
      <c r="H2431" s="196" t="s">
        <v>2511</v>
      </c>
      <c r="I2431" s="196" t="s">
        <v>19</v>
      </c>
      <c r="J2431" s="196" t="s">
        <v>62</v>
      </c>
      <c r="K2431" s="197">
        <v>194.74</v>
      </c>
      <c r="L2431" s="196" t="s">
        <v>63</v>
      </c>
      <c r="M2431"/>
    </row>
    <row r="2432" spans="1:13" ht="13.5" hidden="1" x14ac:dyDescent="0.25">
      <c r="A2432" s="196" t="s">
        <v>2377</v>
      </c>
      <c r="B2432" s="196" t="s">
        <v>2378</v>
      </c>
      <c r="C2432" s="196" t="s">
        <v>2473</v>
      </c>
      <c r="D2432" s="196" t="s">
        <v>2474</v>
      </c>
      <c r="E2432" s="197" t="s">
        <v>11</v>
      </c>
      <c r="F2432" s="196" t="s">
        <v>11</v>
      </c>
      <c r="G2432" s="196">
        <v>92453</v>
      </c>
      <c r="H2432" s="196" t="s">
        <v>2512</v>
      </c>
      <c r="I2432" s="196" t="s">
        <v>19</v>
      </c>
      <c r="J2432" s="196" t="s">
        <v>62</v>
      </c>
      <c r="K2432" s="197">
        <v>233.83</v>
      </c>
      <c r="L2432" s="196" t="s">
        <v>63</v>
      </c>
      <c r="M2432"/>
    </row>
    <row r="2433" spans="1:13" ht="13.5" hidden="1" x14ac:dyDescent="0.25">
      <c r="A2433" s="196" t="s">
        <v>2377</v>
      </c>
      <c r="B2433" s="196" t="s">
        <v>2378</v>
      </c>
      <c r="C2433" s="196" t="s">
        <v>2473</v>
      </c>
      <c r="D2433" s="196" t="s">
        <v>2474</v>
      </c>
      <c r="E2433" s="197" t="s">
        <v>11</v>
      </c>
      <c r="F2433" s="196" t="s">
        <v>11</v>
      </c>
      <c r="G2433" s="196">
        <v>92454</v>
      </c>
      <c r="H2433" s="196" t="s">
        <v>2513</v>
      </c>
      <c r="I2433" s="196" t="s">
        <v>19</v>
      </c>
      <c r="J2433" s="196" t="s">
        <v>62</v>
      </c>
      <c r="K2433" s="197">
        <v>313</v>
      </c>
      <c r="L2433" s="196" t="s">
        <v>63</v>
      </c>
      <c r="M2433"/>
    </row>
    <row r="2434" spans="1:13" ht="13.5" hidden="1" x14ac:dyDescent="0.25">
      <c r="A2434" s="196" t="s">
        <v>2377</v>
      </c>
      <c r="B2434" s="196" t="s">
        <v>2378</v>
      </c>
      <c r="C2434" s="196" t="s">
        <v>2473</v>
      </c>
      <c r="D2434" s="196" t="s">
        <v>2474</v>
      </c>
      <c r="E2434" s="197" t="s">
        <v>11</v>
      </c>
      <c r="F2434" s="196" t="s">
        <v>11</v>
      </c>
      <c r="G2434" s="196">
        <v>92455</v>
      </c>
      <c r="H2434" s="196" t="s">
        <v>2514</v>
      </c>
      <c r="I2434" s="196" t="s">
        <v>19</v>
      </c>
      <c r="J2434" s="196" t="s">
        <v>62</v>
      </c>
      <c r="K2434" s="197">
        <v>152.6</v>
      </c>
      <c r="L2434" s="196" t="s">
        <v>63</v>
      </c>
      <c r="M2434"/>
    </row>
    <row r="2435" spans="1:13" ht="13.5" hidden="1" x14ac:dyDescent="0.25">
      <c r="A2435" s="196" t="s">
        <v>2377</v>
      </c>
      <c r="B2435" s="196" t="s">
        <v>2378</v>
      </c>
      <c r="C2435" s="196" t="s">
        <v>2473</v>
      </c>
      <c r="D2435" s="196" t="s">
        <v>2474</v>
      </c>
      <c r="E2435" s="197" t="s">
        <v>11</v>
      </c>
      <c r="F2435" s="196" t="s">
        <v>11</v>
      </c>
      <c r="G2435" s="196">
        <v>92456</v>
      </c>
      <c r="H2435" s="196" t="s">
        <v>2515</v>
      </c>
      <c r="I2435" s="196" t="s">
        <v>19</v>
      </c>
      <c r="J2435" s="196" t="s">
        <v>62</v>
      </c>
      <c r="K2435" s="197">
        <v>164.46</v>
      </c>
      <c r="L2435" s="196" t="s">
        <v>63</v>
      </c>
      <c r="M2435"/>
    </row>
    <row r="2436" spans="1:13" ht="13.5" hidden="1" x14ac:dyDescent="0.25">
      <c r="A2436" s="196" t="s">
        <v>2377</v>
      </c>
      <c r="B2436" s="196" t="s">
        <v>2378</v>
      </c>
      <c r="C2436" s="196" t="s">
        <v>2473</v>
      </c>
      <c r="D2436" s="196" t="s">
        <v>2474</v>
      </c>
      <c r="E2436" s="197" t="s">
        <v>11</v>
      </c>
      <c r="F2436" s="196" t="s">
        <v>11</v>
      </c>
      <c r="G2436" s="196">
        <v>92457</v>
      </c>
      <c r="H2436" s="196" t="s">
        <v>2516</v>
      </c>
      <c r="I2436" s="196" t="s">
        <v>19</v>
      </c>
      <c r="J2436" s="196" t="s">
        <v>62</v>
      </c>
      <c r="K2436" s="197">
        <v>204.25</v>
      </c>
      <c r="L2436" s="196" t="s">
        <v>63</v>
      </c>
      <c r="M2436"/>
    </row>
    <row r="2437" spans="1:13" ht="13.5" hidden="1" x14ac:dyDescent="0.25">
      <c r="A2437" s="196" t="s">
        <v>2377</v>
      </c>
      <c r="B2437" s="196" t="s">
        <v>2378</v>
      </c>
      <c r="C2437" s="196" t="s">
        <v>2473</v>
      </c>
      <c r="D2437" s="196" t="s">
        <v>2474</v>
      </c>
      <c r="E2437" s="197" t="s">
        <v>11</v>
      </c>
      <c r="F2437" s="196" t="s">
        <v>11</v>
      </c>
      <c r="G2437" s="196">
        <v>92458</v>
      </c>
      <c r="H2437" s="196" t="s">
        <v>2517</v>
      </c>
      <c r="I2437" s="196" t="s">
        <v>19</v>
      </c>
      <c r="J2437" s="196" t="s">
        <v>62</v>
      </c>
      <c r="K2437" s="197">
        <v>293.55</v>
      </c>
      <c r="L2437" s="196" t="s">
        <v>63</v>
      </c>
      <c r="M2437"/>
    </row>
    <row r="2438" spans="1:13" ht="13.5" hidden="1" x14ac:dyDescent="0.25">
      <c r="A2438" s="196" t="s">
        <v>2377</v>
      </c>
      <c r="B2438" s="196" t="s">
        <v>2378</v>
      </c>
      <c r="C2438" s="196" t="s">
        <v>2473</v>
      </c>
      <c r="D2438" s="196" t="s">
        <v>2474</v>
      </c>
      <c r="E2438" s="197" t="s">
        <v>11</v>
      </c>
      <c r="F2438" s="196" t="s">
        <v>11</v>
      </c>
      <c r="G2438" s="196">
        <v>92459</v>
      </c>
      <c r="H2438" s="196" t="s">
        <v>2518</v>
      </c>
      <c r="I2438" s="196" t="s">
        <v>19</v>
      </c>
      <c r="J2438" s="196" t="s">
        <v>62</v>
      </c>
      <c r="K2438" s="197">
        <v>130.52000000000001</v>
      </c>
      <c r="L2438" s="196" t="s">
        <v>63</v>
      </c>
      <c r="M2438"/>
    </row>
    <row r="2439" spans="1:13" ht="13.5" hidden="1" x14ac:dyDescent="0.25">
      <c r="A2439" s="196" t="s">
        <v>2377</v>
      </c>
      <c r="B2439" s="196" t="s">
        <v>2378</v>
      </c>
      <c r="C2439" s="196" t="s">
        <v>2473</v>
      </c>
      <c r="D2439" s="196" t="s">
        <v>2474</v>
      </c>
      <c r="E2439" s="197" t="s">
        <v>11</v>
      </c>
      <c r="F2439" s="196" t="s">
        <v>11</v>
      </c>
      <c r="G2439" s="196">
        <v>92460</v>
      </c>
      <c r="H2439" s="196" t="s">
        <v>2519</v>
      </c>
      <c r="I2439" s="196" t="s">
        <v>19</v>
      </c>
      <c r="J2439" s="196" t="s">
        <v>62</v>
      </c>
      <c r="K2439" s="197">
        <v>139.56</v>
      </c>
      <c r="L2439" s="196" t="s">
        <v>63</v>
      </c>
      <c r="M2439"/>
    </row>
    <row r="2440" spans="1:13" ht="13.5" hidden="1" x14ac:dyDescent="0.25">
      <c r="A2440" s="196" t="s">
        <v>2377</v>
      </c>
      <c r="B2440" s="196" t="s">
        <v>2378</v>
      </c>
      <c r="C2440" s="196" t="s">
        <v>2473</v>
      </c>
      <c r="D2440" s="196" t="s">
        <v>2474</v>
      </c>
      <c r="E2440" s="197" t="s">
        <v>11</v>
      </c>
      <c r="F2440" s="196" t="s">
        <v>11</v>
      </c>
      <c r="G2440" s="196">
        <v>92461</v>
      </c>
      <c r="H2440" s="196" t="s">
        <v>2520</v>
      </c>
      <c r="I2440" s="196" t="s">
        <v>19</v>
      </c>
      <c r="J2440" s="196" t="s">
        <v>62</v>
      </c>
      <c r="K2440" s="197">
        <v>188.65</v>
      </c>
      <c r="L2440" s="196" t="s">
        <v>63</v>
      </c>
      <c r="M2440"/>
    </row>
    <row r="2441" spans="1:13" ht="13.5" hidden="1" x14ac:dyDescent="0.25">
      <c r="A2441" s="196" t="s">
        <v>2377</v>
      </c>
      <c r="B2441" s="196" t="s">
        <v>2378</v>
      </c>
      <c r="C2441" s="196" t="s">
        <v>2473</v>
      </c>
      <c r="D2441" s="196" t="s">
        <v>2474</v>
      </c>
      <c r="E2441" s="197" t="s">
        <v>11</v>
      </c>
      <c r="F2441" s="196" t="s">
        <v>11</v>
      </c>
      <c r="G2441" s="196">
        <v>92462</v>
      </c>
      <c r="H2441" s="196" t="s">
        <v>2521</v>
      </c>
      <c r="I2441" s="196" t="s">
        <v>19</v>
      </c>
      <c r="J2441" s="196" t="s">
        <v>62</v>
      </c>
      <c r="K2441" s="197">
        <v>280.81</v>
      </c>
      <c r="L2441" s="196" t="s">
        <v>63</v>
      </c>
      <c r="M2441"/>
    </row>
    <row r="2442" spans="1:13" ht="13.5" hidden="1" x14ac:dyDescent="0.25">
      <c r="A2442" s="196" t="s">
        <v>2377</v>
      </c>
      <c r="B2442" s="196" t="s">
        <v>2378</v>
      </c>
      <c r="C2442" s="196" t="s">
        <v>2473</v>
      </c>
      <c r="D2442" s="196" t="s">
        <v>2474</v>
      </c>
      <c r="E2442" s="197" t="s">
        <v>11</v>
      </c>
      <c r="F2442" s="196" t="s">
        <v>11</v>
      </c>
      <c r="G2442" s="196">
        <v>92463</v>
      </c>
      <c r="H2442" s="196" t="s">
        <v>2522</v>
      </c>
      <c r="I2442" s="196" t="s">
        <v>19</v>
      </c>
      <c r="J2442" s="196" t="s">
        <v>62</v>
      </c>
      <c r="K2442" s="197">
        <v>118.59</v>
      </c>
      <c r="L2442" s="196" t="s">
        <v>63</v>
      </c>
      <c r="M2442"/>
    </row>
    <row r="2443" spans="1:13" ht="13.5" hidden="1" x14ac:dyDescent="0.25">
      <c r="A2443" s="196" t="s">
        <v>2377</v>
      </c>
      <c r="B2443" s="196" t="s">
        <v>2378</v>
      </c>
      <c r="C2443" s="196" t="s">
        <v>2473</v>
      </c>
      <c r="D2443" s="196" t="s">
        <v>2474</v>
      </c>
      <c r="E2443" s="197" t="s">
        <v>11</v>
      </c>
      <c r="F2443" s="196" t="s">
        <v>11</v>
      </c>
      <c r="G2443" s="196">
        <v>92464</v>
      </c>
      <c r="H2443" s="196" t="s">
        <v>2523</v>
      </c>
      <c r="I2443" s="196" t="s">
        <v>19</v>
      </c>
      <c r="J2443" s="196" t="s">
        <v>62</v>
      </c>
      <c r="K2443" s="197">
        <v>133.72</v>
      </c>
      <c r="L2443" s="196" t="s">
        <v>63</v>
      </c>
      <c r="M2443"/>
    </row>
    <row r="2444" spans="1:13" ht="13.5" hidden="1" x14ac:dyDescent="0.25">
      <c r="A2444" s="196" t="s">
        <v>2377</v>
      </c>
      <c r="B2444" s="196" t="s">
        <v>2378</v>
      </c>
      <c r="C2444" s="196" t="s">
        <v>2473</v>
      </c>
      <c r="D2444" s="196" t="s">
        <v>2474</v>
      </c>
      <c r="E2444" s="197" t="s">
        <v>11</v>
      </c>
      <c r="F2444" s="196" t="s">
        <v>11</v>
      </c>
      <c r="G2444" s="196">
        <v>92465</v>
      </c>
      <c r="H2444" s="196" t="s">
        <v>2524</v>
      </c>
      <c r="I2444" s="196" t="s">
        <v>19</v>
      </c>
      <c r="J2444" s="196" t="s">
        <v>62</v>
      </c>
      <c r="K2444" s="197">
        <v>151.75</v>
      </c>
      <c r="L2444" s="196" t="s">
        <v>63</v>
      </c>
      <c r="M2444"/>
    </row>
    <row r="2445" spans="1:13" ht="13.5" hidden="1" x14ac:dyDescent="0.25">
      <c r="A2445" s="196" t="s">
        <v>2377</v>
      </c>
      <c r="B2445" s="196" t="s">
        <v>2378</v>
      </c>
      <c r="C2445" s="196" t="s">
        <v>2473</v>
      </c>
      <c r="D2445" s="196" t="s">
        <v>2474</v>
      </c>
      <c r="E2445" s="197" t="s">
        <v>11</v>
      </c>
      <c r="F2445" s="196" t="s">
        <v>11</v>
      </c>
      <c r="G2445" s="196">
        <v>92466</v>
      </c>
      <c r="H2445" s="196" t="s">
        <v>2525</v>
      </c>
      <c r="I2445" s="196" t="s">
        <v>19</v>
      </c>
      <c r="J2445" s="196" t="s">
        <v>62</v>
      </c>
      <c r="K2445" s="197">
        <v>272.39999999999998</v>
      </c>
      <c r="L2445" s="196" t="s">
        <v>63</v>
      </c>
      <c r="M2445"/>
    </row>
    <row r="2446" spans="1:13" ht="13.5" hidden="1" x14ac:dyDescent="0.25">
      <c r="A2446" s="196" t="s">
        <v>2377</v>
      </c>
      <c r="B2446" s="196" t="s">
        <v>2378</v>
      </c>
      <c r="C2446" s="196" t="s">
        <v>2473</v>
      </c>
      <c r="D2446" s="196" t="s">
        <v>2474</v>
      </c>
      <c r="E2446" s="197" t="s">
        <v>11</v>
      </c>
      <c r="F2446" s="196" t="s">
        <v>11</v>
      </c>
      <c r="G2446" s="196">
        <v>92467</v>
      </c>
      <c r="H2446" s="196" t="s">
        <v>2526</v>
      </c>
      <c r="I2446" s="196" t="s">
        <v>19</v>
      </c>
      <c r="J2446" s="196" t="s">
        <v>62</v>
      </c>
      <c r="K2446" s="197">
        <v>98.01</v>
      </c>
      <c r="L2446" s="196" t="s">
        <v>63</v>
      </c>
      <c r="M2446"/>
    </row>
    <row r="2447" spans="1:13" ht="13.5" hidden="1" x14ac:dyDescent="0.25">
      <c r="A2447" s="196" t="s">
        <v>2377</v>
      </c>
      <c r="B2447" s="196" t="s">
        <v>2378</v>
      </c>
      <c r="C2447" s="196" t="s">
        <v>2473</v>
      </c>
      <c r="D2447" s="196" t="s">
        <v>2474</v>
      </c>
      <c r="E2447" s="197" t="s">
        <v>11</v>
      </c>
      <c r="F2447" s="196" t="s">
        <v>11</v>
      </c>
      <c r="G2447" s="196">
        <v>92468</v>
      </c>
      <c r="H2447" s="196" t="s">
        <v>2527</v>
      </c>
      <c r="I2447" s="196" t="s">
        <v>19</v>
      </c>
      <c r="J2447" s="196" t="s">
        <v>62</v>
      </c>
      <c r="K2447" s="197">
        <v>125.99</v>
      </c>
      <c r="L2447" s="196" t="s">
        <v>63</v>
      </c>
      <c r="M2447"/>
    </row>
    <row r="2448" spans="1:13" ht="13.5" hidden="1" x14ac:dyDescent="0.25">
      <c r="A2448" s="196" t="s">
        <v>2377</v>
      </c>
      <c r="B2448" s="196" t="s">
        <v>2378</v>
      </c>
      <c r="C2448" s="196" t="s">
        <v>2473</v>
      </c>
      <c r="D2448" s="196" t="s">
        <v>2474</v>
      </c>
      <c r="E2448" s="197" t="s">
        <v>11</v>
      </c>
      <c r="F2448" s="196" t="s">
        <v>11</v>
      </c>
      <c r="G2448" s="196">
        <v>92469</v>
      </c>
      <c r="H2448" s="196" t="s">
        <v>2528</v>
      </c>
      <c r="I2448" s="196" t="s">
        <v>19</v>
      </c>
      <c r="J2448" s="196" t="s">
        <v>62</v>
      </c>
      <c r="K2448" s="197">
        <v>138.51</v>
      </c>
      <c r="L2448" s="196" t="s">
        <v>63</v>
      </c>
      <c r="M2448"/>
    </row>
    <row r="2449" spans="1:13" ht="13.5" hidden="1" x14ac:dyDescent="0.25">
      <c r="A2449" s="196" t="s">
        <v>2377</v>
      </c>
      <c r="B2449" s="196" t="s">
        <v>2378</v>
      </c>
      <c r="C2449" s="196" t="s">
        <v>2473</v>
      </c>
      <c r="D2449" s="196" t="s">
        <v>2474</v>
      </c>
      <c r="E2449" s="197" t="s">
        <v>11</v>
      </c>
      <c r="F2449" s="196" t="s">
        <v>11</v>
      </c>
      <c r="G2449" s="196">
        <v>92470</v>
      </c>
      <c r="H2449" s="196" t="s">
        <v>2529</v>
      </c>
      <c r="I2449" s="196" t="s">
        <v>19</v>
      </c>
      <c r="J2449" s="196" t="s">
        <v>62</v>
      </c>
      <c r="K2449" s="197">
        <v>264.93</v>
      </c>
      <c r="L2449" s="196" t="s">
        <v>63</v>
      </c>
      <c r="M2449"/>
    </row>
    <row r="2450" spans="1:13" ht="13.5" hidden="1" x14ac:dyDescent="0.25">
      <c r="A2450" s="196" t="s">
        <v>2377</v>
      </c>
      <c r="B2450" s="196" t="s">
        <v>2378</v>
      </c>
      <c r="C2450" s="196" t="s">
        <v>2473</v>
      </c>
      <c r="D2450" s="196" t="s">
        <v>2474</v>
      </c>
      <c r="E2450" s="197" t="s">
        <v>11</v>
      </c>
      <c r="F2450" s="196" t="s">
        <v>11</v>
      </c>
      <c r="G2450" s="196">
        <v>92471</v>
      </c>
      <c r="H2450" s="196" t="s">
        <v>2530</v>
      </c>
      <c r="I2450" s="196" t="s">
        <v>19</v>
      </c>
      <c r="J2450" s="196" t="s">
        <v>62</v>
      </c>
      <c r="K2450" s="197">
        <v>89.58</v>
      </c>
      <c r="L2450" s="196" t="s">
        <v>63</v>
      </c>
      <c r="M2450"/>
    </row>
    <row r="2451" spans="1:13" ht="13.5" hidden="1" x14ac:dyDescent="0.25">
      <c r="A2451" s="196" t="s">
        <v>2377</v>
      </c>
      <c r="B2451" s="196" t="s">
        <v>2378</v>
      </c>
      <c r="C2451" s="196" t="s">
        <v>2473</v>
      </c>
      <c r="D2451" s="196" t="s">
        <v>2474</v>
      </c>
      <c r="E2451" s="197" t="s">
        <v>11</v>
      </c>
      <c r="F2451" s="196" t="s">
        <v>11</v>
      </c>
      <c r="G2451" s="196">
        <v>92472</v>
      </c>
      <c r="H2451" s="196" t="s">
        <v>2531</v>
      </c>
      <c r="I2451" s="196" t="s">
        <v>19</v>
      </c>
      <c r="J2451" s="196" t="s">
        <v>62</v>
      </c>
      <c r="K2451" s="197">
        <v>119.61</v>
      </c>
      <c r="L2451" s="196" t="s">
        <v>63</v>
      </c>
      <c r="M2451"/>
    </row>
    <row r="2452" spans="1:13" ht="13.5" hidden="1" x14ac:dyDescent="0.25">
      <c r="A2452" s="196" t="s">
        <v>2377</v>
      </c>
      <c r="B2452" s="196" t="s">
        <v>2378</v>
      </c>
      <c r="C2452" s="196" t="s">
        <v>2473</v>
      </c>
      <c r="D2452" s="196" t="s">
        <v>2474</v>
      </c>
      <c r="E2452" s="197" t="s">
        <v>11</v>
      </c>
      <c r="F2452" s="196" t="s">
        <v>11</v>
      </c>
      <c r="G2452" s="196">
        <v>92473</v>
      </c>
      <c r="H2452" s="196" t="s">
        <v>2532</v>
      </c>
      <c r="I2452" s="196" t="s">
        <v>19</v>
      </c>
      <c r="J2452" s="196" t="s">
        <v>62</v>
      </c>
      <c r="K2452" s="197">
        <v>127.68</v>
      </c>
      <c r="L2452" s="196" t="s">
        <v>63</v>
      </c>
      <c r="M2452"/>
    </row>
    <row r="2453" spans="1:13" ht="13.5" hidden="1" x14ac:dyDescent="0.25">
      <c r="A2453" s="196" t="s">
        <v>2377</v>
      </c>
      <c r="B2453" s="196" t="s">
        <v>2378</v>
      </c>
      <c r="C2453" s="196" t="s">
        <v>2473</v>
      </c>
      <c r="D2453" s="196" t="s">
        <v>2474</v>
      </c>
      <c r="E2453" s="197" t="s">
        <v>11</v>
      </c>
      <c r="F2453" s="196" t="s">
        <v>11</v>
      </c>
      <c r="G2453" s="196">
        <v>92474</v>
      </c>
      <c r="H2453" s="196" t="s">
        <v>2533</v>
      </c>
      <c r="I2453" s="196" t="s">
        <v>19</v>
      </c>
      <c r="J2453" s="196" t="s">
        <v>62</v>
      </c>
      <c r="K2453" s="197">
        <v>258.39999999999998</v>
      </c>
      <c r="L2453" s="196" t="s">
        <v>63</v>
      </c>
      <c r="M2453"/>
    </row>
    <row r="2454" spans="1:13" ht="13.5" hidden="1" x14ac:dyDescent="0.25">
      <c r="A2454" s="196" t="s">
        <v>2377</v>
      </c>
      <c r="B2454" s="196" t="s">
        <v>2378</v>
      </c>
      <c r="C2454" s="196" t="s">
        <v>2473</v>
      </c>
      <c r="D2454" s="196" t="s">
        <v>2474</v>
      </c>
      <c r="E2454" s="197" t="s">
        <v>11</v>
      </c>
      <c r="F2454" s="196" t="s">
        <v>11</v>
      </c>
      <c r="G2454" s="196">
        <v>92475</v>
      </c>
      <c r="H2454" s="196" t="s">
        <v>2534</v>
      </c>
      <c r="I2454" s="196" t="s">
        <v>19</v>
      </c>
      <c r="J2454" s="196" t="s">
        <v>62</v>
      </c>
      <c r="K2454" s="197">
        <v>82.65</v>
      </c>
      <c r="L2454" s="196" t="s">
        <v>63</v>
      </c>
      <c r="M2454"/>
    </row>
    <row r="2455" spans="1:13" ht="13.5" hidden="1" x14ac:dyDescent="0.25">
      <c r="A2455" s="196" t="s">
        <v>2377</v>
      </c>
      <c r="B2455" s="196" t="s">
        <v>2378</v>
      </c>
      <c r="C2455" s="196" t="s">
        <v>2473</v>
      </c>
      <c r="D2455" s="196" t="s">
        <v>2474</v>
      </c>
      <c r="E2455" s="197" t="s">
        <v>11</v>
      </c>
      <c r="F2455" s="196" t="s">
        <v>11</v>
      </c>
      <c r="G2455" s="196">
        <v>92476</v>
      </c>
      <c r="H2455" s="196" t="s">
        <v>2535</v>
      </c>
      <c r="I2455" s="196" t="s">
        <v>19</v>
      </c>
      <c r="J2455" s="196" t="s">
        <v>62</v>
      </c>
      <c r="K2455" s="197">
        <v>114.11</v>
      </c>
      <c r="L2455" s="196" t="s">
        <v>63</v>
      </c>
      <c r="M2455"/>
    </row>
    <row r="2456" spans="1:13" ht="13.5" hidden="1" x14ac:dyDescent="0.25">
      <c r="A2456" s="196" t="s">
        <v>2377</v>
      </c>
      <c r="B2456" s="196" t="s">
        <v>2378</v>
      </c>
      <c r="C2456" s="196" t="s">
        <v>2473</v>
      </c>
      <c r="D2456" s="196" t="s">
        <v>2474</v>
      </c>
      <c r="E2456" s="197" t="s">
        <v>11</v>
      </c>
      <c r="F2456" s="196" t="s">
        <v>11</v>
      </c>
      <c r="G2456" s="196">
        <v>92477</v>
      </c>
      <c r="H2456" s="196" t="s">
        <v>2536</v>
      </c>
      <c r="I2456" s="196" t="s">
        <v>19</v>
      </c>
      <c r="J2456" s="196" t="s">
        <v>62</v>
      </c>
      <c r="K2456" s="197">
        <v>104.88</v>
      </c>
      <c r="L2456" s="196" t="s">
        <v>63</v>
      </c>
      <c r="M2456"/>
    </row>
    <row r="2457" spans="1:13" ht="13.5" hidden="1" x14ac:dyDescent="0.25">
      <c r="A2457" s="196" t="s">
        <v>2377</v>
      </c>
      <c r="B2457" s="196" t="s">
        <v>2378</v>
      </c>
      <c r="C2457" s="196" t="s">
        <v>2473</v>
      </c>
      <c r="D2457" s="196" t="s">
        <v>2474</v>
      </c>
      <c r="E2457" s="197" t="s">
        <v>11</v>
      </c>
      <c r="F2457" s="196" t="s">
        <v>11</v>
      </c>
      <c r="G2457" s="196">
        <v>92478</v>
      </c>
      <c r="H2457" s="196" t="s">
        <v>2537</v>
      </c>
      <c r="I2457" s="196" t="s">
        <v>19</v>
      </c>
      <c r="J2457" s="196" t="s">
        <v>62</v>
      </c>
      <c r="K2457" s="197">
        <v>245.76</v>
      </c>
      <c r="L2457" s="196" t="s">
        <v>63</v>
      </c>
      <c r="M2457"/>
    </row>
    <row r="2458" spans="1:13" ht="13.5" hidden="1" x14ac:dyDescent="0.25">
      <c r="A2458" s="196" t="s">
        <v>2377</v>
      </c>
      <c r="B2458" s="196" t="s">
        <v>2378</v>
      </c>
      <c r="C2458" s="196" t="s">
        <v>2473</v>
      </c>
      <c r="D2458" s="196" t="s">
        <v>2474</v>
      </c>
      <c r="E2458" s="197" t="s">
        <v>11</v>
      </c>
      <c r="F2458" s="196" t="s">
        <v>11</v>
      </c>
      <c r="G2458" s="196">
        <v>92479</v>
      </c>
      <c r="H2458" s="196" t="s">
        <v>2538</v>
      </c>
      <c r="I2458" s="196" t="s">
        <v>19</v>
      </c>
      <c r="J2458" s="196" t="s">
        <v>62</v>
      </c>
      <c r="K2458" s="197">
        <v>68.069999999999993</v>
      </c>
      <c r="L2458" s="196" t="s">
        <v>63</v>
      </c>
      <c r="M2458"/>
    </row>
    <row r="2459" spans="1:13" ht="13.5" hidden="1" x14ac:dyDescent="0.25">
      <c r="A2459" s="196" t="s">
        <v>2377</v>
      </c>
      <c r="B2459" s="196" t="s">
        <v>2378</v>
      </c>
      <c r="C2459" s="196" t="s">
        <v>2473</v>
      </c>
      <c r="D2459" s="196" t="s">
        <v>2474</v>
      </c>
      <c r="E2459" s="197" t="s">
        <v>11</v>
      </c>
      <c r="F2459" s="196" t="s">
        <v>11</v>
      </c>
      <c r="G2459" s="196">
        <v>92480</v>
      </c>
      <c r="H2459" s="196" t="s">
        <v>2539</v>
      </c>
      <c r="I2459" s="196" t="s">
        <v>19</v>
      </c>
      <c r="J2459" s="196" t="s">
        <v>62</v>
      </c>
      <c r="K2459" s="197">
        <v>103.34</v>
      </c>
      <c r="L2459" s="196" t="s">
        <v>63</v>
      </c>
      <c r="M2459"/>
    </row>
    <row r="2460" spans="1:13" ht="13.5" hidden="1" x14ac:dyDescent="0.25">
      <c r="A2460" s="196" t="s">
        <v>2377</v>
      </c>
      <c r="B2460" s="196" t="s">
        <v>2378</v>
      </c>
      <c r="C2460" s="196" t="s">
        <v>2473</v>
      </c>
      <c r="D2460" s="196" t="s">
        <v>2474</v>
      </c>
      <c r="E2460" s="197" t="s">
        <v>11</v>
      </c>
      <c r="F2460" s="196" t="s">
        <v>11</v>
      </c>
      <c r="G2460" s="196">
        <v>92482</v>
      </c>
      <c r="H2460" s="196" t="s">
        <v>2540</v>
      </c>
      <c r="I2460" s="196" t="s">
        <v>19</v>
      </c>
      <c r="J2460" s="196" t="s">
        <v>62</v>
      </c>
      <c r="K2460" s="197">
        <v>380.2</v>
      </c>
      <c r="L2460" s="196" t="s">
        <v>63</v>
      </c>
      <c r="M2460"/>
    </row>
    <row r="2461" spans="1:13" ht="13.5" hidden="1" x14ac:dyDescent="0.25">
      <c r="A2461" s="196" t="s">
        <v>2377</v>
      </c>
      <c r="B2461" s="196" t="s">
        <v>2378</v>
      </c>
      <c r="C2461" s="196" t="s">
        <v>2473</v>
      </c>
      <c r="D2461" s="196" t="s">
        <v>2474</v>
      </c>
      <c r="E2461" s="197" t="s">
        <v>11</v>
      </c>
      <c r="F2461" s="196" t="s">
        <v>11</v>
      </c>
      <c r="G2461" s="196">
        <v>92484</v>
      </c>
      <c r="H2461" s="196" t="s">
        <v>2541</v>
      </c>
      <c r="I2461" s="196" t="s">
        <v>19</v>
      </c>
      <c r="J2461" s="196" t="s">
        <v>62</v>
      </c>
      <c r="K2461" s="197">
        <v>263.89</v>
      </c>
      <c r="L2461" s="196" t="s">
        <v>63</v>
      </c>
      <c r="M2461"/>
    </row>
    <row r="2462" spans="1:13" ht="13.5" hidden="1" x14ac:dyDescent="0.25">
      <c r="A2462" s="196" t="s">
        <v>2377</v>
      </c>
      <c r="B2462" s="196" t="s">
        <v>2378</v>
      </c>
      <c r="C2462" s="196" t="s">
        <v>2473</v>
      </c>
      <c r="D2462" s="196" t="s">
        <v>2474</v>
      </c>
      <c r="E2462" s="197" t="s">
        <v>11</v>
      </c>
      <c r="F2462" s="196" t="s">
        <v>11</v>
      </c>
      <c r="G2462" s="196">
        <v>92486</v>
      </c>
      <c r="H2462" s="196" t="s">
        <v>2542</v>
      </c>
      <c r="I2462" s="196" t="s">
        <v>19</v>
      </c>
      <c r="J2462" s="196" t="s">
        <v>62</v>
      </c>
      <c r="K2462" s="197">
        <v>189.25</v>
      </c>
      <c r="L2462" s="196" t="s">
        <v>63</v>
      </c>
      <c r="M2462"/>
    </row>
    <row r="2463" spans="1:13" ht="13.5" hidden="1" x14ac:dyDescent="0.25">
      <c r="A2463" s="196" t="s">
        <v>2377</v>
      </c>
      <c r="B2463" s="196" t="s">
        <v>2378</v>
      </c>
      <c r="C2463" s="196" t="s">
        <v>2473</v>
      </c>
      <c r="D2463" s="196" t="s">
        <v>2474</v>
      </c>
      <c r="E2463" s="197" t="s">
        <v>11</v>
      </c>
      <c r="F2463" s="196" t="s">
        <v>11</v>
      </c>
      <c r="G2463" s="196">
        <v>92488</v>
      </c>
      <c r="H2463" s="196" t="s">
        <v>2543</v>
      </c>
      <c r="I2463" s="196" t="s">
        <v>19</v>
      </c>
      <c r="J2463" s="196" t="s">
        <v>62</v>
      </c>
      <c r="K2463" s="197">
        <v>121.19</v>
      </c>
      <c r="L2463" s="196" t="s">
        <v>63</v>
      </c>
      <c r="M2463"/>
    </row>
    <row r="2464" spans="1:13" ht="13.5" hidden="1" x14ac:dyDescent="0.25">
      <c r="A2464" s="196" t="s">
        <v>2377</v>
      </c>
      <c r="B2464" s="196" t="s">
        <v>2378</v>
      </c>
      <c r="C2464" s="196" t="s">
        <v>2473</v>
      </c>
      <c r="D2464" s="196" t="s">
        <v>2474</v>
      </c>
      <c r="E2464" s="197" t="s">
        <v>11</v>
      </c>
      <c r="F2464" s="196" t="s">
        <v>11</v>
      </c>
      <c r="G2464" s="196">
        <v>92490</v>
      </c>
      <c r="H2464" s="196" t="s">
        <v>2544</v>
      </c>
      <c r="I2464" s="196" t="s">
        <v>19</v>
      </c>
      <c r="J2464" s="196" t="s">
        <v>62</v>
      </c>
      <c r="K2464" s="197">
        <v>78.83</v>
      </c>
      <c r="L2464" s="196" t="s">
        <v>63</v>
      </c>
      <c r="M2464"/>
    </row>
    <row r="2465" spans="1:13" ht="13.5" hidden="1" x14ac:dyDescent="0.25">
      <c r="A2465" s="196" t="s">
        <v>2377</v>
      </c>
      <c r="B2465" s="196" t="s">
        <v>2378</v>
      </c>
      <c r="C2465" s="196" t="s">
        <v>2473</v>
      </c>
      <c r="D2465" s="196" t="s">
        <v>2474</v>
      </c>
      <c r="E2465" s="197" t="s">
        <v>11</v>
      </c>
      <c r="F2465" s="196" t="s">
        <v>11</v>
      </c>
      <c r="G2465" s="196">
        <v>92492</v>
      </c>
      <c r="H2465" s="196" t="s">
        <v>2545</v>
      </c>
      <c r="I2465" s="196" t="s">
        <v>19</v>
      </c>
      <c r="J2465" s="196" t="s">
        <v>62</v>
      </c>
      <c r="K2465" s="197">
        <v>115.14</v>
      </c>
      <c r="L2465" s="196" t="s">
        <v>63</v>
      </c>
      <c r="M2465"/>
    </row>
    <row r="2466" spans="1:13" ht="13.5" hidden="1" x14ac:dyDescent="0.25">
      <c r="A2466" s="196" t="s">
        <v>2377</v>
      </c>
      <c r="B2466" s="196" t="s">
        <v>2378</v>
      </c>
      <c r="C2466" s="196" t="s">
        <v>2473</v>
      </c>
      <c r="D2466" s="196" t="s">
        <v>2474</v>
      </c>
      <c r="E2466" s="197" t="s">
        <v>11</v>
      </c>
      <c r="F2466" s="196" t="s">
        <v>11</v>
      </c>
      <c r="G2466" s="196">
        <v>92494</v>
      </c>
      <c r="H2466" s="196" t="s">
        <v>2546</v>
      </c>
      <c r="I2466" s="196" t="s">
        <v>19</v>
      </c>
      <c r="J2466" s="196" t="s">
        <v>62</v>
      </c>
      <c r="K2466" s="197">
        <v>74.13</v>
      </c>
      <c r="L2466" s="196" t="s">
        <v>63</v>
      </c>
      <c r="M2466"/>
    </row>
    <row r="2467" spans="1:13" ht="13.5" hidden="1" x14ac:dyDescent="0.25">
      <c r="A2467" s="196" t="s">
        <v>2377</v>
      </c>
      <c r="B2467" s="196" t="s">
        <v>2378</v>
      </c>
      <c r="C2467" s="196" t="s">
        <v>2473</v>
      </c>
      <c r="D2467" s="196" t="s">
        <v>2474</v>
      </c>
      <c r="E2467" s="197" t="s">
        <v>11</v>
      </c>
      <c r="F2467" s="196" t="s">
        <v>11</v>
      </c>
      <c r="G2467" s="196">
        <v>92496</v>
      </c>
      <c r="H2467" s="196" t="s">
        <v>2547</v>
      </c>
      <c r="I2467" s="196" t="s">
        <v>19</v>
      </c>
      <c r="J2467" s="196" t="s">
        <v>62</v>
      </c>
      <c r="K2467" s="197">
        <v>109.95</v>
      </c>
      <c r="L2467" s="196" t="s">
        <v>63</v>
      </c>
      <c r="M2467"/>
    </row>
    <row r="2468" spans="1:13" ht="13.5" hidden="1" x14ac:dyDescent="0.25">
      <c r="A2468" s="196" t="s">
        <v>2377</v>
      </c>
      <c r="B2468" s="196" t="s">
        <v>2378</v>
      </c>
      <c r="C2468" s="196" t="s">
        <v>2473</v>
      </c>
      <c r="D2468" s="196" t="s">
        <v>2474</v>
      </c>
      <c r="E2468" s="197" t="s">
        <v>11</v>
      </c>
      <c r="F2468" s="196" t="s">
        <v>11</v>
      </c>
      <c r="G2468" s="196">
        <v>92498</v>
      </c>
      <c r="H2468" s="196" t="s">
        <v>2548</v>
      </c>
      <c r="I2468" s="196" t="s">
        <v>19</v>
      </c>
      <c r="J2468" s="196" t="s">
        <v>62</v>
      </c>
      <c r="K2468" s="197">
        <v>70.099999999999994</v>
      </c>
      <c r="L2468" s="196" t="s">
        <v>63</v>
      </c>
      <c r="M2468"/>
    </row>
    <row r="2469" spans="1:13" ht="13.5" hidden="1" x14ac:dyDescent="0.25">
      <c r="A2469" s="196" t="s">
        <v>2377</v>
      </c>
      <c r="B2469" s="196" t="s">
        <v>2378</v>
      </c>
      <c r="C2469" s="196" t="s">
        <v>2473</v>
      </c>
      <c r="D2469" s="196" t="s">
        <v>2474</v>
      </c>
      <c r="E2469" s="197" t="s">
        <v>11</v>
      </c>
      <c r="F2469" s="196" t="s">
        <v>11</v>
      </c>
      <c r="G2469" s="196">
        <v>92500</v>
      </c>
      <c r="H2469" s="196" t="s">
        <v>2549</v>
      </c>
      <c r="I2469" s="196" t="s">
        <v>19</v>
      </c>
      <c r="J2469" s="196" t="s">
        <v>62</v>
      </c>
      <c r="K2469" s="197">
        <v>105.58</v>
      </c>
      <c r="L2469" s="196" t="s">
        <v>63</v>
      </c>
      <c r="M2469"/>
    </row>
    <row r="2470" spans="1:13" ht="13.5" hidden="1" x14ac:dyDescent="0.25">
      <c r="A2470" s="196" t="s">
        <v>2377</v>
      </c>
      <c r="B2470" s="196" t="s">
        <v>2378</v>
      </c>
      <c r="C2470" s="196" t="s">
        <v>2473</v>
      </c>
      <c r="D2470" s="196" t="s">
        <v>2474</v>
      </c>
      <c r="E2470" s="197" t="s">
        <v>11</v>
      </c>
      <c r="F2470" s="196" t="s">
        <v>11</v>
      </c>
      <c r="G2470" s="196">
        <v>92502</v>
      </c>
      <c r="H2470" s="196" t="s">
        <v>2550</v>
      </c>
      <c r="I2470" s="196" t="s">
        <v>19</v>
      </c>
      <c r="J2470" s="196" t="s">
        <v>62</v>
      </c>
      <c r="K2470" s="197">
        <v>66.849999999999994</v>
      </c>
      <c r="L2470" s="196" t="s">
        <v>63</v>
      </c>
      <c r="M2470"/>
    </row>
    <row r="2471" spans="1:13" ht="13.5" hidden="1" x14ac:dyDescent="0.25">
      <c r="A2471" s="196" t="s">
        <v>2377</v>
      </c>
      <c r="B2471" s="196" t="s">
        <v>2378</v>
      </c>
      <c r="C2471" s="196" t="s">
        <v>2473</v>
      </c>
      <c r="D2471" s="196" t="s">
        <v>2474</v>
      </c>
      <c r="E2471" s="197" t="s">
        <v>11</v>
      </c>
      <c r="F2471" s="196" t="s">
        <v>11</v>
      </c>
      <c r="G2471" s="196">
        <v>92504</v>
      </c>
      <c r="H2471" s="196" t="s">
        <v>2551</v>
      </c>
      <c r="I2471" s="196" t="s">
        <v>19</v>
      </c>
      <c r="J2471" s="196" t="s">
        <v>62</v>
      </c>
      <c r="K2471" s="197">
        <v>97.69</v>
      </c>
      <c r="L2471" s="196" t="s">
        <v>63</v>
      </c>
      <c r="M2471"/>
    </row>
    <row r="2472" spans="1:13" ht="13.5" hidden="1" x14ac:dyDescent="0.25">
      <c r="A2472" s="196" t="s">
        <v>2377</v>
      </c>
      <c r="B2472" s="196" t="s">
        <v>2378</v>
      </c>
      <c r="C2472" s="196" t="s">
        <v>2473</v>
      </c>
      <c r="D2472" s="196" t="s">
        <v>2474</v>
      </c>
      <c r="E2472" s="197" t="s">
        <v>11</v>
      </c>
      <c r="F2472" s="196" t="s">
        <v>11</v>
      </c>
      <c r="G2472" s="196">
        <v>92506</v>
      </c>
      <c r="H2472" s="196" t="s">
        <v>2552</v>
      </c>
      <c r="I2472" s="196" t="s">
        <v>19</v>
      </c>
      <c r="J2472" s="196" t="s">
        <v>62</v>
      </c>
      <c r="K2472" s="197">
        <v>60.91</v>
      </c>
      <c r="L2472" s="196" t="s">
        <v>63</v>
      </c>
      <c r="M2472"/>
    </row>
    <row r="2473" spans="1:13" ht="13.5" hidden="1" x14ac:dyDescent="0.25">
      <c r="A2473" s="196" t="s">
        <v>2377</v>
      </c>
      <c r="B2473" s="196" t="s">
        <v>2378</v>
      </c>
      <c r="C2473" s="196" t="s">
        <v>2473</v>
      </c>
      <c r="D2473" s="196" t="s">
        <v>2474</v>
      </c>
      <c r="E2473" s="197" t="s">
        <v>11</v>
      </c>
      <c r="F2473" s="196" t="s">
        <v>11</v>
      </c>
      <c r="G2473" s="196">
        <v>92508</v>
      </c>
      <c r="H2473" s="196" t="s">
        <v>2553</v>
      </c>
      <c r="I2473" s="196" t="s">
        <v>19</v>
      </c>
      <c r="J2473" s="196" t="s">
        <v>62</v>
      </c>
      <c r="K2473" s="197">
        <v>109.71</v>
      </c>
      <c r="L2473" s="196" t="s">
        <v>63</v>
      </c>
      <c r="M2473"/>
    </row>
    <row r="2474" spans="1:13" ht="13.5" hidden="1" x14ac:dyDescent="0.25">
      <c r="A2474" s="196" t="s">
        <v>2377</v>
      </c>
      <c r="B2474" s="196" t="s">
        <v>2378</v>
      </c>
      <c r="C2474" s="196" t="s">
        <v>2473</v>
      </c>
      <c r="D2474" s="196" t="s">
        <v>2474</v>
      </c>
      <c r="E2474" s="197" t="s">
        <v>11</v>
      </c>
      <c r="F2474" s="196" t="s">
        <v>11</v>
      </c>
      <c r="G2474" s="196">
        <v>92510</v>
      </c>
      <c r="H2474" s="196" t="s">
        <v>2554</v>
      </c>
      <c r="I2474" s="196" t="s">
        <v>19</v>
      </c>
      <c r="J2474" s="196" t="s">
        <v>62</v>
      </c>
      <c r="K2474" s="197">
        <v>65.010000000000005</v>
      </c>
      <c r="L2474" s="196" t="s">
        <v>63</v>
      </c>
      <c r="M2474"/>
    </row>
    <row r="2475" spans="1:13" ht="13.5" hidden="1" x14ac:dyDescent="0.25">
      <c r="A2475" s="196" t="s">
        <v>2377</v>
      </c>
      <c r="B2475" s="196" t="s">
        <v>2378</v>
      </c>
      <c r="C2475" s="196" t="s">
        <v>2473</v>
      </c>
      <c r="D2475" s="196" t="s">
        <v>2474</v>
      </c>
      <c r="E2475" s="197" t="s">
        <v>11</v>
      </c>
      <c r="F2475" s="196" t="s">
        <v>11</v>
      </c>
      <c r="G2475" s="196">
        <v>92512</v>
      </c>
      <c r="H2475" s="196" t="s">
        <v>2555</v>
      </c>
      <c r="I2475" s="196" t="s">
        <v>19</v>
      </c>
      <c r="J2475" s="196" t="s">
        <v>62</v>
      </c>
      <c r="K2475" s="197">
        <v>96.54</v>
      </c>
      <c r="L2475" s="196" t="s">
        <v>63</v>
      </c>
      <c r="M2475"/>
    </row>
    <row r="2476" spans="1:13" ht="13.5" hidden="1" x14ac:dyDescent="0.25">
      <c r="A2476" s="196" t="s">
        <v>2377</v>
      </c>
      <c r="B2476" s="196" t="s">
        <v>2378</v>
      </c>
      <c r="C2476" s="196" t="s">
        <v>2473</v>
      </c>
      <c r="D2476" s="196" t="s">
        <v>2474</v>
      </c>
      <c r="E2476" s="197" t="s">
        <v>11</v>
      </c>
      <c r="F2476" s="196" t="s">
        <v>11</v>
      </c>
      <c r="G2476" s="196">
        <v>92514</v>
      </c>
      <c r="H2476" s="196" t="s">
        <v>2556</v>
      </c>
      <c r="I2476" s="196" t="s">
        <v>19</v>
      </c>
      <c r="J2476" s="196" t="s">
        <v>62</v>
      </c>
      <c r="K2476" s="197">
        <v>53.29</v>
      </c>
      <c r="L2476" s="196" t="s">
        <v>63</v>
      </c>
      <c r="M2476"/>
    </row>
    <row r="2477" spans="1:13" ht="13.5" hidden="1" x14ac:dyDescent="0.25">
      <c r="A2477" s="196" t="s">
        <v>2377</v>
      </c>
      <c r="B2477" s="196" t="s">
        <v>2378</v>
      </c>
      <c r="C2477" s="196" t="s">
        <v>2473</v>
      </c>
      <c r="D2477" s="196" t="s">
        <v>2474</v>
      </c>
      <c r="E2477" s="197" t="s">
        <v>11</v>
      </c>
      <c r="F2477" s="196" t="s">
        <v>11</v>
      </c>
      <c r="G2477" s="196">
        <v>92515</v>
      </c>
      <c r="H2477" s="196" t="s">
        <v>2557</v>
      </c>
      <c r="I2477" s="196" t="s">
        <v>19</v>
      </c>
      <c r="J2477" s="196" t="s">
        <v>62</v>
      </c>
      <c r="K2477" s="197">
        <v>89.37</v>
      </c>
      <c r="L2477" s="196" t="s">
        <v>63</v>
      </c>
      <c r="M2477"/>
    </row>
    <row r="2478" spans="1:13" ht="13.5" hidden="1" x14ac:dyDescent="0.25">
      <c r="A2478" s="196" t="s">
        <v>2377</v>
      </c>
      <c r="B2478" s="196" t="s">
        <v>2378</v>
      </c>
      <c r="C2478" s="196" t="s">
        <v>2473</v>
      </c>
      <c r="D2478" s="196" t="s">
        <v>2474</v>
      </c>
      <c r="E2478" s="197" t="s">
        <v>11</v>
      </c>
      <c r="F2478" s="196" t="s">
        <v>11</v>
      </c>
      <c r="G2478" s="196">
        <v>92518</v>
      </c>
      <c r="H2478" s="196" t="s">
        <v>2558</v>
      </c>
      <c r="I2478" s="196" t="s">
        <v>19</v>
      </c>
      <c r="J2478" s="196" t="s">
        <v>62</v>
      </c>
      <c r="K2478" s="197">
        <v>47.5</v>
      </c>
      <c r="L2478" s="196" t="s">
        <v>63</v>
      </c>
      <c r="M2478"/>
    </row>
    <row r="2479" spans="1:13" ht="13.5" hidden="1" x14ac:dyDescent="0.25">
      <c r="A2479" s="196" t="s">
        <v>2377</v>
      </c>
      <c r="B2479" s="196" t="s">
        <v>2378</v>
      </c>
      <c r="C2479" s="196" t="s">
        <v>2473</v>
      </c>
      <c r="D2479" s="196" t="s">
        <v>2474</v>
      </c>
      <c r="E2479" s="197" t="s">
        <v>11</v>
      </c>
      <c r="F2479" s="196" t="s">
        <v>11</v>
      </c>
      <c r="G2479" s="196">
        <v>92520</v>
      </c>
      <c r="H2479" s="196" t="s">
        <v>2559</v>
      </c>
      <c r="I2479" s="196" t="s">
        <v>19</v>
      </c>
      <c r="J2479" s="196" t="s">
        <v>62</v>
      </c>
      <c r="K2479" s="197">
        <v>84.31</v>
      </c>
      <c r="L2479" s="196" t="s">
        <v>63</v>
      </c>
      <c r="M2479"/>
    </row>
    <row r="2480" spans="1:13" ht="13.5" hidden="1" x14ac:dyDescent="0.25">
      <c r="A2480" s="196" t="s">
        <v>2377</v>
      </c>
      <c r="B2480" s="196" t="s">
        <v>2378</v>
      </c>
      <c r="C2480" s="196" t="s">
        <v>2473</v>
      </c>
      <c r="D2480" s="196" t="s">
        <v>2474</v>
      </c>
      <c r="E2480" s="197" t="s">
        <v>11</v>
      </c>
      <c r="F2480" s="196" t="s">
        <v>11</v>
      </c>
      <c r="G2480" s="196">
        <v>92522</v>
      </c>
      <c r="H2480" s="196" t="s">
        <v>2560</v>
      </c>
      <c r="I2480" s="196" t="s">
        <v>19</v>
      </c>
      <c r="J2480" s="196" t="s">
        <v>62</v>
      </c>
      <c r="K2480" s="197">
        <v>43.7</v>
      </c>
      <c r="L2480" s="196" t="s">
        <v>63</v>
      </c>
      <c r="M2480"/>
    </row>
    <row r="2481" spans="1:13" ht="13.5" hidden="1" x14ac:dyDescent="0.25">
      <c r="A2481" s="196" t="s">
        <v>2377</v>
      </c>
      <c r="B2481" s="196" t="s">
        <v>2378</v>
      </c>
      <c r="C2481" s="196" t="s">
        <v>2473</v>
      </c>
      <c r="D2481" s="196" t="s">
        <v>2474</v>
      </c>
      <c r="E2481" s="197" t="s">
        <v>11</v>
      </c>
      <c r="F2481" s="196" t="s">
        <v>11</v>
      </c>
      <c r="G2481" s="196">
        <v>92524</v>
      </c>
      <c r="H2481" s="196" t="s">
        <v>2561</v>
      </c>
      <c r="I2481" s="196" t="s">
        <v>19</v>
      </c>
      <c r="J2481" s="196" t="s">
        <v>62</v>
      </c>
      <c r="K2481" s="197">
        <v>82.84</v>
      </c>
      <c r="L2481" s="196" t="s">
        <v>63</v>
      </c>
      <c r="M2481"/>
    </row>
    <row r="2482" spans="1:13" ht="13.5" hidden="1" x14ac:dyDescent="0.25">
      <c r="A2482" s="196" t="s">
        <v>2377</v>
      </c>
      <c r="B2482" s="196" t="s">
        <v>2378</v>
      </c>
      <c r="C2482" s="196" t="s">
        <v>2473</v>
      </c>
      <c r="D2482" s="196" t="s">
        <v>2474</v>
      </c>
      <c r="E2482" s="197" t="s">
        <v>11</v>
      </c>
      <c r="F2482" s="196" t="s">
        <v>11</v>
      </c>
      <c r="G2482" s="196">
        <v>92526</v>
      </c>
      <c r="H2482" s="196" t="s">
        <v>2562</v>
      </c>
      <c r="I2482" s="196" t="s">
        <v>19</v>
      </c>
      <c r="J2482" s="196" t="s">
        <v>62</v>
      </c>
      <c r="K2482" s="197">
        <v>43.41</v>
      </c>
      <c r="L2482" s="196" t="s">
        <v>63</v>
      </c>
      <c r="M2482"/>
    </row>
    <row r="2483" spans="1:13" ht="13.5" hidden="1" x14ac:dyDescent="0.25">
      <c r="A2483" s="196" t="s">
        <v>2377</v>
      </c>
      <c r="B2483" s="196" t="s">
        <v>2378</v>
      </c>
      <c r="C2483" s="196" t="s">
        <v>2473</v>
      </c>
      <c r="D2483" s="196" t="s">
        <v>2474</v>
      </c>
      <c r="E2483" s="197" t="s">
        <v>11</v>
      </c>
      <c r="F2483" s="196" t="s">
        <v>11</v>
      </c>
      <c r="G2483" s="196">
        <v>92528</v>
      </c>
      <c r="H2483" s="196" t="s">
        <v>2563</v>
      </c>
      <c r="I2483" s="196" t="s">
        <v>19</v>
      </c>
      <c r="J2483" s="196" t="s">
        <v>62</v>
      </c>
      <c r="K2483" s="197">
        <v>79.3</v>
      </c>
      <c r="L2483" s="196" t="s">
        <v>63</v>
      </c>
      <c r="M2483"/>
    </row>
    <row r="2484" spans="1:13" ht="13.5" hidden="1" x14ac:dyDescent="0.25">
      <c r="A2484" s="196" t="s">
        <v>2377</v>
      </c>
      <c r="B2484" s="196" t="s">
        <v>2378</v>
      </c>
      <c r="C2484" s="196" t="s">
        <v>2473</v>
      </c>
      <c r="D2484" s="196" t="s">
        <v>2474</v>
      </c>
      <c r="E2484" s="197" t="s">
        <v>11</v>
      </c>
      <c r="F2484" s="196" t="s">
        <v>11</v>
      </c>
      <c r="G2484" s="196">
        <v>92530</v>
      </c>
      <c r="H2484" s="196" t="s">
        <v>2564</v>
      </c>
      <c r="I2484" s="196" t="s">
        <v>19</v>
      </c>
      <c r="J2484" s="196" t="s">
        <v>62</v>
      </c>
      <c r="K2484" s="197">
        <v>40.96</v>
      </c>
      <c r="L2484" s="196" t="s">
        <v>63</v>
      </c>
      <c r="M2484"/>
    </row>
    <row r="2485" spans="1:13" ht="13.5" hidden="1" x14ac:dyDescent="0.25">
      <c r="A2485" s="196" t="s">
        <v>2377</v>
      </c>
      <c r="B2485" s="196" t="s">
        <v>2378</v>
      </c>
      <c r="C2485" s="196" t="s">
        <v>2473</v>
      </c>
      <c r="D2485" s="196" t="s">
        <v>2474</v>
      </c>
      <c r="E2485" s="197" t="s">
        <v>11</v>
      </c>
      <c r="F2485" s="196" t="s">
        <v>11</v>
      </c>
      <c r="G2485" s="196">
        <v>92532</v>
      </c>
      <c r="H2485" s="196" t="s">
        <v>2565</v>
      </c>
      <c r="I2485" s="196" t="s">
        <v>19</v>
      </c>
      <c r="J2485" s="196" t="s">
        <v>62</v>
      </c>
      <c r="K2485" s="197">
        <v>76.2</v>
      </c>
      <c r="L2485" s="196" t="s">
        <v>63</v>
      </c>
      <c r="M2485"/>
    </row>
    <row r="2486" spans="1:13" ht="13.5" hidden="1" x14ac:dyDescent="0.25">
      <c r="A2486" s="196" t="s">
        <v>2377</v>
      </c>
      <c r="B2486" s="196" t="s">
        <v>2378</v>
      </c>
      <c r="C2486" s="196" t="s">
        <v>2473</v>
      </c>
      <c r="D2486" s="196" t="s">
        <v>2474</v>
      </c>
      <c r="E2486" s="197" t="s">
        <v>11</v>
      </c>
      <c r="F2486" s="196" t="s">
        <v>11</v>
      </c>
      <c r="G2486" s="196">
        <v>92534</v>
      </c>
      <c r="H2486" s="196" t="s">
        <v>2566</v>
      </c>
      <c r="I2486" s="196" t="s">
        <v>19</v>
      </c>
      <c r="J2486" s="196" t="s">
        <v>62</v>
      </c>
      <c r="K2486" s="197">
        <v>38.85</v>
      </c>
      <c r="L2486" s="196" t="s">
        <v>63</v>
      </c>
      <c r="M2486"/>
    </row>
    <row r="2487" spans="1:13" ht="13.5" hidden="1" x14ac:dyDescent="0.25">
      <c r="A2487" s="196" t="s">
        <v>2377</v>
      </c>
      <c r="B2487" s="196" t="s">
        <v>2378</v>
      </c>
      <c r="C2487" s="196" t="s">
        <v>2473</v>
      </c>
      <c r="D2487" s="196" t="s">
        <v>2474</v>
      </c>
      <c r="E2487" s="197" t="s">
        <v>11</v>
      </c>
      <c r="F2487" s="196" t="s">
        <v>11</v>
      </c>
      <c r="G2487" s="196">
        <v>92536</v>
      </c>
      <c r="H2487" s="196" t="s">
        <v>2567</v>
      </c>
      <c r="I2487" s="196" t="s">
        <v>19</v>
      </c>
      <c r="J2487" s="196" t="s">
        <v>62</v>
      </c>
      <c r="K2487" s="197">
        <v>70.33</v>
      </c>
      <c r="L2487" s="196" t="s">
        <v>63</v>
      </c>
      <c r="M2487"/>
    </row>
    <row r="2488" spans="1:13" ht="13.5" hidden="1" x14ac:dyDescent="0.25">
      <c r="A2488" s="196" t="s">
        <v>2377</v>
      </c>
      <c r="B2488" s="196" t="s">
        <v>2378</v>
      </c>
      <c r="C2488" s="196" t="s">
        <v>2473</v>
      </c>
      <c r="D2488" s="196" t="s">
        <v>2474</v>
      </c>
      <c r="E2488" s="197" t="s">
        <v>11</v>
      </c>
      <c r="F2488" s="196" t="s">
        <v>11</v>
      </c>
      <c r="G2488" s="196">
        <v>92538</v>
      </c>
      <c r="H2488" s="196" t="s">
        <v>2568</v>
      </c>
      <c r="I2488" s="196" t="s">
        <v>19</v>
      </c>
      <c r="J2488" s="196" t="s">
        <v>62</v>
      </c>
      <c r="K2488" s="197">
        <v>34.74</v>
      </c>
      <c r="L2488" s="196" t="s">
        <v>63</v>
      </c>
      <c r="M2488"/>
    </row>
    <row r="2489" spans="1:13" ht="13.5" hidden="1" x14ac:dyDescent="0.25">
      <c r="A2489" s="196" t="s">
        <v>2377</v>
      </c>
      <c r="B2489" s="196" t="s">
        <v>2378</v>
      </c>
      <c r="C2489" s="196" t="s">
        <v>2473</v>
      </c>
      <c r="D2489" s="196" t="s">
        <v>2474</v>
      </c>
      <c r="E2489" s="197" t="s">
        <v>11</v>
      </c>
      <c r="F2489" s="196" t="s">
        <v>11</v>
      </c>
      <c r="G2489" s="196">
        <v>96252</v>
      </c>
      <c r="H2489" s="196" t="s">
        <v>2569</v>
      </c>
      <c r="I2489" s="196" t="s">
        <v>19</v>
      </c>
      <c r="J2489" s="196" t="s">
        <v>62</v>
      </c>
      <c r="K2489" s="197">
        <v>135.46</v>
      </c>
      <c r="L2489" s="196" t="s">
        <v>63</v>
      </c>
      <c r="M2489"/>
    </row>
    <row r="2490" spans="1:13" ht="13.5" hidden="1" x14ac:dyDescent="0.25">
      <c r="A2490" s="196" t="s">
        <v>2377</v>
      </c>
      <c r="B2490" s="196" t="s">
        <v>2378</v>
      </c>
      <c r="C2490" s="196" t="s">
        <v>2473</v>
      </c>
      <c r="D2490" s="196" t="s">
        <v>2474</v>
      </c>
      <c r="E2490" s="197" t="s">
        <v>11</v>
      </c>
      <c r="F2490" s="196" t="s">
        <v>11</v>
      </c>
      <c r="G2490" s="196">
        <v>96258</v>
      </c>
      <c r="H2490" s="196" t="s">
        <v>2570</v>
      </c>
      <c r="I2490" s="196" t="s">
        <v>19</v>
      </c>
      <c r="J2490" s="196" t="s">
        <v>62</v>
      </c>
      <c r="K2490" s="197">
        <v>144.57</v>
      </c>
      <c r="L2490" s="196" t="s">
        <v>63</v>
      </c>
      <c r="M2490"/>
    </row>
    <row r="2491" spans="1:13" ht="13.5" hidden="1" x14ac:dyDescent="0.25">
      <c r="A2491" s="196" t="s">
        <v>2377</v>
      </c>
      <c r="B2491" s="196" t="s">
        <v>2378</v>
      </c>
      <c r="C2491" s="196" t="s">
        <v>2473</v>
      </c>
      <c r="D2491" s="196" t="s">
        <v>2474</v>
      </c>
      <c r="E2491" s="197" t="s">
        <v>11</v>
      </c>
      <c r="F2491" s="196" t="s">
        <v>11</v>
      </c>
      <c r="G2491" s="196">
        <v>96529</v>
      </c>
      <c r="H2491" s="196" t="s">
        <v>2571</v>
      </c>
      <c r="I2491" s="196" t="s">
        <v>19</v>
      </c>
      <c r="J2491" s="196" t="s">
        <v>62</v>
      </c>
      <c r="K2491" s="197">
        <v>279.27999999999997</v>
      </c>
      <c r="L2491" s="196" t="s">
        <v>63</v>
      </c>
      <c r="M2491"/>
    </row>
    <row r="2492" spans="1:13" ht="13.5" hidden="1" x14ac:dyDescent="0.25">
      <c r="A2492" s="196" t="s">
        <v>2377</v>
      </c>
      <c r="B2492" s="196" t="s">
        <v>2378</v>
      </c>
      <c r="C2492" s="196" t="s">
        <v>2473</v>
      </c>
      <c r="D2492" s="196" t="s">
        <v>2474</v>
      </c>
      <c r="E2492" s="197" t="s">
        <v>11</v>
      </c>
      <c r="F2492" s="196" t="s">
        <v>11</v>
      </c>
      <c r="G2492" s="196">
        <v>96530</v>
      </c>
      <c r="H2492" s="196" t="s">
        <v>2572</v>
      </c>
      <c r="I2492" s="196" t="s">
        <v>19</v>
      </c>
      <c r="J2492" s="196" t="s">
        <v>62</v>
      </c>
      <c r="K2492" s="197">
        <v>147.38999999999999</v>
      </c>
      <c r="L2492" s="196" t="s">
        <v>63</v>
      </c>
      <c r="M2492"/>
    </row>
    <row r="2493" spans="1:13" ht="13.5" hidden="1" x14ac:dyDescent="0.25">
      <c r="A2493" s="196" t="s">
        <v>2377</v>
      </c>
      <c r="B2493" s="196" t="s">
        <v>2378</v>
      </c>
      <c r="C2493" s="196" t="s">
        <v>2473</v>
      </c>
      <c r="D2493" s="196" t="s">
        <v>2474</v>
      </c>
      <c r="E2493" s="197" t="s">
        <v>11</v>
      </c>
      <c r="F2493" s="196" t="s">
        <v>11</v>
      </c>
      <c r="G2493" s="196">
        <v>96531</v>
      </c>
      <c r="H2493" s="196" t="s">
        <v>2573</v>
      </c>
      <c r="I2493" s="196" t="s">
        <v>19</v>
      </c>
      <c r="J2493" s="196" t="s">
        <v>62</v>
      </c>
      <c r="K2493" s="197">
        <v>113.19</v>
      </c>
      <c r="L2493" s="196" t="s">
        <v>63</v>
      </c>
      <c r="M2493"/>
    </row>
    <row r="2494" spans="1:13" ht="13.5" hidden="1" x14ac:dyDescent="0.25">
      <c r="A2494" s="196" t="s">
        <v>2377</v>
      </c>
      <c r="B2494" s="196" t="s">
        <v>2378</v>
      </c>
      <c r="C2494" s="196" t="s">
        <v>2473</v>
      </c>
      <c r="D2494" s="196" t="s">
        <v>2474</v>
      </c>
      <c r="E2494" s="197" t="s">
        <v>11</v>
      </c>
      <c r="F2494" s="196" t="s">
        <v>11</v>
      </c>
      <c r="G2494" s="196">
        <v>96532</v>
      </c>
      <c r="H2494" s="196" t="s">
        <v>2574</v>
      </c>
      <c r="I2494" s="196" t="s">
        <v>19</v>
      </c>
      <c r="J2494" s="196" t="s">
        <v>62</v>
      </c>
      <c r="K2494" s="197">
        <v>195.04</v>
      </c>
      <c r="L2494" s="196" t="s">
        <v>63</v>
      </c>
      <c r="M2494"/>
    </row>
    <row r="2495" spans="1:13" ht="13.5" hidden="1" x14ac:dyDescent="0.25">
      <c r="A2495" s="196" t="s">
        <v>2377</v>
      </c>
      <c r="B2495" s="196" t="s">
        <v>2378</v>
      </c>
      <c r="C2495" s="196" t="s">
        <v>2473</v>
      </c>
      <c r="D2495" s="196" t="s">
        <v>2474</v>
      </c>
      <c r="E2495" s="197" t="s">
        <v>11</v>
      </c>
      <c r="F2495" s="196" t="s">
        <v>11</v>
      </c>
      <c r="G2495" s="196">
        <v>96533</v>
      </c>
      <c r="H2495" s="196" t="s">
        <v>2575</v>
      </c>
      <c r="I2495" s="196" t="s">
        <v>19</v>
      </c>
      <c r="J2495" s="196" t="s">
        <v>62</v>
      </c>
      <c r="K2495" s="197">
        <v>99.6</v>
      </c>
      <c r="L2495" s="196" t="s">
        <v>63</v>
      </c>
      <c r="M2495"/>
    </row>
    <row r="2496" spans="1:13" ht="13.5" hidden="1" x14ac:dyDescent="0.25">
      <c r="A2496" s="196" t="s">
        <v>2377</v>
      </c>
      <c r="B2496" s="196" t="s">
        <v>2378</v>
      </c>
      <c r="C2496" s="196" t="s">
        <v>2473</v>
      </c>
      <c r="D2496" s="196" t="s">
        <v>2474</v>
      </c>
      <c r="E2496" s="197" t="s">
        <v>11</v>
      </c>
      <c r="F2496" s="196" t="s">
        <v>11</v>
      </c>
      <c r="G2496" s="196">
        <v>96534</v>
      </c>
      <c r="H2496" s="196" t="s">
        <v>2576</v>
      </c>
      <c r="I2496" s="196" t="s">
        <v>19</v>
      </c>
      <c r="J2496" s="196" t="s">
        <v>62</v>
      </c>
      <c r="K2496" s="197">
        <v>87.29</v>
      </c>
      <c r="L2496" s="196" t="s">
        <v>63</v>
      </c>
      <c r="M2496"/>
    </row>
    <row r="2497" spans="1:13" ht="13.5" hidden="1" x14ac:dyDescent="0.25">
      <c r="A2497" s="196" t="s">
        <v>2377</v>
      </c>
      <c r="B2497" s="196" t="s">
        <v>2378</v>
      </c>
      <c r="C2497" s="196" t="s">
        <v>2473</v>
      </c>
      <c r="D2497" s="196" t="s">
        <v>2474</v>
      </c>
      <c r="E2497" s="197" t="s">
        <v>11</v>
      </c>
      <c r="F2497" s="196" t="s">
        <v>11</v>
      </c>
      <c r="G2497" s="196">
        <v>96535</v>
      </c>
      <c r="H2497" s="196" t="s">
        <v>2577</v>
      </c>
      <c r="I2497" s="196" t="s">
        <v>19</v>
      </c>
      <c r="J2497" s="196" t="s">
        <v>62</v>
      </c>
      <c r="K2497" s="197">
        <v>151.19999999999999</v>
      </c>
      <c r="L2497" s="196" t="s">
        <v>63</v>
      </c>
      <c r="M2497"/>
    </row>
    <row r="2498" spans="1:13" ht="13.5" hidden="1" x14ac:dyDescent="0.25">
      <c r="A2498" s="196" t="s">
        <v>2377</v>
      </c>
      <c r="B2498" s="196" t="s">
        <v>2378</v>
      </c>
      <c r="C2498" s="196" t="s">
        <v>2473</v>
      </c>
      <c r="D2498" s="196" t="s">
        <v>2474</v>
      </c>
      <c r="E2498" s="197" t="s">
        <v>11</v>
      </c>
      <c r="F2498" s="196" t="s">
        <v>11</v>
      </c>
      <c r="G2498" s="196">
        <v>96536</v>
      </c>
      <c r="H2498" s="196" t="s">
        <v>2578</v>
      </c>
      <c r="I2498" s="196" t="s">
        <v>19</v>
      </c>
      <c r="J2498" s="196" t="s">
        <v>62</v>
      </c>
      <c r="K2498" s="197">
        <v>74.73</v>
      </c>
      <c r="L2498" s="196" t="s">
        <v>63</v>
      </c>
      <c r="M2498"/>
    </row>
    <row r="2499" spans="1:13" ht="13.5" hidden="1" x14ac:dyDescent="0.25">
      <c r="A2499" s="196" t="s">
        <v>2377</v>
      </c>
      <c r="B2499" s="196" t="s">
        <v>2378</v>
      </c>
      <c r="C2499" s="196" t="s">
        <v>2473</v>
      </c>
      <c r="D2499" s="196" t="s">
        <v>2474</v>
      </c>
      <c r="E2499" s="197" t="s">
        <v>11</v>
      </c>
      <c r="F2499" s="196" t="s">
        <v>11</v>
      </c>
      <c r="G2499" s="196">
        <v>96537</v>
      </c>
      <c r="H2499" s="196" t="s">
        <v>2579</v>
      </c>
      <c r="I2499" s="196" t="s">
        <v>19</v>
      </c>
      <c r="J2499" s="196" t="s">
        <v>62</v>
      </c>
      <c r="K2499" s="197">
        <v>190.97</v>
      </c>
      <c r="L2499" s="196" t="s">
        <v>63</v>
      </c>
      <c r="M2499"/>
    </row>
    <row r="2500" spans="1:13" ht="13.5" hidden="1" x14ac:dyDescent="0.25">
      <c r="A2500" s="196" t="s">
        <v>2377</v>
      </c>
      <c r="B2500" s="196" t="s">
        <v>2378</v>
      </c>
      <c r="C2500" s="196" t="s">
        <v>2473</v>
      </c>
      <c r="D2500" s="196" t="s">
        <v>2474</v>
      </c>
      <c r="E2500" s="197" t="s">
        <v>11</v>
      </c>
      <c r="F2500" s="196" t="s">
        <v>11</v>
      </c>
      <c r="G2500" s="196">
        <v>96538</v>
      </c>
      <c r="H2500" s="196" t="s">
        <v>2580</v>
      </c>
      <c r="I2500" s="196" t="s">
        <v>19</v>
      </c>
      <c r="J2500" s="196" t="s">
        <v>62</v>
      </c>
      <c r="K2500" s="197">
        <v>265.55</v>
      </c>
      <c r="L2500" s="196" t="s">
        <v>63</v>
      </c>
      <c r="M2500"/>
    </row>
    <row r="2501" spans="1:13" ht="13.5" hidden="1" x14ac:dyDescent="0.25">
      <c r="A2501" s="196" t="s">
        <v>2377</v>
      </c>
      <c r="B2501" s="196" t="s">
        <v>2378</v>
      </c>
      <c r="C2501" s="196" t="s">
        <v>2473</v>
      </c>
      <c r="D2501" s="196" t="s">
        <v>2474</v>
      </c>
      <c r="E2501" s="197" t="s">
        <v>11</v>
      </c>
      <c r="F2501" s="196" t="s">
        <v>11</v>
      </c>
      <c r="G2501" s="196">
        <v>96539</v>
      </c>
      <c r="H2501" s="196" t="s">
        <v>2581</v>
      </c>
      <c r="I2501" s="196" t="s">
        <v>19</v>
      </c>
      <c r="J2501" s="196" t="s">
        <v>62</v>
      </c>
      <c r="K2501" s="197">
        <v>136.16999999999999</v>
      </c>
      <c r="L2501" s="196" t="s">
        <v>63</v>
      </c>
      <c r="M2501"/>
    </row>
    <row r="2502" spans="1:13" ht="13.5" hidden="1" x14ac:dyDescent="0.25">
      <c r="A2502" s="196" t="s">
        <v>2377</v>
      </c>
      <c r="B2502" s="196" t="s">
        <v>2378</v>
      </c>
      <c r="C2502" s="196" t="s">
        <v>2473</v>
      </c>
      <c r="D2502" s="196" t="s">
        <v>2474</v>
      </c>
      <c r="E2502" s="197" t="s">
        <v>11</v>
      </c>
      <c r="F2502" s="196" t="s">
        <v>11</v>
      </c>
      <c r="G2502" s="196">
        <v>96540</v>
      </c>
      <c r="H2502" s="196" t="s">
        <v>2582</v>
      </c>
      <c r="I2502" s="196" t="s">
        <v>19</v>
      </c>
      <c r="J2502" s="196" t="s">
        <v>62</v>
      </c>
      <c r="K2502" s="197">
        <v>140.72999999999999</v>
      </c>
      <c r="L2502" s="196" t="s">
        <v>63</v>
      </c>
      <c r="M2502"/>
    </row>
    <row r="2503" spans="1:13" ht="13.5" hidden="1" x14ac:dyDescent="0.25">
      <c r="A2503" s="196" t="s">
        <v>2377</v>
      </c>
      <c r="B2503" s="196" t="s">
        <v>2378</v>
      </c>
      <c r="C2503" s="196" t="s">
        <v>2473</v>
      </c>
      <c r="D2503" s="196" t="s">
        <v>2474</v>
      </c>
      <c r="E2503" s="197" t="s">
        <v>11</v>
      </c>
      <c r="F2503" s="196" t="s">
        <v>11</v>
      </c>
      <c r="G2503" s="196">
        <v>96541</v>
      </c>
      <c r="H2503" s="196" t="s">
        <v>2583</v>
      </c>
      <c r="I2503" s="196" t="s">
        <v>19</v>
      </c>
      <c r="J2503" s="196" t="s">
        <v>62</v>
      </c>
      <c r="K2503" s="197">
        <v>201.67</v>
      </c>
      <c r="L2503" s="196" t="s">
        <v>63</v>
      </c>
      <c r="M2503"/>
    </row>
    <row r="2504" spans="1:13" ht="13.5" hidden="1" x14ac:dyDescent="0.25">
      <c r="A2504" s="196" t="s">
        <v>2377</v>
      </c>
      <c r="B2504" s="196" t="s">
        <v>2378</v>
      </c>
      <c r="C2504" s="196" t="s">
        <v>2473</v>
      </c>
      <c r="D2504" s="196" t="s">
        <v>2474</v>
      </c>
      <c r="E2504" s="197" t="s">
        <v>11</v>
      </c>
      <c r="F2504" s="196" t="s">
        <v>11</v>
      </c>
      <c r="G2504" s="196">
        <v>96542</v>
      </c>
      <c r="H2504" s="196" t="s">
        <v>2584</v>
      </c>
      <c r="I2504" s="196" t="s">
        <v>19</v>
      </c>
      <c r="J2504" s="196" t="s">
        <v>62</v>
      </c>
      <c r="K2504" s="197">
        <v>105.94</v>
      </c>
      <c r="L2504" s="196" t="s">
        <v>63</v>
      </c>
      <c r="M2504"/>
    </row>
    <row r="2505" spans="1:13" ht="13.5" hidden="1" x14ac:dyDescent="0.25">
      <c r="A2505" s="196" t="s">
        <v>2377</v>
      </c>
      <c r="B2505" s="196" t="s">
        <v>2378</v>
      </c>
      <c r="C2505" s="196" t="s">
        <v>2473</v>
      </c>
      <c r="D2505" s="196" t="s">
        <v>2474</v>
      </c>
      <c r="E2505" s="197" t="s">
        <v>11</v>
      </c>
      <c r="F2505" s="196" t="s">
        <v>11</v>
      </c>
      <c r="G2505" s="196">
        <v>96543</v>
      </c>
      <c r="H2505" s="196" t="s">
        <v>2585</v>
      </c>
      <c r="I2505" s="196" t="s">
        <v>18</v>
      </c>
      <c r="J2505" s="196" t="s">
        <v>62</v>
      </c>
      <c r="K2505" s="197">
        <v>22.26</v>
      </c>
      <c r="L2505" s="196" t="s">
        <v>63</v>
      </c>
      <c r="M2505"/>
    </row>
    <row r="2506" spans="1:13" ht="13.5" hidden="1" x14ac:dyDescent="0.25">
      <c r="A2506" s="196" t="s">
        <v>2377</v>
      </c>
      <c r="B2506" s="196" t="s">
        <v>2378</v>
      </c>
      <c r="C2506" s="196" t="s">
        <v>2473</v>
      </c>
      <c r="D2506" s="196" t="s">
        <v>2474</v>
      </c>
      <c r="E2506" s="197" t="s">
        <v>11</v>
      </c>
      <c r="F2506" s="196" t="s">
        <v>11</v>
      </c>
      <c r="G2506" s="196">
        <v>101791</v>
      </c>
      <c r="H2506" s="196" t="s">
        <v>2586</v>
      </c>
      <c r="I2506" s="196" t="s">
        <v>9</v>
      </c>
      <c r="J2506" s="196" t="s">
        <v>62</v>
      </c>
      <c r="K2506" s="197">
        <v>24.43</v>
      </c>
      <c r="L2506" s="196" t="s">
        <v>63</v>
      </c>
      <c r="M2506"/>
    </row>
    <row r="2507" spans="1:13" ht="13.5" hidden="1" x14ac:dyDescent="0.25">
      <c r="A2507" s="196" t="s">
        <v>2377</v>
      </c>
      <c r="B2507" s="196" t="s">
        <v>2378</v>
      </c>
      <c r="C2507" s="196" t="s">
        <v>2473</v>
      </c>
      <c r="D2507" s="196" t="s">
        <v>2474</v>
      </c>
      <c r="E2507" s="197" t="s">
        <v>11</v>
      </c>
      <c r="F2507" s="196" t="s">
        <v>11</v>
      </c>
      <c r="G2507" s="196">
        <v>101792</v>
      </c>
      <c r="H2507" s="196" t="s">
        <v>2587</v>
      </c>
      <c r="I2507" s="196" t="s">
        <v>15</v>
      </c>
      <c r="J2507" s="196" t="s">
        <v>62</v>
      </c>
      <c r="K2507" s="197">
        <v>18.420000000000002</v>
      </c>
      <c r="L2507" s="196" t="s">
        <v>63</v>
      </c>
      <c r="M2507"/>
    </row>
    <row r="2508" spans="1:13" ht="13.5" hidden="1" x14ac:dyDescent="0.25">
      <c r="A2508" s="196" t="s">
        <v>2377</v>
      </c>
      <c r="B2508" s="196" t="s">
        <v>2378</v>
      </c>
      <c r="C2508" s="196" t="s">
        <v>2473</v>
      </c>
      <c r="D2508" s="196" t="s">
        <v>2474</v>
      </c>
      <c r="E2508" s="197" t="s">
        <v>11</v>
      </c>
      <c r="F2508" s="196" t="s">
        <v>11</v>
      </c>
      <c r="G2508" s="196">
        <v>101793</v>
      </c>
      <c r="H2508" s="196" t="s">
        <v>2588</v>
      </c>
      <c r="I2508" s="196" t="s">
        <v>15</v>
      </c>
      <c r="J2508" s="196" t="s">
        <v>62</v>
      </c>
      <c r="K2508" s="197">
        <v>27.5</v>
      </c>
      <c r="L2508" s="196" t="s">
        <v>63</v>
      </c>
      <c r="M2508"/>
    </row>
    <row r="2509" spans="1:13" ht="13.5" hidden="1" x14ac:dyDescent="0.25">
      <c r="A2509" s="196" t="s">
        <v>2377</v>
      </c>
      <c r="B2509" s="196" t="s">
        <v>2378</v>
      </c>
      <c r="C2509" s="196" t="s">
        <v>2473</v>
      </c>
      <c r="D2509" s="196" t="s">
        <v>2474</v>
      </c>
      <c r="E2509" s="197" t="s">
        <v>11</v>
      </c>
      <c r="F2509" s="196" t="s">
        <v>11</v>
      </c>
      <c r="G2509" s="196">
        <v>101969</v>
      </c>
      <c r="H2509" s="196" t="s">
        <v>2589</v>
      </c>
      <c r="I2509" s="196" t="s">
        <v>19</v>
      </c>
      <c r="J2509" s="196" t="s">
        <v>62</v>
      </c>
      <c r="K2509" s="197">
        <v>167.21</v>
      </c>
      <c r="L2509" s="196" t="s">
        <v>63</v>
      </c>
      <c r="M2509"/>
    </row>
    <row r="2510" spans="1:13" ht="13.5" hidden="1" x14ac:dyDescent="0.25">
      <c r="A2510" s="196" t="s">
        <v>2377</v>
      </c>
      <c r="B2510" s="196" t="s">
        <v>2378</v>
      </c>
      <c r="C2510" s="196" t="s">
        <v>2473</v>
      </c>
      <c r="D2510" s="196" t="s">
        <v>2474</v>
      </c>
      <c r="E2510" s="197" t="s">
        <v>11</v>
      </c>
      <c r="F2510" s="196" t="s">
        <v>11</v>
      </c>
      <c r="G2510" s="196">
        <v>101971</v>
      </c>
      <c r="H2510" s="196" t="s">
        <v>2590</v>
      </c>
      <c r="I2510" s="196" t="s">
        <v>19</v>
      </c>
      <c r="J2510" s="196" t="s">
        <v>62</v>
      </c>
      <c r="K2510" s="197">
        <v>135.66999999999999</v>
      </c>
      <c r="L2510" s="196" t="s">
        <v>63</v>
      </c>
      <c r="M2510"/>
    </row>
    <row r="2511" spans="1:13" ht="13.5" hidden="1" x14ac:dyDescent="0.25">
      <c r="A2511" s="196" t="s">
        <v>2377</v>
      </c>
      <c r="B2511" s="196" t="s">
        <v>2378</v>
      </c>
      <c r="C2511" s="196" t="s">
        <v>2473</v>
      </c>
      <c r="D2511" s="196" t="s">
        <v>2474</v>
      </c>
      <c r="E2511" s="197" t="s">
        <v>11</v>
      </c>
      <c r="F2511" s="196" t="s">
        <v>11</v>
      </c>
      <c r="G2511" s="196">
        <v>101973</v>
      </c>
      <c r="H2511" s="196" t="s">
        <v>2591</v>
      </c>
      <c r="I2511" s="196" t="s">
        <v>19</v>
      </c>
      <c r="J2511" s="196" t="s">
        <v>62</v>
      </c>
      <c r="K2511" s="197">
        <v>231.95</v>
      </c>
      <c r="L2511" s="196" t="s">
        <v>63</v>
      </c>
      <c r="M2511"/>
    </row>
    <row r="2512" spans="1:13" ht="13.5" hidden="1" x14ac:dyDescent="0.25">
      <c r="A2512" s="196" t="s">
        <v>2377</v>
      </c>
      <c r="B2512" s="196" t="s">
        <v>2378</v>
      </c>
      <c r="C2512" s="196" t="s">
        <v>2473</v>
      </c>
      <c r="D2512" s="196" t="s">
        <v>2474</v>
      </c>
      <c r="E2512" s="197" t="s">
        <v>11</v>
      </c>
      <c r="F2512" s="196" t="s">
        <v>11</v>
      </c>
      <c r="G2512" s="196">
        <v>101974</v>
      </c>
      <c r="H2512" s="196" t="s">
        <v>2592</v>
      </c>
      <c r="I2512" s="196" t="s">
        <v>19</v>
      </c>
      <c r="J2512" s="196" t="s">
        <v>62</v>
      </c>
      <c r="K2512" s="197">
        <v>553.07000000000005</v>
      </c>
      <c r="L2512" s="196" t="s">
        <v>63</v>
      </c>
      <c r="M2512"/>
    </row>
    <row r="2513" spans="1:13" ht="13.5" hidden="1" x14ac:dyDescent="0.25">
      <c r="A2513" s="196" t="s">
        <v>2377</v>
      </c>
      <c r="B2513" s="196" t="s">
        <v>2378</v>
      </c>
      <c r="C2513" s="196" t="s">
        <v>2473</v>
      </c>
      <c r="D2513" s="196" t="s">
        <v>2474</v>
      </c>
      <c r="E2513" s="197" t="s">
        <v>11</v>
      </c>
      <c r="F2513" s="196" t="s">
        <v>11</v>
      </c>
      <c r="G2513" s="196">
        <v>101975</v>
      </c>
      <c r="H2513" s="196" t="s">
        <v>2593</v>
      </c>
      <c r="I2513" s="196" t="s">
        <v>19</v>
      </c>
      <c r="J2513" s="196" t="s">
        <v>62</v>
      </c>
      <c r="K2513" s="197">
        <v>467.2</v>
      </c>
      <c r="L2513" s="196" t="s">
        <v>63</v>
      </c>
      <c r="M2513"/>
    </row>
    <row r="2514" spans="1:13" ht="13.5" hidden="1" x14ac:dyDescent="0.25">
      <c r="A2514" s="196" t="s">
        <v>2377</v>
      </c>
      <c r="B2514" s="196" t="s">
        <v>2378</v>
      </c>
      <c r="C2514" s="196" t="s">
        <v>2473</v>
      </c>
      <c r="D2514" s="196" t="s">
        <v>2474</v>
      </c>
      <c r="E2514" s="197" t="s">
        <v>11</v>
      </c>
      <c r="F2514" s="196" t="s">
        <v>11</v>
      </c>
      <c r="G2514" s="196">
        <v>101977</v>
      </c>
      <c r="H2514" s="196" t="s">
        <v>2594</v>
      </c>
      <c r="I2514" s="196" t="s">
        <v>19</v>
      </c>
      <c r="J2514" s="196" t="s">
        <v>62</v>
      </c>
      <c r="K2514" s="197">
        <v>331.89</v>
      </c>
      <c r="L2514" s="196" t="s">
        <v>63</v>
      </c>
      <c r="M2514"/>
    </row>
    <row r="2515" spans="1:13" ht="13.5" hidden="1" x14ac:dyDescent="0.25">
      <c r="A2515" s="196" t="s">
        <v>2377</v>
      </c>
      <c r="B2515" s="196" t="s">
        <v>2378</v>
      </c>
      <c r="C2515" s="196" t="s">
        <v>2473</v>
      </c>
      <c r="D2515" s="196" t="s">
        <v>2474</v>
      </c>
      <c r="E2515" s="197" t="s">
        <v>11</v>
      </c>
      <c r="F2515" s="196" t="s">
        <v>11</v>
      </c>
      <c r="G2515" s="196">
        <v>101980</v>
      </c>
      <c r="H2515" s="196" t="s">
        <v>2595</v>
      </c>
      <c r="I2515" s="196" t="s">
        <v>19</v>
      </c>
      <c r="J2515" s="196" t="s">
        <v>62</v>
      </c>
      <c r="K2515" s="197">
        <v>303.83999999999997</v>
      </c>
      <c r="L2515" s="196" t="s">
        <v>63</v>
      </c>
      <c r="M2515"/>
    </row>
    <row r="2516" spans="1:13" ht="13.5" hidden="1" x14ac:dyDescent="0.25">
      <c r="A2516" s="196" t="s">
        <v>2377</v>
      </c>
      <c r="B2516" s="196" t="s">
        <v>2378</v>
      </c>
      <c r="C2516" s="196" t="s">
        <v>2473</v>
      </c>
      <c r="D2516" s="196" t="s">
        <v>2474</v>
      </c>
      <c r="E2516" s="197" t="s">
        <v>11</v>
      </c>
      <c r="F2516" s="196" t="s">
        <v>11</v>
      </c>
      <c r="G2516" s="196">
        <v>101981</v>
      </c>
      <c r="H2516" s="196" t="s">
        <v>2596</v>
      </c>
      <c r="I2516" s="196" t="s">
        <v>19</v>
      </c>
      <c r="J2516" s="196" t="s">
        <v>62</v>
      </c>
      <c r="K2516" s="197">
        <v>261.79000000000002</v>
      </c>
      <c r="L2516" s="196" t="s">
        <v>63</v>
      </c>
      <c r="M2516"/>
    </row>
    <row r="2517" spans="1:13" ht="13.5" hidden="1" x14ac:dyDescent="0.25">
      <c r="A2517" s="196" t="s">
        <v>2377</v>
      </c>
      <c r="B2517" s="196" t="s">
        <v>2378</v>
      </c>
      <c r="C2517" s="196" t="s">
        <v>2473</v>
      </c>
      <c r="D2517" s="196" t="s">
        <v>2474</v>
      </c>
      <c r="E2517" s="197" t="s">
        <v>11</v>
      </c>
      <c r="F2517" s="196" t="s">
        <v>11</v>
      </c>
      <c r="G2517" s="196">
        <v>101982</v>
      </c>
      <c r="H2517" s="196" t="s">
        <v>2597</v>
      </c>
      <c r="I2517" s="196" t="s">
        <v>19</v>
      </c>
      <c r="J2517" s="196" t="s">
        <v>62</v>
      </c>
      <c r="K2517" s="197">
        <v>236.64</v>
      </c>
      <c r="L2517" s="196" t="s">
        <v>63</v>
      </c>
      <c r="M2517"/>
    </row>
    <row r="2518" spans="1:13" ht="13.5" hidden="1" x14ac:dyDescent="0.25">
      <c r="A2518" s="196" t="s">
        <v>2377</v>
      </c>
      <c r="B2518" s="196" t="s">
        <v>2378</v>
      </c>
      <c r="C2518" s="196" t="s">
        <v>2473</v>
      </c>
      <c r="D2518" s="196" t="s">
        <v>2474</v>
      </c>
      <c r="E2518" s="197" t="s">
        <v>11</v>
      </c>
      <c r="F2518" s="196" t="s">
        <v>11</v>
      </c>
      <c r="G2518" s="196">
        <v>101983</v>
      </c>
      <c r="H2518" s="196" t="s">
        <v>2598</v>
      </c>
      <c r="I2518" s="196" t="s">
        <v>19</v>
      </c>
      <c r="J2518" s="196" t="s">
        <v>62</v>
      </c>
      <c r="K2518" s="197">
        <v>220.86</v>
      </c>
      <c r="L2518" s="196" t="s">
        <v>63</v>
      </c>
      <c r="M2518"/>
    </row>
    <row r="2519" spans="1:13" ht="13.5" hidden="1" x14ac:dyDescent="0.25">
      <c r="A2519" s="196" t="s">
        <v>2377</v>
      </c>
      <c r="B2519" s="196" t="s">
        <v>2378</v>
      </c>
      <c r="C2519" s="196" t="s">
        <v>2473</v>
      </c>
      <c r="D2519" s="196" t="s">
        <v>2474</v>
      </c>
      <c r="E2519" s="197" t="s">
        <v>11</v>
      </c>
      <c r="F2519" s="196" t="s">
        <v>11</v>
      </c>
      <c r="G2519" s="196">
        <v>101985</v>
      </c>
      <c r="H2519" s="196" t="s">
        <v>2599</v>
      </c>
      <c r="I2519" s="196" t="s">
        <v>19</v>
      </c>
      <c r="J2519" s="196" t="s">
        <v>62</v>
      </c>
      <c r="K2519" s="197">
        <v>172.39</v>
      </c>
      <c r="L2519" s="196" t="s">
        <v>63</v>
      </c>
      <c r="M2519"/>
    </row>
    <row r="2520" spans="1:13" ht="13.5" hidden="1" x14ac:dyDescent="0.25">
      <c r="A2520" s="196" t="s">
        <v>2377</v>
      </c>
      <c r="B2520" s="196" t="s">
        <v>2378</v>
      </c>
      <c r="C2520" s="196" t="s">
        <v>2473</v>
      </c>
      <c r="D2520" s="196" t="s">
        <v>2474</v>
      </c>
      <c r="E2520" s="197" t="s">
        <v>11</v>
      </c>
      <c r="F2520" s="196" t="s">
        <v>11</v>
      </c>
      <c r="G2520" s="196">
        <v>101986</v>
      </c>
      <c r="H2520" s="196" t="s">
        <v>2600</v>
      </c>
      <c r="I2520" s="196" t="s">
        <v>19</v>
      </c>
      <c r="J2520" s="196" t="s">
        <v>62</v>
      </c>
      <c r="K2520" s="197">
        <v>132.29</v>
      </c>
      <c r="L2520" s="196" t="s">
        <v>63</v>
      </c>
      <c r="M2520"/>
    </row>
    <row r="2521" spans="1:13" ht="13.5" hidden="1" x14ac:dyDescent="0.25">
      <c r="A2521" s="196" t="s">
        <v>2377</v>
      </c>
      <c r="B2521" s="196" t="s">
        <v>2378</v>
      </c>
      <c r="C2521" s="196" t="s">
        <v>2473</v>
      </c>
      <c r="D2521" s="196" t="s">
        <v>2474</v>
      </c>
      <c r="E2521" s="197" t="s">
        <v>11</v>
      </c>
      <c r="F2521" s="196" t="s">
        <v>11</v>
      </c>
      <c r="G2521" s="196">
        <v>101987</v>
      </c>
      <c r="H2521" s="196" t="s">
        <v>2601</v>
      </c>
      <c r="I2521" s="196" t="s">
        <v>19</v>
      </c>
      <c r="J2521" s="196" t="s">
        <v>62</v>
      </c>
      <c r="K2521" s="197">
        <v>274</v>
      </c>
      <c r="L2521" s="196" t="s">
        <v>63</v>
      </c>
      <c r="M2521"/>
    </row>
    <row r="2522" spans="1:13" ht="13.5" hidden="1" x14ac:dyDescent="0.25">
      <c r="A2522" s="196" t="s">
        <v>2377</v>
      </c>
      <c r="B2522" s="196" t="s">
        <v>2378</v>
      </c>
      <c r="C2522" s="196" t="s">
        <v>2473</v>
      </c>
      <c r="D2522" s="196" t="s">
        <v>2474</v>
      </c>
      <c r="E2522" s="197" t="s">
        <v>11</v>
      </c>
      <c r="F2522" s="196" t="s">
        <v>11</v>
      </c>
      <c r="G2522" s="196">
        <v>101988</v>
      </c>
      <c r="H2522" s="196" t="s">
        <v>2602</v>
      </c>
      <c r="I2522" s="196" t="s">
        <v>19</v>
      </c>
      <c r="J2522" s="196" t="s">
        <v>62</v>
      </c>
      <c r="K2522" s="197">
        <v>176.08</v>
      </c>
      <c r="L2522" s="196" t="s">
        <v>63</v>
      </c>
      <c r="M2522"/>
    </row>
    <row r="2523" spans="1:13" ht="13.5" hidden="1" x14ac:dyDescent="0.25">
      <c r="A2523" s="196" t="s">
        <v>2377</v>
      </c>
      <c r="B2523" s="196" t="s">
        <v>2378</v>
      </c>
      <c r="C2523" s="196" t="s">
        <v>2473</v>
      </c>
      <c r="D2523" s="196" t="s">
        <v>2474</v>
      </c>
      <c r="E2523" s="197" t="s">
        <v>11</v>
      </c>
      <c r="F2523" s="196" t="s">
        <v>11</v>
      </c>
      <c r="G2523" s="196">
        <v>101989</v>
      </c>
      <c r="H2523" s="196" t="s">
        <v>2603</v>
      </c>
      <c r="I2523" s="196" t="s">
        <v>19</v>
      </c>
      <c r="J2523" s="196" t="s">
        <v>62</v>
      </c>
      <c r="K2523" s="197">
        <v>144.93</v>
      </c>
      <c r="L2523" s="196" t="s">
        <v>63</v>
      </c>
      <c r="M2523"/>
    </row>
    <row r="2524" spans="1:13" ht="13.5" hidden="1" x14ac:dyDescent="0.25">
      <c r="A2524" s="196" t="s">
        <v>2377</v>
      </c>
      <c r="B2524" s="196" t="s">
        <v>2378</v>
      </c>
      <c r="C2524" s="196" t="s">
        <v>2473</v>
      </c>
      <c r="D2524" s="196" t="s">
        <v>2474</v>
      </c>
      <c r="E2524" s="197" t="s">
        <v>11</v>
      </c>
      <c r="F2524" s="196" t="s">
        <v>11</v>
      </c>
      <c r="G2524" s="196">
        <v>101990</v>
      </c>
      <c r="H2524" s="196" t="s">
        <v>2604</v>
      </c>
      <c r="I2524" s="196" t="s">
        <v>19</v>
      </c>
      <c r="J2524" s="196" t="s">
        <v>62</v>
      </c>
      <c r="K2524" s="197">
        <v>249.75</v>
      </c>
      <c r="L2524" s="196" t="s">
        <v>63</v>
      </c>
      <c r="M2524"/>
    </row>
    <row r="2525" spans="1:13" ht="13.5" hidden="1" x14ac:dyDescent="0.25">
      <c r="A2525" s="196" t="s">
        <v>2377</v>
      </c>
      <c r="B2525" s="196" t="s">
        <v>2378</v>
      </c>
      <c r="C2525" s="196" t="s">
        <v>2473</v>
      </c>
      <c r="D2525" s="196" t="s">
        <v>2474</v>
      </c>
      <c r="E2525" s="197" t="s">
        <v>11</v>
      </c>
      <c r="F2525" s="196" t="s">
        <v>11</v>
      </c>
      <c r="G2525" s="196">
        <v>101991</v>
      </c>
      <c r="H2525" s="196" t="s">
        <v>2605</v>
      </c>
      <c r="I2525" s="196" t="s">
        <v>19</v>
      </c>
      <c r="J2525" s="196" t="s">
        <v>62</v>
      </c>
      <c r="K2525" s="197">
        <v>175.2</v>
      </c>
      <c r="L2525" s="196" t="s">
        <v>63</v>
      </c>
      <c r="M2525"/>
    </row>
    <row r="2526" spans="1:13" ht="13.5" hidden="1" x14ac:dyDescent="0.25">
      <c r="A2526" s="196" t="s">
        <v>2377</v>
      </c>
      <c r="B2526" s="196" t="s">
        <v>2378</v>
      </c>
      <c r="C2526" s="196" t="s">
        <v>2473</v>
      </c>
      <c r="D2526" s="196" t="s">
        <v>2474</v>
      </c>
      <c r="E2526" s="197" t="s">
        <v>11</v>
      </c>
      <c r="F2526" s="196" t="s">
        <v>11</v>
      </c>
      <c r="G2526" s="196">
        <v>101992</v>
      </c>
      <c r="H2526" s="196" t="s">
        <v>2606</v>
      </c>
      <c r="I2526" s="196" t="s">
        <v>19</v>
      </c>
      <c r="J2526" s="196" t="s">
        <v>62</v>
      </c>
      <c r="K2526" s="197">
        <v>136.86000000000001</v>
      </c>
      <c r="L2526" s="196" t="s">
        <v>63</v>
      </c>
      <c r="M2526"/>
    </row>
    <row r="2527" spans="1:13" ht="13.5" hidden="1" x14ac:dyDescent="0.25">
      <c r="A2527" s="196" t="s">
        <v>2377</v>
      </c>
      <c r="B2527" s="196" t="s">
        <v>2378</v>
      </c>
      <c r="C2527" s="196" t="s">
        <v>2473</v>
      </c>
      <c r="D2527" s="196" t="s">
        <v>2474</v>
      </c>
      <c r="E2527" s="197" t="s">
        <v>11</v>
      </c>
      <c r="F2527" s="196" t="s">
        <v>11</v>
      </c>
      <c r="G2527" s="196">
        <v>101993</v>
      </c>
      <c r="H2527" s="196" t="s">
        <v>2607</v>
      </c>
      <c r="I2527" s="196" t="s">
        <v>19</v>
      </c>
      <c r="J2527" s="196" t="s">
        <v>62</v>
      </c>
      <c r="K2527" s="197">
        <v>321.62</v>
      </c>
      <c r="L2527" s="196" t="s">
        <v>63</v>
      </c>
      <c r="M2527"/>
    </row>
    <row r="2528" spans="1:13" ht="13.5" hidden="1" x14ac:dyDescent="0.25">
      <c r="A2528" s="196" t="s">
        <v>2377</v>
      </c>
      <c r="B2528" s="196" t="s">
        <v>2378</v>
      </c>
      <c r="C2528" s="196" t="s">
        <v>2473</v>
      </c>
      <c r="D2528" s="196" t="s">
        <v>2474</v>
      </c>
      <c r="E2528" s="197" t="s">
        <v>11</v>
      </c>
      <c r="F2528" s="196" t="s">
        <v>11</v>
      </c>
      <c r="G2528" s="196">
        <v>101994</v>
      </c>
      <c r="H2528" s="196" t="s">
        <v>2608</v>
      </c>
      <c r="I2528" s="196" t="s">
        <v>19</v>
      </c>
      <c r="J2528" s="196" t="s">
        <v>62</v>
      </c>
      <c r="K2528" s="197">
        <v>184.34</v>
      </c>
      <c r="L2528" s="196" t="s">
        <v>63</v>
      </c>
      <c r="M2528"/>
    </row>
    <row r="2529" spans="1:13" ht="13.5" hidden="1" x14ac:dyDescent="0.25">
      <c r="A2529" s="196" t="s">
        <v>2377</v>
      </c>
      <c r="B2529" s="196" t="s">
        <v>2378</v>
      </c>
      <c r="C2529" s="196" t="s">
        <v>2473</v>
      </c>
      <c r="D2529" s="196" t="s">
        <v>2474</v>
      </c>
      <c r="E2529" s="197" t="s">
        <v>11</v>
      </c>
      <c r="F2529" s="196" t="s">
        <v>11</v>
      </c>
      <c r="G2529" s="196">
        <v>101995</v>
      </c>
      <c r="H2529" s="196" t="s">
        <v>2609</v>
      </c>
      <c r="I2529" s="196" t="s">
        <v>19</v>
      </c>
      <c r="J2529" s="196" t="s">
        <v>62</v>
      </c>
      <c r="K2529" s="197">
        <v>149.38</v>
      </c>
      <c r="L2529" s="196" t="s">
        <v>63</v>
      </c>
      <c r="M2529"/>
    </row>
    <row r="2530" spans="1:13" ht="13.5" hidden="1" x14ac:dyDescent="0.25">
      <c r="A2530" s="196" t="s">
        <v>2377</v>
      </c>
      <c r="B2530" s="196" t="s">
        <v>2378</v>
      </c>
      <c r="C2530" s="196" t="s">
        <v>2473</v>
      </c>
      <c r="D2530" s="196" t="s">
        <v>2474</v>
      </c>
      <c r="E2530" s="197" t="s">
        <v>11</v>
      </c>
      <c r="F2530" s="196" t="s">
        <v>11</v>
      </c>
      <c r="G2530" s="196">
        <v>101996</v>
      </c>
      <c r="H2530" s="196" t="s">
        <v>2610</v>
      </c>
      <c r="I2530" s="196" t="s">
        <v>19</v>
      </c>
      <c r="J2530" s="196" t="s">
        <v>62</v>
      </c>
      <c r="K2530" s="197">
        <v>268.22000000000003</v>
      </c>
      <c r="L2530" s="196" t="s">
        <v>63</v>
      </c>
      <c r="M2530"/>
    </row>
    <row r="2531" spans="1:13" ht="13.5" hidden="1" x14ac:dyDescent="0.25">
      <c r="A2531" s="196" t="s">
        <v>2377</v>
      </c>
      <c r="B2531" s="196" t="s">
        <v>2378</v>
      </c>
      <c r="C2531" s="196" t="s">
        <v>2473</v>
      </c>
      <c r="D2531" s="196" t="s">
        <v>2474</v>
      </c>
      <c r="E2531" s="197" t="s">
        <v>11</v>
      </c>
      <c r="F2531" s="196" t="s">
        <v>11</v>
      </c>
      <c r="G2531" s="196">
        <v>101997</v>
      </c>
      <c r="H2531" s="196" t="s">
        <v>2611</v>
      </c>
      <c r="I2531" s="196" t="s">
        <v>19</v>
      </c>
      <c r="J2531" s="196" t="s">
        <v>62</v>
      </c>
      <c r="K2531" s="197">
        <v>174.34</v>
      </c>
      <c r="L2531" s="196" t="s">
        <v>63</v>
      </c>
      <c r="M2531"/>
    </row>
    <row r="2532" spans="1:13" ht="13.5" hidden="1" x14ac:dyDescent="0.25">
      <c r="A2532" s="196" t="s">
        <v>2377</v>
      </c>
      <c r="B2532" s="196" t="s">
        <v>2378</v>
      </c>
      <c r="C2532" s="196" t="s">
        <v>2473</v>
      </c>
      <c r="D2532" s="196" t="s">
        <v>2474</v>
      </c>
      <c r="E2532" s="197" t="s">
        <v>11</v>
      </c>
      <c r="F2532" s="196" t="s">
        <v>11</v>
      </c>
      <c r="G2532" s="196">
        <v>101998</v>
      </c>
      <c r="H2532" s="196" t="s">
        <v>2612</v>
      </c>
      <c r="I2532" s="196" t="s">
        <v>19</v>
      </c>
      <c r="J2532" s="196" t="s">
        <v>62</v>
      </c>
      <c r="K2532" s="197">
        <v>135.13999999999999</v>
      </c>
      <c r="L2532" s="196" t="s">
        <v>63</v>
      </c>
      <c r="M2532"/>
    </row>
    <row r="2533" spans="1:13" ht="13.5" hidden="1" x14ac:dyDescent="0.25">
      <c r="A2533" s="196" t="s">
        <v>2377</v>
      </c>
      <c r="B2533" s="196" t="s">
        <v>2378</v>
      </c>
      <c r="C2533" s="196" t="s">
        <v>2473</v>
      </c>
      <c r="D2533" s="196" t="s">
        <v>2474</v>
      </c>
      <c r="E2533" s="197" t="s">
        <v>11</v>
      </c>
      <c r="F2533" s="196" t="s">
        <v>11</v>
      </c>
      <c r="G2533" s="196">
        <v>101999</v>
      </c>
      <c r="H2533" s="196" t="s">
        <v>2613</v>
      </c>
      <c r="I2533" s="196" t="s">
        <v>19</v>
      </c>
      <c r="J2533" s="196" t="s">
        <v>62</v>
      </c>
      <c r="K2533" s="197">
        <v>344.53</v>
      </c>
      <c r="L2533" s="196" t="s">
        <v>63</v>
      </c>
      <c r="M2533"/>
    </row>
    <row r="2534" spans="1:13" ht="13.5" hidden="1" x14ac:dyDescent="0.25">
      <c r="A2534" s="196" t="s">
        <v>2377</v>
      </c>
      <c r="B2534" s="196" t="s">
        <v>2378</v>
      </c>
      <c r="C2534" s="196" t="s">
        <v>2473</v>
      </c>
      <c r="D2534" s="196" t="s">
        <v>2474</v>
      </c>
      <c r="E2534" s="197" t="s">
        <v>11</v>
      </c>
      <c r="F2534" s="196" t="s">
        <v>11</v>
      </c>
      <c r="G2534" s="196">
        <v>102000</v>
      </c>
      <c r="H2534" s="196" t="s">
        <v>2614</v>
      </c>
      <c r="I2534" s="196" t="s">
        <v>19</v>
      </c>
      <c r="J2534" s="196" t="s">
        <v>62</v>
      </c>
      <c r="K2534" s="197">
        <v>569.58000000000004</v>
      </c>
      <c r="L2534" s="196" t="s">
        <v>63</v>
      </c>
      <c r="M2534"/>
    </row>
    <row r="2535" spans="1:13" ht="13.5" hidden="1" x14ac:dyDescent="0.25">
      <c r="A2535" s="196" t="s">
        <v>2377</v>
      </c>
      <c r="B2535" s="196" t="s">
        <v>2378</v>
      </c>
      <c r="C2535" s="196" t="s">
        <v>2473</v>
      </c>
      <c r="D2535" s="196" t="s">
        <v>2474</v>
      </c>
      <c r="E2535" s="197" t="s">
        <v>11</v>
      </c>
      <c r="F2535" s="196" t="s">
        <v>11</v>
      </c>
      <c r="G2535" s="196">
        <v>102001</v>
      </c>
      <c r="H2535" s="196" t="s">
        <v>2615</v>
      </c>
      <c r="I2535" s="196" t="s">
        <v>19</v>
      </c>
      <c r="J2535" s="196" t="s">
        <v>62</v>
      </c>
      <c r="K2535" s="197">
        <v>487.4</v>
      </c>
      <c r="L2535" s="196" t="s">
        <v>63</v>
      </c>
      <c r="M2535"/>
    </row>
    <row r="2536" spans="1:13" ht="13.5" hidden="1" x14ac:dyDescent="0.25">
      <c r="A2536" s="196" t="s">
        <v>2377</v>
      </c>
      <c r="B2536" s="196" t="s">
        <v>2378</v>
      </c>
      <c r="C2536" s="196" t="s">
        <v>2473</v>
      </c>
      <c r="D2536" s="196" t="s">
        <v>2474</v>
      </c>
      <c r="E2536" s="197" t="s">
        <v>11</v>
      </c>
      <c r="F2536" s="196" t="s">
        <v>11</v>
      </c>
      <c r="G2536" s="196">
        <v>102002</v>
      </c>
      <c r="H2536" s="196" t="s">
        <v>2616</v>
      </c>
      <c r="I2536" s="196" t="s">
        <v>19</v>
      </c>
      <c r="J2536" s="196" t="s">
        <v>62</v>
      </c>
      <c r="K2536" s="197">
        <v>320.64</v>
      </c>
      <c r="L2536" s="196" t="s">
        <v>63</v>
      </c>
      <c r="M2536"/>
    </row>
    <row r="2537" spans="1:13" ht="13.5" hidden="1" x14ac:dyDescent="0.25">
      <c r="A2537" s="196" t="s">
        <v>2377</v>
      </c>
      <c r="B2537" s="196" t="s">
        <v>2378</v>
      </c>
      <c r="C2537" s="196" t="s">
        <v>2473</v>
      </c>
      <c r="D2537" s="196" t="s">
        <v>2474</v>
      </c>
      <c r="E2537" s="197" t="s">
        <v>11</v>
      </c>
      <c r="F2537" s="196" t="s">
        <v>11</v>
      </c>
      <c r="G2537" s="196">
        <v>102003</v>
      </c>
      <c r="H2537" s="196" t="s">
        <v>2617</v>
      </c>
      <c r="I2537" s="196" t="s">
        <v>19</v>
      </c>
      <c r="J2537" s="196" t="s">
        <v>62</v>
      </c>
      <c r="K2537" s="197">
        <v>290.54000000000002</v>
      </c>
      <c r="L2537" s="196" t="s">
        <v>63</v>
      </c>
      <c r="M2537"/>
    </row>
    <row r="2538" spans="1:13" ht="13.5" hidden="1" x14ac:dyDescent="0.25">
      <c r="A2538" s="196" t="s">
        <v>2377</v>
      </c>
      <c r="B2538" s="196" t="s">
        <v>2378</v>
      </c>
      <c r="C2538" s="196" t="s">
        <v>2473</v>
      </c>
      <c r="D2538" s="196" t="s">
        <v>2474</v>
      </c>
      <c r="E2538" s="197" t="s">
        <v>11</v>
      </c>
      <c r="F2538" s="196" t="s">
        <v>11</v>
      </c>
      <c r="G2538" s="196">
        <v>102004</v>
      </c>
      <c r="H2538" s="196" t="s">
        <v>2618</v>
      </c>
      <c r="I2538" s="196" t="s">
        <v>19</v>
      </c>
      <c r="J2538" s="196" t="s">
        <v>62</v>
      </c>
      <c r="K2538" s="197">
        <v>252.59</v>
      </c>
      <c r="L2538" s="196" t="s">
        <v>63</v>
      </c>
      <c r="M2538"/>
    </row>
    <row r="2539" spans="1:13" ht="13.5" hidden="1" x14ac:dyDescent="0.25">
      <c r="A2539" s="196" t="s">
        <v>2377</v>
      </c>
      <c r="B2539" s="196" t="s">
        <v>2378</v>
      </c>
      <c r="C2539" s="196" t="s">
        <v>2473</v>
      </c>
      <c r="D2539" s="196" t="s">
        <v>2474</v>
      </c>
      <c r="E2539" s="197" t="s">
        <v>11</v>
      </c>
      <c r="F2539" s="196" t="s">
        <v>11</v>
      </c>
      <c r="G2539" s="196">
        <v>102005</v>
      </c>
      <c r="H2539" s="196" t="s">
        <v>2619</v>
      </c>
      <c r="I2539" s="196" t="s">
        <v>19</v>
      </c>
      <c r="J2539" s="196" t="s">
        <v>62</v>
      </c>
      <c r="K2539" s="197">
        <v>226.87</v>
      </c>
      <c r="L2539" s="196" t="s">
        <v>63</v>
      </c>
      <c r="M2539"/>
    </row>
    <row r="2540" spans="1:13" ht="13.5" hidden="1" x14ac:dyDescent="0.25">
      <c r="A2540" s="196" t="s">
        <v>2377</v>
      </c>
      <c r="B2540" s="196" t="s">
        <v>2378</v>
      </c>
      <c r="C2540" s="196" t="s">
        <v>2473</v>
      </c>
      <c r="D2540" s="196" t="s">
        <v>2474</v>
      </c>
      <c r="E2540" s="197" t="s">
        <v>11</v>
      </c>
      <c r="F2540" s="196" t="s">
        <v>11</v>
      </c>
      <c r="G2540" s="196">
        <v>102006</v>
      </c>
      <c r="H2540" s="196" t="s">
        <v>2620</v>
      </c>
      <c r="I2540" s="196" t="s">
        <v>19</v>
      </c>
      <c r="J2540" s="196" t="s">
        <v>62</v>
      </c>
      <c r="K2540" s="197">
        <v>210.73</v>
      </c>
      <c r="L2540" s="196" t="s">
        <v>63</v>
      </c>
      <c r="M2540"/>
    </row>
    <row r="2541" spans="1:13" ht="13.5" hidden="1" x14ac:dyDescent="0.25">
      <c r="A2541" s="196" t="s">
        <v>2377</v>
      </c>
      <c r="B2541" s="196" t="s">
        <v>2378</v>
      </c>
      <c r="C2541" s="196" t="s">
        <v>2473</v>
      </c>
      <c r="D2541" s="196" t="s">
        <v>2474</v>
      </c>
      <c r="E2541" s="197" t="s">
        <v>11</v>
      </c>
      <c r="F2541" s="196" t="s">
        <v>11</v>
      </c>
      <c r="G2541" s="196">
        <v>102007</v>
      </c>
      <c r="H2541" s="196" t="s">
        <v>2621</v>
      </c>
      <c r="I2541" s="196" t="s">
        <v>19</v>
      </c>
      <c r="J2541" s="196" t="s">
        <v>62</v>
      </c>
      <c r="K2541" s="197">
        <v>548.58000000000004</v>
      </c>
      <c r="L2541" s="196" t="s">
        <v>63</v>
      </c>
      <c r="M2541"/>
    </row>
    <row r="2542" spans="1:13" ht="13.5" hidden="1" x14ac:dyDescent="0.25">
      <c r="A2542" s="196" t="s">
        <v>2377</v>
      </c>
      <c r="B2542" s="196" t="s">
        <v>2378</v>
      </c>
      <c r="C2542" s="196" t="s">
        <v>2473</v>
      </c>
      <c r="D2542" s="196" t="s">
        <v>2474</v>
      </c>
      <c r="E2542" s="197" t="s">
        <v>11</v>
      </c>
      <c r="F2542" s="196" t="s">
        <v>11</v>
      </c>
      <c r="G2542" s="196">
        <v>102008</v>
      </c>
      <c r="H2542" s="196" t="s">
        <v>2622</v>
      </c>
      <c r="I2542" s="196" t="s">
        <v>19</v>
      </c>
      <c r="J2542" s="196" t="s">
        <v>62</v>
      </c>
      <c r="K2542" s="197">
        <v>455.52</v>
      </c>
      <c r="L2542" s="196" t="s">
        <v>63</v>
      </c>
      <c r="M2542"/>
    </row>
    <row r="2543" spans="1:13" ht="13.5" hidden="1" x14ac:dyDescent="0.25">
      <c r="A2543" s="196" t="s">
        <v>2377</v>
      </c>
      <c r="B2543" s="196" t="s">
        <v>2378</v>
      </c>
      <c r="C2543" s="196" t="s">
        <v>2473</v>
      </c>
      <c r="D2543" s="196" t="s">
        <v>2474</v>
      </c>
      <c r="E2543" s="197" t="s">
        <v>11</v>
      </c>
      <c r="F2543" s="196" t="s">
        <v>11</v>
      </c>
      <c r="G2543" s="196">
        <v>102009</v>
      </c>
      <c r="H2543" s="196" t="s">
        <v>2623</v>
      </c>
      <c r="I2543" s="196" t="s">
        <v>19</v>
      </c>
      <c r="J2543" s="196" t="s">
        <v>62</v>
      </c>
      <c r="K2543" s="197">
        <v>334.18</v>
      </c>
      <c r="L2543" s="196" t="s">
        <v>63</v>
      </c>
      <c r="M2543"/>
    </row>
    <row r="2544" spans="1:13" ht="13.5" hidden="1" x14ac:dyDescent="0.25">
      <c r="A2544" s="196" t="s">
        <v>2377</v>
      </c>
      <c r="B2544" s="196" t="s">
        <v>2378</v>
      </c>
      <c r="C2544" s="196" t="s">
        <v>2473</v>
      </c>
      <c r="D2544" s="196" t="s">
        <v>2474</v>
      </c>
      <c r="E2544" s="197" t="s">
        <v>11</v>
      </c>
      <c r="F2544" s="196" t="s">
        <v>11</v>
      </c>
      <c r="G2544" s="196">
        <v>102010</v>
      </c>
      <c r="H2544" s="196" t="s">
        <v>2624</v>
      </c>
      <c r="I2544" s="196" t="s">
        <v>19</v>
      </c>
      <c r="J2544" s="196" t="s">
        <v>62</v>
      </c>
      <c r="K2544" s="197">
        <v>303.13</v>
      </c>
      <c r="L2544" s="196" t="s">
        <v>63</v>
      </c>
      <c r="M2544"/>
    </row>
    <row r="2545" spans="1:13" ht="13.5" hidden="1" x14ac:dyDescent="0.25">
      <c r="A2545" s="196" t="s">
        <v>2377</v>
      </c>
      <c r="B2545" s="196" t="s">
        <v>2378</v>
      </c>
      <c r="C2545" s="196" t="s">
        <v>2473</v>
      </c>
      <c r="D2545" s="196" t="s">
        <v>2474</v>
      </c>
      <c r="E2545" s="197" t="s">
        <v>11</v>
      </c>
      <c r="F2545" s="196" t="s">
        <v>11</v>
      </c>
      <c r="G2545" s="196">
        <v>102011</v>
      </c>
      <c r="H2545" s="196" t="s">
        <v>2625</v>
      </c>
      <c r="I2545" s="196" t="s">
        <v>19</v>
      </c>
      <c r="J2545" s="196" t="s">
        <v>62</v>
      </c>
      <c r="K2545" s="197">
        <v>258.55</v>
      </c>
      <c r="L2545" s="196" t="s">
        <v>63</v>
      </c>
      <c r="M2545"/>
    </row>
    <row r="2546" spans="1:13" ht="13.5" hidden="1" x14ac:dyDescent="0.25">
      <c r="A2546" s="196" t="s">
        <v>2377</v>
      </c>
      <c r="B2546" s="196" t="s">
        <v>2378</v>
      </c>
      <c r="C2546" s="196" t="s">
        <v>2473</v>
      </c>
      <c r="D2546" s="196" t="s">
        <v>2474</v>
      </c>
      <c r="E2546" s="197" t="s">
        <v>11</v>
      </c>
      <c r="F2546" s="196" t="s">
        <v>11</v>
      </c>
      <c r="G2546" s="196">
        <v>102012</v>
      </c>
      <c r="H2546" s="196" t="s">
        <v>2626</v>
      </c>
      <c r="I2546" s="196" t="s">
        <v>19</v>
      </c>
      <c r="J2546" s="196" t="s">
        <v>62</v>
      </c>
      <c r="K2546" s="197">
        <v>232.42</v>
      </c>
      <c r="L2546" s="196" t="s">
        <v>63</v>
      </c>
      <c r="M2546"/>
    </row>
    <row r="2547" spans="1:13" ht="13.5" hidden="1" x14ac:dyDescent="0.25">
      <c r="A2547" s="196" t="s">
        <v>2377</v>
      </c>
      <c r="B2547" s="196" t="s">
        <v>2378</v>
      </c>
      <c r="C2547" s="196" t="s">
        <v>2473</v>
      </c>
      <c r="D2547" s="196" t="s">
        <v>2474</v>
      </c>
      <c r="E2547" s="197" t="s">
        <v>11</v>
      </c>
      <c r="F2547" s="196" t="s">
        <v>11</v>
      </c>
      <c r="G2547" s="196">
        <v>102013</v>
      </c>
      <c r="H2547" s="196" t="s">
        <v>2627</v>
      </c>
      <c r="I2547" s="196" t="s">
        <v>19</v>
      </c>
      <c r="J2547" s="196" t="s">
        <v>62</v>
      </c>
      <c r="K2547" s="197">
        <v>217.78</v>
      </c>
      <c r="L2547" s="196" t="s">
        <v>63</v>
      </c>
      <c r="M2547"/>
    </row>
    <row r="2548" spans="1:13" ht="13.5" hidden="1" x14ac:dyDescent="0.25">
      <c r="A2548" s="196" t="s">
        <v>2377</v>
      </c>
      <c r="B2548" s="196" t="s">
        <v>2378</v>
      </c>
      <c r="C2548" s="196" t="s">
        <v>2473</v>
      </c>
      <c r="D2548" s="196" t="s">
        <v>2474</v>
      </c>
      <c r="E2548" s="197" t="s">
        <v>11</v>
      </c>
      <c r="F2548" s="196" t="s">
        <v>11</v>
      </c>
      <c r="G2548" s="196">
        <v>102014</v>
      </c>
      <c r="H2548" s="196" t="s">
        <v>2628</v>
      </c>
      <c r="I2548" s="196" t="s">
        <v>19</v>
      </c>
      <c r="J2548" s="196" t="s">
        <v>62</v>
      </c>
      <c r="K2548" s="197">
        <v>617.21</v>
      </c>
      <c r="L2548" s="196" t="s">
        <v>63</v>
      </c>
      <c r="M2548"/>
    </row>
    <row r="2549" spans="1:13" ht="13.5" hidden="1" x14ac:dyDescent="0.25">
      <c r="A2549" s="196" t="s">
        <v>2377</v>
      </c>
      <c r="B2549" s="196" t="s">
        <v>2378</v>
      </c>
      <c r="C2549" s="196" t="s">
        <v>2473</v>
      </c>
      <c r="D2549" s="196" t="s">
        <v>2474</v>
      </c>
      <c r="E2549" s="197" t="s">
        <v>11</v>
      </c>
      <c r="F2549" s="196" t="s">
        <v>11</v>
      </c>
      <c r="G2549" s="196">
        <v>102015</v>
      </c>
      <c r="H2549" s="196" t="s">
        <v>2629</v>
      </c>
      <c r="I2549" s="196" t="s">
        <v>19</v>
      </c>
      <c r="J2549" s="196" t="s">
        <v>62</v>
      </c>
      <c r="K2549" s="197">
        <v>514.61</v>
      </c>
      <c r="L2549" s="196" t="s">
        <v>63</v>
      </c>
      <c r="M2549"/>
    </row>
    <row r="2550" spans="1:13" ht="13.5" hidden="1" x14ac:dyDescent="0.25">
      <c r="A2550" s="196" t="s">
        <v>2377</v>
      </c>
      <c r="B2550" s="196" t="s">
        <v>2378</v>
      </c>
      <c r="C2550" s="196" t="s">
        <v>2473</v>
      </c>
      <c r="D2550" s="196" t="s">
        <v>2474</v>
      </c>
      <c r="E2550" s="197" t="s">
        <v>11</v>
      </c>
      <c r="F2550" s="196" t="s">
        <v>11</v>
      </c>
      <c r="G2550" s="196">
        <v>102016</v>
      </c>
      <c r="H2550" s="196" t="s">
        <v>2630</v>
      </c>
      <c r="I2550" s="196" t="s">
        <v>19</v>
      </c>
      <c r="J2550" s="196" t="s">
        <v>62</v>
      </c>
      <c r="K2550" s="197">
        <v>320.39</v>
      </c>
      <c r="L2550" s="196" t="s">
        <v>63</v>
      </c>
      <c r="M2550"/>
    </row>
    <row r="2551" spans="1:13" ht="13.5" hidden="1" x14ac:dyDescent="0.25">
      <c r="A2551" s="196" t="s">
        <v>2377</v>
      </c>
      <c r="B2551" s="196" t="s">
        <v>2378</v>
      </c>
      <c r="C2551" s="196" t="s">
        <v>2473</v>
      </c>
      <c r="D2551" s="196" t="s">
        <v>2474</v>
      </c>
      <c r="E2551" s="197" t="s">
        <v>11</v>
      </c>
      <c r="F2551" s="196" t="s">
        <v>11</v>
      </c>
      <c r="G2551" s="196">
        <v>102017</v>
      </c>
      <c r="H2551" s="196" t="s">
        <v>2631</v>
      </c>
      <c r="I2551" s="196" t="s">
        <v>19</v>
      </c>
      <c r="J2551" s="196" t="s">
        <v>62</v>
      </c>
      <c r="K2551" s="197">
        <v>288.16000000000003</v>
      </c>
      <c r="L2551" s="196" t="s">
        <v>63</v>
      </c>
      <c r="M2551"/>
    </row>
    <row r="2552" spans="1:13" ht="13.5" hidden="1" x14ac:dyDescent="0.25">
      <c r="A2552" s="196" t="s">
        <v>2377</v>
      </c>
      <c r="B2552" s="196" t="s">
        <v>2378</v>
      </c>
      <c r="C2552" s="196" t="s">
        <v>2473</v>
      </c>
      <c r="D2552" s="196" t="s">
        <v>2474</v>
      </c>
      <c r="E2552" s="197" t="s">
        <v>11</v>
      </c>
      <c r="F2552" s="196" t="s">
        <v>11</v>
      </c>
      <c r="G2552" s="196">
        <v>102036</v>
      </c>
      <c r="H2552" s="196" t="s">
        <v>2632</v>
      </c>
      <c r="I2552" s="196" t="s">
        <v>19</v>
      </c>
      <c r="J2552" s="196" t="s">
        <v>62</v>
      </c>
      <c r="K2552" s="197">
        <v>248.15</v>
      </c>
      <c r="L2552" s="196" t="s">
        <v>63</v>
      </c>
      <c r="M2552"/>
    </row>
    <row r="2553" spans="1:13" ht="13.5" hidden="1" x14ac:dyDescent="0.25">
      <c r="A2553" s="196" t="s">
        <v>2377</v>
      </c>
      <c r="B2553" s="196" t="s">
        <v>2378</v>
      </c>
      <c r="C2553" s="196" t="s">
        <v>2473</v>
      </c>
      <c r="D2553" s="196" t="s">
        <v>2474</v>
      </c>
      <c r="E2553" s="197" t="s">
        <v>11</v>
      </c>
      <c r="F2553" s="196" t="s">
        <v>11</v>
      </c>
      <c r="G2553" s="196">
        <v>102037</v>
      </c>
      <c r="H2553" s="196" t="s">
        <v>2633</v>
      </c>
      <c r="I2553" s="196" t="s">
        <v>19</v>
      </c>
      <c r="J2553" s="196" t="s">
        <v>62</v>
      </c>
      <c r="K2553" s="197">
        <v>222.12</v>
      </c>
      <c r="L2553" s="196" t="s">
        <v>63</v>
      </c>
      <c r="M2553"/>
    </row>
    <row r="2554" spans="1:13" ht="13.5" hidden="1" x14ac:dyDescent="0.25">
      <c r="A2554" s="196" t="s">
        <v>2377</v>
      </c>
      <c r="B2554" s="196" t="s">
        <v>2378</v>
      </c>
      <c r="C2554" s="196" t="s">
        <v>2473</v>
      </c>
      <c r="D2554" s="196" t="s">
        <v>2474</v>
      </c>
      <c r="E2554" s="197" t="s">
        <v>11</v>
      </c>
      <c r="F2554" s="196" t="s">
        <v>11</v>
      </c>
      <c r="G2554" s="196">
        <v>102038</v>
      </c>
      <c r="H2554" s="196" t="s">
        <v>2634</v>
      </c>
      <c r="I2554" s="196" t="s">
        <v>19</v>
      </c>
      <c r="J2554" s="196" t="s">
        <v>62</v>
      </c>
      <c r="K2554" s="197">
        <v>207.53</v>
      </c>
      <c r="L2554" s="196" t="s">
        <v>63</v>
      </c>
      <c r="M2554"/>
    </row>
    <row r="2555" spans="1:13" ht="13.5" hidden="1" x14ac:dyDescent="0.25">
      <c r="A2555" s="196" t="s">
        <v>2377</v>
      </c>
      <c r="B2555" s="196" t="s">
        <v>2378</v>
      </c>
      <c r="C2555" s="196" t="s">
        <v>2473</v>
      </c>
      <c r="D2555" s="196" t="s">
        <v>2474</v>
      </c>
      <c r="E2555" s="197" t="s">
        <v>11</v>
      </c>
      <c r="F2555" s="196" t="s">
        <v>11</v>
      </c>
      <c r="G2555" s="196">
        <v>102039</v>
      </c>
      <c r="H2555" s="196" t="s">
        <v>2635</v>
      </c>
      <c r="I2555" s="196" t="s">
        <v>19</v>
      </c>
      <c r="J2555" s="196" t="s">
        <v>62</v>
      </c>
      <c r="K2555" s="197">
        <v>573.14</v>
      </c>
      <c r="L2555" s="196" t="s">
        <v>63</v>
      </c>
      <c r="M2555"/>
    </row>
    <row r="2556" spans="1:13" ht="13.5" hidden="1" x14ac:dyDescent="0.25">
      <c r="A2556" s="196" t="s">
        <v>2377</v>
      </c>
      <c r="B2556" s="196" t="s">
        <v>2378</v>
      </c>
      <c r="C2556" s="196" t="s">
        <v>2473</v>
      </c>
      <c r="D2556" s="196" t="s">
        <v>2474</v>
      </c>
      <c r="E2556" s="197" t="s">
        <v>11</v>
      </c>
      <c r="F2556" s="196" t="s">
        <v>11</v>
      </c>
      <c r="G2556" s="196">
        <v>102040</v>
      </c>
      <c r="H2556" s="196" t="s">
        <v>2636</v>
      </c>
      <c r="I2556" s="196" t="s">
        <v>19</v>
      </c>
      <c r="J2556" s="196" t="s">
        <v>62</v>
      </c>
      <c r="K2556" s="197">
        <v>474.61</v>
      </c>
      <c r="L2556" s="196" t="s">
        <v>63</v>
      </c>
      <c r="M2556"/>
    </row>
    <row r="2557" spans="1:13" ht="13.5" hidden="1" x14ac:dyDescent="0.25">
      <c r="A2557" s="196" t="s">
        <v>2377</v>
      </c>
      <c r="B2557" s="196" t="s">
        <v>2378</v>
      </c>
      <c r="C2557" s="196" t="s">
        <v>2473</v>
      </c>
      <c r="D2557" s="196" t="s">
        <v>2474</v>
      </c>
      <c r="E2557" s="197" t="s">
        <v>11</v>
      </c>
      <c r="F2557" s="196" t="s">
        <v>11</v>
      </c>
      <c r="G2557" s="196">
        <v>102041</v>
      </c>
      <c r="H2557" s="196" t="s">
        <v>2637</v>
      </c>
      <c r="I2557" s="196" t="s">
        <v>19</v>
      </c>
      <c r="J2557" s="196" t="s">
        <v>62</v>
      </c>
      <c r="K2557" s="197">
        <v>332.12</v>
      </c>
      <c r="L2557" s="196" t="s">
        <v>63</v>
      </c>
      <c r="M2557"/>
    </row>
    <row r="2558" spans="1:13" ht="13.5" hidden="1" x14ac:dyDescent="0.25">
      <c r="A2558" s="196" t="s">
        <v>2377</v>
      </c>
      <c r="B2558" s="196" t="s">
        <v>2378</v>
      </c>
      <c r="C2558" s="196" t="s">
        <v>2473</v>
      </c>
      <c r="D2558" s="196" t="s">
        <v>2474</v>
      </c>
      <c r="E2558" s="197" t="s">
        <v>11</v>
      </c>
      <c r="F2558" s="196" t="s">
        <v>11</v>
      </c>
      <c r="G2558" s="196">
        <v>102042</v>
      </c>
      <c r="H2558" s="196" t="s">
        <v>2638</v>
      </c>
      <c r="I2558" s="196" t="s">
        <v>19</v>
      </c>
      <c r="J2558" s="196" t="s">
        <v>62</v>
      </c>
      <c r="K2558" s="197">
        <v>298.08999999999997</v>
      </c>
      <c r="L2558" s="196" t="s">
        <v>63</v>
      </c>
      <c r="M2558"/>
    </row>
    <row r="2559" spans="1:13" ht="13.5" hidden="1" x14ac:dyDescent="0.25">
      <c r="A2559" s="196" t="s">
        <v>2377</v>
      </c>
      <c r="B2559" s="196" t="s">
        <v>2378</v>
      </c>
      <c r="C2559" s="196" t="s">
        <v>2473</v>
      </c>
      <c r="D2559" s="196" t="s">
        <v>2474</v>
      </c>
      <c r="E2559" s="197" t="s">
        <v>11</v>
      </c>
      <c r="F2559" s="196" t="s">
        <v>11</v>
      </c>
      <c r="G2559" s="196">
        <v>102043</v>
      </c>
      <c r="H2559" s="196" t="s">
        <v>2639</v>
      </c>
      <c r="I2559" s="196" t="s">
        <v>19</v>
      </c>
      <c r="J2559" s="196" t="s">
        <v>62</v>
      </c>
      <c r="K2559" s="197">
        <v>254.89</v>
      </c>
      <c r="L2559" s="196" t="s">
        <v>63</v>
      </c>
      <c r="M2559"/>
    </row>
    <row r="2560" spans="1:13" ht="13.5" hidden="1" x14ac:dyDescent="0.25">
      <c r="A2560" s="196" t="s">
        <v>2377</v>
      </c>
      <c r="B2560" s="196" t="s">
        <v>2378</v>
      </c>
      <c r="C2560" s="196" t="s">
        <v>2473</v>
      </c>
      <c r="D2560" s="196" t="s">
        <v>2474</v>
      </c>
      <c r="E2560" s="197" t="s">
        <v>11</v>
      </c>
      <c r="F2560" s="196" t="s">
        <v>11</v>
      </c>
      <c r="G2560" s="196">
        <v>102044</v>
      </c>
      <c r="H2560" s="196" t="s">
        <v>2640</v>
      </c>
      <c r="I2560" s="196" t="s">
        <v>19</v>
      </c>
      <c r="J2560" s="196" t="s">
        <v>62</v>
      </c>
      <c r="K2560" s="197">
        <v>229.7</v>
      </c>
      <c r="L2560" s="196" t="s">
        <v>63</v>
      </c>
      <c r="M2560"/>
    </row>
    <row r="2561" spans="1:13" ht="13.5" hidden="1" x14ac:dyDescent="0.25">
      <c r="A2561" s="196" t="s">
        <v>2377</v>
      </c>
      <c r="B2561" s="196" t="s">
        <v>2378</v>
      </c>
      <c r="C2561" s="196" t="s">
        <v>2473</v>
      </c>
      <c r="D2561" s="196" t="s">
        <v>2474</v>
      </c>
      <c r="E2561" s="197" t="s">
        <v>11</v>
      </c>
      <c r="F2561" s="196" t="s">
        <v>11</v>
      </c>
      <c r="G2561" s="196">
        <v>102045</v>
      </c>
      <c r="H2561" s="196" t="s">
        <v>2641</v>
      </c>
      <c r="I2561" s="196" t="s">
        <v>19</v>
      </c>
      <c r="J2561" s="196" t="s">
        <v>62</v>
      </c>
      <c r="K2561" s="197">
        <v>214.57</v>
      </c>
      <c r="L2561" s="196" t="s">
        <v>63</v>
      </c>
      <c r="M2561"/>
    </row>
    <row r="2562" spans="1:13" ht="13.5" hidden="1" x14ac:dyDescent="0.25">
      <c r="A2562" s="196" t="s">
        <v>2377</v>
      </c>
      <c r="B2562" s="196" t="s">
        <v>2378</v>
      </c>
      <c r="C2562" s="196" t="s">
        <v>2473</v>
      </c>
      <c r="D2562" s="196" t="s">
        <v>2474</v>
      </c>
      <c r="E2562" s="197" t="s">
        <v>11</v>
      </c>
      <c r="F2562" s="196" t="s">
        <v>11</v>
      </c>
      <c r="G2562" s="196">
        <v>102046</v>
      </c>
      <c r="H2562" s="196" t="s">
        <v>2642</v>
      </c>
      <c r="I2562" s="196" t="s">
        <v>19</v>
      </c>
      <c r="J2562" s="196" t="s">
        <v>62</v>
      </c>
      <c r="K2562" s="197">
        <v>629.83000000000004</v>
      </c>
      <c r="L2562" s="196" t="s">
        <v>63</v>
      </c>
      <c r="M2562"/>
    </row>
    <row r="2563" spans="1:13" ht="13.5" hidden="1" x14ac:dyDescent="0.25">
      <c r="A2563" s="196" t="s">
        <v>2377</v>
      </c>
      <c r="B2563" s="196" t="s">
        <v>2378</v>
      </c>
      <c r="C2563" s="196" t="s">
        <v>2473</v>
      </c>
      <c r="D2563" s="196" t="s">
        <v>2474</v>
      </c>
      <c r="E2563" s="197" t="s">
        <v>11</v>
      </c>
      <c r="F2563" s="196" t="s">
        <v>11</v>
      </c>
      <c r="G2563" s="196">
        <v>102047</v>
      </c>
      <c r="H2563" s="196" t="s">
        <v>2643</v>
      </c>
      <c r="I2563" s="196" t="s">
        <v>19</v>
      </c>
      <c r="J2563" s="196" t="s">
        <v>62</v>
      </c>
      <c r="K2563" s="197">
        <v>533.97</v>
      </c>
      <c r="L2563" s="196" t="s">
        <v>63</v>
      </c>
      <c r="M2563"/>
    </row>
    <row r="2564" spans="1:13" ht="13.5" hidden="1" x14ac:dyDescent="0.25">
      <c r="A2564" s="196" t="s">
        <v>2377</v>
      </c>
      <c r="B2564" s="196" t="s">
        <v>2378</v>
      </c>
      <c r="C2564" s="196" t="s">
        <v>2473</v>
      </c>
      <c r="D2564" s="196" t="s">
        <v>2474</v>
      </c>
      <c r="E2564" s="197" t="s">
        <v>11</v>
      </c>
      <c r="F2564" s="196" t="s">
        <v>11</v>
      </c>
      <c r="G2564" s="196">
        <v>102048</v>
      </c>
      <c r="H2564" s="196" t="s">
        <v>2644</v>
      </c>
      <c r="I2564" s="196" t="s">
        <v>19</v>
      </c>
      <c r="J2564" s="196" t="s">
        <v>62</v>
      </c>
      <c r="K2564" s="197">
        <v>311.43</v>
      </c>
      <c r="L2564" s="196" t="s">
        <v>63</v>
      </c>
      <c r="M2564"/>
    </row>
    <row r="2565" spans="1:13" ht="13.5" hidden="1" x14ac:dyDescent="0.25">
      <c r="A2565" s="196" t="s">
        <v>2377</v>
      </c>
      <c r="B2565" s="196" t="s">
        <v>2378</v>
      </c>
      <c r="C2565" s="196" t="s">
        <v>2473</v>
      </c>
      <c r="D2565" s="196" t="s">
        <v>2474</v>
      </c>
      <c r="E2565" s="197" t="s">
        <v>11</v>
      </c>
      <c r="F2565" s="196" t="s">
        <v>11</v>
      </c>
      <c r="G2565" s="196">
        <v>102049</v>
      </c>
      <c r="H2565" s="196" t="s">
        <v>2645</v>
      </c>
      <c r="I2565" s="196" t="s">
        <v>19</v>
      </c>
      <c r="J2565" s="196" t="s">
        <v>62</v>
      </c>
      <c r="K2565" s="197">
        <v>275.18</v>
      </c>
      <c r="L2565" s="196" t="s">
        <v>63</v>
      </c>
      <c r="M2565"/>
    </row>
    <row r="2566" spans="1:13" ht="13.5" hidden="1" x14ac:dyDescent="0.25">
      <c r="A2566" s="196" t="s">
        <v>2377</v>
      </c>
      <c r="B2566" s="196" t="s">
        <v>2378</v>
      </c>
      <c r="C2566" s="196" t="s">
        <v>2473</v>
      </c>
      <c r="D2566" s="196" t="s">
        <v>2474</v>
      </c>
      <c r="E2566" s="197" t="s">
        <v>11</v>
      </c>
      <c r="F2566" s="196" t="s">
        <v>11</v>
      </c>
      <c r="G2566" s="196">
        <v>102050</v>
      </c>
      <c r="H2566" s="196" t="s">
        <v>2646</v>
      </c>
      <c r="I2566" s="196" t="s">
        <v>19</v>
      </c>
      <c r="J2566" s="196" t="s">
        <v>62</v>
      </c>
      <c r="K2566" s="197">
        <v>237.21</v>
      </c>
      <c r="L2566" s="196" t="s">
        <v>63</v>
      </c>
      <c r="M2566"/>
    </row>
    <row r="2567" spans="1:13" ht="13.5" hidden="1" x14ac:dyDescent="0.25">
      <c r="A2567" s="196" t="s">
        <v>2377</v>
      </c>
      <c r="B2567" s="196" t="s">
        <v>2378</v>
      </c>
      <c r="C2567" s="196" t="s">
        <v>2473</v>
      </c>
      <c r="D2567" s="196" t="s">
        <v>2474</v>
      </c>
      <c r="E2567" s="197" t="s">
        <v>11</v>
      </c>
      <c r="F2567" s="196" t="s">
        <v>11</v>
      </c>
      <c r="G2567" s="196">
        <v>102051</v>
      </c>
      <c r="H2567" s="196" t="s">
        <v>2647</v>
      </c>
      <c r="I2567" s="196" t="s">
        <v>19</v>
      </c>
      <c r="J2567" s="196" t="s">
        <v>62</v>
      </c>
      <c r="K2567" s="197">
        <v>211.27</v>
      </c>
      <c r="L2567" s="196" t="s">
        <v>63</v>
      </c>
      <c r="M2567"/>
    </row>
    <row r="2568" spans="1:13" ht="13.5" hidden="1" x14ac:dyDescent="0.25">
      <c r="A2568" s="196" t="s">
        <v>2377</v>
      </c>
      <c r="B2568" s="196" t="s">
        <v>2378</v>
      </c>
      <c r="C2568" s="196" t="s">
        <v>2473</v>
      </c>
      <c r="D2568" s="196" t="s">
        <v>2474</v>
      </c>
      <c r="E2568" s="197" t="s">
        <v>11</v>
      </c>
      <c r="F2568" s="196" t="s">
        <v>11</v>
      </c>
      <c r="G2568" s="196">
        <v>102052</v>
      </c>
      <c r="H2568" s="196" t="s">
        <v>2648</v>
      </c>
      <c r="I2568" s="196" t="s">
        <v>19</v>
      </c>
      <c r="J2568" s="196" t="s">
        <v>62</v>
      </c>
      <c r="K2568" s="197">
        <v>196.74</v>
      </c>
      <c r="L2568" s="196" t="s">
        <v>63</v>
      </c>
      <c r="M2568"/>
    </row>
    <row r="2569" spans="1:13" ht="13.5" hidden="1" x14ac:dyDescent="0.25">
      <c r="A2569" s="196" t="s">
        <v>2377</v>
      </c>
      <c r="B2569" s="196" t="s">
        <v>2378</v>
      </c>
      <c r="C2569" s="196" t="s">
        <v>2473</v>
      </c>
      <c r="D2569" s="196" t="s">
        <v>2474</v>
      </c>
      <c r="E2569" s="197" t="s">
        <v>11</v>
      </c>
      <c r="F2569" s="196" t="s">
        <v>11</v>
      </c>
      <c r="G2569" s="196">
        <v>102059</v>
      </c>
      <c r="H2569" s="196" t="s">
        <v>2649</v>
      </c>
      <c r="I2569" s="196" t="s">
        <v>19</v>
      </c>
      <c r="J2569" s="196" t="s">
        <v>62</v>
      </c>
      <c r="K2569" s="197">
        <v>530.94000000000005</v>
      </c>
      <c r="L2569" s="196" t="s">
        <v>63</v>
      </c>
      <c r="M2569"/>
    </row>
    <row r="2570" spans="1:13" ht="13.5" hidden="1" x14ac:dyDescent="0.25">
      <c r="A2570" s="196" t="s">
        <v>2377</v>
      </c>
      <c r="B2570" s="196" t="s">
        <v>2378</v>
      </c>
      <c r="C2570" s="196" t="s">
        <v>2473</v>
      </c>
      <c r="D2570" s="196" t="s">
        <v>2474</v>
      </c>
      <c r="E2570" s="197" t="s">
        <v>11</v>
      </c>
      <c r="F2570" s="196" t="s">
        <v>11</v>
      </c>
      <c r="G2570" s="196">
        <v>102060</v>
      </c>
      <c r="H2570" s="196" t="s">
        <v>2650</v>
      </c>
      <c r="I2570" s="196" t="s">
        <v>19</v>
      </c>
      <c r="J2570" s="196" t="s">
        <v>62</v>
      </c>
      <c r="K2570" s="197">
        <v>443.48</v>
      </c>
      <c r="L2570" s="196" t="s">
        <v>63</v>
      </c>
      <c r="M2570"/>
    </row>
    <row r="2571" spans="1:13" ht="13.5" hidden="1" x14ac:dyDescent="0.25">
      <c r="A2571" s="196" t="s">
        <v>2377</v>
      </c>
      <c r="B2571" s="196" t="s">
        <v>2378</v>
      </c>
      <c r="C2571" s="196" t="s">
        <v>2473</v>
      </c>
      <c r="D2571" s="196" t="s">
        <v>2474</v>
      </c>
      <c r="E2571" s="197" t="s">
        <v>11</v>
      </c>
      <c r="F2571" s="196" t="s">
        <v>11</v>
      </c>
      <c r="G2571" s="196">
        <v>102061</v>
      </c>
      <c r="H2571" s="196" t="s">
        <v>2651</v>
      </c>
      <c r="I2571" s="196" t="s">
        <v>19</v>
      </c>
      <c r="J2571" s="196" t="s">
        <v>62</v>
      </c>
      <c r="K2571" s="197">
        <v>305.85000000000002</v>
      </c>
      <c r="L2571" s="196" t="s">
        <v>63</v>
      </c>
      <c r="M2571"/>
    </row>
    <row r="2572" spans="1:13" ht="13.5" hidden="1" x14ac:dyDescent="0.25">
      <c r="A2572" s="196" t="s">
        <v>2377</v>
      </c>
      <c r="B2572" s="196" t="s">
        <v>2378</v>
      </c>
      <c r="C2572" s="196" t="s">
        <v>2473</v>
      </c>
      <c r="D2572" s="196" t="s">
        <v>2474</v>
      </c>
      <c r="E2572" s="197" t="s">
        <v>11</v>
      </c>
      <c r="F2572" s="196" t="s">
        <v>11</v>
      </c>
      <c r="G2572" s="196">
        <v>102062</v>
      </c>
      <c r="H2572" s="196" t="s">
        <v>2652</v>
      </c>
      <c r="I2572" s="196" t="s">
        <v>19</v>
      </c>
      <c r="J2572" s="196" t="s">
        <v>62</v>
      </c>
      <c r="K2572" s="197">
        <v>281.39999999999998</v>
      </c>
      <c r="L2572" s="196" t="s">
        <v>63</v>
      </c>
      <c r="M2572"/>
    </row>
    <row r="2573" spans="1:13" ht="13.5" hidden="1" x14ac:dyDescent="0.25">
      <c r="A2573" s="196" t="s">
        <v>2377</v>
      </c>
      <c r="B2573" s="196" t="s">
        <v>2378</v>
      </c>
      <c r="C2573" s="196" t="s">
        <v>2473</v>
      </c>
      <c r="D2573" s="196" t="s">
        <v>2474</v>
      </c>
      <c r="E2573" s="197" t="s">
        <v>11</v>
      </c>
      <c r="F2573" s="196" t="s">
        <v>11</v>
      </c>
      <c r="G2573" s="196">
        <v>102063</v>
      </c>
      <c r="H2573" s="196" t="s">
        <v>2653</v>
      </c>
      <c r="I2573" s="196" t="s">
        <v>19</v>
      </c>
      <c r="J2573" s="196" t="s">
        <v>62</v>
      </c>
      <c r="K2573" s="197">
        <v>239.87</v>
      </c>
      <c r="L2573" s="196" t="s">
        <v>63</v>
      </c>
      <c r="M2573"/>
    </row>
    <row r="2574" spans="1:13" ht="13.5" hidden="1" x14ac:dyDescent="0.25">
      <c r="A2574" s="196" t="s">
        <v>2377</v>
      </c>
      <c r="B2574" s="196" t="s">
        <v>2378</v>
      </c>
      <c r="C2574" s="196" t="s">
        <v>2473</v>
      </c>
      <c r="D2574" s="196" t="s">
        <v>2474</v>
      </c>
      <c r="E2574" s="197" t="s">
        <v>11</v>
      </c>
      <c r="F2574" s="196" t="s">
        <v>11</v>
      </c>
      <c r="G2574" s="196">
        <v>102064</v>
      </c>
      <c r="H2574" s="196" t="s">
        <v>2654</v>
      </c>
      <c r="I2574" s="196" t="s">
        <v>19</v>
      </c>
      <c r="J2574" s="196" t="s">
        <v>62</v>
      </c>
      <c r="K2574" s="197">
        <v>214.64</v>
      </c>
      <c r="L2574" s="196" t="s">
        <v>63</v>
      </c>
      <c r="M2574"/>
    </row>
    <row r="2575" spans="1:13" ht="13.5" hidden="1" x14ac:dyDescent="0.25">
      <c r="A2575" s="196" t="s">
        <v>2377</v>
      </c>
      <c r="B2575" s="196" t="s">
        <v>2378</v>
      </c>
      <c r="C2575" s="196" t="s">
        <v>2473</v>
      </c>
      <c r="D2575" s="196" t="s">
        <v>2474</v>
      </c>
      <c r="E2575" s="197" t="s">
        <v>11</v>
      </c>
      <c r="F2575" s="196" t="s">
        <v>11</v>
      </c>
      <c r="G2575" s="196">
        <v>102065</v>
      </c>
      <c r="H2575" s="196" t="s">
        <v>2655</v>
      </c>
      <c r="I2575" s="196" t="s">
        <v>19</v>
      </c>
      <c r="J2575" s="196" t="s">
        <v>62</v>
      </c>
      <c r="K2575" s="197">
        <v>200.59</v>
      </c>
      <c r="L2575" s="196" t="s">
        <v>63</v>
      </c>
      <c r="M2575"/>
    </row>
    <row r="2576" spans="1:13" ht="13.5" hidden="1" x14ac:dyDescent="0.25">
      <c r="A2576" s="196" t="s">
        <v>2377</v>
      </c>
      <c r="B2576" s="196" t="s">
        <v>2378</v>
      </c>
      <c r="C2576" s="196" t="s">
        <v>2473</v>
      </c>
      <c r="D2576" s="196" t="s">
        <v>2474</v>
      </c>
      <c r="E2576" s="197" t="s">
        <v>11</v>
      </c>
      <c r="F2576" s="196" t="s">
        <v>11</v>
      </c>
      <c r="G2576" s="196">
        <v>102066</v>
      </c>
      <c r="H2576" s="196" t="s">
        <v>2656</v>
      </c>
      <c r="I2576" s="196" t="s">
        <v>19</v>
      </c>
      <c r="J2576" s="196" t="s">
        <v>62</v>
      </c>
      <c r="K2576" s="197">
        <v>558.30999999999995</v>
      </c>
      <c r="L2576" s="196" t="s">
        <v>63</v>
      </c>
      <c r="M2576"/>
    </row>
    <row r="2577" spans="1:13" ht="13.5" hidden="1" x14ac:dyDescent="0.25">
      <c r="A2577" s="196" t="s">
        <v>2377</v>
      </c>
      <c r="B2577" s="196" t="s">
        <v>2378</v>
      </c>
      <c r="C2577" s="196" t="s">
        <v>2473</v>
      </c>
      <c r="D2577" s="196" t="s">
        <v>2474</v>
      </c>
      <c r="E2577" s="197" t="s">
        <v>11</v>
      </c>
      <c r="F2577" s="196" t="s">
        <v>11</v>
      </c>
      <c r="G2577" s="196">
        <v>102067</v>
      </c>
      <c r="H2577" s="196" t="s">
        <v>2657</v>
      </c>
      <c r="I2577" s="196" t="s">
        <v>19</v>
      </c>
      <c r="J2577" s="196" t="s">
        <v>62</v>
      </c>
      <c r="K2577" s="197">
        <v>475.56</v>
      </c>
      <c r="L2577" s="196" t="s">
        <v>63</v>
      </c>
      <c r="M2577"/>
    </row>
    <row r="2578" spans="1:13" ht="13.5" hidden="1" x14ac:dyDescent="0.25">
      <c r="A2578" s="196" t="s">
        <v>2377</v>
      </c>
      <c r="B2578" s="196" t="s">
        <v>2378</v>
      </c>
      <c r="C2578" s="196" t="s">
        <v>2473</v>
      </c>
      <c r="D2578" s="196" t="s">
        <v>2474</v>
      </c>
      <c r="E2578" s="197" t="s">
        <v>11</v>
      </c>
      <c r="F2578" s="196" t="s">
        <v>11</v>
      </c>
      <c r="G2578" s="196">
        <v>102068</v>
      </c>
      <c r="H2578" s="196" t="s">
        <v>2658</v>
      </c>
      <c r="I2578" s="196" t="s">
        <v>19</v>
      </c>
      <c r="J2578" s="196" t="s">
        <v>62</v>
      </c>
      <c r="K2578" s="197">
        <v>283.97000000000003</v>
      </c>
      <c r="L2578" s="196" t="s">
        <v>63</v>
      </c>
      <c r="M2578"/>
    </row>
    <row r="2579" spans="1:13" ht="13.5" hidden="1" x14ac:dyDescent="0.25">
      <c r="A2579" s="196" t="s">
        <v>2377</v>
      </c>
      <c r="B2579" s="196" t="s">
        <v>2378</v>
      </c>
      <c r="C2579" s="196" t="s">
        <v>2473</v>
      </c>
      <c r="D2579" s="196" t="s">
        <v>2474</v>
      </c>
      <c r="E2579" s="197" t="s">
        <v>11</v>
      </c>
      <c r="F2579" s="196" t="s">
        <v>11</v>
      </c>
      <c r="G2579" s="196">
        <v>102069</v>
      </c>
      <c r="H2579" s="196" t="s">
        <v>2659</v>
      </c>
      <c r="I2579" s="196" t="s">
        <v>19</v>
      </c>
      <c r="J2579" s="196" t="s">
        <v>62</v>
      </c>
      <c r="K2579" s="197">
        <v>258.33999999999997</v>
      </c>
      <c r="L2579" s="196" t="s">
        <v>63</v>
      </c>
      <c r="M2579"/>
    </row>
    <row r="2580" spans="1:13" ht="13.5" hidden="1" x14ac:dyDescent="0.25">
      <c r="A2580" s="196" t="s">
        <v>2377</v>
      </c>
      <c r="B2580" s="196" t="s">
        <v>2378</v>
      </c>
      <c r="C2580" s="196" t="s">
        <v>2473</v>
      </c>
      <c r="D2580" s="196" t="s">
        <v>2474</v>
      </c>
      <c r="E2580" s="197" t="s">
        <v>11</v>
      </c>
      <c r="F2580" s="196" t="s">
        <v>11</v>
      </c>
      <c r="G2580" s="196">
        <v>102070</v>
      </c>
      <c r="H2580" s="196" t="s">
        <v>2660</v>
      </c>
      <c r="I2580" s="196" t="s">
        <v>19</v>
      </c>
      <c r="J2580" s="196" t="s">
        <v>62</v>
      </c>
      <c r="K2580" s="197">
        <v>222.95</v>
      </c>
      <c r="L2580" s="196" t="s">
        <v>63</v>
      </c>
      <c r="M2580"/>
    </row>
    <row r="2581" spans="1:13" ht="13.5" hidden="1" x14ac:dyDescent="0.25">
      <c r="A2581" s="196" t="s">
        <v>2377</v>
      </c>
      <c r="B2581" s="196" t="s">
        <v>2378</v>
      </c>
      <c r="C2581" s="196" t="s">
        <v>2473</v>
      </c>
      <c r="D2581" s="196" t="s">
        <v>2474</v>
      </c>
      <c r="E2581" s="197" t="s">
        <v>11</v>
      </c>
      <c r="F2581" s="196" t="s">
        <v>11</v>
      </c>
      <c r="G2581" s="196">
        <v>102071</v>
      </c>
      <c r="H2581" s="196" t="s">
        <v>2661</v>
      </c>
      <c r="I2581" s="196" t="s">
        <v>19</v>
      </c>
      <c r="J2581" s="196" t="s">
        <v>62</v>
      </c>
      <c r="K2581" s="197">
        <v>199.11</v>
      </c>
      <c r="L2581" s="196" t="s">
        <v>63</v>
      </c>
      <c r="M2581"/>
    </row>
    <row r="2582" spans="1:13" ht="13.5" hidden="1" x14ac:dyDescent="0.25">
      <c r="A2582" s="196" t="s">
        <v>2377</v>
      </c>
      <c r="B2582" s="196" t="s">
        <v>2378</v>
      </c>
      <c r="C2582" s="196" t="s">
        <v>2473</v>
      </c>
      <c r="D2582" s="196" t="s">
        <v>2474</v>
      </c>
      <c r="E2582" s="197" t="s">
        <v>11</v>
      </c>
      <c r="F2582" s="196" t="s">
        <v>11</v>
      </c>
      <c r="G2582" s="196">
        <v>102072</v>
      </c>
      <c r="H2582" s="196" t="s">
        <v>2662</v>
      </c>
      <c r="I2582" s="196" t="s">
        <v>19</v>
      </c>
      <c r="J2582" s="196" t="s">
        <v>62</v>
      </c>
      <c r="K2582" s="197">
        <v>190.34</v>
      </c>
      <c r="L2582" s="196" t="s">
        <v>63</v>
      </c>
      <c r="M2582"/>
    </row>
    <row r="2583" spans="1:13" ht="13.5" hidden="1" x14ac:dyDescent="0.25">
      <c r="A2583" s="196" t="s">
        <v>2377</v>
      </c>
      <c r="B2583" s="196" t="s">
        <v>2378</v>
      </c>
      <c r="C2583" s="196" t="s">
        <v>2473</v>
      </c>
      <c r="D2583" s="196" t="s">
        <v>2474</v>
      </c>
      <c r="E2583" s="197" t="s">
        <v>11</v>
      </c>
      <c r="F2583" s="196" t="s">
        <v>11</v>
      </c>
      <c r="G2583" s="196">
        <v>102073</v>
      </c>
      <c r="H2583" s="196" t="s">
        <v>2663</v>
      </c>
      <c r="I2583" s="196" t="s">
        <v>15</v>
      </c>
      <c r="J2583" s="196" t="s">
        <v>62</v>
      </c>
      <c r="K2583" s="199">
        <v>3768.97</v>
      </c>
      <c r="L2583" s="196" t="s">
        <v>63</v>
      </c>
      <c r="M2583"/>
    </row>
    <row r="2584" spans="1:13" ht="13.5" hidden="1" x14ac:dyDescent="0.25">
      <c r="A2584" s="196" t="s">
        <v>2377</v>
      </c>
      <c r="B2584" s="196" t="s">
        <v>2378</v>
      </c>
      <c r="C2584" s="196" t="s">
        <v>2473</v>
      </c>
      <c r="D2584" s="196" t="s">
        <v>2474</v>
      </c>
      <c r="E2584" s="197" t="s">
        <v>11</v>
      </c>
      <c r="F2584" s="196" t="s">
        <v>11</v>
      </c>
      <c r="G2584" s="196">
        <v>102074</v>
      </c>
      <c r="H2584" s="196" t="s">
        <v>2664</v>
      </c>
      <c r="I2584" s="196" t="s">
        <v>15</v>
      </c>
      <c r="J2584" s="196" t="s">
        <v>62</v>
      </c>
      <c r="K2584" s="199">
        <v>4510.95</v>
      </c>
      <c r="L2584" s="196" t="s">
        <v>63</v>
      </c>
      <c r="M2584"/>
    </row>
    <row r="2585" spans="1:13" ht="13.5" hidden="1" x14ac:dyDescent="0.25">
      <c r="A2585" s="196" t="s">
        <v>2377</v>
      </c>
      <c r="B2585" s="196" t="s">
        <v>2378</v>
      </c>
      <c r="C2585" s="196" t="s">
        <v>2473</v>
      </c>
      <c r="D2585" s="196" t="s">
        <v>2474</v>
      </c>
      <c r="E2585" s="197" t="s">
        <v>11</v>
      </c>
      <c r="F2585" s="196" t="s">
        <v>11</v>
      </c>
      <c r="G2585" s="196">
        <v>102075</v>
      </c>
      <c r="H2585" s="196" t="s">
        <v>2665</v>
      </c>
      <c r="I2585" s="196" t="s">
        <v>15</v>
      </c>
      <c r="J2585" s="196" t="s">
        <v>62</v>
      </c>
      <c r="K2585" s="199">
        <v>4682.83</v>
      </c>
      <c r="L2585" s="196" t="s">
        <v>63</v>
      </c>
      <c r="M2585"/>
    </row>
    <row r="2586" spans="1:13" ht="13.5" hidden="1" x14ac:dyDescent="0.25">
      <c r="A2586" s="196" t="s">
        <v>2377</v>
      </c>
      <c r="B2586" s="196" t="s">
        <v>2378</v>
      </c>
      <c r="C2586" s="196" t="s">
        <v>2473</v>
      </c>
      <c r="D2586" s="196" t="s">
        <v>2474</v>
      </c>
      <c r="E2586" s="197" t="s">
        <v>11</v>
      </c>
      <c r="F2586" s="196" t="s">
        <v>11</v>
      </c>
      <c r="G2586" s="196">
        <v>102076</v>
      </c>
      <c r="H2586" s="196" t="s">
        <v>2666</v>
      </c>
      <c r="I2586" s="196" t="s">
        <v>15</v>
      </c>
      <c r="J2586" s="196" t="s">
        <v>62</v>
      </c>
      <c r="K2586" s="199">
        <v>4780.04</v>
      </c>
      <c r="L2586" s="196" t="s">
        <v>63</v>
      </c>
      <c r="M2586"/>
    </row>
    <row r="2587" spans="1:13" ht="13.5" hidden="1" x14ac:dyDescent="0.25">
      <c r="A2587" s="196" t="s">
        <v>2377</v>
      </c>
      <c r="B2587" s="196" t="s">
        <v>2378</v>
      </c>
      <c r="C2587" s="196" t="s">
        <v>2473</v>
      </c>
      <c r="D2587" s="196" t="s">
        <v>2474</v>
      </c>
      <c r="E2587" s="197" t="s">
        <v>11</v>
      </c>
      <c r="F2587" s="196" t="s">
        <v>11</v>
      </c>
      <c r="G2587" s="196">
        <v>102077</v>
      </c>
      <c r="H2587" s="196" t="s">
        <v>2667</v>
      </c>
      <c r="I2587" s="196" t="s">
        <v>15</v>
      </c>
      <c r="J2587" s="196" t="s">
        <v>62</v>
      </c>
      <c r="K2587" s="199">
        <v>5234.22</v>
      </c>
      <c r="L2587" s="196" t="s">
        <v>63</v>
      </c>
      <c r="M2587"/>
    </row>
    <row r="2588" spans="1:13" ht="13.5" hidden="1" x14ac:dyDescent="0.25">
      <c r="A2588" s="196" t="s">
        <v>2377</v>
      </c>
      <c r="B2588" s="196" t="s">
        <v>2378</v>
      </c>
      <c r="C2588" s="196" t="s">
        <v>2473</v>
      </c>
      <c r="D2588" s="196" t="s">
        <v>2474</v>
      </c>
      <c r="E2588" s="197" t="s">
        <v>11</v>
      </c>
      <c r="F2588" s="196" t="s">
        <v>11</v>
      </c>
      <c r="G2588" s="196">
        <v>102078</v>
      </c>
      <c r="H2588" s="196" t="s">
        <v>2668</v>
      </c>
      <c r="I2588" s="196" t="s">
        <v>15</v>
      </c>
      <c r="J2588" s="196" t="s">
        <v>62</v>
      </c>
      <c r="K2588" s="199">
        <v>5353.55</v>
      </c>
      <c r="L2588" s="196" t="s">
        <v>63</v>
      </c>
      <c r="M2588"/>
    </row>
    <row r="2589" spans="1:13" ht="13.5" hidden="1" x14ac:dyDescent="0.25">
      <c r="A2589" s="196" t="s">
        <v>2377</v>
      </c>
      <c r="B2589" s="196" t="s">
        <v>2378</v>
      </c>
      <c r="C2589" s="196" t="s">
        <v>2473</v>
      </c>
      <c r="D2589" s="196" t="s">
        <v>2474</v>
      </c>
      <c r="E2589" s="197" t="s">
        <v>11</v>
      </c>
      <c r="F2589" s="196" t="s">
        <v>11</v>
      </c>
      <c r="G2589" s="196">
        <v>102079</v>
      </c>
      <c r="H2589" s="196" t="s">
        <v>2669</v>
      </c>
      <c r="I2589" s="196" t="s">
        <v>15</v>
      </c>
      <c r="J2589" s="196" t="s">
        <v>62</v>
      </c>
      <c r="K2589" s="199">
        <v>5138.66</v>
      </c>
      <c r="L2589" s="196" t="s">
        <v>63</v>
      </c>
      <c r="M2589"/>
    </row>
    <row r="2590" spans="1:13" ht="13.5" hidden="1" x14ac:dyDescent="0.25">
      <c r="A2590" s="196" t="s">
        <v>2377</v>
      </c>
      <c r="B2590" s="196" t="s">
        <v>2378</v>
      </c>
      <c r="C2590" s="196" t="s">
        <v>2473</v>
      </c>
      <c r="D2590" s="196" t="s">
        <v>2474</v>
      </c>
      <c r="E2590" s="197" t="s">
        <v>11</v>
      </c>
      <c r="F2590" s="196" t="s">
        <v>11</v>
      </c>
      <c r="G2590" s="196">
        <v>102080</v>
      </c>
      <c r="H2590" s="196" t="s">
        <v>2670</v>
      </c>
      <c r="I2590" s="196" t="s">
        <v>15</v>
      </c>
      <c r="J2590" s="196" t="s">
        <v>62</v>
      </c>
      <c r="K2590" s="199">
        <v>4460.01</v>
      </c>
      <c r="L2590" s="196" t="s">
        <v>63</v>
      </c>
      <c r="M2590"/>
    </row>
    <row r="2591" spans="1:13" ht="13.5" hidden="1" x14ac:dyDescent="0.25">
      <c r="A2591" s="196" t="s">
        <v>2377</v>
      </c>
      <c r="B2591" s="196" t="s">
        <v>2378</v>
      </c>
      <c r="C2591" s="196" t="s">
        <v>2473</v>
      </c>
      <c r="D2591" s="196" t="s">
        <v>2474</v>
      </c>
      <c r="E2591" s="197" t="s">
        <v>11</v>
      </c>
      <c r="F2591" s="196" t="s">
        <v>11</v>
      </c>
      <c r="G2591" s="196">
        <v>102086</v>
      </c>
      <c r="H2591" s="196" t="s">
        <v>2671</v>
      </c>
      <c r="I2591" s="196" t="s">
        <v>19</v>
      </c>
      <c r="J2591" s="196" t="s">
        <v>62</v>
      </c>
      <c r="K2591" s="197">
        <v>177.65</v>
      </c>
      <c r="L2591" s="196" t="s">
        <v>63</v>
      </c>
      <c r="M2591"/>
    </row>
    <row r="2592" spans="1:13" ht="13.5" hidden="1" x14ac:dyDescent="0.25">
      <c r="A2592" s="196" t="s">
        <v>2377</v>
      </c>
      <c r="B2592" s="196" t="s">
        <v>2378</v>
      </c>
      <c r="C2592" s="196" t="s">
        <v>2473</v>
      </c>
      <c r="D2592" s="196" t="s">
        <v>2474</v>
      </c>
      <c r="E2592" s="197" t="s">
        <v>11</v>
      </c>
      <c r="F2592" s="196" t="s">
        <v>11</v>
      </c>
      <c r="G2592" s="196">
        <v>102087</v>
      </c>
      <c r="H2592" s="196" t="s">
        <v>2672</v>
      </c>
      <c r="I2592" s="196" t="s">
        <v>19</v>
      </c>
      <c r="J2592" s="196" t="s">
        <v>62</v>
      </c>
      <c r="K2592" s="197">
        <v>144.94999999999999</v>
      </c>
      <c r="L2592" s="196" t="s">
        <v>63</v>
      </c>
      <c r="M2592"/>
    </row>
    <row r="2593" spans="1:13" ht="13.5" hidden="1" x14ac:dyDescent="0.25">
      <c r="A2593" s="196" t="s">
        <v>2377</v>
      </c>
      <c r="B2593" s="196" t="s">
        <v>2378</v>
      </c>
      <c r="C2593" s="196" t="s">
        <v>2473</v>
      </c>
      <c r="D2593" s="196" t="s">
        <v>2474</v>
      </c>
      <c r="E2593" s="197" t="s">
        <v>11</v>
      </c>
      <c r="F2593" s="196" t="s">
        <v>11</v>
      </c>
      <c r="G2593" s="196">
        <v>102088</v>
      </c>
      <c r="H2593" s="196" t="s">
        <v>2673</v>
      </c>
      <c r="I2593" s="196" t="s">
        <v>19</v>
      </c>
      <c r="J2593" s="196" t="s">
        <v>62</v>
      </c>
      <c r="K2593" s="197">
        <v>249.87</v>
      </c>
      <c r="L2593" s="196" t="s">
        <v>63</v>
      </c>
      <c r="M2593"/>
    </row>
    <row r="2594" spans="1:13" ht="13.5" hidden="1" x14ac:dyDescent="0.25">
      <c r="A2594" s="196" t="s">
        <v>2377</v>
      </c>
      <c r="B2594" s="196" t="s">
        <v>2378</v>
      </c>
      <c r="C2594" s="196" t="s">
        <v>2473</v>
      </c>
      <c r="D2594" s="196" t="s">
        <v>2474</v>
      </c>
      <c r="E2594" s="197" t="s">
        <v>11</v>
      </c>
      <c r="F2594" s="196" t="s">
        <v>11</v>
      </c>
      <c r="G2594" s="196">
        <v>102089</v>
      </c>
      <c r="H2594" s="196" t="s">
        <v>2674</v>
      </c>
      <c r="I2594" s="196" t="s">
        <v>19</v>
      </c>
      <c r="J2594" s="196" t="s">
        <v>62</v>
      </c>
      <c r="K2594" s="197">
        <v>165.12</v>
      </c>
      <c r="L2594" s="196" t="s">
        <v>63</v>
      </c>
      <c r="M2594"/>
    </row>
    <row r="2595" spans="1:13" ht="13.5" hidden="1" x14ac:dyDescent="0.25">
      <c r="A2595" s="196" t="s">
        <v>2377</v>
      </c>
      <c r="B2595" s="196" t="s">
        <v>2378</v>
      </c>
      <c r="C2595" s="196" t="s">
        <v>2473</v>
      </c>
      <c r="D2595" s="196" t="s">
        <v>2474</v>
      </c>
      <c r="E2595" s="197" t="s">
        <v>11</v>
      </c>
      <c r="F2595" s="196" t="s">
        <v>11</v>
      </c>
      <c r="G2595" s="196">
        <v>102090</v>
      </c>
      <c r="H2595" s="196" t="s">
        <v>2675</v>
      </c>
      <c r="I2595" s="196" t="s">
        <v>19</v>
      </c>
      <c r="J2595" s="196" t="s">
        <v>62</v>
      </c>
      <c r="K2595" s="197">
        <v>128.02000000000001</v>
      </c>
      <c r="L2595" s="196" t="s">
        <v>63</v>
      </c>
      <c r="M2595"/>
    </row>
    <row r="2596" spans="1:13" ht="13.5" hidden="1" x14ac:dyDescent="0.25">
      <c r="A2596" s="196" t="s">
        <v>2377</v>
      </c>
      <c r="B2596" s="196" t="s">
        <v>2378</v>
      </c>
      <c r="C2596" s="196" t="s">
        <v>2473</v>
      </c>
      <c r="D2596" s="196" t="s">
        <v>2474</v>
      </c>
      <c r="E2596" s="197" t="s">
        <v>11</v>
      </c>
      <c r="F2596" s="196" t="s">
        <v>11</v>
      </c>
      <c r="G2596" s="196">
        <v>102091</v>
      </c>
      <c r="H2596" s="196" t="s">
        <v>2676</v>
      </c>
      <c r="I2596" s="196" t="s">
        <v>19</v>
      </c>
      <c r="J2596" s="196" t="s">
        <v>62</v>
      </c>
      <c r="K2596" s="197">
        <v>291.79000000000002</v>
      </c>
      <c r="L2596" s="196" t="s">
        <v>63</v>
      </c>
      <c r="M2596"/>
    </row>
    <row r="2597" spans="1:13" ht="13.5" hidden="1" x14ac:dyDescent="0.25">
      <c r="A2597" s="196" t="s">
        <v>2377</v>
      </c>
      <c r="B2597" s="196" t="s">
        <v>2378</v>
      </c>
      <c r="C2597" s="196" t="s">
        <v>2473</v>
      </c>
      <c r="D2597" s="196" t="s">
        <v>2474</v>
      </c>
      <c r="E2597" s="197" t="s">
        <v>11</v>
      </c>
      <c r="F2597" s="196" t="s">
        <v>11</v>
      </c>
      <c r="G2597" s="196">
        <v>103760</v>
      </c>
      <c r="H2597" s="196" t="s">
        <v>2677</v>
      </c>
      <c r="I2597" s="196" t="s">
        <v>19</v>
      </c>
      <c r="J2597" s="196" t="s">
        <v>62</v>
      </c>
      <c r="K2597" s="197">
        <v>120.66</v>
      </c>
      <c r="L2597" s="196" t="s">
        <v>63</v>
      </c>
      <c r="M2597"/>
    </row>
    <row r="2598" spans="1:13" ht="13.5" hidden="1" x14ac:dyDescent="0.25">
      <c r="A2598" s="196" t="s">
        <v>2377</v>
      </c>
      <c r="B2598" s="196" t="s">
        <v>2378</v>
      </c>
      <c r="C2598" s="196" t="s">
        <v>2473</v>
      </c>
      <c r="D2598" s="196" t="s">
        <v>2474</v>
      </c>
      <c r="E2598" s="197" t="s">
        <v>11</v>
      </c>
      <c r="F2598" s="196" t="s">
        <v>11</v>
      </c>
      <c r="G2598" s="196">
        <v>103761</v>
      </c>
      <c r="H2598" s="196" t="s">
        <v>2678</v>
      </c>
      <c r="I2598" s="196" t="s">
        <v>19</v>
      </c>
      <c r="J2598" s="196" t="s">
        <v>62</v>
      </c>
      <c r="K2598" s="197">
        <v>83.2</v>
      </c>
      <c r="L2598" s="196" t="s">
        <v>63</v>
      </c>
      <c r="M2598"/>
    </row>
    <row r="2599" spans="1:13" ht="13.5" hidden="1" x14ac:dyDescent="0.25">
      <c r="A2599" s="196" t="s">
        <v>2377</v>
      </c>
      <c r="B2599" s="196" t="s">
        <v>2378</v>
      </c>
      <c r="C2599" s="196" t="s">
        <v>2473</v>
      </c>
      <c r="D2599" s="196" t="s">
        <v>2474</v>
      </c>
      <c r="E2599" s="197" t="s">
        <v>11</v>
      </c>
      <c r="F2599" s="196" t="s">
        <v>11</v>
      </c>
      <c r="G2599" s="196">
        <v>103762</v>
      </c>
      <c r="H2599" s="196" t="s">
        <v>2679</v>
      </c>
      <c r="I2599" s="196" t="s">
        <v>19</v>
      </c>
      <c r="J2599" s="196" t="s">
        <v>62</v>
      </c>
      <c r="K2599" s="197">
        <v>71.95</v>
      </c>
      <c r="L2599" s="196" t="s">
        <v>63</v>
      </c>
      <c r="M2599"/>
    </row>
    <row r="2600" spans="1:13" ht="13.5" hidden="1" x14ac:dyDescent="0.25">
      <c r="A2600" s="196" t="s">
        <v>2377</v>
      </c>
      <c r="B2600" s="196" t="s">
        <v>2378</v>
      </c>
      <c r="C2600" s="196" t="s">
        <v>2473</v>
      </c>
      <c r="D2600" s="196" t="s">
        <v>2474</v>
      </c>
      <c r="E2600" s="197" t="s">
        <v>11</v>
      </c>
      <c r="F2600" s="196" t="s">
        <v>11</v>
      </c>
      <c r="G2600" s="196">
        <v>103763</v>
      </c>
      <c r="H2600" s="196" t="s">
        <v>2680</v>
      </c>
      <c r="I2600" s="196" t="s">
        <v>19</v>
      </c>
      <c r="J2600" s="196" t="s">
        <v>62</v>
      </c>
      <c r="K2600" s="197">
        <v>63.75</v>
      </c>
      <c r="L2600" s="196" t="s">
        <v>63</v>
      </c>
      <c r="M2600"/>
    </row>
    <row r="2601" spans="1:13" ht="13.5" hidden="1" x14ac:dyDescent="0.25">
      <c r="A2601" s="196" t="s">
        <v>2377</v>
      </c>
      <c r="B2601" s="196" t="s">
        <v>2378</v>
      </c>
      <c r="C2601" s="196" t="s">
        <v>2473</v>
      </c>
      <c r="D2601" s="196" t="s">
        <v>2474</v>
      </c>
      <c r="E2601" s="197" t="s">
        <v>11</v>
      </c>
      <c r="F2601" s="196" t="s">
        <v>11</v>
      </c>
      <c r="G2601" s="196">
        <v>104925</v>
      </c>
      <c r="H2601" s="196" t="s">
        <v>2681</v>
      </c>
      <c r="I2601" s="196" t="s">
        <v>19</v>
      </c>
      <c r="J2601" s="196" t="s">
        <v>62</v>
      </c>
      <c r="K2601" s="197">
        <v>164.2</v>
      </c>
      <c r="L2601" s="196" t="s">
        <v>63</v>
      </c>
      <c r="M2601"/>
    </row>
    <row r="2602" spans="1:13" ht="13.5" hidden="1" x14ac:dyDescent="0.25">
      <c r="A2602" s="196" t="s">
        <v>2377</v>
      </c>
      <c r="B2602" s="196" t="s">
        <v>2378</v>
      </c>
      <c r="C2602" s="196" t="s">
        <v>2473</v>
      </c>
      <c r="D2602" s="196" t="s">
        <v>2474</v>
      </c>
      <c r="E2602" s="197" t="s">
        <v>11</v>
      </c>
      <c r="F2602" s="196" t="s">
        <v>11</v>
      </c>
      <c r="G2602" s="196">
        <v>104926</v>
      </c>
      <c r="H2602" s="196" t="s">
        <v>2682</v>
      </c>
      <c r="I2602" s="196" t="s">
        <v>19</v>
      </c>
      <c r="J2602" s="196" t="s">
        <v>62</v>
      </c>
      <c r="K2602" s="197">
        <v>108.55</v>
      </c>
      <c r="L2602" s="196" t="s">
        <v>63</v>
      </c>
      <c r="M2602"/>
    </row>
    <row r="2603" spans="1:13" ht="13.5" hidden="1" x14ac:dyDescent="0.25">
      <c r="A2603" s="196" t="s">
        <v>2377</v>
      </c>
      <c r="B2603" s="196" t="s">
        <v>2378</v>
      </c>
      <c r="C2603" s="196" t="s">
        <v>2473</v>
      </c>
      <c r="D2603" s="196" t="s">
        <v>2474</v>
      </c>
      <c r="E2603" s="197" t="s">
        <v>11</v>
      </c>
      <c r="F2603" s="196" t="s">
        <v>11</v>
      </c>
      <c r="G2603" s="196">
        <v>104927</v>
      </c>
      <c r="H2603" s="196" t="s">
        <v>2683</v>
      </c>
      <c r="I2603" s="196" t="s">
        <v>19</v>
      </c>
      <c r="J2603" s="196" t="s">
        <v>62</v>
      </c>
      <c r="K2603" s="197">
        <v>79.63</v>
      </c>
      <c r="L2603" s="196" t="s">
        <v>63</v>
      </c>
      <c r="M2603"/>
    </row>
    <row r="2604" spans="1:13" ht="13.5" hidden="1" x14ac:dyDescent="0.25">
      <c r="A2604" s="196" t="s">
        <v>2377</v>
      </c>
      <c r="B2604" s="196" t="s">
        <v>2378</v>
      </c>
      <c r="C2604" s="196" t="s">
        <v>2473</v>
      </c>
      <c r="D2604" s="196" t="s">
        <v>2474</v>
      </c>
      <c r="E2604" s="197" t="s">
        <v>11</v>
      </c>
      <c r="F2604" s="196" t="s">
        <v>11</v>
      </c>
      <c r="G2604" s="196">
        <v>104928</v>
      </c>
      <c r="H2604" s="196" t="s">
        <v>2684</v>
      </c>
      <c r="I2604" s="196" t="s">
        <v>19</v>
      </c>
      <c r="J2604" s="196" t="s">
        <v>62</v>
      </c>
      <c r="K2604" s="197">
        <v>156.05000000000001</v>
      </c>
      <c r="L2604" s="196" t="s">
        <v>63</v>
      </c>
      <c r="M2604"/>
    </row>
    <row r="2605" spans="1:13" ht="13.5" hidden="1" x14ac:dyDescent="0.25">
      <c r="A2605" s="196" t="s">
        <v>2377</v>
      </c>
      <c r="B2605" s="196" t="s">
        <v>2378</v>
      </c>
      <c r="C2605" s="196" t="s">
        <v>2473</v>
      </c>
      <c r="D2605" s="196" t="s">
        <v>2474</v>
      </c>
      <c r="E2605" s="197" t="s">
        <v>11</v>
      </c>
      <c r="F2605" s="196" t="s">
        <v>11</v>
      </c>
      <c r="G2605" s="196">
        <v>104929</v>
      </c>
      <c r="H2605" s="196" t="s">
        <v>2685</v>
      </c>
      <c r="I2605" s="196" t="s">
        <v>19</v>
      </c>
      <c r="J2605" s="196" t="s">
        <v>62</v>
      </c>
      <c r="K2605" s="197">
        <v>95.24</v>
      </c>
      <c r="L2605" s="196" t="s">
        <v>63</v>
      </c>
      <c r="M2605"/>
    </row>
    <row r="2606" spans="1:13" ht="13.5" hidden="1" x14ac:dyDescent="0.25">
      <c r="A2606" s="196" t="s">
        <v>2377</v>
      </c>
      <c r="B2606" s="196" t="s">
        <v>2378</v>
      </c>
      <c r="C2606" s="196" t="s">
        <v>2473</v>
      </c>
      <c r="D2606" s="196" t="s">
        <v>2474</v>
      </c>
      <c r="E2606" s="197" t="s">
        <v>11</v>
      </c>
      <c r="F2606" s="196" t="s">
        <v>11</v>
      </c>
      <c r="G2606" s="196">
        <v>105403</v>
      </c>
      <c r="H2606" s="196" t="s">
        <v>2686</v>
      </c>
      <c r="I2606" s="196" t="s">
        <v>19</v>
      </c>
      <c r="J2606" s="196" t="s">
        <v>62</v>
      </c>
      <c r="K2606" s="197">
        <v>162.13</v>
      </c>
      <c r="L2606" s="196" t="s">
        <v>63</v>
      </c>
      <c r="M2606"/>
    </row>
    <row r="2607" spans="1:13" ht="13.5" hidden="1" x14ac:dyDescent="0.25">
      <c r="A2607" s="196" t="s">
        <v>2377</v>
      </c>
      <c r="B2607" s="196" t="s">
        <v>2378</v>
      </c>
      <c r="C2607" s="196" t="s">
        <v>2473</v>
      </c>
      <c r="D2607" s="196" t="s">
        <v>2474</v>
      </c>
      <c r="E2607" s="197" t="s">
        <v>11</v>
      </c>
      <c r="F2607" s="196" t="s">
        <v>11</v>
      </c>
      <c r="G2607" s="196">
        <v>105406</v>
      </c>
      <c r="H2607" s="196" t="s">
        <v>2687</v>
      </c>
      <c r="I2607" s="196" t="s">
        <v>19</v>
      </c>
      <c r="J2607" s="196" t="s">
        <v>62</v>
      </c>
      <c r="K2607" s="197">
        <v>200.98</v>
      </c>
      <c r="L2607" s="196" t="s">
        <v>63</v>
      </c>
      <c r="M2607"/>
    </row>
    <row r="2608" spans="1:13" ht="13.5" hidden="1" x14ac:dyDescent="0.25">
      <c r="A2608" s="196" t="s">
        <v>2377</v>
      </c>
      <c r="B2608" s="196" t="s">
        <v>2378</v>
      </c>
      <c r="C2608" s="196" t="s">
        <v>2688</v>
      </c>
      <c r="D2608" s="196" t="s">
        <v>2689</v>
      </c>
      <c r="E2608" s="197" t="s">
        <v>11</v>
      </c>
      <c r="F2608" s="196" t="s">
        <v>11</v>
      </c>
      <c r="G2608" s="196">
        <v>89996</v>
      </c>
      <c r="H2608" s="196" t="s">
        <v>2690</v>
      </c>
      <c r="I2608" s="196" t="s">
        <v>18</v>
      </c>
      <c r="J2608" s="196" t="s">
        <v>62</v>
      </c>
      <c r="K2608" s="197">
        <v>11.05</v>
      </c>
      <c r="L2608" s="196" t="s">
        <v>63</v>
      </c>
      <c r="M2608"/>
    </row>
    <row r="2609" spans="1:13" ht="13.5" hidden="1" x14ac:dyDescent="0.25">
      <c r="A2609" s="196" t="s">
        <v>2377</v>
      </c>
      <c r="B2609" s="196" t="s">
        <v>2378</v>
      </c>
      <c r="C2609" s="196" t="s">
        <v>2688</v>
      </c>
      <c r="D2609" s="196" t="s">
        <v>2689</v>
      </c>
      <c r="E2609" s="197" t="s">
        <v>11</v>
      </c>
      <c r="F2609" s="196" t="s">
        <v>11</v>
      </c>
      <c r="G2609" s="196">
        <v>89997</v>
      </c>
      <c r="H2609" s="196" t="s">
        <v>2691</v>
      </c>
      <c r="I2609" s="196" t="s">
        <v>18</v>
      </c>
      <c r="J2609" s="196" t="s">
        <v>62</v>
      </c>
      <c r="K2609" s="197">
        <v>8.82</v>
      </c>
      <c r="L2609" s="196" t="s">
        <v>63</v>
      </c>
      <c r="M2609"/>
    </row>
    <row r="2610" spans="1:13" ht="13.5" hidden="1" x14ac:dyDescent="0.25">
      <c r="A2610" s="196" t="s">
        <v>2377</v>
      </c>
      <c r="B2610" s="196" t="s">
        <v>2378</v>
      </c>
      <c r="C2610" s="196" t="s">
        <v>2688</v>
      </c>
      <c r="D2610" s="196" t="s">
        <v>2689</v>
      </c>
      <c r="E2610" s="197" t="s">
        <v>11</v>
      </c>
      <c r="F2610" s="196" t="s">
        <v>11</v>
      </c>
      <c r="G2610" s="196">
        <v>89998</v>
      </c>
      <c r="H2610" s="196" t="s">
        <v>2692</v>
      </c>
      <c r="I2610" s="196" t="s">
        <v>18</v>
      </c>
      <c r="J2610" s="196" t="s">
        <v>62</v>
      </c>
      <c r="K2610" s="197">
        <v>10.35</v>
      </c>
      <c r="L2610" s="196" t="s">
        <v>63</v>
      </c>
      <c r="M2610"/>
    </row>
    <row r="2611" spans="1:13" ht="13.5" hidden="1" x14ac:dyDescent="0.25">
      <c r="A2611" s="196" t="s">
        <v>2377</v>
      </c>
      <c r="B2611" s="196" t="s">
        <v>2378</v>
      </c>
      <c r="C2611" s="196" t="s">
        <v>2688</v>
      </c>
      <c r="D2611" s="196" t="s">
        <v>2689</v>
      </c>
      <c r="E2611" s="197" t="s">
        <v>11</v>
      </c>
      <c r="F2611" s="196" t="s">
        <v>11</v>
      </c>
      <c r="G2611" s="196">
        <v>89999</v>
      </c>
      <c r="H2611" s="196" t="s">
        <v>2693</v>
      </c>
      <c r="I2611" s="196" t="s">
        <v>18</v>
      </c>
      <c r="J2611" s="196" t="s">
        <v>62</v>
      </c>
      <c r="K2611" s="197">
        <v>17.93</v>
      </c>
      <c r="L2611" s="196" t="s">
        <v>63</v>
      </c>
      <c r="M2611"/>
    </row>
    <row r="2612" spans="1:13" ht="13.5" hidden="1" x14ac:dyDescent="0.25">
      <c r="A2612" s="196" t="s">
        <v>2377</v>
      </c>
      <c r="B2612" s="196" t="s">
        <v>2378</v>
      </c>
      <c r="C2612" s="196" t="s">
        <v>2688</v>
      </c>
      <c r="D2612" s="196" t="s">
        <v>2689</v>
      </c>
      <c r="E2612" s="197" t="s">
        <v>11</v>
      </c>
      <c r="F2612" s="196" t="s">
        <v>11</v>
      </c>
      <c r="G2612" s="196">
        <v>90000</v>
      </c>
      <c r="H2612" s="196" t="s">
        <v>2694</v>
      </c>
      <c r="I2612" s="196" t="s">
        <v>18</v>
      </c>
      <c r="J2612" s="196" t="s">
        <v>62</v>
      </c>
      <c r="K2612" s="197">
        <v>13.95</v>
      </c>
      <c r="L2612" s="196" t="s">
        <v>63</v>
      </c>
      <c r="M2612"/>
    </row>
    <row r="2613" spans="1:13" ht="13.5" hidden="1" x14ac:dyDescent="0.25">
      <c r="A2613" s="196" t="s">
        <v>2377</v>
      </c>
      <c r="B2613" s="196" t="s">
        <v>2378</v>
      </c>
      <c r="C2613" s="196" t="s">
        <v>2688</v>
      </c>
      <c r="D2613" s="196" t="s">
        <v>2689</v>
      </c>
      <c r="E2613" s="197" t="s">
        <v>11</v>
      </c>
      <c r="F2613" s="196" t="s">
        <v>11</v>
      </c>
      <c r="G2613" s="196">
        <v>91593</v>
      </c>
      <c r="H2613" s="196" t="s">
        <v>2695</v>
      </c>
      <c r="I2613" s="196" t="s">
        <v>18</v>
      </c>
      <c r="J2613" s="196" t="s">
        <v>62</v>
      </c>
      <c r="K2613" s="197">
        <v>10.1</v>
      </c>
      <c r="L2613" s="196" t="s">
        <v>63</v>
      </c>
      <c r="M2613"/>
    </row>
    <row r="2614" spans="1:13" ht="13.5" hidden="1" x14ac:dyDescent="0.25">
      <c r="A2614" s="196" t="s">
        <v>2377</v>
      </c>
      <c r="B2614" s="196" t="s">
        <v>2378</v>
      </c>
      <c r="C2614" s="196" t="s">
        <v>2688</v>
      </c>
      <c r="D2614" s="196" t="s">
        <v>2689</v>
      </c>
      <c r="E2614" s="197" t="s">
        <v>11</v>
      </c>
      <c r="F2614" s="196" t="s">
        <v>11</v>
      </c>
      <c r="G2614" s="196">
        <v>91594</v>
      </c>
      <c r="H2614" s="196" t="s">
        <v>2696</v>
      </c>
      <c r="I2614" s="196" t="s">
        <v>18</v>
      </c>
      <c r="J2614" s="196" t="s">
        <v>62</v>
      </c>
      <c r="K2614" s="197">
        <v>10.64</v>
      </c>
      <c r="L2614" s="196" t="s">
        <v>63</v>
      </c>
      <c r="M2614"/>
    </row>
    <row r="2615" spans="1:13" ht="13.5" hidden="1" x14ac:dyDescent="0.25">
      <c r="A2615" s="196" t="s">
        <v>2377</v>
      </c>
      <c r="B2615" s="196" t="s">
        <v>2378</v>
      </c>
      <c r="C2615" s="196" t="s">
        <v>2688</v>
      </c>
      <c r="D2615" s="196" t="s">
        <v>2689</v>
      </c>
      <c r="E2615" s="197" t="s">
        <v>11</v>
      </c>
      <c r="F2615" s="196" t="s">
        <v>11</v>
      </c>
      <c r="G2615" s="196">
        <v>91595</v>
      </c>
      <c r="H2615" s="196" t="s">
        <v>2697</v>
      </c>
      <c r="I2615" s="196" t="s">
        <v>18</v>
      </c>
      <c r="J2615" s="196" t="s">
        <v>62</v>
      </c>
      <c r="K2615" s="197">
        <v>11.57</v>
      </c>
      <c r="L2615" s="196" t="s">
        <v>63</v>
      </c>
      <c r="M2615"/>
    </row>
    <row r="2616" spans="1:13" ht="13.5" hidden="1" x14ac:dyDescent="0.25">
      <c r="A2616" s="196" t="s">
        <v>2377</v>
      </c>
      <c r="B2616" s="196" t="s">
        <v>2378</v>
      </c>
      <c r="C2616" s="196" t="s">
        <v>2688</v>
      </c>
      <c r="D2616" s="196" t="s">
        <v>2689</v>
      </c>
      <c r="E2616" s="197" t="s">
        <v>11</v>
      </c>
      <c r="F2616" s="196" t="s">
        <v>11</v>
      </c>
      <c r="G2616" s="196">
        <v>91596</v>
      </c>
      <c r="H2616" s="196" t="s">
        <v>2698</v>
      </c>
      <c r="I2616" s="196" t="s">
        <v>18</v>
      </c>
      <c r="J2616" s="196" t="s">
        <v>62</v>
      </c>
      <c r="K2616" s="197">
        <v>10.5</v>
      </c>
      <c r="L2616" s="196" t="s">
        <v>63</v>
      </c>
      <c r="M2616"/>
    </row>
    <row r="2617" spans="1:13" ht="13.5" hidden="1" x14ac:dyDescent="0.25">
      <c r="A2617" s="196" t="s">
        <v>2377</v>
      </c>
      <c r="B2617" s="196" t="s">
        <v>2378</v>
      </c>
      <c r="C2617" s="196" t="s">
        <v>2688</v>
      </c>
      <c r="D2617" s="196" t="s">
        <v>2689</v>
      </c>
      <c r="E2617" s="197" t="s">
        <v>11</v>
      </c>
      <c r="F2617" s="196" t="s">
        <v>11</v>
      </c>
      <c r="G2617" s="196">
        <v>91597</v>
      </c>
      <c r="H2617" s="196" t="s">
        <v>2699</v>
      </c>
      <c r="I2617" s="196" t="s">
        <v>18</v>
      </c>
      <c r="J2617" s="196" t="s">
        <v>62</v>
      </c>
      <c r="K2617" s="197">
        <v>7.62</v>
      </c>
      <c r="L2617" s="196" t="s">
        <v>63</v>
      </c>
      <c r="M2617"/>
    </row>
    <row r="2618" spans="1:13" ht="13.5" hidden="1" x14ac:dyDescent="0.25">
      <c r="A2618" s="196" t="s">
        <v>2377</v>
      </c>
      <c r="B2618" s="196" t="s">
        <v>2378</v>
      </c>
      <c r="C2618" s="196" t="s">
        <v>2688</v>
      </c>
      <c r="D2618" s="196" t="s">
        <v>2689</v>
      </c>
      <c r="E2618" s="197" t="s">
        <v>11</v>
      </c>
      <c r="F2618" s="196" t="s">
        <v>11</v>
      </c>
      <c r="G2618" s="196">
        <v>91598</v>
      </c>
      <c r="H2618" s="196" t="s">
        <v>2700</v>
      </c>
      <c r="I2618" s="196" t="s">
        <v>18</v>
      </c>
      <c r="J2618" s="196" t="s">
        <v>62</v>
      </c>
      <c r="K2618" s="197">
        <v>10.45</v>
      </c>
      <c r="L2618" s="196" t="s">
        <v>63</v>
      </c>
      <c r="M2618"/>
    </row>
    <row r="2619" spans="1:13" ht="13.5" hidden="1" x14ac:dyDescent="0.25">
      <c r="A2619" s="196" t="s">
        <v>2377</v>
      </c>
      <c r="B2619" s="196" t="s">
        <v>2378</v>
      </c>
      <c r="C2619" s="196" t="s">
        <v>2688</v>
      </c>
      <c r="D2619" s="196" t="s">
        <v>2689</v>
      </c>
      <c r="E2619" s="197" t="s">
        <v>11</v>
      </c>
      <c r="F2619" s="196" t="s">
        <v>11</v>
      </c>
      <c r="G2619" s="196">
        <v>91599</v>
      </c>
      <c r="H2619" s="196" t="s">
        <v>2701</v>
      </c>
      <c r="I2619" s="196" t="s">
        <v>18</v>
      </c>
      <c r="J2619" s="196" t="s">
        <v>62</v>
      </c>
      <c r="K2619" s="197">
        <v>8.08</v>
      </c>
      <c r="L2619" s="196" t="s">
        <v>63</v>
      </c>
      <c r="M2619"/>
    </row>
    <row r="2620" spans="1:13" ht="13.5" hidden="1" x14ac:dyDescent="0.25">
      <c r="A2620" s="196" t="s">
        <v>2377</v>
      </c>
      <c r="B2620" s="196" t="s">
        <v>2378</v>
      </c>
      <c r="C2620" s="196" t="s">
        <v>2688</v>
      </c>
      <c r="D2620" s="196" t="s">
        <v>2689</v>
      </c>
      <c r="E2620" s="197" t="s">
        <v>11</v>
      </c>
      <c r="F2620" s="196" t="s">
        <v>11</v>
      </c>
      <c r="G2620" s="196">
        <v>91600</v>
      </c>
      <c r="H2620" s="196" t="s">
        <v>2702</v>
      </c>
      <c r="I2620" s="196" t="s">
        <v>18</v>
      </c>
      <c r="J2620" s="196" t="s">
        <v>62</v>
      </c>
      <c r="K2620" s="197">
        <v>13.75</v>
      </c>
      <c r="L2620" s="196" t="s">
        <v>63</v>
      </c>
      <c r="M2620"/>
    </row>
    <row r="2621" spans="1:13" ht="13.5" hidden="1" x14ac:dyDescent="0.25">
      <c r="A2621" s="196" t="s">
        <v>2377</v>
      </c>
      <c r="B2621" s="196" t="s">
        <v>2378</v>
      </c>
      <c r="C2621" s="196" t="s">
        <v>2688</v>
      </c>
      <c r="D2621" s="196" t="s">
        <v>2689</v>
      </c>
      <c r="E2621" s="197" t="s">
        <v>11</v>
      </c>
      <c r="F2621" s="196" t="s">
        <v>11</v>
      </c>
      <c r="G2621" s="196">
        <v>91601</v>
      </c>
      <c r="H2621" s="196" t="s">
        <v>2703</v>
      </c>
      <c r="I2621" s="196" t="s">
        <v>18</v>
      </c>
      <c r="J2621" s="196" t="s">
        <v>62</v>
      </c>
      <c r="K2621" s="197">
        <v>12.55</v>
      </c>
      <c r="L2621" s="196" t="s">
        <v>63</v>
      </c>
      <c r="M2621"/>
    </row>
    <row r="2622" spans="1:13" ht="13.5" hidden="1" x14ac:dyDescent="0.25">
      <c r="A2622" s="196" t="s">
        <v>2377</v>
      </c>
      <c r="B2622" s="196" t="s">
        <v>2378</v>
      </c>
      <c r="C2622" s="196" t="s">
        <v>2688</v>
      </c>
      <c r="D2622" s="196" t="s">
        <v>2689</v>
      </c>
      <c r="E2622" s="197" t="s">
        <v>11</v>
      </c>
      <c r="F2622" s="196" t="s">
        <v>11</v>
      </c>
      <c r="G2622" s="196">
        <v>91602</v>
      </c>
      <c r="H2622" s="196" t="s">
        <v>2704</v>
      </c>
      <c r="I2622" s="196" t="s">
        <v>18</v>
      </c>
      <c r="J2622" s="196" t="s">
        <v>62</v>
      </c>
      <c r="K2622" s="197">
        <v>11.27</v>
      </c>
      <c r="L2622" s="196" t="s">
        <v>63</v>
      </c>
      <c r="M2622"/>
    </row>
    <row r="2623" spans="1:13" ht="13.5" hidden="1" x14ac:dyDescent="0.25">
      <c r="A2623" s="196" t="s">
        <v>2377</v>
      </c>
      <c r="B2623" s="196" t="s">
        <v>2378</v>
      </c>
      <c r="C2623" s="196" t="s">
        <v>2688</v>
      </c>
      <c r="D2623" s="196" t="s">
        <v>2689</v>
      </c>
      <c r="E2623" s="197" t="s">
        <v>11</v>
      </c>
      <c r="F2623" s="196" t="s">
        <v>11</v>
      </c>
      <c r="G2623" s="196">
        <v>91603</v>
      </c>
      <c r="H2623" s="196" t="s">
        <v>2705</v>
      </c>
      <c r="I2623" s="196" t="s">
        <v>18</v>
      </c>
      <c r="J2623" s="196" t="s">
        <v>62</v>
      </c>
      <c r="K2623" s="197">
        <v>10.65</v>
      </c>
      <c r="L2623" s="196" t="s">
        <v>63</v>
      </c>
      <c r="M2623"/>
    </row>
    <row r="2624" spans="1:13" ht="13.5" hidden="1" x14ac:dyDescent="0.25">
      <c r="A2624" s="196" t="s">
        <v>2377</v>
      </c>
      <c r="B2624" s="196" t="s">
        <v>2378</v>
      </c>
      <c r="C2624" s="196" t="s">
        <v>2688</v>
      </c>
      <c r="D2624" s="196" t="s">
        <v>2689</v>
      </c>
      <c r="E2624" s="197" t="s">
        <v>11</v>
      </c>
      <c r="F2624" s="196" t="s">
        <v>11</v>
      </c>
      <c r="G2624" s="196">
        <v>92759</v>
      </c>
      <c r="H2624" s="196" t="s">
        <v>2706</v>
      </c>
      <c r="I2624" s="196" t="s">
        <v>18</v>
      </c>
      <c r="J2624" s="196" t="s">
        <v>62</v>
      </c>
      <c r="K2624" s="197">
        <v>14.92</v>
      </c>
      <c r="L2624" s="196" t="s">
        <v>63</v>
      </c>
      <c r="M2624"/>
    </row>
    <row r="2625" spans="1:13" ht="13.5" hidden="1" x14ac:dyDescent="0.25">
      <c r="A2625" s="196" t="s">
        <v>2377</v>
      </c>
      <c r="B2625" s="196" t="s">
        <v>2378</v>
      </c>
      <c r="C2625" s="196" t="s">
        <v>2688</v>
      </c>
      <c r="D2625" s="196" t="s">
        <v>2689</v>
      </c>
      <c r="E2625" s="197" t="s">
        <v>11</v>
      </c>
      <c r="F2625" s="196" t="s">
        <v>11</v>
      </c>
      <c r="G2625" s="196">
        <v>92760</v>
      </c>
      <c r="H2625" s="196" t="s">
        <v>2707</v>
      </c>
      <c r="I2625" s="196" t="s">
        <v>18</v>
      </c>
      <c r="J2625" s="196" t="s">
        <v>62</v>
      </c>
      <c r="K2625" s="197">
        <v>13.62</v>
      </c>
      <c r="L2625" s="196" t="s">
        <v>63</v>
      </c>
      <c r="M2625"/>
    </row>
    <row r="2626" spans="1:13" ht="13.5" hidden="1" x14ac:dyDescent="0.25">
      <c r="A2626" s="196" t="s">
        <v>2377</v>
      </c>
      <c r="B2626" s="196" t="s">
        <v>2378</v>
      </c>
      <c r="C2626" s="196" t="s">
        <v>2688</v>
      </c>
      <c r="D2626" s="196" t="s">
        <v>2689</v>
      </c>
      <c r="E2626" s="197" t="s">
        <v>11</v>
      </c>
      <c r="F2626" s="196" t="s">
        <v>11</v>
      </c>
      <c r="G2626" s="196">
        <v>92761</v>
      </c>
      <c r="H2626" s="196" t="s">
        <v>2708</v>
      </c>
      <c r="I2626" s="196" t="s">
        <v>18</v>
      </c>
      <c r="J2626" s="196" t="s">
        <v>62</v>
      </c>
      <c r="K2626" s="197">
        <v>12.51</v>
      </c>
      <c r="L2626" s="196" t="s">
        <v>63</v>
      </c>
      <c r="M2626"/>
    </row>
    <row r="2627" spans="1:13" ht="13.5" hidden="1" x14ac:dyDescent="0.25">
      <c r="A2627" s="196" t="s">
        <v>2377</v>
      </c>
      <c r="B2627" s="196" t="s">
        <v>2378</v>
      </c>
      <c r="C2627" s="196" t="s">
        <v>2688</v>
      </c>
      <c r="D2627" s="196" t="s">
        <v>2689</v>
      </c>
      <c r="E2627" s="197" t="s">
        <v>11</v>
      </c>
      <c r="F2627" s="196" t="s">
        <v>11</v>
      </c>
      <c r="G2627" s="196">
        <v>92762</v>
      </c>
      <c r="H2627" s="196" t="s">
        <v>2709</v>
      </c>
      <c r="I2627" s="196" t="s">
        <v>18</v>
      </c>
      <c r="J2627" s="196" t="s">
        <v>62</v>
      </c>
      <c r="K2627" s="197">
        <v>10.99</v>
      </c>
      <c r="L2627" s="196" t="s">
        <v>63</v>
      </c>
      <c r="M2627"/>
    </row>
    <row r="2628" spans="1:13" ht="13.5" hidden="1" x14ac:dyDescent="0.25">
      <c r="A2628" s="196" t="s">
        <v>2377</v>
      </c>
      <c r="B2628" s="196" t="s">
        <v>2378</v>
      </c>
      <c r="C2628" s="196" t="s">
        <v>2688</v>
      </c>
      <c r="D2628" s="196" t="s">
        <v>2689</v>
      </c>
      <c r="E2628" s="197" t="s">
        <v>11</v>
      </c>
      <c r="F2628" s="196" t="s">
        <v>11</v>
      </c>
      <c r="G2628" s="196">
        <v>92763</v>
      </c>
      <c r="H2628" s="196" t="s">
        <v>2710</v>
      </c>
      <c r="I2628" s="196" t="s">
        <v>18</v>
      </c>
      <c r="J2628" s="196" t="s">
        <v>62</v>
      </c>
      <c r="K2628" s="197">
        <v>9.15</v>
      </c>
      <c r="L2628" s="196" t="s">
        <v>63</v>
      </c>
      <c r="M2628"/>
    </row>
    <row r="2629" spans="1:13" ht="13.5" hidden="1" x14ac:dyDescent="0.25">
      <c r="A2629" s="196" t="s">
        <v>2377</v>
      </c>
      <c r="B2629" s="196" t="s">
        <v>2378</v>
      </c>
      <c r="C2629" s="196" t="s">
        <v>2688</v>
      </c>
      <c r="D2629" s="196" t="s">
        <v>2689</v>
      </c>
      <c r="E2629" s="197" t="s">
        <v>11</v>
      </c>
      <c r="F2629" s="196" t="s">
        <v>11</v>
      </c>
      <c r="G2629" s="196">
        <v>92764</v>
      </c>
      <c r="H2629" s="196" t="s">
        <v>2711</v>
      </c>
      <c r="I2629" s="196" t="s">
        <v>18</v>
      </c>
      <c r="J2629" s="196" t="s">
        <v>62</v>
      </c>
      <c r="K2629" s="197">
        <v>8.77</v>
      </c>
      <c r="L2629" s="196" t="s">
        <v>63</v>
      </c>
      <c r="M2629"/>
    </row>
    <row r="2630" spans="1:13" ht="13.5" hidden="1" x14ac:dyDescent="0.25">
      <c r="A2630" s="196" t="s">
        <v>2377</v>
      </c>
      <c r="B2630" s="196" t="s">
        <v>2378</v>
      </c>
      <c r="C2630" s="196" t="s">
        <v>2688</v>
      </c>
      <c r="D2630" s="196" t="s">
        <v>2689</v>
      </c>
      <c r="E2630" s="197" t="s">
        <v>11</v>
      </c>
      <c r="F2630" s="196" t="s">
        <v>11</v>
      </c>
      <c r="G2630" s="196">
        <v>92765</v>
      </c>
      <c r="H2630" s="196" t="s">
        <v>2712</v>
      </c>
      <c r="I2630" s="196" t="s">
        <v>18</v>
      </c>
      <c r="J2630" s="196" t="s">
        <v>62</v>
      </c>
      <c r="K2630" s="197">
        <v>9.9</v>
      </c>
      <c r="L2630" s="196" t="s">
        <v>63</v>
      </c>
      <c r="M2630"/>
    </row>
    <row r="2631" spans="1:13" ht="13.5" hidden="1" x14ac:dyDescent="0.25">
      <c r="A2631" s="196" t="s">
        <v>2377</v>
      </c>
      <c r="B2631" s="196" t="s">
        <v>2378</v>
      </c>
      <c r="C2631" s="196" t="s">
        <v>2688</v>
      </c>
      <c r="D2631" s="196" t="s">
        <v>2689</v>
      </c>
      <c r="E2631" s="197" t="s">
        <v>11</v>
      </c>
      <c r="F2631" s="196" t="s">
        <v>11</v>
      </c>
      <c r="G2631" s="196">
        <v>92766</v>
      </c>
      <c r="H2631" s="196" t="s">
        <v>2713</v>
      </c>
      <c r="I2631" s="196" t="s">
        <v>18</v>
      </c>
      <c r="J2631" s="196" t="s">
        <v>62</v>
      </c>
      <c r="K2631" s="197">
        <v>9.77</v>
      </c>
      <c r="L2631" s="196" t="s">
        <v>63</v>
      </c>
      <c r="M2631"/>
    </row>
    <row r="2632" spans="1:13" ht="13.5" hidden="1" x14ac:dyDescent="0.25">
      <c r="A2632" s="196" t="s">
        <v>2377</v>
      </c>
      <c r="B2632" s="196" t="s">
        <v>2378</v>
      </c>
      <c r="C2632" s="196" t="s">
        <v>2688</v>
      </c>
      <c r="D2632" s="196" t="s">
        <v>2689</v>
      </c>
      <c r="E2632" s="197" t="s">
        <v>11</v>
      </c>
      <c r="F2632" s="196" t="s">
        <v>11</v>
      </c>
      <c r="G2632" s="196">
        <v>92767</v>
      </c>
      <c r="H2632" s="196" t="s">
        <v>2714</v>
      </c>
      <c r="I2632" s="196" t="s">
        <v>18</v>
      </c>
      <c r="J2632" s="196" t="s">
        <v>62</v>
      </c>
      <c r="K2632" s="197">
        <v>16.559999999999999</v>
      </c>
      <c r="L2632" s="196" t="s">
        <v>63</v>
      </c>
      <c r="M2632"/>
    </row>
    <row r="2633" spans="1:13" ht="13.5" hidden="1" x14ac:dyDescent="0.25">
      <c r="A2633" s="196" t="s">
        <v>2377</v>
      </c>
      <c r="B2633" s="196" t="s">
        <v>2378</v>
      </c>
      <c r="C2633" s="196" t="s">
        <v>2688</v>
      </c>
      <c r="D2633" s="196" t="s">
        <v>2689</v>
      </c>
      <c r="E2633" s="197" t="s">
        <v>11</v>
      </c>
      <c r="F2633" s="196" t="s">
        <v>11</v>
      </c>
      <c r="G2633" s="196">
        <v>92768</v>
      </c>
      <c r="H2633" s="196" t="s">
        <v>2715</v>
      </c>
      <c r="I2633" s="196" t="s">
        <v>18</v>
      </c>
      <c r="J2633" s="196" t="s">
        <v>62</v>
      </c>
      <c r="K2633" s="197">
        <v>14.21</v>
      </c>
      <c r="L2633" s="196" t="s">
        <v>63</v>
      </c>
      <c r="M2633"/>
    </row>
    <row r="2634" spans="1:13" ht="13.5" hidden="1" x14ac:dyDescent="0.25">
      <c r="A2634" s="196" t="s">
        <v>2377</v>
      </c>
      <c r="B2634" s="196" t="s">
        <v>2378</v>
      </c>
      <c r="C2634" s="196" t="s">
        <v>2688</v>
      </c>
      <c r="D2634" s="196" t="s">
        <v>2689</v>
      </c>
      <c r="E2634" s="197" t="s">
        <v>11</v>
      </c>
      <c r="F2634" s="196" t="s">
        <v>11</v>
      </c>
      <c r="G2634" s="196">
        <v>92769</v>
      </c>
      <c r="H2634" s="196" t="s">
        <v>2716</v>
      </c>
      <c r="I2634" s="196" t="s">
        <v>18</v>
      </c>
      <c r="J2634" s="196" t="s">
        <v>62</v>
      </c>
      <c r="K2634" s="197">
        <v>12.96</v>
      </c>
      <c r="L2634" s="196" t="s">
        <v>63</v>
      </c>
      <c r="M2634"/>
    </row>
    <row r="2635" spans="1:13" ht="13.5" hidden="1" x14ac:dyDescent="0.25">
      <c r="A2635" s="196" t="s">
        <v>2377</v>
      </c>
      <c r="B2635" s="196" t="s">
        <v>2378</v>
      </c>
      <c r="C2635" s="196" t="s">
        <v>2688</v>
      </c>
      <c r="D2635" s="196" t="s">
        <v>2689</v>
      </c>
      <c r="E2635" s="197" t="s">
        <v>11</v>
      </c>
      <c r="F2635" s="196" t="s">
        <v>11</v>
      </c>
      <c r="G2635" s="196">
        <v>92770</v>
      </c>
      <c r="H2635" s="196" t="s">
        <v>2717</v>
      </c>
      <c r="I2635" s="196" t="s">
        <v>18</v>
      </c>
      <c r="J2635" s="196" t="s">
        <v>62</v>
      </c>
      <c r="K2635" s="197">
        <v>11.89</v>
      </c>
      <c r="L2635" s="196" t="s">
        <v>63</v>
      </c>
      <c r="M2635"/>
    </row>
    <row r="2636" spans="1:13" ht="13.5" hidden="1" x14ac:dyDescent="0.25">
      <c r="A2636" s="196" t="s">
        <v>2377</v>
      </c>
      <c r="B2636" s="196" t="s">
        <v>2378</v>
      </c>
      <c r="C2636" s="196" t="s">
        <v>2688</v>
      </c>
      <c r="D2636" s="196" t="s">
        <v>2689</v>
      </c>
      <c r="E2636" s="197" t="s">
        <v>11</v>
      </c>
      <c r="F2636" s="196" t="s">
        <v>11</v>
      </c>
      <c r="G2636" s="196">
        <v>92771</v>
      </c>
      <c r="H2636" s="196" t="s">
        <v>2718</v>
      </c>
      <c r="I2636" s="196" t="s">
        <v>18</v>
      </c>
      <c r="J2636" s="196" t="s">
        <v>62</v>
      </c>
      <c r="K2636" s="197">
        <v>10.44</v>
      </c>
      <c r="L2636" s="196" t="s">
        <v>63</v>
      </c>
      <c r="M2636"/>
    </row>
    <row r="2637" spans="1:13" ht="13.5" hidden="1" x14ac:dyDescent="0.25">
      <c r="A2637" s="196" t="s">
        <v>2377</v>
      </c>
      <c r="B2637" s="196" t="s">
        <v>2378</v>
      </c>
      <c r="C2637" s="196" t="s">
        <v>2688</v>
      </c>
      <c r="D2637" s="196" t="s">
        <v>2689</v>
      </c>
      <c r="E2637" s="197" t="s">
        <v>11</v>
      </c>
      <c r="F2637" s="196" t="s">
        <v>11</v>
      </c>
      <c r="G2637" s="196">
        <v>92772</v>
      </c>
      <c r="H2637" s="196" t="s">
        <v>2719</v>
      </c>
      <c r="I2637" s="196" t="s">
        <v>18</v>
      </c>
      <c r="J2637" s="196" t="s">
        <v>62</v>
      </c>
      <c r="K2637" s="197">
        <v>8.66</v>
      </c>
      <c r="L2637" s="196" t="s">
        <v>63</v>
      </c>
      <c r="M2637"/>
    </row>
    <row r="2638" spans="1:13" ht="13.5" hidden="1" x14ac:dyDescent="0.25">
      <c r="A2638" s="196" t="s">
        <v>2377</v>
      </c>
      <c r="B2638" s="196" t="s">
        <v>2378</v>
      </c>
      <c r="C2638" s="196" t="s">
        <v>2688</v>
      </c>
      <c r="D2638" s="196" t="s">
        <v>2689</v>
      </c>
      <c r="E2638" s="197" t="s">
        <v>11</v>
      </c>
      <c r="F2638" s="196" t="s">
        <v>11</v>
      </c>
      <c r="G2638" s="196">
        <v>92773</v>
      </c>
      <c r="H2638" s="196" t="s">
        <v>2720</v>
      </c>
      <c r="I2638" s="196" t="s">
        <v>18</v>
      </c>
      <c r="J2638" s="196" t="s">
        <v>62</v>
      </c>
      <c r="K2638" s="197">
        <v>8.4499999999999993</v>
      </c>
      <c r="L2638" s="196" t="s">
        <v>63</v>
      </c>
      <c r="M2638"/>
    </row>
    <row r="2639" spans="1:13" ht="13.5" hidden="1" x14ac:dyDescent="0.25">
      <c r="A2639" s="196" t="s">
        <v>2377</v>
      </c>
      <c r="B2639" s="196" t="s">
        <v>2378</v>
      </c>
      <c r="C2639" s="196" t="s">
        <v>2688</v>
      </c>
      <c r="D2639" s="196" t="s">
        <v>2689</v>
      </c>
      <c r="E2639" s="197" t="s">
        <v>11</v>
      </c>
      <c r="F2639" s="196" t="s">
        <v>11</v>
      </c>
      <c r="G2639" s="196">
        <v>92774</v>
      </c>
      <c r="H2639" s="196" t="s">
        <v>2721</v>
      </c>
      <c r="I2639" s="196" t="s">
        <v>18</v>
      </c>
      <c r="J2639" s="196" t="s">
        <v>62</v>
      </c>
      <c r="K2639" s="197">
        <v>9.7200000000000006</v>
      </c>
      <c r="L2639" s="196" t="s">
        <v>63</v>
      </c>
      <c r="M2639"/>
    </row>
    <row r="2640" spans="1:13" ht="13.5" hidden="1" x14ac:dyDescent="0.25">
      <c r="A2640" s="196" t="s">
        <v>2377</v>
      </c>
      <c r="B2640" s="196" t="s">
        <v>2378</v>
      </c>
      <c r="C2640" s="196" t="s">
        <v>2688</v>
      </c>
      <c r="D2640" s="196" t="s">
        <v>2689</v>
      </c>
      <c r="E2640" s="197" t="s">
        <v>11</v>
      </c>
      <c r="F2640" s="196" t="s">
        <v>11</v>
      </c>
      <c r="G2640" s="196">
        <v>92798</v>
      </c>
      <c r="H2640" s="196" t="s">
        <v>2722</v>
      </c>
      <c r="I2640" s="196" t="s">
        <v>18</v>
      </c>
      <c r="J2640" s="196" t="s">
        <v>62</v>
      </c>
      <c r="K2640" s="197">
        <v>8.8000000000000007</v>
      </c>
      <c r="L2640" s="196" t="s">
        <v>63</v>
      </c>
      <c r="M2640"/>
    </row>
    <row r="2641" spans="1:13" ht="13.5" hidden="1" x14ac:dyDescent="0.25">
      <c r="A2641" s="196" t="s">
        <v>2377</v>
      </c>
      <c r="B2641" s="196" t="s">
        <v>2378</v>
      </c>
      <c r="C2641" s="196" t="s">
        <v>2688</v>
      </c>
      <c r="D2641" s="196" t="s">
        <v>2689</v>
      </c>
      <c r="E2641" s="197" t="s">
        <v>11</v>
      </c>
      <c r="F2641" s="196" t="s">
        <v>11</v>
      </c>
      <c r="G2641" s="196">
        <v>92799</v>
      </c>
      <c r="H2641" s="196" t="s">
        <v>2723</v>
      </c>
      <c r="I2641" s="196" t="s">
        <v>18</v>
      </c>
      <c r="J2641" s="196" t="s">
        <v>62</v>
      </c>
      <c r="K2641" s="197">
        <v>11.39</v>
      </c>
      <c r="L2641" s="196" t="s">
        <v>63</v>
      </c>
      <c r="M2641"/>
    </row>
    <row r="2642" spans="1:13" ht="13.5" hidden="1" x14ac:dyDescent="0.25">
      <c r="A2642" s="196" t="s">
        <v>2377</v>
      </c>
      <c r="B2642" s="196" t="s">
        <v>2378</v>
      </c>
      <c r="C2642" s="196" t="s">
        <v>2688</v>
      </c>
      <c r="D2642" s="196" t="s">
        <v>2689</v>
      </c>
      <c r="E2642" s="197" t="s">
        <v>11</v>
      </c>
      <c r="F2642" s="196" t="s">
        <v>11</v>
      </c>
      <c r="G2642" s="196">
        <v>92800</v>
      </c>
      <c r="H2642" s="196" t="s">
        <v>2724</v>
      </c>
      <c r="I2642" s="196" t="s">
        <v>18</v>
      </c>
      <c r="J2642" s="196" t="s">
        <v>62</v>
      </c>
      <c r="K2642" s="197">
        <v>10.039999999999999</v>
      </c>
      <c r="L2642" s="196" t="s">
        <v>63</v>
      </c>
      <c r="M2642"/>
    </row>
    <row r="2643" spans="1:13" ht="13.5" hidden="1" x14ac:dyDescent="0.25">
      <c r="A2643" s="196" t="s">
        <v>2377</v>
      </c>
      <c r="B2643" s="196" t="s">
        <v>2378</v>
      </c>
      <c r="C2643" s="196" t="s">
        <v>2688</v>
      </c>
      <c r="D2643" s="196" t="s">
        <v>2689</v>
      </c>
      <c r="E2643" s="197" t="s">
        <v>11</v>
      </c>
      <c r="F2643" s="196" t="s">
        <v>11</v>
      </c>
      <c r="G2643" s="196">
        <v>92801</v>
      </c>
      <c r="H2643" s="196" t="s">
        <v>2725</v>
      </c>
      <c r="I2643" s="196" t="s">
        <v>18</v>
      </c>
      <c r="J2643" s="196" t="s">
        <v>62</v>
      </c>
      <c r="K2643" s="197">
        <v>9.8800000000000008</v>
      </c>
      <c r="L2643" s="196" t="s">
        <v>63</v>
      </c>
      <c r="M2643"/>
    </row>
    <row r="2644" spans="1:13" ht="13.5" hidden="1" x14ac:dyDescent="0.25">
      <c r="A2644" s="196" t="s">
        <v>2377</v>
      </c>
      <c r="B2644" s="196" t="s">
        <v>2378</v>
      </c>
      <c r="C2644" s="196" t="s">
        <v>2688</v>
      </c>
      <c r="D2644" s="196" t="s">
        <v>2689</v>
      </c>
      <c r="E2644" s="197" t="s">
        <v>11</v>
      </c>
      <c r="F2644" s="196" t="s">
        <v>11</v>
      </c>
      <c r="G2644" s="196">
        <v>92802</v>
      </c>
      <c r="H2644" s="196" t="s">
        <v>2726</v>
      </c>
      <c r="I2644" s="196" t="s">
        <v>18</v>
      </c>
      <c r="J2644" s="196" t="s">
        <v>62</v>
      </c>
      <c r="K2644" s="197">
        <v>9.69</v>
      </c>
      <c r="L2644" s="196" t="s">
        <v>63</v>
      </c>
      <c r="M2644"/>
    </row>
    <row r="2645" spans="1:13" ht="13.5" hidden="1" x14ac:dyDescent="0.25">
      <c r="A2645" s="196" t="s">
        <v>2377</v>
      </c>
      <c r="B2645" s="196" t="s">
        <v>2378</v>
      </c>
      <c r="C2645" s="196" t="s">
        <v>2688</v>
      </c>
      <c r="D2645" s="196" t="s">
        <v>2689</v>
      </c>
      <c r="E2645" s="197" t="s">
        <v>11</v>
      </c>
      <c r="F2645" s="196" t="s">
        <v>11</v>
      </c>
      <c r="G2645" s="196">
        <v>92803</v>
      </c>
      <c r="H2645" s="196" t="s">
        <v>2727</v>
      </c>
      <c r="I2645" s="196" t="s">
        <v>18</v>
      </c>
      <c r="J2645" s="196" t="s">
        <v>62</v>
      </c>
      <c r="K2645" s="197">
        <v>8.8800000000000008</v>
      </c>
      <c r="L2645" s="196" t="s">
        <v>63</v>
      </c>
      <c r="M2645"/>
    </row>
    <row r="2646" spans="1:13" ht="13.5" hidden="1" x14ac:dyDescent="0.25">
      <c r="A2646" s="196" t="s">
        <v>2377</v>
      </c>
      <c r="B2646" s="196" t="s">
        <v>2378</v>
      </c>
      <c r="C2646" s="196" t="s">
        <v>2688</v>
      </c>
      <c r="D2646" s="196" t="s">
        <v>2689</v>
      </c>
      <c r="E2646" s="197" t="s">
        <v>11</v>
      </c>
      <c r="F2646" s="196" t="s">
        <v>11</v>
      </c>
      <c r="G2646" s="196">
        <v>92804</v>
      </c>
      <c r="H2646" s="196" t="s">
        <v>2728</v>
      </c>
      <c r="I2646" s="196" t="s">
        <v>18</v>
      </c>
      <c r="J2646" s="196" t="s">
        <v>62</v>
      </c>
      <c r="K2646" s="197">
        <v>7.59</v>
      </c>
      <c r="L2646" s="196" t="s">
        <v>63</v>
      </c>
      <c r="M2646"/>
    </row>
    <row r="2647" spans="1:13" ht="13.5" hidden="1" x14ac:dyDescent="0.25">
      <c r="A2647" s="196" t="s">
        <v>2377</v>
      </c>
      <c r="B2647" s="196" t="s">
        <v>2378</v>
      </c>
      <c r="C2647" s="196" t="s">
        <v>2688</v>
      </c>
      <c r="D2647" s="196" t="s">
        <v>2689</v>
      </c>
      <c r="E2647" s="197" t="s">
        <v>11</v>
      </c>
      <c r="F2647" s="196" t="s">
        <v>11</v>
      </c>
      <c r="G2647" s="196">
        <v>92805</v>
      </c>
      <c r="H2647" s="196" t="s">
        <v>2729</v>
      </c>
      <c r="I2647" s="196" t="s">
        <v>18</v>
      </c>
      <c r="J2647" s="196" t="s">
        <v>62</v>
      </c>
      <c r="K2647" s="197">
        <v>7.49</v>
      </c>
      <c r="L2647" s="196" t="s">
        <v>63</v>
      </c>
      <c r="M2647"/>
    </row>
    <row r="2648" spans="1:13" ht="13.5" hidden="1" x14ac:dyDescent="0.25">
      <c r="A2648" s="196" t="s">
        <v>2377</v>
      </c>
      <c r="B2648" s="196" t="s">
        <v>2378</v>
      </c>
      <c r="C2648" s="196" t="s">
        <v>2688</v>
      </c>
      <c r="D2648" s="196" t="s">
        <v>2689</v>
      </c>
      <c r="E2648" s="197" t="s">
        <v>11</v>
      </c>
      <c r="F2648" s="196" t="s">
        <v>11</v>
      </c>
      <c r="G2648" s="196">
        <v>92806</v>
      </c>
      <c r="H2648" s="196" t="s">
        <v>2730</v>
      </c>
      <c r="I2648" s="196" t="s">
        <v>18</v>
      </c>
      <c r="J2648" s="196" t="s">
        <v>62</v>
      </c>
      <c r="K2648" s="197">
        <v>8.81</v>
      </c>
      <c r="L2648" s="196" t="s">
        <v>63</v>
      </c>
      <c r="M2648"/>
    </row>
    <row r="2649" spans="1:13" ht="13.5" hidden="1" x14ac:dyDescent="0.25">
      <c r="A2649" s="196" t="s">
        <v>2377</v>
      </c>
      <c r="B2649" s="196" t="s">
        <v>2378</v>
      </c>
      <c r="C2649" s="196" t="s">
        <v>2688</v>
      </c>
      <c r="D2649" s="196" t="s">
        <v>2689</v>
      </c>
      <c r="E2649" s="197" t="s">
        <v>11</v>
      </c>
      <c r="F2649" s="196" t="s">
        <v>11</v>
      </c>
      <c r="G2649" s="196">
        <v>92875</v>
      </c>
      <c r="H2649" s="196" t="s">
        <v>2731</v>
      </c>
      <c r="I2649" s="196" t="s">
        <v>18</v>
      </c>
      <c r="J2649" s="196" t="s">
        <v>62</v>
      </c>
      <c r="K2649" s="197">
        <v>9.49</v>
      </c>
      <c r="L2649" s="196" t="s">
        <v>63</v>
      </c>
      <c r="M2649"/>
    </row>
    <row r="2650" spans="1:13" ht="13.5" hidden="1" x14ac:dyDescent="0.25">
      <c r="A2650" s="196" t="s">
        <v>2377</v>
      </c>
      <c r="B2650" s="196" t="s">
        <v>2378</v>
      </c>
      <c r="C2650" s="196" t="s">
        <v>2688</v>
      </c>
      <c r="D2650" s="196" t="s">
        <v>2689</v>
      </c>
      <c r="E2650" s="197" t="s">
        <v>11</v>
      </c>
      <c r="F2650" s="196" t="s">
        <v>11</v>
      </c>
      <c r="G2650" s="196">
        <v>92876</v>
      </c>
      <c r="H2650" s="196" t="s">
        <v>2732</v>
      </c>
      <c r="I2650" s="196" t="s">
        <v>18</v>
      </c>
      <c r="J2650" s="196" t="s">
        <v>62</v>
      </c>
      <c r="K2650" s="197">
        <v>9.0500000000000007</v>
      </c>
      <c r="L2650" s="196" t="s">
        <v>63</v>
      </c>
      <c r="M2650"/>
    </row>
    <row r="2651" spans="1:13" ht="13.5" hidden="1" x14ac:dyDescent="0.25">
      <c r="A2651" s="196" t="s">
        <v>2377</v>
      </c>
      <c r="B2651" s="196" t="s">
        <v>2378</v>
      </c>
      <c r="C2651" s="196" t="s">
        <v>2688</v>
      </c>
      <c r="D2651" s="196" t="s">
        <v>2689</v>
      </c>
      <c r="E2651" s="197" t="s">
        <v>11</v>
      </c>
      <c r="F2651" s="196" t="s">
        <v>11</v>
      </c>
      <c r="G2651" s="196">
        <v>92877</v>
      </c>
      <c r="H2651" s="196" t="s">
        <v>2733</v>
      </c>
      <c r="I2651" s="196" t="s">
        <v>18</v>
      </c>
      <c r="J2651" s="196" t="s">
        <v>62</v>
      </c>
      <c r="K2651" s="197">
        <v>9.65</v>
      </c>
      <c r="L2651" s="196" t="s">
        <v>63</v>
      </c>
      <c r="M2651"/>
    </row>
    <row r="2652" spans="1:13" ht="13.5" hidden="1" x14ac:dyDescent="0.25">
      <c r="A2652" s="196" t="s">
        <v>2377</v>
      </c>
      <c r="B2652" s="196" t="s">
        <v>2378</v>
      </c>
      <c r="C2652" s="196" t="s">
        <v>2688</v>
      </c>
      <c r="D2652" s="196" t="s">
        <v>2689</v>
      </c>
      <c r="E2652" s="197" t="s">
        <v>11</v>
      </c>
      <c r="F2652" s="196" t="s">
        <v>11</v>
      </c>
      <c r="G2652" s="196">
        <v>92878</v>
      </c>
      <c r="H2652" s="196" t="s">
        <v>2734</v>
      </c>
      <c r="I2652" s="196" t="s">
        <v>18</v>
      </c>
      <c r="J2652" s="196" t="s">
        <v>62</v>
      </c>
      <c r="K2652" s="197">
        <v>9.4499999999999993</v>
      </c>
      <c r="L2652" s="196" t="s">
        <v>63</v>
      </c>
      <c r="M2652"/>
    </row>
    <row r="2653" spans="1:13" ht="13.5" hidden="1" x14ac:dyDescent="0.25">
      <c r="A2653" s="196" t="s">
        <v>2377</v>
      </c>
      <c r="B2653" s="196" t="s">
        <v>2378</v>
      </c>
      <c r="C2653" s="196" t="s">
        <v>2688</v>
      </c>
      <c r="D2653" s="196" t="s">
        <v>2689</v>
      </c>
      <c r="E2653" s="197" t="s">
        <v>11</v>
      </c>
      <c r="F2653" s="196" t="s">
        <v>11</v>
      </c>
      <c r="G2653" s="196">
        <v>92879</v>
      </c>
      <c r="H2653" s="196" t="s">
        <v>2735</v>
      </c>
      <c r="I2653" s="196" t="s">
        <v>18</v>
      </c>
      <c r="J2653" s="196" t="s">
        <v>62</v>
      </c>
      <c r="K2653" s="197">
        <v>9.31</v>
      </c>
      <c r="L2653" s="196" t="s">
        <v>63</v>
      </c>
      <c r="M2653"/>
    </row>
    <row r="2654" spans="1:13" ht="13.5" hidden="1" x14ac:dyDescent="0.25">
      <c r="A2654" s="196" t="s">
        <v>2377</v>
      </c>
      <c r="B2654" s="196" t="s">
        <v>2378</v>
      </c>
      <c r="C2654" s="196" t="s">
        <v>2688</v>
      </c>
      <c r="D2654" s="196" t="s">
        <v>2689</v>
      </c>
      <c r="E2654" s="197" t="s">
        <v>11</v>
      </c>
      <c r="F2654" s="196" t="s">
        <v>11</v>
      </c>
      <c r="G2654" s="196">
        <v>92880</v>
      </c>
      <c r="H2654" s="196" t="s">
        <v>2736</v>
      </c>
      <c r="I2654" s="196" t="s">
        <v>18</v>
      </c>
      <c r="J2654" s="196" t="s">
        <v>62</v>
      </c>
      <c r="K2654" s="197">
        <v>9.49</v>
      </c>
      <c r="L2654" s="196" t="s">
        <v>63</v>
      </c>
      <c r="M2654"/>
    </row>
    <row r="2655" spans="1:13" ht="13.5" hidden="1" x14ac:dyDescent="0.25">
      <c r="A2655" s="196" t="s">
        <v>2377</v>
      </c>
      <c r="B2655" s="196" t="s">
        <v>2378</v>
      </c>
      <c r="C2655" s="196" t="s">
        <v>2688</v>
      </c>
      <c r="D2655" s="196" t="s">
        <v>2689</v>
      </c>
      <c r="E2655" s="197" t="s">
        <v>11</v>
      </c>
      <c r="F2655" s="196" t="s">
        <v>11</v>
      </c>
      <c r="G2655" s="196">
        <v>92881</v>
      </c>
      <c r="H2655" s="196" t="s">
        <v>2737</v>
      </c>
      <c r="I2655" s="196" t="s">
        <v>18</v>
      </c>
      <c r="J2655" s="196" t="s">
        <v>62</v>
      </c>
      <c r="K2655" s="197">
        <v>9.4600000000000009</v>
      </c>
      <c r="L2655" s="196" t="s">
        <v>63</v>
      </c>
      <c r="M2655"/>
    </row>
    <row r="2656" spans="1:13" ht="13.5" hidden="1" x14ac:dyDescent="0.25">
      <c r="A2656" s="196" t="s">
        <v>2377</v>
      </c>
      <c r="B2656" s="196" t="s">
        <v>2378</v>
      </c>
      <c r="C2656" s="196" t="s">
        <v>2688</v>
      </c>
      <c r="D2656" s="196" t="s">
        <v>2689</v>
      </c>
      <c r="E2656" s="197" t="s">
        <v>11</v>
      </c>
      <c r="F2656" s="196" t="s">
        <v>11</v>
      </c>
      <c r="G2656" s="196">
        <v>92882</v>
      </c>
      <c r="H2656" s="196" t="s">
        <v>2738</v>
      </c>
      <c r="I2656" s="196" t="s">
        <v>18</v>
      </c>
      <c r="J2656" s="196" t="s">
        <v>62</v>
      </c>
      <c r="K2656" s="197">
        <v>13.84</v>
      </c>
      <c r="L2656" s="196" t="s">
        <v>63</v>
      </c>
      <c r="M2656"/>
    </row>
    <row r="2657" spans="1:13" ht="13.5" hidden="1" x14ac:dyDescent="0.25">
      <c r="A2657" s="196" t="s">
        <v>2377</v>
      </c>
      <c r="B2657" s="196" t="s">
        <v>2378</v>
      </c>
      <c r="C2657" s="196" t="s">
        <v>2688</v>
      </c>
      <c r="D2657" s="196" t="s">
        <v>2689</v>
      </c>
      <c r="E2657" s="197" t="s">
        <v>11</v>
      </c>
      <c r="F2657" s="196" t="s">
        <v>11</v>
      </c>
      <c r="G2657" s="196">
        <v>92883</v>
      </c>
      <c r="H2657" s="196" t="s">
        <v>2739</v>
      </c>
      <c r="I2657" s="196" t="s">
        <v>18</v>
      </c>
      <c r="J2657" s="196" t="s">
        <v>62</v>
      </c>
      <c r="K2657" s="197">
        <v>12.43</v>
      </c>
      <c r="L2657" s="196" t="s">
        <v>63</v>
      </c>
      <c r="M2657"/>
    </row>
    <row r="2658" spans="1:13" ht="13.5" hidden="1" x14ac:dyDescent="0.25">
      <c r="A2658" s="196" t="s">
        <v>2377</v>
      </c>
      <c r="B2658" s="196" t="s">
        <v>2378</v>
      </c>
      <c r="C2658" s="196" t="s">
        <v>2688</v>
      </c>
      <c r="D2658" s="196" t="s">
        <v>2689</v>
      </c>
      <c r="E2658" s="197" t="s">
        <v>11</v>
      </c>
      <c r="F2658" s="196" t="s">
        <v>11</v>
      </c>
      <c r="G2658" s="196">
        <v>92884</v>
      </c>
      <c r="H2658" s="196" t="s">
        <v>2740</v>
      </c>
      <c r="I2658" s="196" t="s">
        <v>18</v>
      </c>
      <c r="J2658" s="196" t="s">
        <v>62</v>
      </c>
      <c r="K2658" s="197">
        <v>12.29</v>
      </c>
      <c r="L2658" s="196" t="s">
        <v>63</v>
      </c>
      <c r="M2658"/>
    </row>
    <row r="2659" spans="1:13" ht="13.5" hidden="1" x14ac:dyDescent="0.25">
      <c r="A2659" s="196" t="s">
        <v>2377</v>
      </c>
      <c r="B2659" s="196" t="s">
        <v>2378</v>
      </c>
      <c r="C2659" s="196" t="s">
        <v>2688</v>
      </c>
      <c r="D2659" s="196" t="s">
        <v>2689</v>
      </c>
      <c r="E2659" s="197" t="s">
        <v>11</v>
      </c>
      <c r="F2659" s="196" t="s">
        <v>11</v>
      </c>
      <c r="G2659" s="196">
        <v>92885</v>
      </c>
      <c r="H2659" s="196" t="s">
        <v>2741</v>
      </c>
      <c r="I2659" s="196" t="s">
        <v>18</v>
      </c>
      <c r="J2659" s="196" t="s">
        <v>62</v>
      </c>
      <c r="K2659" s="197">
        <v>11.5</v>
      </c>
      <c r="L2659" s="196" t="s">
        <v>63</v>
      </c>
      <c r="M2659"/>
    </row>
    <row r="2660" spans="1:13" ht="13.5" hidden="1" x14ac:dyDescent="0.25">
      <c r="A2660" s="196" t="s">
        <v>2377</v>
      </c>
      <c r="B2660" s="196" t="s">
        <v>2378</v>
      </c>
      <c r="C2660" s="196" t="s">
        <v>2688</v>
      </c>
      <c r="D2660" s="196" t="s">
        <v>2689</v>
      </c>
      <c r="E2660" s="197" t="s">
        <v>11</v>
      </c>
      <c r="F2660" s="196" t="s">
        <v>11</v>
      </c>
      <c r="G2660" s="196">
        <v>92886</v>
      </c>
      <c r="H2660" s="196" t="s">
        <v>2742</v>
      </c>
      <c r="I2660" s="196" t="s">
        <v>18</v>
      </c>
      <c r="J2660" s="196" t="s">
        <v>62</v>
      </c>
      <c r="K2660" s="197">
        <v>10.85</v>
      </c>
      <c r="L2660" s="196" t="s">
        <v>63</v>
      </c>
      <c r="M2660"/>
    </row>
    <row r="2661" spans="1:13" ht="13.5" hidden="1" x14ac:dyDescent="0.25">
      <c r="A2661" s="196" t="s">
        <v>2377</v>
      </c>
      <c r="B2661" s="196" t="s">
        <v>2378</v>
      </c>
      <c r="C2661" s="196" t="s">
        <v>2688</v>
      </c>
      <c r="D2661" s="196" t="s">
        <v>2689</v>
      </c>
      <c r="E2661" s="197" t="s">
        <v>11</v>
      </c>
      <c r="F2661" s="196" t="s">
        <v>11</v>
      </c>
      <c r="G2661" s="196">
        <v>92887</v>
      </c>
      <c r="H2661" s="196" t="s">
        <v>2743</v>
      </c>
      <c r="I2661" s="196" t="s">
        <v>18</v>
      </c>
      <c r="J2661" s="196" t="s">
        <v>62</v>
      </c>
      <c r="K2661" s="197">
        <v>10.66</v>
      </c>
      <c r="L2661" s="196" t="s">
        <v>63</v>
      </c>
      <c r="M2661"/>
    </row>
    <row r="2662" spans="1:13" ht="13.5" hidden="1" x14ac:dyDescent="0.25">
      <c r="A2662" s="196" t="s">
        <v>2377</v>
      </c>
      <c r="B2662" s="196" t="s">
        <v>2378</v>
      </c>
      <c r="C2662" s="196" t="s">
        <v>2688</v>
      </c>
      <c r="D2662" s="196" t="s">
        <v>2689</v>
      </c>
      <c r="E2662" s="197" t="s">
        <v>11</v>
      </c>
      <c r="F2662" s="196" t="s">
        <v>11</v>
      </c>
      <c r="G2662" s="196">
        <v>92888</v>
      </c>
      <c r="H2662" s="196" t="s">
        <v>2744</v>
      </c>
      <c r="I2662" s="196" t="s">
        <v>18</v>
      </c>
      <c r="J2662" s="196" t="s">
        <v>62</v>
      </c>
      <c r="K2662" s="197">
        <v>10.34</v>
      </c>
      <c r="L2662" s="196" t="s">
        <v>63</v>
      </c>
      <c r="M2662"/>
    </row>
    <row r="2663" spans="1:13" ht="13.5" hidden="1" x14ac:dyDescent="0.25">
      <c r="A2663" s="196" t="s">
        <v>2377</v>
      </c>
      <c r="B2663" s="196" t="s">
        <v>2378</v>
      </c>
      <c r="C2663" s="196" t="s">
        <v>2688</v>
      </c>
      <c r="D2663" s="196" t="s">
        <v>2689</v>
      </c>
      <c r="E2663" s="197" t="s">
        <v>11</v>
      </c>
      <c r="F2663" s="196" t="s">
        <v>11</v>
      </c>
      <c r="G2663" s="196">
        <v>92915</v>
      </c>
      <c r="H2663" s="196" t="s">
        <v>2745</v>
      </c>
      <c r="I2663" s="196" t="s">
        <v>18</v>
      </c>
      <c r="J2663" s="196" t="s">
        <v>62</v>
      </c>
      <c r="K2663" s="197">
        <v>18.239999999999998</v>
      </c>
      <c r="L2663" s="196" t="s">
        <v>63</v>
      </c>
      <c r="M2663"/>
    </row>
    <row r="2664" spans="1:13" ht="13.5" hidden="1" x14ac:dyDescent="0.25">
      <c r="A2664" s="196" t="s">
        <v>2377</v>
      </c>
      <c r="B2664" s="196" t="s">
        <v>2378</v>
      </c>
      <c r="C2664" s="196" t="s">
        <v>2688</v>
      </c>
      <c r="D2664" s="196" t="s">
        <v>2689</v>
      </c>
      <c r="E2664" s="197" t="s">
        <v>11</v>
      </c>
      <c r="F2664" s="196" t="s">
        <v>11</v>
      </c>
      <c r="G2664" s="196">
        <v>92916</v>
      </c>
      <c r="H2664" s="196" t="s">
        <v>2746</v>
      </c>
      <c r="I2664" s="196" t="s">
        <v>18</v>
      </c>
      <c r="J2664" s="196" t="s">
        <v>62</v>
      </c>
      <c r="K2664" s="197">
        <v>16.079999999999998</v>
      </c>
      <c r="L2664" s="196" t="s">
        <v>63</v>
      </c>
      <c r="M2664"/>
    </row>
    <row r="2665" spans="1:13" ht="13.5" hidden="1" x14ac:dyDescent="0.25">
      <c r="A2665" s="196" t="s">
        <v>2377</v>
      </c>
      <c r="B2665" s="196" t="s">
        <v>2378</v>
      </c>
      <c r="C2665" s="196" t="s">
        <v>2688</v>
      </c>
      <c r="D2665" s="196" t="s">
        <v>2689</v>
      </c>
      <c r="E2665" s="197" t="s">
        <v>11</v>
      </c>
      <c r="F2665" s="196" t="s">
        <v>11</v>
      </c>
      <c r="G2665" s="196">
        <v>92917</v>
      </c>
      <c r="H2665" s="196" t="s">
        <v>2747</v>
      </c>
      <c r="I2665" s="196" t="s">
        <v>18</v>
      </c>
      <c r="J2665" s="196" t="s">
        <v>62</v>
      </c>
      <c r="K2665" s="197">
        <v>14.26</v>
      </c>
      <c r="L2665" s="196" t="s">
        <v>63</v>
      </c>
      <c r="M2665"/>
    </row>
    <row r="2666" spans="1:13" ht="13.5" hidden="1" x14ac:dyDescent="0.25">
      <c r="A2666" s="196" t="s">
        <v>2377</v>
      </c>
      <c r="B2666" s="196" t="s">
        <v>2378</v>
      </c>
      <c r="C2666" s="196" t="s">
        <v>2688</v>
      </c>
      <c r="D2666" s="196" t="s">
        <v>2689</v>
      </c>
      <c r="E2666" s="197" t="s">
        <v>11</v>
      </c>
      <c r="F2666" s="196" t="s">
        <v>11</v>
      </c>
      <c r="G2666" s="196">
        <v>92919</v>
      </c>
      <c r="H2666" s="196" t="s">
        <v>2748</v>
      </c>
      <c r="I2666" s="196" t="s">
        <v>18</v>
      </c>
      <c r="J2666" s="196" t="s">
        <v>62</v>
      </c>
      <c r="K2666" s="197">
        <v>12.21</v>
      </c>
      <c r="L2666" s="196" t="s">
        <v>63</v>
      </c>
      <c r="M2666"/>
    </row>
    <row r="2667" spans="1:13" ht="13.5" hidden="1" x14ac:dyDescent="0.25">
      <c r="A2667" s="196" t="s">
        <v>2377</v>
      </c>
      <c r="B2667" s="196" t="s">
        <v>2378</v>
      </c>
      <c r="C2667" s="196" t="s">
        <v>2688</v>
      </c>
      <c r="D2667" s="196" t="s">
        <v>2689</v>
      </c>
      <c r="E2667" s="197" t="s">
        <v>11</v>
      </c>
      <c r="F2667" s="196" t="s">
        <v>11</v>
      </c>
      <c r="G2667" s="196">
        <v>92921</v>
      </c>
      <c r="H2667" s="196" t="s">
        <v>2749</v>
      </c>
      <c r="I2667" s="196" t="s">
        <v>18</v>
      </c>
      <c r="J2667" s="196" t="s">
        <v>62</v>
      </c>
      <c r="K2667" s="197">
        <v>9.94</v>
      </c>
      <c r="L2667" s="196" t="s">
        <v>63</v>
      </c>
      <c r="M2667"/>
    </row>
    <row r="2668" spans="1:13" ht="13.5" hidden="1" x14ac:dyDescent="0.25">
      <c r="A2668" s="196" t="s">
        <v>2377</v>
      </c>
      <c r="B2668" s="196" t="s">
        <v>2378</v>
      </c>
      <c r="C2668" s="196" t="s">
        <v>2688</v>
      </c>
      <c r="D2668" s="196" t="s">
        <v>2689</v>
      </c>
      <c r="E2668" s="197" t="s">
        <v>11</v>
      </c>
      <c r="F2668" s="196" t="s">
        <v>11</v>
      </c>
      <c r="G2668" s="196">
        <v>92922</v>
      </c>
      <c r="H2668" s="196" t="s">
        <v>2750</v>
      </c>
      <c r="I2668" s="196" t="s">
        <v>18</v>
      </c>
      <c r="J2668" s="196" t="s">
        <v>62</v>
      </c>
      <c r="K2668" s="197">
        <v>9.3699999999999992</v>
      </c>
      <c r="L2668" s="196" t="s">
        <v>63</v>
      </c>
      <c r="M2668"/>
    </row>
    <row r="2669" spans="1:13" ht="13.5" hidden="1" x14ac:dyDescent="0.25">
      <c r="A2669" s="196" t="s">
        <v>2377</v>
      </c>
      <c r="B2669" s="196" t="s">
        <v>2378</v>
      </c>
      <c r="C2669" s="196" t="s">
        <v>2688</v>
      </c>
      <c r="D2669" s="196" t="s">
        <v>2689</v>
      </c>
      <c r="E2669" s="197" t="s">
        <v>11</v>
      </c>
      <c r="F2669" s="196" t="s">
        <v>11</v>
      </c>
      <c r="G2669" s="196">
        <v>92923</v>
      </c>
      <c r="H2669" s="196" t="s">
        <v>2751</v>
      </c>
      <c r="I2669" s="196" t="s">
        <v>18</v>
      </c>
      <c r="J2669" s="196" t="s">
        <v>62</v>
      </c>
      <c r="K2669" s="197">
        <v>10.38</v>
      </c>
      <c r="L2669" s="196" t="s">
        <v>63</v>
      </c>
      <c r="M2669"/>
    </row>
    <row r="2670" spans="1:13" ht="13.5" hidden="1" x14ac:dyDescent="0.25">
      <c r="A2670" s="196" t="s">
        <v>2377</v>
      </c>
      <c r="B2670" s="196" t="s">
        <v>2378</v>
      </c>
      <c r="C2670" s="196" t="s">
        <v>2688</v>
      </c>
      <c r="D2670" s="196" t="s">
        <v>2689</v>
      </c>
      <c r="E2670" s="197" t="s">
        <v>11</v>
      </c>
      <c r="F2670" s="196" t="s">
        <v>11</v>
      </c>
      <c r="G2670" s="196">
        <v>92924</v>
      </c>
      <c r="H2670" s="196" t="s">
        <v>2752</v>
      </c>
      <c r="I2670" s="196" t="s">
        <v>18</v>
      </c>
      <c r="J2670" s="196" t="s">
        <v>62</v>
      </c>
      <c r="K2670" s="197">
        <v>10.14</v>
      </c>
      <c r="L2670" s="196" t="s">
        <v>63</v>
      </c>
      <c r="M2670"/>
    </row>
    <row r="2671" spans="1:13" ht="13.5" hidden="1" x14ac:dyDescent="0.25">
      <c r="A2671" s="196" t="s">
        <v>2377</v>
      </c>
      <c r="B2671" s="196" t="s">
        <v>2378</v>
      </c>
      <c r="C2671" s="196" t="s">
        <v>2688</v>
      </c>
      <c r="D2671" s="196" t="s">
        <v>2689</v>
      </c>
      <c r="E2671" s="197" t="s">
        <v>11</v>
      </c>
      <c r="F2671" s="196" t="s">
        <v>11</v>
      </c>
      <c r="G2671" s="196">
        <v>95448</v>
      </c>
      <c r="H2671" s="196" t="s">
        <v>33397</v>
      </c>
      <c r="I2671" s="196" t="s">
        <v>18</v>
      </c>
      <c r="J2671" s="196" t="s">
        <v>62</v>
      </c>
      <c r="K2671" s="197">
        <v>9.66</v>
      </c>
      <c r="L2671" s="196" t="s">
        <v>63</v>
      </c>
      <c r="M2671"/>
    </row>
    <row r="2672" spans="1:13" ht="13.5" hidden="1" x14ac:dyDescent="0.25">
      <c r="A2672" s="196" t="s">
        <v>2377</v>
      </c>
      <c r="B2672" s="196" t="s">
        <v>2378</v>
      </c>
      <c r="C2672" s="196" t="s">
        <v>2688</v>
      </c>
      <c r="D2672" s="196" t="s">
        <v>2689</v>
      </c>
      <c r="E2672" s="197" t="s">
        <v>11</v>
      </c>
      <c r="F2672" s="196" t="s">
        <v>11</v>
      </c>
      <c r="G2672" s="196">
        <v>95576</v>
      </c>
      <c r="H2672" s="196" t="s">
        <v>2753</v>
      </c>
      <c r="I2672" s="196" t="s">
        <v>18</v>
      </c>
      <c r="J2672" s="196" t="s">
        <v>62</v>
      </c>
      <c r="K2672" s="197">
        <v>12.8</v>
      </c>
      <c r="L2672" s="196" t="s">
        <v>63</v>
      </c>
      <c r="M2672"/>
    </row>
    <row r="2673" spans="1:13" ht="13.5" hidden="1" x14ac:dyDescent="0.25">
      <c r="A2673" s="196" t="s">
        <v>2377</v>
      </c>
      <c r="B2673" s="196" t="s">
        <v>2378</v>
      </c>
      <c r="C2673" s="196" t="s">
        <v>2688</v>
      </c>
      <c r="D2673" s="196" t="s">
        <v>2689</v>
      </c>
      <c r="E2673" s="197" t="s">
        <v>11</v>
      </c>
      <c r="F2673" s="196" t="s">
        <v>11</v>
      </c>
      <c r="G2673" s="196">
        <v>95577</v>
      </c>
      <c r="H2673" s="196" t="s">
        <v>2754</v>
      </c>
      <c r="I2673" s="196" t="s">
        <v>18</v>
      </c>
      <c r="J2673" s="196" t="s">
        <v>62</v>
      </c>
      <c r="K2673" s="197">
        <v>10.6</v>
      </c>
      <c r="L2673" s="196" t="s">
        <v>63</v>
      </c>
      <c r="M2673"/>
    </row>
    <row r="2674" spans="1:13" ht="13.5" hidden="1" x14ac:dyDescent="0.25">
      <c r="A2674" s="196" t="s">
        <v>2377</v>
      </c>
      <c r="B2674" s="196" t="s">
        <v>2378</v>
      </c>
      <c r="C2674" s="196" t="s">
        <v>2688</v>
      </c>
      <c r="D2674" s="196" t="s">
        <v>2689</v>
      </c>
      <c r="E2674" s="197" t="s">
        <v>11</v>
      </c>
      <c r="F2674" s="196" t="s">
        <v>11</v>
      </c>
      <c r="G2674" s="196">
        <v>95578</v>
      </c>
      <c r="H2674" s="196" t="s">
        <v>2755</v>
      </c>
      <c r="I2674" s="196" t="s">
        <v>18</v>
      </c>
      <c r="J2674" s="196" t="s">
        <v>62</v>
      </c>
      <c r="K2674" s="197">
        <v>8.7200000000000006</v>
      </c>
      <c r="L2674" s="196" t="s">
        <v>63</v>
      </c>
      <c r="M2674"/>
    </row>
    <row r="2675" spans="1:13" ht="13.5" hidden="1" x14ac:dyDescent="0.25">
      <c r="A2675" s="196" t="s">
        <v>2377</v>
      </c>
      <c r="B2675" s="196" t="s">
        <v>2378</v>
      </c>
      <c r="C2675" s="196" t="s">
        <v>2688</v>
      </c>
      <c r="D2675" s="196" t="s">
        <v>2689</v>
      </c>
      <c r="E2675" s="197" t="s">
        <v>11</v>
      </c>
      <c r="F2675" s="196" t="s">
        <v>11</v>
      </c>
      <c r="G2675" s="196">
        <v>95579</v>
      </c>
      <c r="H2675" s="196" t="s">
        <v>2756</v>
      </c>
      <c r="I2675" s="196" t="s">
        <v>18</v>
      </c>
      <c r="J2675" s="196" t="s">
        <v>62</v>
      </c>
      <c r="K2675" s="197">
        <v>8.34</v>
      </c>
      <c r="L2675" s="196" t="s">
        <v>63</v>
      </c>
      <c r="M2675"/>
    </row>
    <row r="2676" spans="1:13" ht="13.5" hidden="1" x14ac:dyDescent="0.25">
      <c r="A2676" s="196" t="s">
        <v>2377</v>
      </c>
      <c r="B2676" s="196" t="s">
        <v>2378</v>
      </c>
      <c r="C2676" s="196" t="s">
        <v>2688</v>
      </c>
      <c r="D2676" s="196" t="s">
        <v>2689</v>
      </c>
      <c r="E2676" s="197" t="s">
        <v>11</v>
      </c>
      <c r="F2676" s="196" t="s">
        <v>11</v>
      </c>
      <c r="G2676" s="196">
        <v>95580</v>
      </c>
      <c r="H2676" s="196" t="s">
        <v>2757</v>
      </c>
      <c r="I2676" s="196" t="s">
        <v>18</v>
      </c>
      <c r="J2676" s="196" t="s">
        <v>62</v>
      </c>
      <c r="K2676" s="197">
        <v>9.56</v>
      </c>
      <c r="L2676" s="196" t="s">
        <v>63</v>
      </c>
      <c r="M2676"/>
    </row>
    <row r="2677" spans="1:13" ht="13.5" hidden="1" x14ac:dyDescent="0.25">
      <c r="A2677" s="196" t="s">
        <v>2377</v>
      </c>
      <c r="B2677" s="196" t="s">
        <v>2378</v>
      </c>
      <c r="C2677" s="196" t="s">
        <v>2688</v>
      </c>
      <c r="D2677" s="196" t="s">
        <v>2689</v>
      </c>
      <c r="E2677" s="197" t="s">
        <v>11</v>
      </c>
      <c r="F2677" s="196" t="s">
        <v>11</v>
      </c>
      <c r="G2677" s="196">
        <v>95581</v>
      </c>
      <c r="H2677" s="196" t="s">
        <v>2758</v>
      </c>
      <c r="I2677" s="196" t="s">
        <v>18</v>
      </c>
      <c r="J2677" s="196" t="s">
        <v>62</v>
      </c>
      <c r="K2677" s="197">
        <v>9.5</v>
      </c>
      <c r="L2677" s="196" t="s">
        <v>63</v>
      </c>
      <c r="M2677"/>
    </row>
    <row r="2678" spans="1:13" ht="13.5" hidden="1" x14ac:dyDescent="0.25">
      <c r="A2678" s="196" t="s">
        <v>2377</v>
      </c>
      <c r="B2678" s="196" t="s">
        <v>2378</v>
      </c>
      <c r="C2678" s="196" t="s">
        <v>2688</v>
      </c>
      <c r="D2678" s="196" t="s">
        <v>2689</v>
      </c>
      <c r="E2678" s="197" t="s">
        <v>11</v>
      </c>
      <c r="F2678" s="196" t="s">
        <v>11</v>
      </c>
      <c r="G2678" s="196">
        <v>95582</v>
      </c>
      <c r="H2678" s="196" t="s">
        <v>2759</v>
      </c>
      <c r="I2678" s="196" t="s">
        <v>18</v>
      </c>
      <c r="J2678" s="196" t="s">
        <v>62</v>
      </c>
      <c r="K2678" s="197">
        <v>10.34</v>
      </c>
      <c r="L2678" s="196" t="s">
        <v>63</v>
      </c>
      <c r="M2678"/>
    </row>
    <row r="2679" spans="1:13" ht="13.5" hidden="1" x14ac:dyDescent="0.25">
      <c r="A2679" s="196" t="s">
        <v>2377</v>
      </c>
      <c r="B2679" s="196" t="s">
        <v>2378</v>
      </c>
      <c r="C2679" s="196" t="s">
        <v>2688</v>
      </c>
      <c r="D2679" s="196" t="s">
        <v>2689</v>
      </c>
      <c r="E2679" s="197" t="s">
        <v>11</v>
      </c>
      <c r="F2679" s="196" t="s">
        <v>11</v>
      </c>
      <c r="G2679" s="196">
        <v>95583</v>
      </c>
      <c r="H2679" s="196" t="s">
        <v>2760</v>
      </c>
      <c r="I2679" s="196" t="s">
        <v>18</v>
      </c>
      <c r="J2679" s="196" t="s">
        <v>62</v>
      </c>
      <c r="K2679" s="197">
        <v>17.25</v>
      </c>
      <c r="L2679" s="196" t="s">
        <v>63</v>
      </c>
      <c r="M2679"/>
    </row>
    <row r="2680" spans="1:13" ht="13.5" hidden="1" x14ac:dyDescent="0.25">
      <c r="A2680" s="196" t="s">
        <v>2377</v>
      </c>
      <c r="B2680" s="196" t="s">
        <v>2378</v>
      </c>
      <c r="C2680" s="196" t="s">
        <v>2688</v>
      </c>
      <c r="D2680" s="196" t="s">
        <v>2689</v>
      </c>
      <c r="E2680" s="197" t="s">
        <v>11</v>
      </c>
      <c r="F2680" s="196" t="s">
        <v>11</v>
      </c>
      <c r="G2680" s="196">
        <v>95584</v>
      </c>
      <c r="H2680" s="196" t="s">
        <v>2761</v>
      </c>
      <c r="I2680" s="196" t="s">
        <v>18</v>
      </c>
      <c r="J2680" s="196" t="s">
        <v>62</v>
      </c>
      <c r="K2680" s="197">
        <v>14.61</v>
      </c>
      <c r="L2680" s="196" t="s">
        <v>63</v>
      </c>
      <c r="M2680"/>
    </row>
    <row r="2681" spans="1:13" ht="13.5" hidden="1" x14ac:dyDescent="0.25">
      <c r="A2681" s="196" t="s">
        <v>2377</v>
      </c>
      <c r="B2681" s="196" t="s">
        <v>2378</v>
      </c>
      <c r="C2681" s="196" t="s">
        <v>2688</v>
      </c>
      <c r="D2681" s="196" t="s">
        <v>2689</v>
      </c>
      <c r="E2681" s="197" t="s">
        <v>11</v>
      </c>
      <c r="F2681" s="196" t="s">
        <v>11</v>
      </c>
      <c r="G2681" s="196">
        <v>95592</v>
      </c>
      <c r="H2681" s="196" t="s">
        <v>2762</v>
      </c>
      <c r="I2681" s="196" t="s">
        <v>18</v>
      </c>
      <c r="J2681" s="196" t="s">
        <v>62</v>
      </c>
      <c r="K2681" s="197">
        <v>17.25</v>
      </c>
      <c r="L2681" s="196" t="s">
        <v>63</v>
      </c>
      <c r="M2681"/>
    </row>
    <row r="2682" spans="1:13" ht="13.5" hidden="1" x14ac:dyDescent="0.25">
      <c r="A2682" s="196" t="s">
        <v>2377</v>
      </c>
      <c r="B2682" s="196" t="s">
        <v>2378</v>
      </c>
      <c r="C2682" s="196" t="s">
        <v>2688</v>
      </c>
      <c r="D2682" s="196" t="s">
        <v>2689</v>
      </c>
      <c r="E2682" s="197" t="s">
        <v>11</v>
      </c>
      <c r="F2682" s="196" t="s">
        <v>11</v>
      </c>
      <c r="G2682" s="196">
        <v>95593</v>
      </c>
      <c r="H2682" s="196" t="s">
        <v>2763</v>
      </c>
      <c r="I2682" s="196" t="s">
        <v>18</v>
      </c>
      <c r="J2682" s="196" t="s">
        <v>62</v>
      </c>
      <c r="K2682" s="197">
        <v>14.61</v>
      </c>
      <c r="L2682" s="196" t="s">
        <v>63</v>
      </c>
      <c r="M2682"/>
    </row>
    <row r="2683" spans="1:13" ht="13.5" hidden="1" x14ac:dyDescent="0.25">
      <c r="A2683" s="196" t="s">
        <v>2377</v>
      </c>
      <c r="B2683" s="196" t="s">
        <v>2378</v>
      </c>
      <c r="C2683" s="196" t="s">
        <v>2688</v>
      </c>
      <c r="D2683" s="196" t="s">
        <v>2689</v>
      </c>
      <c r="E2683" s="197" t="s">
        <v>11</v>
      </c>
      <c r="F2683" s="196" t="s">
        <v>11</v>
      </c>
      <c r="G2683" s="196">
        <v>95943</v>
      </c>
      <c r="H2683" s="196" t="s">
        <v>2764</v>
      </c>
      <c r="I2683" s="196" t="s">
        <v>18</v>
      </c>
      <c r="J2683" s="196" t="s">
        <v>62</v>
      </c>
      <c r="K2683" s="197">
        <v>24.81</v>
      </c>
      <c r="L2683" s="196" t="s">
        <v>63</v>
      </c>
      <c r="M2683"/>
    </row>
    <row r="2684" spans="1:13" ht="13.5" hidden="1" x14ac:dyDescent="0.25">
      <c r="A2684" s="196" t="s">
        <v>2377</v>
      </c>
      <c r="B2684" s="196" t="s">
        <v>2378</v>
      </c>
      <c r="C2684" s="196" t="s">
        <v>2688</v>
      </c>
      <c r="D2684" s="196" t="s">
        <v>2689</v>
      </c>
      <c r="E2684" s="197" t="s">
        <v>11</v>
      </c>
      <c r="F2684" s="196" t="s">
        <v>11</v>
      </c>
      <c r="G2684" s="196">
        <v>95944</v>
      </c>
      <c r="H2684" s="196" t="s">
        <v>2765</v>
      </c>
      <c r="I2684" s="196" t="s">
        <v>18</v>
      </c>
      <c r="J2684" s="196" t="s">
        <v>62</v>
      </c>
      <c r="K2684" s="197">
        <v>21.95</v>
      </c>
      <c r="L2684" s="196" t="s">
        <v>63</v>
      </c>
      <c r="M2684"/>
    </row>
    <row r="2685" spans="1:13" ht="13.5" hidden="1" x14ac:dyDescent="0.25">
      <c r="A2685" s="196" t="s">
        <v>2377</v>
      </c>
      <c r="B2685" s="196" t="s">
        <v>2378</v>
      </c>
      <c r="C2685" s="196" t="s">
        <v>2688</v>
      </c>
      <c r="D2685" s="196" t="s">
        <v>2689</v>
      </c>
      <c r="E2685" s="197" t="s">
        <v>11</v>
      </c>
      <c r="F2685" s="196" t="s">
        <v>11</v>
      </c>
      <c r="G2685" s="196">
        <v>95945</v>
      </c>
      <c r="H2685" s="196" t="s">
        <v>2766</v>
      </c>
      <c r="I2685" s="196" t="s">
        <v>18</v>
      </c>
      <c r="J2685" s="196" t="s">
        <v>62</v>
      </c>
      <c r="K2685" s="197">
        <v>17.04</v>
      </c>
      <c r="L2685" s="196" t="s">
        <v>63</v>
      </c>
      <c r="M2685"/>
    </row>
    <row r="2686" spans="1:13" ht="13.5" hidden="1" x14ac:dyDescent="0.25">
      <c r="A2686" s="196" t="s">
        <v>2377</v>
      </c>
      <c r="B2686" s="196" t="s">
        <v>2378</v>
      </c>
      <c r="C2686" s="196" t="s">
        <v>2688</v>
      </c>
      <c r="D2686" s="196" t="s">
        <v>2689</v>
      </c>
      <c r="E2686" s="197" t="s">
        <v>11</v>
      </c>
      <c r="F2686" s="196" t="s">
        <v>11</v>
      </c>
      <c r="G2686" s="196">
        <v>95946</v>
      </c>
      <c r="H2686" s="196" t="s">
        <v>2767</v>
      </c>
      <c r="I2686" s="196" t="s">
        <v>18</v>
      </c>
      <c r="J2686" s="196" t="s">
        <v>62</v>
      </c>
      <c r="K2686" s="197">
        <v>13.07</v>
      </c>
      <c r="L2686" s="196" t="s">
        <v>63</v>
      </c>
      <c r="M2686"/>
    </row>
    <row r="2687" spans="1:13" ht="13.5" hidden="1" x14ac:dyDescent="0.25">
      <c r="A2687" s="196" t="s">
        <v>2377</v>
      </c>
      <c r="B2687" s="196" t="s">
        <v>2378</v>
      </c>
      <c r="C2687" s="196" t="s">
        <v>2688</v>
      </c>
      <c r="D2687" s="196" t="s">
        <v>2689</v>
      </c>
      <c r="E2687" s="197" t="s">
        <v>11</v>
      </c>
      <c r="F2687" s="196" t="s">
        <v>11</v>
      </c>
      <c r="G2687" s="196">
        <v>95947</v>
      </c>
      <c r="H2687" s="196" t="s">
        <v>2768</v>
      </c>
      <c r="I2687" s="196" t="s">
        <v>18</v>
      </c>
      <c r="J2687" s="196" t="s">
        <v>62</v>
      </c>
      <c r="K2687" s="197">
        <v>9.77</v>
      </c>
      <c r="L2687" s="196" t="s">
        <v>63</v>
      </c>
      <c r="M2687"/>
    </row>
    <row r="2688" spans="1:13" ht="13.5" hidden="1" x14ac:dyDescent="0.25">
      <c r="A2688" s="196" t="s">
        <v>2377</v>
      </c>
      <c r="B2688" s="196" t="s">
        <v>2378</v>
      </c>
      <c r="C2688" s="196" t="s">
        <v>2688</v>
      </c>
      <c r="D2688" s="196" t="s">
        <v>2689</v>
      </c>
      <c r="E2688" s="197" t="s">
        <v>11</v>
      </c>
      <c r="F2688" s="196" t="s">
        <v>11</v>
      </c>
      <c r="G2688" s="196">
        <v>95948</v>
      </c>
      <c r="H2688" s="196" t="s">
        <v>2769</v>
      </c>
      <c r="I2688" s="196" t="s">
        <v>18</v>
      </c>
      <c r="J2688" s="196" t="s">
        <v>62</v>
      </c>
      <c r="K2688" s="197">
        <v>8.2799999999999994</v>
      </c>
      <c r="L2688" s="196" t="s">
        <v>63</v>
      </c>
      <c r="M2688"/>
    </row>
    <row r="2689" spans="1:13" ht="13.5" hidden="1" x14ac:dyDescent="0.25">
      <c r="A2689" s="196" t="s">
        <v>2377</v>
      </c>
      <c r="B2689" s="196" t="s">
        <v>2378</v>
      </c>
      <c r="C2689" s="196" t="s">
        <v>2688</v>
      </c>
      <c r="D2689" s="196" t="s">
        <v>2689</v>
      </c>
      <c r="E2689" s="197" t="s">
        <v>11</v>
      </c>
      <c r="F2689" s="196" t="s">
        <v>11</v>
      </c>
      <c r="G2689" s="196">
        <v>96544</v>
      </c>
      <c r="H2689" s="196" t="s">
        <v>2770</v>
      </c>
      <c r="I2689" s="196" t="s">
        <v>18</v>
      </c>
      <c r="J2689" s="196" t="s">
        <v>62</v>
      </c>
      <c r="K2689" s="197">
        <v>19.46</v>
      </c>
      <c r="L2689" s="196" t="s">
        <v>63</v>
      </c>
      <c r="M2689"/>
    </row>
    <row r="2690" spans="1:13" ht="13.5" hidden="1" x14ac:dyDescent="0.25">
      <c r="A2690" s="196" t="s">
        <v>2377</v>
      </c>
      <c r="B2690" s="196" t="s">
        <v>2378</v>
      </c>
      <c r="C2690" s="196" t="s">
        <v>2688</v>
      </c>
      <c r="D2690" s="196" t="s">
        <v>2689</v>
      </c>
      <c r="E2690" s="197" t="s">
        <v>11</v>
      </c>
      <c r="F2690" s="196" t="s">
        <v>11</v>
      </c>
      <c r="G2690" s="196">
        <v>96545</v>
      </c>
      <c r="H2690" s="196" t="s">
        <v>2771</v>
      </c>
      <c r="I2690" s="196" t="s">
        <v>18</v>
      </c>
      <c r="J2690" s="196" t="s">
        <v>62</v>
      </c>
      <c r="K2690" s="197">
        <v>17.12</v>
      </c>
      <c r="L2690" s="196" t="s">
        <v>63</v>
      </c>
      <c r="M2690"/>
    </row>
    <row r="2691" spans="1:13" ht="13.5" hidden="1" x14ac:dyDescent="0.25">
      <c r="A2691" s="196" t="s">
        <v>2377</v>
      </c>
      <c r="B2691" s="196" t="s">
        <v>2378</v>
      </c>
      <c r="C2691" s="196" t="s">
        <v>2688</v>
      </c>
      <c r="D2691" s="196" t="s">
        <v>2689</v>
      </c>
      <c r="E2691" s="197" t="s">
        <v>11</v>
      </c>
      <c r="F2691" s="196" t="s">
        <v>11</v>
      </c>
      <c r="G2691" s="196">
        <v>96546</v>
      </c>
      <c r="H2691" s="196" t="s">
        <v>2772</v>
      </c>
      <c r="I2691" s="196" t="s">
        <v>18</v>
      </c>
      <c r="J2691" s="196" t="s">
        <v>62</v>
      </c>
      <c r="K2691" s="197">
        <v>14.73</v>
      </c>
      <c r="L2691" s="196" t="s">
        <v>63</v>
      </c>
      <c r="M2691"/>
    </row>
    <row r="2692" spans="1:13" ht="13.5" hidden="1" x14ac:dyDescent="0.25">
      <c r="A2692" s="196" t="s">
        <v>2377</v>
      </c>
      <c r="B2692" s="196" t="s">
        <v>2378</v>
      </c>
      <c r="C2692" s="196" t="s">
        <v>2688</v>
      </c>
      <c r="D2692" s="196" t="s">
        <v>2689</v>
      </c>
      <c r="E2692" s="197" t="s">
        <v>11</v>
      </c>
      <c r="F2692" s="196" t="s">
        <v>11</v>
      </c>
      <c r="G2692" s="196">
        <v>100064</v>
      </c>
      <c r="H2692" s="196" t="s">
        <v>2773</v>
      </c>
      <c r="I2692" s="196" t="s">
        <v>18</v>
      </c>
      <c r="J2692" s="196" t="s">
        <v>62</v>
      </c>
      <c r="K2692" s="197">
        <v>10.41</v>
      </c>
      <c r="L2692" s="196" t="s">
        <v>63</v>
      </c>
      <c r="M2692"/>
    </row>
    <row r="2693" spans="1:13" ht="13.5" hidden="1" x14ac:dyDescent="0.25">
      <c r="A2693" s="196" t="s">
        <v>2377</v>
      </c>
      <c r="B2693" s="196" t="s">
        <v>2378</v>
      </c>
      <c r="C2693" s="196" t="s">
        <v>2688</v>
      </c>
      <c r="D2693" s="196" t="s">
        <v>2689</v>
      </c>
      <c r="E2693" s="197" t="s">
        <v>11</v>
      </c>
      <c r="F2693" s="196" t="s">
        <v>11</v>
      </c>
      <c r="G2693" s="196">
        <v>100066</v>
      </c>
      <c r="H2693" s="196" t="s">
        <v>2774</v>
      </c>
      <c r="I2693" s="196" t="s">
        <v>18</v>
      </c>
      <c r="J2693" s="196" t="s">
        <v>62</v>
      </c>
      <c r="K2693" s="197">
        <v>10.25</v>
      </c>
      <c r="L2693" s="196" t="s">
        <v>63</v>
      </c>
      <c r="M2693"/>
    </row>
    <row r="2694" spans="1:13" ht="13.5" hidden="1" x14ac:dyDescent="0.25">
      <c r="A2694" s="196" t="s">
        <v>2377</v>
      </c>
      <c r="B2694" s="196" t="s">
        <v>2378</v>
      </c>
      <c r="C2694" s="196" t="s">
        <v>2688</v>
      </c>
      <c r="D2694" s="196" t="s">
        <v>2689</v>
      </c>
      <c r="E2694" s="197" t="s">
        <v>11</v>
      </c>
      <c r="F2694" s="196" t="s">
        <v>11</v>
      </c>
      <c r="G2694" s="196">
        <v>100067</v>
      </c>
      <c r="H2694" s="196" t="s">
        <v>2775</v>
      </c>
      <c r="I2694" s="196" t="s">
        <v>18</v>
      </c>
      <c r="J2694" s="196" t="s">
        <v>62</v>
      </c>
      <c r="K2694" s="197">
        <v>12.45</v>
      </c>
      <c r="L2694" s="196" t="s">
        <v>63</v>
      </c>
      <c r="M2694"/>
    </row>
    <row r="2695" spans="1:13" ht="13.5" hidden="1" x14ac:dyDescent="0.25">
      <c r="A2695" s="196" t="s">
        <v>2377</v>
      </c>
      <c r="B2695" s="196" t="s">
        <v>2378</v>
      </c>
      <c r="C2695" s="196" t="s">
        <v>2688</v>
      </c>
      <c r="D2695" s="196" t="s">
        <v>2689</v>
      </c>
      <c r="E2695" s="197" t="s">
        <v>11</v>
      </c>
      <c r="F2695" s="196" t="s">
        <v>11</v>
      </c>
      <c r="G2695" s="196">
        <v>100068</v>
      </c>
      <c r="H2695" s="196" t="s">
        <v>2776</v>
      </c>
      <c r="I2695" s="196" t="s">
        <v>18</v>
      </c>
      <c r="J2695" s="196" t="s">
        <v>62</v>
      </c>
      <c r="K2695" s="197">
        <v>9.07</v>
      </c>
      <c r="L2695" s="196" t="s">
        <v>63</v>
      </c>
      <c r="M2695"/>
    </row>
    <row r="2696" spans="1:13" ht="13.5" hidden="1" x14ac:dyDescent="0.25">
      <c r="A2696" s="196" t="s">
        <v>2377</v>
      </c>
      <c r="B2696" s="196" t="s">
        <v>2378</v>
      </c>
      <c r="C2696" s="196" t="s">
        <v>2688</v>
      </c>
      <c r="D2696" s="196" t="s">
        <v>2689</v>
      </c>
      <c r="E2696" s="197" t="s">
        <v>11</v>
      </c>
      <c r="F2696" s="196" t="s">
        <v>11</v>
      </c>
      <c r="G2696" s="196">
        <v>102920</v>
      </c>
      <c r="H2696" s="196" t="s">
        <v>2777</v>
      </c>
      <c r="I2696" s="196" t="s">
        <v>18</v>
      </c>
      <c r="J2696" s="196" t="s">
        <v>62</v>
      </c>
      <c r="K2696" s="197">
        <v>8.3699999999999992</v>
      </c>
      <c r="L2696" s="196" t="s">
        <v>63</v>
      </c>
      <c r="M2696"/>
    </row>
    <row r="2697" spans="1:13" ht="13.5" hidden="1" x14ac:dyDescent="0.25">
      <c r="A2697" s="196" t="s">
        <v>2377</v>
      </c>
      <c r="B2697" s="196" t="s">
        <v>2378</v>
      </c>
      <c r="C2697" s="196" t="s">
        <v>2688</v>
      </c>
      <c r="D2697" s="196" t="s">
        <v>2689</v>
      </c>
      <c r="E2697" s="197" t="s">
        <v>11</v>
      </c>
      <c r="F2697" s="196" t="s">
        <v>11</v>
      </c>
      <c r="G2697" s="196">
        <v>102921</v>
      </c>
      <c r="H2697" s="196" t="s">
        <v>2778</v>
      </c>
      <c r="I2697" s="196" t="s">
        <v>18</v>
      </c>
      <c r="J2697" s="196" t="s">
        <v>62</v>
      </c>
      <c r="K2697" s="197">
        <v>7.98</v>
      </c>
      <c r="L2697" s="196" t="s">
        <v>63</v>
      </c>
      <c r="M2697"/>
    </row>
    <row r="2698" spans="1:13" ht="13.5" hidden="1" x14ac:dyDescent="0.25">
      <c r="A2698" s="196" t="s">
        <v>2377</v>
      </c>
      <c r="B2698" s="196" t="s">
        <v>2378</v>
      </c>
      <c r="C2698" s="196" t="s">
        <v>2688</v>
      </c>
      <c r="D2698" s="196" t="s">
        <v>2689</v>
      </c>
      <c r="E2698" s="197" t="s">
        <v>11</v>
      </c>
      <c r="F2698" s="196" t="s">
        <v>11</v>
      </c>
      <c r="G2698" s="196">
        <v>102922</v>
      </c>
      <c r="H2698" s="196" t="s">
        <v>2779</v>
      </c>
      <c r="I2698" s="196" t="s">
        <v>18</v>
      </c>
      <c r="J2698" s="196" t="s">
        <v>62</v>
      </c>
      <c r="K2698" s="197">
        <v>9.11</v>
      </c>
      <c r="L2698" s="196" t="s">
        <v>63</v>
      </c>
      <c r="M2698"/>
    </row>
    <row r="2699" spans="1:13" ht="13.5" hidden="1" x14ac:dyDescent="0.25">
      <c r="A2699" s="196" t="s">
        <v>2377</v>
      </c>
      <c r="B2699" s="196" t="s">
        <v>2378</v>
      </c>
      <c r="C2699" s="196" t="s">
        <v>2688</v>
      </c>
      <c r="D2699" s="196" t="s">
        <v>2689</v>
      </c>
      <c r="E2699" s="197" t="s">
        <v>11</v>
      </c>
      <c r="F2699" s="196" t="s">
        <v>11</v>
      </c>
      <c r="G2699" s="196">
        <v>102923</v>
      </c>
      <c r="H2699" s="196" t="s">
        <v>2780</v>
      </c>
      <c r="I2699" s="196" t="s">
        <v>18</v>
      </c>
      <c r="J2699" s="196" t="s">
        <v>62</v>
      </c>
      <c r="K2699" s="197">
        <v>7.71</v>
      </c>
      <c r="L2699" s="196" t="s">
        <v>63</v>
      </c>
      <c r="M2699"/>
    </row>
    <row r="2700" spans="1:13" ht="13.5" hidden="1" x14ac:dyDescent="0.25">
      <c r="A2700" s="196" t="s">
        <v>2377</v>
      </c>
      <c r="B2700" s="196" t="s">
        <v>2378</v>
      </c>
      <c r="C2700" s="196" t="s">
        <v>2688</v>
      </c>
      <c r="D2700" s="196" t="s">
        <v>2689</v>
      </c>
      <c r="E2700" s="197" t="s">
        <v>11</v>
      </c>
      <c r="F2700" s="196" t="s">
        <v>11</v>
      </c>
      <c r="G2700" s="196">
        <v>103088</v>
      </c>
      <c r="H2700" s="196" t="s">
        <v>2781</v>
      </c>
      <c r="I2700" s="196" t="s">
        <v>18</v>
      </c>
      <c r="J2700" s="196" t="s">
        <v>62</v>
      </c>
      <c r="K2700" s="197">
        <v>10.67</v>
      </c>
      <c r="L2700" s="196" t="s">
        <v>63</v>
      </c>
      <c r="M2700"/>
    </row>
    <row r="2701" spans="1:13" ht="13.5" hidden="1" x14ac:dyDescent="0.25">
      <c r="A2701" s="196" t="s">
        <v>2377</v>
      </c>
      <c r="B2701" s="196" t="s">
        <v>2378</v>
      </c>
      <c r="C2701" s="196" t="s">
        <v>2688</v>
      </c>
      <c r="D2701" s="196" t="s">
        <v>2689</v>
      </c>
      <c r="E2701" s="197" t="s">
        <v>11</v>
      </c>
      <c r="F2701" s="196" t="s">
        <v>11</v>
      </c>
      <c r="G2701" s="196">
        <v>104104</v>
      </c>
      <c r="H2701" s="196" t="s">
        <v>2782</v>
      </c>
      <c r="I2701" s="196" t="s">
        <v>18</v>
      </c>
      <c r="J2701" s="196" t="s">
        <v>62</v>
      </c>
      <c r="K2701" s="197">
        <v>10.5</v>
      </c>
      <c r="L2701" s="196" t="s">
        <v>63</v>
      </c>
      <c r="M2701"/>
    </row>
    <row r="2702" spans="1:13" ht="13.5" hidden="1" x14ac:dyDescent="0.25">
      <c r="A2702" s="196" t="s">
        <v>2377</v>
      </c>
      <c r="B2702" s="196" t="s">
        <v>2378</v>
      </c>
      <c r="C2702" s="196" t="s">
        <v>2688</v>
      </c>
      <c r="D2702" s="196" t="s">
        <v>2689</v>
      </c>
      <c r="E2702" s="197" t="s">
        <v>11</v>
      </c>
      <c r="F2702" s="196" t="s">
        <v>11</v>
      </c>
      <c r="G2702" s="196">
        <v>104105</v>
      </c>
      <c r="H2702" s="196" t="s">
        <v>2783</v>
      </c>
      <c r="I2702" s="196" t="s">
        <v>18</v>
      </c>
      <c r="J2702" s="196" t="s">
        <v>62</v>
      </c>
      <c r="K2702" s="197">
        <v>10.5</v>
      </c>
      <c r="L2702" s="196" t="s">
        <v>63</v>
      </c>
      <c r="M2702"/>
    </row>
    <row r="2703" spans="1:13" ht="13.5" hidden="1" x14ac:dyDescent="0.25">
      <c r="A2703" s="196" t="s">
        <v>2377</v>
      </c>
      <c r="B2703" s="196" t="s">
        <v>2378</v>
      </c>
      <c r="C2703" s="196" t="s">
        <v>2688</v>
      </c>
      <c r="D2703" s="196" t="s">
        <v>2689</v>
      </c>
      <c r="E2703" s="197" t="s">
        <v>11</v>
      </c>
      <c r="F2703" s="196" t="s">
        <v>11</v>
      </c>
      <c r="G2703" s="196">
        <v>104106</v>
      </c>
      <c r="H2703" s="196" t="s">
        <v>2784</v>
      </c>
      <c r="I2703" s="196" t="s">
        <v>18</v>
      </c>
      <c r="J2703" s="196" t="s">
        <v>62</v>
      </c>
      <c r="K2703" s="197">
        <v>10.19</v>
      </c>
      <c r="L2703" s="196" t="s">
        <v>63</v>
      </c>
      <c r="M2703"/>
    </row>
    <row r="2704" spans="1:13" ht="13.5" hidden="1" x14ac:dyDescent="0.25">
      <c r="A2704" s="196" t="s">
        <v>2377</v>
      </c>
      <c r="B2704" s="196" t="s">
        <v>2378</v>
      </c>
      <c r="C2704" s="196" t="s">
        <v>2688</v>
      </c>
      <c r="D2704" s="196" t="s">
        <v>2689</v>
      </c>
      <c r="E2704" s="197" t="s">
        <v>11</v>
      </c>
      <c r="F2704" s="196" t="s">
        <v>11</v>
      </c>
      <c r="G2704" s="196">
        <v>104107</v>
      </c>
      <c r="H2704" s="196" t="s">
        <v>2785</v>
      </c>
      <c r="I2704" s="196" t="s">
        <v>18</v>
      </c>
      <c r="J2704" s="196" t="s">
        <v>62</v>
      </c>
      <c r="K2704" s="197">
        <v>11.03</v>
      </c>
      <c r="L2704" s="196" t="s">
        <v>63</v>
      </c>
      <c r="M2704"/>
    </row>
    <row r="2705" spans="1:13" ht="13.5" hidden="1" x14ac:dyDescent="0.25">
      <c r="A2705" s="196" t="s">
        <v>2377</v>
      </c>
      <c r="B2705" s="196" t="s">
        <v>2378</v>
      </c>
      <c r="C2705" s="196" t="s">
        <v>2688</v>
      </c>
      <c r="D2705" s="196" t="s">
        <v>2689</v>
      </c>
      <c r="E2705" s="197" t="s">
        <v>11</v>
      </c>
      <c r="F2705" s="196" t="s">
        <v>11</v>
      </c>
      <c r="G2705" s="196">
        <v>104108</v>
      </c>
      <c r="H2705" s="196" t="s">
        <v>2786</v>
      </c>
      <c r="I2705" s="196" t="s">
        <v>18</v>
      </c>
      <c r="J2705" s="196" t="s">
        <v>62</v>
      </c>
      <c r="K2705" s="197">
        <v>13.17</v>
      </c>
      <c r="L2705" s="196" t="s">
        <v>63</v>
      </c>
      <c r="M2705"/>
    </row>
    <row r="2706" spans="1:13" ht="13.5" hidden="1" x14ac:dyDescent="0.25">
      <c r="A2706" s="196" t="s">
        <v>2377</v>
      </c>
      <c r="B2706" s="196" t="s">
        <v>2378</v>
      </c>
      <c r="C2706" s="196" t="s">
        <v>2688</v>
      </c>
      <c r="D2706" s="196" t="s">
        <v>2689</v>
      </c>
      <c r="E2706" s="197" t="s">
        <v>11</v>
      </c>
      <c r="F2706" s="196" t="s">
        <v>11</v>
      </c>
      <c r="G2706" s="196">
        <v>104109</v>
      </c>
      <c r="H2706" s="196" t="s">
        <v>2787</v>
      </c>
      <c r="I2706" s="196" t="s">
        <v>18</v>
      </c>
      <c r="J2706" s="196" t="s">
        <v>62</v>
      </c>
      <c r="K2706" s="197">
        <v>16.600000000000001</v>
      </c>
      <c r="L2706" s="196" t="s">
        <v>63</v>
      </c>
      <c r="M2706"/>
    </row>
    <row r="2707" spans="1:13" ht="13.5" hidden="1" x14ac:dyDescent="0.25">
      <c r="A2707" s="196" t="s">
        <v>2377</v>
      </c>
      <c r="B2707" s="196" t="s">
        <v>2378</v>
      </c>
      <c r="C2707" s="196" t="s">
        <v>2688</v>
      </c>
      <c r="D2707" s="196" t="s">
        <v>2689</v>
      </c>
      <c r="E2707" s="197" t="s">
        <v>11</v>
      </c>
      <c r="F2707" s="196" t="s">
        <v>11</v>
      </c>
      <c r="G2707" s="196">
        <v>104110</v>
      </c>
      <c r="H2707" s="196" t="s">
        <v>2788</v>
      </c>
      <c r="I2707" s="196" t="s">
        <v>18</v>
      </c>
      <c r="J2707" s="196" t="s">
        <v>62</v>
      </c>
      <c r="K2707" s="197">
        <v>19.39</v>
      </c>
      <c r="L2707" s="196" t="s">
        <v>63</v>
      </c>
      <c r="M2707"/>
    </row>
    <row r="2708" spans="1:13" ht="13.5" hidden="1" x14ac:dyDescent="0.25">
      <c r="A2708" s="196" t="s">
        <v>2377</v>
      </c>
      <c r="B2708" s="196" t="s">
        <v>2378</v>
      </c>
      <c r="C2708" s="196" t="s">
        <v>2688</v>
      </c>
      <c r="D2708" s="196" t="s">
        <v>2689</v>
      </c>
      <c r="E2708" s="197" t="s">
        <v>11</v>
      </c>
      <c r="F2708" s="196" t="s">
        <v>11</v>
      </c>
      <c r="G2708" s="196">
        <v>104111</v>
      </c>
      <c r="H2708" s="196" t="s">
        <v>2789</v>
      </c>
      <c r="I2708" s="196" t="s">
        <v>18</v>
      </c>
      <c r="J2708" s="196" t="s">
        <v>62</v>
      </c>
      <c r="K2708" s="197">
        <v>22.72</v>
      </c>
      <c r="L2708" s="196" t="s">
        <v>63</v>
      </c>
      <c r="M2708"/>
    </row>
    <row r="2709" spans="1:13" ht="13.5" hidden="1" x14ac:dyDescent="0.25">
      <c r="A2709" s="196" t="s">
        <v>2377</v>
      </c>
      <c r="B2709" s="196" t="s">
        <v>2378</v>
      </c>
      <c r="C2709" s="196" t="s">
        <v>2688</v>
      </c>
      <c r="D2709" s="196" t="s">
        <v>2689</v>
      </c>
      <c r="E2709" s="197" t="s">
        <v>11</v>
      </c>
      <c r="F2709" s="196" t="s">
        <v>11</v>
      </c>
      <c r="G2709" s="196">
        <v>104915</v>
      </c>
      <c r="H2709" s="196" t="s">
        <v>2790</v>
      </c>
      <c r="I2709" s="196" t="s">
        <v>18</v>
      </c>
      <c r="J2709" s="196" t="s">
        <v>62</v>
      </c>
      <c r="K2709" s="197">
        <v>9.86</v>
      </c>
      <c r="L2709" s="196" t="s">
        <v>63</v>
      </c>
      <c r="M2709"/>
    </row>
    <row r="2710" spans="1:13" ht="13.5" hidden="1" x14ac:dyDescent="0.25">
      <c r="A2710" s="196" t="s">
        <v>2377</v>
      </c>
      <c r="B2710" s="196" t="s">
        <v>2378</v>
      </c>
      <c r="C2710" s="196" t="s">
        <v>2688</v>
      </c>
      <c r="D2710" s="196" t="s">
        <v>2689</v>
      </c>
      <c r="E2710" s="197" t="s">
        <v>11</v>
      </c>
      <c r="F2710" s="196" t="s">
        <v>11</v>
      </c>
      <c r="G2710" s="196">
        <v>104917</v>
      </c>
      <c r="H2710" s="196" t="s">
        <v>2791</v>
      </c>
      <c r="I2710" s="196" t="s">
        <v>18</v>
      </c>
      <c r="J2710" s="196" t="s">
        <v>62</v>
      </c>
      <c r="K2710" s="197">
        <v>16.46</v>
      </c>
      <c r="L2710" s="196" t="s">
        <v>63</v>
      </c>
      <c r="M2710"/>
    </row>
    <row r="2711" spans="1:13" ht="13.5" hidden="1" x14ac:dyDescent="0.25">
      <c r="A2711" s="196" t="s">
        <v>2377</v>
      </c>
      <c r="B2711" s="196" t="s">
        <v>2378</v>
      </c>
      <c r="C2711" s="196" t="s">
        <v>2688</v>
      </c>
      <c r="D2711" s="196" t="s">
        <v>2689</v>
      </c>
      <c r="E2711" s="197" t="s">
        <v>11</v>
      </c>
      <c r="F2711" s="196" t="s">
        <v>11</v>
      </c>
      <c r="G2711" s="196">
        <v>104918</v>
      </c>
      <c r="H2711" s="196" t="s">
        <v>2792</v>
      </c>
      <c r="I2711" s="196" t="s">
        <v>18</v>
      </c>
      <c r="J2711" s="196" t="s">
        <v>62</v>
      </c>
      <c r="K2711" s="197">
        <v>14.93</v>
      </c>
      <c r="L2711" s="196" t="s">
        <v>63</v>
      </c>
      <c r="M2711"/>
    </row>
    <row r="2712" spans="1:13" ht="13.5" hidden="1" x14ac:dyDescent="0.25">
      <c r="A2712" s="196" t="s">
        <v>2377</v>
      </c>
      <c r="B2712" s="196" t="s">
        <v>2378</v>
      </c>
      <c r="C2712" s="196" t="s">
        <v>2688</v>
      </c>
      <c r="D2712" s="196" t="s">
        <v>2689</v>
      </c>
      <c r="E2712" s="197" t="s">
        <v>11</v>
      </c>
      <c r="F2712" s="196" t="s">
        <v>11</v>
      </c>
      <c r="G2712" s="196">
        <v>104919</v>
      </c>
      <c r="H2712" s="196" t="s">
        <v>2793</v>
      </c>
      <c r="I2712" s="196" t="s">
        <v>18</v>
      </c>
      <c r="J2712" s="196" t="s">
        <v>62</v>
      </c>
      <c r="K2712" s="197">
        <v>13.13</v>
      </c>
      <c r="L2712" s="196" t="s">
        <v>63</v>
      </c>
      <c r="M2712"/>
    </row>
    <row r="2713" spans="1:13" ht="13.5" hidden="1" x14ac:dyDescent="0.25">
      <c r="A2713" s="196" t="s">
        <v>2377</v>
      </c>
      <c r="B2713" s="196" t="s">
        <v>2378</v>
      </c>
      <c r="C2713" s="196" t="s">
        <v>2688</v>
      </c>
      <c r="D2713" s="196" t="s">
        <v>2689</v>
      </c>
      <c r="E2713" s="197" t="s">
        <v>11</v>
      </c>
      <c r="F2713" s="196" t="s">
        <v>11</v>
      </c>
      <c r="G2713" s="196">
        <v>104920</v>
      </c>
      <c r="H2713" s="196" t="s">
        <v>2794</v>
      </c>
      <c r="I2713" s="196" t="s">
        <v>18</v>
      </c>
      <c r="J2713" s="196" t="s">
        <v>62</v>
      </c>
      <c r="K2713" s="197">
        <v>11.06</v>
      </c>
      <c r="L2713" s="196" t="s">
        <v>63</v>
      </c>
      <c r="M2713"/>
    </row>
    <row r="2714" spans="1:13" ht="13.5" hidden="1" x14ac:dyDescent="0.25">
      <c r="A2714" s="196" t="s">
        <v>2377</v>
      </c>
      <c r="B2714" s="196" t="s">
        <v>2378</v>
      </c>
      <c r="C2714" s="196" t="s">
        <v>2688</v>
      </c>
      <c r="D2714" s="196" t="s">
        <v>2689</v>
      </c>
      <c r="E2714" s="197" t="s">
        <v>11</v>
      </c>
      <c r="F2714" s="196" t="s">
        <v>11</v>
      </c>
      <c r="G2714" s="196">
        <v>104921</v>
      </c>
      <c r="H2714" s="196" t="s">
        <v>2795</v>
      </c>
      <c r="I2714" s="196" t="s">
        <v>18</v>
      </c>
      <c r="J2714" s="196" t="s">
        <v>62</v>
      </c>
      <c r="K2714" s="197">
        <v>10.26</v>
      </c>
      <c r="L2714" s="196" t="s">
        <v>63</v>
      </c>
      <c r="M2714"/>
    </row>
    <row r="2715" spans="1:13" ht="13.5" hidden="1" x14ac:dyDescent="0.25">
      <c r="A2715" s="196" t="s">
        <v>2377</v>
      </c>
      <c r="B2715" s="196" t="s">
        <v>2378</v>
      </c>
      <c r="C2715" s="196" t="s">
        <v>2688</v>
      </c>
      <c r="D2715" s="196" t="s">
        <v>2689</v>
      </c>
      <c r="E2715" s="197" t="s">
        <v>11</v>
      </c>
      <c r="F2715" s="196" t="s">
        <v>11</v>
      </c>
      <c r="G2715" s="196">
        <v>104922</v>
      </c>
      <c r="H2715" s="196" t="s">
        <v>2796</v>
      </c>
      <c r="I2715" s="196" t="s">
        <v>18</v>
      </c>
      <c r="J2715" s="196" t="s">
        <v>62</v>
      </c>
      <c r="K2715" s="197">
        <v>11.12</v>
      </c>
      <c r="L2715" s="196" t="s">
        <v>63</v>
      </c>
      <c r="M2715"/>
    </row>
    <row r="2716" spans="1:13" ht="13.5" hidden="1" x14ac:dyDescent="0.25">
      <c r="A2716" s="196" t="s">
        <v>2377</v>
      </c>
      <c r="B2716" s="196" t="s">
        <v>2378</v>
      </c>
      <c r="C2716" s="196" t="s">
        <v>2797</v>
      </c>
      <c r="D2716" s="196" t="s">
        <v>2798</v>
      </c>
      <c r="E2716" s="197" t="s">
        <v>11</v>
      </c>
      <c r="F2716" s="196" t="s">
        <v>11</v>
      </c>
      <c r="G2716" s="196">
        <v>89993</v>
      </c>
      <c r="H2716" s="196" t="s">
        <v>2799</v>
      </c>
      <c r="I2716" s="196" t="s">
        <v>15</v>
      </c>
      <c r="J2716" s="196" t="s">
        <v>62</v>
      </c>
      <c r="K2716" s="199">
        <v>1047.71</v>
      </c>
      <c r="L2716" s="196" t="s">
        <v>63</v>
      </c>
      <c r="M2716"/>
    </row>
    <row r="2717" spans="1:13" ht="13.5" hidden="1" x14ac:dyDescent="0.25">
      <c r="A2717" s="196" t="s">
        <v>2377</v>
      </c>
      <c r="B2717" s="196" t="s">
        <v>2378</v>
      </c>
      <c r="C2717" s="196" t="s">
        <v>2797</v>
      </c>
      <c r="D2717" s="196" t="s">
        <v>2798</v>
      </c>
      <c r="E2717" s="197" t="s">
        <v>11</v>
      </c>
      <c r="F2717" s="196" t="s">
        <v>11</v>
      </c>
      <c r="G2717" s="196">
        <v>89994</v>
      </c>
      <c r="H2717" s="196" t="s">
        <v>2800</v>
      </c>
      <c r="I2717" s="196" t="s">
        <v>15</v>
      </c>
      <c r="J2717" s="196" t="s">
        <v>62</v>
      </c>
      <c r="K2717" s="197">
        <v>864.06</v>
      </c>
      <c r="L2717" s="196" t="s">
        <v>63</v>
      </c>
      <c r="M2717"/>
    </row>
    <row r="2718" spans="1:13" ht="13.5" hidden="1" x14ac:dyDescent="0.25">
      <c r="A2718" s="196" t="s">
        <v>2377</v>
      </c>
      <c r="B2718" s="196" t="s">
        <v>2378</v>
      </c>
      <c r="C2718" s="196" t="s">
        <v>2797</v>
      </c>
      <c r="D2718" s="196" t="s">
        <v>2798</v>
      </c>
      <c r="E2718" s="197" t="s">
        <v>11</v>
      </c>
      <c r="F2718" s="196" t="s">
        <v>11</v>
      </c>
      <c r="G2718" s="196">
        <v>89995</v>
      </c>
      <c r="H2718" s="196" t="s">
        <v>2801</v>
      </c>
      <c r="I2718" s="196" t="s">
        <v>15</v>
      </c>
      <c r="J2718" s="196" t="s">
        <v>62</v>
      </c>
      <c r="K2718" s="199">
        <v>1000.74</v>
      </c>
      <c r="L2718" s="196" t="s">
        <v>63</v>
      </c>
      <c r="M2718"/>
    </row>
    <row r="2719" spans="1:13" ht="13.5" hidden="1" x14ac:dyDescent="0.25">
      <c r="A2719" s="196" t="s">
        <v>2377</v>
      </c>
      <c r="B2719" s="196" t="s">
        <v>2378</v>
      </c>
      <c r="C2719" s="196" t="s">
        <v>2797</v>
      </c>
      <c r="D2719" s="196" t="s">
        <v>2798</v>
      </c>
      <c r="E2719" s="197" t="s">
        <v>11</v>
      </c>
      <c r="F2719" s="196" t="s">
        <v>11</v>
      </c>
      <c r="G2719" s="196">
        <v>90278</v>
      </c>
      <c r="H2719" s="196" t="s">
        <v>2802</v>
      </c>
      <c r="I2719" s="196" t="s">
        <v>15</v>
      </c>
      <c r="J2719" s="196" t="s">
        <v>62</v>
      </c>
      <c r="K2719" s="197">
        <v>454.92</v>
      </c>
      <c r="L2719" s="196" t="s">
        <v>63</v>
      </c>
      <c r="M2719"/>
    </row>
    <row r="2720" spans="1:13" ht="13.5" hidden="1" x14ac:dyDescent="0.25">
      <c r="A2720" s="196" t="s">
        <v>2377</v>
      </c>
      <c r="B2720" s="196" t="s">
        <v>2378</v>
      </c>
      <c r="C2720" s="196" t="s">
        <v>2797</v>
      </c>
      <c r="D2720" s="196" t="s">
        <v>2798</v>
      </c>
      <c r="E2720" s="197" t="s">
        <v>11</v>
      </c>
      <c r="F2720" s="196" t="s">
        <v>11</v>
      </c>
      <c r="G2720" s="196">
        <v>90279</v>
      </c>
      <c r="H2720" s="196" t="s">
        <v>2803</v>
      </c>
      <c r="I2720" s="196" t="s">
        <v>15</v>
      </c>
      <c r="J2720" s="196" t="s">
        <v>62</v>
      </c>
      <c r="K2720" s="197">
        <v>503.81</v>
      </c>
      <c r="L2720" s="196" t="s">
        <v>63</v>
      </c>
      <c r="M2720"/>
    </row>
    <row r="2721" spans="1:13" ht="13.5" hidden="1" x14ac:dyDescent="0.25">
      <c r="A2721" s="196" t="s">
        <v>2377</v>
      </c>
      <c r="B2721" s="196" t="s">
        <v>2378</v>
      </c>
      <c r="C2721" s="196" t="s">
        <v>2797</v>
      </c>
      <c r="D2721" s="196" t="s">
        <v>2798</v>
      </c>
      <c r="E2721" s="197" t="s">
        <v>11</v>
      </c>
      <c r="F2721" s="196" t="s">
        <v>11</v>
      </c>
      <c r="G2721" s="196">
        <v>90280</v>
      </c>
      <c r="H2721" s="196" t="s">
        <v>2804</v>
      </c>
      <c r="I2721" s="196" t="s">
        <v>15</v>
      </c>
      <c r="J2721" s="196" t="s">
        <v>62</v>
      </c>
      <c r="K2721" s="197">
        <v>555.33000000000004</v>
      </c>
      <c r="L2721" s="196" t="s">
        <v>63</v>
      </c>
      <c r="M2721"/>
    </row>
    <row r="2722" spans="1:13" ht="13.5" hidden="1" x14ac:dyDescent="0.25">
      <c r="A2722" s="196" t="s">
        <v>2377</v>
      </c>
      <c r="B2722" s="196" t="s">
        <v>2378</v>
      </c>
      <c r="C2722" s="196" t="s">
        <v>2797</v>
      </c>
      <c r="D2722" s="196" t="s">
        <v>2798</v>
      </c>
      <c r="E2722" s="197" t="s">
        <v>11</v>
      </c>
      <c r="F2722" s="196" t="s">
        <v>11</v>
      </c>
      <c r="G2722" s="196">
        <v>90281</v>
      </c>
      <c r="H2722" s="196" t="s">
        <v>2805</v>
      </c>
      <c r="I2722" s="196" t="s">
        <v>15</v>
      </c>
      <c r="J2722" s="196" t="s">
        <v>62</v>
      </c>
      <c r="K2722" s="197">
        <v>640.29</v>
      </c>
      <c r="L2722" s="196" t="s">
        <v>63</v>
      </c>
      <c r="M2722"/>
    </row>
    <row r="2723" spans="1:13" ht="13.5" hidden="1" x14ac:dyDescent="0.25">
      <c r="A2723" s="196" t="s">
        <v>2377</v>
      </c>
      <c r="B2723" s="196" t="s">
        <v>2378</v>
      </c>
      <c r="C2723" s="196" t="s">
        <v>2797</v>
      </c>
      <c r="D2723" s="196" t="s">
        <v>2798</v>
      </c>
      <c r="E2723" s="197" t="s">
        <v>11</v>
      </c>
      <c r="F2723" s="196" t="s">
        <v>11</v>
      </c>
      <c r="G2723" s="196">
        <v>90282</v>
      </c>
      <c r="H2723" s="196" t="s">
        <v>2806</v>
      </c>
      <c r="I2723" s="196" t="s">
        <v>15</v>
      </c>
      <c r="J2723" s="196" t="s">
        <v>62</v>
      </c>
      <c r="K2723" s="197">
        <v>444.43</v>
      </c>
      <c r="L2723" s="196" t="s">
        <v>63</v>
      </c>
      <c r="M2723"/>
    </row>
    <row r="2724" spans="1:13" ht="13.5" hidden="1" x14ac:dyDescent="0.25">
      <c r="A2724" s="196" t="s">
        <v>2377</v>
      </c>
      <c r="B2724" s="196" t="s">
        <v>2378</v>
      </c>
      <c r="C2724" s="196" t="s">
        <v>2797</v>
      </c>
      <c r="D2724" s="196" t="s">
        <v>2798</v>
      </c>
      <c r="E2724" s="197" t="s">
        <v>11</v>
      </c>
      <c r="F2724" s="196" t="s">
        <v>11</v>
      </c>
      <c r="G2724" s="196">
        <v>90283</v>
      </c>
      <c r="H2724" s="196" t="s">
        <v>2807</v>
      </c>
      <c r="I2724" s="196" t="s">
        <v>15</v>
      </c>
      <c r="J2724" s="196" t="s">
        <v>62</v>
      </c>
      <c r="K2724" s="197">
        <v>493.35</v>
      </c>
      <c r="L2724" s="196" t="s">
        <v>63</v>
      </c>
      <c r="M2724"/>
    </row>
    <row r="2725" spans="1:13" ht="13.5" hidden="1" x14ac:dyDescent="0.25">
      <c r="A2725" s="196" t="s">
        <v>2377</v>
      </c>
      <c r="B2725" s="196" t="s">
        <v>2378</v>
      </c>
      <c r="C2725" s="196" t="s">
        <v>2797</v>
      </c>
      <c r="D2725" s="196" t="s">
        <v>2798</v>
      </c>
      <c r="E2725" s="197" t="s">
        <v>11</v>
      </c>
      <c r="F2725" s="196" t="s">
        <v>11</v>
      </c>
      <c r="G2725" s="196">
        <v>90284</v>
      </c>
      <c r="H2725" s="196" t="s">
        <v>2808</v>
      </c>
      <c r="I2725" s="196" t="s">
        <v>15</v>
      </c>
      <c r="J2725" s="196" t="s">
        <v>62</v>
      </c>
      <c r="K2725" s="197">
        <v>548.77</v>
      </c>
      <c r="L2725" s="196" t="s">
        <v>63</v>
      </c>
      <c r="M2725"/>
    </row>
    <row r="2726" spans="1:13" ht="13.5" hidden="1" x14ac:dyDescent="0.25">
      <c r="A2726" s="196" t="s">
        <v>2377</v>
      </c>
      <c r="B2726" s="196" t="s">
        <v>2378</v>
      </c>
      <c r="C2726" s="196" t="s">
        <v>2797</v>
      </c>
      <c r="D2726" s="196" t="s">
        <v>2798</v>
      </c>
      <c r="E2726" s="197" t="s">
        <v>11</v>
      </c>
      <c r="F2726" s="196" t="s">
        <v>11</v>
      </c>
      <c r="G2726" s="196">
        <v>90285</v>
      </c>
      <c r="H2726" s="196" t="s">
        <v>2809</v>
      </c>
      <c r="I2726" s="196" t="s">
        <v>15</v>
      </c>
      <c r="J2726" s="196" t="s">
        <v>62</v>
      </c>
      <c r="K2726" s="197">
        <v>640.09</v>
      </c>
      <c r="L2726" s="196" t="s">
        <v>63</v>
      </c>
      <c r="M2726"/>
    </row>
    <row r="2727" spans="1:13" ht="13.5" hidden="1" x14ac:dyDescent="0.25">
      <c r="A2727" s="196" t="s">
        <v>2377</v>
      </c>
      <c r="B2727" s="196" t="s">
        <v>2378</v>
      </c>
      <c r="C2727" s="196" t="s">
        <v>2797</v>
      </c>
      <c r="D2727" s="196" t="s">
        <v>2798</v>
      </c>
      <c r="E2727" s="197" t="s">
        <v>11</v>
      </c>
      <c r="F2727" s="196" t="s">
        <v>11</v>
      </c>
      <c r="G2727" s="196">
        <v>94962</v>
      </c>
      <c r="H2727" s="196" t="s">
        <v>2810</v>
      </c>
      <c r="I2727" s="196" t="s">
        <v>15</v>
      </c>
      <c r="J2727" s="196" t="s">
        <v>62</v>
      </c>
      <c r="K2727" s="197">
        <v>355.08</v>
      </c>
      <c r="L2727" s="196" t="s">
        <v>63</v>
      </c>
      <c r="M2727"/>
    </row>
    <row r="2728" spans="1:13" ht="13.5" hidden="1" x14ac:dyDescent="0.25">
      <c r="A2728" s="196" t="s">
        <v>2377</v>
      </c>
      <c r="B2728" s="196" t="s">
        <v>2378</v>
      </c>
      <c r="C2728" s="196" t="s">
        <v>2797</v>
      </c>
      <c r="D2728" s="196" t="s">
        <v>2798</v>
      </c>
      <c r="E2728" s="197" t="s">
        <v>11</v>
      </c>
      <c r="F2728" s="196" t="s">
        <v>11</v>
      </c>
      <c r="G2728" s="196">
        <v>94963</v>
      </c>
      <c r="H2728" s="196" t="s">
        <v>2811</v>
      </c>
      <c r="I2728" s="196" t="s">
        <v>15</v>
      </c>
      <c r="J2728" s="196" t="s">
        <v>62</v>
      </c>
      <c r="K2728" s="197">
        <v>391.07</v>
      </c>
      <c r="L2728" s="196" t="s">
        <v>63</v>
      </c>
      <c r="M2728"/>
    </row>
    <row r="2729" spans="1:13" ht="13.5" hidden="1" x14ac:dyDescent="0.25">
      <c r="A2729" s="196" t="s">
        <v>2377</v>
      </c>
      <c r="B2729" s="196" t="s">
        <v>2378</v>
      </c>
      <c r="C2729" s="196" t="s">
        <v>2797</v>
      </c>
      <c r="D2729" s="196" t="s">
        <v>2798</v>
      </c>
      <c r="E2729" s="197" t="s">
        <v>11</v>
      </c>
      <c r="F2729" s="196" t="s">
        <v>11</v>
      </c>
      <c r="G2729" s="196">
        <v>94964</v>
      </c>
      <c r="H2729" s="196" t="s">
        <v>2812</v>
      </c>
      <c r="I2729" s="196" t="s">
        <v>15</v>
      </c>
      <c r="J2729" s="196" t="s">
        <v>62</v>
      </c>
      <c r="K2729" s="197">
        <v>429.32</v>
      </c>
      <c r="L2729" s="196" t="s">
        <v>63</v>
      </c>
      <c r="M2729"/>
    </row>
    <row r="2730" spans="1:13" ht="13.5" hidden="1" x14ac:dyDescent="0.25">
      <c r="A2730" s="196" t="s">
        <v>2377</v>
      </c>
      <c r="B2730" s="196" t="s">
        <v>2378</v>
      </c>
      <c r="C2730" s="196" t="s">
        <v>2797</v>
      </c>
      <c r="D2730" s="196" t="s">
        <v>2798</v>
      </c>
      <c r="E2730" s="197" t="s">
        <v>11</v>
      </c>
      <c r="F2730" s="196" t="s">
        <v>11</v>
      </c>
      <c r="G2730" s="196">
        <v>94965</v>
      </c>
      <c r="H2730" s="196" t="s">
        <v>2813</v>
      </c>
      <c r="I2730" s="196" t="s">
        <v>15</v>
      </c>
      <c r="J2730" s="196" t="s">
        <v>62</v>
      </c>
      <c r="K2730" s="197">
        <v>441.61</v>
      </c>
      <c r="L2730" s="196" t="s">
        <v>63</v>
      </c>
      <c r="M2730"/>
    </row>
    <row r="2731" spans="1:13" ht="13.5" hidden="1" x14ac:dyDescent="0.25">
      <c r="A2731" s="196" t="s">
        <v>2377</v>
      </c>
      <c r="B2731" s="196" t="s">
        <v>2378</v>
      </c>
      <c r="C2731" s="196" t="s">
        <v>2797</v>
      </c>
      <c r="D2731" s="196" t="s">
        <v>2798</v>
      </c>
      <c r="E2731" s="197" t="s">
        <v>11</v>
      </c>
      <c r="F2731" s="196" t="s">
        <v>11</v>
      </c>
      <c r="G2731" s="196">
        <v>94966</v>
      </c>
      <c r="H2731" s="196" t="s">
        <v>2814</v>
      </c>
      <c r="I2731" s="196" t="s">
        <v>15</v>
      </c>
      <c r="J2731" s="196" t="s">
        <v>62</v>
      </c>
      <c r="K2731" s="197">
        <v>455.73</v>
      </c>
      <c r="L2731" s="196" t="s">
        <v>63</v>
      </c>
      <c r="M2731"/>
    </row>
    <row r="2732" spans="1:13" ht="13.5" hidden="1" x14ac:dyDescent="0.25">
      <c r="A2732" s="196" t="s">
        <v>2377</v>
      </c>
      <c r="B2732" s="196" t="s">
        <v>2378</v>
      </c>
      <c r="C2732" s="196" t="s">
        <v>2797</v>
      </c>
      <c r="D2732" s="196" t="s">
        <v>2798</v>
      </c>
      <c r="E2732" s="197" t="s">
        <v>11</v>
      </c>
      <c r="F2732" s="196" t="s">
        <v>11</v>
      </c>
      <c r="G2732" s="196">
        <v>94967</v>
      </c>
      <c r="H2732" s="196" t="s">
        <v>2815</v>
      </c>
      <c r="I2732" s="196" t="s">
        <v>15</v>
      </c>
      <c r="J2732" s="196" t="s">
        <v>62</v>
      </c>
      <c r="K2732" s="197">
        <v>519.58000000000004</v>
      </c>
      <c r="L2732" s="196" t="s">
        <v>63</v>
      </c>
      <c r="M2732"/>
    </row>
    <row r="2733" spans="1:13" ht="13.5" hidden="1" x14ac:dyDescent="0.25">
      <c r="A2733" s="196" t="s">
        <v>2377</v>
      </c>
      <c r="B2733" s="196" t="s">
        <v>2378</v>
      </c>
      <c r="C2733" s="196" t="s">
        <v>2797</v>
      </c>
      <c r="D2733" s="196" t="s">
        <v>2798</v>
      </c>
      <c r="E2733" s="197" t="s">
        <v>11</v>
      </c>
      <c r="F2733" s="196" t="s">
        <v>11</v>
      </c>
      <c r="G2733" s="196">
        <v>94968</v>
      </c>
      <c r="H2733" s="196" t="s">
        <v>2816</v>
      </c>
      <c r="I2733" s="196" t="s">
        <v>15</v>
      </c>
      <c r="J2733" s="196" t="s">
        <v>62</v>
      </c>
      <c r="K2733" s="197">
        <v>348.29</v>
      </c>
      <c r="L2733" s="196" t="s">
        <v>63</v>
      </c>
      <c r="M2733"/>
    </row>
    <row r="2734" spans="1:13" ht="13.5" hidden="1" x14ac:dyDescent="0.25">
      <c r="A2734" s="196" t="s">
        <v>2377</v>
      </c>
      <c r="B2734" s="196" t="s">
        <v>2378</v>
      </c>
      <c r="C2734" s="196" t="s">
        <v>2797</v>
      </c>
      <c r="D2734" s="196" t="s">
        <v>2798</v>
      </c>
      <c r="E2734" s="197" t="s">
        <v>11</v>
      </c>
      <c r="F2734" s="196" t="s">
        <v>11</v>
      </c>
      <c r="G2734" s="196">
        <v>94969</v>
      </c>
      <c r="H2734" s="196" t="s">
        <v>2817</v>
      </c>
      <c r="I2734" s="196" t="s">
        <v>15</v>
      </c>
      <c r="J2734" s="196" t="s">
        <v>62</v>
      </c>
      <c r="K2734" s="197">
        <v>380.6</v>
      </c>
      <c r="L2734" s="196" t="s">
        <v>63</v>
      </c>
      <c r="M2734"/>
    </row>
    <row r="2735" spans="1:13" ht="13.5" hidden="1" x14ac:dyDescent="0.25">
      <c r="A2735" s="196" t="s">
        <v>2377</v>
      </c>
      <c r="B2735" s="196" t="s">
        <v>2378</v>
      </c>
      <c r="C2735" s="196" t="s">
        <v>2797</v>
      </c>
      <c r="D2735" s="196" t="s">
        <v>2798</v>
      </c>
      <c r="E2735" s="197" t="s">
        <v>11</v>
      </c>
      <c r="F2735" s="196" t="s">
        <v>11</v>
      </c>
      <c r="G2735" s="196">
        <v>94970</v>
      </c>
      <c r="H2735" s="196" t="s">
        <v>2818</v>
      </c>
      <c r="I2735" s="196" t="s">
        <v>15</v>
      </c>
      <c r="J2735" s="196" t="s">
        <v>62</v>
      </c>
      <c r="K2735" s="197">
        <v>409.76</v>
      </c>
      <c r="L2735" s="196" t="s">
        <v>63</v>
      </c>
      <c r="M2735"/>
    </row>
    <row r="2736" spans="1:13" ht="13.5" hidden="1" x14ac:dyDescent="0.25">
      <c r="A2736" s="196" t="s">
        <v>2377</v>
      </c>
      <c r="B2736" s="196" t="s">
        <v>2378</v>
      </c>
      <c r="C2736" s="196" t="s">
        <v>2797</v>
      </c>
      <c r="D2736" s="196" t="s">
        <v>2798</v>
      </c>
      <c r="E2736" s="197" t="s">
        <v>11</v>
      </c>
      <c r="F2736" s="196" t="s">
        <v>11</v>
      </c>
      <c r="G2736" s="196">
        <v>94971</v>
      </c>
      <c r="H2736" s="196" t="s">
        <v>2819</v>
      </c>
      <c r="I2736" s="196" t="s">
        <v>15</v>
      </c>
      <c r="J2736" s="196" t="s">
        <v>62</v>
      </c>
      <c r="K2736" s="197">
        <v>430.45</v>
      </c>
      <c r="L2736" s="196" t="s">
        <v>63</v>
      </c>
      <c r="M2736"/>
    </row>
    <row r="2737" spans="1:13" ht="13.5" hidden="1" x14ac:dyDescent="0.25">
      <c r="A2737" s="196" t="s">
        <v>2377</v>
      </c>
      <c r="B2737" s="196" t="s">
        <v>2378</v>
      </c>
      <c r="C2737" s="196" t="s">
        <v>2797</v>
      </c>
      <c r="D2737" s="196" t="s">
        <v>2798</v>
      </c>
      <c r="E2737" s="197" t="s">
        <v>11</v>
      </c>
      <c r="F2737" s="196" t="s">
        <v>11</v>
      </c>
      <c r="G2737" s="196">
        <v>94972</v>
      </c>
      <c r="H2737" s="196" t="s">
        <v>2820</v>
      </c>
      <c r="I2737" s="196" t="s">
        <v>15</v>
      </c>
      <c r="J2737" s="196" t="s">
        <v>62</v>
      </c>
      <c r="K2737" s="197">
        <v>444.61</v>
      </c>
      <c r="L2737" s="196" t="s">
        <v>63</v>
      </c>
      <c r="M2737"/>
    </row>
    <row r="2738" spans="1:13" ht="13.5" hidden="1" x14ac:dyDescent="0.25">
      <c r="A2738" s="196" t="s">
        <v>2377</v>
      </c>
      <c r="B2738" s="196" t="s">
        <v>2378</v>
      </c>
      <c r="C2738" s="196" t="s">
        <v>2797</v>
      </c>
      <c r="D2738" s="196" t="s">
        <v>2798</v>
      </c>
      <c r="E2738" s="197" t="s">
        <v>11</v>
      </c>
      <c r="F2738" s="196" t="s">
        <v>11</v>
      </c>
      <c r="G2738" s="196">
        <v>94973</v>
      </c>
      <c r="H2738" s="196" t="s">
        <v>2821</v>
      </c>
      <c r="I2738" s="196" t="s">
        <v>15</v>
      </c>
      <c r="J2738" s="196" t="s">
        <v>62</v>
      </c>
      <c r="K2738" s="197">
        <v>505.48</v>
      </c>
      <c r="L2738" s="196" t="s">
        <v>63</v>
      </c>
      <c r="M2738"/>
    </row>
    <row r="2739" spans="1:13" ht="13.5" hidden="1" x14ac:dyDescent="0.25">
      <c r="A2739" s="196" t="s">
        <v>2377</v>
      </c>
      <c r="B2739" s="196" t="s">
        <v>2378</v>
      </c>
      <c r="C2739" s="196" t="s">
        <v>2797</v>
      </c>
      <c r="D2739" s="196" t="s">
        <v>2798</v>
      </c>
      <c r="E2739" s="197" t="s">
        <v>11</v>
      </c>
      <c r="F2739" s="196" t="s">
        <v>11</v>
      </c>
      <c r="G2739" s="196">
        <v>94974</v>
      </c>
      <c r="H2739" s="196" t="s">
        <v>2822</v>
      </c>
      <c r="I2739" s="196" t="s">
        <v>15</v>
      </c>
      <c r="J2739" s="196" t="s">
        <v>62</v>
      </c>
      <c r="K2739" s="197">
        <v>435.24</v>
      </c>
      <c r="L2739" s="196" t="s">
        <v>63</v>
      </c>
      <c r="M2739"/>
    </row>
    <row r="2740" spans="1:13" ht="13.5" hidden="1" x14ac:dyDescent="0.25">
      <c r="A2740" s="196" t="s">
        <v>2377</v>
      </c>
      <c r="B2740" s="196" t="s">
        <v>2378</v>
      </c>
      <c r="C2740" s="196" t="s">
        <v>2797</v>
      </c>
      <c r="D2740" s="196" t="s">
        <v>2798</v>
      </c>
      <c r="E2740" s="197" t="s">
        <v>11</v>
      </c>
      <c r="F2740" s="196" t="s">
        <v>11</v>
      </c>
      <c r="G2740" s="196">
        <v>94975</v>
      </c>
      <c r="H2740" s="196" t="s">
        <v>2823</v>
      </c>
      <c r="I2740" s="196" t="s">
        <v>15</v>
      </c>
      <c r="J2740" s="196" t="s">
        <v>62</v>
      </c>
      <c r="K2740" s="197">
        <v>466.71</v>
      </c>
      <c r="L2740" s="196" t="s">
        <v>63</v>
      </c>
      <c r="M2740"/>
    </row>
    <row r="2741" spans="1:13" ht="13.5" hidden="1" x14ac:dyDescent="0.25">
      <c r="A2741" s="196" t="s">
        <v>2377</v>
      </c>
      <c r="B2741" s="196" t="s">
        <v>2378</v>
      </c>
      <c r="C2741" s="196" t="s">
        <v>2797</v>
      </c>
      <c r="D2741" s="196" t="s">
        <v>2798</v>
      </c>
      <c r="E2741" s="197" t="s">
        <v>11</v>
      </c>
      <c r="F2741" s="196" t="s">
        <v>11</v>
      </c>
      <c r="G2741" s="196">
        <v>96555</v>
      </c>
      <c r="H2741" s="196" t="s">
        <v>2824</v>
      </c>
      <c r="I2741" s="196" t="s">
        <v>15</v>
      </c>
      <c r="J2741" s="196" t="s">
        <v>62</v>
      </c>
      <c r="K2741" s="197">
        <v>682.91</v>
      </c>
      <c r="L2741" s="196" t="s">
        <v>63</v>
      </c>
      <c r="M2741"/>
    </row>
    <row r="2742" spans="1:13" ht="13.5" hidden="1" x14ac:dyDescent="0.25">
      <c r="A2742" s="196" t="s">
        <v>2377</v>
      </c>
      <c r="B2742" s="196" t="s">
        <v>2378</v>
      </c>
      <c r="C2742" s="196" t="s">
        <v>2797</v>
      </c>
      <c r="D2742" s="196" t="s">
        <v>2798</v>
      </c>
      <c r="E2742" s="197" t="s">
        <v>11</v>
      </c>
      <c r="F2742" s="196" t="s">
        <v>11</v>
      </c>
      <c r="G2742" s="196">
        <v>96556</v>
      </c>
      <c r="H2742" s="196" t="s">
        <v>2825</v>
      </c>
      <c r="I2742" s="196" t="s">
        <v>15</v>
      </c>
      <c r="J2742" s="196" t="s">
        <v>62</v>
      </c>
      <c r="K2742" s="197">
        <v>868.07</v>
      </c>
      <c r="L2742" s="196" t="s">
        <v>63</v>
      </c>
      <c r="M2742"/>
    </row>
    <row r="2743" spans="1:13" ht="13.5" hidden="1" x14ac:dyDescent="0.25">
      <c r="A2743" s="196" t="s">
        <v>2377</v>
      </c>
      <c r="B2743" s="196" t="s">
        <v>2378</v>
      </c>
      <c r="C2743" s="196" t="s">
        <v>2797</v>
      </c>
      <c r="D2743" s="196" t="s">
        <v>2798</v>
      </c>
      <c r="E2743" s="197" t="s">
        <v>11</v>
      </c>
      <c r="F2743" s="196" t="s">
        <v>11</v>
      </c>
      <c r="G2743" s="196">
        <v>96557</v>
      </c>
      <c r="H2743" s="196" t="s">
        <v>2826</v>
      </c>
      <c r="I2743" s="196" t="s">
        <v>15</v>
      </c>
      <c r="J2743" s="196" t="s">
        <v>62</v>
      </c>
      <c r="K2743" s="197">
        <v>619.16999999999996</v>
      </c>
      <c r="L2743" s="196" t="s">
        <v>63</v>
      </c>
      <c r="M2743"/>
    </row>
    <row r="2744" spans="1:13" ht="13.5" hidden="1" x14ac:dyDescent="0.25">
      <c r="A2744" s="196" t="s">
        <v>2377</v>
      </c>
      <c r="B2744" s="196" t="s">
        <v>2378</v>
      </c>
      <c r="C2744" s="196" t="s">
        <v>2797</v>
      </c>
      <c r="D2744" s="196" t="s">
        <v>2798</v>
      </c>
      <c r="E2744" s="197" t="s">
        <v>11</v>
      </c>
      <c r="F2744" s="196" t="s">
        <v>11</v>
      </c>
      <c r="G2744" s="196">
        <v>96558</v>
      </c>
      <c r="H2744" s="196" t="s">
        <v>2827</v>
      </c>
      <c r="I2744" s="196" t="s">
        <v>15</v>
      </c>
      <c r="J2744" s="196" t="s">
        <v>62</v>
      </c>
      <c r="K2744" s="197">
        <v>653.45000000000005</v>
      </c>
      <c r="L2744" s="196" t="s">
        <v>63</v>
      </c>
      <c r="M2744"/>
    </row>
    <row r="2745" spans="1:13" ht="13.5" hidden="1" x14ac:dyDescent="0.25">
      <c r="A2745" s="196" t="s">
        <v>2377</v>
      </c>
      <c r="B2745" s="196" t="s">
        <v>2378</v>
      </c>
      <c r="C2745" s="196" t="s">
        <v>2797</v>
      </c>
      <c r="D2745" s="196" t="s">
        <v>2798</v>
      </c>
      <c r="E2745" s="197" t="s">
        <v>11</v>
      </c>
      <c r="F2745" s="196" t="s">
        <v>11</v>
      </c>
      <c r="G2745" s="196">
        <v>99235</v>
      </c>
      <c r="H2745" s="196" t="s">
        <v>2828</v>
      </c>
      <c r="I2745" s="196" t="s">
        <v>15</v>
      </c>
      <c r="J2745" s="196" t="s">
        <v>62</v>
      </c>
      <c r="K2745" s="197">
        <v>563.92999999999995</v>
      </c>
      <c r="L2745" s="196" t="s">
        <v>63</v>
      </c>
      <c r="M2745"/>
    </row>
    <row r="2746" spans="1:13" ht="13.5" hidden="1" x14ac:dyDescent="0.25">
      <c r="A2746" s="196" t="s">
        <v>2377</v>
      </c>
      <c r="B2746" s="196" t="s">
        <v>2378</v>
      </c>
      <c r="C2746" s="196" t="s">
        <v>2797</v>
      </c>
      <c r="D2746" s="196" t="s">
        <v>2798</v>
      </c>
      <c r="E2746" s="197" t="s">
        <v>11</v>
      </c>
      <c r="F2746" s="196" t="s">
        <v>11</v>
      </c>
      <c r="G2746" s="196">
        <v>99431</v>
      </c>
      <c r="H2746" s="196" t="s">
        <v>2829</v>
      </c>
      <c r="I2746" s="196" t="s">
        <v>15</v>
      </c>
      <c r="J2746" s="196" t="s">
        <v>62</v>
      </c>
      <c r="K2746" s="197">
        <v>632.47</v>
      </c>
      <c r="L2746" s="196" t="s">
        <v>63</v>
      </c>
      <c r="M2746"/>
    </row>
    <row r="2747" spans="1:13" ht="13.5" hidden="1" x14ac:dyDescent="0.25">
      <c r="A2747" s="196" t="s">
        <v>2377</v>
      </c>
      <c r="B2747" s="196" t="s">
        <v>2378</v>
      </c>
      <c r="C2747" s="196" t="s">
        <v>2797</v>
      </c>
      <c r="D2747" s="196" t="s">
        <v>2798</v>
      </c>
      <c r="E2747" s="197" t="s">
        <v>11</v>
      </c>
      <c r="F2747" s="196" t="s">
        <v>11</v>
      </c>
      <c r="G2747" s="196">
        <v>99432</v>
      </c>
      <c r="H2747" s="196" t="s">
        <v>2830</v>
      </c>
      <c r="I2747" s="196" t="s">
        <v>15</v>
      </c>
      <c r="J2747" s="196" t="s">
        <v>62</v>
      </c>
      <c r="K2747" s="197">
        <v>617.72</v>
      </c>
      <c r="L2747" s="196" t="s">
        <v>63</v>
      </c>
      <c r="M2747"/>
    </row>
    <row r="2748" spans="1:13" ht="13.5" hidden="1" x14ac:dyDescent="0.25">
      <c r="A2748" s="196" t="s">
        <v>2377</v>
      </c>
      <c r="B2748" s="196" t="s">
        <v>2378</v>
      </c>
      <c r="C2748" s="196" t="s">
        <v>2797</v>
      </c>
      <c r="D2748" s="196" t="s">
        <v>2798</v>
      </c>
      <c r="E2748" s="197" t="s">
        <v>11</v>
      </c>
      <c r="F2748" s="196" t="s">
        <v>11</v>
      </c>
      <c r="G2748" s="196">
        <v>99433</v>
      </c>
      <c r="H2748" s="196" t="s">
        <v>2831</v>
      </c>
      <c r="I2748" s="196" t="s">
        <v>15</v>
      </c>
      <c r="J2748" s="196" t="s">
        <v>62</v>
      </c>
      <c r="K2748" s="197">
        <v>675.66</v>
      </c>
      <c r="L2748" s="196" t="s">
        <v>63</v>
      </c>
      <c r="M2748"/>
    </row>
    <row r="2749" spans="1:13" ht="13.5" hidden="1" x14ac:dyDescent="0.25">
      <c r="A2749" s="196" t="s">
        <v>2377</v>
      </c>
      <c r="B2749" s="196" t="s">
        <v>2378</v>
      </c>
      <c r="C2749" s="196" t="s">
        <v>2797</v>
      </c>
      <c r="D2749" s="196" t="s">
        <v>2798</v>
      </c>
      <c r="E2749" s="197" t="s">
        <v>11</v>
      </c>
      <c r="F2749" s="196" t="s">
        <v>11</v>
      </c>
      <c r="G2749" s="196">
        <v>99434</v>
      </c>
      <c r="H2749" s="196" t="s">
        <v>2832</v>
      </c>
      <c r="I2749" s="196" t="s">
        <v>15</v>
      </c>
      <c r="J2749" s="196" t="s">
        <v>62</v>
      </c>
      <c r="K2749" s="197">
        <v>637.01</v>
      </c>
      <c r="L2749" s="196" t="s">
        <v>63</v>
      </c>
      <c r="M2749"/>
    </row>
    <row r="2750" spans="1:13" ht="13.5" hidden="1" x14ac:dyDescent="0.25">
      <c r="A2750" s="196" t="s">
        <v>2377</v>
      </c>
      <c r="B2750" s="196" t="s">
        <v>2378</v>
      </c>
      <c r="C2750" s="196" t="s">
        <v>2797</v>
      </c>
      <c r="D2750" s="196" t="s">
        <v>2798</v>
      </c>
      <c r="E2750" s="197" t="s">
        <v>11</v>
      </c>
      <c r="F2750" s="196" t="s">
        <v>11</v>
      </c>
      <c r="G2750" s="196">
        <v>99435</v>
      </c>
      <c r="H2750" s="196" t="s">
        <v>2833</v>
      </c>
      <c r="I2750" s="196" t="s">
        <v>15</v>
      </c>
      <c r="J2750" s="196" t="s">
        <v>62</v>
      </c>
      <c r="K2750" s="197">
        <v>620.98</v>
      </c>
      <c r="L2750" s="196" t="s">
        <v>63</v>
      </c>
      <c r="M2750"/>
    </row>
    <row r="2751" spans="1:13" ht="13.5" hidden="1" x14ac:dyDescent="0.25">
      <c r="A2751" s="196" t="s">
        <v>2377</v>
      </c>
      <c r="B2751" s="196" t="s">
        <v>2378</v>
      </c>
      <c r="C2751" s="196" t="s">
        <v>2797</v>
      </c>
      <c r="D2751" s="196" t="s">
        <v>2798</v>
      </c>
      <c r="E2751" s="197" t="s">
        <v>11</v>
      </c>
      <c r="F2751" s="196" t="s">
        <v>11</v>
      </c>
      <c r="G2751" s="196">
        <v>99436</v>
      </c>
      <c r="H2751" s="196" t="s">
        <v>2834</v>
      </c>
      <c r="I2751" s="196" t="s">
        <v>15</v>
      </c>
      <c r="J2751" s="196" t="s">
        <v>62</v>
      </c>
      <c r="K2751" s="197">
        <v>701.6</v>
      </c>
      <c r="L2751" s="196" t="s">
        <v>63</v>
      </c>
      <c r="M2751"/>
    </row>
    <row r="2752" spans="1:13" ht="13.5" hidden="1" x14ac:dyDescent="0.25">
      <c r="A2752" s="196" t="s">
        <v>2377</v>
      </c>
      <c r="B2752" s="196" t="s">
        <v>2378</v>
      </c>
      <c r="C2752" s="196" t="s">
        <v>2797</v>
      </c>
      <c r="D2752" s="196" t="s">
        <v>2798</v>
      </c>
      <c r="E2752" s="197" t="s">
        <v>11</v>
      </c>
      <c r="F2752" s="196" t="s">
        <v>11</v>
      </c>
      <c r="G2752" s="196">
        <v>99437</v>
      </c>
      <c r="H2752" s="196" t="s">
        <v>2836</v>
      </c>
      <c r="I2752" s="196" t="s">
        <v>15</v>
      </c>
      <c r="J2752" s="196" t="s">
        <v>62</v>
      </c>
      <c r="K2752" s="197">
        <v>601.36</v>
      </c>
      <c r="L2752" s="196" t="s">
        <v>63</v>
      </c>
      <c r="M2752"/>
    </row>
    <row r="2753" spans="1:13" ht="13.5" hidden="1" x14ac:dyDescent="0.25">
      <c r="A2753" s="196" t="s">
        <v>2377</v>
      </c>
      <c r="B2753" s="196" t="s">
        <v>2378</v>
      </c>
      <c r="C2753" s="196" t="s">
        <v>2797</v>
      </c>
      <c r="D2753" s="196" t="s">
        <v>2798</v>
      </c>
      <c r="E2753" s="197" t="s">
        <v>11</v>
      </c>
      <c r="F2753" s="196" t="s">
        <v>11</v>
      </c>
      <c r="G2753" s="196">
        <v>99438</v>
      </c>
      <c r="H2753" s="196" t="s">
        <v>2835</v>
      </c>
      <c r="I2753" s="196" t="s">
        <v>15</v>
      </c>
      <c r="J2753" s="196" t="s">
        <v>62</v>
      </c>
      <c r="K2753" s="197">
        <v>609.82000000000005</v>
      </c>
      <c r="L2753" s="196" t="s">
        <v>63</v>
      </c>
      <c r="M2753"/>
    </row>
    <row r="2754" spans="1:13" ht="13.5" hidden="1" x14ac:dyDescent="0.25">
      <c r="A2754" s="196" t="s">
        <v>2377</v>
      </c>
      <c r="B2754" s="196" t="s">
        <v>2378</v>
      </c>
      <c r="C2754" s="196" t="s">
        <v>2797</v>
      </c>
      <c r="D2754" s="196" t="s">
        <v>2798</v>
      </c>
      <c r="E2754" s="197" t="s">
        <v>11</v>
      </c>
      <c r="F2754" s="196" t="s">
        <v>11</v>
      </c>
      <c r="G2754" s="196">
        <v>99439</v>
      </c>
      <c r="H2754" s="196" t="s">
        <v>2837</v>
      </c>
      <c r="I2754" s="196" t="s">
        <v>15</v>
      </c>
      <c r="J2754" s="196" t="s">
        <v>62</v>
      </c>
      <c r="K2754" s="197">
        <v>625.27</v>
      </c>
      <c r="L2754" s="196" t="s">
        <v>63</v>
      </c>
      <c r="M2754"/>
    </row>
    <row r="2755" spans="1:13" ht="13.5" hidden="1" x14ac:dyDescent="0.25">
      <c r="A2755" s="196" t="s">
        <v>2377</v>
      </c>
      <c r="B2755" s="196" t="s">
        <v>2378</v>
      </c>
      <c r="C2755" s="196" t="s">
        <v>2797</v>
      </c>
      <c r="D2755" s="196" t="s">
        <v>2798</v>
      </c>
      <c r="E2755" s="197" t="s">
        <v>11</v>
      </c>
      <c r="F2755" s="196" t="s">
        <v>11</v>
      </c>
      <c r="G2755" s="196">
        <v>102473</v>
      </c>
      <c r="H2755" s="196" t="s">
        <v>2838</v>
      </c>
      <c r="I2755" s="196" t="s">
        <v>15</v>
      </c>
      <c r="J2755" s="196" t="s">
        <v>62</v>
      </c>
      <c r="K2755" s="197">
        <v>468.91</v>
      </c>
      <c r="L2755" s="196" t="s">
        <v>63</v>
      </c>
      <c r="M2755"/>
    </row>
    <row r="2756" spans="1:13" ht="13.5" hidden="1" x14ac:dyDescent="0.25">
      <c r="A2756" s="196" t="s">
        <v>2377</v>
      </c>
      <c r="B2756" s="196" t="s">
        <v>2378</v>
      </c>
      <c r="C2756" s="196" t="s">
        <v>2797</v>
      </c>
      <c r="D2756" s="196" t="s">
        <v>2798</v>
      </c>
      <c r="E2756" s="197" t="s">
        <v>11</v>
      </c>
      <c r="F2756" s="196" t="s">
        <v>11</v>
      </c>
      <c r="G2756" s="196">
        <v>102474</v>
      </c>
      <c r="H2756" s="196" t="s">
        <v>2839</v>
      </c>
      <c r="I2756" s="196" t="s">
        <v>15</v>
      </c>
      <c r="J2756" s="196" t="s">
        <v>62</v>
      </c>
      <c r="K2756" s="197">
        <v>502.55</v>
      </c>
      <c r="L2756" s="196" t="s">
        <v>63</v>
      </c>
      <c r="M2756"/>
    </row>
    <row r="2757" spans="1:13" ht="13.5" hidden="1" x14ac:dyDescent="0.25">
      <c r="A2757" s="196" t="s">
        <v>2377</v>
      </c>
      <c r="B2757" s="196" t="s">
        <v>2378</v>
      </c>
      <c r="C2757" s="196" t="s">
        <v>2797</v>
      </c>
      <c r="D2757" s="196" t="s">
        <v>2798</v>
      </c>
      <c r="E2757" s="197" t="s">
        <v>11</v>
      </c>
      <c r="F2757" s="196" t="s">
        <v>11</v>
      </c>
      <c r="G2757" s="196">
        <v>102475</v>
      </c>
      <c r="H2757" s="196" t="s">
        <v>2840</v>
      </c>
      <c r="I2757" s="196" t="s">
        <v>15</v>
      </c>
      <c r="J2757" s="196" t="s">
        <v>62</v>
      </c>
      <c r="K2757" s="197">
        <v>545.66999999999996</v>
      </c>
      <c r="L2757" s="196" t="s">
        <v>63</v>
      </c>
      <c r="M2757"/>
    </row>
    <row r="2758" spans="1:13" ht="13.5" hidden="1" x14ac:dyDescent="0.25">
      <c r="A2758" s="196" t="s">
        <v>2377</v>
      </c>
      <c r="B2758" s="196" t="s">
        <v>2378</v>
      </c>
      <c r="C2758" s="196" t="s">
        <v>2797</v>
      </c>
      <c r="D2758" s="196" t="s">
        <v>2798</v>
      </c>
      <c r="E2758" s="197" t="s">
        <v>11</v>
      </c>
      <c r="F2758" s="196" t="s">
        <v>11</v>
      </c>
      <c r="G2758" s="196">
        <v>102476</v>
      </c>
      <c r="H2758" s="196" t="s">
        <v>2841</v>
      </c>
      <c r="I2758" s="196" t="s">
        <v>15</v>
      </c>
      <c r="J2758" s="196" t="s">
        <v>62</v>
      </c>
      <c r="K2758" s="197">
        <v>555.36</v>
      </c>
      <c r="L2758" s="196" t="s">
        <v>63</v>
      </c>
      <c r="M2758"/>
    </row>
    <row r="2759" spans="1:13" ht="13.5" hidden="1" x14ac:dyDescent="0.25">
      <c r="A2759" s="196" t="s">
        <v>2377</v>
      </c>
      <c r="B2759" s="196" t="s">
        <v>2378</v>
      </c>
      <c r="C2759" s="196" t="s">
        <v>2797</v>
      </c>
      <c r="D2759" s="196" t="s">
        <v>2798</v>
      </c>
      <c r="E2759" s="197" t="s">
        <v>11</v>
      </c>
      <c r="F2759" s="196" t="s">
        <v>11</v>
      </c>
      <c r="G2759" s="196">
        <v>102477</v>
      </c>
      <c r="H2759" s="196" t="s">
        <v>2842</v>
      </c>
      <c r="I2759" s="196" t="s">
        <v>15</v>
      </c>
      <c r="J2759" s="196" t="s">
        <v>62</v>
      </c>
      <c r="K2759" s="197">
        <v>589.76</v>
      </c>
      <c r="L2759" s="196" t="s">
        <v>63</v>
      </c>
      <c r="M2759"/>
    </row>
    <row r="2760" spans="1:13" ht="13.5" hidden="1" x14ac:dyDescent="0.25">
      <c r="A2760" s="196" t="s">
        <v>2377</v>
      </c>
      <c r="B2760" s="196" t="s">
        <v>2378</v>
      </c>
      <c r="C2760" s="196" t="s">
        <v>2797</v>
      </c>
      <c r="D2760" s="196" t="s">
        <v>2798</v>
      </c>
      <c r="E2760" s="197" t="s">
        <v>11</v>
      </c>
      <c r="F2760" s="196" t="s">
        <v>11</v>
      </c>
      <c r="G2760" s="196">
        <v>102478</v>
      </c>
      <c r="H2760" s="196" t="s">
        <v>2843</v>
      </c>
      <c r="I2760" s="196" t="s">
        <v>15</v>
      </c>
      <c r="J2760" s="196" t="s">
        <v>62</v>
      </c>
      <c r="K2760" s="197">
        <v>630.99</v>
      </c>
      <c r="L2760" s="196" t="s">
        <v>63</v>
      </c>
      <c r="M2760"/>
    </row>
    <row r="2761" spans="1:13" ht="13.5" hidden="1" x14ac:dyDescent="0.25">
      <c r="A2761" s="196" t="s">
        <v>2377</v>
      </c>
      <c r="B2761" s="196" t="s">
        <v>2378</v>
      </c>
      <c r="C2761" s="196" t="s">
        <v>2797</v>
      </c>
      <c r="D2761" s="196" t="s">
        <v>2798</v>
      </c>
      <c r="E2761" s="197" t="s">
        <v>11</v>
      </c>
      <c r="F2761" s="196" t="s">
        <v>11</v>
      </c>
      <c r="G2761" s="196">
        <v>102479</v>
      </c>
      <c r="H2761" s="196" t="s">
        <v>2844</v>
      </c>
      <c r="I2761" s="196" t="s">
        <v>15</v>
      </c>
      <c r="J2761" s="196" t="s">
        <v>62</v>
      </c>
      <c r="K2761" s="197">
        <v>462.35</v>
      </c>
      <c r="L2761" s="196" t="s">
        <v>63</v>
      </c>
      <c r="M2761"/>
    </row>
    <row r="2762" spans="1:13" ht="13.5" hidden="1" x14ac:dyDescent="0.25">
      <c r="A2762" s="196" t="s">
        <v>2377</v>
      </c>
      <c r="B2762" s="196" t="s">
        <v>2378</v>
      </c>
      <c r="C2762" s="196" t="s">
        <v>2797</v>
      </c>
      <c r="D2762" s="196" t="s">
        <v>2798</v>
      </c>
      <c r="E2762" s="197" t="s">
        <v>11</v>
      </c>
      <c r="F2762" s="196" t="s">
        <v>11</v>
      </c>
      <c r="G2762" s="196">
        <v>102480</v>
      </c>
      <c r="H2762" s="196" t="s">
        <v>2845</v>
      </c>
      <c r="I2762" s="196" t="s">
        <v>15</v>
      </c>
      <c r="J2762" s="196" t="s">
        <v>62</v>
      </c>
      <c r="K2762" s="197">
        <v>492.44</v>
      </c>
      <c r="L2762" s="196" t="s">
        <v>63</v>
      </c>
      <c r="M2762"/>
    </row>
    <row r="2763" spans="1:13" ht="13.5" hidden="1" x14ac:dyDescent="0.25">
      <c r="A2763" s="196" t="s">
        <v>2377</v>
      </c>
      <c r="B2763" s="196" t="s">
        <v>2378</v>
      </c>
      <c r="C2763" s="196" t="s">
        <v>2797</v>
      </c>
      <c r="D2763" s="196" t="s">
        <v>2798</v>
      </c>
      <c r="E2763" s="197" t="s">
        <v>11</v>
      </c>
      <c r="F2763" s="196" t="s">
        <v>11</v>
      </c>
      <c r="G2763" s="196">
        <v>102481</v>
      </c>
      <c r="H2763" s="196" t="s">
        <v>2846</v>
      </c>
      <c r="I2763" s="196" t="s">
        <v>15</v>
      </c>
      <c r="J2763" s="196" t="s">
        <v>62</v>
      </c>
      <c r="K2763" s="197">
        <v>526.20000000000005</v>
      </c>
      <c r="L2763" s="196" t="s">
        <v>63</v>
      </c>
      <c r="M2763"/>
    </row>
    <row r="2764" spans="1:13" ht="13.5" hidden="1" x14ac:dyDescent="0.25">
      <c r="A2764" s="196" t="s">
        <v>2377</v>
      </c>
      <c r="B2764" s="196" t="s">
        <v>2378</v>
      </c>
      <c r="C2764" s="196" t="s">
        <v>2797</v>
      </c>
      <c r="D2764" s="196" t="s">
        <v>2798</v>
      </c>
      <c r="E2764" s="197" t="s">
        <v>11</v>
      </c>
      <c r="F2764" s="196" t="s">
        <v>11</v>
      </c>
      <c r="G2764" s="196">
        <v>102482</v>
      </c>
      <c r="H2764" s="196" t="s">
        <v>2847</v>
      </c>
      <c r="I2764" s="196" t="s">
        <v>15</v>
      </c>
      <c r="J2764" s="196" t="s">
        <v>62</v>
      </c>
      <c r="K2764" s="197">
        <v>548.87</v>
      </c>
      <c r="L2764" s="196" t="s">
        <v>63</v>
      </c>
      <c r="M2764"/>
    </row>
    <row r="2765" spans="1:13" ht="13.5" hidden="1" x14ac:dyDescent="0.25">
      <c r="A2765" s="196" t="s">
        <v>2377</v>
      </c>
      <c r="B2765" s="196" t="s">
        <v>2378</v>
      </c>
      <c r="C2765" s="196" t="s">
        <v>2797</v>
      </c>
      <c r="D2765" s="196" t="s">
        <v>2798</v>
      </c>
      <c r="E2765" s="197" t="s">
        <v>11</v>
      </c>
      <c r="F2765" s="196" t="s">
        <v>11</v>
      </c>
      <c r="G2765" s="196">
        <v>102483</v>
      </c>
      <c r="H2765" s="196" t="s">
        <v>2848</v>
      </c>
      <c r="I2765" s="196" t="s">
        <v>15</v>
      </c>
      <c r="J2765" s="196" t="s">
        <v>62</v>
      </c>
      <c r="K2765" s="197">
        <v>576.72</v>
      </c>
      <c r="L2765" s="196" t="s">
        <v>63</v>
      </c>
      <c r="M2765"/>
    </row>
    <row r="2766" spans="1:13" ht="13.5" hidden="1" x14ac:dyDescent="0.25">
      <c r="A2766" s="196" t="s">
        <v>2377</v>
      </c>
      <c r="B2766" s="196" t="s">
        <v>2378</v>
      </c>
      <c r="C2766" s="196" t="s">
        <v>2797</v>
      </c>
      <c r="D2766" s="196" t="s">
        <v>2798</v>
      </c>
      <c r="E2766" s="197" t="s">
        <v>11</v>
      </c>
      <c r="F2766" s="196" t="s">
        <v>11</v>
      </c>
      <c r="G2766" s="196">
        <v>102484</v>
      </c>
      <c r="H2766" s="196" t="s">
        <v>2849</v>
      </c>
      <c r="I2766" s="196" t="s">
        <v>15</v>
      </c>
      <c r="J2766" s="196" t="s">
        <v>62</v>
      </c>
      <c r="K2766" s="197">
        <v>627.24</v>
      </c>
      <c r="L2766" s="196" t="s">
        <v>63</v>
      </c>
      <c r="M2766"/>
    </row>
    <row r="2767" spans="1:13" ht="13.5" hidden="1" x14ac:dyDescent="0.25">
      <c r="A2767" s="196" t="s">
        <v>2377</v>
      </c>
      <c r="B2767" s="196" t="s">
        <v>2378</v>
      </c>
      <c r="C2767" s="196" t="s">
        <v>2797</v>
      </c>
      <c r="D2767" s="196" t="s">
        <v>2798</v>
      </c>
      <c r="E2767" s="197" t="s">
        <v>11</v>
      </c>
      <c r="F2767" s="196" t="s">
        <v>11</v>
      </c>
      <c r="G2767" s="196">
        <v>102485</v>
      </c>
      <c r="H2767" s="196" t="s">
        <v>2850</v>
      </c>
      <c r="I2767" s="196" t="s">
        <v>15</v>
      </c>
      <c r="J2767" s="196" t="s">
        <v>62</v>
      </c>
      <c r="K2767" s="197">
        <v>550.78</v>
      </c>
      <c r="L2767" s="196" t="s">
        <v>63</v>
      </c>
      <c r="M2767"/>
    </row>
    <row r="2768" spans="1:13" ht="13.5" hidden="1" x14ac:dyDescent="0.25">
      <c r="A2768" s="196" t="s">
        <v>2377</v>
      </c>
      <c r="B2768" s="196" t="s">
        <v>2378</v>
      </c>
      <c r="C2768" s="196" t="s">
        <v>2797</v>
      </c>
      <c r="D2768" s="196" t="s">
        <v>2798</v>
      </c>
      <c r="E2768" s="197" t="s">
        <v>11</v>
      </c>
      <c r="F2768" s="196" t="s">
        <v>11</v>
      </c>
      <c r="G2768" s="196">
        <v>102486</v>
      </c>
      <c r="H2768" s="196" t="s">
        <v>2851</v>
      </c>
      <c r="I2768" s="196" t="s">
        <v>15</v>
      </c>
      <c r="J2768" s="196" t="s">
        <v>62</v>
      </c>
      <c r="K2768" s="197">
        <v>578.51</v>
      </c>
      <c r="L2768" s="196" t="s">
        <v>63</v>
      </c>
      <c r="M2768"/>
    </row>
    <row r="2769" spans="1:13" ht="13.5" hidden="1" x14ac:dyDescent="0.25">
      <c r="A2769" s="196" t="s">
        <v>2377</v>
      </c>
      <c r="B2769" s="196" t="s">
        <v>2378</v>
      </c>
      <c r="C2769" s="196" t="s">
        <v>2797</v>
      </c>
      <c r="D2769" s="196" t="s">
        <v>2798</v>
      </c>
      <c r="E2769" s="197" t="s">
        <v>11</v>
      </c>
      <c r="F2769" s="196" t="s">
        <v>11</v>
      </c>
      <c r="G2769" s="196">
        <v>102487</v>
      </c>
      <c r="H2769" s="196" t="s">
        <v>2852</v>
      </c>
      <c r="I2769" s="196" t="s">
        <v>15</v>
      </c>
      <c r="J2769" s="196" t="s">
        <v>62</v>
      </c>
      <c r="K2769" s="197">
        <v>594.52</v>
      </c>
      <c r="L2769" s="196" t="s">
        <v>63</v>
      </c>
      <c r="M2769"/>
    </row>
    <row r="2770" spans="1:13" ht="13.5" hidden="1" x14ac:dyDescent="0.25">
      <c r="A2770" s="196" t="s">
        <v>2377</v>
      </c>
      <c r="B2770" s="196" t="s">
        <v>2378</v>
      </c>
      <c r="C2770" s="196" t="s">
        <v>2797</v>
      </c>
      <c r="D2770" s="196" t="s">
        <v>2798</v>
      </c>
      <c r="E2770" s="197" t="s">
        <v>11</v>
      </c>
      <c r="F2770" s="196" t="s">
        <v>11</v>
      </c>
      <c r="G2770" s="196">
        <v>103183</v>
      </c>
      <c r="H2770" s="196" t="s">
        <v>2853</v>
      </c>
      <c r="I2770" s="196" t="s">
        <v>15</v>
      </c>
      <c r="J2770" s="196" t="s">
        <v>62</v>
      </c>
      <c r="K2770" s="197">
        <v>715.57</v>
      </c>
      <c r="L2770" s="196" t="s">
        <v>63</v>
      </c>
      <c r="M2770"/>
    </row>
    <row r="2771" spans="1:13" ht="13.5" hidden="1" x14ac:dyDescent="0.25">
      <c r="A2771" s="196" t="s">
        <v>2377</v>
      </c>
      <c r="B2771" s="196" t="s">
        <v>2378</v>
      </c>
      <c r="C2771" s="196" t="s">
        <v>2797</v>
      </c>
      <c r="D2771" s="196" t="s">
        <v>2798</v>
      </c>
      <c r="E2771" s="197" t="s">
        <v>11</v>
      </c>
      <c r="F2771" s="196" t="s">
        <v>11</v>
      </c>
      <c r="G2771" s="196">
        <v>103184</v>
      </c>
      <c r="H2771" s="196" t="s">
        <v>2854</v>
      </c>
      <c r="I2771" s="196" t="s">
        <v>15</v>
      </c>
      <c r="J2771" s="196" t="s">
        <v>62</v>
      </c>
      <c r="K2771" s="197">
        <v>589.6</v>
      </c>
      <c r="L2771" s="196" t="s">
        <v>63</v>
      </c>
      <c r="M2771"/>
    </row>
    <row r="2772" spans="1:13" ht="13.5" hidden="1" x14ac:dyDescent="0.25">
      <c r="A2772" s="196" t="s">
        <v>2377</v>
      </c>
      <c r="B2772" s="196" t="s">
        <v>2378</v>
      </c>
      <c r="C2772" s="196" t="s">
        <v>2797</v>
      </c>
      <c r="D2772" s="196" t="s">
        <v>2798</v>
      </c>
      <c r="E2772" s="197" t="s">
        <v>11</v>
      </c>
      <c r="F2772" s="196" t="s">
        <v>11</v>
      </c>
      <c r="G2772" s="196">
        <v>103669</v>
      </c>
      <c r="H2772" s="196" t="s">
        <v>2855</v>
      </c>
      <c r="I2772" s="196" t="s">
        <v>15</v>
      </c>
      <c r="J2772" s="196" t="s">
        <v>62</v>
      </c>
      <c r="K2772" s="197">
        <v>930.45</v>
      </c>
      <c r="L2772" s="196" t="s">
        <v>63</v>
      </c>
      <c r="M2772"/>
    </row>
    <row r="2773" spans="1:13" ht="13.5" hidden="1" x14ac:dyDescent="0.25">
      <c r="A2773" s="196" t="s">
        <v>2377</v>
      </c>
      <c r="B2773" s="196" t="s">
        <v>2378</v>
      </c>
      <c r="C2773" s="196" t="s">
        <v>2797</v>
      </c>
      <c r="D2773" s="196" t="s">
        <v>2798</v>
      </c>
      <c r="E2773" s="197" t="s">
        <v>11</v>
      </c>
      <c r="F2773" s="196" t="s">
        <v>11</v>
      </c>
      <c r="G2773" s="196">
        <v>103670</v>
      </c>
      <c r="H2773" s="196" t="s">
        <v>2856</v>
      </c>
      <c r="I2773" s="196" t="s">
        <v>15</v>
      </c>
      <c r="J2773" s="196" t="s">
        <v>62</v>
      </c>
      <c r="K2773" s="197">
        <v>382.94</v>
      </c>
      <c r="L2773" s="196" t="s">
        <v>63</v>
      </c>
      <c r="M2773"/>
    </row>
    <row r="2774" spans="1:13" ht="13.5" hidden="1" x14ac:dyDescent="0.25">
      <c r="A2774" s="196" t="s">
        <v>2377</v>
      </c>
      <c r="B2774" s="196" t="s">
        <v>2378</v>
      </c>
      <c r="C2774" s="196" t="s">
        <v>2797</v>
      </c>
      <c r="D2774" s="196" t="s">
        <v>2798</v>
      </c>
      <c r="E2774" s="197" t="s">
        <v>11</v>
      </c>
      <c r="F2774" s="196" t="s">
        <v>11</v>
      </c>
      <c r="G2774" s="196">
        <v>103671</v>
      </c>
      <c r="H2774" s="196" t="s">
        <v>2857</v>
      </c>
      <c r="I2774" s="196" t="s">
        <v>15</v>
      </c>
      <c r="J2774" s="196" t="s">
        <v>62</v>
      </c>
      <c r="K2774" s="197">
        <v>609.59</v>
      </c>
      <c r="L2774" s="196" t="s">
        <v>63</v>
      </c>
      <c r="M2774"/>
    </row>
    <row r="2775" spans="1:13" ht="13.5" hidden="1" x14ac:dyDescent="0.25">
      <c r="A2775" s="196" t="s">
        <v>2377</v>
      </c>
      <c r="B2775" s="196" t="s">
        <v>2378</v>
      </c>
      <c r="C2775" s="196" t="s">
        <v>2797</v>
      </c>
      <c r="D2775" s="196" t="s">
        <v>2798</v>
      </c>
      <c r="E2775" s="197" t="s">
        <v>11</v>
      </c>
      <c r="F2775" s="196" t="s">
        <v>11</v>
      </c>
      <c r="G2775" s="196">
        <v>103672</v>
      </c>
      <c r="H2775" s="196" t="s">
        <v>2858</v>
      </c>
      <c r="I2775" s="196" t="s">
        <v>15</v>
      </c>
      <c r="J2775" s="196" t="s">
        <v>62</v>
      </c>
      <c r="K2775" s="197">
        <v>570.59</v>
      </c>
      <c r="L2775" s="196" t="s">
        <v>63</v>
      </c>
      <c r="M2775"/>
    </row>
    <row r="2776" spans="1:13" ht="13.5" hidden="1" x14ac:dyDescent="0.25">
      <c r="A2776" s="196" t="s">
        <v>2377</v>
      </c>
      <c r="B2776" s="196" t="s">
        <v>2378</v>
      </c>
      <c r="C2776" s="196" t="s">
        <v>2797</v>
      </c>
      <c r="D2776" s="196" t="s">
        <v>2798</v>
      </c>
      <c r="E2776" s="197" t="s">
        <v>11</v>
      </c>
      <c r="F2776" s="196" t="s">
        <v>11</v>
      </c>
      <c r="G2776" s="196">
        <v>103673</v>
      </c>
      <c r="H2776" s="196" t="s">
        <v>2859</v>
      </c>
      <c r="I2776" s="196" t="s">
        <v>15</v>
      </c>
      <c r="J2776" s="196" t="s">
        <v>62</v>
      </c>
      <c r="K2776" s="197">
        <v>54.59</v>
      </c>
      <c r="L2776" s="196" t="s">
        <v>63</v>
      </c>
      <c r="M2776"/>
    </row>
    <row r="2777" spans="1:13" ht="13.5" hidden="1" x14ac:dyDescent="0.25">
      <c r="A2777" s="196" t="s">
        <v>2377</v>
      </c>
      <c r="B2777" s="196" t="s">
        <v>2378</v>
      </c>
      <c r="C2777" s="196" t="s">
        <v>2797</v>
      </c>
      <c r="D2777" s="196" t="s">
        <v>2798</v>
      </c>
      <c r="E2777" s="197" t="s">
        <v>11</v>
      </c>
      <c r="F2777" s="196" t="s">
        <v>11</v>
      </c>
      <c r="G2777" s="196">
        <v>103674</v>
      </c>
      <c r="H2777" s="196" t="s">
        <v>2860</v>
      </c>
      <c r="I2777" s="196" t="s">
        <v>15</v>
      </c>
      <c r="J2777" s="196" t="s">
        <v>62</v>
      </c>
      <c r="K2777" s="197">
        <v>595.13</v>
      </c>
      <c r="L2777" s="196" t="s">
        <v>63</v>
      </c>
      <c r="M2777"/>
    </row>
    <row r="2778" spans="1:13" ht="13.5" hidden="1" x14ac:dyDescent="0.25">
      <c r="A2778" s="196" t="s">
        <v>2377</v>
      </c>
      <c r="B2778" s="196" t="s">
        <v>2378</v>
      </c>
      <c r="C2778" s="196" t="s">
        <v>2797</v>
      </c>
      <c r="D2778" s="196" t="s">
        <v>2798</v>
      </c>
      <c r="E2778" s="197" t="s">
        <v>11</v>
      </c>
      <c r="F2778" s="196" t="s">
        <v>11</v>
      </c>
      <c r="G2778" s="196">
        <v>103675</v>
      </c>
      <c r="H2778" s="196" t="s">
        <v>2861</v>
      </c>
      <c r="I2778" s="196" t="s">
        <v>15</v>
      </c>
      <c r="J2778" s="196" t="s">
        <v>62</v>
      </c>
      <c r="K2778" s="197">
        <v>569.92999999999995</v>
      </c>
      <c r="L2778" s="196" t="s">
        <v>63</v>
      </c>
      <c r="M2778"/>
    </row>
    <row r="2779" spans="1:13" ht="13.5" hidden="1" x14ac:dyDescent="0.25">
      <c r="A2779" s="196" t="s">
        <v>2377</v>
      </c>
      <c r="B2779" s="196" t="s">
        <v>2378</v>
      </c>
      <c r="C2779" s="196" t="s">
        <v>2797</v>
      </c>
      <c r="D2779" s="196" t="s">
        <v>2798</v>
      </c>
      <c r="E2779" s="197" t="s">
        <v>11</v>
      </c>
      <c r="F2779" s="196" t="s">
        <v>11</v>
      </c>
      <c r="G2779" s="196">
        <v>103676</v>
      </c>
      <c r="H2779" s="196" t="s">
        <v>2862</v>
      </c>
      <c r="I2779" s="196" t="s">
        <v>15</v>
      </c>
      <c r="J2779" s="196" t="s">
        <v>62</v>
      </c>
      <c r="K2779" s="199">
        <v>1007.58</v>
      </c>
      <c r="L2779" s="196" t="s">
        <v>63</v>
      </c>
      <c r="M2779"/>
    </row>
    <row r="2780" spans="1:13" ht="13.5" hidden="1" x14ac:dyDescent="0.25">
      <c r="A2780" s="196" t="s">
        <v>2377</v>
      </c>
      <c r="B2780" s="196" t="s">
        <v>2378</v>
      </c>
      <c r="C2780" s="196" t="s">
        <v>2797</v>
      </c>
      <c r="D2780" s="196" t="s">
        <v>2798</v>
      </c>
      <c r="E2780" s="197" t="s">
        <v>11</v>
      </c>
      <c r="F2780" s="196" t="s">
        <v>11</v>
      </c>
      <c r="G2780" s="196">
        <v>103677</v>
      </c>
      <c r="H2780" s="196" t="s">
        <v>2863</v>
      </c>
      <c r="I2780" s="196" t="s">
        <v>15</v>
      </c>
      <c r="J2780" s="196" t="s">
        <v>62</v>
      </c>
      <c r="K2780" s="197">
        <v>786.03</v>
      </c>
      <c r="L2780" s="196" t="s">
        <v>63</v>
      </c>
      <c r="M2780"/>
    </row>
    <row r="2781" spans="1:13" ht="13.5" hidden="1" x14ac:dyDescent="0.25">
      <c r="A2781" s="196" t="s">
        <v>2377</v>
      </c>
      <c r="B2781" s="196" t="s">
        <v>2378</v>
      </c>
      <c r="C2781" s="196" t="s">
        <v>2797</v>
      </c>
      <c r="D2781" s="196" t="s">
        <v>2798</v>
      </c>
      <c r="E2781" s="197" t="s">
        <v>11</v>
      </c>
      <c r="F2781" s="196" t="s">
        <v>11</v>
      </c>
      <c r="G2781" s="196">
        <v>103678</v>
      </c>
      <c r="H2781" s="196" t="s">
        <v>2864</v>
      </c>
      <c r="I2781" s="196" t="s">
        <v>15</v>
      </c>
      <c r="J2781" s="196" t="s">
        <v>62</v>
      </c>
      <c r="K2781" s="197">
        <v>884.5</v>
      </c>
      <c r="L2781" s="196" t="s">
        <v>63</v>
      </c>
      <c r="M2781"/>
    </row>
    <row r="2782" spans="1:13" ht="13.5" hidden="1" x14ac:dyDescent="0.25">
      <c r="A2782" s="196" t="s">
        <v>2377</v>
      </c>
      <c r="B2782" s="196" t="s">
        <v>2378</v>
      </c>
      <c r="C2782" s="196" t="s">
        <v>2797</v>
      </c>
      <c r="D2782" s="196" t="s">
        <v>2798</v>
      </c>
      <c r="E2782" s="197" t="s">
        <v>11</v>
      </c>
      <c r="F2782" s="196" t="s">
        <v>11</v>
      </c>
      <c r="G2782" s="196">
        <v>103679</v>
      </c>
      <c r="H2782" s="196" t="s">
        <v>2865</v>
      </c>
      <c r="I2782" s="196" t="s">
        <v>15</v>
      </c>
      <c r="J2782" s="196" t="s">
        <v>62</v>
      </c>
      <c r="K2782" s="197">
        <v>731.49</v>
      </c>
      <c r="L2782" s="196" t="s">
        <v>63</v>
      </c>
      <c r="M2782"/>
    </row>
    <row r="2783" spans="1:13" ht="13.5" hidden="1" x14ac:dyDescent="0.25">
      <c r="A2783" s="196" t="s">
        <v>2377</v>
      </c>
      <c r="B2783" s="196" t="s">
        <v>2378</v>
      </c>
      <c r="C2783" s="196" t="s">
        <v>2797</v>
      </c>
      <c r="D2783" s="196" t="s">
        <v>2798</v>
      </c>
      <c r="E2783" s="197" t="s">
        <v>11</v>
      </c>
      <c r="F2783" s="196" t="s">
        <v>11</v>
      </c>
      <c r="G2783" s="196">
        <v>103680</v>
      </c>
      <c r="H2783" s="196" t="s">
        <v>2866</v>
      </c>
      <c r="I2783" s="196" t="s">
        <v>15</v>
      </c>
      <c r="J2783" s="196" t="s">
        <v>62</v>
      </c>
      <c r="K2783" s="197">
        <v>785.68</v>
      </c>
      <c r="L2783" s="196" t="s">
        <v>63</v>
      </c>
      <c r="M2783"/>
    </row>
    <row r="2784" spans="1:13" ht="13.5" hidden="1" x14ac:dyDescent="0.25">
      <c r="A2784" s="196" t="s">
        <v>2377</v>
      </c>
      <c r="B2784" s="196" t="s">
        <v>2378</v>
      </c>
      <c r="C2784" s="196" t="s">
        <v>2797</v>
      </c>
      <c r="D2784" s="196" t="s">
        <v>2798</v>
      </c>
      <c r="E2784" s="197" t="s">
        <v>11</v>
      </c>
      <c r="F2784" s="196" t="s">
        <v>11</v>
      </c>
      <c r="G2784" s="196">
        <v>103681</v>
      </c>
      <c r="H2784" s="196" t="s">
        <v>2867</v>
      </c>
      <c r="I2784" s="196" t="s">
        <v>15</v>
      </c>
      <c r="J2784" s="196" t="s">
        <v>62</v>
      </c>
      <c r="K2784" s="197">
        <v>641.37</v>
      </c>
      <c r="L2784" s="196" t="s">
        <v>63</v>
      </c>
      <c r="M2784"/>
    </row>
    <row r="2785" spans="1:13" ht="13.5" hidden="1" x14ac:dyDescent="0.25">
      <c r="A2785" s="196" t="s">
        <v>2377</v>
      </c>
      <c r="B2785" s="196" t="s">
        <v>2378</v>
      </c>
      <c r="C2785" s="196" t="s">
        <v>2797</v>
      </c>
      <c r="D2785" s="196" t="s">
        <v>2798</v>
      </c>
      <c r="E2785" s="197" t="s">
        <v>11</v>
      </c>
      <c r="F2785" s="196" t="s">
        <v>11</v>
      </c>
      <c r="G2785" s="196">
        <v>103682</v>
      </c>
      <c r="H2785" s="196" t="s">
        <v>2868</v>
      </c>
      <c r="I2785" s="196" t="s">
        <v>15</v>
      </c>
      <c r="J2785" s="196" t="s">
        <v>62</v>
      </c>
      <c r="K2785" s="197">
        <v>955.15</v>
      </c>
      <c r="L2785" s="196" t="s">
        <v>63</v>
      </c>
      <c r="M2785"/>
    </row>
    <row r="2786" spans="1:13" ht="13.5" hidden="1" x14ac:dyDescent="0.25">
      <c r="A2786" s="196" t="s">
        <v>2377</v>
      </c>
      <c r="B2786" s="196" t="s">
        <v>2378</v>
      </c>
      <c r="C2786" s="196" t="s">
        <v>2797</v>
      </c>
      <c r="D2786" s="196" t="s">
        <v>2798</v>
      </c>
      <c r="E2786" s="197" t="s">
        <v>11</v>
      </c>
      <c r="F2786" s="196" t="s">
        <v>11</v>
      </c>
      <c r="G2786" s="196">
        <v>103683</v>
      </c>
      <c r="H2786" s="196" t="s">
        <v>2869</v>
      </c>
      <c r="I2786" s="196" t="s">
        <v>15</v>
      </c>
      <c r="J2786" s="196" t="s">
        <v>62</v>
      </c>
      <c r="K2786" s="199">
        <v>1328.28</v>
      </c>
      <c r="L2786" s="196" t="s">
        <v>63</v>
      </c>
      <c r="M2786"/>
    </row>
    <row r="2787" spans="1:13" ht="13.5" hidden="1" x14ac:dyDescent="0.25">
      <c r="A2787" s="196" t="s">
        <v>2377</v>
      </c>
      <c r="B2787" s="196" t="s">
        <v>2378</v>
      </c>
      <c r="C2787" s="196" t="s">
        <v>2797</v>
      </c>
      <c r="D2787" s="196" t="s">
        <v>2798</v>
      </c>
      <c r="E2787" s="197" t="s">
        <v>11</v>
      </c>
      <c r="F2787" s="196" t="s">
        <v>11</v>
      </c>
      <c r="G2787" s="196">
        <v>103684</v>
      </c>
      <c r="H2787" s="196" t="s">
        <v>2870</v>
      </c>
      <c r="I2787" s="196" t="s">
        <v>15</v>
      </c>
      <c r="J2787" s="196" t="s">
        <v>62</v>
      </c>
      <c r="K2787" s="197">
        <v>591.96</v>
      </c>
      <c r="L2787" s="196" t="s">
        <v>63</v>
      </c>
      <c r="M2787"/>
    </row>
    <row r="2788" spans="1:13" ht="13.5" hidden="1" x14ac:dyDescent="0.25">
      <c r="A2788" s="196" t="s">
        <v>2377</v>
      </c>
      <c r="B2788" s="196" t="s">
        <v>2378</v>
      </c>
      <c r="C2788" s="196" t="s">
        <v>2797</v>
      </c>
      <c r="D2788" s="196" t="s">
        <v>2798</v>
      </c>
      <c r="E2788" s="197" t="s">
        <v>11</v>
      </c>
      <c r="F2788" s="196" t="s">
        <v>11</v>
      </c>
      <c r="G2788" s="196">
        <v>103685</v>
      </c>
      <c r="H2788" s="196" t="s">
        <v>2871</v>
      </c>
      <c r="I2788" s="196" t="s">
        <v>15</v>
      </c>
      <c r="J2788" s="196" t="s">
        <v>62</v>
      </c>
      <c r="K2788" s="197">
        <v>575.74</v>
      </c>
      <c r="L2788" s="196" t="s">
        <v>63</v>
      </c>
      <c r="M2788"/>
    </row>
    <row r="2789" spans="1:13" ht="13.5" hidden="1" x14ac:dyDescent="0.25">
      <c r="A2789" s="196" t="s">
        <v>2377</v>
      </c>
      <c r="B2789" s="196" t="s">
        <v>2378</v>
      </c>
      <c r="C2789" s="196" t="s">
        <v>2797</v>
      </c>
      <c r="D2789" s="196" t="s">
        <v>2798</v>
      </c>
      <c r="E2789" s="197" t="s">
        <v>11</v>
      </c>
      <c r="F2789" s="196" t="s">
        <v>11</v>
      </c>
      <c r="G2789" s="196">
        <v>103686</v>
      </c>
      <c r="H2789" s="196" t="s">
        <v>2872</v>
      </c>
      <c r="I2789" s="196" t="s">
        <v>15</v>
      </c>
      <c r="J2789" s="196" t="s">
        <v>62</v>
      </c>
      <c r="K2789" s="197">
        <v>648.75</v>
      </c>
      <c r="L2789" s="196" t="s">
        <v>63</v>
      </c>
      <c r="M2789"/>
    </row>
    <row r="2790" spans="1:13" ht="13.5" hidden="1" x14ac:dyDescent="0.25">
      <c r="A2790" s="196" t="s">
        <v>2377</v>
      </c>
      <c r="B2790" s="196" t="s">
        <v>2378</v>
      </c>
      <c r="C2790" s="196" t="s">
        <v>2797</v>
      </c>
      <c r="D2790" s="196" t="s">
        <v>2798</v>
      </c>
      <c r="E2790" s="197" t="s">
        <v>11</v>
      </c>
      <c r="F2790" s="196" t="s">
        <v>11</v>
      </c>
      <c r="G2790" s="196">
        <v>103687</v>
      </c>
      <c r="H2790" s="196" t="s">
        <v>2873</v>
      </c>
      <c r="I2790" s="196" t="s">
        <v>15</v>
      </c>
      <c r="J2790" s="196" t="s">
        <v>62</v>
      </c>
      <c r="K2790" s="199">
        <v>1091.9100000000001</v>
      </c>
      <c r="L2790" s="196" t="s">
        <v>63</v>
      </c>
      <c r="M2790"/>
    </row>
    <row r="2791" spans="1:13" ht="13.5" hidden="1" x14ac:dyDescent="0.25">
      <c r="A2791" s="196" t="s">
        <v>2377</v>
      </c>
      <c r="B2791" s="196" t="s">
        <v>2378</v>
      </c>
      <c r="C2791" s="196" t="s">
        <v>2797</v>
      </c>
      <c r="D2791" s="196" t="s">
        <v>2798</v>
      </c>
      <c r="E2791" s="197" t="s">
        <v>11</v>
      </c>
      <c r="F2791" s="196" t="s">
        <v>11</v>
      </c>
      <c r="G2791" s="196">
        <v>103688</v>
      </c>
      <c r="H2791" s="196" t="s">
        <v>2874</v>
      </c>
      <c r="I2791" s="196" t="s">
        <v>15</v>
      </c>
      <c r="J2791" s="196" t="s">
        <v>62</v>
      </c>
      <c r="K2791" s="197">
        <v>776.89</v>
      </c>
      <c r="L2791" s="196" t="s">
        <v>63</v>
      </c>
      <c r="M2791"/>
    </row>
    <row r="2792" spans="1:13" ht="13.5" hidden="1" x14ac:dyDescent="0.25">
      <c r="A2792" s="196" t="s">
        <v>2377</v>
      </c>
      <c r="B2792" s="196" t="s">
        <v>2378</v>
      </c>
      <c r="C2792" s="196" t="s">
        <v>2797</v>
      </c>
      <c r="D2792" s="196" t="s">
        <v>2798</v>
      </c>
      <c r="E2792" s="197" t="s">
        <v>11</v>
      </c>
      <c r="F2792" s="196" t="s">
        <v>11</v>
      </c>
      <c r="G2792" s="196">
        <v>104916</v>
      </c>
      <c r="H2792" s="196" t="s">
        <v>2875</v>
      </c>
      <c r="I2792" s="196" t="s">
        <v>18</v>
      </c>
      <c r="J2792" s="196" t="s">
        <v>62</v>
      </c>
      <c r="K2792" s="197">
        <v>18.28</v>
      </c>
      <c r="L2792" s="196" t="s">
        <v>63</v>
      </c>
      <c r="M2792"/>
    </row>
    <row r="2793" spans="1:13" ht="13.5" hidden="1" x14ac:dyDescent="0.25">
      <c r="A2793" s="196" t="s">
        <v>2377</v>
      </c>
      <c r="B2793" s="196" t="s">
        <v>2378</v>
      </c>
      <c r="C2793" s="196" t="s">
        <v>2797</v>
      </c>
      <c r="D2793" s="196" t="s">
        <v>2798</v>
      </c>
      <c r="E2793" s="197" t="s">
        <v>11</v>
      </c>
      <c r="F2793" s="196" t="s">
        <v>11</v>
      </c>
      <c r="G2793" s="196">
        <v>104923</v>
      </c>
      <c r="H2793" s="196" t="s">
        <v>2876</v>
      </c>
      <c r="I2793" s="196" t="s">
        <v>15</v>
      </c>
      <c r="J2793" s="196" t="s">
        <v>62</v>
      </c>
      <c r="K2793" s="197">
        <v>747.1</v>
      </c>
      <c r="L2793" s="196" t="s">
        <v>63</v>
      </c>
      <c r="M2793"/>
    </row>
    <row r="2794" spans="1:13" ht="13.5" hidden="1" x14ac:dyDescent="0.25">
      <c r="A2794" s="196" t="s">
        <v>2377</v>
      </c>
      <c r="B2794" s="196" t="s">
        <v>2378</v>
      </c>
      <c r="C2794" s="196" t="s">
        <v>2797</v>
      </c>
      <c r="D2794" s="196" t="s">
        <v>2798</v>
      </c>
      <c r="E2794" s="197" t="s">
        <v>11</v>
      </c>
      <c r="F2794" s="196" t="s">
        <v>11</v>
      </c>
      <c r="G2794" s="196">
        <v>104924</v>
      </c>
      <c r="H2794" s="196" t="s">
        <v>2877</v>
      </c>
      <c r="I2794" s="196" t="s">
        <v>15</v>
      </c>
      <c r="J2794" s="196" t="s">
        <v>62</v>
      </c>
      <c r="K2794" s="197">
        <v>641.94000000000005</v>
      </c>
      <c r="L2794" s="196" t="s">
        <v>63</v>
      </c>
      <c r="M2794"/>
    </row>
    <row r="2795" spans="1:13" ht="13.5" hidden="1" x14ac:dyDescent="0.25">
      <c r="A2795" s="196" t="s">
        <v>2377</v>
      </c>
      <c r="B2795" s="196" t="s">
        <v>2378</v>
      </c>
      <c r="C2795" s="196" t="s">
        <v>2878</v>
      </c>
      <c r="D2795" s="196" t="s">
        <v>2879</v>
      </c>
      <c r="E2795" s="197" t="s">
        <v>11</v>
      </c>
      <c r="F2795" s="196" t="s">
        <v>11</v>
      </c>
      <c r="G2795" s="196">
        <v>101963</v>
      </c>
      <c r="H2795" s="196" t="s">
        <v>2880</v>
      </c>
      <c r="I2795" s="196" t="s">
        <v>19</v>
      </c>
      <c r="J2795" s="196" t="s">
        <v>62</v>
      </c>
      <c r="K2795" s="197">
        <v>182.65</v>
      </c>
      <c r="L2795" s="196" t="s">
        <v>63</v>
      </c>
      <c r="M2795"/>
    </row>
    <row r="2796" spans="1:13" ht="13.5" hidden="1" x14ac:dyDescent="0.25">
      <c r="A2796" s="196" t="s">
        <v>2377</v>
      </c>
      <c r="B2796" s="196" t="s">
        <v>2378</v>
      </c>
      <c r="C2796" s="196" t="s">
        <v>2878</v>
      </c>
      <c r="D2796" s="196" t="s">
        <v>2879</v>
      </c>
      <c r="E2796" s="197" t="s">
        <v>11</v>
      </c>
      <c r="F2796" s="196" t="s">
        <v>11</v>
      </c>
      <c r="G2796" s="196">
        <v>101964</v>
      </c>
      <c r="H2796" s="196" t="s">
        <v>2881</v>
      </c>
      <c r="I2796" s="196" t="s">
        <v>19</v>
      </c>
      <c r="J2796" s="196" t="s">
        <v>62</v>
      </c>
      <c r="K2796" s="197">
        <v>171.25</v>
      </c>
      <c r="L2796" s="196" t="s">
        <v>63</v>
      </c>
      <c r="M2796"/>
    </row>
    <row r="2797" spans="1:13" ht="13.5" hidden="1" x14ac:dyDescent="0.25">
      <c r="A2797" s="196" t="s">
        <v>2377</v>
      </c>
      <c r="B2797" s="196" t="s">
        <v>2378</v>
      </c>
      <c r="C2797" s="196" t="s">
        <v>2882</v>
      </c>
      <c r="D2797" s="196" t="s">
        <v>2883</v>
      </c>
      <c r="E2797" s="197" t="s">
        <v>11</v>
      </c>
      <c r="F2797" s="196" t="s">
        <v>11</v>
      </c>
      <c r="G2797" s="196">
        <v>101165</v>
      </c>
      <c r="H2797" s="196" t="s">
        <v>2884</v>
      </c>
      <c r="I2797" s="196" t="s">
        <v>15</v>
      </c>
      <c r="J2797" s="196" t="s">
        <v>62</v>
      </c>
      <c r="K2797" s="199">
        <v>1055.07</v>
      </c>
      <c r="L2797" s="196" t="s">
        <v>63</v>
      </c>
      <c r="M2797"/>
    </row>
    <row r="2798" spans="1:13" ht="13.5" hidden="1" x14ac:dyDescent="0.25">
      <c r="A2798" s="196" t="s">
        <v>2377</v>
      </c>
      <c r="B2798" s="196" t="s">
        <v>2378</v>
      </c>
      <c r="C2798" s="196" t="s">
        <v>2882</v>
      </c>
      <c r="D2798" s="196" t="s">
        <v>2883</v>
      </c>
      <c r="E2798" s="197" t="s">
        <v>11</v>
      </c>
      <c r="F2798" s="196" t="s">
        <v>11</v>
      </c>
      <c r="G2798" s="196">
        <v>101166</v>
      </c>
      <c r="H2798" s="196" t="s">
        <v>2885</v>
      </c>
      <c r="I2798" s="196" t="s">
        <v>15</v>
      </c>
      <c r="J2798" s="196" t="s">
        <v>62</v>
      </c>
      <c r="K2798" s="197">
        <v>714.09</v>
      </c>
      <c r="L2798" s="196" t="s">
        <v>63</v>
      </c>
      <c r="M2798"/>
    </row>
    <row r="2799" spans="1:13" ht="13.5" hidden="1" x14ac:dyDescent="0.25">
      <c r="A2799" s="196" t="s">
        <v>2377</v>
      </c>
      <c r="B2799" s="196" t="s">
        <v>2378</v>
      </c>
      <c r="C2799" s="196" t="s">
        <v>2886</v>
      </c>
      <c r="D2799" s="196" t="s">
        <v>2887</v>
      </c>
      <c r="E2799" s="197" t="s">
        <v>11</v>
      </c>
      <c r="F2799" s="196" t="s">
        <v>11</v>
      </c>
      <c r="G2799" s="196">
        <v>98575</v>
      </c>
      <c r="H2799" s="196" t="s">
        <v>2888</v>
      </c>
      <c r="I2799" s="196" t="s">
        <v>9</v>
      </c>
      <c r="J2799" s="196" t="s">
        <v>62</v>
      </c>
      <c r="K2799" s="197">
        <v>78.58</v>
      </c>
      <c r="L2799" s="196" t="s">
        <v>63</v>
      </c>
      <c r="M2799"/>
    </row>
    <row r="2800" spans="1:13" ht="13.5" hidden="1" x14ac:dyDescent="0.25">
      <c r="A2800" s="196" t="s">
        <v>2377</v>
      </c>
      <c r="B2800" s="196" t="s">
        <v>2378</v>
      </c>
      <c r="C2800" s="196" t="s">
        <v>2886</v>
      </c>
      <c r="D2800" s="196" t="s">
        <v>2887</v>
      </c>
      <c r="E2800" s="197" t="s">
        <v>11</v>
      </c>
      <c r="F2800" s="196" t="s">
        <v>11</v>
      </c>
      <c r="G2800" s="196">
        <v>98576</v>
      </c>
      <c r="H2800" s="196" t="s">
        <v>2889</v>
      </c>
      <c r="I2800" s="196" t="s">
        <v>9</v>
      </c>
      <c r="J2800" s="196" t="s">
        <v>62</v>
      </c>
      <c r="K2800" s="197">
        <v>23.84</v>
      </c>
      <c r="L2800" s="196" t="s">
        <v>63</v>
      </c>
      <c r="M2800"/>
    </row>
    <row r="2801" spans="1:13" ht="13.5" hidden="1" x14ac:dyDescent="0.25">
      <c r="A2801" s="196" t="s">
        <v>2377</v>
      </c>
      <c r="B2801" s="196" t="s">
        <v>2378</v>
      </c>
      <c r="C2801" s="196" t="s">
        <v>2886</v>
      </c>
      <c r="D2801" s="196" t="s">
        <v>2887</v>
      </c>
      <c r="E2801" s="197" t="s">
        <v>11</v>
      </c>
      <c r="F2801" s="196" t="s">
        <v>11</v>
      </c>
      <c r="G2801" s="196">
        <v>98577</v>
      </c>
      <c r="H2801" s="196" t="s">
        <v>2890</v>
      </c>
      <c r="I2801" s="196" t="s">
        <v>9</v>
      </c>
      <c r="J2801" s="196" t="s">
        <v>62</v>
      </c>
      <c r="K2801" s="197">
        <v>55.21</v>
      </c>
      <c r="L2801" s="196" t="s">
        <v>63</v>
      </c>
      <c r="M2801"/>
    </row>
    <row r="2802" spans="1:13" ht="13.5" hidden="1" x14ac:dyDescent="0.25">
      <c r="A2802" s="196" t="s">
        <v>2377</v>
      </c>
      <c r="B2802" s="196" t="s">
        <v>2378</v>
      </c>
      <c r="C2802" s="196" t="s">
        <v>2891</v>
      </c>
      <c r="D2802" s="196" t="s">
        <v>2892</v>
      </c>
      <c r="E2802" s="197" t="s">
        <v>11</v>
      </c>
      <c r="F2802" s="196" t="s">
        <v>11</v>
      </c>
      <c r="G2802" s="196">
        <v>93184</v>
      </c>
      <c r="H2802" s="196" t="s">
        <v>2893</v>
      </c>
      <c r="I2802" s="196" t="s">
        <v>9</v>
      </c>
      <c r="J2802" s="196" t="s">
        <v>62</v>
      </c>
      <c r="K2802" s="197">
        <v>28.64</v>
      </c>
      <c r="L2802" s="196" t="s">
        <v>63</v>
      </c>
      <c r="M2802"/>
    </row>
    <row r="2803" spans="1:13" ht="13.5" hidden="1" x14ac:dyDescent="0.25">
      <c r="A2803" s="196" t="s">
        <v>2377</v>
      </c>
      <c r="B2803" s="196" t="s">
        <v>2378</v>
      </c>
      <c r="C2803" s="196" t="s">
        <v>2891</v>
      </c>
      <c r="D2803" s="196" t="s">
        <v>2892</v>
      </c>
      <c r="E2803" s="197" t="s">
        <v>11</v>
      </c>
      <c r="F2803" s="196" t="s">
        <v>11</v>
      </c>
      <c r="G2803" s="196">
        <v>93187</v>
      </c>
      <c r="H2803" s="196" t="s">
        <v>2894</v>
      </c>
      <c r="I2803" s="196" t="s">
        <v>9</v>
      </c>
      <c r="J2803" s="196" t="s">
        <v>62</v>
      </c>
      <c r="K2803" s="197">
        <v>80.41</v>
      </c>
      <c r="L2803" s="196" t="s">
        <v>63</v>
      </c>
      <c r="M2803"/>
    </row>
    <row r="2804" spans="1:13" ht="13.5" hidden="1" x14ac:dyDescent="0.25">
      <c r="A2804" s="196" t="s">
        <v>2377</v>
      </c>
      <c r="B2804" s="196" t="s">
        <v>2378</v>
      </c>
      <c r="C2804" s="196" t="s">
        <v>2891</v>
      </c>
      <c r="D2804" s="196" t="s">
        <v>2892</v>
      </c>
      <c r="E2804" s="197" t="s">
        <v>11</v>
      </c>
      <c r="F2804" s="196" t="s">
        <v>11</v>
      </c>
      <c r="G2804" s="196">
        <v>93191</v>
      </c>
      <c r="H2804" s="196" t="s">
        <v>2895</v>
      </c>
      <c r="I2804" s="196" t="s">
        <v>9</v>
      </c>
      <c r="J2804" s="196" t="s">
        <v>62</v>
      </c>
      <c r="K2804" s="197">
        <v>71.239999999999995</v>
      </c>
      <c r="L2804" s="196" t="s">
        <v>63</v>
      </c>
      <c r="M2804"/>
    </row>
    <row r="2805" spans="1:13" ht="13.5" hidden="1" x14ac:dyDescent="0.25">
      <c r="A2805" s="196" t="s">
        <v>2377</v>
      </c>
      <c r="B2805" s="196" t="s">
        <v>2378</v>
      </c>
      <c r="C2805" s="196" t="s">
        <v>2891</v>
      </c>
      <c r="D2805" s="196" t="s">
        <v>2892</v>
      </c>
      <c r="E2805" s="197" t="s">
        <v>11</v>
      </c>
      <c r="F2805" s="196" t="s">
        <v>11</v>
      </c>
      <c r="G2805" s="196">
        <v>93194</v>
      </c>
      <c r="H2805" s="196" t="s">
        <v>2896</v>
      </c>
      <c r="I2805" s="196" t="s">
        <v>9</v>
      </c>
      <c r="J2805" s="196" t="s">
        <v>62</v>
      </c>
      <c r="K2805" s="197">
        <v>27.82</v>
      </c>
      <c r="L2805" s="196" t="s">
        <v>63</v>
      </c>
      <c r="M2805"/>
    </row>
    <row r="2806" spans="1:13" ht="13.5" hidden="1" x14ac:dyDescent="0.25">
      <c r="A2806" s="196" t="s">
        <v>2377</v>
      </c>
      <c r="B2806" s="196" t="s">
        <v>2378</v>
      </c>
      <c r="C2806" s="196" t="s">
        <v>2891</v>
      </c>
      <c r="D2806" s="196" t="s">
        <v>2892</v>
      </c>
      <c r="E2806" s="197" t="s">
        <v>11</v>
      </c>
      <c r="F2806" s="196" t="s">
        <v>11</v>
      </c>
      <c r="G2806" s="196">
        <v>93197</v>
      </c>
      <c r="H2806" s="196" t="s">
        <v>2897</v>
      </c>
      <c r="I2806" s="196" t="s">
        <v>9</v>
      </c>
      <c r="J2806" s="196" t="s">
        <v>62</v>
      </c>
      <c r="K2806" s="197">
        <v>58.23</v>
      </c>
      <c r="L2806" s="196" t="s">
        <v>63</v>
      </c>
      <c r="M2806"/>
    </row>
    <row r="2807" spans="1:13" ht="13.5" hidden="1" x14ac:dyDescent="0.25">
      <c r="A2807" s="196" t="s">
        <v>2377</v>
      </c>
      <c r="B2807" s="196" t="s">
        <v>2378</v>
      </c>
      <c r="C2807" s="196" t="s">
        <v>2891</v>
      </c>
      <c r="D2807" s="196" t="s">
        <v>2892</v>
      </c>
      <c r="E2807" s="197" t="s">
        <v>11</v>
      </c>
      <c r="F2807" s="196" t="s">
        <v>11</v>
      </c>
      <c r="G2807" s="196">
        <v>93199</v>
      </c>
      <c r="H2807" s="196" t="s">
        <v>2898</v>
      </c>
      <c r="I2807" s="196" t="s">
        <v>9</v>
      </c>
      <c r="J2807" s="196" t="s">
        <v>62</v>
      </c>
      <c r="K2807" s="197">
        <v>49.2</v>
      </c>
      <c r="L2807" s="196" t="s">
        <v>63</v>
      </c>
      <c r="M2807"/>
    </row>
    <row r="2808" spans="1:13" ht="13.5" hidden="1" x14ac:dyDescent="0.25">
      <c r="A2808" s="196" t="s">
        <v>2377</v>
      </c>
      <c r="B2808" s="196" t="s">
        <v>2378</v>
      </c>
      <c r="C2808" s="196" t="s">
        <v>2891</v>
      </c>
      <c r="D2808" s="196" t="s">
        <v>2892</v>
      </c>
      <c r="E2808" s="197" t="s">
        <v>11</v>
      </c>
      <c r="F2808" s="196" t="s">
        <v>11</v>
      </c>
      <c r="G2808" s="196">
        <v>93200</v>
      </c>
      <c r="H2808" s="196" t="s">
        <v>2899</v>
      </c>
      <c r="I2808" s="196" t="s">
        <v>9</v>
      </c>
      <c r="J2808" s="196" t="s">
        <v>62</v>
      </c>
      <c r="K2808" s="197">
        <v>13.36</v>
      </c>
      <c r="L2808" s="196" t="s">
        <v>63</v>
      </c>
      <c r="M2808"/>
    </row>
    <row r="2809" spans="1:13" ht="13.5" hidden="1" x14ac:dyDescent="0.25">
      <c r="A2809" s="196" t="s">
        <v>2377</v>
      </c>
      <c r="B2809" s="196" t="s">
        <v>2378</v>
      </c>
      <c r="C2809" s="196" t="s">
        <v>2891</v>
      </c>
      <c r="D2809" s="196" t="s">
        <v>2892</v>
      </c>
      <c r="E2809" s="197" t="s">
        <v>11</v>
      </c>
      <c r="F2809" s="196" t="s">
        <v>11</v>
      </c>
      <c r="G2809" s="196">
        <v>93202</v>
      </c>
      <c r="H2809" s="196" t="s">
        <v>2900</v>
      </c>
      <c r="I2809" s="196" t="s">
        <v>9</v>
      </c>
      <c r="J2809" s="196" t="s">
        <v>62</v>
      </c>
      <c r="K2809" s="197">
        <v>30.87</v>
      </c>
      <c r="L2809" s="196" t="s">
        <v>63</v>
      </c>
      <c r="M2809"/>
    </row>
    <row r="2810" spans="1:13" ht="13.5" hidden="1" x14ac:dyDescent="0.25">
      <c r="A2810" s="196" t="s">
        <v>2377</v>
      </c>
      <c r="B2810" s="196" t="s">
        <v>2378</v>
      </c>
      <c r="C2810" s="196" t="s">
        <v>2891</v>
      </c>
      <c r="D2810" s="196" t="s">
        <v>2892</v>
      </c>
      <c r="E2810" s="197" t="s">
        <v>11</v>
      </c>
      <c r="F2810" s="196" t="s">
        <v>11</v>
      </c>
      <c r="G2810" s="196">
        <v>93203</v>
      </c>
      <c r="H2810" s="196" t="s">
        <v>2901</v>
      </c>
      <c r="I2810" s="196" t="s">
        <v>9</v>
      </c>
      <c r="J2810" s="196" t="s">
        <v>595</v>
      </c>
      <c r="K2810" s="197">
        <v>13.43</v>
      </c>
      <c r="L2810" s="196" t="s">
        <v>63</v>
      </c>
      <c r="M2810"/>
    </row>
    <row r="2811" spans="1:13" ht="13.5" hidden="1" x14ac:dyDescent="0.25">
      <c r="A2811" s="196" t="s">
        <v>2377</v>
      </c>
      <c r="B2811" s="196" t="s">
        <v>2378</v>
      </c>
      <c r="C2811" s="196" t="s">
        <v>2891</v>
      </c>
      <c r="D2811" s="196" t="s">
        <v>2892</v>
      </c>
      <c r="E2811" s="197" t="s">
        <v>11</v>
      </c>
      <c r="F2811" s="196" t="s">
        <v>11</v>
      </c>
      <c r="G2811" s="196">
        <v>93205</v>
      </c>
      <c r="H2811" s="196" t="s">
        <v>2902</v>
      </c>
      <c r="I2811" s="196" t="s">
        <v>9</v>
      </c>
      <c r="J2811" s="196" t="s">
        <v>62</v>
      </c>
      <c r="K2811" s="197">
        <v>69.7</v>
      </c>
      <c r="L2811" s="196" t="s">
        <v>63</v>
      </c>
      <c r="M2811"/>
    </row>
    <row r="2812" spans="1:13" ht="13.5" hidden="1" x14ac:dyDescent="0.25">
      <c r="A2812" s="196" t="s">
        <v>2377</v>
      </c>
      <c r="B2812" s="196" t="s">
        <v>2378</v>
      </c>
      <c r="C2812" s="196" t="s">
        <v>2891</v>
      </c>
      <c r="D2812" s="196" t="s">
        <v>2892</v>
      </c>
      <c r="E2812" s="197" t="s">
        <v>11</v>
      </c>
      <c r="F2812" s="196" t="s">
        <v>11</v>
      </c>
      <c r="G2812" s="196">
        <v>105021</v>
      </c>
      <c r="H2812" s="196" t="s">
        <v>2903</v>
      </c>
      <c r="I2812" s="196" t="s">
        <v>9</v>
      </c>
      <c r="J2812" s="196" t="s">
        <v>62</v>
      </c>
      <c r="K2812" s="197">
        <v>25.14</v>
      </c>
      <c r="L2812" s="196" t="s">
        <v>63</v>
      </c>
      <c r="M2812"/>
    </row>
    <row r="2813" spans="1:13" ht="13.5" hidden="1" x14ac:dyDescent="0.25">
      <c r="A2813" s="196" t="s">
        <v>2377</v>
      </c>
      <c r="B2813" s="196" t="s">
        <v>2378</v>
      </c>
      <c r="C2813" s="196" t="s">
        <v>2891</v>
      </c>
      <c r="D2813" s="196" t="s">
        <v>2892</v>
      </c>
      <c r="E2813" s="197" t="s">
        <v>11</v>
      </c>
      <c r="F2813" s="196" t="s">
        <v>11</v>
      </c>
      <c r="G2813" s="196">
        <v>105022</v>
      </c>
      <c r="H2813" s="196" t="s">
        <v>2904</v>
      </c>
      <c r="I2813" s="196" t="s">
        <v>9</v>
      </c>
      <c r="J2813" s="196" t="s">
        <v>62</v>
      </c>
      <c r="K2813" s="197">
        <v>22.32</v>
      </c>
      <c r="L2813" s="196" t="s">
        <v>63</v>
      </c>
      <c r="M2813"/>
    </row>
    <row r="2814" spans="1:13" ht="13.5" hidden="1" x14ac:dyDescent="0.25">
      <c r="A2814" s="196" t="s">
        <v>2377</v>
      </c>
      <c r="B2814" s="196" t="s">
        <v>2378</v>
      </c>
      <c r="C2814" s="196" t="s">
        <v>2891</v>
      </c>
      <c r="D2814" s="196" t="s">
        <v>2892</v>
      </c>
      <c r="E2814" s="197" t="s">
        <v>11</v>
      </c>
      <c r="F2814" s="196" t="s">
        <v>11</v>
      </c>
      <c r="G2814" s="196">
        <v>105023</v>
      </c>
      <c r="H2814" s="196" t="s">
        <v>2905</v>
      </c>
      <c r="I2814" s="196" t="s">
        <v>9</v>
      </c>
      <c r="J2814" s="196" t="s">
        <v>62</v>
      </c>
      <c r="K2814" s="197">
        <v>68.400000000000006</v>
      </c>
      <c r="L2814" s="196" t="s">
        <v>63</v>
      </c>
      <c r="M2814"/>
    </row>
    <row r="2815" spans="1:13" ht="13.5" hidden="1" x14ac:dyDescent="0.25">
      <c r="A2815" s="196" t="s">
        <v>2377</v>
      </c>
      <c r="B2815" s="196" t="s">
        <v>2378</v>
      </c>
      <c r="C2815" s="196" t="s">
        <v>2891</v>
      </c>
      <c r="D2815" s="196" t="s">
        <v>2892</v>
      </c>
      <c r="E2815" s="197" t="s">
        <v>11</v>
      </c>
      <c r="F2815" s="196" t="s">
        <v>11</v>
      </c>
      <c r="G2815" s="196">
        <v>105024</v>
      </c>
      <c r="H2815" s="196" t="s">
        <v>2906</v>
      </c>
      <c r="I2815" s="196" t="s">
        <v>9</v>
      </c>
      <c r="J2815" s="196" t="s">
        <v>62</v>
      </c>
      <c r="K2815" s="197">
        <v>56.38</v>
      </c>
      <c r="L2815" s="196" t="s">
        <v>63</v>
      </c>
      <c r="M2815"/>
    </row>
    <row r="2816" spans="1:13" ht="13.5" hidden="1" x14ac:dyDescent="0.25">
      <c r="A2816" s="196" t="s">
        <v>2377</v>
      </c>
      <c r="B2816" s="196" t="s">
        <v>2378</v>
      </c>
      <c r="C2816" s="196" t="s">
        <v>2891</v>
      </c>
      <c r="D2816" s="196" t="s">
        <v>2892</v>
      </c>
      <c r="E2816" s="197" t="s">
        <v>11</v>
      </c>
      <c r="F2816" s="196" t="s">
        <v>11</v>
      </c>
      <c r="G2816" s="196">
        <v>105025</v>
      </c>
      <c r="H2816" s="196" t="s">
        <v>2907</v>
      </c>
      <c r="I2816" s="196" t="s">
        <v>9</v>
      </c>
      <c r="J2816" s="196" t="s">
        <v>62</v>
      </c>
      <c r="K2816" s="197">
        <v>58.95</v>
      </c>
      <c r="L2816" s="196" t="s">
        <v>63</v>
      </c>
      <c r="M2816"/>
    </row>
    <row r="2817" spans="1:13" ht="13.5" hidden="1" x14ac:dyDescent="0.25">
      <c r="A2817" s="196" t="s">
        <v>2377</v>
      </c>
      <c r="B2817" s="196" t="s">
        <v>2378</v>
      </c>
      <c r="C2817" s="196" t="s">
        <v>2891</v>
      </c>
      <c r="D2817" s="196" t="s">
        <v>2892</v>
      </c>
      <c r="E2817" s="197" t="s">
        <v>11</v>
      </c>
      <c r="F2817" s="196" t="s">
        <v>11</v>
      </c>
      <c r="G2817" s="196">
        <v>105026</v>
      </c>
      <c r="H2817" s="196" t="s">
        <v>2908</v>
      </c>
      <c r="I2817" s="196" t="s">
        <v>9</v>
      </c>
      <c r="J2817" s="196" t="s">
        <v>62</v>
      </c>
      <c r="K2817" s="197">
        <v>41.89</v>
      </c>
      <c r="L2817" s="196" t="s">
        <v>63</v>
      </c>
      <c r="M2817"/>
    </row>
    <row r="2818" spans="1:13" ht="13.5" hidden="1" x14ac:dyDescent="0.25">
      <c r="A2818" s="196" t="s">
        <v>2377</v>
      </c>
      <c r="B2818" s="196" t="s">
        <v>2378</v>
      </c>
      <c r="C2818" s="196" t="s">
        <v>2891</v>
      </c>
      <c r="D2818" s="196" t="s">
        <v>2892</v>
      </c>
      <c r="E2818" s="197" t="s">
        <v>11</v>
      </c>
      <c r="F2818" s="196" t="s">
        <v>11</v>
      </c>
      <c r="G2818" s="196">
        <v>105027</v>
      </c>
      <c r="H2818" s="196" t="s">
        <v>2909</v>
      </c>
      <c r="I2818" s="196" t="s">
        <v>9</v>
      </c>
      <c r="J2818" s="196" t="s">
        <v>62</v>
      </c>
      <c r="K2818" s="197">
        <v>24.72</v>
      </c>
      <c r="L2818" s="196" t="s">
        <v>63</v>
      </c>
      <c r="M2818"/>
    </row>
    <row r="2819" spans="1:13" ht="13.5" hidden="1" x14ac:dyDescent="0.25">
      <c r="A2819" s="196" t="s">
        <v>2377</v>
      </c>
      <c r="B2819" s="196" t="s">
        <v>2378</v>
      </c>
      <c r="C2819" s="196" t="s">
        <v>2891</v>
      </c>
      <c r="D2819" s="196" t="s">
        <v>2892</v>
      </c>
      <c r="E2819" s="197" t="s">
        <v>11</v>
      </c>
      <c r="F2819" s="196" t="s">
        <v>11</v>
      </c>
      <c r="G2819" s="196">
        <v>105028</v>
      </c>
      <c r="H2819" s="196" t="s">
        <v>2910</v>
      </c>
      <c r="I2819" s="196" t="s">
        <v>9</v>
      </c>
      <c r="J2819" s="196" t="s">
        <v>62</v>
      </c>
      <c r="K2819" s="197">
        <v>21.93</v>
      </c>
      <c r="L2819" s="196" t="s">
        <v>63</v>
      </c>
      <c r="M2819"/>
    </row>
    <row r="2820" spans="1:13" ht="13.5" hidden="1" x14ac:dyDescent="0.25">
      <c r="A2820" s="196" t="s">
        <v>2377</v>
      </c>
      <c r="B2820" s="196" t="s">
        <v>2378</v>
      </c>
      <c r="C2820" s="196" t="s">
        <v>2891</v>
      </c>
      <c r="D2820" s="196" t="s">
        <v>2892</v>
      </c>
      <c r="E2820" s="197" t="s">
        <v>11</v>
      </c>
      <c r="F2820" s="196" t="s">
        <v>11</v>
      </c>
      <c r="G2820" s="196">
        <v>105029</v>
      </c>
      <c r="H2820" s="196" t="s">
        <v>2911</v>
      </c>
      <c r="I2820" s="196" t="s">
        <v>9</v>
      </c>
      <c r="J2820" s="196" t="s">
        <v>62</v>
      </c>
      <c r="K2820" s="197">
        <v>50.53</v>
      </c>
      <c r="L2820" s="196" t="s">
        <v>63</v>
      </c>
      <c r="M2820"/>
    </row>
    <row r="2821" spans="1:13" ht="13.5" hidden="1" x14ac:dyDescent="0.25">
      <c r="A2821" s="196" t="s">
        <v>2377</v>
      </c>
      <c r="B2821" s="196" t="s">
        <v>2378</v>
      </c>
      <c r="C2821" s="196" t="s">
        <v>2891</v>
      </c>
      <c r="D2821" s="196" t="s">
        <v>2892</v>
      </c>
      <c r="E2821" s="197" t="s">
        <v>11</v>
      </c>
      <c r="F2821" s="196" t="s">
        <v>11</v>
      </c>
      <c r="G2821" s="196">
        <v>105030</v>
      </c>
      <c r="H2821" s="196" t="s">
        <v>2912</v>
      </c>
      <c r="I2821" s="196" t="s">
        <v>9</v>
      </c>
      <c r="J2821" s="196" t="s">
        <v>62</v>
      </c>
      <c r="K2821" s="197">
        <v>42.87</v>
      </c>
      <c r="L2821" s="196" t="s">
        <v>63</v>
      </c>
      <c r="M2821"/>
    </row>
    <row r="2822" spans="1:13" ht="13.5" hidden="1" x14ac:dyDescent="0.25">
      <c r="A2822" s="196" t="s">
        <v>2377</v>
      </c>
      <c r="B2822" s="196" t="s">
        <v>2378</v>
      </c>
      <c r="C2822" s="196" t="s">
        <v>2891</v>
      </c>
      <c r="D2822" s="196" t="s">
        <v>2892</v>
      </c>
      <c r="E2822" s="197" t="s">
        <v>11</v>
      </c>
      <c r="F2822" s="196" t="s">
        <v>11</v>
      </c>
      <c r="G2822" s="196">
        <v>105031</v>
      </c>
      <c r="H2822" s="196" t="s">
        <v>2913</v>
      </c>
      <c r="I2822" s="196" t="s">
        <v>9</v>
      </c>
      <c r="J2822" s="196" t="s">
        <v>62</v>
      </c>
      <c r="K2822" s="197">
        <v>46.52</v>
      </c>
      <c r="L2822" s="196" t="s">
        <v>63</v>
      </c>
      <c r="M2822"/>
    </row>
    <row r="2823" spans="1:13" ht="13.5" hidden="1" x14ac:dyDescent="0.25">
      <c r="A2823" s="196" t="s">
        <v>2377</v>
      </c>
      <c r="B2823" s="196" t="s">
        <v>2378</v>
      </c>
      <c r="C2823" s="196" t="s">
        <v>2891</v>
      </c>
      <c r="D2823" s="196" t="s">
        <v>2892</v>
      </c>
      <c r="E2823" s="197" t="s">
        <v>11</v>
      </c>
      <c r="F2823" s="196" t="s">
        <v>11</v>
      </c>
      <c r="G2823" s="196">
        <v>105032</v>
      </c>
      <c r="H2823" s="196" t="s">
        <v>2914</v>
      </c>
      <c r="I2823" s="196" t="s">
        <v>9</v>
      </c>
      <c r="J2823" s="196" t="s">
        <v>62</v>
      </c>
      <c r="K2823" s="197">
        <v>31.87</v>
      </c>
      <c r="L2823" s="196" t="s">
        <v>63</v>
      </c>
      <c r="M2823"/>
    </row>
    <row r="2824" spans="1:13" ht="13.5" hidden="1" x14ac:dyDescent="0.25">
      <c r="A2824" s="196" t="s">
        <v>2377</v>
      </c>
      <c r="B2824" s="196" t="s">
        <v>2378</v>
      </c>
      <c r="C2824" s="196" t="s">
        <v>2891</v>
      </c>
      <c r="D2824" s="196" t="s">
        <v>2892</v>
      </c>
      <c r="E2824" s="197" t="s">
        <v>11</v>
      </c>
      <c r="F2824" s="196" t="s">
        <v>11</v>
      </c>
      <c r="G2824" s="196">
        <v>105033</v>
      </c>
      <c r="H2824" s="196" t="s">
        <v>2915</v>
      </c>
      <c r="I2824" s="196" t="s">
        <v>9</v>
      </c>
      <c r="J2824" s="196" t="s">
        <v>62</v>
      </c>
      <c r="K2824" s="197">
        <v>57.92</v>
      </c>
      <c r="L2824" s="196" t="s">
        <v>63</v>
      </c>
      <c r="M2824"/>
    </row>
    <row r="2825" spans="1:13" ht="13.5" hidden="1" x14ac:dyDescent="0.25">
      <c r="A2825" s="196" t="s">
        <v>2377</v>
      </c>
      <c r="B2825" s="196" t="s">
        <v>2378</v>
      </c>
      <c r="C2825" s="196" t="s">
        <v>2891</v>
      </c>
      <c r="D2825" s="196" t="s">
        <v>2892</v>
      </c>
      <c r="E2825" s="197" t="s">
        <v>11</v>
      </c>
      <c r="F2825" s="196" t="s">
        <v>11</v>
      </c>
      <c r="G2825" s="196">
        <v>105034</v>
      </c>
      <c r="H2825" s="196" t="s">
        <v>2916</v>
      </c>
      <c r="I2825" s="196" t="s">
        <v>9</v>
      </c>
      <c r="J2825" s="196" t="s">
        <v>62</v>
      </c>
      <c r="K2825" s="197">
        <v>41.85</v>
      </c>
      <c r="L2825" s="196" t="s">
        <v>63</v>
      </c>
      <c r="M2825"/>
    </row>
    <row r="2826" spans="1:13" ht="13.5" hidden="1" x14ac:dyDescent="0.25">
      <c r="A2826" s="196" t="s">
        <v>2377</v>
      </c>
      <c r="B2826" s="196" t="s">
        <v>2378</v>
      </c>
      <c r="C2826" s="196" t="s">
        <v>2891</v>
      </c>
      <c r="D2826" s="196" t="s">
        <v>2892</v>
      </c>
      <c r="E2826" s="197" t="s">
        <v>11</v>
      </c>
      <c r="F2826" s="196" t="s">
        <v>11</v>
      </c>
      <c r="G2826" s="196">
        <v>105035</v>
      </c>
      <c r="H2826" s="196" t="s">
        <v>2917</v>
      </c>
      <c r="I2826" s="196" t="s">
        <v>9</v>
      </c>
      <c r="J2826" s="196" t="s">
        <v>62</v>
      </c>
      <c r="K2826" s="197">
        <v>73.790000000000006</v>
      </c>
      <c r="L2826" s="196" t="s">
        <v>63</v>
      </c>
      <c r="M2826"/>
    </row>
    <row r="2827" spans="1:13" ht="13.5" hidden="1" x14ac:dyDescent="0.25">
      <c r="A2827" s="196" t="s">
        <v>2377</v>
      </c>
      <c r="B2827" s="196" t="s">
        <v>2378</v>
      </c>
      <c r="C2827" s="196" t="s">
        <v>2891</v>
      </c>
      <c r="D2827" s="196" t="s">
        <v>2892</v>
      </c>
      <c r="E2827" s="197" t="s">
        <v>11</v>
      </c>
      <c r="F2827" s="196" t="s">
        <v>11</v>
      </c>
      <c r="G2827" s="196">
        <v>105036</v>
      </c>
      <c r="H2827" s="196" t="s">
        <v>2918</v>
      </c>
      <c r="I2827" s="196" t="s">
        <v>9</v>
      </c>
      <c r="J2827" s="196" t="s">
        <v>62</v>
      </c>
      <c r="K2827" s="197">
        <v>53.23</v>
      </c>
      <c r="L2827" s="196" t="s">
        <v>63</v>
      </c>
      <c r="M2827"/>
    </row>
    <row r="2828" spans="1:13" ht="13.5" hidden="1" x14ac:dyDescent="0.25">
      <c r="A2828" s="196" t="s">
        <v>2377</v>
      </c>
      <c r="B2828" s="196" t="s">
        <v>2378</v>
      </c>
      <c r="C2828" s="196" t="s">
        <v>2891</v>
      </c>
      <c r="D2828" s="196" t="s">
        <v>2892</v>
      </c>
      <c r="E2828" s="197" t="s">
        <v>11</v>
      </c>
      <c r="F2828" s="196" t="s">
        <v>11</v>
      </c>
      <c r="G2828" s="196">
        <v>105037</v>
      </c>
      <c r="H2828" s="196" t="s">
        <v>2919</v>
      </c>
      <c r="I2828" s="196" t="s">
        <v>9</v>
      </c>
      <c r="J2828" s="196" t="s">
        <v>62</v>
      </c>
      <c r="K2828" s="197">
        <v>36.03</v>
      </c>
      <c r="L2828" s="196" t="s">
        <v>63</v>
      </c>
      <c r="M2828"/>
    </row>
    <row r="2829" spans="1:13" ht="13.5" hidden="1" x14ac:dyDescent="0.25">
      <c r="A2829" s="196" t="s">
        <v>2377</v>
      </c>
      <c r="B2829" s="196" t="s">
        <v>2378</v>
      </c>
      <c r="C2829" s="196" t="s">
        <v>2891</v>
      </c>
      <c r="D2829" s="196" t="s">
        <v>2892</v>
      </c>
      <c r="E2829" s="197" t="s">
        <v>11</v>
      </c>
      <c r="F2829" s="196" t="s">
        <v>11</v>
      </c>
      <c r="G2829" s="196">
        <v>105038</v>
      </c>
      <c r="H2829" s="196" t="s">
        <v>2920</v>
      </c>
      <c r="I2829" s="196" t="s">
        <v>9</v>
      </c>
      <c r="J2829" s="196" t="s">
        <v>62</v>
      </c>
      <c r="K2829" s="197">
        <v>73.56</v>
      </c>
      <c r="L2829" s="196" t="s">
        <v>63</v>
      </c>
      <c r="M2829"/>
    </row>
    <row r="2830" spans="1:13" ht="13.5" hidden="1" x14ac:dyDescent="0.25">
      <c r="A2830" s="196" t="s">
        <v>2377</v>
      </c>
      <c r="B2830" s="196" t="s">
        <v>2378</v>
      </c>
      <c r="C2830" s="196" t="s">
        <v>2891</v>
      </c>
      <c r="D2830" s="196" t="s">
        <v>2892</v>
      </c>
      <c r="E2830" s="197" t="s">
        <v>11</v>
      </c>
      <c r="F2830" s="196" t="s">
        <v>11</v>
      </c>
      <c r="G2830" s="196">
        <v>105039</v>
      </c>
      <c r="H2830" s="196" t="s">
        <v>2921</v>
      </c>
      <c r="I2830" s="196" t="s">
        <v>9</v>
      </c>
      <c r="J2830" s="196" t="s">
        <v>62</v>
      </c>
      <c r="K2830" s="197">
        <v>52.97</v>
      </c>
      <c r="L2830" s="196" t="s">
        <v>63</v>
      </c>
      <c r="M2830"/>
    </row>
    <row r="2831" spans="1:13" ht="13.5" hidden="1" x14ac:dyDescent="0.25">
      <c r="A2831" s="196" t="s">
        <v>2377</v>
      </c>
      <c r="B2831" s="196" t="s">
        <v>2378</v>
      </c>
      <c r="C2831" s="196" t="s">
        <v>2891</v>
      </c>
      <c r="D2831" s="196" t="s">
        <v>2892</v>
      </c>
      <c r="E2831" s="197" t="s">
        <v>11</v>
      </c>
      <c r="F2831" s="196" t="s">
        <v>11</v>
      </c>
      <c r="G2831" s="196">
        <v>105040</v>
      </c>
      <c r="H2831" s="196" t="s">
        <v>2922</v>
      </c>
      <c r="I2831" s="196" t="s">
        <v>9</v>
      </c>
      <c r="J2831" s="196" t="s">
        <v>62</v>
      </c>
      <c r="K2831" s="197">
        <v>35.83</v>
      </c>
      <c r="L2831" s="196" t="s">
        <v>63</v>
      </c>
      <c r="M2831"/>
    </row>
    <row r="2832" spans="1:13" ht="13.5" hidden="1" x14ac:dyDescent="0.25">
      <c r="A2832" s="196" t="s">
        <v>2377</v>
      </c>
      <c r="B2832" s="196" t="s">
        <v>2378</v>
      </c>
      <c r="C2832" s="196" t="s">
        <v>2923</v>
      </c>
      <c r="D2832" s="196" t="s">
        <v>2924</v>
      </c>
      <c r="E2832" s="197" t="s">
        <v>11</v>
      </c>
      <c r="F2832" s="196" t="s">
        <v>11</v>
      </c>
      <c r="G2832" s="196">
        <v>97733</v>
      </c>
      <c r="H2832" s="196" t="s">
        <v>2925</v>
      </c>
      <c r="I2832" s="196" t="s">
        <v>15</v>
      </c>
      <c r="J2832" s="196" t="s">
        <v>62</v>
      </c>
      <c r="K2832" s="199">
        <v>3797.85</v>
      </c>
      <c r="L2832" s="196" t="s">
        <v>63</v>
      </c>
      <c r="M2832"/>
    </row>
    <row r="2833" spans="1:13" ht="13.5" hidden="1" x14ac:dyDescent="0.25">
      <c r="A2833" s="196" t="s">
        <v>2377</v>
      </c>
      <c r="B2833" s="196" t="s">
        <v>2378</v>
      </c>
      <c r="C2833" s="196" t="s">
        <v>2923</v>
      </c>
      <c r="D2833" s="196" t="s">
        <v>2924</v>
      </c>
      <c r="E2833" s="197" t="s">
        <v>11</v>
      </c>
      <c r="F2833" s="196" t="s">
        <v>11</v>
      </c>
      <c r="G2833" s="196">
        <v>97734</v>
      </c>
      <c r="H2833" s="196" t="s">
        <v>2926</v>
      </c>
      <c r="I2833" s="196" t="s">
        <v>15</v>
      </c>
      <c r="J2833" s="196" t="s">
        <v>62</v>
      </c>
      <c r="K2833" s="199">
        <v>3341.75</v>
      </c>
      <c r="L2833" s="196" t="s">
        <v>63</v>
      </c>
      <c r="M2833"/>
    </row>
    <row r="2834" spans="1:13" ht="13.5" hidden="1" x14ac:dyDescent="0.25">
      <c r="A2834" s="196" t="s">
        <v>2377</v>
      </c>
      <c r="B2834" s="196" t="s">
        <v>2378</v>
      </c>
      <c r="C2834" s="196" t="s">
        <v>2923</v>
      </c>
      <c r="D2834" s="196" t="s">
        <v>2924</v>
      </c>
      <c r="E2834" s="197" t="s">
        <v>11</v>
      </c>
      <c r="F2834" s="196" t="s">
        <v>11</v>
      </c>
      <c r="G2834" s="196">
        <v>97735</v>
      </c>
      <c r="H2834" s="196" t="s">
        <v>2927</v>
      </c>
      <c r="I2834" s="196" t="s">
        <v>15</v>
      </c>
      <c r="J2834" s="196" t="s">
        <v>62</v>
      </c>
      <c r="K2834" s="199">
        <v>2678.1</v>
      </c>
      <c r="L2834" s="196" t="s">
        <v>63</v>
      </c>
      <c r="M2834"/>
    </row>
    <row r="2835" spans="1:13" ht="13.5" hidden="1" x14ac:dyDescent="0.25">
      <c r="A2835" s="196" t="s">
        <v>2377</v>
      </c>
      <c r="B2835" s="196" t="s">
        <v>2378</v>
      </c>
      <c r="C2835" s="196" t="s">
        <v>2923</v>
      </c>
      <c r="D2835" s="196" t="s">
        <v>2924</v>
      </c>
      <c r="E2835" s="197" t="s">
        <v>11</v>
      </c>
      <c r="F2835" s="196" t="s">
        <v>11</v>
      </c>
      <c r="G2835" s="196">
        <v>97736</v>
      </c>
      <c r="H2835" s="196" t="s">
        <v>2928</v>
      </c>
      <c r="I2835" s="196" t="s">
        <v>15</v>
      </c>
      <c r="J2835" s="196" t="s">
        <v>62</v>
      </c>
      <c r="K2835" s="199">
        <v>1501.46</v>
      </c>
      <c r="L2835" s="196" t="s">
        <v>63</v>
      </c>
      <c r="M2835"/>
    </row>
    <row r="2836" spans="1:13" ht="13.5" hidden="1" x14ac:dyDescent="0.25">
      <c r="A2836" s="196" t="s">
        <v>2377</v>
      </c>
      <c r="B2836" s="196" t="s">
        <v>2378</v>
      </c>
      <c r="C2836" s="196" t="s">
        <v>2923</v>
      </c>
      <c r="D2836" s="196" t="s">
        <v>2924</v>
      </c>
      <c r="E2836" s="197" t="s">
        <v>11</v>
      </c>
      <c r="F2836" s="196" t="s">
        <v>11</v>
      </c>
      <c r="G2836" s="196">
        <v>97737</v>
      </c>
      <c r="H2836" s="196" t="s">
        <v>2929</v>
      </c>
      <c r="I2836" s="196" t="s">
        <v>15</v>
      </c>
      <c r="J2836" s="196" t="s">
        <v>62</v>
      </c>
      <c r="K2836" s="199">
        <v>3474.74</v>
      </c>
      <c r="L2836" s="196" t="s">
        <v>63</v>
      </c>
      <c r="M2836"/>
    </row>
    <row r="2837" spans="1:13" ht="13.5" hidden="1" x14ac:dyDescent="0.25">
      <c r="A2837" s="196" t="s">
        <v>2377</v>
      </c>
      <c r="B2837" s="196" t="s">
        <v>2378</v>
      </c>
      <c r="C2837" s="196" t="s">
        <v>2923</v>
      </c>
      <c r="D2837" s="196" t="s">
        <v>2924</v>
      </c>
      <c r="E2837" s="197" t="s">
        <v>11</v>
      </c>
      <c r="F2837" s="196" t="s">
        <v>11</v>
      </c>
      <c r="G2837" s="196">
        <v>97738</v>
      </c>
      <c r="H2837" s="196" t="s">
        <v>2930</v>
      </c>
      <c r="I2837" s="196" t="s">
        <v>15</v>
      </c>
      <c r="J2837" s="196" t="s">
        <v>62</v>
      </c>
      <c r="K2837" s="199">
        <v>4236.7299999999996</v>
      </c>
      <c r="L2837" s="196" t="s">
        <v>63</v>
      </c>
      <c r="M2837"/>
    </row>
    <row r="2838" spans="1:13" ht="13.5" hidden="1" x14ac:dyDescent="0.25">
      <c r="A2838" s="196" t="s">
        <v>2377</v>
      </c>
      <c r="B2838" s="196" t="s">
        <v>2378</v>
      </c>
      <c r="C2838" s="196" t="s">
        <v>2923</v>
      </c>
      <c r="D2838" s="196" t="s">
        <v>2924</v>
      </c>
      <c r="E2838" s="197" t="s">
        <v>11</v>
      </c>
      <c r="F2838" s="196" t="s">
        <v>11</v>
      </c>
      <c r="G2838" s="196">
        <v>97739</v>
      </c>
      <c r="H2838" s="196" t="s">
        <v>2931</v>
      </c>
      <c r="I2838" s="196" t="s">
        <v>15</v>
      </c>
      <c r="J2838" s="196" t="s">
        <v>62</v>
      </c>
      <c r="K2838" s="199">
        <v>3039.48</v>
      </c>
      <c r="L2838" s="196" t="s">
        <v>63</v>
      </c>
      <c r="M2838"/>
    </row>
    <row r="2839" spans="1:13" ht="13.5" hidden="1" x14ac:dyDescent="0.25">
      <c r="A2839" s="196" t="s">
        <v>2377</v>
      </c>
      <c r="B2839" s="196" t="s">
        <v>2378</v>
      </c>
      <c r="C2839" s="196" t="s">
        <v>2923</v>
      </c>
      <c r="D2839" s="196" t="s">
        <v>2924</v>
      </c>
      <c r="E2839" s="197" t="s">
        <v>11</v>
      </c>
      <c r="F2839" s="196" t="s">
        <v>11</v>
      </c>
      <c r="G2839" s="196">
        <v>97740</v>
      </c>
      <c r="H2839" s="196" t="s">
        <v>2932</v>
      </c>
      <c r="I2839" s="196" t="s">
        <v>15</v>
      </c>
      <c r="J2839" s="196" t="s">
        <v>62</v>
      </c>
      <c r="K2839" s="199">
        <v>2022.77</v>
      </c>
      <c r="L2839" s="196" t="s">
        <v>63</v>
      </c>
      <c r="M2839"/>
    </row>
    <row r="2840" spans="1:13" ht="13.5" hidden="1" x14ac:dyDescent="0.25">
      <c r="A2840" s="196" t="s">
        <v>2377</v>
      </c>
      <c r="B2840" s="196" t="s">
        <v>2378</v>
      </c>
      <c r="C2840" s="196" t="s">
        <v>2923</v>
      </c>
      <c r="D2840" s="196" t="s">
        <v>2924</v>
      </c>
      <c r="E2840" s="197" t="s">
        <v>11</v>
      </c>
      <c r="F2840" s="196" t="s">
        <v>11</v>
      </c>
      <c r="G2840" s="196">
        <v>98615</v>
      </c>
      <c r="H2840" s="196" t="s">
        <v>2933</v>
      </c>
      <c r="I2840" s="196" t="s">
        <v>19</v>
      </c>
      <c r="J2840" s="196" t="s">
        <v>62</v>
      </c>
      <c r="K2840" s="197">
        <v>143.29</v>
      </c>
      <c r="L2840" s="196" t="s">
        <v>63</v>
      </c>
      <c r="M2840"/>
    </row>
    <row r="2841" spans="1:13" ht="13.5" hidden="1" x14ac:dyDescent="0.25">
      <c r="A2841" s="196" t="s">
        <v>2377</v>
      </c>
      <c r="B2841" s="196" t="s">
        <v>2378</v>
      </c>
      <c r="C2841" s="196" t="s">
        <v>2923</v>
      </c>
      <c r="D2841" s="196" t="s">
        <v>2924</v>
      </c>
      <c r="E2841" s="197" t="s">
        <v>11</v>
      </c>
      <c r="F2841" s="196" t="s">
        <v>11</v>
      </c>
      <c r="G2841" s="196">
        <v>98616</v>
      </c>
      <c r="H2841" s="196" t="s">
        <v>2934</v>
      </c>
      <c r="I2841" s="196" t="s">
        <v>19</v>
      </c>
      <c r="J2841" s="196" t="s">
        <v>62</v>
      </c>
      <c r="K2841" s="197">
        <v>108.8</v>
      </c>
      <c r="L2841" s="196" t="s">
        <v>63</v>
      </c>
      <c r="M2841"/>
    </row>
    <row r="2842" spans="1:13" ht="13.5" hidden="1" x14ac:dyDescent="0.25">
      <c r="A2842" s="196" t="s">
        <v>2377</v>
      </c>
      <c r="B2842" s="196" t="s">
        <v>2378</v>
      </c>
      <c r="C2842" s="196" t="s">
        <v>2923</v>
      </c>
      <c r="D2842" s="196" t="s">
        <v>2924</v>
      </c>
      <c r="E2842" s="197" t="s">
        <v>11</v>
      </c>
      <c r="F2842" s="196" t="s">
        <v>11</v>
      </c>
      <c r="G2842" s="196">
        <v>98617</v>
      </c>
      <c r="H2842" s="196" t="s">
        <v>2935</v>
      </c>
      <c r="I2842" s="196" t="s">
        <v>19</v>
      </c>
      <c r="J2842" s="196" t="s">
        <v>62</v>
      </c>
      <c r="K2842" s="197">
        <v>99.26</v>
      </c>
      <c r="L2842" s="196" t="s">
        <v>63</v>
      </c>
      <c r="M2842"/>
    </row>
    <row r="2843" spans="1:13" ht="13.5" hidden="1" x14ac:dyDescent="0.25">
      <c r="A2843" s="196" t="s">
        <v>2377</v>
      </c>
      <c r="B2843" s="196" t="s">
        <v>2378</v>
      </c>
      <c r="C2843" s="196" t="s">
        <v>2923</v>
      </c>
      <c r="D2843" s="196" t="s">
        <v>2924</v>
      </c>
      <c r="E2843" s="197" t="s">
        <v>11</v>
      </c>
      <c r="F2843" s="196" t="s">
        <v>11</v>
      </c>
      <c r="G2843" s="196">
        <v>98618</v>
      </c>
      <c r="H2843" s="196" t="s">
        <v>2936</v>
      </c>
      <c r="I2843" s="196" t="s">
        <v>19</v>
      </c>
      <c r="J2843" s="196" t="s">
        <v>62</v>
      </c>
      <c r="K2843" s="197">
        <v>136.97</v>
      </c>
      <c r="L2843" s="196" t="s">
        <v>63</v>
      </c>
      <c r="M2843"/>
    </row>
    <row r="2844" spans="1:13" ht="13.5" hidden="1" x14ac:dyDescent="0.25">
      <c r="A2844" s="196" t="s">
        <v>2377</v>
      </c>
      <c r="B2844" s="196" t="s">
        <v>2378</v>
      </c>
      <c r="C2844" s="196" t="s">
        <v>2923</v>
      </c>
      <c r="D2844" s="196" t="s">
        <v>2924</v>
      </c>
      <c r="E2844" s="197" t="s">
        <v>11</v>
      </c>
      <c r="F2844" s="196" t="s">
        <v>11</v>
      </c>
      <c r="G2844" s="196">
        <v>98619</v>
      </c>
      <c r="H2844" s="196" t="s">
        <v>2937</v>
      </c>
      <c r="I2844" s="196" t="s">
        <v>19</v>
      </c>
      <c r="J2844" s="196" t="s">
        <v>62</v>
      </c>
      <c r="K2844" s="197">
        <v>122.52</v>
      </c>
      <c r="L2844" s="196" t="s">
        <v>63</v>
      </c>
      <c r="M2844"/>
    </row>
    <row r="2845" spans="1:13" ht="13.5" hidden="1" x14ac:dyDescent="0.25">
      <c r="A2845" s="196" t="s">
        <v>2377</v>
      </c>
      <c r="B2845" s="196" t="s">
        <v>2378</v>
      </c>
      <c r="C2845" s="196" t="s">
        <v>2923</v>
      </c>
      <c r="D2845" s="196" t="s">
        <v>2924</v>
      </c>
      <c r="E2845" s="197" t="s">
        <v>11</v>
      </c>
      <c r="F2845" s="196" t="s">
        <v>11</v>
      </c>
      <c r="G2845" s="196">
        <v>98620</v>
      </c>
      <c r="H2845" s="196" t="s">
        <v>2938</v>
      </c>
      <c r="I2845" s="196" t="s">
        <v>19</v>
      </c>
      <c r="J2845" s="196" t="s">
        <v>62</v>
      </c>
      <c r="K2845" s="197">
        <v>115.25</v>
      </c>
      <c r="L2845" s="196" t="s">
        <v>63</v>
      </c>
      <c r="M2845"/>
    </row>
    <row r="2846" spans="1:13" ht="13.5" hidden="1" x14ac:dyDescent="0.25">
      <c r="A2846" s="196" t="s">
        <v>2377</v>
      </c>
      <c r="B2846" s="196" t="s">
        <v>2378</v>
      </c>
      <c r="C2846" s="196" t="s">
        <v>2923</v>
      </c>
      <c r="D2846" s="196" t="s">
        <v>2924</v>
      </c>
      <c r="E2846" s="197" t="s">
        <v>11</v>
      </c>
      <c r="F2846" s="196" t="s">
        <v>11</v>
      </c>
      <c r="G2846" s="196">
        <v>98621</v>
      </c>
      <c r="H2846" s="196" t="s">
        <v>2939</v>
      </c>
      <c r="I2846" s="196" t="s">
        <v>19</v>
      </c>
      <c r="J2846" s="196" t="s">
        <v>62</v>
      </c>
      <c r="K2846" s="197">
        <v>152.44</v>
      </c>
      <c r="L2846" s="196" t="s">
        <v>63</v>
      </c>
      <c r="M2846"/>
    </row>
    <row r="2847" spans="1:13" ht="13.5" hidden="1" x14ac:dyDescent="0.25">
      <c r="A2847" s="196" t="s">
        <v>2377</v>
      </c>
      <c r="B2847" s="196" t="s">
        <v>2378</v>
      </c>
      <c r="C2847" s="196" t="s">
        <v>2923</v>
      </c>
      <c r="D2847" s="196" t="s">
        <v>2924</v>
      </c>
      <c r="E2847" s="197" t="s">
        <v>11</v>
      </c>
      <c r="F2847" s="196" t="s">
        <v>11</v>
      </c>
      <c r="G2847" s="196">
        <v>98622</v>
      </c>
      <c r="H2847" s="196" t="s">
        <v>2940</v>
      </c>
      <c r="I2847" s="196" t="s">
        <v>19</v>
      </c>
      <c r="J2847" s="196" t="s">
        <v>62</v>
      </c>
      <c r="K2847" s="197">
        <v>140.84</v>
      </c>
      <c r="L2847" s="196" t="s">
        <v>63</v>
      </c>
      <c r="M2847"/>
    </row>
    <row r="2848" spans="1:13" ht="13.5" hidden="1" x14ac:dyDescent="0.25">
      <c r="A2848" s="196" t="s">
        <v>2377</v>
      </c>
      <c r="B2848" s="196" t="s">
        <v>2378</v>
      </c>
      <c r="C2848" s="196" t="s">
        <v>2923</v>
      </c>
      <c r="D2848" s="196" t="s">
        <v>2924</v>
      </c>
      <c r="E2848" s="197" t="s">
        <v>11</v>
      </c>
      <c r="F2848" s="196" t="s">
        <v>11</v>
      </c>
      <c r="G2848" s="196">
        <v>98623</v>
      </c>
      <c r="H2848" s="196" t="s">
        <v>2941</v>
      </c>
      <c r="I2848" s="196" t="s">
        <v>19</v>
      </c>
      <c r="J2848" s="196" t="s">
        <v>62</v>
      </c>
      <c r="K2848" s="197">
        <v>134.94999999999999</v>
      </c>
      <c r="L2848" s="196" t="s">
        <v>63</v>
      </c>
      <c r="M2848"/>
    </row>
    <row r="2849" spans="1:13" ht="13.5" hidden="1" x14ac:dyDescent="0.25">
      <c r="A2849" s="196" t="s">
        <v>2377</v>
      </c>
      <c r="B2849" s="196" t="s">
        <v>2378</v>
      </c>
      <c r="C2849" s="196" t="s">
        <v>2923</v>
      </c>
      <c r="D2849" s="196" t="s">
        <v>2924</v>
      </c>
      <c r="E2849" s="197" t="s">
        <v>11</v>
      </c>
      <c r="F2849" s="196" t="s">
        <v>11</v>
      </c>
      <c r="G2849" s="196">
        <v>98624</v>
      </c>
      <c r="H2849" s="196" t="s">
        <v>2942</v>
      </c>
      <c r="I2849" s="196" t="s">
        <v>19</v>
      </c>
      <c r="J2849" s="196" t="s">
        <v>62</v>
      </c>
      <c r="K2849" s="197">
        <v>169.95</v>
      </c>
      <c r="L2849" s="196" t="s">
        <v>63</v>
      </c>
      <c r="M2849"/>
    </row>
    <row r="2850" spans="1:13" ht="13.5" hidden="1" x14ac:dyDescent="0.25">
      <c r="A2850" s="196" t="s">
        <v>2377</v>
      </c>
      <c r="B2850" s="196" t="s">
        <v>2378</v>
      </c>
      <c r="C2850" s="196" t="s">
        <v>2923</v>
      </c>
      <c r="D2850" s="196" t="s">
        <v>2924</v>
      </c>
      <c r="E2850" s="197" t="s">
        <v>11</v>
      </c>
      <c r="F2850" s="196" t="s">
        <v>11</v>
      </c>
      <c r="G2850" s="196">
        <v>98625</v>
      </c>
      <c r="H2850" s="196" t="s">
        <v>2943</v>
      </c>
      <c r="I2850" s="196" t="s">
        <v>19</v>
      </c>
      <c r="J2850" s="196" t="s">
        <v>62</v>
      </c>
      <c r="K2850" s="197">
        <v>160.18</v>
      </c>
      <c r="L2850" s="196" t="s">
        <v>63</v>
      </c>
      <c r="M2850"/>
    </row>
    <row r="2851" spans="1:13" ht="13.5" hidden="1" x14ac:dyDescent="0.25">
      <c r="A2851" s="196" t="s">
        <v>2377</v>
      </c>
      <c r="B2851" s="196" t="s">
        <v>2378</v>
      </c>
      <c r="C2851" s="196" t="s">
        <v>2923</v>
      </c>
      <c r="D2851" s="196" t="s">
        <v>2924</v>
      </c>
      <c r="E2851" s="197" t="s">
        <v>11</v>
      </c>
      <c r="F2851" s="196" t="s">
        <v>11</v>
      </c>
      <c r="G2851" s="196">
        <v>98626</v>
      </c>
      <c r="H2851" s="196" t="s">
        <v>2944</v>
      </c>
      <c r="I2851" s="196" t="s">
        <v>19</v>
      </c>
      <c r="J2851" s="196" t="s">
        <v>62</v>
      </c>
      <c r="K2851" s="197">
        <v>155.16</v>
      </c>
      <c r="L2851" s="196" t="s">
        <v>63</v>
      </c>
      <c r="M2851"/>
    </row>
    <row r="2852" spans="1:13" ht="13.5" hidden="1" x14ac:dyDescent="0.25">
      <c r="A2852" s="196" t="s">
        <v>2377</v>
      </c>
      <c r="B2852" s="196" t="s">
        <v>2378</v>
      </c>
      <c r="C2852" s="196" t="s">
        <v>2923</v>
      </c>
      <c r="D2852" s="196" t="s">
        <v>2924</v>
      </c>
      <c r="E2852" s="197" t="s">
        <v>11</v>
      </c>
      <c r="F2852" s="196" t="s">
        <v>11</v>
      </c>
      <c r="G2852" s="196">
        <v>98627</v>
      </c>
      <c r="H2852" s="196" t="s">
        <v>33398</v>
      </c>
      <c r="I2852" s="196" t="s">
        <v>19</v>
      </c>
      <c r="J2852" s="196" t="s">
        <v>62</v>
      </c>
      <c r="K2852" s="197">
        <v>634.79</v>
      </c>
      <c r="L2852" s="196" t="s">
        <v>63</v>
      </c>
      <c r="M2852"/>
    </row>
    <row r="2853" spans="1:13" ht="13.5" hidden="1" x14ac:dyDescent="0.25">
      <c r="A2853" s="196" t="s">
        <v>2377</v>
      </c>
      <c r="B2853" s="196" t="s">
        <v>2378</v>
      </c>
      <c r="C2853" s="196" t="s">
        <v>2923</v>
      </c>
      <c r="D2853" s="196" t="s">
        <v>2924</v>
      </c>
      <c r="E2853" s="197" t="s">
        <v>11</v>
      </c>
      <c r="F2853" s="196" t="s">
        <v>11</v>
      </c>
      <c r="G2853" s="196">
        <v>98628</v>
      </c>
      <c r="H2853" s="196" t="s">
        <v>33399</v>
      </c>
      <c r="I2853" s="196" t="s">
        <v>19</v>
      </c>
      <c r="J2853" s="196" t="s">
        <v>62</v>
      </c>
      <c r="K2853" s="197">
        <v>543.59</v>
      </c>
      <c r="L2853" s="196" t="s">
        <v>63</v>
      </c>
      <c r="M2853"/>
    </row>
    <row r="2854" spans="1:13" ht="13.5" hidden="1" x14ac:dyDescent="0.25">
      <c r="A2854" s="196" t="s">
        <v>2377</v>
      </c>
      <c r="B2854" s="196" t="s">
        <v>2378</v>
      </c>
      <c r="C2854" s="196" t="s">
        <v>2923</v>
      </c>
      <c r="D2854" s="196" t="s">
        <v>2924</v>
      </c>
      <c r="E2854" s="197" t="s">
        <v>11</v>
      </c>
      <c r="F2854" s="196" t="s">
        <v>11</v>
      </c>
      <c r="G2854" s="196">
        <v>98629</v>
      </c>
      <c r="H2854" s="196" t="s">
        <v>33400</v>
      </c>
      <c r="I2854" s="196" t="s">
        <v>19</v>
      </c>
      <c r="J2854" s="196" t="s">
        <v>62</v>
      </c>
      <c r="K2854" s="197">
        <v>497.82</v>
      </c>
      <c r="L2854" s="196" t="s">
        <v>63</v>
      </c>
      <c r="M2854"/>
    </row>
    <row r="2855" spans="1:13" ht="13.5" hidden="1" x14ac:dyDescent="0.25">
      <c r="A2855" s="196" t="s">
        <v>2377</v>
      </c>
      <c r="B2855" s="196" t="s">
        <v>2378</v>
      </c>
      <c r="C2855" s="196" t="s">
        <v>2923</v>
      </c>
      <c r="D2855" s="196" t="s">
        <v>2924</v>
      </c>
      <c r="E2855" s="197" t="s">
        <v>11</v>
      </c>
      <c r="F2855" s="196" t="s">
        <v>11</v>
      </c>
      <c r="G2855" s="196">
        <v>98630</v>
      </c>
      <c r="H2855" s="196" t="s">
        <v>33401</v>
      </c>
      <c r="I2855" s="196" t="s">
        <v>19</v>
      </c>
      <c r="J2855" s="196" t="s">
        <v>62</v>
      </c>
      <c r="K2855" s="197">
        <v>663.57</v>
      </c>
      <c r="L2855" s="196" t="s">
        <v>63</v>
      </c>
      <c r="M2855"/>
    </row>
    <row r="2856" spans="1:13" ht="13.5" hidden="1" x14ac:dyDescent="0.25">
      <c r="A2856" s="196" t="s">
        <v>2377</v>
      </c>
      <c r="B2856" s="196" t="s">
        <v>2378</v>
      </c>
      <c r="C2856" s="196" t="s">
        <v>2923</v>
      </c>
      <c r="D2856" s="196" t="s">
        <v>2924</v>
      </c>
      <c r="E2856" s="197" t="s">
        <v>11</v>
      </c>
      <c r="F2856" s="196" t="s">
        <v>11</v>
      </c>
      <c r="G2856" s="196">
        <v>98632</v>
      </c>
      <c r="H2856" s="196" t="s">
        <v>33402</v>
      </c>
      <c r="I2856" s="196" t="s">
        <v>19</v>
      </c>
      <c r="J2856" s="196" t="s">
        <v>62</v>
      </c>
      <c r="K2856" s="197">
        <v>554.51</v>
      </c>
      <c r="L2856" s="196" t="s">
        <v>63</v>
      </c>
      <c r="M2856"/>
    </row>
    <row r="2857" spans="1:13" ht="13.5" hidden="1" x14ac:dyDescent="0.25">
      <c r="A2857" s="196" t="s">
        <v>2377</v>
      </c>
      <c r="B2857" s="196" t="s">
        <v>2378</v>
      </c>
      <c r="C2857" s="196" t="s">
        <v>2923</v>
      </c>
      <c r="D2857" s="196" t="s">
        <v>2924</v>
      </c>
      <c r="E2857" s="197" t="s">
        <v>11</v>
      </c>
      <c r="F2857" s="196" t="s">
        <v>11</v>
      </c>
      <c r="G2857" s="196">
        <v>98655</v>
      </c>
      <c r="H2857" s="196" t="s">
        <v>2945</v>
      </c>
      <c r="I2857" s="196" t="s">
        <v>9</v>
      </c>
      <c r="J2857" s="196" t="s">
        <v>62</v>
      </c>
      <c r="K2857" s="197">
        <v>684.06</v>
      </c>
      <c r="L2857" s="196" t="s">
        <v>63</v>
      </c>
      <c r="M2857"/>
    </row>
    <row r="2858" spans="1:13" ht="13.5" hidden="1" x14ac:dyDescent="0.25">
      <c r="A2858" s="196" t="s">
        <v>2377</v>
      </c>
      <c r="B2858" s="196" t="s">
        <v>2378</v>
      </c>
      <c r="C2858" s="196" t="s">
        <v>2923</v>
      </c>
      <c r="D2858" s="196" t="s">
        <v>2924</v>
      </c>
      <c r="E2858" s="197" t="s">
        <v>11</v>
      </c>
      <c r="F2858" s="196" t="s">
        <v>11</v>
      </c>
      <c r="G2858" s="196">
        <v>98656</v>
      </c>
      <c r="H2858" s="196" t="s">
        <v>2946</v>
      </c>
      <c r="I2858" s="196" t="s">
        <v>9</v>
      </c>
      <c r="J2858" s="196" t="s">
        <v>62</v>
      </c>
      <c r="K2858" s="197">
        <v>694.72</v>
      </c>
      <c r="L2858" s="196" t="s">
        <v>63</v>
      </c>
      <c r="M2858"/>
    </row>
    <row r="2859" spans="1:13" ht="13.5" hidden="1" x14ac:dyDescent="0.25">
      <c r="A2859" s="196" t="s">
        <v>2377</v>
      </c>
      <c r="B2859" s="196" t="s">
        <v>2378</v>
      </c>
      <c r="C2859" s="196" t="s">
        <v>2923</v>
      </c>
      <c r="D2859" s="196" t="s">
        <v>2924</v>
      </c>
      <c r="E2859" s="197" t="s">
        <v>11</v>
      </c>
      <c r="F2859" s="196" t="s">
        <v>11</v>
      </c>
      <c r="G2859" s="196">
        <v>98657</v>
      </c>
      <c r="H2859" s="196" t="s">
        <v>2947</v>
      </c>
      <c r="I2859" s="196" t="s">
        <v>9</v>
      </c>
      <c r="J2859" s="196" t="s">
        <v>62</v>
      </c>
      <c r="K2859" s="197">
        <v>705.39</v>
      </c>
      <c r="L2859" s="196" t="s">
        <v>63</v>
      </c>
      <c r="M2859"/>
    </row>
    <row r="2860" spans="1:13" ht="13.5" hidden="1" x14ac:dyDescent="0.25">
      <c r="A2860" s="196" t="s">
        <v>2377</v>
      </c>
      <c r="B2860" s="196" t="s">
        <v>2378</v>
      </c>
      <c r="C2860" s="196" t="s">
        <v>2923</v>
      </c>
      <c r="D2860" s="196" t="s">
        <v>2924</v>
      </c>
      <c r="E2860" s="197" t="s">
        <v>11</v>
      </c>
      <c r="F2860" s="196" t="s">
        <v>11</v>
      </c>
      <c r="G2860" s="196">
        <v>98658</v>
      </c>
      <c r="H2860" s="196" t="s">
        <v>2948</v>
      </c>
      <c r="I2860" s="196" t="s">
        <v>9</v>
      </c>
      <c r="J2860" s="196" t="s">
        <v>62</v>
      </c>
      <c r="K2860" s="197">
        <v>716.04</v>
      </c>
      <c r="L2860" s="196" t="s">
        <v>63</v>
      </c>
      <c r="M2860"/>
    </row>
    <row r="2861" spans="1:13" ht="13.5" hidden="1" x14ac:dyDescent="0.25">
      <c r="A2861" s="196" t="s">
        <v>2377</v>
      </c>
      <c r="B2861" s="196" t="s">
        <v>2378</v>
      </c>
      <c r="C2861" s="196" t="s">
        <v>2923</v>
      </c>
      <c r="D2861" s="196" t="s">
        <v>2924</v>
      </c>
      <c r="E2861" s="197" t="s">
        <v>11</v>
      </c>
      <c r="F2861" s="196" t="s">
        <v>11</v>
      </c>
      <c r="G2861" s="196">
        <v>98659</v>
      </c>
      <c r="H2861" s="196" t="s">
        <v>2949</v>
      </c>
      <c r="I2861" s="196" t="s">
        <v>9</v>
      </c>
      <c r="J2861" s="196" t="s">
        <v>62</v>
      </c>
      <c r="K2861" s="197">
        <v>737.37</v>
      </c>
      <c r="L2861" s="196" t="s">
        <v>63</v>
      </c>
      <c r="M2861"/>
    </row>
    <row r="2862" spans="1:13" ht="13.5" hidden="1" x14ac:dyDescent="0.25">
      <c r="A2862" s="196" t="s">
        <v>2377</v>
      </c>
      <c r="B2862" s="196" t="s">
        <v>2378</v>
      </c>
      <c r="C2862" s="196" t="s">
        <v>2923</v>
      </c>
      <c r="D2862" s="196" t="s">
        <v>2924</v>
      </c>
      <c r="E2862" s="197" t="s">
        <v>11</v>
      </c>
      <c r="F2862" s="196" t="s">
        <v>11</v>
      </c>
      <c r="G2862" s="196">
        <v>98746</v>
      </c>
      <c r="H2862" s="196" t="s">
        <v>2950</v>
      </c>
      <c r="I2862" s="196" t="s">
        <v>9</v>
      </c>
      <c r="J2862" s="196" t="s">
        <v>62</v>
      </c>
      <c r="K2862" s="197">
        <v>90.37</v>
      </c>
      <c r="L2862" s="196" t="s">
        <v>63</v>
      </c>
      <c r="M2862"/>
    </row>
    <row r="2863" spans="1:13" ht="13.5" hidden="1" x14ac:dyDescent="0.25">
      <c r="A2863" s="196" t="s">
        <v>2377</v>
      </c>
      <c r="B2863" s="196" t="s">
        <v>2378</v>
      </c>
      <c r="C2863" s="196" t="s">
        <v>2923</v>
      </c>
      <c r="D2863" s="196" t="s">
        <v>2924</v>
      </c>
      <c r="E2863" s="197" t="s">
        <v>11</v>
      </c>
      <c r="F2863" s="196" t="s">
        <v>11</v>
      </c>
      <c r="G2863" s="196">
        <v>98749</v>
      </c>
      <c r="H2863" s="196" t="s">
        <v>2951</v>
      </c>
      <c r="I2863" s="196" t="s">
        <v>9</v>
      </c>
      <c r="J2863" s="196" t="s">
        <v>62</v>
      </c>
      <c r="K2863" s="197">
        <v>108.91</v>
      </c>
      <c r="L2863" s="196" t="s">
        <v>63</v>
      </c>
      <c r="M2863"/>
    </row>
    <row r="2864" spans="1:13" ht="13.5" hidden="1" x14ac:dyDescent="0.25">
      <c r="A2864" s="196" t="s">
        <v>2377</v>
      </c>
      <c r="B2864" s="196" t="s">
        <v>2378</v>
      </c>
      <c r="C2864" s="196" t="s">
        <v>2923</v>
      </c>
      <c r="D2864" s="196" t="s">
        <v>2924</v>
      </c>
      <c r="E2864" s="197" t="s">
        <v>11</v>
      </c>
      <c r="F2864" s="196" t="s">
        <v>11</v>
      </c>
      <c r="G2864" s="196">
        <v>98750</v>
      </c>
      <c r="H2864" s="196" t="s">
        <v>2952</v>
      </c>
      <c r="I2864" s="196" t="s">
        <v>9</v>
      </c>
      <c r="J2864" s="196" t="s">
        <v>62</v>
      </c>
      <c r="K2864" s="197">
        <v>131.43</v>
      </c>
      <c r="L2864" s="196" t="s">
        <v>63</v>
      </c>
      <c r="M2864"/>
    </row>
    <row r="2865" spans="1:13" ht="13.5" hidden="1" x14ac:dyDescent="0.25">
      <c r="A2865" s="196" t="s">
        <v>2377</v>
      </c>
      <c r="B2865" s="196" t="s">
        <v>2378</v>
      </c>
      <c r="C2865" s="196" t="s">
        <v>2923</v>
      </c>
      <c r="D2865" s="196" t="s">
        <v>2924</v>
      </c>
      <c r="E2865" s="197" t="s">
        <v>11</v>
      </c>
      <c r="F2865" s="196" t="s">
        <v>11</v>
      </c>
      <c r="G2865" s="196">
        <v>98751</v>
      </c>
      <c r="H2865" s="196" t="s">
        <v>2953</v>
      </c>
      <c r="I2865" s="196" t="s">
        <v>9</v>
      </c>
      <c r="J2865" s="196" t="s">
        <v>62</v>
      </c>
      <c r="K2865" s="197">
        <v>190.26</v>
      </c>
      <c r="L2865" s="196" t="s">
        <v>63</v>
      </c>
      <c r="M2865"/>
    </row>
    <row r="2866" spans="1:13" ht="13.5" hidden="1" x14ac:dyDescent="0.25">
      <c r="A2866" s="196" t="s">
        <v>2377</v>
      </c>
      <c r="B2866" s="196" t="s">
        <v>2378</v>
      </c>
      <c r="C2866" s="196" t="s">
        <v>2923</v>
      </c>
      <c r="D2866" s="196" t="s">
        <v>2924</v>
      </c>
      <c r="E2866" s="197" t="s">
        <v>11</v>
      </c>
      <c r="F2866" s="196" t="s">
        <v>11</v>
      </c>
      <c r="G2866" s="196">
        <v>98752</v>
      </c>
      <c r="H2866" s="196" t="s">
        <v>2954</v>
      </c>
      <c r="I2866" s="196" t="s">
        <v>9</v>
      </c>
      <c r="J2866" s="196" t="s">
        <v>62</v>
      </c>
      <c r="K2866" s="197">
        <v>261.20999999999998</v>
      </c>
      <c r="L2866" s="196" t="s">
        <v>63</v>
      </c>
      <c r="M2866"/>
    </row>
    <row r="2867" spans="1:13" ht="13.5" hidden="1" x14ac:dyDescent="0.25">
      <c r="A2867" s="196" t="s">
        <v>2377</v>
      </c>
      <c r="B2867" s="196" t="s">
        <v>2378</v>
      </c>
      <c r="C2867" s="196" t="s">
        <v>2923</v>
      </c>
      <c r="D2867" s="196" t="s">
        <v>2924</v>
      </c>
      <c r="E2867" s="197" t="s">
        <v>11</v>
      </c>
      <c r="F2867" s="196" t="s">
        <v>11</v>
      </c>
      <c r="G2867" s="196">
        <v>98753</v>
      </c>
      <c r="H2867" s="196" t="s">
        <v>2955</v>
      </c>
      <c r="I2867" s="196" t="s">
        <v>9</v>
      </c>
      <c r="J2867" s="196" t="s">
        <v>62</v>
      </c>
      <c r="K2867" s="197">
        <v>349.54</v>
      </c>
      <c r="L2867" s="196" t="s">
        <v>63</v>
      </c>
      <c r="M2867"/>
    </row>
    <row r="2868" spans="1:13" ht="13.5" hidden="1" x14ac:dyDescent="0.25">
      <c r="A2868" s="196" t="s">
        <v>2377</v>
      </c>
      <c r="B2868" s="196" t="s">
        <v>2378</v>
      </c>
      <c r="C2868" s="196" t="s">
        <v>2923</v>
      </c>
      <c r="D2868" s="196" t="s">
        <v>2924</v>
      </c>
      <c r="E2868" s="197" t="s">
        <v>11</v>
      </c>
      <c r="F2868" s="196" t="s">
        <v>11</v>
      </c>
      <c r="G2868" s="196">
        <v>100763</v>
      </c>
      <c r="H2868" s="196" t="s">
        <v>2956</v>
      </c>
      <c r="I2868" s="196" t="s">
        <v>18</v>
      </c>
      <c r="J2868" s="196" t="s">
        <v>62</v>
      </c>
      <c r="K2868" s="197">
        <v>16.02</v>
      </c>
      <c r="L2868" s="196" t="s">
        <v>63</v>
      </c>
      <c r="M2868"/>
    </row>
    <row r="2869" spans="1:13" ht="13.5" hidden="1" x14ac:dyDescent="0.25">
      <c r="A2869" s="196" t="s">
        <v>2377</v>
      </c>
      <c r="B2869" s="196" t="s">
        <v>2378</v>
      </c>
      <c r="C2869" s="196" t="s">
        <v>2923</v>
      </c>
      <c r="D2869" s="196" t="s">
        <v>2924</v>
      </c>
      <c r="E2869" s="197" t="s">
        <v>11</v>
      </c>
      <c r="F2869" s="196" t="s">
        <v>11</v>
      </c>
      <c r="G2869" s="196">
        <v>100764</v>
      </c>
      <c r="H2869" s="196" t="s">
        <v>2957</v>
      </c>
      <c r="I2869" s="196" t="s">
        <v>18</v>
      </c>
      <c r="J2869" s="196" t="s">
        <v>62</v>
      </c>
      <c r="K2869" s="197">
        <v>15.87</v>
      </c>
      <c r="L2869" s="196" t="s">
        <v>63</v>
      </c>
      <c r="M2869"/>
    </row>
    <row r="2870" spans="1:13" ht="13.5" hidden="1" x14ac:dyDescent="0.25">
      <c r="A2870" s="196" t="s">
        <v>2377</v>
      </c>
      <c r="B2870" s="196" t="s">
        <v>2378</v>
      </c>
      <c r="C2870" s="196" t="s">
        <v>2923</v>
      </c>
      <c r="D2870" s="196" t="s">
        <v>2924</v>
      </c>
      <c r="E2870" s="197" t="s">
        <v>11</v>
      </c>
      <c r="F2870" s="196" t="s">
        <v>11</v>
      </c>
      <c r="G2870" s="196">
        <v>100765</v>
      </c>
      <c r="H2870" s="196" t="s">
        <v>2958</v>
      </c>
      <c r="I2870" s="196" t="s">
        <v>18</v>
      </c>
      <c r="J2870" s="196" t="s">
        <v>62</v>
      </c>
      <c r="K2870" s="197">
        <v>13.95</v>
      </c>
      <c r="L2870" s="196" t="s">
        <v>63</v>
      </c>
      <c r="M2870"/>
    </row>
    <row r="2871" spans="1:13" ht="13.5" hidden="1" x14ac:dyDescent="0.25">
      <c r="A2871" s="196" t="s">
        <v>2377</v>
      </c>
      <c r="B2871" s="196" t="s">
        <v>2378</v>
      </c>
      <c r="C2871" s="196" t="s">
        <v>2923</v>
      </c>
      <c r="D2871" s="196" t="s">
        <v>2924</v>
      </c>
      <c r="E2871" s="197" t="s">
        <v>11</v>
      </c>
      <c r="F2871" s="196" t="s">
        <v>11</v>
      </c>
      <c r="G2871" s="196">
        <v>100766</v>
      </c>
      <c r="H2871" s="196" t="s">
        <v>2959</v>
      </c>
      <c r="I2871" s="196" t="s">
        <v>18</v>
      </c>
      <c r="J2871" s="196" t="s">
        <v>62</v>
      </c>
      <c r="K2871" s="197">
        <v>14.37</v>
      </c>
      <c r="L2871" s="196" t="s">
        <v>63</v>
      </c>
      <c r="M2871"/>
    </row>
    <row r="2872" spans="1:13" ht="13.5" hidden="1" x14ac:dyDescent="0.25">
      <c r="A2872" s="196" t="s">
        <v>2377</v>
      </c>
      <c r="B2872" s="196" t="s">
        <v>2378</v>
      </c>
      <c r="C2872" s="196" t="s">
        <v>2923</v>
      </c>
      <c r="D2872" s="196" t="s">
        <v>2924</v>
      </c>
      <c r="E2872" s="197" t="s">
        <v>11</v>
      </c>
      <c r="F2872" s="196" t="s">
        <v>11</v>
      </c>
      <c r="G2872" s="196">
        <v>100767</v>
      </c>
      <c r="H2872" s="196" t="s">
        <v>2960</v>
      </c>
      <c r="I2872" s="196" t="s">
        <v>18</v>
      </c>
      <c r="J2872" s="196" t="s">
        <v>62</v>
      </c>
      <c r="K2872" s="197">
        <v>16.89</v>
      </c>
      <c r="L2872" s="196" t="s">
        <v>63</v>
      </c>
      <c r="M2872"/>
    </row>
    <row r="2873" spans="1:13" ht="13.5" hidden="1" x14ac:dyDescent="0.25">
      <c r="A2873" s="196" t="s">
        <v>2377</v>
      </c>
      <c r="B2873" s="196" t="s">
        <v>2378</v>
      </c>
      <c r="C2873" s="196" t="s">
        <v>2923</v>
      </c>
      <c r="D2873" s="196" t="s">
        <v>2924</v>
      </c>
      <c r="E2873" s="197" t="s">
        <v>11</v>
      </c>
      <c r="F2873" s="196" t="s">
        <v>11</v>
      </c>
      <c r="G2873" s="196">
        <v>100768</v>
      </c>
      <c r="H2873" s="196" t="s">
        <v>2961</v>
      </c>
      <c r="I2873" s="196" t="s">
        <v>18</v>
      </c>
      <c r="J2873" s="196" t="s">
        <v>62</v>
      </c>
      <c r="K2873" s="197">
        <v>16.48</v>
      </c>
      <c r="L2873" s="196" t="s">
        <v>63</v>
      </c>
      <c r="M2873"/>
    </row>
    <row r="2874" spans="1:13" ht="13.5" hidden="1" x14ac:dyDescent="0.25">
      <c r="A2874" s="196" t="s">
        <v>2377</v>
      </c>
      <c r="B2874" s="196" t="s">
        <v>2378</v>
      </c>
      <c r="C2874" s="196" t="s">
        <v>2923</v>
      </c>
      <c r="D2874" s="196" t="s">
        <v>2924</v>
      </c>
      <c r="E2874" s="197" t="s">
        <v>11</v>
      </c>
      <c r="F2874" s="196" t="s">
        <v>11</v>
      </c>
      <c r="G2874" s="196">
        <v>100769</v>
      </c>
      <c r="H2874" s="196" t="s">
        <v>2962</v>
      </c>
      <c r="I2874" s="196" t="s">
        <v>18</v>
      </c>
      <c r="J2874" s="196" t="s">
        <v>62</v>
      </c>
      <c r="K2874" s="197">
        <v>22.62</v>
      </c>
      <c r="L2874" s="196" t="s">
        <v>63</v>
      </c>
      <c r="M2874"/>
    </row>
    <row r="2875" spans="1:13" ht="13.5" hidden="1" x14ac:dyDescent="0.25">
      <c r="A2875" s="196" t="s">
        <v>2377</v>
      </c>
      <c r="B2875" s="196" t="s">
        <v>2378</v>
      </c>
      <c r="C2875" s="196" t="s">
        <v>2923</v>
      </c>
      <c r="D2875" s="196" t="s">
        <v>2924</v>
      </c>
      <c r="E2875" s="197" t="s">
        <v>11</v>
      </c>
      <c r="F2875" s="196" t="s">
        <v>11</v>
      </c>
      <c r="G2875" s="196">
        <v>100770</v>
      </c>
      <c r="H2875" s="196" t="s">
        <v>2963</v>
      </c>
      <c r="I2875" s="196" t="s">
        <v>18</v>
      </c>
      <c r="J2875" s="196" t="s">
        <v>62</v>
      </c>
      <c r="K2875" s="197">
        <v>21.85</v>
      </c>
      <c r="L2875" s="196" t="s">
        <v>63</v>
      </c>
      <c r="M2875"/>
    </row>
    <row r="2876" spans="1:13" ht="13.5" hidden="1" x14ac:dyDescent="0.25">
      <c r="A2876" s="196" t="s">
        <v>2377</v>
      </c>
      <c r="B2876" s="196" t="s">
        <v>2378</v>
      </c>
      <c r="C2876" s="196" t="s">
        <v>2923</v>
      </c>
      <c r="D2876" s="196" t="s">
        <v>2924</v>
      </c>
      <c r="E2876" s="197" t="s">
        <v>11</v>
      </c>
      <c r="F2876" s="196" t="s">
        <v>11</v>
      </c>
      <c r="G2876" s="196">
        <v>100771</v>
      </c>
      <c r="H2876" s="196" t="s">
        <v>2964</v>
      </c>
      <c r="I2876" s="196" t="s">
        <v>18</v>
      </c>
      <c r="J2876" s="196" t="s">
        <v>62</v>
      </c>
      <c r="K2876" s="197">
        <v>17.420000000000002</v>
      </c>
      <c r="L2876" s="196" t="s">
        <v>63</v>
      </c>
      <c r="M2876"/>
    </row>
    <row r="2877" spans="1:13" ht="13.5" hidden="1" x14ac:dyDescent="0.25">
      <c r="A2877" s="196" t="s">
        <v>2377</v>
      </c>
      <c r="B2877" s="196" t="s">
        <v>2378</v>
      </c>
      <c r="C2877" s="196" t="s">
        <v>2923</v>
      </c>
      <c r="D2877" s="196" t="s">
        <v>2924</v>
      </c>
      <c r="E2877" s="197" t="s">
        <v>11</v>
      </c>
      <c r="F2877" s="196" t="s">
        <v>11</v>
      </c>
      <c r="G2877" s="196">
        <v>100772</v>
      </c>
      <c r="H2877" s="196" t="s">
        <v>2965</v>
      </c>
      <c r="I2877" s="196" t="s">
        <v>18</v>
      </c>
      <c r="J2877" s="196" t="s">
        <v>62</v>
      </c>
      <c r="K2877" s="197">
        <v>16.75</v>
      </c>
      <c r="L2877" s="196" t="s">
        <v>63</v>
      </c>
      <c r="M2877"/>
    </row>
    <row r="2878" spans="1:13" ht="13.5" hidden="1" x14ac:dyDescent="0.25">
      <c r="A2878" s="196" t="s">
        <v>2377</v>
      </c>
      <c r="B2878" s="196" t="s">
        <v>2378</v>
      </c>
      <c r="C2878" s="196" t="s">
        <v>2923</v>
      </c>
      <c r="D2878" s="196" t="s">
        <v>2924</v>
      </c>
      <c r="E2878" s="197" t="s">
        <v>11</v>
      </c>
      <c r="F2878" s="196" t="s">
        <v>11</v>
      </c>
      <c r="G2878" s="196">
        <v>100773</v>
      </c>
      <c r="H2878" s="196" t="s">
        <v>2966</v>
      </c>
      <c r="I2878" s="196" t="s">
        <v>18</v>
      </c>
      <c r="J2878" s="196" t="s">
        <v>62</v>
      </c>
      <c r="K2878" s="197">
        <v>19.66</v>
      </c>
      <c r="L2878" s="196" t="s">
        <v>63</v>
      </c>
      <c r="M2878"/>
    </row>
    <row r="2879" spans="1:13" ht="13.5" hidden="1" x14ac:dyDescent="0.25">
      <c r="A2879" s="196" t="s">
        <v>2377</v>
      </c>
      <c r="B2879" s="196" t="s">
        <v>2378</v>
      </c>
      <c r="C2879" s="196" t="s">
        <v>2923</v>
      </c>
      <c r="D2879" s="196" t="s">
        <v>2924</v>
      </c>
      <c r="E2879" s="197" t="s">
        <v>11</v>
      </c>
      <c r="F2879" s="196" t="s">
        <v>11</v>
      </c>
      <c r="G2879" s="196">
        <v>100774</v>
      </c>
      <c r="H2879" s="196" t="s">
        <v>2967</v>
      </c>
      <c r="I2879" s="196" t="s">
        <v>18</v>
      </c>
      <c r="J2879" s="196" t="s">
        <v>62</v>
      </c>
      <c r="K2879" s="197">
        <v>11.53</v>
      </c>
      <c r="L2879" s="196" t="s">
        <v>63</v>
      </c>
      <c r="M2879"/>
    </row>
    <row r="2880" spans="1:13" ht="13.5" hidden="1" x14ac:dyDescent="0.25">
      <c r="A2880" s="196" t="s">
        <v>2377</v>
      </c>
      <c r="B2880" s="196" t="s">
        <v>2378</v>
      </c>
      <c r="C2880" s="196" t="s">
        <v>2923</v>
      </c>
      <c r="D2880" s="196" t="s">
        <v>2924</v>
      </c>
      <c r="E2880" s="197" t="s">
        <v>11</v>
      </c>
      <c r="F2880" s="196" t="s">
        <v>11</v>
      </c>
      <c r="G2880" s="196">
        <v>100775</v>
      </c>
      <c r="H2880" s="196" t="s">
        <v>2968</v>
      </c>
      <c r="I2880" s="196" t="s">
        <v>18</v>
      </c>
      <c r="J2880" s="196" t="s">
        <v>62</v>
      </c>
      <c r="K2880" s="197">
        <v>13.04</v>
      </c>
      <c r="L2880" s="196" t="s">
        <v>63</v>
      </c>
      <c r="M2880"/>
    </row>
    <row r="2881" spans="1:13" ht="13.5" hidden="1" x14ac:dyDescent="0.25">
      <c r="A2881" s="196" t="s">
        <v>2377</v>
      </c>
      <c r="B2881" s="196" t="s">
        <v>2378</v>
      </c>
      <c r="C2881" s="196" t="s">
        <v>2923</v>
      </c>
      <c r="D2881" s="196" t="s">
        <v>2924</v>
      </c>
      <c r="E2881" s="197" t="s">
        <v>11</v>
      </c>
      <c r="F2881" s="196" t="s">
        <v>11</v>
      </c>
      <c r="G2881" s="196">
        <v>100776</v>
      </c>
      <c r="H2881" s="196" t="s">
        <v>2969</v>
      </c>
      <c r="I2881" s="196" t="s">
        <v>18</v>
      </c>
      <c r="J2881" s="196" t="s">
        <v>62</v>
      </c>
      <c r="K2881" s="197">
        <v>19.72</v>
      </c>
      <c r="L2881" s="196" t="s">
        <v>63</v>
      </c>
      <c r="M2881"/>
    </row>
    <row r="2882" spans="1:13" ht="13.5" hidden="1" x14ac:dyDescent="0.25">
      <c r="A2882" s="196" t="s">
        <v>2377</v>
      </c>
      <c r="B2882" s="196" t="s">
        <v>2378</v>
      </c>
      <c r="C2882" s="196" t="s">
        <v>2923</v>
      </c>
      <c r="D2882" s="196" t="s">
        <v>2924</v>
      </c>
      <c r="E2882" s="197" t="s">
        <v>11</v>
      </c>
      <c r="F2882" s="196" t="s">
        <v>11</v>
      </c>
      <c r="G2882" s="196">
        <v>100777</v>
      </c>
      <c r="H2882" s="196" t="s">
        <v>2970</v>
      </c>
      <c r="I2882" s="196" t="s">
        <v>18</v>
      </c>
      <c r="J2882" s="196" t="s">
        <v>62</v>
      </c>
      <c r="K2882" s="197">
        <v>11.46</v>
      </c>
      <c r="L2882" s="196" t="s">
        <v>63</v>
      </c>
      <c r="M2882"/>
    </row>
    <row r="2883" spans="1:13" ht="13.5" hidden="1" x14ac:dyDescent="0.25">
      <c r="A2883" s="196" t="s">
        <v>2377</v>
      </c>
      <c r="B2883" s="196" t="s">
        <v>2378</v>
      </c>
      <c r="C2883" s="196" t="s">
        <v>2923</v>
      </c>
      <c r="D2883" s="196" t="s">
        <v>2924</v>
      </c>
      <c r="E2883" s="197" t="s">
        <v>11</v>
      </c>
      <c r="F2883" s="196" t="s">
        <v>11</v>
      </c>
      <c r="G2883" s="196">
        <v>100778</v>
      </c>
      <c r="H2883" s="196" t="s">
        <v>2971</v>
      </c>
      <c r="I2883" s="196" t="s">
        <v>18</v>
      </c>
      <c r="J2883" s="196" t="s">
        <v>62</v>
      </c>
      <c r="K2883" s="197">
        <v>12.97</v>
      </c>
      <c r="L2883" s="196" t="s">
        <v>63</v>
      </c>
      <c r="M2883"/>
    </row>
    <row r="2884" spans="1:13" ht="13.5" hidden="1" x14ac:dyDescent="0.25">
      <c r="A2884" s="196" t="s">
        <v>2377</v>
      </c>
      <c r="B2884" s="196" t="s">
        <v>2378</v>
      </c>
      <c r="C2884" s="196" t="s">
        <v>2923</v>
      </c>
      <c r="D2884" s="196" t="s">
        <v>2924</v>
      </c>
      <c r="E2884" s="197" t="s">
        <v>11</v>
      </c>
      <c r="F2884" s="196" t="s">
        <v>11</v>
      </c>
      <c r="G2884" s="196">
        <v>103795</v>
      </c>
      <c r="H2884" s="196" t="s">
        <v>2972</v>
      </c>
      <c r="I2884" s="196" t="s">
        <v>19</v>
      </c>
      <c r="J2884" s="196" t="s">
        <v>62</v>
      </c>
      <c r="K2884" s="197">
        <v>88.64</v>
      </c>
      <c r="L2884" s="196" t="s">
        <v>63</v>
      </c>
      <c r="M2884"/>
    </row>
    <row r="2885" spans="1:13" ht="13.5" hidden="1" x14ac:dyDescent="0.25">
      <c r="A2885" s="196" t="s">
        <v>2377</v>
      </c>
      <c r="B2885" s="196" t="s">
        <v>2378</v>
      </c>
      <c r="C2885" s="196" t="s">
        <v>2923</v>
      </c>
      <c r="D2885" s="196" t="s">
        <v>2924</v>
      </c>
      <c r="E2885" s="197" t="s">
        <v>11</v>
      </c>
      <c r="F2885" s="196" t="s">
        <v>11</v>
      </c>
      <c r="G2885" s="196">
        <v>103796</v>
      </c>
      <c r="H2885" s="196" t="s">
        <v>2973</v>
      </c>
      <c r="I2885" s="196" t="s">
        <v>19</v>
      </c>
      <c r="J2885" s="196" t="s">
        <v>62</v>
      </c>
      <c r="K2885" s="197">
        <v>57.91</v>
      </c>
      <c r="L2885" s="196" t="s">
        <v>63</v>
      </c>
      <c r="M2885"/>
    </row>
    <row r="2886" spans="1:13" ht="13.5" hidden="1" x14ac:dyDescent="0.25">
      <c r="A2886" s="196" t="s">
        <v>2377</v>
      </c>
      <c r="B2886" s="196" t="s">
        <v>2378</v>
      </c>
      <c r="C2886" s="196" t="s">
        <v>2923</v>
      </c>
      <c r="D2886" s="196" t="s">
        <v>2924</v>
      </c>
      <c r="E2886" s="197" t="s">
        <v>11</v>
      </c>
      <c r="F2886" s="196" t="s">
        <v>11</v>
      </c>
      <c r="G2886" s="196">
        <v>103797</v>
      </c>
      <c r="H2886" s="196" t="s">
        <v>2974</v>
      </c>
      <c r="I2886" s="196" t="s">
        <v>18</v>
      </c>
      <c r="J2886" s="196" t="s">
        <v>62</v>
      </c>
      <c r="K2886" s="197">
        <v>17.71</v>
      </c>
      <c r="L2886" s="196" t="s">
        <v>63</v>
      </c>
      <c r="M2886"/>
    </row>
    <row r="2887" spans="1:13" ht="13.5" hidden="1" x14ac:dyDescent="0.25">
      <c r="A2887" s="196" t="s">
        <v>2377</v>
      </c>
      <c r="B2887" s="196" t="s">
        <v>2378</v>
      </c>
      <c r="C2887" s="196" t="s">
        <v>2923</v>
      </c>
      <c r="D2887" s="196" t="s">
        <v>2924</v>
      </c>
      <c r="E2887" s="197" t="s">
        <v>11</v>
      </c>
      <c r="F2887" s="196" t="s">
        <v>11</v>
      </c>
      <c r="G2887" s="196">
        <v>103798</v>
      </c>
      <c r="H2887" s="196" t="s">
        <v>2975</v>
      </c>
      <c r="I2887" s="196" t="s">
        <v>15</v>
      </c>
      <c r="J2887" s="196" t="s">
        <v>62</v>
      </c>
      <c r="K2887" s="197">
        <v>582.76</v>
      </c>
      <c r="L2887" s="196" t="s">
        <v>63</v>
      </c>
      <c r="M2887"/>
    </row>
    <row r="2888" spans="1:13" ht="13.5" hidden="1" x14ac:dyDescent="0.25">
      <c r="A2888" s="196" t="s">
        <v>2377</v>
      </c>
      <c r="B2888" s="196" t="s">
        <v>2378</v>
      </c>
      <c r="C2888" s="196" t="s">
        <v>2923</v>
      </c>
      <c r="D2888" s="196" t="s">
        <v>2924</v>
      </c>
      <c r="E2888" s="197" t="s">
        <v>11</v>
      </c>
      <c r="F2888" s="196" t="s">
        <v>11</v>
      </c>
      <c r="G2888" s="196">
        <v>103799</v>
      </c>
      <c r="H2888" s="196" t="s">
        <v>2976</v>
      </c>
      <c r="I2888" s="196" t="s">
        <v>15</v>
      </c>
      <c r="J2888" s="196" t="s">
        <v>62</v>
      </c>
      <c r="K2888" s="197">
        <v>412.77</v>
      </c>
      <c r="L2888" s="196" t="s">
        <v>63</v>
      </c>
      <c r="M2888"/>
    </row>
    <row r="2889" spans="1:13" ht="13.5" hidden="1" x14ac:dyDescent="0.25">
      <c r="A2889" s="196" t="s">
        <v>2377</v>
      </c>
      <c r="B2889" s="196" t="s">
        <v>2378</v>
      </c>
      <c r="C2889" s="196" t="s">
        <v>2923</v>
      </c>
      <c r="D2889" s="196" t="s">
        <v>2924</v>
      </c>
      <c r="E2889" s="197" t="s">
        <v>11</v>
      </c>
      <c r="F2889" s="196" t="s">
        <v>11</v>
      </c>
      <c r="G2889" s="196">
        <v>103800</v>
      </c>
      <c r="H2889" s="196" t="s">
        <v>2977</v>
      </c>
      <c r="I2889" s="196" t="s">
        <v>15</v>
      </c>
      <c r="J2889" s="196" t="s">
        <v>62</v>
      </c>
      <c r="K2889" s="197">
        <v>513.91</v>
      </c>
      <c r="L2889" s="196" t="s">
        <v>63</v>
      </c>
      <c r="M2889"/>
    </row>
    <row r="2890" spans="1:13" ht="13.5" hidden="1" x14ac:dyDescent="0.25">
      <c r="A2890" s="196" t="s">
        <v>2377</v>
      </c>
      <c r="B2890" s="196" t="s">
        <v>2378</v>
      </c>
      <c r="C2890" s="196" t="s">
        <v>2923</v>
      </c>
      <c r="D2890" s="196" t="s">
        <v>2924</v>
      </c>
      <c r="E2890" s="197" t="s">
        <v>11</v>
      </c>
      <c r="F2890" s="196" t="s">
        <v>11</v>
      </c>
      <c r="G2890" s="196">
        <v>103801</v>
      </c>
      <c r="H2890" s="196" t="s">
        <v>2978</v>
      </c>
      <c r="I2890" s="196" t="s">
        <v>15</v>
      </c>
      <c r="J2890" s="196" t="s">
        <v>62</v>
      </c>
      <c r="K2890" s="197">
        <v>622.99</v>
      </c>
      <c r="L2890" s="196" t="s">
        <v>63</v>
      </c>
      <c r="M2890"/>
    </row>
    <row r="2891" spans="1:13" ht="13.5" hidden="1" x14ac:dyDescent="0.25">
      <c r="A2891" s="196" t="s">
        <v>2377</v>
      </c>
      <c r="B2891" s="196" t="s">
        <v>2378</v>
      </c>
      <c r="C2891" s="196" t="s">
        <v>2923</v>
      </c>
      <c r="D2891" s="196" t="s">
        <v>2924</v>
      </c>
      <c r="E2891" s="197" t="s">
        <v>11</v>
      </c>
      <c r="F2891" s="196" t="s">
        <v>11</v>
      </c>
      <c r="G2891" s="196">
        <v>103925</v>
      </c>
      <c r="H2891" s="196" t="s">
        <v>2979</v>
      </c>
      <c r="I2891" s="196" t="s">
        <v>15</v>
      </c>
      <c r="J2891" s="196" t="s">
        <v>62</v>
      </c>
      <c r="K2891" s="199">
        <v>1688.72</v>
      </c>
      <c r="L2891" s="196" t="s">
        <v>63</v>
      </c>
      <c r="M2891"/>
    </row>
    <row r="2892" spans="1:13" ht="13.5" hidden="1" x14ac:dyDescent="0.25">
      <c r="A2892" s="196" t="s">
        <v>2377</v>
      </c>
      <c r="B2892" s="196" t="s">
        <v>2378</v>
      </c>
      <c r="C2892" s="196" t="s">
        <v>2923</v>
      </c>
      <c r="D2892" s="196" t="s">
        <v>2924</v>
      </c>
      <c r="E2892" s="197" t="s">
        <v>11</v>
      </c>
      <c r="F2892" s="196" t="s">
        <v>11</v>
      </c>
      <c r="G2892" s="196">
        <v>103926</v>
      </c>
      <c r="H2892" s="196" t="s">
        <v>2980</v>
      </c>
      <c r="I2892" s="196" t="s">
        <v>15</v>
      </c>
      <c r="J2892" s="196" t="s">
        <v>62</v>
      </c>
      <c r="K2892" s="199">
        <v>1344.86</v>
      </c>
      <c r="L2892" s="196" t="s">
        <v>63</v>
      </c>
      <c r="M2892"/>
    </row>
    <row r="2893" spans="1:13" ht="13.5" hidden="1" x14ac:dyDescent="0.25">
      <c r="A2893" s="196" t="s">
        <v>2377</v>
      </c>
      <c r="B2893" s="196" t="s">
        <v>2378</v>
      </c>
      <c r="C2893" s="196" t="s">
        <v>2923</v>
      </c>
      <c r="D2893" s="196" t="s">
        <v>2924</v>
      </c>
      <c r="E2893" s="197" t="s">
        <v>11</v>
      </c>
      <c r="F2893" s="196" t="s">
        <v>11</v>
      </c>
      <c r="G2893" s="196">
        <v>103928</v>
      </c>
      <c r="H2893" s="196" t="s">
        <v>2981</v>
      </c>
      <c r="I2893" s="196" t="s">
        <v>15</v>
      </c>
      <c r="J2893" s="196" t="s">
        <v>62</v>
      </c>
      <c r="K2893" s="197">
        <v>513.91</v>
      </c>
      <c r="L2893" s="196" t="s">
        <v>63</v>
      </c>
      <c r="M2893"/>
    </row>
    <row r="2894" spans="1:13" ht="13.5" hidden="1" x14ac:dyDescent="0.25">
      <c r="A2894" s="196" t="s">
        <v>2377</v>
      </c>
      <c r="B2894" s="196" t="s">
        <v>2378</v>
      </c>
      <c r="C2894" s="196" t="s">
        <v>2923</v>
      </c>
      <c r="D2894" s="196" t="s">
        <v>2924</v>
      </c>
      <c r="E2894" s="197" t="s">
        <v>11</v>
      </c>
      <c r="F2894" s="196" t="s">
        <v>11</v>
      </c>
      <c r="G2894" s="196">
        <v>103929</v>
      </c>
      <c r="H2894" s="196" t="s">
        <v>2982</v>
      </c>
      <c r="I2894" s="196" t="s">
        <v>15</v>
      </c>
      <c r="J2894" s="196" t="s">
        <v>62</v>
      </c>
      <c r="K2894" s="199">
        <v>1202.1500000000001</v>
      </c>
      <c r="L2894" s="196" t="s">
        <v>63</v>
      </c>
      <c r="M2894"/>
    </row>
    <row r="2895" spans="1:13" ht="13.5" hidden="1" x14ac:dyDescent="0.25">
      <c r="A2895" s="196" t="s">
        <v>2377</v>
      </c>
      <c r="B2895" s="196" t="s">
        <v>2378</v>
      </c>
      <c r="C2895" s="196" t="s">
        <v>2923</v>
      </c>
      <c r="D2895" s="196" t="s">
        <v>2924</v>
      </c>
      <c r="E2895" s="197" t="s">
        <v>11</v>
      </c>
      <c r="F2895" s="196" t="s">
        <v>11</v>
      </c>
      <c r="G2895" s="196">
        <v>103930</v>
      </c>
      <c r="H2895" s="196" t="s">
        <v>2983</v>
      </c>
      <c r="I2895" s="196" t="s">
        <v>15</v>
      </c>
      <c r="J2895" s="196" t="s">
        <v>62</v>
      </c>
      <c r="K2895" s="197">
        <v>748.52</v>
      </c>
      <c r="L2895" s="196" t="s">
        <v>63</v>
      </c>
      <c r="M2895"/>
    </row>
    <row r="2896" spans="1:13" ht="13.5" hidden="1" x14ac:dyDescent="0.25">
      <c r="A2896" s="196" t="s">
        <v>2377</v>
      </c>
      <c r="B2896" s="196" t="s">
        <v>2378</v>
      </c>
      <c r="C2896" s="196" t="s">
        <v>2923</v>
      </c>
      <c r="D2896" s="196" t="s">
        <v>2924</v>
      </c>
      <c r="E2896" s="197" t="s">
        <v>11</v>
      </c>
      <c r="F2896" s="196" t="s">
        <v>11</v>
      </c>
      <c r="G2896" s="196">
        <v>103931</v>
      </c>
      <c r="H2896" s="196" t="s">
        <v>2984</v>
      </c>
      <c r="I2896" s="196" t="s">
        <v>15</v>
      </c>
      <c r="J2896" s="196" t="s">
        <v>62</v>
      </c>
      <c r="K2896" s="197">
        <v>552.47</v>
      </c>
      <c r="L2896" s="196" t="s">
        <v>63</v>
      </c>
      <c r="M2896"/>
    </row>
    <row r="2897" spans="1:13" ht="13.5" hidden="1" x14ac:dyDescent="0.25">
      <c r="A2897" s="196" t="s">
        <v>2377</v>
      </c>
      <c r="B2897" s="196" t="s">
        <v>2378</v>
      </c>
      <c r="C2897" s="196" t="s">
        <v>2923</v>
      </c>
      <c r="D2897" s="196" t="s">
        <v>2924</v>
      </c>
      <c r="E2897" s="197" t="s">
        <v>11</v>
      </c>
      <c r="F2897" s="196" t="s">
        <v>11</v>
      </c>
      <c r="G2897" s="196">
        <v>103932</v>
      </c>
      <c r="H2897" s="196" t="s">
        <v>2985</v>
      </c>
      <c r="I2897" s="196" t="s">
        <v>15</v>
      </c>
      <c r="J2897" s="196" t="s">
        <v>62</v>
      </c>
      <c r="K2897" s="197">
        <v>523.74</v>
      </c>
      <c r="L2897" s="196" t="s">
        <v>63</v>
      </c>
      <c r="M2897"/>
    </row>
    <row r="2898" spans="1:13" ht="13.5" hidden="1" x14ac:dyDescent="0.25">
      <c r="A2898" s="196" t="s">
        <v>2377</v>
      </c>
      <c r="B2898" s="196" t="s">
        <v>2378</v>
      </c>
      <c r="C2898" s="196" t="s">
        <v>2923</v>
      </c>
      <c r="D2898" s="196" t="s">
        <v>2924</v>
      </c>
      <c r="E2898" s="197" t="s">
        <v>11</v>
      </c>
      <c r="F2898" s="196" t="s">
        <v>11</v>
      </c>
      <c r="G2898" s="196">
        <v>103933</v>
      </c>
      <c r="H2898" s="196" t="s">
        <v>2986</v>
      </c>
      <c r="I2898" s="196" t="s">
        <v>15</v>
      </c>
      <c r="J2898" s="196" t="s">
        <v>62</v>
      </c>
      <c r="K2898" s="199">
        <v>1497.17</v>
      </c>
      <c r="L2898" s="196" t="s">
        <v>63</v>
      </c>
      <c r="M2898"/>
    </row>
    <row r="2899" spans="1:13" ht="13.5" hidden="1" x14ac:dyDescent="0.25">
      <c r="A2899" s="196" t="s">
        <v>2377</v>
      </c>
      <c r="B2899" s="196" t="s">
        <v>2378</v>
      </c>
      <c r="C2899" s="196" t="s">
        <v>2923</v>
      </c>
      <c r="D2899" s="196" t="s">
        <v>2924</v>
      </c>
      <c r="E2899" s="197" t="s">
        <v>11</v>
      </c>
      <c r="F2899" s="196" t="s">
        <v>11</v>
      </c>
      <c r="G2899" s="196">
        <v>105041</v>
      </c>
      <c r="H2899" s="196" t="s">
        <v>2987</v>
      </c>
      <c r="I2899" s="196" t="s">
        <v>9</v>
      </c>
      <c r="J2899" s="196" t="s">
        <v>62</v>
      </c>
      <c r="K2899" s="197">
        <v>55.04</v>
      </c>
      <c r="L2899" s="196" t="s">
        <v>63</v>
      </c>
      <c r="M2899"/>
    </row>
    <row r="2900" spans="1:13" ht="13.5" hidden="1" x14ac:dyDescent="0.25">
      <c r="A2900" s="196" t="s">
        <v>2377</v>
      </c>
      <c r="B2900" s="196" t="s">
        <v>2378</v>
      </c>
      <c r="C2900" s="196" t="s">
        <v>2923</v>
      </c>
      <c r="D2900" s="196" t="s">
        <v>2924</v>
      </c>
      <c r="E2900" s="197" t="s">
        <v>11</v>
      </c>
      <c r="F2900" s="196" t="s">
        <v>11</v>
      </c>
      <c r="G2900" s="196">
        <v>105042</v>
      </c>
      <c r="H2900" s="196" t="s">
        <v>2988</v>
      </c>
      <c r="I2900" s="196" t="s">
        <v>9</v>
      </c>
      <c r="J2900" s="196" t="s">
        <v>62</v>
      </c>
      <c r="K2900" s="197">
        <v>65.36</v>
      </c>
      <c r="L2900" s="196" t="s">
        <v>63</v>
      </c>
      <c r="M2900"/>
    </row>
    <row r="2901" spans="1:13" ht="13.5" hidden="1" x14ac:dyDescent="0.25">
      <c r="A2901" s="196" t="s">
        <v>2377</v>
      </c>
      <c r="B2901" s="196" t="s">
        <v>2378</v>
      </c>
      <c r="C2901" s="196" t="s">
        <v>2923</v>
      </c>
      <c r="D2901" s="196" t="s">
        <v>2924</v>
      </c>
      <c r="E2901" s="197" t="s">
        <v>11</v>
      </c>
      <c r="F2901" s="196" t="s">
        <v>11</v>
      </c>
      <c r="G2901" s="196">
        <v>105045</v>
      </c>
      <c r="H2901" s="196" t="s">
        <v>2989</v>
      </c>
      <c r="I2901" s="196" t="s">
        <v>9</v>
      </c>
      <c r="J2901" s="196" t="s">
        <v>62</v>
      </c>
      <c r="K2901" s="197">
        <v>62.39</v>
      </c>
      <c r="L2901" s="196" t="s">
        <v>63</v>
      </c>
      <c r="M2901"/>
    </row>
    <row r="2902" spans="1:13" ht="13.5" hidden="1" x14ac:dyDescent="0.25">
      <c r="A2902" s="196" t="s">
        <v>2377</v>
      </c>
      <c r="B2902" s="196" t="s">
        <v>2378</v>
      </c>
      <c r="C2902" s="196" t="s">
        <v>2923</v>
      </c>
      <c r="D2902" s="196" t="s">
        <v>2924</v>
      </c>
      <c r="E2902" s="197" t="s">
        <v>11</v>
      </c>
      <c r="F2902" s="196" t="s">
        <v>11</v>
      </c>
      <c r="G2902" s="196">
        <v>105046</v>
      </c>
      <c r="H2902" s="196" t="s">
        <v>2990</v>
      </c>
      <c r="I2902" s="196" t="s">
        <v>9</v>
      </c>
      <c r="J2902" s="196" t="s">
        <v>62</v>
      </c>
      <c r="K2902" s="197">
        <v>52.94</v>
      </c>
      <c r="L2902" s="196" t="s">
        <v>63</v>
      </c>
      <c r="M2902"/>
    </row>
    <row r="2903" spans="1:13" ht="13.5" hidden="1" x14ac:dyDescent="0.25">
      <c r="A2903" s="196" t="s">
        <v>2377</v>
      </c>
      <c r="B2903" s="196" t="s">
        <v>2378</v>
      </c>
      <c r="C2903" s="196" t="s">
        <v>2923</v>
      </c>
      <c r="D2903" s="196" t="s">
        <v>2924</v>
      </c>
      <c r="E2903" s="197" t="s">
        <v>11</v>
      </c>
      <c r="F2903" s="196" t="s">
        <v>11</v>
      </c>
      <c r="G2903" s="196">
        <v>105050</v>
      </c>
      <c r="H2903" s="196" t="s">
        <v>2991</v>
      </c>
      <c r="I2903" s="196" t="s">
        <v>9</v>
      </c>
      <c r="J2903" s="196" t="s">
        <v>62</v>
      </c>
      <c r="K2903" s="197">
        <v>184.81</v>
      </c>
      <c r="L2903" s="196" t="s">
        <v>63</v>
      </c>
      <c r="M2903"/>
    </row>
    <row r="2904" spans="1:13" ht="13.5" hidden="1" x14ac:dyDescent="0.25">
      <c r="A2904" s="196" t="s">
        <v>2377</v>
      </c>
      <c r="B2904" s="196" t="s">
        <v>2378</v>
      </c>
      <c r="C2904" s="196" t="s">
        <v>2923</v>
      </c>
      <c r="D2904" s="196" t="s">
        <v>2924</v>
      </c>
      <c r="E2904" s="197" t="s">
        <v>11</v>
      </c>
      <c r="F2904" s="196" t="s">
        <v>11</v>
      </c>
      <c r="G2904" s="196">
        <v>105053</v>
      </c>
      <c r="H2904" s="196" t="s">
        <v>2992</v>
      </c>
      <c r="I2904" s="196" t="s">
        <v>9</v>
      </c>
      <c r="J2904" s="196" t="s">
        <v>62</v>
      </c>
      <c r="K2904" s="197">
        <v>172.56</v>
      </c>
      <c r="L2904" s="196" t="s">
        <v>63</v>
      </c>
      <c r="M2904"/>
    </row>
    <row r="2905" spans="1:13" ht="13.5" hidden="1" x14ac:dyDescent="0.25">
      <c r="A2905" s="196" t="s">
        <v>2377</v>
      </c>
      <c r="B2905" s="196" t="s">
        <v>2378</v>
      </c>
      <c r="C2905" s="196" t="s">
        <v>2923</v>
      </c>
      <c r="D2905" s="196" t="s">
        <v>2924</v>
      </c>
      <c r="E2905" s="197" t="s">
        <v>11</v>
      </c>
      <c r="F2905" s="196" t="s">
        <v>11</v>
      </c>
      <c r="G2905" s="196">
        <v>105056</v>
      </c>
      <c r="H2905" s="196" t="s">
        <v>2993</v>
      </c>
      <c r="I2905" s="196" t="s">
        <v>9</v>
      </c>
      <c r="J2905" s="196" t="s">
        <v>62</v>
      </c>
      <c r="K2905" s="197">
        <v>252.19</v>
      </c>
      <c r="L2905" s="196" t="s">
        <v>63</v>
      </c>
      <c r="M2905"/>
    </row>
    <row r="2906" spans="1:13" ht="13.5" hidden="1" x14ac:dyDescent="0.25">
      <c r="A2906" s="196" t="s">
        <v>2377</v>
      </c>
      <c r="B2906" s="196" t="s">
        <v>2378</v>
      </c>
      <c r="C2906" s="196" t="s">
        <v>2923</v>
      </c>
      <c r="D2906" s="196" t="s">
        <v>2924</v>
      </c>
      <c r="E2906" s="197" t="s">
        <v>11</v>
      </c>
      <c r="F2906" s="196" t="s">
        <v>11</v>
      </c>
      <c r="G2906" s="196">
        <v>105058</v>
      </c>
      <c r="H2906" s="196" t="s">
        <v>2994</v>
      </c>
      <c r="I2906" s="196" t="s">
        <v>9</v>
      </c>
      <c r="J2906" s="196" t="s">
        <v>62</v>
      </c>
      <c r="K2906" s="197">
        <v>240.82</v>
      </c>
      <c r="L2906" s="196" t="s">
        <v>63</v>
      </c>
      <c r="M2906"/>
    </row>
    <row r="2907" spans="1:13" ht="13.5" hidden="1" x14ac:dyDescent="0.25">
      <c r="A2907" s="196" t="s">
        <v>2377</v>
      </c>
      <c r="B2907" s="196" t="s">
        <v>2378</v>
      </c>
      <c r="C2907" s="196" t="s">
        <v>2923</v>
      </c>
      <c r="D2907" s="196" t="s">
        <v>2924</v>
      </c>
      <c r="E2907" s="197" t="s">
        <v>11</v>
      </c>
      <c r="F2907" s="196" t="s">
        <v>11</v>
      </c>
      <c r="G2907" s="196">
        <v>105061</v>
      </c>
      <c r="H2907" s="196" t="s">
        <v>2995</v>
      </c>
      <c r="I2907" s="196" t="s">
        <v>9</v>
      </c>
      <c r="J2907" s="196" t="s">
        <v>62</v>
      </c>
      <c r="K2907" s="197">
        <v>107.43</v>
      </c>
      <c r="L2907" s="196" t="s">
        <v>63</v>
      </c>
      <c r="M2907"/>
    </row>
    <row r="2908" spans="1:13" ht="13.5" hidden="1" x14ac:dyDescent="0.25">
      <c r="A2908" s="196" t="s">
        <v>2377</v>
      </c>
      <c r="B2908" s="196" t="s">
        <v>2378</v>
      </c>
      <c r="C2908" s="196" t="s">
        <v>2923</v>
      </c>
      <c r="D2908" s="196" t="s">
        <v>2924</v>
      </c>
      <c r="E2908" s="197" t="s">
        <v>11</v>
      </c>
      <c r="F2908" s="196" t="s">
        <v>11</v>
      </c>
      <c r="G2908" s="196">
        <v>105064</v>
      </c>
      <c r="H2908" s="196" t="s">
        <v>2996</v>
      </c>
      <c r="I2908" s="196" t="s">
        <v>9</v>
      </c>
      <c r="J2908" s="196" t="s">
        <v>62</v>
      </c>
      <c r="K2908" s="197">
        <v>91.44</v>
      </c>
      <c r="L2908" s="196" t="s">
        <v>63</v>
      </c>
      <c r="M2908"/>
    </row>
    <row r="2909" spans="1:13" ht="13.5" hidden="1" x14ac:dyDescent="0.25">
      <c r="A2909" s="196" t="s">
        <v>2377</v>
      </c>
      <c r="B2909" s="196" t="s">
        <v>2378</v>
      </c>
      <c r="C2909" s="196" t="s">
        <v>2923</v>
      </c>
      <c r="D2909" s="196" t="s">
        <v>2924</v>
      </c>
      <c r="E2909" s="197" t="s">
        <v>11</v>
      </c>
      <c r="F2909" s="196" t="s">
        <v>11</v>
      </c>
      <c r="G2909" s="196">
        <v>105068</v>
      </c>
      <c r="H2909" s="196" t="s">
        <v>2997</v>
      </c>
      <c r="I2909" s="196" t="s">
        <v>9</v>
      </c>
      <c r="J2909" s="196" t="s">
        <v>62</v>
      </c>
      <c r="K2909" s="197">
        <v>177.51</v>
      </c>
      <c r="L2909" s="196" t="s">
        <v>63</v>
      </c>
      <c r="M2909"/>
    </row>
    <row r="2910" spans="1:13" ht="13.5" hidden="1" x14ac:dyDescent="0.25">
      <c r="A2910" s="196" t="s">
        <v>2377</v>
      </c>
      <c r="B2910" s="196" t="s">
        <v>2378</v>
      </c>
      <c r="C2910" s="196" t="s">
        <v>2923</v>
      </c>
      <c r="D2910" s="196" t="s">
        <v>2924</v>
      </c>
      <c r="E2910" s="197" t="s">
        <v>11</v>
      </c>
      <c r="F2910" s="196" t="s">
        <v>11</v>
      </c>
      <c r="G2910" s="196">
        <v>105071</v>
      </c>
      <c r="H2910" s="196" t="s">
        <v>2998</v>
      </c>
      <c r="I2910" s="196" t="s">
        <v>9</v>
      </c>
      <c r="J2910" s="196" t="s">
        <v>62</v>
      </c>
      <c r="K2910" s="197">
        <v>161.56</v>
      </c>
      <c r="L2910" s="196" t="s">
        <v>63</v>
      </c>
      <c r="M2910"/>
    </row>
    <row r="2911" spans="1:13" ht="13.5" hidden="1" x14ac:dyDescent="0.25">
      <c r="A2911" s="196" t="s">
        <v>2377</v>
      </c>
      <c r="B2911" s="196" t="s">
        <v>2378</v>
      </c>
      <c r="C2911" s="196" t="s">
        <v>2923</v>
      </c>
      <c r="D2911" s="196" t="s">
        <v>2924</v>
      </c>
      <c r="E2911" s="197" t="s">
        <v>11</v>
      </c>
      <c r="F2911" s="196" t="s">
        <v>11</v>
      </c>
      <c r="G2911" s="196">
        <v>105074</v>
      </c>
      <c r="H2911" s="196" t="s">
        <v>2999</v>
      </c>
      <c r="I2911" s="196" t="s">
        <v>9</v>
      </c>
      <c r="J2911" s="196" t="s">
        <v>62</v>
      </c>
      <c r="K2911" s="197">
        <v>275.61</v>
      </c>
      <c r="L2911" s="196" t="s">
        <v>63</v>
      </c>
      <c r="M2911"/>
    </row>
    <row r="2912" spans="1:13" ht="13.5" hidden="1" x14ac:dyDescent="0.25">
      <c r="A2912" s="196" t="s">
        <v>2377</v>
      </c>
      <c r="B2912" s="196" t="s">
        <v>2378</v>
      </c>
      <c r="C2912" s="196" t="s">
        <v>2923</v>
      </c>
      <c r="D2912" s="196" t="s">
        <v>2924</v>
      </c>
      <c r="E2912" s="197" t="s">
        <v>11</v>
      </c>
      <c r="F2912" s="196" t="s">
        <v>11</v>
      </c>
      <c r="G2912" s="196">
        <v>105077</v>
      </c>
      <c r="H2912" s="196" t="s">
        <v>3000</v>
      </c>
      <c r="I2912" s="196" t="s">
        <v>9</v>
      </c>
      <c r="J2912" s="196" t="s">
        <v>62</v>
      </c>
      <c r="K2912" s="197">
        <v>259.73</v>
      </c>
      <c r="L2912" s="196" t="s">
        <v>63</v>
      </c>
      <c r="M2912"/>
    </row>
    <row r="2913" spans="1:13" ht="13.5" hidden="1" x14ac:dyDescent="0.25">
      <c r="A2913" s="196" t="s">
        <v>2377</v>
      </c>
      <c r="B2913" s="196" t="s">
        <v>2378</v>
      </c>
      <c r="C2913" s="196" t="s">
        <v>2923</v>
      </c>
      <c r="D2913" s="196" t="s">
        <v>2924</v>
      </c>
      <c r="E2913" s="197" t="s">
        <v>11</v>
      </c>
      <c r="F2913" s="196" t="s">
        <v>11</v>
      </c>
      <c r="G2913" s="196">
        <v>105080</v>
      </c>
      <c r="H2913" s="196" t="s">
        <v>3001</v>
      </c>
      <c r="I2913" s="196" t="s">
        <v>9</v>
      </c>
      <c r="J2913" s="196" t="s">
        <v>62</v>
      </c>
      <c r="K2913" s="197">
        <v>70.7</v>
      </c>
      <c r="L2913" s="196" t="s">
        <v>63</v>
      </c>
      <c r="M2913"/>
    </row>
    <row r="2914" spans="1:13" ht="13.5" hidden="1" x14ac:dyDescent="0.25">
      <c r="A2914" s="196" t="s">
        <v>2377</v>
      </c>
      <c r="B2914" s="196" t="s">
        <v>2378</v>
      </c>
      <c r="C2914" s="196" t="s">
        <v>2923</v>
      </c>
      <c r="D2914" s="196" t="s">
        <v>2924</v>
      </c>
      <c r="E2914" s="197" t="s">
        <v>11</v>
      </c>
      <c r="F2914" s="196" t="s">
        <v>11</v>
      </c>
      <c r="G2914" s="196">
        <v>105081</v>
      </c>
      <c r="H2914" s="196" t="s">
        <v>3002</v>
      </c>
      <c r="I2914" s="196" t="s">
        <v>9</v>
      </c>
      <c r="J2914" s="196" t="s">
        <v>62</v>
      </c>
      <c r="K2914" s="197">
        <v>81.87</v>
      </c>
      <c r="L2914" s="196" t="s">
        <v>63</v>
      </c>
      <c r="M2914"/>
    </row>
    <row r="2915" spans="1:13" ht="13.5" hidden="1" x14ac:dyDescent="0.25">
      <c r="A2915" s="196" t="s">
        <v>2377</v>
      </c>
      <c r="B2915" s="196" t="s">
        <v>2378</v>
      </c>
      <c r="C2915" s="196" t="s">
        <v>2923</v>
      </c>
      <c r="D2915" s="196" t="s">
        <v>2924</v>
      </c>
      <c r="E2915" s="197" t="s">
        <v>11</v>
      </c>
      <c r="F2915" s="196" t="s">
        <v>11</v>
      </c>
      <c r="G2915" s="196">
        <v>105082</v>
      </c>
      <c r="H2915" s="196" t="s">
        <v>3003</v>
      </c>
      <c r="I2915" s="196" t="s">
        <v>9</v>
      </c>
      <c r="J2915" s="196" t="s">
        <v>62</v>
      </c>
      <c r="K2915" s="197">
        <v>73.69</v>
      </c>
      <c r="L2915" s="196" t="s">
        <v>63</v>
      </c>
      <c r="M2915"/>
    </row>
    <row r="2916" spans="1:13" ht="13.5" hidden="1" x14ac:dyDescent="0.25">
      <c r="A2916" s="196" t="s">
        <v>2377</v>
      </c>
      <c r="B2916" s="196" t="s">
        <v>2378</v>
      </c>
      <c r="C2916" s="196" t="s">
        <v>2923</v>
      </c>
      <c r="D2916" s="196" t="s">
        <v>2924</v>
      </c>
      <c r="E2916" s="197" t="s">
        <v>11</v>
      </c>
      <c r="F2916" s="196" t="s">
        <v>11</v>
      </c>
      <c r="G2916" s="196">
        <v>105083</v>
      </c>
      <c r="H2916" s="196" t="s">
        <v>3004</v>
      </c>
      <c r="I2916" s="196" t="s">
        <v>9</v>
      </c>
      <c r="J2916" s="196" t="s">
        <v>62</v>
      </c>
      <c r="K2916" s="197">
        <v>83.23</v>
      </c>
      <c r="L2916" s="196" t="s">
        <v>63</v>
      </c>
      <c r="M2916"/>
    </row>
    <row r="2917" spans="1:13" ht="13.5" hidden="1" x14ac:dyDescent="0.25">
      <c r="A2917" s="196" t="s">
        <v>2377</v>
      </c>
      <c r="B2917" s="196" t="s">
        <v>2378</v>
      </c>
      <c r="C2917" s="196" t="s">
        <v>2923</v>
      </c>
      <c r="D2917" s="196" t="s">
        <v>2924</v>
      </c>
      <c r="E2917" s="197" t="s">
        <v>11</v>
      </c>
      <c r="F2917" s="196" t="s">
        <v>11</v>
      </c>
      <c r="G2917" s="196">
        <v>105084</v>
      </c>
      <c r="H2917" s="196" t="s">
        <v>3005</v>
      </c>
      <c r="I2917" s="196" t="s">
        <v>9</v>
      </c>
      <c r="J2917" s="196" t="s">
        <v>62</v>
      </c>
      <c r="K2917" s="197">
        <v>103.43</v>
      </c>
      <c r="L2917" s="196" t="s">
        <v>63</v>
      </c>
      <c r="M2917"/>
    </row>
    <row r="2918" spans="1:13" ht="13.5" hidden="1" x14ac:dyDescent="0.25">
      <c r="A2918" s="196" t="s">
        <v>2377</v>
      </c>
      <c r="B2918" s="196" t="s">
        <v>2378</v>
      </c>
      <c r="C2918" s="196" t="s">
        <v>2923</v>
      </c>
      <c r="D2918" s="196" t="s">
        <v>2924</v>
      </c>
      <c r="E2918" s="197" t="s">
        <v>11</v>
      </c>
      <c r="F2918" s="196" t="s">
        <v>11</v>
      </c>
      <c r="G2918" s="196">
        <v>105085</v>
      </c>
      <c r="H2918" s="196" t="s">
        <v>3006</v>
      </c>
      <c r="I2918" s="196" t="s">
        <v>9</v>
      </c>
      <c r="J2918" s="196" t="s">
        <v>62</v>
      </c>
      <c r="K2918" s="197">
        <v>108.12</v>
      </c>
      <c r="L2918" s="196" t="s">
        <v>63</v>
      </c>
      <c r="M2918"/>
    </row>
    <row r="2919" spans="1:13" ht="13.5" hidden="1" x14ac:dyDescent="0.25">
      <c r="A2919" s="196" t="s">
        <v>2377</v>
      </c>
      <c r="B2919" s="196" t="s">
        <v>2378</v>
      </c>
      <c r="C2919" s="196" t="s">
        <v>2923</v>
      </c>
      <c r="D2919" s="196" t="s">
        <v>2924</v>
      </c>
      <c r="E2919" s="197" t="s">
        <v>11</v>
      </c>
      <c r="F2919" s="196" t="s">
        <v>11</v>
      </c>
      <c r="G2919" s="196">
        <v>105086</v>
      </c>
      <c r="H2919" s="196" t="s">
        <v>3007</v>
      </c>
      <c r="I2919" s="196" t="s">
        <v>9</v>
      </c>
      <c r="J2919" s="196" t="s">
        <v>62</v>
      </c>
      <c r="K2919" s="197">
        <v>96.25</v>
      </c>
      <c r="L2919" s="196" t="s">
        <v>63</v>
      </c>
      <c r="M2919"/>
    </row>
    <row r="2920" spans="1:13" ht="13.5" hidden="1" x14ac:dyDescent="0.25">
      <c r="A2920" s="196" t="s">
        <v>2377</v>
      </c>
      <c r="B2920" s="196" t="s">
        <v>2378</v>
      </c>
      <c r="C2920" s="196" t="s">
        <v>2923</v>
      </c>
      <c r="D2920" s="196" t="s">
        <v>2924</v>
      </c>
      <c r="E2920" s="197" t="s">
        <v>11</v>
      </c>
      <c r="F2920" s="196" t="s">
        <v>11</v>
      </c>
      <c r="G2920" s="196">
        <v>105087</v>
      </c>
      <c r="H2920" s="196" t="s">
        <v>3008</v>
      </c>
      <c r="I2920" s="196" t="s">
        <v>9</v>
      </c>
      <c r="J2920" s="196" t="s">
        <v>62</v>
      </c>
      <c r="K2920" s="197">
        <v>108.16</v>
      </c>
      <c r="L2920" s="196" t="s">
        <v>63</v>
      </c>
      <c r="M2920"/>
    </row>
    <row r="2921" spans="1:13" ht="13.5" hidden="1" x14ac:dyDescent="0.25">
      <c r="A2921" s="196" t="s">
        <v>2377</v>
      </c>
      <c r="B2921" s="196" t="s">
        <v>2378</v>
      </c>
      <c r="C2921" s="196" t="s">
        <v>2923</v>
      </c>
      <c r="D2921" s="196" t="s">
        <v>2924</v>
      </c>
      <c r="E2921" s="197" t="s">
        <v>11</v>
      </c>
      <c r="F2921" s="196" t="s">
        <v>11</v>
      </c>
      <c r="G2921" s="196">
        <v>105088</v>
      </c>
      <c r="H2921" s="196" t="s">
        <v>3009</v>
      </c>
      <c r="I2921" s="196" t="s">
        <v>9</v>
      </c>
      <c r="J2921" s="196" t="s">
        <v>62</v>
      </c>
      <c r="K2921" s="197">
        <v>195.45</v>
      </c>
      <c r="L2921" s="196" t="s">
        <v>63</v>
      </c>
      <c r="M2921"/>
    </row>
    <row r="2922" spans="1:13" ht="13.5" hidden="1" x14ac:dyDescent="0.25">
      <c r="A2922" s="196" t="s">
        <v>2377</v>
      </c>
      <c r="B2922" s="196" t="s">
        <v>2378</v>
      </c>
      <c r="C2922" s="196" t="s">
        <v>2923</v>
      </c>
      <c r="D2922" s="196" t="s">
        <v>2924</v>
      </c>
      <c r="E2922" s="197" t="s">
        <v>11</v>
      </c>
      <c r="F2922" s="196" t="s">
        <v>11</v>
      </c>
      <c r="G2922" s="196">
        <v>105089</v>
      </c>
      <c r="H2922" s="196" t="s">
        <v>3010</v>
      </c>
      <c r="I2922" s="196" t="s">
        <v>9</v>
      </c>
      <c r="J2922" s="196" t="s">
        <v>62</v>
      </c>
      <c r="K2922" s="197">
        <v>180.44</v>
      </c>
      <c r="L2922" s="196" t="s">
        <v>63</v>
      </c>
      <c r="M2922"/>
    </row>
    <row r="2923" spans="1:13" ht="13.5" hidden="1" x14ac:dyDescent="0.25">
      <c r="A2923" s="196" t="s">
        <v>2377</v>
      </c>
      <c r="B2923" s="196" t="s">
        <v>2378</v>
      </c>
      <c r="C2923" s="196" t="s">
        <v>2923</v>
      </c>
      <c r="D2923" s="196" t="s">
        <v>2924</v>
      </c>
      <c r="E2923" s="197" t="s">
        <v>11</v>
      </c>
      <c r="F2923" s="196" t="s">
        <v>11</v>
      </c>
      <c r="G2923" s="196">
        <v>105090</v>
      </c>
      <c r="H2923" s="196" t="s">
        <v>3011</v>
      </c>
      <c r="I2923" s="196" t="s">
        <v>19</v>
      </c>
      <c r="J2923" s="196" t="s">
        <v>62</v>
      </c>
      <c r="K2923" s="197">
        <v>468.88</v>
      </c>
      <c r="L2923" s="196" t="s">
        <v>63</v>
      </c>
      <c r="M2923"/>
    </row>
    <row r="2924" spans="1:13" ht="13.5" hidden="1" x14ac:dyDescent="0.25">
      <c r="A2924" s="196" t="s">
        <v>2377</v>
      </c>
      <c r="B2924" s="196" t="s">
        <v>2378</v>
      </c>
      <c r="C2924" s="196" t="s">
        <v>2923</v>
      </c>
      <c r="D2924" s="196" t="s">
        <v>2924</v>
      </c>
      <c r="E2924" s="197" t="s">
        <v>11</v>
      </c>
      <c r="F2924" s="196" t="s">
        <v>11</v>
      </c>
      <c r="G2924" s="196">
        <v>105091</v>
      </c>
      <c r="H2924" s="196" t="s">
        <v>3012</v>
      </c>
      <c r="I2924" s="196" t="s">
        <v>9</v>
      </c>
      <c r="J2924" s="196" t="s">
        <v>62</v>
      </c>
      <c r="K2924" s="197">
        <v>142.91999999999999</v>
      </c>
      <c r="L2924" s="196" t="s">
        <v>63</v>
      </c>
      <c r="M2924"/>
    </row>
    <row r="2925" spans="1:13" ht="13.5" hidden="1" x14ac:dyDescent="0.25">
      <c r="A2925" s="196" t="s">
        <v>2377</v>
      </c>
      <c r="B2925" s="196" t="s">
        <v>2378</v>
      </c>
      <c r="C2925" s="196" t="s">
        <v>2923</v>
      </c>
      <c r="D2925" s="196" t="s">
        <v>2924</v>
      </c>
      <c r="E2925" s="197" t="s">
        <v>11</v>
      </c>
      <c r="F2925" s="196" t="s">
        <v>11</v>
      </c>
      <c r="G2925" s="196">
        <v>105092</v>
      </c>
      <c r="H2925" s="196" t="s">
        <v>3013</v>
      </c>
      <c r="I2925" s="196" t="s">
        <v>9</v>
      </c>
      <c r="J2925" s="196" t="s">
        <v>62</v>
      </c>
      <c r="K2925" s="197">
        <v>155.43</v>
      </c>
      <c r="L2925" s="196" t="s">
        <v>63</v>
      </c>
      <c r="M2925"/>
    </row>
    <row r="2926" spans="1:13" ht="13.5" hidden="1" x14ac:dyDescent="0.25">
      <c r="A2926" s="196" t="s">
        <v>2377</v>
      </c>
      <c r="B2926" s="196" t="s">
        <v>2378</v>
      </c>
      <c r="C2926" s="196" t="s">
        <v>2923</v>
      </c>
      <c r="D2926" s="196" t="s">
        <v>2924</v>
      </c>
      <c r="E2926" s="197" t="s">
        <v>11</v>
      </c>
      <c r="F2926" s="196" t="s">
        <v>11</v>
      </c>
      <c r="G2926" s="196">
        <v>105093</v>
      </c>
      <c r="H2926" s="196" t="s">
        <v>3014</v>
      </c>
      <c r="I2926" s="196" t="s">
        <v>9</v>
      </c>
      <c r="J2926" s="196" t="s">
        <v>62</v>
      </c>
      <c r="K2926" s="197">
        <v>157.93</v>
      </c>
      <c r="L2926" s="196" t="s">
        <v>63</v>
      </c>
      <c r="M2926"/>
    </row>
    <row r="2927" spans="1:13" ht="13.5" hidden="1" x14ac:dyDescent="0.25">
      <c r="A2927" s="196" t="s">
        <v>2377</v>
      </c>
      <c r="B2927" s="196" t="s">
        <v>2378</v>
      </c>
      <c r="C2927" s="196" t="s">
        <v>2923</v>
      </c>
      <c r="D2927" s="196" t="s">
        <v>2924</v>
      </c>
      <c r="E2927" s="197" t="s">
        <v>11</v>
      </c>
      <c r="F2927" s="196" t="s">
        <v>11</v>
      </c>
      <c r="G2927" s="196">
        <v>105095</v>
      </c>
      <c r="H2927" s="196" t="s">
        <v>3015</v>
      </c>
      <c r="I2927" s="196" t="s">
        <v>9</v>
      </c>
      <c r="J2927" s="196" t="s">
        <v>62</v>
      </c>
      <c r="K2927" s="197">
        <v>93.33</v>
      </c>
      <c r="L2927" s="196" t="s">
        <v>63</v>
      </c>
      <c r="M2927"/>
    </row>
    <row r="2928" spans="1:13" ht="13.5" hidden="1" x14ac:dyDescent="0.25">
      <c r="A2928" s="196" t="s">
        <v>2377</v>
      </c>
      <c r="B2928" s="196" t="s">
        <v>2378</v>
      </c>
      <c r="C2928" s="196" t="s">
        <v>2923</v>
      </c>
      <c r="D2928" s="196" t="s">
        <v>2924</v>
      </c>
      <c r="E2928" s="197" t="s">
        <v>11</v>
      </c>
      <c r="F2928" s="196" t="s">
        <v>11</v>
      </c>
      <c r="G2928" s="196">
        <v>105098</v>
      </c>
      <c r="H2928" s="196" t="s">
        <v>3016</v>
      </c>
      <c r="I2928" s="196" t="s">
        <v>9</v>
      </c>
      <c r="J2928" s="196" t="s">
        <v>62</v>
      </c>
      <c r="K2928" s="197">
        <v>80.930000000000007</v>
      </c>
      <c r="L2928" s="196" t="s">
        <v>63</v>
      </c>
      <c r="M2928"/>
    </row>
    <row r="2929" spans="1:13" ht="13.5" hidden="1" x14ac:dyDescent="0.25">
      <c r="A2929" s="196" t="s">
        <v>2377</v>
      </c>
      <c r="B2929" s="196" t="s">
        <v>2378</v>
      </c>
      <c r="C2929" s="196" t="s">
        <v>2923</v>
      </c>
      <c r="D2929" s="196" t="s">
        <v>2924</v>
      </c>
      <c r="E2929" s="197" t="s">
        <v>11</v>
      </c>
      <c r="F2929" s="196" t="s">
        <v>11</v>
      </c>
      <c r="G2929" s="196">
        <v>105099</v>
      </c>
      <c r="H2929" s="196" t="s">
        <v>3017</v>
      </c>
      <c r="I2929" s="196" t="s">
        <v>9</v>
      </c>
      <c r="J2929" s="196" t="s">
        <v>62</v>
      </c>
      <c r="K2929" s="197">
        <v>82.97</v>
      </c>
      <c r="L2929" s="196" t="s">
        <v>63</v>
      </c>
      <c r="M2929"/>
    </row>
    <row r="2930" spans="1:13" ht="13.5" hidden="1" x14ac:dyDescent="0.25">
      <c r="A2930" s="196" t="s">
        <v>2377</v>
      </c>
      <c r="B2930" s="196" t="s">
        <v>2378</v>
      </c>
      <c r="C2930" s="196" t="s">
        <v>2923</v>
      </c>
      <c r="D2930" s="196" t="s">
        <v>2924</v>
      </c>
      <c r="E2930" s="197" t="s">
        <v>11</v>
      </c>
      <c r="F2930" s="196" t="s">
        <v>11</v>
      </c>
      <c r="G2930" s="196">
        <v>105100</v>
      </c>
      <c r="H2930" s="196" t="s">
        <v>3018</v>
      </c>
      <c r="I2930" s="196" t="s">
        <v>9</v>
      </c>
      <c r="J2930" s="196" t="s">
        <v>62</v>
      </c>
      <c r="K2930" s="197">
        <v>114.38</v>
      </c>
      <c r="L2930" s="196" t="s">
        <v>63</v>
      </c>
      <c r="M2930"/>
    </row>
    <row r="2931" spans="1:13" ht="13.5" hidden="1" x14ac:dyDescent="0.25">
      <c r="A2931" s="196" t="s">
        <v>2377</v>
      </c>
      <c r="B2931" s="196" t="s">
        <v>2378</v>
      </c>
      <c r="C2931" s="196" t="s">
        <v>2923</v>
      </c>
      <c r="D2931" s="196" t="s">
        <v>2924</v>
      </c>
      <c r="E2931" s="197" t="s">
        <v>11</v>
      </c>
      <c r="F2931" s="196" t="s">
        <v>11</v>
      </c>
      <c r="G2931" s="196">
        <v>105101</v>
      </c>
      <c r="H2931" s="196" t="s">
        <v>3019</v>
      </c>
      <c r="I2931" s="196" t="s">
        <v>9</v>
      </c>
      <c r="J2931" s="196" t="s">
        <v>62</v>
      </c>
      <c r="K2931" s="197">
        <v>213.06</v>
      </c>
      <c r="L2931" s="196" t="s">
        <v>63</v>
      </c>
      <c r="M2931"/>
    </row>
    <row r="2932" spans="1:13" ht="13.5" hidden="1" x14ac:dyDescent="0.25">
      <c r="A2932" s="196" t="s">
        <v>2377</v>
      </c>
      <c r="B2932" s="196" t="s">
        <v>2378</v>
      </c>
      <c r="C2932" s="196" t="s">
        <v>2923</v>
      </c>
      <c r="D2932" s="196" t="s">
        <v>2924</v>
      </c>
      <c r="E2932" s="197" t="s">
        <v>11</v>
      </c>
      <c r="F2932" s="196" t="s">
        <v>11</v>
      </c>
      <c r="G2932" s="196">
        <v>105102</v>
      </c>
      <c r="H2932" s="196" t="s">
        <v>3020</v>
      </c>
      <c r="I2932" s="196" t="s">
        <v>9</v>
      </c>
      <c r="J2932" s="196" t="s">
        <v>62</v>
      </c>
      <c r="K2932" s="197">
        <v>289.79000000000002</v>
      </c>
      <c r="L2932" s="196" t="s">
        <v>63</v>
      </c>
      <c r="M2932"/>
    </row>
    <row r="2933" spans="1:13" ht="13.5" hidden="1" x14ac:dyDescent="0.25">
      <c r="A2933" s="196" t="s">
        <v>3021</v>
      </c>
      <c r="B2933" s="196" t="s">
        <v>3022</v>
      </c>
      <c r="C2933" s="196" t="s">
        <v>3023</v>
      </c>
      <c r="D2933" s="196" t="s">
        <v>3024</v>
      </c>
      <c r="E2933" s="197" t="s">
        <v>11</v>
      </c>
      <c r="F2933" s="196" t="s">
        <v>11</v>
      </c>
      <c r="G2933" s="196">
        <v>98562</v>
      </c>
      <c r="H2933" s="196" t="s">
        <v>3025</v>
      </c>
      <c r="I2933" s="196" t="s">
        <v>19</v>
      </c>
      <c r="J2933" s="196" t="s">
        <v>62</v>
      </c>
      <c r="K2933" s="197">
        <v>54.76</v>
      </c>
      <c r="L2933" s="196" t="s">
        <v>63</v>
      </c>
      <c r="M2933"/>
    </row>
    <row r="2934" spans="1:13" ht="13.5" hidden="1" x14ac:dyDescent="0.25">
      <c r="A2934" s="196" t="s">
        <v>3021</v>
      </c>
      <c r="B2934" s="196" t="s">
        <v>3022</v>
      </c>
      <c r="C2934" s="196" t="s">
        <v>3026</v>
      </c>
      <c r="D2934" s="196" t="s">
        <v>3027</v>
      </c>
      <c r="E2934" s="197" t="s">
        <v>11</v>
      </c>
      <c r="F2934" s="196" t="s">
        <v>11</v>
      </c>
      <c r="G2934" s="196">
        <v>98555</v>
      </c>
      <c r="H2934" s="196" t="s">
        <v>3028</v>
      </c>
      <c r="I2934" s="196" t="s">
        <v>19</v>
      </c>
      <c r="J2934" s="196" t="s">
        <v>62</v>
      </c>
      <c r="K2934" s="197">
        <v>35.770000000000003</v>
      </c>
      <c r="L2934" s="196" t="s">
        <v>63</v>
      </c>
      <c r="M2934"/>
    </row>
    <row r="2935" spans="1:13" ht="13.5" hidden="1" x14ac:dyDescent="0.25">
      <c r="A2935" s="196" t="s">
        <v>3021</v>
      </c>
      <c r="B2935" s="196" t="s">
        <v>3022</v>
      </c>
      <c r="C2935" s="196" t="s">
        <v>3026</v>
      </c>
      <c r="D2935" s="196" t="s">
        <v>3027</v>
      </c>
      <c r="E2935" s="197" t="s">
        <v>11</v>
      </c>
      <c r="F2935" s="196" t="s">
        <v>11</v>
      </c>
      <c r="G2935" s="196">
        <v>98556</v>
      </c>
      <c r="H2935" s="196" t="s">
        <v>3029</v>
      </c>
      <c r="I2935" s="196" t="s">
        <v>19</v>
      </c>
      <c r="J2935" s="196" t="s">
        <v>62</v>
      </c>
      <c r="K2935" s="197">
        <v>65.2</v>
      </c>
      <c r="L2935" s="196" t="s">
        <v>63</v>
      </c>
      <c r="M2935"/>
    </row>
    <row r="2936" spans="1:13" ht="13.5" hidden="1" x14ac:dyDescent="0.25">
      <c r="A2936" s="196" t="s">
        <v>3021</v>
      </c>
      <c r="B2936" s="196" t="s">
        <v>3022</v>
      </c>
      <c r="C2936" s="196" t="s">
        <v>3026</v>
      </c>
      <c r="D2936" s="196" t="s">
        <v>3027</v>
      </c>
      <c r="E2936" s="197" t="s">
        <v>11</v>
      </c>
      <c r="F2936" s="196" t="s">
        <v>11</v>
      </c>
      <c r="G2936" s="196">
        <v>98558</v>
      </c>
      <c r="H2936" s="196" t="s">
        <v>3030</v>
      </c>
      <c r="I2936" s="196" t="s">
        <v>96</v>
      </c>
      <c r="J2936" s="196" t="s">
        <v>62</v>
      </c>
      <c r="K2936" s="197">
        <v>10.57</v>
      </c>
      <c r="L2936" s="196" t="s">
        <v>63</v>
      </c>
      <c r="M2936"/>
    </row>
    <row r="2937" spans="1:13" ht="13.5" hidden="1" x14ac:dyDescent="0.25">
      <c r="A2937" s="196" t="s">
        <v>3021</v>
      </c>
      <c r="B2937" s="196" t="s">
        <v>3022</v>
      </c>
      <c r="C2937" s="196" t="s">
        <v>3026</v>
      </c>
      <c r="D2937" s="196" t="s">
        <v>3027</v>
      </c>
      <c r="E2937" s="197" t="s">
        <v>11</v>
      </c>
      <c r="F2937" s="196" t="s">
        <v>11</v>
      </c>
      <c r="G2937" s="196">
        <v>98559</v>
      </c>
      <c r="H2937" s="196" t="s">
        <v>3031</v>
      </c>
      <c r="I2937" s="196" t="s">
        <v>9</v>
      </c>
      <c r="J2937" s="196" t="s">
        <v>62</v>
      </c>
      <c r="K2937" s="197">
        <v>5.46</v>
      </c>
      <c r="L2937" s="196" t="s">
        <v>63</v>
      </c>
      <c r="M2937"/>
    </row>
    <row r="2938" spans="1:13" ht="13.5" hidden="1" x14ac:dyDescent="0.25">
      <c r="A2938" s="196" t="s">
        <v>3021</v>
      </c>
      <c r="B2938" s="196" t="s">
        <v>3022</v>
      </c>
      <c r="C2938" s="196" t="s">
        <v>3032</v>
      </c>
      <c r="D2938" s="196" t="s">
        <v>3033</v>
      </c>
      <c r="E2938" s="197" t="s">
        <v>11</v>
      </c>
      <c r="F2938" s="196" t="s">
        <v>11</v>
      </c>
      <c r="G2938" s="196">
        <v>98546</v>
      </c>
      <c r="H2938" s="196" t="s">
        <v>3034</v>
      </c>
      <c r="I2938" s="196" t="s">
        <v>19</v>
      </c>
      <c r="J2938" s="196" t="s">
        <v>62</v>
      </c>
      <c r="K2938" s="197">
        <v>130.35</v>
      </c>
      <c r="L2938" s="196" t="s">
        <v>63</v>
      </c>
      <c r="M2938"/>
    </row>
    <row r="2939" spans="1:13" ht="13.5" hidden="1" x14ac:dyDescent="0.25">
      <c r="A2939" s="196" t="s">
        <v>3021</v>
      </c>
      <c r="B2939" s="196" t="s">
        <v>3022</v>
      </c>
      <c r="C2939" s="196" t="s">
        <v>3032</v>
      </c>
      <c r="D2939" s="196" t="s">
        <v>3033</v>
      </c>
      <c r="E2939" s="197" t="s">
        <v>11</v>
      </c>
      <c r="F2939" s="196" t="s">
        <v>11</v>
      </c>
      <c r="G2939" s="196">
        <v>98547</v>
      </c>
      <c r="H2939" s="196" t="s">
        <v>3035</v>
      </c>
      <c r="I2939" s="196" t="s">
        <v>19</v>
      </c>
      <c r="J2939" s="196" t="s">
        <v>62</v>
      </c>
      <c r="K2939" s="197">
        <v>219.48</v>
      </c>
      <c r="L2939" s="196" t="s">
        <v>63</v>
      </c>
      <c r="M2939"/>
    </row>
    <row r="2940" spans="1:13" ht="13.5" hidden="1" x14ac:dyDescent="0.25">
      <c r="A2940" s="196" t="s">
        <v>3021</v>
      </c>
      <c r="B2940" s="196" t="s">
        <v>3022</v>
      </c>
      <c r="C2940" s="196" t="s">
        <v>3032</v>
      </c>
      <c r="D2940" s="196" t="s">
        <v>3033</v>
      </c>
      <c r="E2940" s="197" t="s">
        <v>11</v>
      </c>
      <c r="F2940" s="196" t="s">
        <v>11</v>
      </c>
      <c r="G2940" s="196">
        <v>98553</v>
      </c>
      <c r="H2940" s="196" t="s">
        <v>3036</v>
      </c>
      <c r="I2940" s="196" t="s">
        <v>19</v>
      </c>
      <c r="J2940" s="196" t="s">
        <v>62</v>
      </c>
      <c r="K2940" s="197">
        <v>179.36</v>
      </c>
      <c r="L2940" s="196" t="s">
        <v>63</v>
      </c>
      <c r="M2940"/>
    </row>
    <row r="2941" spans="1:13" ht="13.5" hidden="1" x14ac:dyDescent="0.25">
      <c r="A2941" s="196" t="s">
        <v>3021</v>
      </c>
      <c r="B2941" s="196" t="s">
        <v>3022</v>
      </c>
      <c r="C2941" s="196" t="s">
        <v>3032</v>
      </c>
      <c r="D2941" s="196" t="s">
        <v>3033</v>
      </c>
      <c r="E2941" s="197" t="s">
        <v>11</v>
      </c>
      <c r="F2941" s="196" t="s">
        <v>11</v>
      </c>
      <c r="G2941" s="196">
        <v>98554</v>
      </c>
      <c r="H2941" s="196" t="s">
        <v>3037</v>
      </c>
      <c r="I2941" s="196" t="s">
        <v>19</v>
      </c>
      <c r="J2941" s="196" t="s">
        <v>62</v>
      </c>
      <c r="K2941" s="197">
        <v>50.61</v>
      </c>
      <c r="L2941" s="196" t="s">
        <v>63</v>
      </c>
      <c r="M2941"/>
    </row>
    <row r="2942" spans="1:13" ht="13.5" hidden="1" x14ac:dyDescent="0.25">
      <c r="A2942" s="196" t="s">
        <v>3021</v>
      </c>
      <c r="B2942" s="196" t="s">
        <v>3022</v>
      </c>
      <c r="C2942" s="196" t="s">
        <v>3038</v>
      </c>
      <c r="D2942" s="196" t="s">
        <v>3039</v>
      </c>
      <c r="E2942" s="197" t="s">
        <v>11</v>
      </c>
      <c r="F2942" s="196" t="s">
        <v>11</v>
      </c>
      <c r="G2942" s="196">
        <v>98557</v>
      </c>
      <c r="H2942" s="196" t="s">
        <v>3040</v>
      </c>
      <c r="I2942" s="196" t="s">
        <v>19</v>
      </c>
      <c r="J2942" s="196" t="s">
        <v>62</v>
      </c>
      <c r="K2942" s="197">
        <v>45.55</v>
      </c>
      <c r="L2942" s="196" t="s">
        <v>63</v>
      </c>
      <c r="M2942"/>
    </row>
    <row r="2943" spans="1:13" ht="13.5" hidden="1" x14ac:dyDescent="0.25">
      <c r="A2943" s="196" t="s">
        <v>3021</v>
      </c>
      <c r="B2943" s="196" t="s">
        <v>3022</v>
      </c>
      <c r="C2943" s="196" t="s">
        <v>3041</v>
      </c>
      <c r="D2943" s="196" t="s">
        <v>3042</v>
      </c>
      <c r="E2943" s="197" t="s">
        <v>11</v>
      </c>
      <c r="F2943" s="196" t="s">
        <v>11</v>
      </c>
      <c r="G2943" s="196">
        <v>98563</v>
      </c>
      <c r="H2943" s="196" t="s">
        <v>3043</v>
      </c>
      <c r="I2943" s="196" t="s">
        <v>19</v>
      </c>
      <c r="J2943" s="196" t="s">
        <v>62</v>
      </c>
      <c r="K2943" s="197">
        <v>40.43</v>
      </c>
      <c r="L2943" s="196" t="s">
        <v>63</v>
      </c>
      <c r="M2943"/>
    </row>
    <row r="2944" spans="1:13" ht="13.5" hidden="1" x14ac:dyDescent="0.25">
      <c r="A2944" s="196" t="s">
        <v>3021</v>
      </c>
      <c r="B2944" s="196" t="s">
        <v>3022</v>
      </c>
      <c r="C2944" s="196" t="s">
        <v>3041</v>
      </c>
      <c r="D2944" s="196" t="s">
        <v>3042</v>
      </c>
      <c r="E2944" s="197" t="s">
        <v>11</v>
      </c>
      <c r="F2944" s="196" t="s">
        <v>11</v>
      </c>
      <c r="G2944" s="196">
        <v>98564</v>
      </c>
      <c r="H2944" s="196" t="s">
        <v>3044</v>
      </c>
      <c r="I2944" s="196" t="s">
        <v>19</v>
      </c>
      <c r="J2944" s="196" t="s">
        <v>62</v>
      </c>
      <c r="K2944" s="197">
        <v>53.87</v>
      </c>
      <c r="L2944" s="196" t="s">
        <v>63</v>
      </c>
      <c r="M2944"/>
    </row>
    <row r="2945" spans="1:13" ht="13.5" hidden="1" x14ac:dyDescent="0.25">
      <c r="A2945" s="196" t="s">
        <v>3021</v>
      </c>
      <c r="B2945" s="196" t="s">
        <v>3022</v>
      </c>
      <c r="C2945" s="196" t="s">
        <v>3041</v>
      </c>
      <c r="D2945" s="196" t="s">
        <v>3042</v>
      </c>
      <c r="E2945" s="197" t="s">
        <v>11</v>
      </c>
      <c r="F2945" s="196" t="s">
        <v>11</v>
      </c>
      <c r="G2945" s="196">
        <v>98565</v>
      </c>
      <c r="H2945" s="196" t="s">
        <v>3045</v>
      </c>
      <c r="I2945" s="196" t="s">
        <v>19</v>
      </c>
      <c r="J2945" s="196" t="s">
        <v>62</v>
      </c>
      <c r="K2945" s="197">
        <v>57.91</v>
      </c>
      <c r="L2945" s="196" t="s">
        <v>63</v>
      </c>
      <c r="M2945"/>
    </row>
    <row r="2946" spans="1:13" ht="13.5" hidden="1" x14ac:dyDescent="0.25">
      <c r="A2946" s="196" t="s">
        <v>3021</v>
      </c>
      <c r="B2946" s="196" t="s">
        <v>3022</v>
      </c>
      <c r="C2946" s="196" t="s">
        <v>3041</v>
      </c>
      <c r="D2946" s="196" t="s">
        <v>3042</v>
      </c>
      <c r="E2946" s="197" t="s">
        <v>11</v>
      </c>
      <c r="F2946" s="196" t="s">
        <v>11</v>
      </c>
      <c r="G2946" s="196">
        <v>98566</v>
      </c>
      <c r="H2946" s="196" t="s">
        <v>3046</v>
      </c>
      <c r="I2946" s="196" t="s">
        <v>19</v>
      </c>
      <c r="J2946" s="196" t="s">
        <v>62</v>
      </c>
      <c r="K2946" s="197">
        <v>71.37</v>
      </c>
      <c r="L2946" s="196" t="s">
        <v>63</v>
      </c>
      <c r="M2946"/>
    </row>
    <row r="2947" spans="1:13" ht="13.5" hidden="1" x14ac:dyDescent="0.25">
      <c r="A2947" s="196" t="s">
        <v>3021</v>
      </c>
      <c r="B2947" s="196" t="s">
        <v>3022</v>
      </c>
      <c r="C2947" s="196" t="s">
        <v>3041</v>
      </c>
      <c r="D2947" s="196" t="s">
        <v>3042</v>
      </c>
      <c r="E2947" s="197" t="s">
        <v>11</v>
      </c>
      <c r="F2947" s="196" t="s">
        <v>11</v>
      </c>
      <c r="G2947" s="196">
        <v>98567</v>
      </c>
      <c r="H2947" s="196" t="s">
        <v>3047</v>
      </c>
      <c r="I2947" s="196" t="s">
        <v>19</v>
      </c>
      <c r="J2947" s="196" t="s">
        <v>62</v>
      </c>
      <c r="K2947" s="197">
        <v>74.62</v>
      </c>
      <c r="L2947" s="196" t="s">
        <v>63</v>
      </c>
      <c r="M2947"/>
    </row>
    <row r="2948" spans="1:13" ht="13.5" hidden="1" x14ac:dyDescent="0.25">
      <c r="A2948" s="196" t="s">
        <v>3021</v>
      </c>
      <c r="B2948" s="196" t="s">
        <v>3022</v>
      </c>
      <c r="C2948" s="196" t="s">
        <v>3041</v>
      </c>
      <c r="D2948" s="196" t="s">
        <v>3042</v>
      </c>
      <c r="E2948" s="197" t="s">
        <v>11</v>
      </c>
      <c r="F2948" s="196" t="s">
        <v>11</v>
      </c>
      <c r="G2948" s="196">
        <v>98568</v>
      </c>
      <c r="H2948" s="196" t="s">
        <v>3048</v>
      </c>
      <c r="I2948" s="196" t="s">
        <v>19</v>
      </c>
      <c r="J2948" s="196" t="s">
        <v>62</v>
      </c>
      <c r="K2948" s="197">
        <v>88.07</v>
      </c>
      <c r="L2948" s="196" t="s">
        <v>63</v>
      </c>
      <c r="M2948"/>
    </row>
    <row r="2949" spans="1:13" ht="13.5" hidden="1" x14ac:dyDescent="0.25">
      <c r="A2949" s="196" t="s">
        <v>3021</v>
      </c>
      <c r="B2949" s="196" t="s">
        <v>3022</v>
      </c>
      <c r="C2949" s="196" t="s">
        <v>3041</v>
      </c>
      <c r="D2949" s="196" t="s">
        <v>3042</v>
      </c>
      <c r="E2949" s="197" t="s">
        <v>11</v>
      </c>
      <c r="F2949" s="196" t="s">
        <v>11</v>
      </c>
      <c r="G2949" s="196">
        <v>98569</v>
      </c>
      <c r="H2949" s="196" t="s">
        <v>3049</v>
      </c>
      <c r="I2949" s="196" t="s">
        <v>19</v>
      </c>
      <c r="J2949" s="196" t="s">
        <v>62</v>
      </c>
      <c r="K2949" s="197">
        <v>92.11</v>
      </c>
      <c r="L2949" s="196" t="s">
        <v>63</v>
      </c>
      <c r="M2949"/>
    </row>
    <row r="2950" spans="1:13" ht="13.5" hidden="1" x14ac:dyDescent="0.25">
      <c r="A2950" s="196" t="s">
        <v>3021</v>
      </c>
      <c r="B2950" s="196" t="s">
        <v>3022</v>
      </c>
      <c r="C2950" s="196" t="s">
        <v>3041</v>
      </c>
      <c r="D2950" s="196" t="s">
        <v>3042</v>
      </c>
      <c r="E2950" s="197" t="s">
        <v>11</v>
      </c>
      <c r="F2950" s="196" t="s">
        <v>11</v>
      </c>
      <c r="G2950" s="196">
        <v>98570</v>
      </c>
      <c r="H2950" s="196" t="s">
        <v>3050</v>
      </c>
      <c r="I2950" s="196" t="s">
        <v>19</v>
      </c>
      <c r="J2950" s="196" t="s">
        <v>62</v>
      </c>
      <c r="K2950" s="197">
        <v>105.56</v>
      </c>
      <c r="L2950" s="196" t="s">
        <v>63</v>
      </c>
      <c r="M2950"/>
    </row>
    <row r="2951" spans="1:13" ht="13.5" hidden="1" x14ac:dyDescent="0.25">
      <c r="A2951" s="196" t="s">
        <v>3021</v>
      </c>
      <c r="B2951" s="196" t="s">
        <v>3022</v>
      </c>
      <c r="C2951" s="196" t="s">
        <v>3041</v>
      </c>
      <c r="D2951" s="196" t="s">
        <v>3042</v>
      </c>
      <c r="E2951" s="197" t="s">
        <v>11</v>
      </c>
      <c r="F2951" s="196" t="s">
        <v>11</v>
      </c>
      <c r="G2951" s="196">
        <v>98571</v>
      </c>
      <c r="H2951" s="196" t="s">
        <v>3051</v>
      </c>
      <c r="I2951" s="196" t="s">
        <v>19</v>
      </c>
      <c r="J2951" s="196" t="s">
        <v>62</v>
      </c>
      <c r="K2951" s="197">
        <v>46.85</v>
      </c>
      <c r="L2951" s="196" t="s">
        <v>63</v>
      </c>
      <c r="M2951"/>
    </row>
    <row r="2952" spans="1:13" ht="13.5" hidden="1" x14ac:dyDescent="0.25">
      <c r="A2952" s="196" t="s">
        <v>3021</v>
      </c>
      <c r="B2952" s="196" t="s">
        <v>3022</v>
      </c>
      <c r="C2952" s="196" t="s">
        <v>3041</v>
      </c>
      <c r="D2952" s="196" t="s">
        <v>3042</v>
      </c>
      <c r="E2952" s="197" t="s">
        <v>11</v>
      </c>
      <c r="F2952" s="196" t="s">
        <v>11</v>
      </c>
      <c r="G2952" s="196">
        <v>98572</v>
      </c>
      <c r="H2952" s="196" t="s">
        <v>3052</v>
      </c>
      <c r="I2952" s="196" t="s">
        <v>19</v>
      </c>
      <c r="J2952" s="196" t="s">
        <v>62</v>
      </c>
      <c r="K2952" s="197">
        <v>57.57</v>
      </c>
      <c r="L2952" s="196" t="s">
        <v>63</v>
      </c>
      <c r="M2952"/>
    </row>
    <row r="2953" spans="1:13" ht="13.5" hidden="1" x14ac:dyDescent="0.25">
      <c r="A2953" s="196" t="s">
        <v>3021</v>
      </c>
      <c r="B2953" s="196" t="s">
        <v>3022</v>
      </c>
      <c r="C2953" s="196" t="s">
        <v>3041</v>
      </c>
      <c r="D2953" s="196" t="s">
        <v>3042</v>
      </c>
      <c r="E2953" s="197" t="s">
        <v>11</v>
      </c>
      <c r="F2953" s="196" t="s">
        <v>11</v>
      </c>
      <c r="G2953" s="196">
        <v>98573</v>
      </c>
      <c r="H2953" s="196" t="s">
        <v>3053</v>
      </c>
      <c r="I2953" s="196" t="s">
        <v>19</v>
      </c>
      <c r="J2953" s="196" t="s">
        <v>62</v>
      </c>
      <c r="K2953" s="197">
        <v>70.33</v>
      </c>
      <c r="L2953" s="196" t="s">
        <v>63</v>
      </c>
      <c r="M2953"/>
    </row>
    <row r="2954" spans="1:13" ht="13.5" hidden="1" x14ac:dyDescent="0.25">
      <c r="A2954" s="196" t="s">
        <v>3054</v>
      </c>
      <c r="B2954" s="196" t="s">
        <v>3055</v>
      </c>
      <c r="C2954" s="196" t="s">
        <v>3056</v>
      </c>
      <c r="D2954" s="196" t="s">
        <v>3057</v>
      </c>
      <c r="E2954" s="197" t="s">
        <v>11</v>
      </c>
      <c r="F2954" s="196" t="s">
        <v>11</v>
      </c>
      <c r="G2954" s="196">
        <v>91831</v>
      </c>
      <c r="H2954" s="196" t="s">
        <v>3058</v>
      </c>
      <c r="I2954" s="196" t="s">
        <v>9</v>
      </c>
      <c r="J2954" s="196" t="s">
        <v>62</v>
      </c>
      <c r="K2954" s="197">
        <v>20.82</v>
      </c>
      <c r="L2954" s="196" t="s">
        <v>63</v>
      </c>
      <c r="M2954"/>
    </row>
    <row r="2955" spans="1:13" ht="13.5" hidden="1" x14ac:dyDescent="0.25">
      <c r="A2955" s="196" t="s">
        <v>3054</v>
      </c>
      <c r="B2955" s="196" t="s">
        <v>3055</v>
      </c>
      <c r="C2955" s="196" t="s">
        <v>3056</v>
      </c>
      <c r="D2955" s="196" t="s">
        <v>3057</v>
      </c>
      <c r="E2955" s="197" t="s">
        <v>11</v>
      </c>
      <c r="F2955" s="196" t="s">
        <v>11</v>
      </c>
      <c r="G2955" s="196">
        <v>91833</v>
      </c>
      <c r="H2955" s="196" t="s">
        <v>3059</v>
      </c>
      <c r="I2955" s="196" t="s">
        <v>9</v>
      </c>
      <c r="J2955" s="196" t="s">
        <v>62</v>
      </c>
      <c r="K2955" s="197">
        <v>21.33</v>
      </c>
      <c r="L2955" s="196" t="s">
        <v>63</v>
      </c>
      <c r="M2955"/>
    </row>
    <row r="2956" spans="1:13" ht="13.5" hidden="1" x14ac:dyDescent="0.25">
      <c r="A2956" s="196" t="s">
        <v>3054</v>
      </c>
      <c r="B2956" s="196" t="s">
        <v>3055</v>
      </c>
      <c r="C2956" s="196" t="s">
        <v>3056</v>
      </c>
      <c r="D2956" s="196" t="s">
        <v>3057</v>
      </c>
      <c r="E2956" s="197" t="s">
        <v>11</v>
      </c>
      <c r="F2956" s="196" t="s">
        <v>11</v>
      </c>
      <c r="G2956" s="196">
        <v>91834</v>
      </c>
      <c r="H2956" s="196" t="s">
        <v>3060</v>
      </c>
      <c r="I2956" s="196" t="s">
        <v>9</v>
      </c>
      <c r="J2956" s="196" t="s">
        <v>62</v>
      </c>
      <c r="K2956" s="197">
        <v>21.84</v>
      </c>
      <c r="L2956" s="196" t="s">
        <v>63</v>
      </c>
      <c r="M2956"/>
    </row>
    <row r="2957" spans="1:13" ht="13.5" hidden="1" x14ac:dyDescent="0.25">
      <c r="A2957" s="196" t="s">
        <v>3054</v>
      </c>
      <c r="B2957" s="196" t="s">
        <v>3055</v>
      </c>
      <c r="C2957" s="196" t="s">
        <v>3056</v>
      </c>
      <c r="D2957" s="196" t="s">
        <v>3057</v>
      </c>
      <c r="E2957" s="197" t="s">
        <v>11</v>
      </c>
      <c r="F2957" s="196" t="s">
        <v>11</v>
      </c>
      <c r="G2957" s="196">
        <v>91835</v>
      </c>
      <c r="H2957" s="196" t="s">
        <v>3061</v>
      </c>
      <c r="I2957" s="196" t="s">
        <v>9</v>
      </c>
      <c r="J2957" s="196" t="s">
        <v>62</v>
      </c>
      <c r="K2957" s="197">
        <v>23.14</v>
      </c>
      <c r="L2957" s="196" t="s">
        <v>63</v>
      </c>
      <c r="M2957"/>
    </row>
    <row r="2958" spans="1:13" ht="13.5" hidden="1" x14ac:dyDescent="0.25">
      <c r="A2958" s="196" t="s">
        <v>3054</v>
      </c>
      <c r="B2958" s="196" t="s">
        <v>3055</v>
      </c>
      <c r="C2958" s="196" t="s">
        <v>3056</v>
      </c>
      <c r="D2958" s="196" t="s">
        <v>3057</v>
      </c>
      <c r="E2958" s="197" t="s">
        <v>11</v>
      </c>
      <c r="F2958" s="196" t="s">
        <v>11</v>
      </c>
      <c r="G2958" s="196">
        <v>91836</v>
      </c>
      <c r="H2958" s="196" t="s">
        <v>3062</v>
      </c>
      <c r="I2958" s="196" t="s">
        <v>9</v>
      </c>
      <c r="J2958" s="196" t="s">
        <v>62</v>
      </c>
      <c r="K2958" s="197">
        <v>24.66</v>
      </c>
      <c r="L2958" s="196" t="s">
        <v>63</v>
      </c>
      <c r="M2958"/>
    </row>
    <row r="2959" spans="1:13" ht="13.5" hidden="1" x14ac:dyDescent="0.25">
      <c r="A2959" s="196" t="s">
        <v>3054</v>
      </c>
      <c r="B2959" s="196" t="s">
        <v>3055</v>
      </c>
      <c r="C2959" s="196" t="s">
        <v>3056</v>
      </c>
      <c r="D2959" s="196" t="s">
        <v>3057</v>
      </c>
      <c r="E2959" s="197" t="s">
        <v>11</v>
      </c>
      <c r="F2959" s="196" t="s">
        <v>11</v>
      </c>
      <c r="G2959" s="196">
        <v>91837</v>
      </c>
      <c r="H2959" s="196" t="s">
        <v>3063</v>
      </c>
      <c r="I2959" s="196" t="s">
        <v>9</v>
      </c>
      <c r="J2959" s="196" t="s">
        <v>62</v>
      </c>
      <c r="K2959" s="197">
        <v>27.67</v>
      </c>
      <c r="L2959" s="196" t="s">
        <v>63</v>
      </c>
      <c r="M2959"/>
    </row>
    <row r="2960" spans="1:13" ht="13.5" hidden="1" x14ac:dyDescent="0.25">
      <c r="A2960" s="196" t="s">
        <v>3054</v>
      </c>
      <c r="B2960" s="196" t="s">
        <v>3055</v>
      </c>
      <c r="C2960" s="196" t="s">
        <v>3056</v>
      </c>
      <c r="D2960" s="196" t="s">
        <v>3057</v>
      </c>
      <c r="E2960" s="197" t="s">
        <v>11</v>
      </c>
      <c r="F2960" s="196" t="s">
        <v>11</v>
      </c>
      <c r="G2960" s="196">
        <v>91839</v>
      </c>
      <c r="H2960" s="196" t="s">
        <v>3064</v>
      </c>
      <c r="I2960" s="196" t="s">
        <v>9</v>
      </c>
      <c r="J2960" s="196" t="s">
        <v>62</v>
      </c>
      <c r="K2960" s="197">
        <v>23.88</v>
      </c>
      <c r="L2960" s="196" t="s">
        <v>63</v>
      </c>
      <c r="M2960"/>
    </row>
    <row r="2961" spans="1:13" ht="13.5" hidden="1" x14ac:dyDescent="0.25">
      <c r="A2961" s="196" t="s">
        <v>3054</v>
      </c>
      <c r="B2961" s="196" t="s">
        <v>3055</v>
      </c>
      <c r="C2961" s="196" t="s">
        <v>3056</v>
      </c>
      <c r="D2961" s="196" t="s">
        <v>3057</v>
      </c>
      <c r="E2961" s="197" t="s">
        <v>11</v>
      </c>
      <c r="F2961" s="196" t="s">
        <v>11</v>
      </c>
      <c r="G2961" s="196">
        <v>91840</v>
      </c>
      <c r="H2961" s="196" t="s">
        <v>3065</v>
      </c>
      <c r="I2961" s="196" t="s">
        <v>9</v>
      </c>
      <c r="J2961" s="196" t="s">
        <v>62</v>
      </c>
      <c r="K2961" s="197">
        <v>27.01</v>
      </c>
      <c r="L2961" s="196" t="s">
        <v>63</v>
      </c>
      <c r="M2961"/>
    </row>
    <row r="2962" spans="1:13" ht="13.5" hidden="1" x14ac:dyDescent="0.25">
      <c r="A2962" s="196" t="s">
        <v>3054</v>
      </c>
      <c r="B2962" s="196" t="s">
        <v>3055</v>
      </c>
      <c r="C2962" s="196" t="s">
        <v>3056</v>
      </c>
      <c r="D2962" s="196" t="s">
        <v>3057</v>
      </c>
      <c r="E2962" s="197" t="s">
        <v>11</v>
      </c>
      <c r="F2962" s="196" t="s">
        <v>11</v>
      </c>
      <c r="G2962" s="196">
        <v>91841</v>
      </c>
      <c r="H2962" s="196" t="s">
        <v>3066</v>
      </c>
      <c r="I2962" s="196" t="s">
        <v>9</v>
      </c>
      <c r="J2962" s="196" t="s">
        <v>62</v>
      </c>
      <c r="K2962" s="197">
        <v>26.21</v>
      </c>
      <c r="L2962" s="196" t="s">
        <v>63</v>
      </c>
      <c r="M2962"/>
    </row>
    <row r="2963" spans="1:13" ht="13.5" hidden="1" x14ac:dyDescent="0.25">
      <c r="A2963" s="196" t="s">
        <v>3054</v>
      </c>
      <c r="B2963" s="196" t="s">
        <v>3055</v>
      </c>
      <c r="C2963" s="196" t="s">
        <v>3056</v>
      </c>
      <c r="D2963" s="196" t="s">
        <v>3057</v>
      </c>
      <c r="E2963" s="197" t="s">
        <v>11</v>
      </c>
      <c r="F2963" s="196" t="s">
        <v>11</v>
      </c>
      <c r="G2963" s="196">
        <v>91843</v>
      </c>
      <c r="H2963" s="196" t="s">
        <v>3067</v>
      </c>
      <c r="I2963" s="196" t="s">
        <v>9</v>
      </c>
      <c r="J2963" s="196" t="s">
        <v>62</v>
      </c>
      <c r="K2963" s="197">
        <v>7.4</v>
      </c>
      <c r="L2963" s="196" t="s">
        <v>63</v>
      </c>
      <c r="M2963"/>
    </row>
    <row r="2964" spans="1:13" ht="13.5" hidden="1" x14ac:dyDescent="0.25">
      <c r="A2964" s="196" t="s">
        <v>3054</v>
      </c>
      <c r="B2964" s="196" t="s">
        <v>3055</v>
      </c>
      <c r="C2964" s="196" t="s">
        <v>3056</v>
      </c>
      <c r="D2964" s="196" t="s">
        <v>3057</v>
      </c>
      <c r="E2964" s="197" t="s">
        <v>11</v>
      </c>
      <c r="F2964" s="196" t="s">
        <v>11</v>
      </c>
      <c r="G2964" s="196">
        <v>91845</v>
      </c>
      <c r="H2964" s="196" t="s">
        <v>3068</v>
      </c>
      <c r="I2964" s="196" t="s">
        <v>9</v>
      </c>
      <c r="J2964" s="196" t="s">
        <v>62</v>
      </c>
      <c r="K2964" s="197">
        <v>9.14</v>
      </c>
      <c r="L2964" s="196" t="s">
        <v>63</v>
      </c>
      <c r="M2964"/>
    </row>
    <row r="2965" spans="1:13" ht="13.5" hidden="1" x14ac:dyDescent="0.25">
      <c r="A2965" s="196" t="s">
        <v>3054</v>
      </c>
      <c r="B2965" s="196" t="s">
        <v>3055</v>
      </c>
      <c r="C2965" s="196" t="s">
        <v>3056</v>
      </c>
      <c r="D2965" s="196" t="s">
        <v>3057</v>
      </c>
      <c r="E2965" s="197" t="s">
        <v>11</v>
      </c>
      <c r="F2965" s="196" t="s">
        <v>11</v>
      </c>
      <c r="G2965" s="196">
        <v>91847</v>
      </c>
      <c r="H2965" s="196" t="s">
        <v>3069</v>
      </c>
      <c r="I2965" s="196" t="s">
        <v>9</v>
      </c>
      <c r="J2965" s="196" t="s">
        <v>62</v>
      </c>
      <c r="K2965" s="197">
        <v>13.75</v>
      </c>
      <c r="L2965" s="196" t="s">
        <v>63</v>
      </c>
      <c r="M2965"/>
    </row>
    <row r="2966" spans="1:13" ht="13.5" hidden="1" x14ac:dyDescent="0.25">
      <c r="A2966" s="196" t="s">
        <v>3054</v>
      </c>
      <c r="B2966" s="196" t="s">
        <v>3055</v>
      </c>
      <c r="C2966" s="196" t="s">
        <v>3056</v>
      </c>
      <c r="D2966" s="196" t="s">
        <v>3057</v>
      </c>
      <c r="E2966" s="197" t="s">
        <v>11</v>
      </c>
      <c r="F2966" s="196" t="s">
        <v>11</v>
      </c>
      <c r="G2966" s="196">
        <v>91849</v>
      </c>
      <c r="H2966" s="196" t="s">
        <v>3070</v>
      </c>
      <c r="I2966" s="196" t="s">
        <v>9</v>
      </c>
      <c r="J2966" s="196" t="s">
        <v>62</v>
      </c>
      <c r="K2966" s="197">
        <v>9.9600000000000009</v>
      </c>
      <c r="L2966" s="196" t="s">
        <v>63</v>
      </c>
      <c r="M2966"/>
    </row>
    <row r="2967" spans="1:13" ht="13.5" hidden="1" x14ac:dyDescent="0.25">
      <c r="A2967" s="196" t="s">
        <v>3054</v>
      </c>
      <c r="B2967" s="196" t="s">
        <v>3055</v>
      </c>
      <c r="C2967" s="196" t="s">
        <v>3056</v>
      </c>
      <c r="D2967" s="196" t="s">
        <v>3057</v>
      </c>
      <c r="E2967" s="197" t="s">
        <v>11</v>
      </c>
      <c r="F2967" s="196" t="s">
        <v>11</v>
      </c>
      <c r="G2967" s="196">
        <v>91850</v>
      </c>
      <c r="H2967" s="196" t="s">
        <v>3071</v>
      </c>
      <c r="I2967" s="196" t="s">
        <v>9</v>
      </c>
      <c r="J2967" s="196" t="s">
        <v>62</v>
      </c>
      <c r="K2967" s="197">
        <v>13.03</v>
      </c>
      <c r="L2967" s="196" t="s">
        <v>63</v>
      </c>
      <c r="M2967"/>
    </row>
    <row r="2968" spans="1:13" ht="13.5" hidden="1" x14ac:dyDescent="0.25">
      <c r="A2968" s="196" t="s">
        <v>3054</v>
      </c>
      <c r="B2968" s="196" t="s">
        <v>3055</v>
      </c>
      <c r="C2968" s="196" t="s">
        <v>3056</v>
      </c>
      <c r="D2968" s="196" t="s">
        <v>3057</v>
      </c>
      <c r="E2968" s="197" t="s">
        <v>11</v>
      </c>
      <c r="F2968" s="196" t="s">
        <v>11</v>
      </c>
      <c r="G2968" s="196">
        <v>91851</v>
      </c>
      <c r="H2968" s="196" t="s">
        <v>3072</v>
      </c>
      <c r="I2968" s="196" t="s">
        <v>9</v>
      </c>
      <c r="J2968" s="196" t="s">
        <v>62</v>
      </c>
      <c r="K2968" s="197">
        <v>12.23</v>
      </c>
      <c r="L2968" s="196" t="s">
        <v>63</v>
      </c>
      <c r="M2968"/>
    </row>
    <row r="2969" spans="1:13" ht="13.5" hidden="1" x14ac:dyDescent="0.25">
      <c r="A2969" s="196" t="s">
        <v>3054</v>
      </c>
      <c r="B2969" s="196" t="s">
        <v>3055</v>
      </c>
      <c r="C2969" s="196" t="s">
        <v>3056</v>
      </c>
      <c r="D2969" s="196" t="s">
        <v>3057</v>
      </c>
      <c r="E2969" s="197" t="s">
        <v>11</v>
      </c>
      <c r="F2969" s="196" t="s">
        <v>11</v>
      </c>
      <c r="G2969" s="196">
        <v>91852</v>
      </c>
      <c r="H2969" s="196" t="s">
        <v>3073</v>
      </c>
      <c r="I2969" s="196" t="s">
        <v>9</v>
      </c>
      <c r="J2969" s="196" t="s">
        <v>62</v>
      </c>
      <c r="K2969" s="197">
        <v>11.45</v>
      </c>
      <c r="L2969" s="196" t="s">
        <v>63</v>
      </c>
      <c r="M2969"/>
    </row>
    <row r="2970" spans="1:13" ht="13.5" hidden="1" x14ac:dyDescent="0.25">
      <c r="A2970" s="196" t="s">
        <v>3054</v>
      </c>
      <c r="B2970" s="196" t="s">
        <v>3055</v>
      </c>
      <c r="C2970" s="196" t="s">
        <v>3056</v>
      </c>
      <c r="D2970" s="196" t="s">
        <v>3057</v>
      </c>
      <c r="E2970" s="197" t="s">
        <v>11</v>
      </c>
      <c r="F2970" s="196" t="s">
        <v>11</v>
      </c>
      <c r="G2970" s="196">
        <v>91853</v>
      </c>
      <c r="H2970" s="196" t="s">
        <v>3074</v>
      </c>
      <c r="I2970" s="196" t="s">
        <v>9</v>
      </c>
      <c r="J2970" s="196" t="s">
        <v>62</v>
      </c>
      <c r="K2970" s="197">
        <v>11.92</v>
      </c>
      <c r="L2970" s="196" t="s">
        <v>63</v>
      </c>
      <c r="M2970"/>
    </row>
    <row r="2971" spans="1:13" ht="13.5" hidden="1" x14ac:dyDescent="0.25">
      <c r="A2971" s="196" t="s">
        <v>3054</v>
      </c>
      <c r="B2971" s="196" t="s">
        <v>3055</v>
      </c>
      <c r="C2971" s="196" t="s">
        <v>3056</v>
      </c>
      <c r="D2971" s="196" t="s">
        <v>3057</v>
      </c>
      <c r="E2971" s="197" t="s">
        <v>11</v>
      </c>
      <c r="F2971" s="196" t="s">
        <v>11</v>
      </c>
      <c r="G2971" s="196">
        <v>91854</v>
      </c>
      <c r="H2971" s="196" t="s">
        <v>3075</v>
      </c>
      <c r="I2971" s="196" t="s">
        <v>9</v>
      </c>
      <c r="J2971" s="196" t="s">
        <v>62</v>
      </c>
      <c r="K2971" s="197">
        <v>12.38</v>
      </c>
      <c r="L2971" s="196" t="s">
        <v>63</v>
      </c>
      <c r="M2971"/>
    </row>
    <row r="2972" spans="1:13" ht="13.5" hidden="1" x14ac:dyDescent="0.25">
      <c r="A2972" s="196" t="s">
        <v>3054</v>
      </c>
      <c r="B2972" s="196" t="s">
        <v>3055</v>
      </c>
      <c r="C2972" s="196" t="s">
        <v>3056</v>
      </c>
      <c r="D2972" s="196" t="s">
        <v>3057</v>
      </c>
      <c r="E2972" s="197" t="s">
        <v>11</v>
      </c>
      <c r="F2972" s="196" t="s">
        <v>11</v>
      </c>
      <c r="G2972" s="196">
        <v>91855</v>
      </c>
      <c r="H2972" s="196" t="s">
        <v>3076</v>
      </c>
      <c r="I2972" s="196" t="s">
        <v>9</v>
      </c>
      <c r="J2972" s="196" t="s">
        <v>62</v>
      </c>
      <c r="K2972" s="197">
        <v>13.58</v>
      </c>
      <c r="L2972" s="196" t="s">
        <v>63</v>
      </c>
      <c r="M2972"/>
    </row>
    <row r="2973" spans="1:13" ht="13.5" hidden="1" x14ac:dyDescent="0.25">
      <c r="A2973" s="196" t="s">
        <v>3054</v>
      </c>
      <c r="B2973" s="196" t="s">
        <v>3055</v>
      </c>
      <c r="C2973" s="196" t="s">
        <v>3056</v>
      </c>
      <c r="D2973" s="196" t="s">
        <v>3057</v>
      </c>
      <c r="E2973" s="197" t="s">
        <v>11</v>
      </c>
      <c r="F2973" s="196" t="s">
        <v>11</v>
      </c>
      <c r="G2973" s="196">
        <v>91856</v>
      </c>
      <c r="H2973" s="196" t="s">
        <v>3077</v>
      </c>
      <c r="I2973" s="196" t="s">
        <v>9</v>
      </c>
      <c r="J2973" s="196" t="s">
        <v>62</v>
      </c>
      <c r="K2973" s="197">
        <v>15.14</v>
      </c>
      <c r="L2973" s="196" t="s">
        <v>63</v>
      </c>
      <c r="M2973"/>
    </row>
    <row r="2974" spans="1:13" ht="13.5" hidden="1" x14ac:dyDescent="0.25">
      <c r="A2974" s="196" t="s">
        <v>3054</v>
      </c>
      <c r="B2974" s="196" t="s">
        <v>3055</v>
      </c>
      <c r="C2974" s="196" t="s">
        <v>3056</v>
      </c>
      <c r="D2974" s="196" t="s">
        <v>3057</v>
      </c>
      <c r="E2974" s="197" t="s">
        <v>11</v>
      </c>
      <c r="F2974" s="196" t="s">
        <v>11</v>
      </c>
      <c r="G2974" s="196">
        <v>91857</v>
      </c>
      <c r="H2974" s="196" t="s">
        <v>3078</v>
      </c>
      <c r="I2974" s="196" t="s">
        <v>9</v>
      </c>
      <c r="J2974" s="196" t="s">
        <v>62</v>
      </c>
      <c r="K2974" s="197">
        <v>17.93</v>
      </c>
      <c r="L2974" s="196" t="s">
        <v>63</v>
      </c>
      <c r="M2974"/>
    </row>
    <row r="2975" spans="1:13" ht="13.5" hidden="1" x14ac:dyDescent="0.25">
      <c r="A2975" s="196" t="s">
        <v>3054</v>
      </c>
      <c r="B2975" s="196" t="s">
        <v>3055</v>
      </c>
      <c r="C2975" s="196" t="s">
        <v>3056</v>
      </c>
      <c r="D2975" s="196" t="s">
        <v>3057</v>
      </c>
      <c r="E2975" s="197" t="s">
        <v>11</v>
      </c>
      <c r="F2975" s="196" t="s">
        <v>11</v>
      </c>
      <c r="G2975" s="196">
        <v>91859</v>
      </c>
      <c r="H2975" s="196" t="s">
        <v>3079</v>
      </c>
      <c r="I2975" s="196" t="s">
        <v>9</v>
      </c>
      <c r="J2975" s="196" t="s">
        <v>62</v>
      </c>
      <c r="K2975" s="197">
        <v>14.42</v>
      </c>
      <c r="L2975" s="196" t="s">
        <v>63</v>
      </c>
      <c r="M2975"/>
    </row>
    <row r="2976" spans="1:13" ht="13.5" hidden="1" x14ac:dyDescent="0.25">
      <c r="A2976" s="196" t="s">
        <v>3054</v>
      </c>
      <c r="B2976" s="196" t="s">
        <v>3055</v>
      </c>
      <c r="C2976" s="196" t="s">
        <v>3056</v>
      </c>
      <c r="D2976" s="196" t="s">
        <v>3057</v>
      </c>
      <c r="E2976" s="197" t="s">
        <v>11</v>
      </c>
      <c r="F2976" s="196" t="s">
        <v>11</v>
      </c>
      <c r="G2976" s="196">
        <v>91860</v>
      </c>
      <c r="H2976" s="196" t="s">
        <v>3080</v>
      </c>
      <c r="I2976" s="196" t="s">
        <v>9</v>
      </c>
      <c r="J2976" s="196" t="s">
        <v>62</v>
      </c>
      <c r="K2976" s="197">
        <v>17.350000000000001</v>
      </c>
      <c r="L2976" s="196" t="s">
        <v>63</v>
      </c>
      <c r="M2976"/>
    </row>
    <row r="2977" spans="1:13" ht="13.5" hidden="1" x14ac:dyDescent="0.25">
      <c r="A2977" s="196" t="s">
        <v>3054</v>
      </c>
      <c r="B2977" s="196" t="s">
        <v>3055</v>
      </c>
      <c r="C2977" s="196" t="s">
        <v>3056</v>
      </c>
      <c r="D2977" s="196" t="s">
        <v>3057</v>
      </c>
      <c r="E2977" s="197" t="s">
        <v>11</v>
      </c>
      <c r="F2977" s="196" t="s">
        <v>11</v>
      </c>
      <c r="G2977" s="196">
        <v>91861</v>
      </c>
      <c r="H2977" s="196" t="s">
        <v>3081</v>
      </c>
      <c r="I2977" s="196" t="s">
        <v>9</v>
      </c>
      <c r="J2977" s="196" t="s">
        <v>62</v>
      </c>
      <c r="K2977" s="197">
        <v>16.600000000000001</v>
      </c>
      <c r="L2977" s="196" t="s">
        <v>63</v>
      </c>
      <c r="M2977"/>
    </row>
    <row r="2978" spans="1:13" ht="13.5" hidden="1" x14ac:dyDescent="0.25">
      <c r="A2978" s="196" t="s">
        <v>3054</v>
      </c>
      <c r="B2978" s="196" t="s">
        <v>3055</v>
      </c>
      <c r="C2978" s="196" t="s">
        <v>3056</v>
      </c>
      <c r="D2978" s="196" t="s">
        <v>3057</v>
      </c>
      <c r="E2978" s="197" t="s">
        <v>11</v>
      </c>
      <c r="F2978" s="196" t="s">
        <v>11</v>
      </c>
      <c r="G2978" s="196">
        <v>91862</v>
      </c>
      <c r="H2978" s="196" t="s">
        <v>3082</v>
      </c>
      <c r="I2978" s="196" t="s">
        <v>9</v>
      </c>
      <c r="J2978" s="196" t="s">
        <v>62</v>
      </c>
      <c r="K2978" s="197">
        <v>11.4</v>
      </c>
      <c r="L2978" s="196" t="s">
        <v>63</v>
      </c>
      <c r="M2978"/>
    </row>
    <row r="2979" spans="1:13" ht="13.5" hidden="1" x14ac:dyDescent="0.25">
      <c r="A2979" s="196" t="s">
        <v>3054</v>
      </c>
      <c r="B2979" s="196" t="s">
        <v>3055</v>
      </c>
      <c r="C2979" s="196" t="s">
        <v>3056</v>
      </c>
      <c r="D2979" s="196" t="s">
        <v>3057</v>
      </c>
      <c r="E2979" s="197" t="s">
        <v>11</v>
      </c>
      <c r="F2979" s="196" t="s">
        <v>11</v>
      </c>
      <c r="G2979" s="196">
        <v>91863</v>
      </c>
      <c r="H2979" s="196" t="s">
        <v>3083</v>
      </c>
      <c r="I2979" s="196" t="s">
        <v>9</v>
      </c>
      <c r="J2979" s="196" t="s">
        <v>62</v>
      </c>
      <c r="K2979" s="197">
        <v>13.31</v>
      </c>
      <c r="L2979" s="196" t="s">
        <v>63</v>
      </c>
      <c r="M2979"/>
    </row>
    <row r="2980" spans="1:13" ht="13.5" hidden="1" x14ac:dyDescent="0.25">
      <c r="A2980" s="196" t="s">
        <v>3054</v>
      </c>
      <c r="B2980" s="196" t="s">
        <v>3055</v>
      </c>
      <c r="C2980" s="196" t="s">
        <v>3056</v>
      </c>
      <c r="D2980" s="196" t="s">
        <v>3057</v>
      </c>
      <c r="E2980" s="197" t="s">
        <v>11</v>
      </c>
      <c r="F2980" s="196" t="s">
        <v>11</v>
      </c>
      <c r="G2980" s="196">
        <v>91864</v>
      </c>
      <c r="H2980" s="196" t="s">
        <v>3084</v>
      </c>
      <c r="I2980" s="196" t="s">
        <v>9</v>
      </c>
      <c r="J2980" s="196" t="s">
        <v>62</v>
      </c>
      <c r="K2980" s="197">
        <v>17.27</v>
      </c>
      <c r="L2980" s="196" t="s">
        <v>63</v>
      </c>
      <c r="M2980"/>
    </row>
    <row r="2981" spans="1:13" ht="13.5" hidden="1" x14ac:dyDescent="0.25">
      <c r="A2981" s="196" t="s">
        <v>3054</v>
      </c>
      <c r="B2981" s="196" t="s">
        <v>3055</v>
      </c>
      <c r="C2981" s="196" t="s">
        <v>3056</v>
      </c>
      <c r="D2981" s="196" t="s">
        <v>3057</v>
      </c>
      <c r="E2981" s="197" t="s">
        <v>11</v>
      </c>
      <c r="F2981" s="196" t="s">
        <v>11</v>
      </c>
      <c r="G2981" s="196">
        <v>91865</v>
      </c>
      <c r="H2981" s="196" t="s">
        <v>3085</v>
      </c>
      <c r="I2981" s="196" t="s">
        <v>9</v>
      </c>
      <c r="J2981" s="196" t="s">
        <v>62</v>
      </c>
      <c r="K2981" s="197">
        <v>21.25</v>
      </c>
      <c r="L2981" s="196" t="s">
        <v>63</v>
      </c>
      <c r="M2981"/>
    </row>
    <row r="2982" spans="1:13" ht="13.5" hidden="1" x14ac:dyDescent="0.25">
      <c r="A2982" s="196" t="s">
        <v>3054</v>
      </c>
      <c r="B2982" s="196" t="s">
        <v>3055</v>
      </c>
      <c r="C2982" s="196" t="s">
        <v>3056</v>
      </c>
      <c r="D2982" s="196" t="s">
        <v>3057</v>
      </c>
      <c r="E2982" s="197" t="s">
        <v>11</v>
      </c>
      <c r="F2982" s="196" t="s">
        <v>11</v>
      </c>
      <c r="G2982" s="196">
        <v>91866</v>
      </c>
      <c r="H2982" s="196" t="s">
        <v>3086</v>
      </c>
      <c r="I2982" s="196" t="s">
        <v>9</v>
      </c>
      <c r="J2982" s="196" t="s">
        <v>62</v>
      </c>
      <c r="K2982" s="197">
        <v>9.5399999999999991</v>
      </c>
      <c r="L2982" s="196" t="s">
        <v>63</v>
      </c>
      <c r="M2982"/>
    </row>
    <row r="2983" spans="1:13" ht="13.5" hidden="1" x14ac:dyDescent="0.25">
      <c r="A2983" s="196" t="s">
        <v>3054</v>
      </c>
      <c r="B2983" s="196" t="s">
        <v>3055</v>
      </c>
      <c r="C2983" s="196" t="s">
        <v>3056</v>
      </c>
      <c r="D2983" s="196" t="s">
        <v>3057</v>
      </c>
      <c r="E2983" s="197" t="s">
        <v>11</v>
      </c>
      <c r="F2983" s="196" t="s">
        <v>11</v>
      </c>
      <c r="G2983" s="196">
        <v>91867</v>
      </c>
      <c r="H2983" s="196" t="s">
        <v>3087</v>
      </c>
      <c r="I2983" s="196" t="s">
        <v>9</v>
      </c>
      <c r="J2983" s="196" t="s">
        <v>62</v>
      </c>
      <c r="K2983" s="197">
        <v>11.46</v>
      </c>
      <c r="L2983" s="196" t="s">
        <v>63</v>
      </c>
      <c r="M2983"/>
    </row>
    <row r="2984" spans="1:13" ht="13.5" hidden="1" x14ac:dyDescent="0.25">
      <c r="A2984" s="196" t="s">
        <v>3054</v>
      </c>
      <c r="B2984" s="196" t="s">
        <v>3055</v>
      </c>
      <c r="C2984" s="196" t="s">
        <v>3056</v>
      </c>
      <c r="D2984" s="196" t="s">
        <v>3057</v>
      </c>
      <c r="E2984" s="197" t="s">
        <v>11</v>
      </c>
      <c r="F2984" s="196" t="s">
        <v>11</v>
      </c>
      <c r="G2984" s="196">
        <v>91868</v>
      </c>
      <c r="H2984" s="196" t="s">
        <v>3088</v>
      </c>
      <c r="I2984" s="196" t="s">
        <v>9</v>
      </c>
      <c r="J2984" s="196" t="s">
        <v>62</v>
      </c>
      <c r="K2984" s="197">
        <v>15.42</v>
      </c>
      <c r="L2984" s="196" t="s">
        <v>63</v>
      </c>
      <c r="M2984"/>
    </row>
    <row r="2985" spans="1:13" ht="13.5" hidden="1" x14ac:dyDescent="0.25">
      <c r="A2985" s="196" t="s">
        <v>3054</v>
      </c>
      <c r="B2985" s="196" t="s">
        <v>3055</v>
      </c>
      <c r="C2985" s="196" t="s">
        <v>3056</v>
      </c>
      <c r="D2985" s="196" t="s">
        <v>3057</v>
      </c>
      <c r="E2985" s="197" t="s">
        <v>11</v>
      </c>
      <c r="F2985" s="196" t="s">
        <v>11</v>
      </c>
      <c r="G2985" s="196">
        <v>91869</v>
      </c>
      <c r="H2985" s="196" t="s">
        <v>3089</v>
      </c>
      <c r="I2985" s="196" t="s">
        <v>9</v>
      </c>
      <c r="J2985" s="196" t="s">
        <v>62</v>
      </c>
      <c r="K2985" s="197">
        <v>19.329999999999998</v>
      </c>
      <c r="L2985" s="196" t="s">
        <v>63</v>
      </c>
      <c r="M2985"/>
    </row>
    <row r="2986" spans="1:13" ht="13.5" hidden="1" x14ac:dyDescent="0.25">
      <c r="A2986" s="196" t="s">
        <v>3054</v>
      </c>
      <c r="B2986" s="196" t="s">
        <v>3055</v>
      </c>
      <c r="C2986" s="196" t="s">
        <v>3056</v>
      </c>
      <c r="D2986" s="196" t="s">
        <v>3057</v>
      </c>
      <c r="E2986" s="197" t="s">
        <v>11</v>
      </c>
      <c r="F2986" s="196" t="s">
        <v>11</v>
      </c>
      <c r="G2986" s="196">
        <v>91870</v>
      </c>
      <c r="H2986" s="196" t="s">
        <v>3090</v>
      </c>
      <c r="I2986" s="196" t="s">
        <v>9</v>
      </c>
      <c r="J2986" s="196" t="s">
        <v>62</v>
      </c>
      <c r="K2986" s="197">
        <v>15.77</v>
      </c>
      <c r="L2986" s="196" t="s">
        <v>63</v>
      </c>
      <c r="M2986"/>
    </row>
    <row r="2987" spans="1:13" ht="13.5" hidden="1" x14ac:dyDescent="0.25">
      <c r="A2987" s="196" t="s">
        <v>3054</v>
      </c>
      <c r="B2987" s="196" t="s">
        <v>3055</v>
      </c>
      <c r="C2987" s="196" t="s">
        <v>3056</v>
      </c>
      <c r="D2987" s="196" t="s">
        <v>3057</v>
      </c>
      <c r="E2987" s="197" t="s">
        <v>11</v>
      </c>
      <c r="F2987" s="196" t="s">
        <v>11</v>
      </c>
      <c r="G2987" s="196">
        <v>91871</v>
      </c>
      <c r="H2987" s="196" t="s">
        <v>3091</v>
      </c>
      <c r="I2987" s="196" t="s">
        <v>9</v>
      </c>
      <c r="J2987" s="196" t="s">
        <v>62</v>
      </c>
      <c r="K2987" s="197">
        <v>17.690000000000001</v>
      </c>
      <c r="L2987" s="196" t="s">
        <v>63</v>
      </c>
      <c r="M2987"/>
    </row>
    <row r="2988" spans="1:13" ht="13.5" hidden="1" x14ac:dyDescent="0.25">
      <c r="A2988" s="196" t="s">
        <v>3054</v>
      </c>
      <c r="B2988" s="196" t="s">
        <v>3055</v>
      </c>
      <c r="C2988" s="196" t="s">
        <v>3056</v>
      </c>
      <c r="D2988" s="196" t="s">
        <v>3057</v>
      </c>
      <c r="E2988" s="197" t="s">
        <v>11</v>
      </c>
      <c r="F2988" s="196" t="s">
        <v>11</v>
      </c>
      <c r="G2988" s="196">
        <v>91872</v>
      </c>
      <c r="H2988" s="196" t="s">
        <v>3092</v>
      </c>
      <c r="I2988" s="196" t="s">
        <v>9</v>
      </c>
      <c r="J2988" s="196" t="s">
        <v>62</v>
      </c>
      <c r="K2988" s="197">
        <v>21.65</v>
      </c>
      <c r="L2988" s="196" t="s">
        <v>63</v>
      </c>
      <c r="M2988"/>
    </row>
    <row r="2989" spans="1:13" ht="13.5" hidden="1" x14ac:dyDescent="0.25">
      <c r="A2989" s="196" t="s">
        <v>3054</v>
      </c>
      <c r="B2989" s="196" t="s">
        <v>3055</v>
      </c>
      <c r="C2989" s="196" t="s">
        <v>3056</v>
      </c>
      <c r="D2989" s="196" t="s">
        <v>3057</v>
      </c>
      <c r="E2989" s="197" t="s">
        <v>11</v>
      </c>
      <c r="F2989" s="196" t="s">
        <v>11</v>
      </c>
      <c r="G2989" s="196">
        <v>91873</v>
      </c>
      <c r="H2989" s="196" t="s">
        <v>3093</v>
      </c>
      <c r="I2989" s="196" t="s">
        <v>9</v>
      </c>
      <c r="J2989" s="196" t="s">
        <v>62</v>
      </c>
      <c r="K2989" s="197">
        <v>25.56</v>
      </c>
      <c r="L2989" s="196" t="s">
        <v>63</v>
      </c>
      <c r="M2989"/>
    </row>
    <row r="2990" spans="1:13" ht="13.5" hidden="1" x14ac:dyDescent="0.25">
      <c r="A2990" s="196" t="s">
        <v>3054</v>
      </c>
      <c r="B2990" s="196" t="s">
        <v>3055</v>
      </c>
      <c r="C2990" s="196" t="s">
        <v>3056</v>
      </c>
      <c r="D2990" s="196" t="s">
        <v>3057</v>
      </c>
      <c r="E2990" s="197" t="s">
        <v>11</v>
      </c>
      <c r="F2990" s="196" t="s">
        <v>11</v>
      </c>
      <c r="G2990" s="196">
        <v>93008</v>
      </c>
      <c r="H2990" s="196" t="s">
        <v>3094</v>
      </c>
      <c r="I2990" s="196" t="s">
        <v>9</v>
      </c>
      <c r="J2990" s="196" t="s">
        <v>62</v>
      </c>
      <c r="K2990" s="197">
        <v>19.190000000000001</v>
      </c>
      <c r="L2990" s="196" t="s">
        <v>63</v>
      </c>
      <c r="M2990"/>
    </row>
    <row r="2991" spans="1:13" ht="13.5" hidden="1" x14ac:dyDescent="0.25">
      <c r="A2991" s="196" t="s">
        <v>3054</v>
      </c>
      <c r="B2991" s="196" t="s">
        <v>3055</v>
      </c>
      <c r="C2991" s="196" t="s">
        <v>3056</v>
      </c>
      <c r="D2991" s="196" t="s">
        <v>3057</v>
      </c>
      <c r="E2991" s="197" t="s">
        <v>11</v>
      </c>
      <c r="F2991" s="196" t="s">
        <v>11</v>
      </c>
      <c r="G2991" s="196">
        <v>93009</v>
      </c>
      <c r="H2991" s="196" t="s">
        <v>3095</v>
      </c>
      <c r="I2991" s="196" t="s">
        <v>9</v>
      </c>
      <c r="J2991" s="196" t="s">
        <v>62</v>
      </c>
      <c r="K2991" s="197">
        <v>27.27</v>
      </c>
      <c r="L2991" s="196" t="s">
        <v>63</v>
      </c>
      <c r="M2991"/>
    </row>
    <row r="2992" spans="1:13" ht="13.5" hidden="1" x14ac:dyDescent="0.25">
      <c r="A2992" s="196" t="s">
        <v>3054</v>
      </c>
      <c r="B2992" s="196" t="s">
        <v>3055</v>
      </c>
      <c r="C2992" s="196" t="s">
        <v>3056</v>
      </c>
      <c r="D2992" s="196" t="s">
        <v>3057</v>
      </c>
      <c r="E2992" s="197" t="s">
        <v>11</v>
      </c>
      <c r="F2992" s="196" t="s">
        <v>11</v>
      </c>
      <c r="G2992" s="196">
        <v>93010</v>
      </c>
      <c r="H2992" s="196" t="s">
        <v>3096</v>
      </c>
      <c r="I2992" s="196" t="s">
        <v>9</v>
      </c>
      <c r="J2992" s="196" t="s">
        <v>62</v>
      </c>
      <c r="K2992" s="197">
        <v>37.229999999999997</v>
      </c>
      <c r="L2992" s="196" t="s">
        <v>63</v>
      </c>
      <c r="M2992"/>
    </row>
    <row r="2993" spans="1:13" ht="13.5" hidden="1" x14ac:dyDescent="0.25">
      <c r="A2993" s="196" t="s">
        <v>3054</v>
      </c>
      <c r="B2993" s="196" t="s">
        <v>3055</v>
      </c>
      <c r="C2993" s="196" t="s">
        <v>3056</v>
      </c>
      <c r="D2993" s="196" t="s">
        <v>3057</v>
      </c>
      <c r="E2993" s="197" t="s">
        <v>11</v>
      </c>
      <c r="F2993" s="196" t="s">
        <v>11</v>
      </c>
      <c r="G2993" s="196">
        <v>93011</v>
      </c>
      <c r="H2993" s="196" t="s">
        <v>3097</v>
      </c>
      <c r="I2993" s="196" t="s">
        <v>9</v>
      </c>
      <c r="J2993" s="196" t="s">
        <v>62</v>
      </c>
      <c r="K2993" s="197">
        <v>45.02</v>
      </c>
      <c r="L2993" s="196" t="s">
        <v>63</v>
      </c>
      <c r="M2993"/>
    </row>
    <row r="2994" spans="1:13" ht="13.5" hidden="1" x14ac:dyDescent="0.25">
      <c r="A2994" s="196" t="s">
        <v>3054</v>
      </c>
      <c r="B2994" s="196" t="s">
        <v>3055</v>
      </c>
      <c r="C2994" s="196" t="s">
        <v>3056</v>
      </c>
      <c r="D2994" s="196" t="s">
        <v>3057</v>
      </c>
      <c r="E2994" s="197" t="s">
        <v>11</v>
      </c>
      <c r="F2994" s="196" t="s">
        <v>11</v>
      </c>
      <c r="G2994" s="196">
        <v>93012</v>
      </c>
      <c r="H2994" s="196" t="s">
        <v>3098</v>
      </c>
      <c r="I2994" s="196" t="s">
        <v>9</v>
      </c>
      <c r="J2994" s="196" t="s">
        <v>62</v>
      </c>
      <c r="K2994" s="197">
        <v>66.680000000000007</v>
      </c>
      <c r="L2994" s="196" t="s">
        <v>63</v>
      </c>
      <c r="M2994"/>
    </row>
    <row r="2995" spans="1:13" ht="13.5" hidden="1" x14ac:dyDescent="0.25">
      <c r="A2995" s="196" t="s">
        <v>3054</v>
      </c>
      <c r="B2995" s="196" t="s">
        <v>3055</v>
      </c>
      <c r="C2995" s="196" t="s">
        <v>3056</v>
      </c>
      <c r="D2995" s="196" t="s">
        <v>3057</v>
      </c>
      <c r="E2995" s="197" t="s">
        <v>11</v>
      </c>
      <c r="F2995" s="196" t="s">
        <v>11</v>
      </c>
      <c r="G2995" s="196">
        <v>95726</v>
      </c>
      <c r="H2995" s="196" t="s">
        <v>3099</v>
      </c>
      <c r="I2995" s="196" t="s">
        <v>9</v>
      </c>
      <c r="J2995" s="196" t="s">
        <v>62</v>
      </c>
      <c r="K2995" s="197">
        <v>19.43</v>
      </c>
      <c r="L2995" s="196" t="s">
        <v>63</v>
      </c>
      <c r="M2995"/>
    </row>
    <row r="2996" spans="1:13" ht="13.5" hidden="1" x14ac:dyDescent="0.25">
      <c r="A2996" s="196" t="s">
        <v>3054</v>
      </c>
      <c r="B2996" s="196" t="s">
        <v>3055</v>
      </c>
      <c r="C2996" s="196" t="s">
        <v>3056</v>
      </c>
      <c r="D2996" s="196" t="s">
        <v>3057</v>
      </c>
      <c r="E2996" s="197" t="s">
        <v>11</v>
      </c>
      <c r="F2996" s="196" t="s">
        <v>11</v>
      </c>
      <c r="G2996" s="196">
        <v>95727</v>
      </c>
      <c r="H2996" s="196" t="s">
        <v>3100</v>
      </c>
      <c r="I2996" s="196" t="s">
        <v>9</v>
      </c>
      <c r="J2996" s="196" t="s">
        <v>62</v>
      </c>
      <c r="K2996" s="197">
        <v>24.34</v>
      </c>
      <c r="L2996" s="196" t="s">
        <v>63</v>
      </c>
      <c r="M2996"/>
    </row>
    <row r="2997" spans="1:13" ht="13.5" hidden="1" x14ac:dyDescent="0.25">
      <c r="A2997" s="196" t="s">
        <v>3054</v>
      </c>
      <c r="B2997" s="196" t="s">
        <v>3055</v>
      </c>
      <c r="C2997" s="196" t="s">
        <v>3056</v>
      </c>
      <c r="D2997" s="196" t="s">
        <v>3057</v>
      </c>
      <c r="E2997" s="197" t="s">
        <v>11</v>
      </c>
      <c r="F2997" s="196" t="s">
        <v>11</v>
      </c>
      <c r="G2997" s="196">
        <v>95728</v>
      </c>
      <c r="H2997" s="196" t="s">
        <v>3101</v>
      </c>
      <c r="I2997" s="196" t="s">
        <v>9</v>
      </c>
      <c r="J2997" s="196" t="s">
        <v>62</v>
      </c>
      <c r="K2997" s="197">
        <v>31.88</v>
      </c>
      <c r="L2997" s="196" t="s">
        <v>63</v>
      </c>
      <c r="M2997"/>
    </row>
    <row r="2998" spans="1:13" ht="13.5" hidden="1" x14ac:dyDescent="0.25">
      <c r="A2998" s="196" t="s">
        <v>3054</v>
      </c>
      <c r="B2998" s="196" t="s">
        <v>3055</v>
      </c>
      <c r="C2998" s="196" t="s">
        <v>3056</v>
      </c>
      <c r="D2998" s="196" t="s">
        <v>3057</v>
      </c>
      <c r="E2998" s="197" t="s">
        <v>11</v>
      </c>
      <c r="F2998" s="196" t="s">
        <v>11</v>
      </c>
      <c r="G2998" s="196">
        <v>97667</v>
      </c>
      <c r="H2998" s="196" t="s">
        <v>3102</v>
      </c>
      <c r="I2998" s="196" t="s">
        <v>9</v>
      </c>
      <c r="J2998" s="196" t="s">
        <v>62</v>
      </c>
      <c r="K2998" s="197">
        <v>11.04</v>
      </c>
      <c r="L2998" s="196" t="s">
        <v>63</v>
      </c>
      <c r="M2998"/>
    </row>
    <row r="2999" spans="1:13" ht="13.5" hidden="1" x14ac:dyDescent="0.25">
      <c r="A2999" s="196" t="s">
        <v>3054</v>
      </c>
      <c r="B2999" s="196" t="s">
        <v>3055</v>
      </c>
      <c r="C2999" s="196" t="s">
        <v>3056</v>
      </c>
      <c r="D2999" s="196" t="s">
        <v>3057</v>
      </c>
      <c r="E2999" s="197" t="s">
        <v>11</v>
      </c>
      <c r="F2999" s="196" t="s">
        <v>11</v>
      </c>
      <c r="G2999" s="196">
        <v>97668</v>
      </c>
      <c r="H2999" s="196" t="s">
        <v>3103</v>
      </c>
      <c r="I2999" s="196" t="s">
        <v>9</v>
      </c>
      <c r="J2999" s="196" t="s">
        <v>62</v>
      </c>
      <c r="K2999" s="197">
        <v>15.72</v>
      </c>
      <c r="L2999" s="196" t="s">
        <v>63</v>
      </c>
      <c r="M2999"/>
    </row>
    <row r="3000" spans="1:13" ht="13.5" hidden="1" x14ac:dyDescent="0.25">
      <c r="A3000" s="196" t="s">
        <v>3054</v>
      </c>
      <c r="B3000" s="196" t="s">
        <v>3055</v>
      </c>
      <c r="C3000" s="196" t="s">
        <v>3056</v>
      </c>
      <c r="D3000" s="196" t="s">
        <v>3057</v>
      </c>
      <c r="E3000" s="197" t="s">
        <v>11</v>
      </c>
      <c r="F3000" s="196" t="s">
        <v>11</v>
      </c>
      <c r="G3000" s="196">
        <v>97669</v>
      </c>
      <c r="H3000" s="196" t="s">
        <v>3104</v>
      </c>
      <c r="I3000" s="196" t="s">
        <v>9</v>
      </c>
      <c r="J3000" s="196" t="s">
        <v>62</v>
      </c>
      <c r="K3000" s="197">
        <v>23.44</v>
      </c>
      <c r="L3000" s="196" t="s">
        <v>63</v>
      </c>
      <c r="M3000"/>
    </row>
    <row r="3001" spans="1:13" ht="13.5" hidden="1" x14ac:dyDescent="0.25">
      <c r="A3001" s="196" t="s">
        <v>3054</v>
      </c>
      <c r="B3001" s="196" t="s">
        <v>3055</v>
      </c>
      <c r="C3001" s="196" t="s">
        <v>3056</v>
      </c>
      <c r="D3001" s="196" t="s">
        <v>3057</v>
      </c>
      <c r="E3001" s="197" t="s">
        <v>11</v>
      </c>
      <c r="F3001" s="196" t="s">
        <v>11</v>
      </c>
      <c r="G3001" s="196">
        <v>97670</v>
      </c>
      <c r="H3001" s="196" t="s">
        <v>3105</v>
      </c>
      <c r="I3001" s="196" t="s">
        <v>9</v>
      </c>
      <c r="J3001" s="196" t="s">
        <v>62</v>
      </c>
      <c r="K3001" s="197">
        <v>29.77</v>
      </c>
      <c r="L3001" s="196" t="s">
        <v>63</v>
      </c>
      <c r="M3001"/>
    </row>
    <row r="3002" spans="1:13" ht="13.5" hidden="1" x14ac:dyDescent="0.25">
      <c r="A3002" s="196" t="s">
        <v>3054</v>
      </c>
      <c r="B3002" s="196" t="s">
        <v>3055</v>
      </c>
      <c r="C3002" s="196" t="s">
        <v>3106</v>
      </c>
      <c r="D3002" s="196" t="s">
        <v>3107</v>
      </c>
      <c r="E3002" s="197" t="s">
        <v>11</v>
      </c>
      <c r="F3002" s="196" t="s">
        <v>11</v>
      </c>
      <c r="G3002" s="196">
        <v>91874</v>
      </c>
      <c r="H3002" s="196" t="s">
        <v>3108</v>
      </c>
      <c r="I3002" s="196" t="s">
        <v>96</v>
      </c>
      <c r="J3002" s="196" t="s">
        <v>62</v>
      </c>
      <c r="K3002" s="197">
        <v>9.7799999999999994</v>
      </c>
      <c r="L3002" s="196" t="s">
        <v>63</v>
      </c>
      <c r="M3002"/>
    </row>
    <row r="3003" spans="1:13" ht="13.5" hidden="1" x14ac:dyDescent="0.25">
      <c r="A3003" s="196" t="s">
        <v>3054</v>
      </c>
      <c r="B3003" s="196" t="s">
        <v>3055</v>
      </c>
      <c r="C3003" s="196" t="s">
        <v>3106</v>
      </c>
      <c r="D3003" s="196" t="s">
        <v>3107</v>
      </c>
      <c r="E3003" s="197" t="s">
        <v>11</v>
      </c>
      <c r="F3003" s="196" t="s">
        <v>11</v>
      </c>
      <c r="G3003" s="196">
        <v>91875</v>
      </c>
      <c r="H3003" s="196" t="s">
        <v>3109</v>
      </c>
      <c r="I3003" s="196" t="s">
        <v>96</v>
      </c>
      <c r="J3003" s="196" t="s">
        <v>62</v>
      </c>
      <c r="K3003" s="197">
        <v>11.3</v>
      </c>
      <c r="L3003" s="196" t="s">
        <v>63</v>
      </c>
      <c r="M3003"/>
    </row>
    <row r="3004" spans="1:13" ht="13.5" hidden="1" x14ac:dyDescent="0.25">
      <c r="A3004" s="196" t="s">
        <v>3054</v>
      </c>
      <c r="B3004" s="196" t="s">
        <v>3055</v>
      </c>
      <c r="C3004" s="196" t="s">
        <v>3106</v>
      </c>
      <c r="D3004" s="196" t="s">
        <v>3107</v>
      </c>
      <c r="E3004" s="197" t="s">
        <v>11</v>
      </c>
      <c r="F3004" s="196" t="s">
        <v>11</v>
      </c>
      <c r="G3004" s="196">
        <v>91876</v>
      </c>
      <c r="H3004" s="196" t="s">
        <v>3110</v>
      </c>
      <c r="I3004" s="196" t="s">
        <v>96</v>
      </c>
      <c r="J3004" s="196" t="s">
        <v>62</v>
      </c>
      <c r="K3004" s="197">
        <v>13.42</v>
      </c>
      <c r="L3004" s="196" t="s">
        <v>63</v>
      </c>
      <c r="M3004"/>
    </row>
    <row r="3005" spans="1:13" ht="13.5" hidden="1" x14ac:dyDescent="0.25">
      <c r="A3005" s="196" t="s">
        <v>3054</v>
      </c>
      <c r="B3005" s="196" t="s">
        <v>3055</v>
      </c>
      <c r="C3005" s="196" t="s">
        <v>3106</v>
      </c>
      <c r="D3005" s="196" t="s">
        <v>3107</v>
      </c>
      <c r="E3005" s="197" t="s">
        <v>11</v>
      </c>
      <c r="F3005" s="196" t="s">
        <v>11</v>
      </c>
      <c r="G3005" s="196">
        <v>91877</v>
      </c>
      <c r="H3005" s="196" t="s">
        <v>3111</v>
      </c>
      <c r="I3005" s="196" t="s">
        <v>96</v>
      </c>
      <c r="J3005" s="196" t="s">
        <v>62</v>
      </c>
      <c r="K3005" s="197">
        <v>16.13</v>
      </c>
      <c r="L3005" s="196" t="s">
        <v>63</v>
      </c>
      <c r="M3005"/>
    </row>
    <row r="3006" spans="1:13" ht="13.5" hidden="1" x14ac:dyDescent="0.25">
      <c r="A3006" s="196" t="s">
        <v>3054</v>
      </c>
      <c r="B3006" s="196" t="s">
        <v>3055</v>
      </c>
      <c r="C3006" s="196" t="s">
        <v>3106</v>
      </c>
      <c r="D3006" s="196" t="s">
        <v>3107</v>
      </c>
      <c r="E3006" s="197" t="s">
        <v>11</v>
      </c>
      <c r="F3006" s="196" t="s">
        <v>11</v>
      </c>
      <c r="G3006" s="196">
        <v>91878</v>
      </c>
      <c r="H3006" s="196" t="s">
        <v>3112</v>
      </c>
      <c r="I3006" s="196" t="s">
        <v>96</v>
      </c>
      <c r="J3006" s="196" t="s">
        <v>62</v>
      </c>
      <c r="K3006" s="197">
        <v>7.58</v>
      </c>
      <c r="L3006" s="196" t="s">
        <v>63</v>
      </c>
      <c r="M3006"/>
    </row>
    <row r="3007" spans="1:13" ht="13.5" hidden="1" x14ac:dyDescent="0.25">
      <c r="A3007" s="196" t="s">
        <v>3054</v>
      </c>
      <c r="B3007" s="196" t="s">
        <v>3055</v>
      </c>
      <c r="C3007" s="196" t="s">
        <v>3106</v>
      </c>
      <c r="D3007" s="196" t="s">
        <v>3107</v>
      </c>
      <c r="E3007" s="197" t="s">
        <v>11</v>
      </c>
      <c r="F3007" s="196" t="s">
        <v>11</v>
      </c>
      <c r="G3007" s="196">
        <v>91879</v>
      </c>
      <c r="H3007" s="196" t="s">
        <v>3113</v>
      </c>
      <c r="I3007" s="196" t="s">
        <v>96</v>
      </c>
      <c r="J3007" s="196" t="s">
        <v>62</v>
      </c>
      <c r="K3007" s="197">
        <v>9.1199999999999992</v>
      </c>
      <c r="L3007" s="196" t="s">
        <v>63</v>
      </c>
      <c r="M3007"/>
    </row>
    <row r="3008" spans="1:13" ht="13.5" hidden="1" x14ac:dyDescent="0.25">
      <c r="A3008" s="196" t="s">
        <v>3054</v>
      </c>
      <c r="B3008" s="196" t="s">
        <v>3055</v>
      </c>
      <c r="C3008" s="196" t="s">
        <v>3106</v>
      </c>
      <c r="D3008" s="196" t="s">
        <v>3107</v>
      </c>
      <c r="E3008" s="197" t="s">
        <v>11</v>
      </c>
      <c r="F3008" s="196" t="s">
        <v>11</v>
      </c>
      <c r="G3008" s="196">
        <v>91880</v>
      </c>
      <c r="H3008" s="196" t="s">
        <v>3114</v>
      </c>
      <c r="I3008" s="196" t="s">
        <v>96</v>
      </c>
      <c r="J3008" s="196" t="s">
        <v>62</v>
      </c>
      <c r="K3008" s="197">
        <v>11.23</v>
      </c>
      <c r="L3008" s="196" t="s">
        <v>63</v>
      </c>
      <c r="M3008"/>
    </row>
    <row r="3009" spans="1:13" ht="13.5" hidden="1" x14ac:dyDescent="0.25">
      <c r="A3009" s="196" t="s">
        <v>3054</v>
      </c>
      <c r="B3009" s="196" t="s">
        <v>3055</v>
      </c>
      <c r="C3009" s="196" t="s">
        <v>3106</v>
      </c>
      <c r="D3009" s="196" t="s">
        <v>3107</v>
      </c>
      <c r="E3009" s="197" t="s">
        <v>11</v>
      </c>
      <c r="F3009" s="196" t="s">
        <v>11</v>
      </c>
      <c r="G3009" s="196">
        <v>91881</v>
      </c>
      <c r="H3009" s="196" t="s">
        <v>3115</v>
      </c>
      <c r="I3009" s="196" t="s">
        <v>96</v>
      </c>
      <c r="J3009" s="196" t="s">
        <v>62</v>
      </c>
      <c r="K3009" s="197">
        <v>13.95</v>
      </c>
      <c r="L3009" s="196" t="s">
        <v>63</v>
      </c>
      <c r="M3009"/>
    </row>
    <row r="3010" spans="1:13" ht="13.5" hidden="1" x14ac:dyDescent="0.25">
      <c r="A3010" s="196" t="s">
        <v>3054</v>
      </c>
      <c r="B3010" s="196" t="s">
        <v>3055</v>
      </c>
      <c r="C3010" s="196" t="s">
        <v>3106</v>
      </c>
      <c r="D3010" s="196" t="s">
        <v>3107</v>
      </c>
      <c r="E3010" s="197" t="s">
        <v>11</v>
      </c>
      <c r="F3010" s="196" t="s">
        <v>11</v>
      </c>
      <c r="G3010" s="196">
        <v>91882</v>
      </c>
      <c r="H3010" s="196" t="s">
        <v>3116</v>
      </c>
      <c r="I3010" s="196" t="s">
        <v>96</v>
      </c>
      <c r="J3010" s="196" t="s">
        <v>62</v>
      </c>
      <c r="K3010" s="197">
        <v>14.3</v>
      </c>
      <c r="L3010" s="196" t="s">
        <v>63</v>
      </c>
      <c r="M3010"/>
    </row>
    <row r="3011" spans="1:13" ht="13.5" hidden="1" x14ac:dyDescent="0.25">
      <c r="A3011" s="196" t="s">
        <v>3054</v>
      </c>
      <c r="B3011" s="196" t="s">
        <v>3055</v>
      </c>
      <c r="C3011" s="196" t="s">
        <v>3106</v>
      </c>
      <c r="D3011" s="196" t="s">
        <v>3107</v>
      </c>
      <c r="E3011" s="197" t="s">
        <v>11</v>
      </c>
      <c r="F3011" s="196" t="s">
        <v>11</v>
      </c>
      <c r="G3011" s="196">
        <v>91884</v>
      </c>
      <c r="H3011" s="196" t="s">
        <v>3117</v>
      </c>
      <c r="I3011" s="196" t="s">
        <v>96</v>
      </c>
      <c r="J3011" s="196" t="s">
        <v>62</v>
      </c>
      <c r="K3011" s="197">
        <v>15.84</v>
      </c>
      <c r="L3011" s="196" t="s">
        <v>63</v>
      </c>
      <c r="M3011"/>
    </row>
    <row r="3012" spans="1:13" ht="13.5" hidden="1" x14ac:dyDescent="0.25">
      <c r="A3012" s="196" t="s">
        <v>3054</v>
      </c>
      <c r="B3012" s="196" t="s">
        <v>3055</v>
      </c>
      <c r="C3012" s="196" t="s">
        <v>3106</v>
      </c>
      <c r="D3012" s="196" t="s">
        <v>3107</v>
      </c>
      <c r="E3012" s="197" t="s">
        <v>11</v>
      </c>
      <c r="F3012" s="196" t="s">
        <v>11</v>
      </c>
      <c r="G3012" s="196">
        <v>91885</v>
      </c>
      <c r="H3012" s="196" t="s">
        <v>3118</v>
      </c>
      <c r="I3012" s="196" t="s">
        <v>96</v>
      </c>
      <c r="J3012" s="196" t="s">
        <v>62</v>
      </c>
      <c r="K3012" s="197">
        <v>17.88</v>
      </c>
      <c r="L3012" s="196" t="s">
        <v>63</v>
      </c>
      <c r="M3012"/>
    </row>
    <row r="3013" spans="1:13" ht="13.5" hidden="1" x14ac:dyDescent="0.25">
      <c r="A3013" s="196" t="s">
        <v>3054</v>
      </c>
      <c r="B3013" s="196" t="s">
        <v>3055</v>
      </c>
      <c r="C3013" s="196" t="s">
        <v>3106</v>
      </c>
      <c r="D3013" s="196" t="s">
        <v>3107</v>
      </c>
      <c r="E3013" s="197" t="s">
        <v>11</v>
      </c>
      <c r="F3013" s="196" t="s">
        <v>11</v>
      </c>
      <c r="G3013" s="196">
        <v>91886</v>
      </c>
      <c r="H3013" s="196" t="s">
        <v>3119</v>
      </c>
      <c r="I3013" s="196" t="s">
        <v>96</v>
      </c>
      <c r="J3013" s="196" t="s">
        <v>62</v>
      </c>
      <c r="K3013" s="197">
        <v>20.51</v>
      </c>
      <c r="L3013" s="196" t="s">
        <v>63</v>
      </c>
      <c r="M3013"/>
    </row>
    <row r="3014" spans="1:13" ht="13.5" hidden="1" x14ac:dyDescent="0.25">
      <c r="A3014" s="196" t="s">
        <v>3054</v>
      </c>
      <c r="B3014" s="196" t="s">
        <v>3055</v>
      </c>
      <c r="C3014" s="196" t="s">
        <v>3106</v>
      </c>
      <c r="D3014" s="196" t="s">
        <v>3107</v>
      </c>
      <c r="E3014" s="197" t="s">
        <v>11</v>
      </c>
      <c r="F3014" s="196" t="s">
        <v>11</v>
      </c>
      <c r="G3014" s="196">
        <v>91887</v>
      </c>
      <c r="H3014" s="196" t="s">
        <v>3120</v>
      </c>
      <c r="I3014" s="196" t="s">
        <v>96</v>
      </c>
      <c r="J3014" s="196" t="s">
        <v>62</v>
      </c>
      <c r="K3014" s="197">
        <v>15.94</v>
      </c>
      <c r="L3014" s="196" t="s">
        <v>63</v>
      </c>
      <c r="M3014"/>
    </row>
    <row r="3015" spans="1:13" ht="13.5" hidden="1" x14ac:dyDescent="0.25">
      <c r="A3015" s="196" t="s">
        <v>3054</v>
      </c>
      <c r="B3015" s="196" t="s">
        <v>3055</v>
      </c>
      <c r="C3015" s="196" t="s">
        <v>3106</v>
      </c>
      <c r="D3015" s="196" t="s">
        <v>3107</v>
      </c>
      <c r="E3015" s="197" t="s">
        <v>11</v>
      </c>
      <c r="F3015" s="196" t="s">
        <v>11</v>
      </c>
      <c r="G3015" s="196">
        <v>91889</v>
      </c>
      <c r="H3015" s="196" t="s">
        <v>3121</v>
      </c>
      <c r="I3015" s="196" t="s">
        <v>96</v>
      </c>
      <c r="J3015" s="196" t="s">
        <v>62</v>
      </c>
      <c r="K3015" s="197">
        <v>15.7</v>
      </c>
      <c r="L3015" s="196" t="s">
        <v>63</v>
      </c>
      <c r="M3015"/>
    </row>
    <row r="3016" spans="1:13" ht="13.5" hidden="1" x14ac:dyDescent="0.25">
      <c r="A3016" s="196" t="s">
        <v>3054</v>
      </c>
      <c r="B3016" s="196" t="s">
        <v>3055</v>
      </c>
      <c r="C3016" s="196" t="s">
        <v>3106</v>
      </c>
      <c r="D3016" s="196" t="s">
        <v>3107</v>
      </c>
      <c r="E3016" s="197" t="s">
        <v>11</v>
      </c>
      <c r="F3016" s="196" t="s">
        <v>11</v>
      </c>
      <c r="G3016" s="196">
        <v>91890</v>
      </c>
      <c r="H3016" s="196" t="s">
        <v>3122</v>
      </c>
      <c r="I3016" s="196" t="s">
        <v>96</v>
      </c>
      <c r="J3016" s="196" t="s">
        <v>62</v>
      </c>
      <c r="K3016" s="197">
        <v>17.78</v>
      </c>
      <c r="L3016" s="196" t="s">
        <v>63</v>
      </c>
      <c r="M3016"/>
    </row>
    <row r="3017" spans="1:13" ht="13.5" hidden="1" x14ac:dyDescent="0.25">
      <c r="A3017" s="196" t="s">
        <v>3054</v>
      </c>
      <c r="B3017" s="196" t="s">
        <v>3055</v>
      </c>
      <c r="C3017" s="196" t="s">
        <v>3106</v>
      </c>
      <c r="D3017" s="196" t="s">
        <v>3107</v>
      </c>
      <c r="E3017" s="197" t="s">
        <v>11</v>
      </c>
      <c r="F3017" s="196" t="s">
        <v>11</v>
      </c>
      <c r="G3017" s="196">
        <v>91892</v>
      </c>
      <c r="H3017" s="196" t="s">
        <v>3123</v>
      </c>
      <c r="I3017" s="196" t="s">
        <v>96</v>
      </c>
      <c r="J3017" s="196" t="s">
        <v>62</v>
      </c>
      <c r="K3017" s="197">
        <v>19.38</v>
      </c>
      <c r="L3017" s="196" t="s">
        <v>63</v>
      </c>
      <c r="M3017"/>
    </row>
    <row r="3018" spans="1:13" ht="13.5" hidden="1" x14ac:dyDescent="0.25">
      <c r="A3018" s="196" t="s">
        <v>3054</v>
      </c>
      <c r="B3018" s="196" t="s">
        <v>3055</v>
      </c>
      <c r="C3018" s="196" t="s">
        <v>3106</v>
      </c>
      <c r="D3018" s="196" t="s">
        <v>3107</v>
      </c>
      <c r="E3018" s="197" t="s">
        <v>11</v>
      </c>
      <c r="F3018" s="196" t="s">
        <v>11</v>
      </c>
      <c r="G3018" s="196">
        <v>91893</v>
      </c>
      <c r="H3018" s="196" t="s">
        <v>3124</v>
      </c>
      <c r="I3018" s="196" t="s">
        <v>96</v>
      </c>
      <c r="J3018" s="196" t="s">
        <v>62</v>
      </c>
      <c r="K3018" s="197">
        <v>21.5</v>
      </c>
      <c r="L3018" s="196" t="s">
        <v>63</v>
      </c>
      <c r="M3018"/>
    </row>
    <row r="3019" spans="1:13" ht="13.5" hidden="1" x14ac:dyDescent="0.25">
      <c r="A3019" s="196" t="s">
        <v>3054</v>
      </c>
      <c r="B3019" s="196" t="s">
        <v>3055</v>
      </c>
      <c r="C3019" s="196" t="s">
        <v>3106</v>
      </c>
      <c r="D3019" s="196" t="s">
        <v>3107</v>
      </c>
      <c r="E3019" s="197" t="s">
        <v>11</v>
      </c>
      <c r="F3019" s="196" t="s">
        <v>11</v>
      </c>
      <c r="G3019" s="196">
        <v>91895</v>
      </c>
      <c r="H3019" s="196" t="s">
        <v>3125</v>
      </c>
      <c r="I3019" s="196" t="s">
        <v>96</v>
      </c>
      <c r="J3019" s="196" t="s">
        <v>62</v>
      </c>
      <c r="K3019" s="197">
        <v>23.13</v>
      </c>
      <c r="L3019" s="196" t="s">
        <v>63</v>
      </c>
      <c r="M3019"/>
    </row>
    <row r="3020" spans="1:13" ht="13.5" hidden="1" x14ac:dyDescent="0.25">
      <c r="A3020" s="196" t="s">
        <v>3054</v>
      </c>
      <c r="B3020" s="196" t="s">
        <v>3055</v>
      </c>
      <c r="C3020" s="196" t="s">
        <v>3106</v>
      </c>
      <c r="D3020" s="196" t="s">
        <v>3107</v>
      </c>
      <c r="E3020" s="197" t="s">
        <v>11</v>
      </c>
      <c r="F3020" s="196" t="s">
        <v>11</v>
      </c>
      <c r="G3020" s="196">
        <v>91896</v>
      </c>
      <c r="H3020" s="196" t="s">
        <v>3126</v>
      </c>
      <c r="I3020" s="196" t="s">
        <v>96</v>
      </c>
      <c r="J3020" s="196" t="s">
        <v>62</v>
      </c>
      <c r="K3020" s="197">
        <v>24.81</v>
      </c>
      <c r="L3020" s="196" t="s">
        <v>63</v>
      </c>
      <c r="M3020"/>
    </row>
    <row r="3021" spans="1:13" ht="13.5" hidden="1" x14ac:dyDescent="0.25">
      <c r="A3021" s="196" t="s">
        <v>3054</v>
      </c>
      <c r="B3021" s="196" t="s">
        <v>3055</v>
      </c>
      <c r="C3021" s="196" t="s">
        <v>3106</v>
      </c>
      <c r="D3021" s="196" t="s">
        <v>3107</v>
      </c>
      <c r="E3021" s="197" t="s">
        <v>11</v>
      </c>
      <c r="F3021" s="196" t="s">
        <v>11</v>
      </c>
      <c r="G3021" s="196">
        <v>91898</v>
      </c>
      <c r="H3021" s="196" t="s">
        <v>3127</v>
      </c>
      <c r="I3021" s="196" t="s">
        <v>96</v>
      </c>
      <c r="J3021" s="196" t="s">
        <v>62</v>
      </c>
      <c r="K3021" s="197">
        <v>26.55</v>
      </c>
      <c r="L3021" s="196" t="s">
        <v>63</v>
      </c>
      <c r="M3021"/>
    </row>
    <row r="3022" spans="1:13" ht="13.5" hidden="1" x14ac:dyDescent="0.25">
      <c r="A3022" s="196" t="s">
        <v>3054</v>
      </c>
      <c r="B3022" s="196" t="s">
        <v>3055</v>
      </c>
      <c r="C3022" s="196" t="s">
        <v>3106</v>
      </c>
      <c r="D3022" s="196" t="s">
        <v>3107</v>
      </c>
      <c r="E3022" s="197" t="s">
        <v>11</v>
      </c>
      <c r="F3022" s="196" t="s">
        <v>11</v>
      </c>
      <c r="G3022" s="196">
        <v>91899</v>
      </c>
      <c r="H3022" s="196" t="s">
        <v>3128</v>
      </c>
      <c r="I3022" s="196" t="s">
        <v>96</v>
      </c>
      <c r="J3022" s="196" t="s">
        <v>62</v>
      </c>
      <c r="K3022" s="197">
        <v>12.61</v>
      </c>
      <c r="L3022" s="196" t="s">
        <v>63</v>
      </c>
      <c r="M3022"/>
    </row>
    <row r="3023" spans="1:13" ht="13.5" hidden="1" x14ac:dyDescent="0.25">
      <c r="A3023" s="196" t="s">
        <v>3054</v>
      </c>
      <c r="B3023" s="196" t="s">
        <v>3055</v>
      </c>
      <c r="C3023" s="196" t="s">
        <v>3106</v>
      </c>
      <c r="D3023" s="196" t="s">
        <v>3107</v>
      </c>
      <c r="E3023" s="197" t="s">
        <v>11</v>
      </c>
      <c r="F3023" s="196" t="s">
        <v>11</v>
      </c>
      <c r="G3023" s="196">
        <v>91901</v>
      </c>
      <c r="H3023" s="196" t="s">
        <v>3129</v>
      </c>
      <c r="I3023" s="196" t="s">
        <v>96</v>
      </c>
      <c r="J3023" s="196" t="s">
        <v>62</v>
      </c>
      <c r="K3023" s="197">
        <v>12.37</v>
      </c>
      <c r="L3023" s="196" t="s">
        <v>63</v>
      </c>
      <c r="M3023"/>
    </row>
    <row r="3024" spans="1:13" ht="13.5" hidden="1" x14ac:dyDescent="0.25">
      <c r="A3024" s="196" t="s">
        <v>3054</v>
      </c>
      <c r="B3024" s="196" t="s">
        <v>3055</v>
      </c>
      <c r="C3024" s="196" t="s">
        <v>3106</v>
      </c>
      <c r="D3024" s="196" t="s">
        <v>3107</v>
      </c>
      <c r="E3024" s="197" t="s">
        <v>11</v>
      </c>
      <c r="F3024" s="196" t="s">
        <v>11</v>
      </c>
      <c r="G3024" s="196">
        <v>91902</v>
      </c>
      <c r="H3024" s="196" t="s">
        <v>3130</v>
      </c>
      <c r="I3024" s="196" t="s">
        <v>96</v>
      </c>
      <c r="J3024" s="196" t="s">
        <v>62</v>
      </c>
      <c r="K3024" s="197">
        <v>14.46</v>
      </c>
      <c r="L3024" s="196" t="s">
        <v>63</v>
      </c>
      <c r="M3024"/>
    </row>
    <row r="3025" spans="1:13" ht="13.5" hidden="1" x14ac:dyDescent="0.25">
      <c r="A3025" s="196" t="s">
        <v>3054</v>
      </c>
      <c r="B3025" s="196" t="s">
        <v>3055</v>
      </c>
      <c r="C3025" s="196" t="s">
        <v>3106</v>
      </c>
      <c r="D3025" s="196" t="s">
        <v>3107</v>
      </c>
      <c r="E3025" s="197" t="s">
        <v>11</v>
      </c>
      <c r="F3025" s="196" t="s">
        <v>11</v>
      </c>
      <c r="G3025" s="196">
        <v>91904</v>
      </c>
      <c r="H3025" s="196" t="s">
        <v>3131</v>
      </c>
      <c r="I3025" s="196" t="s">
        <v>96</v>
      </c>
      <c r="J3025" s="196" t="s">
        <v>62</v>
      </c>
      <c r="K3025" s="197">
        <v>16.059999999999999</v>
      </c>
      <c r="L3025" s="196" t="s">
        <v>63</v>
      </c>
      <c r="M3025"/>
    </row>
    <row r="3026" spans="1:13" ht="13.5" hidden="1" x14ac:dyDescent="0.25">
      <c r="A3026" s="196" t="s">
        <v>3054</v>
      </c>
      <c r="B3026" s="196" t="s">
        <v>3055</v>
      </c>
      <c r="C3026" s="196" t="s">
        <v>3106</v>
      </c>
      <c r="D3026" s="196" t="s">
        <v>3107</v>
      </c>
      <c r="E3026" s="197" t="s">
        <v>11</v>
      </c>
      <c r="F3026" s="196" t="s">
        <v>11</v>
      </c>
      <c r="G3026" s="196">
        <v>91905</v>
      </c>
      <c r="H3026" s="196" t="s">
        <v>3132</v>
      </c>
      <c r="I3026" s="196" t="s">
        <v>96</v>
      </c>
      <c r="J3026" s="196" t="s">
        <v>62</v>
      </c>
      <c r="K3026" s="197">
        <v>18.170000000000002</v>
      </c>
      <c r="L3026" s="196" t="s">
        <v>63</v>
      </c>
      <c r="M3026"/>
    </row>
    <row r="3027" spans="1:13" ht="13.5" hidden="1" x14ac:dyDescent="0.25">
      <c r="A3027" s="196" t="s">
        <v>3054</v>
      </c>
      <c r="B3027" s="196" t="s">
        <v>3055</v>
      </c>
      <c r="C3027" s="196" t="s">
        <v>3106</v>
      </c>
      <c r="D3027" s="196" t="s">
        <v>3107</v>
      </c>
      <c r="E3027" s="197" t="s">
        <v>11</v>
      </c>
      <c r="F3027" s="196" t="s">
        <v>11</v>
      </c>
      <c r="G3027" s="196">
        <v>91907</v>
      </c>
      <c r="H3027" s="196" t="s">
        <v>3133</v>
      </c>
      <c r="I3027" s="196" t="s">
        <v>96</v>
      </c>
      <c r="J3027" s="196" t="s">
        <v>62</v>
      </c>
      <c r="K3027" s="197">
        <v>19.8</v>
      </c>
      <c r="L3027" s="196" t="s">
        <v>63</v>
      </c>
      <c r="M3027"/>
    </row>
    <row r="3028" spans="1:13" ht="13.5" hidden="1" x14ac:dyDescent="0.25">
      <c r="A3028" s="196" t="s">
        <v>3054</v>
      </c>
      <c r="B3028" s="196" t="s">
        <v>3055</v>
      </c>
      <c r="C3028" s="196" t="s">
        <v>3106</v>
      </c>
      <c r="D3028" s="196" t="s">
        <v>3107</v>
      </c>
      <c r="E3028" s="197" t="s">
        <v>11</v>
      </c>
      <c r="F3028" s="196" t="s">
        <v>11</v>
      </c>
      <c r="G3028" s="196">
        <v>91908</v>
      </c>
      <c r="H3028" s="196" t="s">
        <v>3134</v>
      </c>
      <c r="I3028" s="196" t="s">
        <v>96</v>
      </c>
      <c r="J3028" s="196" t="s">
        <v>62</v>
      </c>
      <c r="K3028" s="197">
        <v>21.56</v>
      </c>
      <c r="L3028" s="196" t="s">
        <v>63</v>
      </c>
      <c r="M3028"/>
    </row>
    <row r="3029" spans="1:13" ht="13.5" hidden="1" x14ac:dyDescent="0.25">
      <c r="A3029" s="196" t="s">
        <v>3054</v>
      </c>
      <c r="B3029" s="196" t="s">
        <v>3055</v>
      </c>
      <c r="C3029" s="196" t="s">
        <v>3106</v>
      </c>
      <c r="D3029" s="196" t="s">
        <v>3107</v>
      </c>
      <c r="E3029" s="197" t="s">
        <v>11</v>
      </c>
      <c r="F3029" s="196" t="s">
        <v>11</v>
      </c>
      <c r="G3029" s="196">
        <v>91910</v>
      </c>
      <c r="H3029" s="196" t="s">
        <v>3135</v>
      </c>
      <c r="I3029" s="196" t="s">
        <v>96</v>
      </c>
      <c r="J3029" s="196" t="s">
        <v>62</v>
      </c>
      <c r="K3029" s="197">
        <v>23.3</v>
      </c>
      <c r="L3029" s="196" t="s">
        <v>63</v>
      </c>
      <c r="M3029"/>
    </row>
    <row r="3030" spans="1:13" ht="13.5" hidden="1" x14ac:dyDescent="0.25">
      <c r="A3030" s="196" t="s">
        <v>3054</v>
      </c>
      <c r="B3030" s="196" t="s">
        <v>3055</v>
      </c>
      <c r="C3030" s="196" t="s">
        <v>3106</v>
      </c>
      <c r="D3030" s="196" t="s">
        <v>3107</v>
      </c>
      <c r="E3030" s="197" t="s">
        <v>11</v>
      </c>
      <c r="F3030" s="196" t="s">
        <v>11</v>
      </c>
      <c r="G3030" s="196">
        <v>91911</v>
      </c>
      <c r="H3030" s="196" t="s">
        <v>3136</v>
      </c>
      <c r="I3030" s="196" t="s">
        <v>96</v>
      </c>
      <c r="J3030" s="196" t="s">
        <v>62</v>
      </c>
      <c r="K3030" s="197">
        <v>22.73</v>
      </c>
      <c r="L3030" s="196" t="s">
        <v>63</v>
      </c>
      <c r="M3030"/>
    </row>
    <row r="3031" spans="1:13" ht="13.5" hidden="1" x14ac:dyDescent="0.25">
      <c r="A3031" s="196" t="s">
        <v>3054</v>
      </c>
      <c r="B3031" s="196" t="s">
        <v>3055</v>
      </c>
      <c r="C3031" s="196" t="s">
        <v>3106</v>
      </c>
      <c r="D3031" s="196" t="s">
        <v>3107</v>
      </c>
      <c r="E3031" s="197" t="s">
        <v>11</v>
      </c>
      <c r="F3031" s="196" t="s">
        <v>11</v>
      </c>
      <c r="G3031" s="196">
        <v>91913</v>
      </c>
      <c r="H3031" s="196" t="s">
        <v>3137</v>
      </c>
      <c r="I3031" s="196" t="s">
        <v>96</v>
      </c>
      <c r="J3031" s="196" t="s">
        <v>62</v>
      </c>
      <c r="K3031" s="197">
        <v>22.49</v>
      </c>
      <c r="L3031" s="196" t="s">
        <v>63</v>
      </c>
      <c r="M3031"/>
    </row>
    <row r="3032" spans="1:13" ht="13.5" hidden="1" x14ac:dyDescent="0.25">
      <c r="A3032" s="196" t="s">
        <v>3054</v>
      </c>
      <c r="B3032" s="196" t="s">
        <v>3055</v>
      </c>
      <c r="C3032" s="196" t="s">
        <v>3106</v>
      </c>
      <c r="D3032" s="196" t="s">
        <v>3107</v>
      </c>
      <c r="E3032" s="197" t="s">
        <v>11</v>
      </c>
      <c r="F3032" s="196" t="s">
        <v>11</v>
      </c>
      <c r="G3032" s="196">
        <v>91914</v>
      </c>
      <c r="H3032" s="196" t="s">
        <v>3138</v>
      </c>
      <c r="I3032" s="196" t="s">
        <v>96</v>
      </c>
      <c r="J3032" s="196" t="s">
        <v>62</v>
      </c>
      <c r="K3032" s="197">
        <v>24.5</v>
      </c>
      <c r="L3032" s="196" t="s">
        <v>63</v>
      </c>
      <c r="M3032"/>
    </row>
    <row r="3033" spans="1:13" ht="13.5" hidden="1" x14ac:dyDescent="0.25">
      <c r="A3033" s="196" t="s">
        <v>3054</v>
      </c>
      <c r="B3033" s="196" t="s">
        <v>3055</v>
      </c>
      <c r="C3033" s="196" t="s">
        <v>3106</v>
      </c>
      <c r="D3033" s="196" t="s">
        <v>3107</v>
      </c>
      <c r="E3033" s="197" t="s">
        <v>11</v>
      </c>
      <c r="F3033" s="196" t="s">
        <v>11</v>
      </c>
      <c r="G3033" s="196">
        <v>91916</v>
      </c>
      <c r="H3033" s="196" t="s">
        <v>3139</v>
      </c>
      <c r="I3033" s="196" t="s">
        <v>96</v>
      </c>
      <c r="J3033" s="196" t="s">
        <v>62</v>
      </c>
      <c r="K3033" s="197">
        <v>26.1</v>
      </c>
      <c r="L3033" s="196" t="s">
        <v>63</v>
      </c>
      <c r="M3033"/>
    </row>
    <row r="3034" spans="1:13" ht="13.5" hidden="1" x14ac:dyDescent="0.25">
      <c r="A3034" s="196" t="s">
        <v>3054</v>
      </c>
      <c r="B3034" s="196" t="s">
        <v>3055</v>
      </c>
      <c r="C3034" s="196" t="s">
        <v>3106</v>
      </c>
      <c r="D3034" s="196" t="s">
        <v>3107</v>
      </c>
      <c r="E3034" s="197" t="s">
        <v>11</v>
      </c>
      <c r="F3034" s="196" t="s">
        <v>11</v>
      </c>
      <c r="G3034" s="196">
        <v>91917</v>
      </c>
      <c r="H3034" s="196" t="s">
        <v>3140</v>
      </c>
      <c r="I3034" s="196" t="s">
        <v>96</v>
      </c>
      <c r="J3034" s="196" t="s">
        <v>62</v>
      </c>
      <c r="K3034" s="197">
        <v>28.14</v>
      </c>
      <c r="L3034" s="196" t="s">
        <v>63</v>
      </c>
      <c r="M3034"/>
    </row>
    <row r="3035" spans="1:13" ht="13.5" hidden="1" x14ac:dyDescent="0.25">
      <c r="A3035" s="196" t="s">
        <v>3054</v>
      </c>
      <c r="B3035" s="196" t="s">
        <v>3055</v>
      </c>
      <c r="C3035" s="196" t="s">
        <v>3106</v>
      </c>
      <c r="D3035" s="196" t="s">
        <v>3107</v>
      </c>
      <c r="E3035" s="197" t="s">
        <v>11</v>
      </c>
      <c r="F3035" s="196" t="s">
        <v>11</v>
      </c>
      <c r="G3035" s="196">
        <v>91919</v>
      </c>
      <c r="H3035" s="196" t="s">
        <v>3141</v>
      </c>
      <c r="I3035" s="196" t="s">
        <v>96</v>
      </c>
      <c r="J3035" s="196" t="s">
        <v>62</v>
      </c>
      <c r="K3035" s="197">
        <v>29.77</v>
      </c>
      <c r="L3035" s="196" t="s">
        <v>63</v>
      </c>
      <c r="M3035"/>
    </row>
    <row r="3036" spans="1:13" ht="13.5" hidden="1" x14ac:dyDescent="0.25">
      <c r="A3036" s="196" t="s">
        <v>3054</v>
      </c>
      <c r="B3036" s="196" t="s">
        <v>3055</v>
      </c>
      <c r="C3036" s="196" t="s">
        <v>3106</v>
      </c>
      <c r="D3036" s="196" t="s">
        <v>3107</v>
      </c>
      <c r="E3036" s="197" t="s">
        <v>11</v>
      </c>
      <c r="F3036" s="196" t="s">
        <v>11</v>
      </c>
      <c r="G3036" s="196">
        <v>91920</v>
      </c>
      <c r="H3036" s="196" t="s">
        <v>3142</v>
      </c>
      <c r="I3036" s="196" t="s">
        <v>96</v>
      </c>
      <c r="J3036" s="196" t="s">
        <v>62</v>
      </c>
      <c r="K3036" s="197">
        <v>31.37</v>
      </c>
      <c r="L3036" s="196" t="s">
        <v>63</v>
      </c>
      <c r="M3036"/>
    </row>
    <row r="3037" spans="1:13" ht="13.5" hidden="1" x14ac:dyDescent="0.25">
      <c r="A3037" s="196" t="s">
        <v>3054</v>
      </c>
      <c r="B3037" s="196" t="s">
        <v>3055</v>
      </c>
      <c r="C3037" s="196" t="s">
        <v>3106</v>
      </c>
      <c r="D3037" s="196" t="s">
        <v>3107</v>
      </c>
      <c r="E3037" s="197" t="s">
        <v>11</v>
      </c>
      <c r="F3037" s="196" t="s">
        <v>11</v>
      </c>
      <c r="G3037" s="196">
        <v>91922</v>
      </c>
      <c r="H3037" s="196" t="s">
        <v>3143</v>
      </c>
      <c r="I3037" s="196" t="s">
        <v>96</v>
      </c>
      <c r="J3037" s="196" t="s">
        <v>62</v>
      </c>
      <c r="K3037" s="197">
        <v>33.11</v>
      </c>
      <c r="L3037" s="196" t="s">
        <v>63</v>
      </c>
      <c r="M3037"/>
    </row>
    <row r="3038" spans="1:13" ht="13.5" hidden="1" x14ac:dyDescent="0.25">
      <c r="A3038" s="196" t="s">
        <v>3054</v>
      </c>
      <c r="B3038" s="196" t="s">
        <v>3055</v>
      </c>
      <c r="C3038" s="196" t="s">
        <v>3106</v>
      </c>
      <c r="D3038" s="196" t="s">
        <v>3107</v>
      </c>
      <c r="E3038" s="197" t="s">
        <v>11</v>
      </c>
      <c r="F3038" s="196" t="s">
        <v>11</v>
      </c>
      <c r="G3038" s="196">
        <v>93013</v>
      </c>
      <c r="H3038" s="196" t="s">
        <v>3144</v>
      </c>
      <c r="I3038" s="196" t="s">
        <v>96</v>
      </c>
      <c r="J3038" s="196" t="s">
        <v>62</v>
      </c>
      <c r="K3038" s="197">
        <v>19.82</v>
      </c>
      <c r="L3038" s="196" t="s">
        <v>63</v>
      </c>
      <c r="M3038"/>
    </row>
    <row r="3039" spans="1:13" ht="13.5" hidden="1" x14ac:dyDescent="0.25">
      <c r="A3039" s="196" t="s">
        <v>3054</v>
      </c>
      <c r="B3039" s="196" t="s">
        <v>3055</v>
      </c>
      <c r="C3039" s="196" t="s">
        <v>3106</v>
      </c>
      <c r="D3039" s="196" t="s">
        <v>3107</v>
      </c>
      <c r="E3039" s="197" t="s">
        <v>11</v>
      </c>
      <c r="F3039" s="196" t="s">
        <v>11</v>
      </c>
      <c r="G3039" s="196">
        <v>93014</v>
      </c>
      <c r="H3039" s="196" t="s">
        <v>3145</v>
      </c>
      <c r="I3039" s="196" t="s">
        <v>96</v>
      </c>
      <c r="J3039" s="196" t="s">
        <v>62</v>
      </c>
      <c r="K3039" s="197">
        <v>23.64</v>
      </c>
      <c r="L3039" s="196" t="s">
        <v>63</v>
      </c>
      <c r="M3039"/>
    </row>
    <row r="3040" spans="1:13" ht="13.5" hidden="1" x14ac:dyDescent="0.25">
      <c r="A3040" s="196" t="s">
        <v>3054</v>
      </c>
      <c r="B3040" s="196" t="s">
        <v>3055</v>
      </c>
      <c r="C3040" s="196" t="s">
        <v>3106</v>
      </c>
      <c r="D3040" s="196" t="s">
        <v>3107</v>
      </c>
      <c r="E3040" s="197" t="s">
        <v>11</v>
      </c>
      <c r="F3040" s="196" t="s">
        <v>11</v>
      </c>
      <c r="G3040" s="196">
        <v>93015</v>
      </c>
      <c r="H3040" s="196" t="s">
        <v>3146</v>
      </c>
      <c r="I3040" s="196" t="s">
        <v>96</v>
      </c>
      <c r="J3040" s="196" t="s">
        <v>62</v>
      </c>
      <c r="K3040" s="197">
        <v>32.58</v>
      </c>
      <c r="L3040" s="196" t="s">
        <v>63</v>
      </c>
      <c r="M3040"/>
    </row>
    <row r="3041" spans="1:13" ht="13.5" hidden="1" x14ac:dyDescent="0.25">
      <c r="A3041" s="196" t="s">
        <v>3054</v>
      </c>
      <c r="B3041" s="196" t="s">
        <v>3055</v>
      </c>
      <c r="C3041" s="196" t="s">
        <v>3106</v>
      </c>
      <c r="D3041" s="196" t="s">
        <v>3107</v>
      </c>
      <c r="E3041" s="197" t="s">
        <v>11</v>
      </c>
      <c r="F3041" s="196" t="s">
        <v>11</v>
      </c>
      <c r="G3041" s="196">
        <v>93016</v>
      </c>
      <c r="H3041" s="196" t="s">
        <v>3147</v>
      </c>
      <c r="I3041" s="196" t="s">
        <v>96</v>
      </c>
      <c r="J3041" s="196" t="s">
        <v>62</v>
      </c>
      <c r="K3041" s="197">
        <v>38.31</v>
      </c>
      <c r="L3041" s="196" t="s">
        <v>63</v>
      </c>
      <c r="M3041"/>
    </row>
    <row r="3042" spans="1:13" ht="13.5" hidden="1" x14ac:dyDescent="0.25">
      <c r="A3042" s="196" t="s">
        <v>3054</v>
      </c>
      <c r="B3042" s="196" t="s">
        <v>3055</v>
      </c>
      <c r="C3042" s="196" t="s">
        <v>3106</v>
      </c>
      <c r="D3042" s="196" t="s">
        <v>3107</v>
      </c>
      <c r="E3042" s="197" t="s">
        <v>11</v>
      </c>
      <c r="F3042" s="196" t="s">
        <v>11</v>
      </c>
      <c r="G3042" s="196">
        <v>93017</v>
      </c>
      <c r="H3042" s="196" t="s">
        <v>3148</v>
      </c>
      <c r="I3042" s="196" t="s">
        <v>96</v>
      </c>
      <c r="J3042" s="196" t="s">
        <v>62</v>
      </c>
      <c r="K3042" s="197">
        <v>54.12</v>
      </c>
      <c r="L3042" s="196" t="s">
        <v>63</v>
      </c>
      <c r="M3042"/>
    </row>
    <row r="3043" spans="1:13" ht="13.5" hidden="1" x14ac:dyDescent="0.25">
      <c r="A3043" s="196" t="s">
        <v>3054</v>
      </c>
      <c r="B3043" s="196" t="s">
        <v>3055</v>
      </c>
      <c r="C3043" s="196" t="s">
        <v>3106</v>
      </c>
      <c r="D3043" s="196" t="s">
        <v>3107</v>
      </c>
      <c r="E3043" s="197" t="s">
        <v>11</v>
      </c>
      <c r="F3043" s="196" t="s">
        <v>11</v>
      </c>
      <c r="G3043" s="196">
        <v>93018</v>
      </c>
      <c r="H3043" s="196" t="s">
        <v>3149</v>
      </c>
      <c r="I3043" s="196" t="s">
        <v>96</v>
      </c>
      <c r="J3043" s="196" t="s">
        <v>62</v>
      </c>
      <c r="K3043" s="197">
        <v>30.02</v>
      </c>
      <c r="L3043" s="196" t="s">
        <v>63</v>
      </c>
      <c r="M3043"/>
    </row>
    <row r="3044" spans="1:13" ht="13.5" hidden="1" x14ac:dyDescent="0.25">
      <c r="A3044" s="196" t="s">
        <v>3054</v>
      </c>
      <c r="B3044" s="196" t="s">
        <v>3055</v>
      </c>
      <c r="C3044" s="196" t="s">
        <v>3106</v>
      </c>
      <c r="D3044" s="196" t="s">
        <v>3107</v>
      </c>
      <c r="E3044" s="197" t="s">
        <v>11</v>
      </c>
      <c r="F3044" s="196" t="s">
        <v>11</v>
      </c>
      <c r="G3044" s="196">
        <v>93020</v>
      </c>
      <c r="H3044" s="196" t="s">
        <v>3150</v>
      </c>
      <c r="I3044" s="196" t="s">
        <v>96</v>
      </c>
      <c r="J3044" s="196" t="s">
        <v>62</v>
      </c>
      <c r="K3044" s="197">
        <v>36.729999999999997</v>
      </c>
      <c r="L3044" s="196" t="s">
        <v>63</v>
      </c>
      <c r="M3044"/>
    </row>
    <row r="3045" spans="1:13" ht="13.5" hidden="1" x14ac:dyDescent="0.25">
      <c r="A3045" s="196" t="s">
        <v>3054</v>
      </c>
      <c r="B3045" s="196" t="s">
        <v>3055</v>
      </c>
      <c r="C3045" s="196" t="s">
        <v>3106</v>
      </c>
      <c r="D3045" s="196" t="s">
        <v>3107</v>
      </c>
      <c r="E3045" s="197" t="s">
        <v>11</v>
      </c>
      <c r="F3045" s="196" t="s">
        <v>11</v>
      </c>
      <c r="G3045" s="196">
        <v>93022</v>
      </c>
      <c r="H3045" s="196" t="s">
        <v>3151</v>
      </c>
      <c r="I3045" s="196" t="s">
        <v>96</v>
      </c>
      <c r="J3045" s="196" t="s">
        <v>62</v>
      </c>
      <c r="K3045" s="197">
        <v>54.12</v>
      </c>
      <c r="L3045" s="196" t="s">
        <v>63</v>
      </c>
      <c r="M3045"/>
    </row>
    <row r="3046" spans="1:13" ht="13.5" hidden="1" x14ac:dyDescent="0.25">
      <c r="A3046" s="196" t="s">
        <v>3054</v>
      </c>
      <c r="B3046" s="196" t="s">
        <v>3055</v>
      </c>
      <c r="C3046" s="196" t="s">
        <v>3106</v>
      </c>
      <c r="D3046" s="196" t="s">
        <v>3107</v>
      </c>
      <c r="E3046" s="197" t="s">
        <v>11</v>
      </c>
      <c r="F3046" s="196" t="s">
        <v>11</v>
      </c>
      <c r="G3046" s="196">
        <v>93024</v>
      </c>
      <c r="H3046" s="196" t="s">
        <v>3152</v>
      </c>
      <c r="I3046" s="196" t="s">
        <v>96</v>
      </c>
      <c r="J3046" s="196" t="s">
        <v>62</v>
      </c>
      <c r="K3046" s="197">
        <v>57.95</v>
      </c>
      <c r="L3046" s="196" t="s">
        <v>63</v>
      </c>
      <c r="M3046"/>
    </row>
    <row r="3047" spans="1:13" ht="13.5" hidden="1" x14ac:dyDescent="0.25">
      <c r="A3047" s="196" t="s">
        <v>3054</v>
      </c>
      <c r="B3047" s="196" t="s">
        <v>3055</v>
      </c>
      <c r="C3047" s="196" t="s">
        <v>3106</v>
      </c>
      <c r="D3047" s="196" t="s">
        <v>3107</v>
      </c>
      <c r="E3047" s="197" t="s">
        <v>11</v>
      </c>
      <c r="F3047" s="196" t="s">
        <v>11</v>
      </c>
      <c r="G3047" s="196">
        <v>93026</v>
      </c>
      <c r="H3047" s="196" t="s">
        <v>3153</v>
      </c>
      <c r="I3047" s="196" t="s">
        <v>96</v>
      </c>
      <c r="J3047" s="196" t="s">
        <v>62</v>
      </c>
      <c r="K3047" s="197">
        <v>86.88</v>
      </c>
      <c r="L3047" s="196" t="s">
        <v>63</v>
      </c>
      <c r="M3047"/>
    </row>
    <row r="3048" spans="1:13" ht="13.5" hidden="1" x14ac:dyDescent="0.25">
      <c r="A3048" s="196" t="s">
        <v>3054</v>
      </c>
      <c r="B3048" s="196" t="s">
        <v>3055</v>
      </c>
      <c r="C3048" s="196" t="s">
        <v>3106</v>
      </c>
      <c r="D3048" s="196" t="s">
        <v>3107</v>
      </c>
      <c r="E3048" s="197" t="s">
        <v>11</v>
      </c>
      <c r="F3048" s="196" t="s">
        <v>11</v>
      </c>
      <c r="G3048" s="196">
        <v>97559</v>
      </c>
      <c r="H3048" s="196" t="s">
        <v>3154</v>
      </c>
      <c r="I3048" s="196" t="s">
        <v>96</v>
      </c>
      <c r="J3048" s="196" t="s">
        <v>62</v>
      </c>
      <c r="K3048" s="197">
        <v>17.600000000000001</v>
      </c>
      <c r="L3048" s="196" t="s">
        <v>63</v>
      </c>
      <c r="M3048"/>
    </row>
    <row r="3049" spans="1:13" ht="13.5" hidden="1" x14ac:dyDescent="0.25">
      <c r="A3049" s="196" t="s">
        <v>3054</v>
      </c>
      <c r="B3049" s="196" t="s">
        <v>3055</v>
      </c>
      <c r="C3049" s="196" t="s">
        <v>3106</v>
      </c>
      <c r="D3049" s="196" t="s">
        <v>3107</v>
      </c>
      <c r="E3049" s="197" t="s">
        <v>11</v>
      </c>
      <c r="F3049" s="196" t="s">
        <v>11</v>
      </c>
      <c r="G3049" s="196">
        <v>97562</v>
      </c>
      <c r="H3049" s="196" t="s">
        <v>3155</v>
      </c>
      <c r="I3049" s="196" t="s">
        <v>96</v>
      </c>
      <c r="J3049" s="196" t="s">
        <v>62</v>
      </c>
      <c r="K3049" s="197">
        <v>14.28</v>
      </c>
      <c r="L3049" s="196" t="s">
        <v>63</v>
      </c>
      <c r="M3049"/>
    </row>
    <row r="3050" spans="1:13" ht="13.5" hidden="1" x14ac:dyDescent="0.25">
      <c r="A3050" s="196" t="s">
        <v>3054</v>
      </c>
      <c r="B3050" s="196" t="s">
        <v>3055</v>
      </c>
      <c r="C3050" s="196" t="s">
        <v>3106</v>
      </c>
      <c r="D3050" s="196" t="s">
        <v>3107</v>
      </c>
      <c r="E3050" s="197" t="s">
        <v>11</v>
      </c>
      <c r="F3050" s="196" t="s">
        <v>11</v>
      </c>
      <c r="G3050" s="196">
        <v>97564</v>
      </c>
      <c r="H3050" s="196" t="s">
        <v>3156</v>
      </c>
      <c r="I3050" s="196" t="s">
        <v>96</v>
      </c>
      <c r="J3050" s="196" t="s">
        <v>62</v>
      </c>
      <c r="K3050" s="197">
        <v>24.32</v>
      </c>
      <c r="L3050" s="196" t="s">
        <v>63</v>
      </c>
      <c r="M3050"/>
    </row>
    <row r="3051" spans="1:13" ht="13.5" hidden="1" x14ac:dyDescent="0.25">
      <c r="A3051" s="196" t="s">
        <v>3054</v>
      </c>
      <c r="B3051" s="196" t="s">
        <v>3055</v>
      </c>
      <c r="C3051" s="196" t="s">
        <v>3106</v>
      </c>
      <c r="D3051" s="196" t="s">
        <v>3107</v>
      </c>
      <c r="E3051" s="197" t="s">
        <v>11</v>
      </c>
      <c r="F3051" s="196" t="s">
        <v>11</v>
      </c>
      <c r="G3051" s="196">
        <v>104395</v>
      </c>
      <c r="H3051" s="196" t="s">
        <v>3157</v>
      </c>
      <c r="I3051" s="196" t="s">
        <v>96</v>
      </c>
      <c r="J3051" s="196" t="s">
        <v>62</v>
      </c>
      <c r="K3051" s="197">
        <v>24.32</v>
      </c>
      <c r="L3051" s="196" t="s">
        <v>63</v>
      </c>
      <c r="M3051"/>
    </row>
    <row r="3052" spans="1:13" ht="13.5" hidden="1" x14ac:dyDescent="0.25">
      <c r="A3052" s="196" t="s">
        <v>3054</v>
      </c>
      <c r="B3052" s="196" t="s">
        <v>3055</v>
      </c>
      <c r="C3052" s="196" t="s">
        <v>3158</v>
      </c>
      <c r="D3052" s="196" t="s">
        <v>3159</v>
      </c>
      <c r="E3052" s="197" t="s">
        <v>11</v>
      </c>
      <c r="F3052" s="196" t="s">
        <v>11</v>
      </c>
      <c r="G3052" s="196">
        <v>91924</v>
      </c>
      <c r="H3052" s="196" t="s">
        <v>3160</v>
      </c>
      <c r="I3052" s="196" t="s">
        <v>9</v>
      </c>
      <c r="J3052" s="196" t="s">
        <v>62</v>
      </c>
      <c r="K3052" s="197">
        <v>3.48</v>
      </c>
      <c r="L3052" s="196" t="s">
        <v>63</v>
      </c>
      <c r="M3052"/>
    </row>
    <row r="3053" spans="1:13" ht="13.5" hidden="1" x14ac:dyDescent="0.25">
      <c r="A3053" s="196" t="s">
        <v>3054</v>
      </c>
      <c r="B3053" s="196" t="s">
        <v>3055</v>
      </c>
      <c r="C3053" s="196" t="s">
        <v>3158</v>
      </c>
      <c r="D3053" s="196" t="s">
        <v>3159</v>
      </c>
      <c r="E3053" s="197" t="s">
        <v>11</v>
      </c>
      <c r="F3053" s="196" t="s">
        <v>11</v>
      </c>
      <c r="G3053" s="196">
        <v>91925</v>
      </c>
      <c r="H3053" s="196" t="s">
        <v>3161</v>
      </c>
      <c r="I3053" s="196" t="s">
        <v>9</v>
      </c>
      <c r="J3053" s="196" t="s">
        <v>62</v>
      </c>
      <c r="K3053" s="197">
        <v>4.07</v>
      </c>
      <c r="L3053" s="196" t="s">
        <v>63</v>
      </c>
      <c r="M3053"/>
    </row>
    <row r="3054" spans="1:13" ht="13.5" hidden="1" x14ac:dyDescent="0.25">
      <c r="A3054" s="196" t="s">
        <v>3054</v>
      </c>
      <c r="B3054" s="196" t="s">
        <v>3055</v>
      </c>
      <c r="C3054" s="196" t="s">
        <v>3158</v>
      </c>
      <c r="D3054" s="196" t="s">
        <v>3159</v>
      </c>
      <c r="E3054" s="197" t="s">
        <v>11</v>
      </c>
      <c r="F3054" s="196" t="s">
        <v>11</v>
      </c>
      <c r="G3054" s="196">
        <v>91926</v>
      </c>
      <c r="H3054" s="196" t="s">
        <v>3162</v>
      </c>
      <c r="I3054" s="196" t="s">
        <v>9</v>
      </c>
      <c r="J3054" s="196" t="s">
        <v>62</v>
      </c>
      <c r="K3054" s="197">
        <v>4.9000000000000004</v>
      </c>
      <c r="L3054" s="196" t="s">
        <v>63</v>
      </c>
      <c r="M3054"/>
    </row>
    <row r="3055" spans="1:13" ht="13.5" hidden="1" x14ac:dyDescent="0.25">
      <c r="A3055" s="196" t="s">
        <v>3054</v>
      </c>
      <c r="B3055" s="196" t="s">
        <v>3055</v>
      </c>
      <c r="C3055" s="196" t="s">
        <v>3158</v>
      </c>
      <c r="D3055" s="196" t="s">
        <v>3159</v>
      </c>
      <c r="E3055" s="197" t="s">
        <v>11</v>
      </c>
      <c r="F3055" s="196" t="s">
        <v>11</v>
      </c>
      <c r="G3055" s="196">
        <v>91927</v>
      </c>
      <c r="H3055" s="196" t="s">
        <v>3163</v>
      </c>
      <c r="I3055" s="196" t="s">
        <v>9</v>
      </c>
      <c r="J3055" s="196" t="s">
        <v>62</v>
      </c>
      <c r="K3055" s="197">
        <v>5.4</v>
      </c>
      <c r="L3055" s="196" t="s">
        <v>63</v>
      </c>
      <c r="M3055"/>
    </row>
    <row r="3056" spans="1:13" ht="13.5" hidden="1" x14ac:dyDescent="0.25">
      <c r="A3056" s="196" t="s">
        <v>3054</v>
      </c>
      <c r="B3056" s="196" t="s">
        <v>3055</v>
      </c>
      <c r="C3056" s="196" t="s">
        <v>3158</v>
      </c>
      <c r="D3056" s="196" t="s">
        <v>3159</v>
      </c>
      <c r="E3056" s="197" t="s">
        <v>11</v>
      </c>
      <c r="F3056" s="196" t="s">
        <v>11</v>
      </c>
      <c r="G3056" s="196">
        <v>91928</v>
      </c>
      <c r="H3056" s="196" t="s">
        <v>3164</v>
      </c>
      <c r="I3056" s="196" t="s">
        <v>9</v>
      </c>
      <c r="J3056" s="196" t="s">
        <v>62</v>
      </c>
      <c r="K3056" s="197">
        <v>7.41</v>
      </c>
      <c r="L3056" s="196" t="s">
        <v>63</v>
      </c>
      <c r="M3056"/>
    </row>
    <row r="3057" spans="1:13" ht="13.5" hidden="1" x14ac:dyDescent="0.25">
      <c r="A3057" s="196" t="s">
        <v>3054</v>
      </c>
      <c r="B3057" s="196" t="s">
        <v>3055</v>
      </c>
      <c r="C3057" s="196" t="s">
        <v>3158</v>
      </c>
      <c r="D3057" s="196" t="s">
        <v>3159</v>
      </c>
      <c r="E3057" s="197" t="s">
        <v>11</v>
      </c>
      <c r="F3057" s="196" t="s">
        <v>11</v>
      </c>
      <c r="G3057" s="196">
        <v>91929</v>
      </c>
      <c r="H3057" s="196" t="s">
        <v>3165</v>
      </c>
      <c r="I3057" s="196" t="s">
        <v>9</v>
      </c>
      <c r="J3057" s="196" t="s">
        <v>62</v>
      </c>
      <c r="K3057" s="197">
        <v>7.84</v>
      </c>
      <c r="L3057" s="196" t="s">
        <v>63</v>
      </c>
      <c r="M3057"/>
    </row>
    <row r="3058" spans="1:13" ht="13.5" hidden="1" x14ac:dyDescent="0.25">
      <c r="A3058" s="196" t="s">
        <v>3054</v>
      </c>
      <c r="B3058" s="196" t="s">
        <v>3055</v>
      </c>
      <c r="C3058" s="196" t="s">
        <v>3158</v>
      </c>
      <c r="D3058" s="196" t="s">
        <v>3159</v>
      </c>
      <c r="E3058" s="197" t="s">
        <v>11</v>
      </c>
      <c r="F3058" s="196" t="s">
        <v>11</v>
      </c>
      <c r="G3058" s="196">
        <v>91930</v>
      </c>
      <c r="H3058" s="196" t="s">
        <v>3166</v>
      </c>
      <c r="I3058" s="196" t="s">
        <v>9</v>
      </c>
      <c r="J3058" s="196" t="s">
        <v>62</v>
      </c>
      <c r="K3058" s="197">
        <v>10.24</v>
      </c>
      <c r="L3058" s="196" t="s">
        <v>63</v>
      </c>
      <c r="M3058"/>
    </row>
    <row r="3059" spans="1:13" ht="13.5" hidden="1" x14ac:dyDescent="0.25">
      <c r="A3059" s="196" t="s">
        <v>3054</v>
      </c>
      <c r="B3059" s="196" t="s">
        <v>3055</v>
      </c>
      <c r="C3059" s="196" t="s">
        <v>3158</v>
      </c>
      <c r="D3059" s="196" t="s">
        <v>3159</v>
      </c>
      <c r="E3059" s="197" t="s">
        <v>11</v>
      </c>
      <c r="F3059" s="196" t="s">
        <v>11</v>
      </c>
      <c r="G3059" s="196">
        <v>91931</v>
      </c>
      <c r="H3059" s="196" t="s">
        <v>3167</v>
      </c>
      <c r="I3059" s="196" t="s">
        <v>9</v>
      </c>
      <c r="J3059" s="196" t="s">
        <v>62</v>
      </c>
      <c r="K3059" s="197">
        <v>10.95</v>
      </c>
      <c r="L3059" s="196" t="s">
        <v>63</v>
      </c>
      <c r="M3059"/>
    </row>
    <row r="3060" spans="1:13" ht="13.5" hidden="1" x14ac:dyDescent="0.25">
      <c r="A3060" s="196" t="s">
        <v>3054</v>
      </c>
      <c r="B3060" s="196" t="s">
        <v>3055</v>
      </c>
      <c r="C3060" s="196" t="s">
        <v>3158</v>
      </c>
      <c r="D3060" s="196" t="s">
        <v>3159</v>
      </c>
      <c r="E3060" s="197" t="s">
        <v>11</v>
      </c>
      <c r="F3060" s="196" t="s">
        <v>11</v>
      </c>
      <c r="G3060" s="196">
        <v>91932</v>
      </c>
      <c r="H3060" s="196" t="s">
        <v>3168</v>
      </c>
      <c r="I3060" s="196" t="s">
        <v>9</v>
      </c>
      <c r="J3060" s="196" t="s">
        <v>62</v>
      </c>
      <c r="K3060" s="197">
        <v>17.89</v>
      </c>
      <c r="L3060" s="196" t="s">
        <v>63</v>
      </c>
      <c r="M3060"/>
    </row>
    <row r="3061" spans="1:13" ht="13.5" hidden="1" x14ac:dyDescent="0.25">
      <c r="A3061" s="196" t="s">
        <v>3054</v>
      </c>
      <c r="B3061" s="196" t="s">
        <v>3055</v>
      </c>
      <c r="C3061" s="196" t="s">
        <v>3158</v>
      </c>
      <c r="D3061" s="196" t="s">
        <v>3159</v>
      </c>
      <c r="E3061" s="197" t="s">
        <v>11</v>
      </c>
      <c r="F3061" s="196" t="s">
        <v>11</v>
      </c>
      <c r="G3061" s="196">
        <v>91933</v>
      </c>
      <c r="H3061" s="196" t="s">
        <v>3169</v>
      </c>
      <c r="I3061" s="196" t="s">
        <v>9</v>
      </c>
      <c r="J3061" s="196" t="s">
        <v>62</v>
      </c>
      <c r="K3061" s="197">
        <v>17.329999999999998</v>
      </c>
      <c r="L3061" s="196" t="s">
        <v>63</v>
      </c>
      <c r="M3061"/>
    </row>
    <row r="3062" spans="1:13" ht="13.5" hidden="1" x14ac:dyDescent="0.25">
      <c r="A3062" s="196" t="s">
        <v>3054</v>
      </c>
      <c r="B3062" s="196" t="s">
        <v>3055</v>
      </c>
      <c r="C3062" s="196" t="s">
        <v>3158</v>
      </c>
      <c r="D3062" s="196" t="s">
        <v>3159</v>
      </c>
      <c r="E3062" s="197" t="s">
        <v>11</v>
      </c>
      <c r="F3062" s="196" t="s">
        <v>11</v>
      </c>
      <c r="G3062" s="196">
        <v>91934</v>
      </c>
      <c r="H3062" s="196" t="s">
        <v>3170</v>
      </c>
      <c r="I3062" s="196" t="s">
        <v>9</v>
      </c>
      <c r="J3062" s="196" t="s">
        <v>62</v>
      </c>
      <c r="K3062" s="197">
        <v>25.95</v>
      </c>
      <c r="L3062" s="196" t="s">
        <v>63</v>
      </c>
      <c r="M3062"/>
    </row>
    <row r="3063" spans="1:13" ht="13.5" hidden="1" x14ac:dyDescent="0.25">
      <c r="A3063" s="196" t="s">
        <v>3054</v>
      </c>
      <c r="B3063" s="196" t="s">
        <v>3055</v>
      </c>
      <c r="C3063" s="196" t="s">
        <v>3158</v>
      </c>
      <c r="D3063" s="196" t="s">
        <v>3159</v>
      </c>
      <c r="E3063" s="197" t="s">
        <v>11</v>
      </c>
      <c r="F3063" s="196" t="s">
        <v>11</v>
      </c>
      <c r="G3063" s="196">
        <v>91935</v>
      </c>
      <c r="H3063" s="196" t="s">
        <v>3171</v>
      </c>
      <c r="I3063" s="196" t="s">
        <v>9</v>
      </c>
      <c r="J3063" s="196" t="s">
        <v>62</v>
      </c>
      <c r="K3063" s="197">
        <v>27.03</v>
      </c>
      <c r="L3063" s="196" t="s">
        <v>63</v>
      </c>
      <c r="M3063"/>
    </row>
    <row r="3064" spans="1:13" ht="13.5" hidden="1" x14ac:dyDescent="0.25">
      <c r="A3064" s="196" t="s">
        <v>3054</v>
      </c>
      <c r="B3064" s="196" t="s">
        <v>3055</v>
      </c>
      <c r="C3064" s="196" t="s">
        <v>3158</v>
      </c>
      <c r="D3064" s="196" t="s">
        <v>3159</v>
      </c>
      <c r="E3064" s="197" t="s">
        <v>11</v>
      </c>
      <c r="F3064" s="196" t="s">
        <v>11</v>
      </c>
      <c r="G3064" s="196">
        <v>92979</v>
      </c>
      <c r="H3064" s="196" t="s">
        <v>3172</v>
      </c>
      <c r="I3064" s="196" t="s">
        <v>9</v>
      </c>
      <c r="J3064" s="196" t="s">
        <v>62</v>
      </c>
      <c r="K3064" s="197">
        <v>10.74</v>
      </c>
      <c r="L3064" s="196" t="s">
        <v>63</v>
      </c>
      <c r="M3064"/>
    </row>
    <row r="3065" spans="1:13" ht="13.5" hidden="1" x14ac:dyDescent="0.25">
      <c r="A3065" s="196" t="s">
        <v>3054</v>
      </c>
      <c r="B3065" s="196" t="s">
        <v>3055</v>
      </c>
      <c r="C3065" s="196" t="s">
        <v>3158</v>
      </c>
      <c r="D3065" s="196" t="s">
        <v>3159</v>
      </c>
      <c r="E3065" s="197" t="s">
        <v>11</v>
      </c>
      <c r="F3065" s="196" t="s">
        <v>11</v>
      </c>
      <c r="G3065" s="196">
        <v>92980</v>
      </c>
      <c r="H3065" s="196" t="s">
        <v>3173</v>
      </c>
      <c r="I3065" s="196" t="s">
        <v>9</v>
      </c>
      <c r="J3065" s="196" t="s">
        <v>62</v>
      </c>
      <c r="K3065" s="197">
        <v>10.28</v>
      </c>
      <c r="L3065" s="196" t="s">
        <v>63</v>
      </c>
      <c r="M3065"/>
    </row>
    <row r="3066" spans="1:13" ht="13.5" hidden="1" x14ac:dyDescent="0.25">
      <c r="A3066" s="196" t="s">
        <v>3054</v>
      </c>
      <c r="B3066" s="196" t="s">
        <v>3055</v>
      </c>
      <c r="C3066" s="196" t="s">
        <v>3158</v>
      </c>
      <c r="D3066" s="196" t="s">
        <v>3159</v>
      </c>
      <c r="E3066" s="197" t="s">
        <v>11</v>
      </c>
      <c r="F3066" s="196" t="s">
        <v>11</v>
      </c>
      <c r="G3066" s="196">
        <v>92981</v>
      </c>
      <c r="H3066" s="196" t="s">
        <v>3174</v>
      </c>
      <c r="I3066" s="196" t="s">
        <v>9</v>
      </c>
      <c r="J3066" s="196" t="s">
        <v>62</v>
      </c>
      <c r="K3066" s="197">
        <v>15.32</v>
      </c>
      <c r="L3066" s="196" t="s">
        <v>63</v>
      </c>
      <c r="M3066"/>
    </row>
    <row r="3067" spans="1:13" ht="13.5" hidden="1" x14ac:dyDescent="0.25">
      <c r="A3067" s="196" t="s">
        <v>3054</v>
      </c>
      <c r="B3067" s="196" t="s">
        <v>3055</v>
      </c>
      <c r="C3067" s="196" t="s">
        <v>3158</v>
      </c>
      <c r="D3067" s="196" t="s">
        <v>3159</v>
      </c>
      <c r="E3067" s="197" t="s">
        <v>11</v>
      </c>
      <c r="F3067" s="196" t="s">
        <v>11</v>
      </c>
      <c r="G3067" s="196">
        <v>92982</v>
      </c>
      <c r="H3067" s="196" t="s">
        <v>3175</v>
      </c>
      <c r="I3067" s="196" t="s">
        <v>9</v>
      </c>
      <c r="J3067" s="196" t="s">
        <v>62</v>
      </c>
      <c r="K3067" s="197">
        <v>16.21</v>
      </c>
      <c r="L3067" s="196" t="s">
        <v>63</v>
      </c>
      <c r="M3067"/>
    </row>
    <row r="3068" spans="1:13" ht="13.5" hidden="1" x14ac:dyDescent="0.25">
      <c r="A3068" s="196" t="s">
        <v>3054</v>
      </c>
      <c r="B3068" s="196" t="s">
        <v>3055</v>
      </c>
      <c r="C3068" s="196" t="s">
        <v>3158</v>
      </c>
      <c r="D3068" s="196" t="s">
        <v>3159</v>
      </c>
      <c r="E3068" s="197" t="s">
        <v>11</v>
      </c>
      <c r="F3068" s="196" t="s">
        <v>11</v>
      </c>
      <c r="G3068" s="196">
        <v>92984</v>
      </c>
      <c r="H3068" s="196" t="s">
        <v>3176</v>
      </c>
      <c r="I3068" s="196" t="s">
        <v>9</v>
      </c>
      <c r="J3068" s="196" t="s">
        <v>62</v>
      </c>
      <c r="K3068" s="197">
        <v>27.9</v>
      </c>
      <c r="L3068" s="196" t="s">
        <v>63</v>
      </c>
      <c r="M3068"/>
    </row>
    <row r="3069" spans="1:13" ht="13.5" hidden="1" x14ac:dyDescent="0.25">
      <c r="A3069" s="196" t="s">
        <v>3054</v>
      </c>
      <c r="B3069" s="196" t="s">
        <v>3055</v>
      </c>
      <c r="C3069" s="196" t="s">
        <v>3158</v>
      </c>
      <c r="D3069" s="196" t="s">
        <v>3159</v>
      </c>
      <c r="E3069" s="197" t="s">
        <v>11</v>
      </c>
      <c r="F3069" s="196" t="s">
        <v>11</v>
      </c>
      <c r="G3069" s="196">
        <v>92986</v>
      </c>
      <c r="H3069" s="196" t="s">
        <v>3177</v>
      </c>
      <c r="I3069" s="196" t="s">
        <v>9</v>
      </c>
      <c r="J3069" s="196" t="s">
        <v>62</v>
      </c>
      <c r="K3069" s="197">
        <v>38.159999999999997</v>
      </c>
      <c r="L3069" s="196" t="s">
        <v>63</v>
      </c>
      <c r="M3069"/>
    </row>
    <row r="3070" spans="1:13" ht="13.5" hidden="1" x14ac:dyDescent="0.25">
      <c r="A3070" s="196" t="s">
        <v>3054</v>
      </c>
      <c r="B3070" s="196" t="s">
        <v>3055</v>
      </c>
      <c r="C3070" s="196" t="s">
        <v>3158</v>
      </c>
      <c r="D3070" s="196" t="s">
        <v>3159</v>
      </c>
      <c r="E3070" s="197" t="s">
        <v>11</v>
      </c>
      <c r="F3070" s="196" t="s">
        <v>11</v>
      </c>
      <c r="G3070" s="196">
        <v>92988</v>
      </c>
      <c r="H3070" s="196" t="s">
        <v>3178</v>
      </c>
      <c r="I3070" s="196" t="s">
        <v>9</v>
      </c>
      <c r="J3070" s="196" t="s">
        <v>62</v>
      </c>
      <c r="K3070" s="197">
        <v>54.88</v>
      </c>
      <c r="L3070" s="196" t="s">
        <v>63</v>
      </c>
      <c r="M3070"/>
    </row>
    <row r="3071" spans="1:13" ht="13.5" hidden="1" x14ac:dyDescent="0.25">
      <c r="A3071" s="196" t="s">
        <v>3054</v>
      </c>
      <c r="B3071" s="196" t="s">
        <v>3055</v>
      </c>
      <c r="C3071" s="196" t="s">
        <v>3158</v>
      </c>
      <c r="D3071" s="196" t="s">
        <v>3159</v>
      </c>
      <c r="E3071" s="197" t="s">
        <v>11</v>
      </c>
      <c r="F3071" s="196" t="s">
        <v>11</v>
      </c>
      <c r="G3071" s="196">
        <v>92990</v>
      </c>
      <c r="H3071" s="196" t="s">
        <v>3179</v>
      </c>
      <c r="I3071" s="196" t="s">
        <v>9</v>
      </c>
      <c r="J3071" s="196" t="s">
        <v>62</v>
      </c>
      <c r="K3071" s="197">
        <v>75.599999999999994</v>
      </c>
      <c r="L3071" s="196" t="s">
        <v>63</v>
      </c>
      <c r="M3071"/>
    </row>
    <row r="3072" spans="1:13" ht="13.5" hidden="1" x14ac:dyDescent="0.25">
      <c r="A3072" s="196" t="s">
        <v>3054</v>
      </c>
      <c r="B3072" s="196" t="s">
        <v>3055</v>
      </c>
      <c r="C3072" s="196" t="s">
        <v>3158</v>
      </c>
      <c r="D3072" s="196" t="s">
        <v>3159</v>
      </c>
      <c r="E3072" s="197" t="s">
        <v>11</v>
      </c>
      <c r="F3072" s="196" t="s">
        <v>11</v>
      </c>
      <c r="G3072" s="196">
        <v>92992</v>
      </c>
      <c r="H3072" s="196" t="s">
        <v>3180</v>
      </c>
      <c r="I3072" s="196" t="s">
        <v>9</v>
      </c>
      <c r="J3072" s="196" t="s">
        <v>62</v>
      </c>
      <c r="K3072" s="197">
        <v>97.54</v>
      </c>
      <c r="L3072" s="196" t="s">
        <v>63</v>
      </c>
      <c r="M3072"/>
    </row>
    <row r="3073" spans="1:13" ht="13.5" hidden="1" x14ac:dyDescent="0.25">
      <c r="A3073" s="196" t="s">
        <v>3054</v>
      </c>
      <c r="B3073" s="196" t="s">
        <v>3055</v>
      </c>
      <c r="C3073" s="196" t="s">
        <v>3158</v>
      </c>
      <c r="D3073" s="196" t="s">
        <v>3159</v>
      </c>
      <c r="E3073" s="197" t="s">
        <v>11</v>
      </c>
      <c r="F3073" s="196" t="s">
        <v>11</v>
      </c>
      <c r="G3073" s="196">
        <v>92994</v>
      </c>
      <c r="H3073" s="196" t="s">
        <v>3181</v>
      </c>
      <c r="I3073" s="196" t="s">
        <v>9</v>
      </c>
      <c r="J3073" s="196" t="s">
        <v>62</v>
      </c>
      <c r="K3073" s="197">
        <v>126.36</v>
      </c>
      <c r="L3073" s="196" t="s">
        <v>63</v>
      </c>
      <c r="M3073"/>
    </row>
    <row r="3074" spans="1:13" ht="13.5" hidden="1" x14ac:dyDescent="0.25">
      <c r="A3074" s="196" t="s">
        <v>3054</v>
      </c>
      <c r="B3074" s="196" t="s">
        <v>3055</v>
      </c>
      <c r="C3074" s="196" t="s">
        <v>3158</v>
      </c>
      <c r="D3074" s="196" t="s">
        <v>3159</v>
      </c>
      <c r="E3074" s="197" t="s">
        <v>11</v>
      </c>
      <c r="F3074" s="196" t="s">
        <v>11</v>
      </c>
      <c r="G3074" s="196">
        <v>92996</v>
      </c>
      <c r="H3074" s="196" t="s">
        <v>3182</v>
      </c>
      <c r="I3074" s="196" t="s">
        <v>9</v>
      </c>
      <c r="J3074" s="196" t="s">
        <v>62</v>
      </c>
      <c r="K3074" s="197">
        <v>152.75</v>
      </c>
      <c r="L3074" s="196" t="s">
        <v>63</v>
      </c>
      <c r="M3074"/>
    </row>
    <row r="3075" spans="1:13" ht="13.5" hidden="1" x14ac:dyDescent="0.25">
      <c r="A3075" s="196" t="s">
        <v>3054</v>
      </c>
      <c r="B3075" s="196" t="s">
        <v>3055</v>
      </c>
      <c r="C3075" s="196" t="s">
        <v>3158</v>
      </c>
      <c r="D3075" s="196" t="s">
        <v>3159</v>
      </c>
      <c r="E3075" s="197" t="s">
        <v>11</v>
      </c>
      <c r="F3075" s="196" t="s">
        <v>11</v>
      </c>
      <c r="G3075" s="196">
        <v>92998</v>
      </c>
      <c r="H3075" s="196" t="s">
        <v>3183</v>
      </c>
      <c r="I3075" s="196" t="s">
        <v>9</v>
      </c>
      <c r="J3075" s="196" t="s">
        <v>62</v>
      </c>
      <c r="K3075" s="197">
        <v>187</v>
      </c>
      <c r="L3075" s="196" t="s">
        <v>63</v>
      </c>
      <c r="M3075"/>
    </row>
    <row r="3076" spans="1:13" ht="13.5" hidden="1" x14ac:dyDescent="0.25">
      <c r="A3076" s="196" t="s">
        <v>3054</v>
      </c>
      <c r="B3076" s="196" t="s">
        <v>3055</v>
      </c>
      <c r="C3076" s="196" t="s">
        <v>3158</v>
      </c>
      <c r="D3076" s="196" t="s">
        <v>3159</v>
      </c>
      <c r="E3076" s="197" t="s">
        <v>11</v>
      </c>
      <c r="F3076" s="196" t="s">
        <v>11</v>
      </c>
      <c r="G3076" s="196">
        <v>93000</v>
      </c>
      <c r="H3076" s="196" t="s">
        <v>3184</v>
      </c>
      <c r="I3076" s="196" t="s">
        <v>9</v>
      </c>
      <c r="J3076" s="196" t="s">
        <v>62</v>
      </c>
      <c r="K3076" s="197">
        <v>247.13</v>
      </c>
      <c r="L3076" s="196" t="s">
        <v>63</v>
      </c>
      <c r="M3076"/>
    </row>
    <row r="3077" spans="1:13" ht="13.5" hidden="1" x14ac:dyDescent="0.25">
      <c r="A3077" s="196" t="s">
        <v>3054</v>
      </c>
      <c r="B3077" s="196" t="s">
        <v>3055</v>
      </c>
      <c r="C3077" s="196" t="s">
        <v>3158</v>
      </c>
      <c r="D3077" s="196" t="s">
        <v>3159</v>
      </c>
      <c r="E3077" s="197" t="s">
        <v>11</v>
      </c>
      <c r="F3077" s="196" t="s">
        <v>11</v>
      </c>
      <c r="G3077" s="196">
        <v>93002</v>
      </c>
      <c r="H3077" s="196" t="s">
        <v>3185</v>
      </c>
      <c r="I3077" s="196" t="s">
        <v>9</v>
      </c>
      <c r="J3077" s="196" t="s">
        <v>62</v>
      </c>
      <c r="K3077" s="197">
        <v>319.01</v>
      </c>
      <c r="L3077" s="196" t="s">
        <v>63</v>
      </c>
      <c r="M3077"/>
    </row>
    <row r="3078" spans="1:13" ht="13.5" hidden="1" x14ac:dyDescent="0.25">
      <c r="A3078" s="196" t="s">
        <v>3054</v>
      </c>
      <c r="B3078" s="196" t="s">
        <v>3055</v>
      </c>
      <c r="C3078" s="196" t="s">
        <v>3158</v>
      </c>
      <c r="D3078" s="196" t="s">
        <v>3159</v>
      </c>
      <c r="E3078" s="197" t="s">
        <v>11</v>
      </c>
      <c r="F3078" s="196" t="s">
        <v>11</v>
      </c>
      <c r="G3078" s="196">
        <v>101884</v>
      </c>
      <c r="H3078" s="196" t="s">
        <v>3186</v>
      </c>
      <c r="I3078" s="196" t="s">
        <v>9</v>
      </c>
      <c r="J3078" s="196" t="s">
        <v>62</v>
      </c>
      <c r="K3078" s="197">
        <v>10.35</v>
      </c>
      <c r="L3078" s="196" t="s">
        <v>63</v>
      </c>
      <c r="M3078"/>
    </row>
    <row r="3079" spans="1:13" ht="13.5" hidden="1" x14ac:dyDescent="0.25">
      <c r="A3079" s="196" t="s">
        <v>3054</v>
      </c>
      <c r="B3079" s="196" t="s">
        <v>3055</v>
      </c>
      <c r="C3079" s="196" t="s">
        <v>3158</v>
      </c>
      <c r="D3079" s="196" t="s">
        <v>3159</v>
      </c>
      <c r="E3079" s="197" t="s">
        <v>11</v>
      </c>
      <c r="F3079" s="196" t="s">
        <v>11</v>
      </c>
      <c r="G3079" s="196">
        <v>101885</v>
      </c>
      <c r="H3079" s="196" t="s">
        <v>3187</v>
      </c>
      <c r="I3079" s="196" t="s">
        <v>9</v>
      </c>
      <c r="J3079" s="196" t="s">
        <v>62</v>
      </c>
      <c r="K3079" s="197">
        <v>9.89</v>
      </c>
      <c r="L3079" s="196" t="s">
        <v>63</v>
      </c>
      <c r="M3079"/>
    </row>
    <row r="3080" spans="1:13" ht="13.5" hidden="1" x14ac:dyDescent="0.25">
      <c r="A3080" s="196" t="s">
        <v>3054</v>
      </c>
      <c r="B3080" s="196" t="s">
        <v>3055</v>
      </c>
      <c r="C3080" s="196" t="s">
        <v>3158</v>
      </c>
      <c r="D3080" s="196" t="s">
        <v>3159</v>
      </c>
      <c r="E3080" s="197" t="s">
        <v>11</v>
      </c>
      <c r="F3080" s="196" t="s">
        <v>11</v>
      </c>
      <c r="G3080" s="196">
        <v>101886</v>
      </c>
      <c r="H3080" s="196" t="s">
        <v>3188</v>
      </c>
      <c r="I3080" s="196" t="s">
        <v>9</v>
      </c>
      <c r="J3080" s="196" t="s">
        <v>62</v>
      </c>
      <c r="K3080" s="197">
        <v>14.87</v>
      </c>
      <c r="L3080" s="196" t="s">
        <v>63</v>
      </c>
      <c r="M3080"/>
    </row>
    <row r="3081" spans="1:13" ht="13.5" hidden="1" x14ac:dyDescent="0.25">
      <c r="A3081" s="196" t="s">
        <v>3054</v>
      </c>
      <c r="B3081" s="196" t="s">
        <v>3055</v>
      </c>
      <c r="C3081" s="196" t="s">
        <v>3158</v>
      </c>
      <c r="D3081" s="196" t="s">
        <v>3159</v>
      </c>
      <c r="E3081" s="197" t="s">
        <v>11</v>
      </c>
      <c r="F3081" s="196" t="s">
        <v>11</v>
      </c>
      <c r="G3081" s="196">
        <v>101887</v>
      </c>
      <c r="H3081" s="196" t="s">
        <v>3189</v>
      </c>
      <c r="I3081" s="196" t="s">
        <v>9</v>
      </c>
      <c r="J3081" s="196" t="s">
        <v>62</v>
      </c>
      <c r="K3081" s="197">
        <v>15.76</v>
      </c>
      <c r="L3081" s="196" t="s">
        <v>63</v>
      </c>
      <c r="M3081"/>
    </row>
    <row r="3082" spans="1:13" ht="13.5" hidden="1" x14ac:dyDescent="0.25">
      <c r="A3082" s="196" t="s">
        <v>3054</v>
      </c>
      <c r="B3082" s="196" t="s">
        <v>3055</v>
      </c>
      <c r="C3082" s="196" t="s">
        <v>3158</v>
      </c>
      <c r="D3082" s="196" t="s">
        <v>3159</v>
      </c>
      <c r="E3082" s="197" t="s">
        <v>11</v>
      </c>
      <c r="F3082" s="196" t="s">
        <v>11</v>
      </c>
      <c r="G3082" s="196">
        <v>101888</v>
      </c>
      <c r="H3082" s="196" t="s">
        <v>3190</v>
      </c>
      <c r="I3082" s="196" t="s">
        <v>9</v>
      </c>
      <c r="J3082" s="196" t="s">
        <v>62</v>
      </c>
      <c r="K3082" s="197">
        <v>23.32</v>
      </c>
      <c r="L3082" s="196" t="s">
        <v>63</v>
      </c>
      <c r="M3082"/>
    </row>
    <row r="3083" spans="1:13" ht="13.5" hidden="1" x14ac:dyDescent="0.25">
      <c r="A3083" s="196" t="s">
        <v>3054</v>
      </c>
      <c r="B3083" s="196" t="s">
        <v>3055</v>
      </c>
      <c r="C3083" s="196" t="s">
        <v>3158</v>
      </c>
      <c r="D3083" s="196" t="s">
        <v>3159</v>
      </c>
      <c r="E3083" s="197" t="s">
        <v>11</v>
      </c>
      <c r="F3083" s="196" t="s">
        <v>11</v>
      </c>
      <c r="G3083" s="196">
        <v>101889</v>
      </c>
      <c r="H3083" s="196" t="s">
        <v>3191</v>
      </c>
      <c r="I3083" s="196" t="s">
        <v>9</v>
      </c>
      <c r="J3083" s="196" t="s">
        <v>62</v>
      </c>
      <c r="K3083" s="197">
        <v>24.49</v>
      </c>
      <c r="L3083" s="196" t="s">
        <v>63</v>
      </c>
      <c r="M3083"/>
    </row>
    <row r="3084" spans="1:13" ht="13.5" hidden="1" x14ac:dyDescent="0.25">
      <c r="A3084" s="196" t="s">
        <v>3054</v>
      </c>
      <c r="B3084" s="196" t="s">
        <v>3055</v>
      </c>
      <c r="C3084" s="196" t="s">
        <v>3192</v>
      </c>
      <c r="D3084" s="196" t="s">
        <v>3193</v>
      </c>
      <c r="E3084" s="197" t="s">
        <v>11</v>
      </c>
      <c r="F3084" s="196" t="s">
        <v>11</v>
      </c>
      <c r="G3084" s="196">
        <v>91936</v>
      </c>
      <c r="H3084" s="196" t="s">
        <v>3194</v>
      </c>
      <c r="I3084" s="196" t="s">
        <v>96</v>
      </c>
      <c r="J3084" s="196" t="s">
        <v>62</v>
      </c>
      <c r="K3084" s="197">
        <v>21.74</v>
      </c>
      <c r="L3084" s="196" t="s">
        <v>63</v>
      </c>
      <c r="M3084"/>
    </row>
    <row r="3085" spans="1:13" ht="13.5" hidden="1" x14ac:dyDescent="0.25">
      <c r="A3085" s="196" t="s">
        <v>3054</v>
      </c>
      <c r="B3085" s="196" t="s">
        <v>3055</v>
      </c>
      <c r="C3085" s="196" t="s">
        <v>3192</v>
      </c>
      <c r="D3085" s="196" t="s">
        <v>3193</v>
      </c>
      <c r="E3085" s="197" t="s">
        <v>11</v>
      </c>
      <c r="F3085" s="196" t="s">
        <v>11</v>
      </c>
      <c r="G3085" s="196">
        <v>91937</v>
      </c>
      <c r="H3085" s="196" t="s">
        <v>3195</v>
      </c>
      <c r="I3085" s="196" t="s">
        <v>96</v>
      </c>
      <c r="J3085" s="196" t="s">
        <v>62</v>
      </c>
      <c r="K3085" s="197">
        <v>20.2</v>
      </c>
      <c r="L3085" s="196" t="s">
        <v>63</v>
      </c>
      <c r="M3085"/>
    </row>
    <row r="3086" spans="1:13" ht="13.5" hidden="1" x14ac:dyDescent="0.25">
      <c r="A3086" s="196" t="s">
        <v>3054</v>
      </c>
      <c r="B3086" s="196" t="s">
        <v>3055</v>
      </c>
      <c r="C3086" s="196" t="s">
        <v>3192</v>
      </c>
      <c r="D3086" s="196" t="s">
        <v>3193</v>
      </c>
      <c r="E3086" s="197" t="s">
        <v>11</v>
      </c>
      <c r="F3086" s="196" t="s">
        <v>11</v>
      </c>
      <c r="G3086" s="196">
        <v>91939</v>
      </c>
      <c r="H3086" s="196" t="s">
        <v>3196</v>
      </c>
      <c r="I3086" s="196" t="s">
        <v>96</v>
      </c>
      <c r="J3086" s="196" t="s">
        <v>62</v>
      </c>
      <c r="K3086" s="197">
        <v>44.01</v>
      </c>
      <c r="L3086" s="196" t="s">
        <v>63</v>
      </c>
      <c r="M3086"/>
    </row>
    <row r="3087" spans="1:13" ht="13.5" hidden="1" x14ac:dyDescent="0.25">
      <c r="A3087" s="196" t="s">
        <v>3054</v>
      </c>
      <c r="B3087" s="196" t="s">
        <v>3055</v>
      </c>
      <c r="C3087" s="196" t="s">
        <v>3192</v>
      </c>
      <c r="D3087" s="196" t="s">
        <v>3193</v>
      </c>
      <c r="E3087" s="197" t="s">
        <v>11</v>
      </c>
      <c r="F3087" s="196" t="s">
        <v>11</v>
      </c>
      <c r="G3087" s="196">
        <v>91940</v>
      </c>
      <c r="H3087" s="196" t="s">
        <v>3197</v>
      </c>
      <c r="I3087" s="196" t="s">
        <v>96</v>
      </c>
      <c r="J3087" s="196" t="s">
        <v>62</v>
      </c>
      <c r="K3087" s="197">
        <v>24.46</v>
      </c>
      <c r="L3087" s="196" t="s">
        <v>63</v>
      </c>
      <c r="M3087"/>
    </row>
    <row r="3088" spans="1:13" ht="13.5" hidden="1" x14ac:dyDescent="0.25">
      <c r="A3088" s="196" t="s">
        <v>3054</v>
      </c>
      <c r="B3088" s="196" t="s">
        <v>3055</v>
      </c>
      <c r="C3088" s="196" t="s">
        <v>3192</v>
      </c>
      <c r="D3088" s="196" t="s">
        <v>3193</v>
      </c>
      <c r="E3088" s="197" t="s">
        <v>11</v>
      </c>
      <c r="F3088" s="196" t="s">
        <v>11</v>
      </c>
      <c r="G3088" s="196">
        <v>91941</v>
      </c>
      <c r="H3088" s="196" t="s">
        <v>3198</v>
      </c>
      <c r="I3088" s="196" t="s">
        <v>96</v>
      </c>
      <c r="J3088" s="196" t="s">
        <v>62</v>
      </c>
      <c r="K3088" s="197">
        <v>14.87</v>
      </c>
      <c r="L3088" s="196" t="s">
        <v>63</v>
      </c>
      <c r="M3088"/>
    </row>
    <row r="3089" spans="1:13" ht="13.5" hidden="1" x14ac:dyDescent="0.25">
      <c r="A3089" s="196" t="s">
        <v>3054</v>
      </c>
      <c r="B3089" s="196" t="s">
        <v>3055</v>
      </c>
      <c r="C3089" s="196" t="s">
        <v>3192</v>
      </c>
      <c r="D3089" s="196" t="s">
        <v>3193</v>
      </c>
      <c r="E3089" s="197" t="s">
        <v>11</v>
      </c>
      <c r="F3089" s="196" t="s">
        <v>11</v>
      </c>
      <c r="G3089" s="196">
        <v>91942</v>
      </c>
      <c r="H3089" s="196" t="s">
        <v>3199</v>
      </c>
      <c r="I3089" s="196" t="s">
        <v>96</v>
      </c>
      <c r="J3089" s="196" t="s">
        <v>62</v>
      </c>
      <c r="K3089" s="197">
        <v>47.54</v>
      </c>
      <c r="L3089" s="196" t="s">
        <v>63</v>
      </c>
      <c r="M3089"/>
    </row>
    <row r="3090" spans="1:13" ht="13.5" hidden="1" x14ac:dyDescent="0.25">
      <c r="A3090" s="196" t="s">
        <v>3054</v>
      </c>
      <c r="B3090" s="196" t="s">
        <v>3055</v>
      </c>
      <c r="C3090" s="196" t="s">
        <v>3192</v>
      </c>
      <c r="D3090" s="196" t="s">
        <v>3193</v>
      </c>
      <c r="E3090" s="197" t="s">
        <v>11</v>
      </c>
      <c r="F3090" s="196" t="s">
        <v>11</v>
      </c>
      <c r="G3090" s="196">
        <v>91943</v>
      </c>
      <c r="H3090" s="196" t="s">
        <v>3200</v>
      </c>
      <c r="I3090" s="196" t="s">
        <v>96</v>
      </c>
      <c r="J3090" s="196" t="s">
        <v>62</v>
      </c>
      <c r="K3090" s="197">
        <v>27.31</v>
      </c>
      <c r="L3090" s="196" t="s">
        <v>63</v>
      </c>
      <c r="M3090"/>
    </row>
    <row r="3091" spans="1:13" ht="13.5" hidden="1" x14ac:dyDescent="0.25">
      <c r="A3091" s="196" t="s">
        <v>3054</v>
      </c>
      <c r="B3091" s="196" t="s">
        <v>3055</v>
      </c>
      <c r="C3091" s="196" t="s">
        <v>3192</v>
      </c>
      <c r="D3091" s="196" t="s">
        <v>3193</v>
      </c>
      <c r="E3091" s="197" t="s">
        <v>11</v>
      </c>
      <c r="F3091" s="196" t="s">
        <v>11</v>
      </c>
      <c r="G3091" s="196">
        <v>91944</v>
      </c>
      <c r="H3091" s="196" t="s">
        <v>3201</v>
      </c>
      <c r="I3091" s="196" t="s">
        <v>96</v>
      </c>
      <c r="J3091" s="196" t="s">
        <v>62</v>
      </c>
      <c r="K3091" s="197">
        <v>17.34</v>
      </c>
      <c r="L3091" s="196" t="s">
        <v>63</v>
      </c>
      <c r="M3091"/>
    </row>
    <row r="3092" spans="1:13" ht="13.5" hidden="1" x14ac:dyDescent="0.25">
      <c r="A3092" s="196" t="s">
        <v>3054</v>
      </c>
      <c r="B3092" s="196" t="s">
        <v>3055</v>
      </c>
      <c r="C3092" s="196" t="s">
        <v>3192</v>
      </c>
      <c r="D3092" s="196" t="s">
        <v>3193</v>
      </c>
      <c r="E3092" s="197" t="s">
        <v>11</v>
      </c>
      <c r="F3092" s="196" t="s">
        <v>11</v>
      </c>
      <c r="G3092" s="196">
        <v>92865</v>
      </c>
      <c r="H3092" s="196" t="s">
        <v>3202</v>
      </c>
      <c r="I3092" s="196" t="s">
        <v>96</v>
      </c>
      <c r="J3092" s="196" t="s">
        <v>62</v>
      </c>
      <c r="K3092" s="197">
        <v>19.68</v>
      </c>
      <c r="L3092" s="196" t="s">
        <v>63</v>
      </c>
      <c r="M3092"/>
    </row>
    <row r="3093" spans="1:13" ht="13.5" hidden="1" x14ac:dyDescent="0.25">
      <c r="A3093" s="196" t="s">
        <v>3054</v>
      </c>
      <c r="B3093" s="196" t="s">
        <v>3055</v>
      </c>
      <c r="C3093" s="196" t="s">
        <v>3192</v>
      </c>
      <c r="D3093" s="196" t="s">
        <v>3193</v>
      </c>
      <c r="E3093" s="197" t="s">
        <v>11</v>
      </c>
      <c r="F3093" s="196" t="s">
        <v>11</v>
      </c>
      <c r="G3093" s="196">
        <v>92866</v>
      </c>
      <c r="H3093" s="196" t="s">
        <v>3203</v>
      </c>
      <c r="I3093" s="196" t="s">
        <v>96</v>
      </c>
      <c r="J3093" s="196" t="s">
        <v>62</v>
      </c>
      <c r="K3093" s="197">
        <v>18.09</v>
      </c>
      <c r="L3093" s="196" t="s">
        <v>63</v>
      </c>
      <c r="M3093"/>
    </row>
    <row r="3094" spans="1:13" ht="13.5" hidden="1" x14ac:dyDescent="0.25">
      <c r="A3094" s="196" t="s">
        <v>3054</v>
      </c>
      <c r="B3094" s="196" t="s">
        <v>3055</v>
      </c>
      <c r="C3094" s="196" t="s">
        <v>3192</v>
      </c>
      <c r="D3094" s="196" t="s">
        <v>3193</v>
      </c>
      <c r="E3094" s="197" t="s">
        <v>11</v>
      </c>
      <c r="F3094" s="196" t="s">
        <v>11</v>
      </c>
      <c r="G3094" s="196">
        <v>92867</v>
      </c>
      <c r="H3094" s="196" t="s">
        <v>3204</v>
      </c>
      <c r="I3094" s="196" t="s">
        <v>96</v>
      </c>
      <c r="J3094" s="196" t="s">
        <v>62</v>
      </c>
      <c r="K3094" s="197">
        <v>43.46</v>
      </c>
      <c r="L3094" s="196" t="s">
        <v>63</v>
      </c>
      <c r="M3094"/>
    </row>
    <row r="3095" spans="1:13" ht="13.5" hidden="1" x14ac:dyDescent="0.25">
      <c r="A3095" s="196" t="s">
        <v>3054</v>
      </c>
      <c r="B3095" s="196" t="s">
        <v>3055</v>
      </c>
      <c r="C3095" s="196" t="s">
        <v>3192</v>
      </c>
      <c r="D3095" s="196" t="s">
        <v>3193</v>
      </c>
      <c r="E3095" s="197" t="s">
        <v>11</v>
      </c>
      <c r="F3095" s="196" t="s">
        <v>11</v>
      </c>
      <c r="G3095" s="196">
        <v>92868</v>
      </c>
      <c r="H3095" s="196" t="s">
        <v>3205</v>
      </c>
      <c r="I3095" s="196" t="s">
        <v>96</v>
      </c>
      <c r="J3095" s="196" t="s">
        <v>62</v>
      </c>
      <c r="K3095" s="197">
        <v>23.91</v>
      </c>
      <c r="L3095" s="196" t="s">
        <v>63</v>
      </c>
      <c r="M3095"/>
    </row>
    <row r="3096" spans="1:13" ht="13.5" hidden="1" x14ac:dyDescent="0.25">
      <c r="A3096" s="196" t="s">
        <v>3054</v>
      </c>
      <c r="B3096" s="196" t="s">
        <v>3055</v>
      </c>
      <c r="C3096" s="196" t="s">
        <v>3192</v>
      </c>
      <c r="D3096" s="196" t="s">
        <v>3193</v>
      </c>
      <c r="E3096" s="197" t="s">
        <v>11</v>
      </c>
      <c r="F3096" s="196" t="s">
        <v>11</v>
      </c>
      <c r="G3096" s="196">
        <v>92869</v>
      </c>
      <c r="H3096" s="196" t="s">
        <v>3206</v>
      </c>
      <c r="I3096" s="196" t="s">
        <v>96</v>
      </c>
      <c r="J3096" s="196" t="s">
        <v>62</v>
      </c>
      <c r="K3096" s="197">
        <v>14.32</v>
      </c>
      <c r="L3096" s="196" t="s">
        <v>63</v>
      </c>
      <c r="M3096"/>
    </row>
    <row r="3097" spans="1:13" ht="13.5" hidden="1" x14ac:dyDescent="0.25">
      <c r="A3097" s="196" t="s">
        <v>3054</v>
      </c>
      <c r="B3097" s="196" t="s">
        <v>3055</v>
      </c>
      <c r="C3097" s="196" t="s">
        <v>3192</v>
      </c>
      <c r="D3097" s="196" t="s">
        <v>3193</v>
      </c>
      <c r="E3097" s="197" t="s">
        <v>11</v>
      </c>
      <c r="F3097" s="196" t="s">
        <v>11</v>
      </c>
      <c r="G3097" s="196">
        <v>92870</v>
      </c>
      <c r="H3097" s="196" t="s">
        <v>3207</v>
      </c>
      <c r="I3097" s="196" t="s">
        <v>96</v>
      </c>
      <c r="J3097" s="196" t="s">
        <v>62</v>
      </c>
      <c r="K3097" s="197">
        <v>46.63</v>
      </c>
      <c r="L3097" s="196" t="s">
        <v>63</v>
      </c>
      <c r="M3097"/>
    </row>
    <row r="3098" spans="1:13" ht="13.5" hidden="1" x14ac:dyDescent="0.25">
      <c r="A3098" s="196" t="s">
        <v>3054</v>
      </c>
      <c r="B3098" s="196" t="s">
        <v>3055</v>
      </c>
      <c r="C3098" s="196" t="s">
        <v>3192</v>
      </c>
      <c r="D3098" s="196" t="s">
        <v>3193</v>
      </c>
      <c r="E3098" s="197" t="s">
        <v>11</v>
      </c>
      <c r="F3098" s="196" t="s">
        <v>11</v>
      </c>
      <c r="G3098" s="196">
        <v>92871</v>
      </c>
      <c r="H3098" s="196" t="s">
        <v>3208</v>
      </c>
      <c r="I3098" s="196" t="s">
        <v>96</v>
      </c>
      <c r="J3098" s="196" t="s">
        <v>62</v>
      </c>
      <c r="K3098" s="197">
        <v>26.4</v>
      </c>
      <c r="L3098" s="196" t="s">
        <v>63</v>
      </c>
      <c r="M3098"/>
    </row>
    <row r="3099" spans="1:13" ht="13.5" hidden="1" x14ac:dyDescent="0.25">
      <c r="A3099" s="196" t="s">
        <v>3054</v>
      </c>
      <c r="B3099" s="196" t="s">
        <v>3055</v>
      </c>
      <c r="C3099" s="196" t="s">
        <v>3192</v>
      </c>
      <c r="D3099" s="196" t="s">
        <v>3193</v>
      </c>
      <c r="E3099" s="197" t="s">
        <v>11</v>
      </c>
      <c r="F3099" s="196" t="s">
        <v>11</v>
      </c>
      <c r="G3099" s="196">
        <v>92872</v>
      </c>
      <c r="H3099" s="196" t="s">
        <v>3209</v>
      </c>
      <c r="I3099" s="196" t="s">
        <v>96</v>
      </c>
      <c r="J3099" s="196" t="s">
        <v>62</v>
      </c>
      <c r="K3099" s="197">
        <v>16.43</v>
      </c>
      <c r="L3099" s="196" t="s">
        <v>63</v>
      </c>
      <c r="M3099"/>
    </row>
    <row r="3100" spans="1:13" ht="13.5" hidden="1" x14ac:dyDescent="0.25">
      <c r="A3100" s="196" t="s">
        <v>3054</v>
      </c>
      <c r="B3100" s="196" t="s">
        <v>3055</v>
      </c>
      <c r="C3100" s="196" t="s">
        <v>3192</v>
      </c>
      <c r="D3100" s="196" t="s">
        <v>3193</v>
      </c>
      <c r="E3100" s="197" t="s">
        <v>11</v>
      </c>
      <c r="F3100" s="196" t="s">
        <v>11</v>
      </c>
      <c r="G3100" s="196">
        <v>95777</v>
      </c>
      <c r="H3100" s="196" t="s">
        <v>3210</v>
      </c>
      <c r="I3100" s="196" t="s">
        <v>96</v>
      </c>
      <c r="J3100" s="196" t="s">
        <v>62</v>
      </c>
      <c r="K3100" s="197">
        <v>31.4</v>
      </c>
      <c r="L3100" s="196" t="s">
        <v>63</v>
      </c>
      <c r="M3100"/>
    </row>
    <row r="3101" spans="1:13" ht="13.5" hidden="1" x14ac:dyDescent="0.25">
      <c r="A3101" s="196" t="s">
        <v>3054</v>
      </c>
      <c r="B3101" s="196" t="s">
        <v>3055</v>
      </c>
      <c r="C3101" s="196" t="s">
        <v>3192</v>
      </c>
      <c r="D3101" s="196" t="s">
        <v>3193</v>
      </c>
      <c r="E3101" s="197" t="s">
        <v>11</v>
      </c>
      <c r="F3101" s="196" t="s">
        <v>11</v>
      </c>
      <c r="G3101" s="196">
        <v>95778</v>
      </c>
      <c r="H3101" s="196" t="s">
        <v>3211</v>
      </c>
      <c r="I3101" s="196" t="s">
        <v>96</v>
      </c>
      <c r="J3101" s="196" t="s">
        <v>62</v>
      </c>
      <c r="K3101" s="197">
        <v>35.44</v>
      </c>
      <c r="L3101" s="196" t="s">
        <v>63</v>
      </c>
      <c r="M3101"/>
    </row>
    <row r="3102" spans="1:13" ht="13.5" hidden="1" x14ac:dyDescent="0.25">
      <c r="A3102" s="196" t="s">
        <v>3054</v>
      </c>
      <c r="B3102" s="196" t="s">
        <v>3055</v>
      </c>
      <c r="C3102" s="196" t="s">
        <v>3192</v>
      </c>
      <c r="D3102" s="196" t="s">
        <v>3193</v>
      </c>
      <c r="E3102" s="197" t="s">
        <v>11</v>
      </c>
      <c r="F3102" s="196" t="s">
        <v>11</v>
      </c>
      <c r="G3102" s="196">
        <v>95779</v>
      </c>
      <c r="H3102" s="196" t="s">
        <v>3212</v>
      </c>
      <c r="I3102" s="196" t="s">
        <v>96</v>
      </c>
      <c r="J3102" s="196" t="s">
        <v>62</v>
      </c>
      <c r="K3102" s="197">
        <v>29.47</v>
      </c>
      <c r="L3102" s="196" t="s">
        <v>63</v>
      </c>
      <c r="M3102"/>
    </row>
    <row r="3103" spans="1:13" ht="13.5" hidden="1" x14ac:dyDescent="0.25">
      <c r="A3103" s="196" t="s">
        <v>3054</v>
      </c>
      <c r="B3103" s="196" t="s">
        <v>3055</v>
      </c>
      <c r="C3103" s="196" t="s">
        <v>3192</v>
      </c>
      <c r="D3103" s="196" t="s">
        <v>3193</v>
      </c>
      <c r="E3103" s="197" t="s">
        <v>11</v>
      </c>
      <c r="F3103" s="196" t="s">
        <v>11</v>
      </c>
      <c r="G3103" s="196">
        <v>95780</v>
      </c>
      <c r="H3103" s="196" t="s">
        <v>3213</v>
      </c>
      <c r="I3103" s="196" t="s">
        <v>96</v>
      </c>
      <c r="J3103" s="196" t="s">
        <v>62</v>
      </c>
      <c r="K3103" s="197">
        <v>37.119999999999997</v>
      </c>
      <c r="L3103" s="196" t="s">
        <v>63</v>
      </c>
      <c r="M3103"/>
    </row>
    <row r="3104" spans="1:13" ht="13.5" hidden="1" x14ac:dyDescent="0.25">
      <c r="A3104" s="196" t="s">
        <v>3054</v>
      </c>
      <c r="B3104" s="196" t="s">
        <v>3055</v>
      </c>
      <c r="C3104" s="196" t="s">
        <v>3192</v>
      </c>
      <c r="D3104" s="196" t="s">
        <v>3193</v>
      </c>
      <c r="E3104" s="197" t="s">
        <v>11</v>
      </c>
      <c r="F3104" s="196" t="s">
        <v>11</v>
      </c>
      <c r="G3104" s="196">
        <v>95781</v>
      </c>
      <c r="H3104" s="196" t="s">
        <v>3214</v>
      </c>
      <c r="I3104" s="196" t="s">
        <v>96</v>
      </c>
      <c r="J3104" s="196" t="s">
        <v>62</v>
      </c>
      <c r="K3104" s="197">
        <v>42.84</v>
      </c>
      <c r="L3104" s="196" t="s">
        <v>63</v>
      </c>
      <c r="M3104"/>
    </row>
    <row r="3105" spans="1:13" ht="13.5" hidden="1" x14ac:dyDescent="0.25">
      <c r="A3105" s="196" t="s">
        <v>3054</v>
      </c>
      <c r="B3105" s="196" t="s">
        <v>3055</v>
      </c>
      <c r="C3105" s="196" t="s">
        <v>3192</v>
      </c>
      <c r="D3105" s="196" t="s">
        <v>3193</v>
      </c>
      <c r="E3105" s="197" t="s">
        <v>11</v>
      </c>
      <c r="F3105" s="196" t="s">
        <v>11</v>
      </c>
      <c r="G3105" s="196">
        <v>95782</v>
      </c>
      <c r="H3105" s="196" t="s">
        <v>3215</v>
      </c>
      <c r="I3105" s="196" t="s">
        <v>96</v>
      </c>
      <c r="J3105" s="196" t="s">
        <v>62</v>
      </c>
      <c r="K3105" s="197">
        <v>39.33</v>
      </c>
      <c r="L3105" s="196" t="s">
        <v>63</v>
      </c>
      <c r="M3105"/>
    </row>
    <row r="3106" spans="1:13" ht="13.5" hidden="1" x14ac:dyDescent="0.25">
      <c r="A3106" s="196" t="s">
        <v>3054</v>
      </c>
      <c r="B3106" s="196" t="s">
        <v>3055</v>
      </c>
      <c r="C3106" s="196" t="s">
        <v>3192</v>
      </c>
      <c r="D3106" s="196" t="s">
        <v>3193</v>
      </c>
      <c r="E3106" s="197" t="s">
        <v>11</v>
      </c>
      <c r="F3106" s="196" t="s">
        <v>11</v>
      </c>
      <c r="G3106" s="196">
        <v>95785</v>
      </c>
      <c r="H3106" s="196" t="s">
        <v>3216</v>
      </c>
      <c r="I3106" s="196" t="s">
        <v>96</v>
      </c>
      <c r="J3106" s="196" t="s">
        <v>62</v>
      </c>
      <c r="K3106" s="197">
        <v>46.42</v>
      </c>
      <c r="L3106" s="196" t="s">
        <v>63</v>
      </c>
      <c r="M3106"/>
    </row>
    <row r="3107" spans="1:13" ht="13.5" hidden="1" x14ac:dyDescent="0.25">
      <c r="A3107" s="196" t="s">
        <v>3054</v>
      </c>
      <c r="B3107" s="196" t="s">
        <v>3055</v>
      </c>
      <c r="C3107" s="196" t="s">
        <v>3192</v>
      </c>
      <c r="D3107" s="196" t="s">
        <v>3193</v>
      </c>
      <c r="E3107" s="197" t="s">
        <v>11</v>
      </c>
      <c r="F3107" s="196" t="s">
        <v>11</v>
      </c>
      <c r="G3107" s="196">
        <v>95787</v>
      </c>
      <c r="H3107" s="196" t="s">
        <v>3217</v>
      </c>
      <c r="I3107" s="196" t="s">
        <v>96</v>
      </c>
      <c r="J3107" s="196" t="s">
        <v>62</v>
      </c>
      <c r="K3107" s="197">
        <v>36.29</v>
      </c>
      <c r="L3107" s="196" t="s">
        <v>63</v>
      </c>
      <c r="M3107"/>
    </row>
    <row r="3108" spans="1:13" ht="13.5" hidden="1" x14ac:dyDescent="0.25">
      <c r="A3108" s="196" t="s">
        <v>3054</v>
      </c>
      <c r="B3108" s="196" t="s">
        <v>3055</v>
      </c>
      <c r="C3108" s="196" t="s">
        <v>3192</v>
      </c>
      <c r="D3108" s="196" t="s">
        <v>3193</v>
      </c>
      <c r="E3108" s="197" t="s">
        <v>11</v>
      </c>
      <c r="F3108" s="196" t="s">
        <v>11</v>
      </c>
      <c r="G3108" s="196">
        <v>95789</v>
      </c>
      <c r="H3108" s="196" t="s">
        <v>3218</v>
      </c>
      <c r="I3108" s="196" t="s">
        <v>96</v>
      </c>
      <c r="J3108" s="196" t="s">
        <v>62</v>
      </c>
      <c r="K3108" s="197">
        <v>48.89</v>
      </c>
      <c r="L3108" s="196" t="s">
        <v>63</v>
      </c>
      <c r="M3108"/>
    </row>
    <row r="3109" spans="1:13" ht="13.5" hidden="1" x14ac:dyDescent="0.25">
      <c r="A3109" s="196" t="s">
        <v>3054</v>
      </c>
      <c r="B3109" s="196" t="s">
        <v>3055</v>
      </c>
      <c r="C3109" s="196" t="s">
        <v>3192</v>
      </c>
      <c r="D3109" s="196" t="s">
        <v>3193</v>
      </c>
      <c r="E3109" s="197" t="s">
        <v>11</v>
      </c>
      <c r="F3109" s="196" t="s">
        <v>11</v>
      </c>
      <c r="G3109" s="196">
        <v>95791</v>
      </c>
      <c r="H3109" s="196" t="s">
        <v>3219</v>
      </c>
      <c r="I3109" s="196" t="s">
        <v>96</v>
      </c>
      <c r="J3109" s="196" t="s">
        <v>62</v>
      </c>
      <c r="K3109" s="197">
        <v>67.239999999999995</v>
      </c>
      <c r="L3109" s="196" t="s">
        <v>63</v>
      </c>
      <c r="M3109"/>
    </row>
    <row r="3110" spans="1:13" ht="13.5" hidden="1" x14ac:dyDescent="0.25">
      <c r="A3110" s="196" t="s">
        <v>3054</v>
      </c>
      <c r="B3110" s="196" t="s">
        <v>3055</v>
      </c>
      <c r="C3110" s="196" t="s">
        <v>3192</v>
      </c>
      <c r="D3110" s="196" t="s">
        <v>3193</v>
      </c>
      <c r="E3110" s="197" t="s">
        <v>11</v>
      </c>
      <c r="F3110" s="196" t="s">
        <v>11</v>
      </c>
      <c r="G3110" s="196">
        <v>95795</v>
      </c>
      <c r="H3110" s="196" t="s">
        <v>3220</v>
      </c>
      <c r="I3110" s="196" t="s">
        <v>96</v>
      </c>
      <c r="J3110" s="196" t="s">
        <v>62</v>
      </c>
      <c r="K3110" s="197">
        <v>41.38</v>
      </c>
      <c r="L3110" s="196" t="s">
        <v>63</v>
      </c>
      <c r="M3110"/>
    </row>
    <row r="3111" spans="1:13" ht="13.5" hidden="1" x14ac:dyDescent="0.25">
      <c r="A3111" s="196" t="s">
        <v>3054</v>
      </c>
      <c r="B3111" s="196" t="s">
        <v>3055</v>
      </c>
      <c r="C3111" s="196" t="s">
        <v>3192</v>
      </c>
      <c r="D3111" s="196" t="s">
        <v>3193</v>
      </c>
      <c r="E3111" s="197" t="s">
        <v>11</v>
      </c>
      <c r="F3111" s="196" t="s">
        <v>11</v>
      </c>
      <c r="G3111" s="196">
        <v>95796</v>
      </c>
      <c r="H3111" s="196" t="s">
        <v>3221</v>
      </c>
      <c r="I3111" s="196" t="s">
        <v>96</v>
      </c>
      <c r="J3111" s="196" t="s">
        <v>62</v>
      </c>
      <c r="K3111" s="197">
        <v>57.44</v>
      </c>
      <c r="L3111" s="196" t="s">
        <v>63</v>
      </c>
      <c r="M3111"/>
    </row>
    <row r="3112" spans="1:13" ht="13.5" hidden="1" x14ac:dyDescent="0.25">
      <c r="A3112" s="196" t="s">
        <v>3054</v>
      </c>
      <c r="B3112" s="196" t="s">
        <v>3055</v>
      </c>
      <c r="C3112" s="196" t="s">
        <v>3192</v>
      </c>
      <c r="D3112" s="196" t="s">
        <v>3193</v>
      </c>
      <c r="E3112" s="197" t="s">
        <v>11</v>
      </c>
      <c r="F3112" s="196" t="s">
        <v>11</v>
      </c>
      <c r="G3112" s="196">
        <v>95797</v>
      </c>
      <c r="H3112" s="196" t="s">
        <v>3222</v>
      </c>
      <c r="I3112" s="196" t="s">
        <v>96</v>
      </c>
      <c r="J3112" s="196" t="s">
        <v>62</v>
      </c>
      <c r="K3112" s="197">
        <v>78.930000000000007</v>
      </c>
      <c r="L3112" s="196" t="s">
        <v>63</v>
      </c>
      <c r="M3112"/>
    </row>
    <row r="3113" spans="1:13" ht="13.5" hidden="1" x14ac:dyDescent="0.25">
      <c r="A3113" s="196" t="s">
        <v>3054</v>
      </c>
      <c r="B3113" s="196" t="s">
        <v>3055</v>
      </c>
      <c r="C3113" s="196" t="s">
        <v>3192</v>
      </c>
      <c r="D3113" s="196" t="s">
        <v>3193</v>
      </c>
      <c r="E3113" s="197" t="s">
        <v>11</v>
      </c>
      <c r="F3113" s="196" t="s">
        <v>11</v>
      </c>
      <c r="G3113" s="196">
        <v>95801</v>
      </c>
      <c r="H3113" s="196" t="s">
        <v>3223</v>
      </c>
      <c r="I3113" s="196" t="s">
        <v>96</v>
      </c>
      <c r="J3113" s="196" t="s">
        <v>62</v>
      </c>
      <c r="K3113" s="197">
        <v>49.09</v>
      </c>
      <c r="L3113" s="196" t="s">
        <v>63</v>
      </c>
      <c r="M3113"/>
    </row>
    <row r="3114" spans="1:13" ht="13.5" hidden="1" x14ac:dyDescent="0.25">
      <c r="A3114" s="196" t="s">
        <v>3054</v>
      </c>
      <c r="B3114" s="196" t="s">
        <v>3055</v>
      </c>
      <c r="C3114" s="196" t="s">
        <v>3192</v>
      </c>
      <c r="D3114" s="196" t="s">
        <v>3193</v>
      </c>
      <c r="E3114" s="197" t="s">
        <v>11</v>
      </c>
      <c r="F3114" s="196" t="s">
        <v>11</v>
      </c>
      <c r="G3114" s="196">
        <v>95802</v>
      </c>
      <c r="H3114" s="196" t="s">
        <v>3224</v>
      </c>
      <c r="I3114" s="196" t="s">
        <v>96</v>
      </c>
      <c r="J3114" s="196" t="s">
        <v>62</v>
      </c>
      <c r="K3114" s="197">
        <v>61.58</v>
      </c>
      <c r="L3114" s="196" t="s">
        <v>63</v>
      </c>
      <c r="M3114"/>
    </row>
    <row r="3115" spans="1:13" ht="13.5" hidden="1" x14ac:dyDescent="0.25">
      <c r="A3115" s="196" t="s">
        <v>3054</v>
      </c>
      <c r="B3115" s="196" t="s">
        <v>3055</v>
      </c>
      <c r="C3115" s="196" t="s">
        <v>3192</v>
      </c>
      <c r="D3115" s="196" t="s">
        <v>3193</v>
      </c>
      <c r="E3115" s="197" t="s">
        <v>11</v>
      </c>
      <c r="F3115" s="196" t="s">
        <v>11</v>
      </c>
      <c r="G3115" s="196">
        <v>95803</v>
      </c>
      <c r="H3115" s="196" t="s">
        <v>3225</v>
      </c>
      <c r="I3115" s="196" t="s">
        <v>96</v>
      </c>
      <c r="J3115" s="196" t="s">
        <v>62</v>
      </c>
      <c r="K3115" s="197">
        <v>88.59</v>
      </c>
      <c r="L3115" s="196" t="s">
        <v>63</v>
      </c>
      <c r="M3115"/>
    </row>
    <row r="3116" spans="1:13" ht="13.5" hidden="1" x14ac:dyDescent="0.25">
      <c r="A3116" s="196" t="s">
        <v>3054</v>
      </c>
      <c r="B3116" s="196" t="s">
        <v>3055</v>
      </c>
      <c r="C3116" s="196" t="s">
        <v>3192</v>
      </c>
      <c r="D3116" s="196" t="s">
        <v>3193</v>
      </c>
      <c r="E3116" s="197" t="s">
        <v>11</v>
      </c>
      <c r="F3116" s="196" t="s">
        <v>11</v>
      </c>
      <c r="G3116" s="196">
        <v>95804</v>
      </c>
      <c r="H3116" s="196" t="s">
        <v>3226</v>
      </c>
      <c r="I3116" s="196" t="s">
        <v>96</v>
      </c>
      <c r="J3116" s="196" t="s">
        <v>62</v>
      </c>
      <c r="K3116" s="197">
        <v>24.69</v>
      </c>
      <c r="L3116" s="196" t="s">
        <v>63</v>
      </c>
      <c r="M3116"/>
    </row>
    <row r="3117" spans="1:13" ht="13.5" hidden="1" x14ac:dyDescent="0.25">
      <c r="A3117" s="196" t="s">
        <v>3054</v>
      </c>
      <c r="B3117" s="196" t="s">
        <v>3055</v>
      </c>
      <c r="C3117" s="196" t="s">
        <v>3192</v>
      </c>
      <c r="D3117" s="196" t="s">
        <v>3193</v>
      </c>
      <c r="E3117" s="197" t="s">
        <v>11</v>
      </c>
      <c r="F3117" s="196" t="s">
        <v>11</v>
      </c>
      <c r="G3117" s="196">
        <v>95805</v>
      </c>
      <c r="H3117" s="196" t="s">
        <v>3227</v>
      </c>
      <c r="I3117" s="196" t="s">
        <v>96</v>
      </c>
      <c r="J3117" s="196" t="s">
        <v>62</v>
      </c>
      <c r="K3117" s="197">
        <v>26.56</v>
      </c>
      <c r="L3117" s="196" t="s">
        <v>63</v>
      </c>
      <c r="M3117"/>
    </row>
    <row r="3118" spans="1:13" ht="13.5" hidden="1" x14ac:dyDescent="0.25">
      <c r="A3118" s="196" t="s">
        <v>3054</v>
      </c>
      <c r="B3118" s="196" t="s">
        <v>3055</v>
      </c>
      <c r="C3118" s="196" t="s">
        <v>3192</v>
      </c>
      <c r="D3118" s="196" t="s">
        <v>3193</v>
      </c>
      <c r="E3118" s="197" t="s">
        <v>11</v>
      </c>
      <c r="F3118" s="196" t="s">
        <v>11</v>
      </c>
      <c r="G3118" s="196">
        <v>95806</v>
      </c>
      <c r="H3118" s="196" t="s">
        <v>3228</v>
      </c>
      <c r="I3118" s="196" t="s">
        <v>96</v>
      </c>
      <c r="J3118" s="196" t="s">
        <v>62</v>
      </c>
      <c r="K3118" s="197">
        <v>29.57</v>
      </c>
      <c r="L3118" s="196" t="s">
        <v>63</v>
      </c>
      <c r="M3118"/>
    </row>
    <row r="3119" spans="1:13" ht="13.5" hidden="1" x14ac:dyDescent="0.25">
      <c r="A3119" s="196" t="s">
        <v>3054</v>
      </c>
      <c r="B3119" s="196" t="s">
        <v>3055</v>
      </c>
      <c r="C3119" s="196" t="s">
        <v>3192</v>
      </c>
      <c r="D3119" s="196" t="s">
        <v>3193</v>
      </c>
      <c r="E3119" s="197" t="s">
        <v>11</v>
      </c>
      <c r="F3119" s="196" t="s">
        <v>11</v>
      </c>
      <c r="G3119" s="196">
        <v>95807</v>
      </c>
      <c r="H3119" s="196" t="s">
        <v>3229</v>
      </c>
      <c r="I3119" s="196" t="s">
        <v>96</v>
      </c>
      <c r="J3119" s="196" t="s">
        <v>62</v>
      </c>
      <c r="K3119" s="197">
        <v>29.65</v>
      </c>
      <c r="L3119" s="196" t="s">
        <v>63</v>
      </c>
      <c r="M3119"/>
    </row>
    <row r="3120" spans="1:13" ht="13.5" hidden="1" x14ac:dyDescent="0.25">
      <c r="A3120" s="196" t="s">
        <v>3054</v>
      </c>
      <c r="B3120" s="196" t="s">
        <v>3055</v>
      </c>
      <c r="C3120" s="196" t="s">
        <v>3192</v>
      </c>
      <c r="D3120" s="196" t="s">
        <v>3193</v>
      </c>
      <c r="E3120" s="197" t="s">
        <v>11</v>
      </c>
      <c r="F3120" s="196" t="s">
        <v>11</v>
      </c>
      <c r="G3120" s="196">
        <v>95808</v>
      </c>
      <c r="H3120" s="196" t="s">
        <v>3230</v>
      </c>
      <c r="I3120" s="196" t="s">
        <v>96</v>
      </c>
      <c r="J3120" s="196" t="s">
        <v>62</v>
      </c>
      <c r="K3120" s="197">
        <v>35.29</v>
      </c>
      <c r="L3120" s="196" t="s">
        <v>63</v>
      </c>
      <c r="M3120"/>
    </row>
    <row r="3121" spans="1:13" ht="13.5" hidden="1" x14ac:dyDescent="0.25">
      <c r="A3121" s="196" t="s">
        <v>3054</v>
      </c>
      <c r="B3121" s="196" t="s">
        <v>3055</v>
      </c>
      <c r="C3121" s="196" t="s">
        <v>3192</v>
      </c>
      <c r="D3121" s="196" t="s">
        <v>3193</v>
      </c>
      <c r="E3121" s="197" t="s">
        <v>11</v>
      </c>
      <c r="F3121" s="196" t="s">
        <v>11</v>
      </c>
      <c r="G3121" s="196">
        <v>95809</v>
      </c>
      <c r="H3121" s="196" t="s">
        <v>3231</v>
      </c>
      <c r="I3121" s="196" t="s">
        <v>96</v>
      </c>
      <c r="J3121" s="196" t="s">
        <v>62</v>
      </c>
      <c r="K3121" s="197">
        <v>44.65</v>
      </c>
      <c r="L3121" s="196" t="s">
        <v>63</v>
      </c>
      <c r="M3121"/>
    </row>
    <row r="3122" spans="1:13" ht="13.5" hidden="1" x14ac:dyDescent="0.25">
      <c r="A3122" s="196" t="s">
        <v>3054</v>
      </c>
      <c r="B3122" s="196" t="s">
        <v>3055</v>
      </c>
      <c r="C3122" s="196" t="s">
        <v>3192</v>
      </c>
      <c r="D3122" s="196" t="s">
        <v>3193</v>
      </c>
      <c r="E3122" s="197" t="s">
        <v>11</v>
      </c>
      <c r="F3122" s="196" t="s">
        <v>11</v>
      </c>
      <c r="G3122" s="196">
        <v>95810</v>
      </c>
      <c r="H3122" s="196" t="s">
        <v>3232</v>
      </c>
      <c r="I3122" s="196" t="s">
        <v>96</v>
      </c>
      <c r="J3122" s="196" t="s">
        <v>62</v>
      </c>
      <c r="K3122" s="197">
        <v>15.14</v>
      </c>
      <c r="L3122" s="196" t="s">
        <v>63</v>
      </c>
      <c r="M3122"/>
    </row>
    <row r="3123" spans="1:13" ht="13.5" hidden="1" x14ac:dyDescent="0.25">
      <c r="A3123" s="196" t="s">
        <v>3054</v>
      </c>
      <c r="B3123" s="196" t="s">
        <v>3055</v>
      </c>
      <c r="C3123" s="196" t="s">
        <v>3192</v>
      </c>
      <c r="D3123" s="196" t="s">
        <v>3193</v>
      </c>
      <c r="E3123" s="197" t="s">
        <v>11</v>
      </c>
      <c r="F3123" s="196" t="s">
        <v>11</v>
      </c>
      <c r="G3123" s="196">
        <v>95811</v>
      </c>
      <c r="H3123" s="196" t="s">
        <v>3233</v>
      </c>
      <c r="I3123" s="196" t="s">
        <v>96</v>
      </c>
      <c r="J3123" s="196" t="s">
        <v>62</v>
      </c>
      <c r="K3123" s="197">
        <v>20.79</v>
      </c>
      <c r="L3123" s="196" t="s">
        <v>63</v>
      </c>
      <c r="M3123"/>
    </row>
    <row r="3124" spans="1:13" ht="13.5" hidden="1" x14ac:dyDescent="0.25">
      <c r="A3124" s="196" t="s">
        <v>3054</v>
      </c>
      <c r="B3124" s="196" t="s">
        <v>3055</v>
      </c>
      <c r="C3124" s="196" t="s">
        <v>3192</v>
      </c>
      <c r="D3124" s="196" t="s">
        <v>3193</v>
      </c>
      <c r="E3124" s="197" t="s">
        <v>11</v>
      </c>
      <c r="F3124" s="196" t="s">
        <v>11</v>
      </c>
      <c r="G3124" s="196">
        <v>95812</v>
      </c>
      <c r="H3124" s="196" t="s">
        <v>3234</v>
      </c>
      <c r="I3124" s="196" t="s">
        <v>96</v>
      </c>
      <c r="J3124" s="196" t="s">
        <v>62</v>
      </c>
      <c r="K3124" s="197">
        <v>30.15</v>
      </c>
      <c r="L3124" s="196" t="s">
        <v>63</v>
      </c>
      <c r="M3124"/>
    </row>
    <row r="3125" spans="1:13" ht="13.5" hidden="1" x14ac:dyDescent="0.25">
      <c r="A3125" s="196" t="s">
        <v>3054</v>
      </c>
      <c r="B3125" s="196" t="s">
        <v>3055</v>
      </c>
      <c r="C3125" s="196" t="s">
        <v>3192</v>
      </c>
      <c r="D3125" s="196" t="s">
        <v>3193</v>
      </c>
      <c r="E3125" s="197" t="s">
        <v>11</v>
      </c>
      <c r="F3125" s="196" t="s">
        <v>11</v>
      </c>
      <c r="G3125" s="196">
        <v>95813</v>
      </c>
      <c r="H3125" s="196" t="s">
        <v>3235</v>
      </c>
      <c r="I3125" s="196" t="s">
        <v>96</v>
      </c>
      <c r="J3125" s="196" t="s">
        <v>62</v>
      </c>
      <c r="K3125" s="197">
        <v>18.14</v>
      </c>
      <c r="L3125" s="196" t="s">
        <v>63</v>
      </c>
      <c r="M3125"/>
    </row>
    <row r="3126" spans="1:13" ht="13.5" hidden="1" x14ac:dyDescent="0.25">
      <c r="A3126" s="196" t="s">
        <v>3054</v>
      </c>
      <c r="B3126" s="196" t="s">
        <v>3055</v>
      </c>
      <c r="C3126" s="196" t="s">
        <v>3192</v>
      </c>
      <c r="D3126" s="196" t="s">
        <v>3193</v>
      </c>
      <c r="E3126" s="197" t="s">
        <v>11</v>
      </c>
      <c r="F3126" s="196" t="s">
        <v>11</v>
      </c>
      <c r="G3126" s="196">
        <v>95814</v>
      </c>
      <c r="H3126" s="196" t="s">
        <v>3236</v>
      </c>
      <c r="I3126" s="196" t="s">
        <v>96</v>
      </c>
      <c r="J3126" s="196" t="s">
        <v>62</v>
      </c>
      <c r="K3126" s="197">
        <v>25.66</v>
      </c>
      <c r="L3126" s="196" t="s">
        <v>63</v>
      </c>
      <c r="M3126"/>
    </row>
    <row r="3127" spans="1:13" ht="13.5" hidden="1" x14ac:dyDescent="0.25">
      <c r="A3127" s="196" t="s">
        <v>3054</v>
      </c>
      <c r="B3127" s="196" t="s">
        <v>3055</v>
      </c>
      <c r="C3127" s="196" t="s">
        <v>3192</v>
      </c>
      <c r="D3127" s="196" t="s">
        <v>3193</v>
      </c>
      <c r="E3127" s="197" t="s">
        <v>11</v>
      </c>
      <c r="F3127" s="196" t="s">
        <v>11</v>
      </c>
      <c r="G3127" s="196">
        <v>95815</v>
      </c>
      <c r="H3127" s="196" t="s">
        <v>3237</v>
      </c>
      <c r="I3127" s="196" t="s">
        <v>96</v>
      </c>
      <c r="J3127" s="196" t="s">
        <v>62</v>
      </c>
      <c r="K3127" s="197">
        <v>39.33</v>
      </c>
      <c r="L3127" s="196" t="s">
        <v>63</v>
      </c>
      <c r="M3127"/>
    </row>
    <row r="3128" spans="1:13" ht="13.5" hidden="1" x14ac:dyDescent="0.25">
      <c r="A3128" s="196" t="s">
        <v>3054</v>
      </c>
      <c r="B3128" s="196" t="s">
        <v>3055</v>
      </c>
      <c r="C3128" s="196" t="s">
        <v>3192</v>
      </c>
      <c r="D3128" s="196" t="s">
        <v>3193</v>
      </c>
      <c r="E3128" s="197" t="s">
        <v>11</v>
      </c>
      <c r="F3128" s="196" t="s">
        <v>11</v>
      </c>
      <c r="G3128" s="196">
        <v>95816</v>
      </c>
      <c r="H3128" s="196" t="s">
        <v>3238</v>
      </c>
      <c r="I3128" s="196" t="s">
        <v>96</v>
      </c>
      <c r="J3128" s="196" t="s">
        <v>62</v>
      </c>
      <c r="K3128" s="197">
        <v>35.83</v>
      </c>
      <c r="L3128" s="196" t="s">
        <v>63</v>
      </c>
      <c r="M3128"/>
    </row>
    <row r="3129" spans="1:13" ht="13.5" hidden="1" x14ac:dyDescent="0.25">
      <c r="A3129" s="196" t="s">
        <v>3054</v>
      </c>
      <c r="B3129" s="196" t="s">
        <v>3055</v>
      </c>
      <c r="C3129" s="196" t="s">
        <v>3192</v>
      </c>
      <c r="D3129" s="196" t="s">
        <v>3193</v>
      </c>
      <c r="E3129" s="197" t="s">
        <v>11</v>
      </c>
      <c r="F3129" s="196" t="s">
        <v>11</v>
      </c>
      <c r="G3129" s="196">
        <v>95817</v>
      </c>
      <c r="H3129" s="196" t="s">
        <v>3239</v>
      </c>
      <c r="I3129" s="196" t="s">
        <v>96</v>
      </c>
      <c r="J3129" s="196" t="s">
        <v>62</v>
      </c>
      <c r="K3129" s="197">
        <v>44.86</v>
      </c>
      <c r="L3129" s="196" t="s">
        <v>63</v>
      </c>
      <c r="M3129"/>
    </row>
    <row r="3130" spans="1:13" ht="13.5" hidden="1" x14ac:dyDescent="0.25">
      <c r="A3130" s="196" t="s">
        <v>3054</v>
      </c>
      <c r="B3130" s="196" t="s">
        <v>3055</v>
      </c>
      <c r="C3130" s="196" t="s">
        <v>3192</v>
      </c>
      <c r="D3130" s="196" t="s">
        <v>3193</v>
      </c>
      <c r="E3130" s="197" t="s">
        <v>11</v>
      </c>
      <c r="F3130" s="196" t="s">
        <v>11</v>
      </c>
      <c r="G3130" s="196">
        <v>95818</v>
      </c>
      <c r="H3130" s="196" t="s">
        <v>3240</v>
      </c>
      <c r="I3130" s="196" t="s">
        <v>96</v>
      </c>
      <c r="J3130" s="196" t="s">
        <v>62</v>
      </c>
      <c r="K3130" s="197">
        <v>62.28</v>
      </c>
      <c r="L3130" s="196" t="s">
        <v>63</v>
      </c>
      <c r="M3130"/>
    </row>
    <row r="3131" spans="1:13" ht="13.5" hidden="1" x14ac:dyDescent="0.25">
      <c r="A3131" s="196" t="s">
        <v>3054</v>
      </c>
      <c r="B3131" s="196" t="s">
        <v>3055</v>
      </c>
      <c r="C3131" s="196" t="s">
        <v>3192</v>
      </c>
      <c r="D3131" s="196" t="s">
        <v>3193</v>
      </c>
      <c r="E3131" s="197" t="s">
        <v>11</v>
      </c>
      <c r="F3131" s="196" t="s">
        <v>11</v>
      </c>
      <c r="G3131" s="196">
        <v>97881</v>
      </c>
      <c r="H3131" s="196" t="s">
        <v>3241</v>
      </c>
      <c r="I3131" s="196" t="s">
        <v>96</v>
      </c>
      <c r="J3131" s="196" t="s">
        <v>62</v>
      </c>
      <c r="K3131" s="197">
        <v>144.77000000000001</v>
      </c>
      <c r="L3131" s="196" t="s">
        <v>63</v>
      </c>
      <c r="M3131"/>
    </row>
    <row r="3132" spans="1:13" ht="13.5" hidden="1" x14ac:dyDescent="0.25">
      <c r="A3132" s="196" t="s">
        <v>3054</v>
      </c>
      <c r="B3132" s="196" t="s">
        <v>3055</v>
      </c>
      <c r="C3132" s="196" t="s">
        <v>3192</v>
      </c>
      <c r="D3132" s="196" t="s">
        <v>3193</v>
      </c>
      <c r="E3132" s="197" t="s">
        <v>11</v>
      </c>
      <c r="F3132" s="196" t="s">
        <v>11</v>
      </c>
      <c r="G3132" s="196">
        <v>97882</v>
      </c>
      <c r="H3132" s="196" t="s">
        <v>3242</v>
      </c>
      <c r="I3132" s="196" t="s">
        <v>96</v>
      </c>
      <c r="J3132" s="196" t="s">
        <v>62</v>
      </c>
      <c r="K3132" s="197">
        <v>228.74</v>
      </c>
      <c r="L3132" s="196" t="s">
        <v>63</v>
      </c>
      <c r="M3132"/>
    </row>
    <row r="3133" spans="1:13" ht="13.5" hidden="1" x14ac:dyDescent="0.25">
      <c r="A3133" s="196" t="s">
        <v>3054</v>
      </c>
      <c r="B3133" s="196" t="s">
        <v>3055</v>
      </c>
      <c r="C3133" s="196" t="s">
        <v>3192</v>
      </c>
      <c r="D3133" s="196" t="s">
        <v>3193</v>
      </c>
      <c r="E3133" s="197" t="s">
        <v>11</v>
      </c>
      <c r="F3133" s="196" t="s">
        <v>11</v>
      </c>
      <c r="G3133" s="196">
        <v>97883</v>
      </c>
      <c r="H3133" s="196" t="s">
        <v>3243</v>
      </c>
      <c r="I3133" s="196" t="s">
        <v>96</v>
      </c>
      <c r="J3133" s="196" t="s">
        <v>62</v>
      </c>
      <c r="K3133" s="197">
        <v>440.01</v>
      </c>
      <c r="L3133" s="196" t="s">
        <v>63</v>
      </c>
      <c r="M3133"/>
    </row>
    <row r="3134" spans="1:13" ht="13.5" hidden="1" x14ac:dyDescent="0.25">
      <c r="A3134" s="196" t="s">
        <v>3054</v>
      </c>
      <c r="B3134" s="196" t="s">
        <v>3055</v>
      </c>
      <c r="C3134" s="196" t="s">
        <v>3192</v>
      </c>
      <c r="D3134" s="196" t="s">
        <v>3193</v>
      </c>
      <c r="E3134" s="197" t="s">
        <v>11</v>
      </c>
      <c r="F3134" s="196" t="s">
        <v>11</v>
      </c>
      <c r="G3134" s="196">
        <v>97884</v>
      </c>
      <c r="H3134" s="196" t="s">
        <v>3244</v>
      </c>
      <c r="I3134" s="196" t="s">
        <v>96</v>
      </c>
      <c r="J3134" s="196" t="s">
        <v>62</v>
      </c>
      <c r="K3134" s="197">
        <v>863.2</v>
      </c>
      <c r="L3134" s="196" t="s">
        <v>63</v>
      </c>
      <c r="M3134"/>
    </row>
    <row r="3135" spans="1:13" ht="13.5" hidden="1" x14ac:dyDescent="0.25">
      <c r="A3135" s="196" t="s">
        <v>3054</v>
      </c>
      <c r="B3135" s="196" t="s">
        <v>3055</v>
      </c>
      <c r="C3135" s="196" t="s">
        <v>3192</v>
      </c>
      <c r="D3135" s="196" t="s">
        <v>3193</v>
      </c>
      <c r="E3135" s="197" t="s">
        <v>11</v>
      </c>
      <c r="F3135" s="196" t="s">
        <v>11</v>
      </c>
      <c r="G3135" s="196">
        <v>97885</v>
      </c>
      <c r="H3135" s="196" t="s">
        <v>3245</v>
      </c>
      <c r="I3135" s="196" t="s">
        <v>96</v>
      </c>
      <c r="J3135" s="196" t="s">
        <v>62</v>
      </c>
      <c r="K3135" s="199">
        <v>1325.88</v>
      </c>
      <c r="L3135" s="196" t="s">
        <v>63</v>
      </c>
      <c r="M3135"/>
    </row>
    <row r="3136" spans="1:13" ht="13.5" hidden="1" x14ac:dyDescent="0.25">
      <c r="A3136" s="196" t="s">
        <v>3054</v>
      </c>
      <c r="B3136" s="196" t="s">
        <v>3055</v>
      </c>
      <c r="C3136" s="196" t="s">
        <v>3192</v>
      </c>
      <c r="D3136" s="196" t="s">
        <v>3193</v>
      </c>
      <c r="E3136" s="197" t="s">
        <v>11</v>
      </c>
      <c r="F3136" s="196" t="s">
        <v>11</v>
      </c>
      <c r="G3136" s="196">
        <v>97886</v>
      </c>
      <c r="H3136" s="196" t="s">
        <v>3246</v>
      </c>
      <c r="I3136" s="196" t="s">
        <v>96</v>
      </c>
      <c r="J3136" s="196" t="s">
        <v>62</v>
      </c>
      <c r="K3136" s="197">
        <v>181.79</v>
      </c>
      <c r="L3136" s="196" t="s">
        <v>63</v>
      </c>
      <c r="M3136"/>
    </row>
    <row r="3137" spans="1:13" ht="13.5" hidden="1" x14ac:dyDescent="0.25">
      <c r="A3137" s="196" t="s">
        <v>3054</v>
      </c>
      <c r="B3137" s="196" t="s">
        <v>3055</v>
      </c>
      <c r="C3137" s="196" t="s">
        <v>3192</v>
      </c>
      <c r="D3137" s="196" t="s">
        <v>3193</v>
      </c>
      <c r="E3137" s="197" t="s">
        <v>11</v>
      </c>
      <c r="F3137" s="196" t="s">
        <v>11</v>
      </c>
      <c r="G3137" s="196">
        <v>97887</v>
      </c>
      <c r="H3137" s="196" t="s">
        <v>3247</v>
      </c>
      <c r="I3137" s="196" t="s">
        <v>96</v>
      </c>
      <c r="J3137" s="196" t="s">
        <v>62</v>
      </c>
      <c r="K3137" s="197">
        <v>286.27</v>
      </c>
      <c r="L3137" s="196" t="s">
        <v>63</v>
      </c>
      <c r="M3137"/>
    </row>
    <row r="3138" spans="1:13" ht="13.5" hidden="1" x14ac:dyDescent="0.25">
      <c r="A3138" s="196" t="s">
        <v>3054</v>
      </c>
      <c r="B3138" s="196" t="s">
        <v>3055</v>
      </c>
      <c r="C3138" s="196" t="s">
        <v>3192</v>
      </c>
      <c r="D3138" s="196" t="s">
        <v>3193</v>
      </c>
      <c r="E3138" s="197" t="s">
        <v>11</v>
      </c>
      <c r="F3138" s="196" t="s">
        <v>11</v>
      </c>
      <c r="G3138" s="196">
        <v>97888</v>
      </c>
      <c r="H3138" s="196" t="s">
        <v>3248</v>
      </c>
      <c r="I3138" s="196" t="s">
        <v>96</v>
      </c>
      <c r="J3138" s="196" t="s">
        <v>62</v>
      </c>
      <c r="K3138" s="197">
        <v>548.59</v>
      </c>
      <c r="L3138" s="196" t="s">
        <v>63</v>
      </c>
      <c r="M3138"/>
    </row>
    <row r="3139" spans="1:13" ht="13.5" hidden="1" x14ac:dyDescent="0.25">
      <c r="A3139" s="196" t="s">
        <v>3054</v>
      </c>
      <c r="B3139" s="196" t="s">
        <v>3055</v>
      </c>
      <c r="C3139" s="196" t="s">
        <v>3192</v>
      </c>
      <c r="D3139" s="196" t="s">
        <v>3193</v>
      </c>
      <c r="E3139" s="197" t="s">
        <v>11</v>
      </c>
      <c r="F3139" s="196" t="s">
        <v>11</v>
      </c>
      <c r="G3139" s="196">
        <v>97889</v>
      </c>
      <c r="H3139" s="196" t="s">
        <v>3249</v>
      </c>
      <c r="I3139" s="196" t="s">
        <v>96</v>
      </c>
      <c r="J3139" s="196" t="s">
        <v>62</v>
      </c>
      <c r="K3139" s="197">
        <v>744.18</v>
      </c>
      <c r="L3139" s="196" t="s">
        <v>63</v>
      </c>
      <c r="M3139"/>
    </row>
    <row r="3140" spans="1:13" ht="13.5" hidden="1" x14ac:dyDescent="0.25">
      <c r="A3140" s="196" t="s">
        <v>3054</v>
      </c>
      <c r="B3140" s="196" t="s">
        <v>3055</v>
      </c>
      <c r="C3140" s="196" t="s">
        <v>3192</v>
      </c>
      <c r="D3140" s="196" t="s">
        <v>3193</v>
      </c>
      <c r="E3140" s="197" t="s">
        <v>11</v>
      </c>
      <c r="F3140" s="196" t="s">
        <v>11</v>
      </c>
      <c r="G3140" s="196">
        <v>97890</v>
      </c>
      <c r="H3140" s="196" t="s">
        <v>3250</v>
      </c>
      <c r="I3140" s="196" t="s">
        <v>96</v>
      </c>
      <c r="J3140" s="196" t="s">
        <v>62</v>
      </c>
      <c r="K3140" s="197">
        <v>827.4</v>
      </c>
      <c r="L3140" s="196" t="s">
        <v>63</v>
      </c>
      <c r="M3140"/>
    </row>
    <row r="3141" spans="1:13" ht="13.5" hidden="1" x14ac:dyDescent="0.25">
      <c r="A3141" s="196" t="s">
        <v>3054</v>
      </c>
      <c r="B3141" s="196" t="s">
        <v>3055</v>
      </c>
      <c r="C3141" s="196" t="s">
        <v>3192</v>
      </c>
      <c r="D3141" s="196" t="s">
        <v>3193</v>
      </c>
      <c r="E3141" s="197" t="s">
        <v>11</v>
      </c>
      <c r="F3141" s="196" t="s">
        <v>11</v>
      </c>
      <c r="G3141" s="196">
        <v>97891</v>
      </c>
      <c r="H3141" s="196" t="s">
        <v>3251</v>
      </c>
      <c r="I3141" s="196" t="s">
        <v>96</v>
      </c>
      <c r="J3141" s="196" t="s">
        <v>62</v>
      </c>
      <c r="K3141" s="197">
        <v>226</v>
      </c>
      <c r="L3141" s="196" t="s">
        <v>63</v>
      </c>
      <c r="M3141"/>
    </row>
    <row r="3142" spans="1:13" ht="13.5" hidden="1" x14ac:dyDescent="0.25">
      <c r="A3142" s="196" t="s">
        <v>3054</v>
      </c>
      <c r="B3142" s="196" t="s">
        <v>3055</v>
      </c>
      <c r="C3142" s="196" t="s">
        <v>3192</v>
      </c>
      <c r="D3142" s="196" t="s">
        <v>3193</v>
      </c>
      <c r="E3142" s="197" t="s">
        <v>11</v>
      </c>
      <c r="F3142" s="196" t="s">
        <v>11</v>
      </c>
      <c r="G3142" s="196">
        <v>97892</v>
      </c>
      <c r="H3142" s="196" t="s">
        <v>3252</v>
      </c>
      <c r="I3142" s="196" t="s">
        <v>96</v>
      </c>
      <c r="J3142" s="196" t="s">
        <v>62</v>
      </c>
      <c r="K3142" s="197">
        <v>421.18</v>
      </c>
      <c r="L3142" s="196" t="s">
        <v>63</v>
      </c>
      <c r="M3142"/>
    </row>
    <row r="3143" spans="1:13" ht="13.5" hidden="1" x14ac:dyDescent="0.25">
      <c r="A3143" s="196" t="s">
        <v>3054</v>
      </c>
      <c r="B3143" s="196" t="s">
        <v>3055</v>
      </c>
      <c r="C3143" s="196" t="s">
        <v>3192</v>
      </c>
      <c r="D3143" s="196" t="s">
        <v>3193</v>
      </c>
      <c r="E3143" s="197" t="s">
        <v>11</v>
      </c>
      <c r="F3143" s="196" t="s">
        <v>11</v>
      </c>
      <c r="G3143" s="196">
        <v>97893</v>
      </c>
      <c r="H3143" s="196" t="s">
        <v>3253</v>
      </c>
      <c r="I3143" s="196" t="s">
        <v>96</v>
      </c>
      <c r="J3143" s="196" t="s">
        <v>62</v>
      </c>
      <c r="K3143" s="197">
        <v>581.70000000000005</v>
      </c>
      <c r="L3143" s="196" t="s">
        <v>63</v>
      </c>
      <c r="M3143"/>
    </row>
    <row r="3144" spans="1:13" ht="13.5" hidden="1" x14ac:dyDescent="0.25">
      <c r="A3144" s="196" t="s">
        <v>3054</v>
      </c>
      <c r="B3144" s="196" t="s">
        <v>3055</v>
      </c>
      <c r="C3144" s="196" t="s">
        <v>3192</v>
      </c>
      <c r="D3144" s="196" t="s">
        <v>3193</v>
      </c>
      <c r="E3144" s="197" t="s">
        <v>11</v>
      </c>
      <c r="F3144" s="196" t="s">
        <v>11</v>
      </c>
      <c r="G3144" s="196">
        <v>97894</v>
      </c>
      <c r="H3144" s="196" t="s">
        <v>3254</v>
      </c>
      <c r="I3144" s="196" t="s">
        <v>96</v>
      </c>
      <c r="J3144" s="196" t="s">
        <v>62</v>
      </c>
      <c r="K3144" s="197">
        <v>630.49</v>
      </c>
      <c r="L3144" s="196" t="s">
        <v>63</v>
      </c>
      <c r="M3144"/>
    </row>
    <row r="3145" spans="1:13" ht="13.5" hidden="1" x14ac:dyDescent="0.25">
      <c r="A3145" s="196" t="s">
        <v>3054</v>
      </c>
      <c r="B3145" s="196" t="s">
        <v>3055</v>
      </c>
      <c r="C3145" s="196" t="s">
        <v>3192</v>
      </c>
      <c r="D3145" s="196" t="s">
        <v>3193</v>
      </c>
      <c r="E3145" s="197" t="s">
        <v>11</v>
      </c>
      <c r="F3145" s="196" t="s">
        <v>11</v>
      </c>
      <c r="G3145" s="196">
        <v>104396</v>
      </c>
      <c r="H3145" s="196" t="s">
        <v>3255</v>
      </c>
      <c r="I3145" s="196" t="s">
        <v>96</v>
      </c>
      <c r="J3145" s="196" t="s">
        <v>62</v>
      </c>
      <c r="K3145" s="197">
        <v>25.56</v>
      </c>
      <c r="L3145" s="196" t="s">
        <v>63</v>
      </c>
      <c r="M3145"/>
    </row>
    <row r="3146" spans="1:13" ht="13.5" hidden="1" x14ac:dyDescent="0.25">
      <c r="A3146" s="196" t="s">
        <v>3054</v>
      </c>
      <c r="B3146" s="196" t="s">
        <v>3055</v>
      </c>
      <c r="C3146" s="196" t="s">
        <v>3192</v>
      </c>
      <c r="D3146" s="196" t="s">
        <v>3193</v>
      </c>
      <c r="E3146" s="197" t="s">
        <v>11</v>
      </c>
      <c r="F3146" s="196" t="s">
        <v>11</v>
      </c>
      <c r="G3146" s="196">
        <v>104397</v>
      </c>
      <c r="H3146" s="196" t="s">
        <v>3256</v>
      </c>
      <c r="I3146" s="196" t="s">
        <v>96</v>
      </c>
      <c r="J3146" s="196" t="s">
        <v>62</v>
      </c>
      <c r="K3146" s="197">
        <v>30.04</v>
      </c>
      <c r="L3146" s="196" t="s">
        <v>63</v>
      </c>
      <c r="M3146"/>
    </row>
    <row r="3147" spans="1:13" ht="13.5" hidden="1" x14ac:dyDescent="0.25">
      <c r="A3147" s="196" t="s">
        <v>3054</v>
      </c>
      <c r="B3147" s="196" t="s">
        <v>3055</v>
      </c>
      <c r="C3147" s="196" t="s">
        <v>3192</v>
      </c>
      <c r="D3147" s="196" t="s">
        <v>3193</v>
      </c>
      <c r="E3147" s="197" t="s">
        <v>11</v>
      </c>
      <c r="F3147" s="196" t="s">
        <v>11</v>
      </c>
      <c r="G3147" s="196">
        <v>104398</v>
      </c>
      <c r="H3147" s="196" t="s">
        <v>3257</v>
      </c>
      <c r="I3147" s="196" t="s">
        <v>96</v>
      </c>
      <c r="J3147" s="196" t="s">
        <v>62</v>
      </c>
      <c r="K3147" s="197">
        <v>29.64</v>
      </c>
      <c r="L3147" s="196" t="s">
        <v>63</v>
      </c>
      <c r="M3147"/>
    </row>
    <row r="3148" spans="1:13" ht="13.5" hidden="1" x14ac:dyDescent="0.25">
      <c r="A3148" s="196" t="s">
        <v>3054</v>
      </c>
      <c r="B3148" s="196" t="s">
        <v>3055</v>
      </c>
      <c r="C3148" s="196" t="s">
        <v>3192</v>
      </c>
      <c r="D3148" s="196" t="s">
        <v>3193</v>
      </c>
      <c r="E3148" s="197" t="s">
        <v>11</v>
      </c>
      <c r="F3148" s="196" t="s">
        <v>11</v>
      </c>
      <c r="G3148" s="196">
        <v>104399</v>
      </c>
      <c r="H3148" s="196" t="s">
        <v>3258</v>
      </c>
      <c r="I3148" s="196" t="s">
        <v>96</v>
      </c>
      <c r="J3148" s="196" t="s">
        <v>62</v>
      </c>
      <c r="K3148" s="197">
        <v>34.29</v>
      </c>
      <c r="L3148" s="196" t="s">
        <v>63</v>
      </c>
      <c r="M3148"/>
    </row>
    <row r="3149" spans="1:13" ht="13.5" hidden="1" x14ac:dyDescent="0.25">
      <c r="A3149" s="196" t="s">
        <v>3054</v>
      </c>
      <c r="B3149" s="196" t="s">
        <v>3055</v>
      </c>
      <c r="C3149" s="196" t="s">
        <v>3192</v>
      </c>
      <c r="D3149" s="196" t="s">
        <v>3193</v>
      </c>
      <c r="E3149" s="197" t="s">
        <v>11</v>
      </c>
      <c r="F3149" s="196" t="s">
        <v>11</v>
      </c>
      <c r="G3149" s="196">
        <v>104400</v>
      </c>
      <c r="H3149" s="196" t="s">
        <v>3259</v>
      </c>
      <c r="I3149" s="196" t="s">
        <v>96</v>
      </c>
      <c r="J3149" s="196" t="s">
        <v>62</v>
      </c>
      <c r="K3149" s="197">
        <v>44.22</v>
      </c>
      <c r="L3149" s="196" t="s">
        <v>63</v>
      </c>
      <c r="M3149"/>
    </row>
    <row r="3150" spans="1:13" ht="13.5" hidden="1" x14ac:dyDescent="0.25">
      <c r="A3150" s="196" t="s">
        <v>3054</v>
      </c>
      <c r="B3150" s="196" t="s">
        <v>3055</v>
      </c>
      <c r="C3150" s="196" t="s">
        <v>3192</v>
      </c>
      <c r="D3150" s="196" t="s">
        <v>3193</v>
      </c>
      <c r="E3150" s="197" t="s">
        <v>11</v>
      </c>
      <c r="F3150" s="196" t="s">
        <v>11</v>
      </c>
      <c r="G3150" s="196">
        <v>104401</v>
      </c>
      <c r="H3150" s="196" t="s">
        <v>3260</v>
      </c>
      <c r="I3150" s="196" t="s">
        <v>96</v>
      </c>
      <c r="J3150" s="196" t="s">
        <v>62</v>
      </c>
      <c r="K3150" s="197">
        <v>27.56</v>
      </c>
      <c r="L3150" s="196" t="s">
        <v>63</v>
      </c>
      <c r="M3150"/>
    </row>
    <row r="3151" spans="1:13" ht="13.5" hidden="1" x14ac:dyDescent="0.25">
      <c r="A3151" s="196" t="s">
        <v>3054</v>
      </c>
      <c r="B3151" s="196" t="s">
        <v>3055</v>
      </c>
      <c r="C3151" s="196" t="s">
        <v>3192</v>
      </c>
      <c r="D3151" s="196" t="s">
        <v>3193</v>
      </c>
      <c r="E3151" s="197" t="s">
        <v>11</v>
      </c>
      <c r="F3151" s="196" t="s">
        <v>11</v>
      </c>
      <c r="G3151" s="196">
        <v>104402</v>
      </c>
      <c r="H3151" s="196" t="s">
        <v>3261</v>
      </c>
      <c r="I3151" s="196" t="s">
        <v>96</v>
      </c>
      <c r="J3151" s="196" t="s">
        <v>62</v>
      </c>
      <c r="K3151" s="197">
        <v>30.33</v>
      </c>
      <c r="L3151" s="196" t="s">
        <v>63</v>
      </c>
      <c r="M3151"/>
    </row>
    <row r="3152" spans="1:13" ht="13.5" hidden="1" x14ac:dyDescent="0.25">
      <c r="A3152" s="196" t="s">
        <v>3054</v>
      </c>
      <c r="B3152" s="196" t="s">
        <v>3055</v>
      </c>
      <c r="C3152" s="196" t="s">
        <v>3192</v>
      </c>
      <c r="D3152" s="196" t="s">
        <v>3193</v>
      </c>
      <c r="E3152" s="197" t="s">
        <v>11</v>
      </c>
      <c r="F3152" s="196" t="s">
        <v>11</v>
      </c>
      <c r="G3152" s="196">
        <v>104403</v>
      </c>
      <c r="H3152" s="196" t="s">
        <v>3262</v>
      </c>
      <c r="I3152" s="196" t="s">
        <v>96</v>
      </c>
      <c r="J3152" s="196" t="s">
        <v>62</v>
      </c>
      <c r="K3152" s="197">
        <v>37.64</v>
      </c>
      <c r="L3152" s="196" t="s">
        <v>63</v>
      </c>
      <c r="M3152"/>
    </row>
    <row r="3153" spans="1:13" ht="13.5" hidden="1" x14ac:dyDescent="0.25">
      <c r="A3153" s="196" t="s">
        <v>3054</v>
      </c>
      <c r="B3153" s="196" t="s">
        <v>3055</v>
      </c>
      <c r="C3153" s="196" t="s">
        <v>3192</v>
      </c>
      <c r="D3153" s="196" t="s">
        <v>3193</v>
      </c>
      <c r="E3153" s="197" t="s">
        <v>11</v>
      </c>
      <c r="F3153" s="196" t="s">
        <v>11</v>
      </c>
      <c r="G3153" s="196">
        <v>104404</v>
      </c>
      <c r="H3153" s="196" t="s">
        <v>3263</v>
      </c>
      <c r="I3153" s="196" t="s">
        <v>96</v>
      </c>
      <c r="J3153" s="196" t="s">
        <v>62</v>
      </c>
      <c r="K3153" s="197">
        <v>39.840000000000003</v>
      </c>
      <c r="L3153" s="196" t="s">
        <v>63</v>
      </c>
      <c r="M3153"/>
    </row>
    <row r="3154" spans="1:13" ht="13.5" hidden="1" x14ac:dyDescent="0.25">
      <c r="A3154" s="196" t="s">
        <v>3054</v>
      </c>
      <c r="B3154" s="196" t="s">
        <v>3055</v>
      </c>
      <c r="C3154" s="196" t="s">
        <v>3192</v>
      </c>
      <c r="D3154" s="196" t="s">
        <v>3193</v>
      </c>
      <c r="E3154" s="197" t="s">
        <v>11</v>
      </c>
      <c r="F3154" s="196" t="s">
        <v>11</v>
      </c>
      <c r="G3154" s="196">
        <v>104405</v>
      </c>
      <c r="H3154" s="196" t="s">
        <v>3264</v>
      </c>
      <c r="I3154" s="196" t="s">
        <v>96</v>
      </c>
      <c r="J3154" s="196" t="s">
        <v>62</v>
      </c>
      <c r="K3154" s="197">
        <v>53.84</v>
      </c>
      <c r="L3154" s="196" t="s">
        <v>63</v>
      </c>
      <c r="M3154"/>
    </row>
    <row r="3155" spans="1:13" ht="13.5" hidden="1" x14ac:dyDescent="0.25">
      <c r="A3155" s="196" t="s">
        <v>3054</v>
      </c>
      <c r="B3155" s="196" t="s">
        <v>3055</v>
      </c>
      <c r="C3155" s="196" t="s">
        <v>3265</v>
      </c>
      <c r="D3155" s="196" t="s">
        <v>3266</v>
      </c>
      <c r="E3155" s="197" t="s">
        <v>11</v>
      </c>
      <c r="F3155" s="196" t="s">
        <v>11</v>
      </c>
      <c r="G3155" s="196">
        <v>93653</v>
      </c>
      <c r="H3155" s="196" t="s">
        <v>3267</v>
      </c>
      <c r="I3155" s="196" t="s">
        <v>96</v>
      </c>
      <c r="J3155" s="196" t="s">
        <v>62</v>
      </c>
      <c r="K3155" s="197">
        <v>11.82</v>
      </c>
      <c r="L3155" s="196" t="s">
        <v>63</v>
      </c>
      <c r="M3155"/>
    </row>
    <row r="3156" spans="1:13" ht="13.5" hidden="1" x14ac:dyDescent="0.25">
      <c r="A3156" s="196" t="s">
        <v>3054</v>
      </c>
      <c r="B3156" s="196" t="s">
        <v>3055</v>
      </c>
      <c r="C3156" s="196" t="s">
        <v>3265</v>
      </c>
      <c r="D3156" s="196" t="s">
        <v>3266</v>
      </c>
      <c r="E3156" s="197" t="s">
        <v>11</v>
      </c>
      <c r="F3156" s="196" t="s">
        <v>11</v>
      </c>
      <c r="G3156" s="196">
        <v>93654</v>
      </c>
      <c r="H3156" s="196" t="s">
        <v>3268</v>
      </c>
      <c r="I3156" s="196" t="s">
        <v>96</v>
      </c>
      <c r="J3156" s="196" t="s">
        <v>62</v>
      </c>
      <c r="K3156" s="197">
        <v>12.75</v>
      </c>
      <c r="L3156" s="196" t="s">
        <v>63</v>
      </c>
      <c r="M3156"/>
    </row>
    <row r="3157" spans="1:13" ht="13.5" hidden="1" x14ac:dyDescent="0.25">
      <c r="A3157" s="196" t="s">
        <v>3054</v>
      </c>
      <c r="B3157" s="196" t="s">
        <v>3055</v>
      </c>
      <c r="C3157" s="196" t="s">
        <v>3265</v>
      </c>
      <c r="D3157" s="196" t="s">
        <v>3266</v>
      </c>
      <c r="E3157" s="197" t="s">
        <v>11</v>
      </c>
      <c r="F3157" s="196" t="s">
        <v>11</v>
      </c>
      <c r="G3157" s="196">
        <v>93655</v>
      </c>
      <c r="H3157" s="196" t="s">
        <v>3269</v>
      </c>
      <c r="I3157" s="196" t="s">
        <v>96</v>
      </c>
      <c r="J3157" s="196" t="s">
        <v>62</v>
      </c>
      <c r="K3157" s="197">
        <v>14.47</v>
      </c>
      <c r="L3157" s="196" t="s">
        <v>63</v>
      </c>
      <c r="M3157"/>
    </row>
    <row r="3158" spans="1:13" ht="13.5" hidden="1" x14ac:dyDescent="0.25">
      <c r="A3158" s="196" t="s">
        <v>3054</v>
      </c>
      <c r="B3158" s="196" t="s">
        <v>3055</v>
      </c>
      <c r="C3158" s="196" t="s">
        <v>3265</v>
      </c>
      <c r="D3158" s="196" t="s">
        <v>3266</v>
      </c>
      <c r="E3158" s="197" t="s">
        <v>11</v>
      </c>
      <c r="F3158" s="196" t="s">
        <v>11</v>
      </c>
      <c r="G3158" s="196">
        <v>93656</v>
      </c>
      <c r="H3158" s="196" t="s">
        <v>3270</v>
      </c>
      <c r="I3158" s="196" t="s">
        <v>96</v>
      </c>
      <c r="J3158" s="196" t="s">
        <v>62</v>
      </c>
      <c r="K3158" s="197">
        <v>14.47</v>
      </c>
      <c r="L3158" s="196" t="s">
        <v>63</v>
      </c>
      <c r="M3158"/>
    </row>
    <row r="3159" spans="1:13" ht="13.5" hidden="1" x14ac:dyDescent="0.25">
      <c r="A3159" s="196" t="s">
        <v>3054</v>
      </c>
      <c r="B3159" s="196" t="s">
        <v>3055</v>
      </c>
      <c r="C3159" s="196" t="s">
        <v>3265</v>
      </c>
      <c r="D3159" s="196" t="s">
        <v>3266</v>
      </c>
      <c r="E3159" s="197" t="s">
        <v>11</v>
      </c>
      <c r="F3159" s="196" t="s">
        <v>11</v>
      </c>
      <c r="G3159" s="196">
        <v>93657</v>
      </c>
      <c r="H3159" s="196" t="s">
        <v>3271</v>
      </c>
      <c r="I3159" s="196" t="s">
        <v>96</v>
      </c>
      <c r="J3159" s="196" t="s">
        <v>62</v>
      </c>
      <c r="K3159" s="197">
        <v>16.600000000000001</v>
      </c>
      <c r="L3159" s="196" t="s">
        <v>63</v>
      </c>
      <c r="M3159"/>
    </row>
    <row r="3160" spans="1:13" ht="13.5" hidden="1" x14ac:dyDescent="0.25">
      <c r="A3160" s="196" t="s">
        <v>3054</v>
      </c>
      <c r="B3160" s="196" t="s">
        <v>3055</v>
      </c>
      <c r="C3160" s="196" t="s">
        <v>3265</v>
      </c>
      <c r="D3160" s="196" t="s">
        <v>3266</v>
      </c>
      <c r="E3160" s="197" t="s">
        <v>11</v>
      </c>
      <c r="F3160" s="196" t="s">
        <v>11</v>
      </c>
      <c r="G3160" s="196">
        <v>93658</v>
      </c>
      <c r="H3160" s="196" t="s">
        <v>3272</v>
      </c>
      <c r="I3160" s="196" t="s">
        <v>96</v>
      </c>
      <c r="J3160" s="196" t="s">
        <v>62</v>
      </c>
      <c r="K3160" s="197">
        <v>24</v>
      </c>
      <c r="L3160" s="196" t="s">
        <v>63</v>
      </c>
      <c r="M3160"/>
    </row>
    <row r="3161" spans="1:13" ht="13.5" hidden="1" x14ac:dyDescent="0.25">
      <c r="A3161" s="196" t="s">
        <v>3054</v>
      </c>
      <c r="B3161" s="196" t="s">
        <v>3055</v>
      </c>
      <c r="C3161" s="196" t="s">
        <v>3265</v>
      </c>
      <c r="D3161" s="196" t="s">
        <v>3266</v>
      </c>
      <c r="E3161" s="197" t="s">
        <v>11</v>
      </c>
      <c r="F3161" s="196" t="s">
        <v>11</v>
      </c>
      <c r="G3161" s="196">
        <v>93659</v>
      </c>
      <c r="H3161" s="196" t="s">
        <v>3273</v>
      </c>
      <c r="I3161" s="196" t="s">
        <v>96</v>
      </c>
      <c r="J3161" s="196" t="s">
        <v>62</v>
      </c>
      <c r="K3161" s="197">
        <v>28.39</v>
      </c>
      <c r="L3161" s="196" t="s">
        <v>63</v>
      </c>
      <c r="M3161"/>
    </row>
    <row r="3162" spans="1:13" ht="13.5" hidden="1" x14ac:dyDescent="0.25">
      <c r="A3162" s="196" t="s">
        <v>3054</v>
      </c>
      <c r="B3162" s="196" t="s">
        <v>3055</v>
      </c>
      <c r="C3162" s="196" t="s">
        <v>3265</v>
      </c>
      <c r="D3162" s="196" t="s">
        <v>3266</v>
      </c>
      <c r="E3162" s="197" t="s">
        <v>11</v>
      </c>
      <c r="F3162" s="196" t="s">
        <v>11</v>
      </c>
      <c r="G3162" s="196">
        <v>93660</v>
      </c>
      <c r="H3162" s="196" t="s">
        <v>3274</v>
      </c>
      <c r="I3162" s="196" t="s">
        <v>96</v>
      </c>
      <c r="J3162" s="196" t="s">
        <v>62</v>
      </c>
      <c r="K3162" s="197">
        <v>54.17</v>
      </c>
      <c r="L3162" s="196" t="s">
        <v>63</v>
      </c>
      <c r="M3162"/>
    </row>
    <row r="3163" spans="1:13" ht="13.5" hidden="1" x14ac:dyDescent="0.25">
      <c r="A3163" s="196" t="s">
        <v>3054</v>
      </c>
      <c r="B3163" s="196" t="s">
        <v>3055</v>
      </c>
      <c r="C3163" s="196" t="s">
        <v>3265</v>
      </c>
      <c r="D3163" s="196" t="s">
        <v>3266</v>
      </c>
      <c r="E3163" s="197" t="s">
        <v>11</v>
      </c>
      <c r="F3163" s="196" t="s">
        <v>11</v>
      </c>
      <c r="G3163" s="196">
        <v>93661</v>
      </c>
      <c r="H3163" s="196" t="s">
        <v>3275</v>
      </c>
      <c r="I3163" s="196" t="s">
        <v>96</v>
      </c>
      <c r="J3163" s="196" t="s">
        <v>62</v>
      </c>
      <c r="K3163" s="197">
        <v>56.04</v>
      </c>
      <c r="L3163" s="196" t="s">
        <v>63</v>
      </c>
      <c r="M3163"/>
    </row>
    <row r="3164" spans="1:13" ht="13.5" hidden="1" x14ac:dyDescent="0.25">
      <c r="A3164" s="196" t="s">
        <v>3054</v>
      </c>
      <c r="B3164" s="196" t="s">
        <v>3055</v>
      </c>
      <c r="C3164" s="196" t="s">
        <v>3265</v>
      </c>
      <c r="D3164" s="196" t="s">
        <v>3266</v>
      </c>
      <c r="E3164" s="197" t="s">
        <v>11</v>
      </c>
      <c r="F3164" s="196" t="s">
        <v>11</v>
      </c>
      <c r="G3164" s="196">
        <v>93662</v>
      </c>
      <c r="H3164" s="196" t="s">
        <v>3276</v>
      </c>
      <c r="I3164" s="196" t="s">
        <v>96</v>
      </c>
      <c r="J3164" s="196" t="s">
        <v>62</v>
      </c>
      <c r="K3164" s="197">
        <v>59.49</v>
      </c>
      <c r="L3164" s="196" t="s">
        <v>63</v>
      </c>
      <c r="M3164"/>
    </row>
    <row r="3165" spans="1:13" ht="13.5" hidden="1" x14ac:dyDescent="0.25">
      <c r="A3165" s="196" t="s">
        <v>3054</v>
      </c>
      <c r="B3165" s="196" t="s">
        <v>3055</v>
      </c>
      <c r="C3165" s="196" t="s">
        <v>3265</v>
      </c>
      <c r="D3165" s="196" t="s">
        <v>3266</v>
      </c>
      <c r="E3165" s="197" t="s">
        <v>11</v>
      </c>
      <c r="F3165" s="196" t="s">
        <v>11</v>
      </c>
      <c r="G3165" s="196">
        <v>93663</v>
      </c>
      <c r="H3165" s="196" t="s">
        <v>3277</v>
      </c>
      <c r="I3165" s="196" t="s">
        <v>96</v>
      </c>
      <c r="J3165" s="196" t="s">
        <v>62</v>
      </c>
      <c r="K3165" s="197">
        <v>59.49</v>
      </c>
      <c r="L3165" s="196" t="s">
        <v>63</v>
      </c>
      <c r="M3165"/>
    </row>
    <row r="3166" spans="1:13" ht="13.5" hidden="1" x14ac:dyDescent="0.25">
      <c r="A3166" s="196" t="s">
        <v>3054</v>
      </c>
      <c r="B3166" s="196" t="s">
        <v>3055</v>
      </c>
      <c r="C3166" s="196" t="s">
        <v>3265</v>
      </c>
      <c r="D3166" s="196" t="s">
        <v>3266</v>
      </c>
      <c r="E3166" s="197" t="s">
        <v>11</v>
      </c>
      <c r="F3166" s="196" t="s">
        <v>11</v>
      </c>
      <c r="G3166" s="196">
        <v>93664</v>
      </c>
      <c r="H3166" s="196" t="s">
        <v>3278</v>
      </c>
      <c r="I3166" s="196" t="s">
        <v>96</v>
      </c>
      <c r="J3166" s="196" t="s">
        <v>62</v>
      </c>
      <c r="K3166" s="197">
        <v>63.74</v>
      </c>
      <c r="L3166" s="196" t="s">
        <v>63</v>
      </c>
      <c r="M3166"/>
    </row>
    <row r="3167" spans="1:13" ht="13.5" hidden="1" x14ac:dyDescent="0.25">
      <c r="A3167" s="196" t="s">
        <v>3054</v>
      </c>
      <c r="B3167" s="196" t="s">
        <v>3055</v>
      </c>
      <c r="C3167" s="196" t="s">
        <v>3265</v>
      </c>
      <c r="D3167" s="196" t="s">
        <v>3266</v>
      </c>
      <c r="E3167" s="197" t="s">
        <v>11</v>
      </c>
      <c r="F3167" s="196" t="s">
        <v>11</v>
      </c>
      <c r="G3167" s="196">
        <v>93665</v>
      </c>
      <c r="H3167" s="196" t="s">
        <v>3279</v>
      </c>
      <c r="I3167" s="196" t="s">
        <v>96</v>
      </c>
      <c r="J3167" s="196" t="s">
        <v>62</v>
      </c>
      <c r="K3167" s="197">
        <v>69.94</v>
      </c>
      <c r="L3167" s="196" t="s">
        <v>63</v>
      </c>
      <c r="M3167"/>
    </row>
    <row r="3168" spans="1:13" ht="13.5" hidden="1" x14ac:dyDescent="0.25">
      <c r="A3168" s="196" t="s">
        <v>3054</v>
      </c>
      <c r="B3168" s="196" t="s">
        <v>3055</v>
      </c>
      <c r="C3168" s="196" t="s">
        <v>3265</v>
      </c>
      <c r="D3168" s="196" t="s">
        <v>3266</v>
      </c>
      <c r="E3168" s="197" t="s">
        <v>11</v>
      </c>
      <c r="F3168" s="196" t="s">
        <v>11</v>
      </c>
      <c r="G3168" s="196">
        <v>93666</v>
      </c>
      <c r="H3168" s="196" t="s">
        <v>3280</v>
      </c>
      <c r="I3168" s="196" t="s">
        <v>96</v>
      </c>
      <c r="J3168" s="196" t="s">
        <v>62</v>
      </c>
      <c r="K3168" s="197">
        <v>78.7</v>
      </c>
      <c r="L3168" s="196" t="s">
        <v>63</v>
      </c>
      <c r="M3168"/>
    </row>
    <row r="3169" spans="1:13" ht="13.5" hidden="1" x14ac:dyDescent="0.25">
      <c r="A3169" s="196" t="s">
        <v>3054</v>
      </c>
      <c r="B3169" s="196" t="s">
        <v>3055</v>
      </c>
      <c r="C3169" s="196" t="s">
        <v>3265</v>
      </c>
      <c r="D3169" s="196" t="s">
        <v>3266</v>
      </c>
      <c r="E3169" s="197" t="s">
        <v>11</v>
      </c>
      <c r="F3169" s="196" t="s">
        <v>11</v>
      </c>
      <c r="G3169" s="196">
        <v>93667</v>
      </c>
      <c r="H3169" s="196" t="s">
        <v>3281</v>
      </c>
      <c r="I3169" s="196" t="s">
        <v>96</v>
      </c>
      <c r="J3169" s="196" t="s">
        <v>62</v>
      </c>
      <c r="K3169" s="197">
        <v>68.38</v>
      </c>
      <c r="L3169" s="196" t="s">
        <v>63</v>
      </c>
      <c r="M3169"/>
    </row>
    <row r="3170" spans="1:13" ht="13.5" hidden="1" x14ac:dyDescent="0.25">
      <c r="A3170" s="196" t="s">
        <v>3054</v>
      </c>
      <c r="B3170" s="196" t="s">
        <v>3055</v>
      </c>
      <c r="C3170" s="196" t="s">
        <v>3265</v>
      </c>
      <c r="D3170" s="196" t="s">
        <v>3266</v>
      </c>
      <c r="E3170" s="197" t="s">
        <v>11</v>
      </c>
      <c r="F3170" s="196" t="s">
        <v>11</v>
      </c>
      <c r="G3170" s="196">
        <v>93668</v>
      </c>
      <c r="H3170" s="196" t="s">
        <v>3282</v>
      </c>
      <c r="I3170" s="196" t="s">
        <v>96</v>
      </c>
      <c r="J3170" s="196" t="s">
        <v>62</v>
      </c>
      <c r="K3170" s="197">
        <v>71.19</v>
      </c>
      <c r="L3170" s="196" t="s">
        <v>63</v>
      </c>
      <c r="M3170"/>
    </row>
    <row r="3171" spans="1:13" ht="13.5" hidden="1" x14ac:dyDescent="0.25">
      <c r="A3171" s="196" t="s">
        <v>3054</v>
      </c>
      <c r="B3171" s="196" t="s">
        <v>3055</v>
      </c>
      <c r="C3171" s="196" t="s">
        <v>3265</v>
      </c>
      <c r="D3171" s="196" t="s">
        <v>3266</v>
      </c>
      <c r="E3171" s="197" t="s">
        <v>11</v>
      </c>
      <c r="F3171" s="196" t="s">
        <v>11</v>
      </c>
      <c r="G3171" s="196">
        <v>93669</v>
      </c>
      <c r="H3171" s="196" t="s">
        <v>3283</v>
      </c>
      <c r="I3171" s="196" t="s">
        <v>96</v>
      </c>
      <c r="J3171" s="196" t="s">
        <v>62</v>
      </c>
      <c r="K3171" s="197">
        <v>76.34</v>
      </c>
      <c r="L3171" s="196" t="s">
        <v>63</v>
      </c>
      <c r="M3171"/>
    </row>
    <row r="3172" spans="1:13" ht="13.5" hidden="1" x14ac:dyDescent="0.25">
      <c r="A3172" s="196" t="s">
        <v>3054</v>
      </c>
      <c r="B3172" s="196" t="s">
        <v>3055</v>
      </c>
      <c r="C3172" s="196" t="s">
        <v>3265</v>
      </c>
      <c r="D3172" s="196" t="s">
        <v>3266</v>
      </c>
      <c r="E3172" s="197" t="s">
        <v>11</v>
      </c>
      <c r="F3172" s="196" t="s">
        <v>11</v>
      </c>
      <c r="G3172" s="196">
        <v>93670</v>
      </c>
      <c r="H3172" s="196" t="s">
        <v>3284</v>
      </c>
      <c r="I3172" s="196" t="s">
        <v>96</v>
      </c>
      <c r="J3172" s="196" t="s">
        <v>62</v>
      </c>
      <c r="K3172" s="197">
        <v>76.34</v>
      </c>
      <c r="L3172" s="196" t="s">
        <v>63</v>
      </c>
      <c r="M3172"/>
    </row>
    <row r="3173" spans="1:13" ht="13.5" hidden="1" x14ac:dyDescent="0.25">
      <c r="A3173" s="196" t="s">
        <v>3054</v>
      </c>
      <c r="B3173" s="196" t="s">
        <v>3055</v>
      </c>
      <c r="C3173" s="196" t="s">
        <v>3265</v>
      </c>
      <c r="D3173" s="196" t="s">
        <v>3266</v>
      </c>
      <c r="E3173" s="197" t="s">
        <v>11</v>
      </c>
      <c r="F3173" s="196" t="s">
        <v>11</v>
      </c>
      <c r="G3173" s="196">
        <v>93671</v>
      </c>
      <c r="H3173" s="196" t="s">
        <v>3285</v>
      </c>
      <c r="I3173" s="196" t="s">
        <v>96</v>
      </c>
      <c r="J3173" s="196" t="s">
        <v>62</v>
      </c>
      <c r="K3173" s="197">
        <v>82.73</v>
      </c>
      <c r="L3173" s="196" t="s">
        <v>63</v>
      </c>
      <c r="M3173"/>
    </row>
    <row r="3174" spans="1:13" ht="13.5" hidden="1" x14ac:dyDescent="0.25">
      <c r="A3174" s="196" t="s">
        <v>3054</v>
      </c>
      <c r="B3174" s="196" t="s">
        <v>3055</v>
      </c>
      <c r="C3174" s="196" t="s">
        <v>3265</v>
      </c>
      <c r="D3174" s="196" t="s">
        <v>3266</v>
      </c>
      <c r="E3174" s="197" t="s">
        <v>11</v>
      </c>
      <c r="F3174" s="196" t="s">
        <v>11</v>
      </c>
      <c r="G3174" s="196">
        <v>93672</v>
      </c>
      <c r="H3174" s="196" t="s">
        <v>3286</v>
      </c>
      <c r="I3174" s="196" t="s">
        <v>96</v>
      </c>
      <c r="J3174" s="196" t="s">
        <v>62</v>
      </c>
      <c r="K3174" s="197">
        <v>93.1</v>
      </c>
      <c r="L3174" s="196" t="s">
        <v>63</v>
      </c>
      <c r="M3174"/>
    </row>
    <row r="3175" spans="1:13" ht="13.5" hidden="1" x14ac:dyDescent="0.25">
      <c r="A3175" s="196" t="s">
        <v>3054</v>
      </c>
      <c r="B3175" s="196" t="s">
        <v>3055</v>
      </c>
      <c r="C3175" s="196" t="s">
        <v>3265</v>
      </c>
      <c r="D3175" s="196" t="s">
        <v>3266</v>
      </c>
      <c r="E3175" s="197" t="s">
        <v>11</v>
      </c>
      <c r="F3175" s="196" t="s">
        <v>11</v>
      </c>
      <c r="G3175" s="196">
        <v>93673</v>
      </c>
      <c r="H3175" s="196" t="s">
        <v>3287</v>
      </c>
      <c r="I3175" s="196" t="s">
        <v>96</v>
      </c>
      <c r="J3175" s="196" t="s">
        <v>62</v>
      </c>
      <c r="K3175" s="197">
        <v>106.27</v>
      </c>
      <c r="L3175" s="196" t="s">
        <v>63</v>
      </c>
      <c r="M3175"/>
    </row>
    <row r="3176" spans="1:13" ht="13.5" hidden="1" x14ac:dyDescent="0.25">
      <c r="A3176" s="196" t="s">
        <v>3054</v>
      </c>
      <c r="B3176" s="196" t="s">
        <v>3055</v>
      </c>
      <c r="C3176" s="196" t="s">
        <v>3265</v>
      </c>
      <c r="D3176" s="196" t="s">
        <v>3266</v>
      </c>
      <c r="E3176" s="197" t="s">
        <v>11</v>
      </c>
      <c r="F3176" s="196" t="s">
        <v>11</v>
      </c>
      <c r="G3176" s="196">
        <v>97359</v>
      </c>
      <c r="H3176" s="196" t="s">
        <v>3288</v>
      </c>
      <c r="I3176" s="196" t="s">
        <v>96</v>
      </c>
      <c r="J3176" s="196" t="s">
        <v>62</v>
      </c>
      <c r="K3176" s="199">
        <v>3343.37</v>
      </c>
      <c r="L3176" s="196" t="s">
        <v>63</v>
      </c>
      <c r="M3176"/>
    </row>
    <row r="3177" spans="1:13" ht="13.5" hidden="1" x14ac:dyDescent="0.25">
      <c r="A3177" s="196" t="s">
        <v>3054</v>
      </c>
      <c r="B3177" s="196" t="s">
        <v>3055</v>
      </c>
      <c r="C3177" s="196" t="s">
        <v>3265</v>
      </c>
      <c r="D3177" s="196" t="s">
        <v>3266</v>
      </c>
      <c r="E3177" s="197" t="s">
        <v>11</v>
      </c>
      <c r="F3177" s="196" t="s">
        <v>11</v>
      </c>
      <c r="G3177" s="196">
        <v>97360</v>
      </c>
      <c r="H3177" s="196" t="s">
        <v>3289</v>
      </c>
      <c r="I3177" s="196" t="s">
        <v>96</v>
      </c>
      <c r="J3177" s="196" t="s">
        <v>62</v>
      </c>
      <c r="K3177" s="199">
        <v>6395.24</v>
      </c>
      <c r="L3177" s="196" t="s">
        <v>63</v>
      </c>
      <c r="M3177"/>
    </row>
    <row r="3178" spans="1:13" ht="13.5" hidden="1" x14ac:dyDescent="0.25">
      <c r="A3178" s="196" t="s">
        <v>3054</v>
      </c>
      <c r="B3178" s="196" t="s">
        <v>3055</v>
      </c>
      <c r="C3178" s="196" t="s">
        <v>3265</v>
      </c>
      <c r="D3178" s="196" t="s">
        <v>3266</v>
      </c>
      <c r="E3178" s="197" t="s">
        <v>11</v>
      </c>
      <c r="F3178" s="196" t="s">
        <v>11</v>
      </c>
      <c r="G3178" s="196">
        <v>97361</v>
      </c>
      <c r="H3178" s="196" t="s">
        <v>3290</v>
      </c>
      <c r="I3178" s="196" t="s">
        <v>96</v>
      </c>
      <c r="J3178" s="196" t="s">
        <v>62</v>
      </c>
      <c r="K3178" s="199">
        <v>8527</v>
      </c>
      <c r="L3178" s="196" t="s">
        <v>63</v>
      </c>
      <c r="M3178"/>
    </row>
    <row r="3179" spans="1:13" ht="13.5" hidden="1" x14ac:dyDescent="0.25">
      <c r="A3179" s="196" t="s">
        <v>3054</v>
      </c>
      <c r="B3179" s="196" t="s">
        <v>3055</v>
      </c>
      <c r="C3179" s="196" t="s">
        <v>3265</v>
      </c>
      <c r="D3179" s="196" t="s">
        <v>3266</v>
      </c>
      <c r="E3179" s="197" t="s">
        <v>11</v>
      </c>
      <c r="F3179" s="196" t="s">
        <v>11</v>
      </c>
      <c r="G3179" s="196">
        <v>97362</v>
      </c>
      <c r="H3179" s="196" t="s">
        <v>3291</v>
      </c>
      <c r="I3179" s="196" t="s">
        <v>96</v>
      </c>
      <c r="J3179" s="196" t="s">
        <v>62</v>
      </c>
      <c r="K3179" s="199">
        <v>1614.15</v>
      </c>
      <c r="L3179" s="196" t="s">
        <v>63</v>
      </c>
      <c r="M3179"/>
    </row>
    <row r="3180" spans="1:13" ht="13.5" hidden="1" x14ac:dyDescent="0.25">
      <c r="A3180" s="196" t="s">
        <v>3054</v>
      </c>
      <c r="B3180" s="196" t="s">
        <v>3055</v>
      </c>
      <c r="C3180" s="196" t="s">
        <v>3265</v>
      </c>
      <c r="D3180" s="196" t="s">
        <v>3266</v>
      </c>
      <c r="E3180" s="197" t="s">
        <v>11</v>
      </c>
      <c r="F3180" s="196" t="s">
        <v>11</v>
      </c>
      <c r="G3180" s="196">
        <v>101875</v>
      </c>
      <c r="H3180" s="196" t="s">
        <v>3292</v>
      </c>
      <c r="I3180" s="196" t="s">
        <v>96</v>
      </c>
      <c r="J3180" s="196" t="s">
        <v>62</v>
      </c>
      <c r="K3180" s="197">
        <v>358.5</v>
      </c>
      <c r="L3180" s="196" t="s">
        <v>63</v>
      </c>
      <c r="M3180"/>
    </row>
    <row r="3181" spans="1:13" ht="13.5" hidden="1" x14ac:dyDescent="0.25">
      <c r="A3181" s="196" t="s">
        <v>3054</v>
      </c>
      <c r="B3181" s="196" t="s">
        <v>3055</v>
      </c>
      <c r="C3181" s="196" t="s">
        <v>3265</v>
      </c>
      <c r="D3181" s="196" t="s">
        <v>3266</v>
      </c>
      <c r="E3181" s="197" t="s">
        <v>11</v>
      </c>
      <c r="F3181" s="196" t="s">
        <v>11</v>
      </c>
      <c r="G3181" s="196">
        <v>101876</v>
      </c>
      <c r="H3181" s="196" t="s">
        <v>3293</v>
      </c>
      <c r="I3181" s="196" t="s">
        <v>96</v>
      </c>
      <c r="J3181" s="196" t="s">
        <v>62</v>
      </c>
      <c r="K3181" s="197">
        <v>83.13</v>
      </c>
      <c r="L3181" s="196" t="s">
        <v>63</v>
      </c>
      <c r="M3181"/>
    </row>
    <row r="3182" spans="1:13" ht="13.5" hidden="1" x14ac:dyDescent="0.25">
      <c r="A3182" s="196" t="s">
        <v>3054</v>
      </c>
      <c r="B3182" s="196" t="s">
        <v>3055</v>
      </c>
      <c r="C3182" s="196" t="s">
        <v>3265</v>
      </c>
      <c r="D3182" s="196" t="s">
        <v>3266</v>
      </c>
      <c r="E3182" s="197" t="s">
        <v>11</v>
      </c>
      <c r="F3182" s="196" t="s">
        <v>11</v>
      </c>
      <c r="G3182" s="196">
        <v>101877</v>
      </c>
      <c r="H3182" s="196" t="s">
        <v>3294</v>
      </c>
      <c r="I3182" s="196" t="s">
        <v>96</v>
      </c>
      <c r="J3182" s="196" t="s">
        <v>62</v>
      </c>
      <c r="K3182" s="197">
        <v>59.47</v>
      </c>
      <c r="L3182" s="196" t="s">
        <v>63</v>
      </c>
      <c r="M3182"/>
    </row>
    <row r="3183" spans="1:13" ht="13.5" hidden="1" x14ac:dyDescent="0.25">
      <c r="A3183" s="196" t="s">
        <v>3054</v>
      </c>
      <c r="B3183" s="196" t="s">
        <v>3055</v>
      </c>
      <c r="C3183" s="196" t="s">
        <v>3265</v>
      </c>
      <c r="D3183" s="196" t="s">
        <v>3266</v>
      </c>
      <c r="E3183" s="197" t="s">
        <v>11</v>
      </c>
      <c r="F3183" s="196" t="s">
        <v>11</v>
      </c>
      <c r="G3183" s="196">
        <v>101878</v>
      </c>
      <c r="H3183" s="196" t="s">
        <v>3295</v>
      </c>
      <c r="I3183" s="196" t="s">
        <v>96</v>
      </c>
      <c r="J3183" s="196" t="s">
        <v>62</v>
      </c>
      <c r="K3183" s="197">
        <v>522.33000000000004</v>
      </c>
      <c r="L3183" s="196" t="s">
        <v>63</v>
      </c>
      <c r="M3183"/>
    </row>
    <row r="3184" spans="1:13" ht="13.5" hidden="1" x14ac:dyDescent="0.25">
      <c r="A3184" s="196" t="s">
        <v>3054</v>
      </c>
      <c r="B3184" s="196" t="s">
        <v>3055</v>
      </c>
      <c r="C3184" s="196" t="s">
        <v>3265</v>
      </c>
      <c r="D3184" s="196" t="s">
        <v>3266</v>
      </c>
      <c r="E3184" s="197" t="s">
        <v>11</v>
      </c>
      <c r="F3184" s="196" t="s">
        <v>11</v>
      </c>
      <c r="G3184" s="196">
        <v>101879</v>
      </c>
      <c r="H3184" s="196" t="s">
        <v>3296</v>
      </c>
      <c r="I3184" s="196" t="s">
        <v>96</v>
      </c>
      <c r="J3184" s="196" t="s">
        <v>62</v>
      </c>
      <c r="K3184" s="197">
        <v>512.88</v>
      </c>
      <c r="L3184" s="196" t="s">
        <v>63</v>
      </c>
      <c r="M3184"/>
    </row>
    <row r="3185" spans="1:13" ht="13.5" hidden="1" x14ac:dyDescent="0.25">
      <c r="A3185" s="196" t="s">
        <v>3054</v>
      </c>
      <c r="B3185" s="196" t="s">
        <v>3055</v>
      </c>
      <c r="C3185" s="196" t="s">
        <v>3265</v>
      </c>
      <c r="D3185" s="196" t="s">
        <v>3266</v>
      </c>
      <c r="E3185" s="197" t="s">
        <v>11</v>
      </c>
      <c r="F3185" s="196" t="s">
        <v>11</v>
      </c>
      <c r="G3185" s="196">
        <v>101880</v>
      </c>
      <c r="H3185" s="196" t="s">
        <v>3297</v>
      </c>
      <c r="I3185" s="196" t="s">
        <v>96</v>
      </c>
      <c r="J3185" s="196" t="s">
        <v>62</v>
      </c>
      <c r="K3185" s="197">
        <v>591.59</v>
      </c>
      <c r="L3185" s="196" t="s">
        <v>63</v>
      </c>
      <c r="M3185"/>
    </row>
    <row r="3186" spans="1:13" ht="13.5" hidden="1" x14ac:dyDescent="0.25">
      <c r="A3186" s="196" t="s">
        <v>3054</v>
      </c>
      <c r="B3186" s="196" t="s">
        <v>3055</v>
      </c>
      <c r="C3186" s="196" t="s">
        <v>3265</v>
      </c>
      <c r="D3186" s="196" t="s">
        <v>3266</v>
      </c>
      <c r="E3186" s="197" t="s">
        <v>11</v>
      </c>
      <c r="F3186" s="196" t="s">
        <v>11</v>
      </c>
      <c r="G3186" s="196">
        <v>101881</v>
      </c>
      <c r="H3186" s="196" t="s">
        <v>3298</v>
      </c>
      <c r="I3186" s="196" t="s">
        <v>96</v>
      </c>
      <c r="J3186" s="196" t="s">
        <v>62</v>
      </c>
      <c r="K3186" s="197">
        <v>839.64</v>
      </c>
      <c r="L3186" s="196" t="s">
        <v>63</v>
      </c>
      <c r="M3186"/>
    </row>
    <row r="3187" spans="1:13" ht="13.5" hidden="1" x14ac:dyDescent="0.25">
      <c r="A3187" s="196" t="s">
        <v>3054</v>
      </c>
      <c r="B3187" s="196" t="s">
        <v>3055</v>
      </c>
      <c r="C3187" s="196" t="s">
        <v>3265</v>
      </c>
      <c r="D3187" s="196" t="s">
        <v>3266</v>
      </c>
      <c r="E3187" s="197" t="s">
        <v>11</v>
      </c>
      <c r="F3187" s="196" t="s">
        <v>11</v>
      </c>
      <c r="G3187" s="196">
        <v>101882</v>
      </c>
      <c r="H3187" s="196" t="s">
        <v>3299</v>
      </c>
      <c r="I3187" s="196" t="s">
        <v>96</v>
      </c>
      <c r="J3187" s="196" t="s">
        <v>62</v>
      </c>
      <c r="K3187" s="199">
        <v>1181.24</v>
      </c>
      <c r="L3187" s="196" t="s">
        <v>63</v>
      </c>
      <c r="M3187"/>
    </row>
    <row r="3188" spans="1:13" ht="13.5" hidden="1" x14ac:dyDescent="0.25">
      <c r="A3188" s="196" t="s">
        <v>3054</v>
      </c>
      <c r="B3188" s="196" t="s">
        <v>3055</v>
      </c>
      <c r="C3188" s="196" t="s">
        <v>3265</v>
      </c>
      <c r="D3188" s="196" t="s">
        <v>3266</v>
      </c>
      <c r="E3188" s="197" t="s">
        <v>11</v>
      </c>
      <c r="F3188" s="196" t="s">
        <v>11</v>
      </c>
      <c r="G3188" s="196">
        <v>101883</v>
      </c>
      <c r="H3188" s="196" t="s">
        <v>3300</v>
      </c>
      <c r="I3188" s="196" t="s">
        <v>96</v>
      </c>
      <c r="J3188" s="196" t="s">
        <v>62</v>
      </c>
      <c r="K3188" s="197">
        <v>489.7</v>
      </c>
      <c r="L3188" s="196" t="s">
        <v>63</v>
      </c>
      <c r="M3188"/>
    </row>
    <row r="3189" spans="1:13" ht="13.5" hidden="1" x14ac:dyDescent="0.25">
      <c r="A3189" s="196" t="s">
        <v>3054</v>
      </c>
      <c r="B3189" s="196" t="s">
        <v>3055</v>
      </c>
      <c r="C3189" s="196" t="s">
        <v>3265</v>
      </c>
      <c r="D3189" s="196" t="s">
        <v>3266</v>
      </c>
      <c r="E3189" s="197" t="s">
        <v>11</v>
      </c>
      <c r="F3189" s="196" t="s">
        <v>11</v>
      </c>
      <c r="G3189" s="196">
        <v>101890</v>
      </c>
      <c r="H3189" s="196" t="s">
        <v>3301</v>
      </c>
      <c r="I3189" s="196" t="s">
        <v>96</v>
      </c>
      <c r="J3189" s="196" t="s">
        <v>62</v>
      </c>
      <c r="K3189" s="197">
        <v>16.89</v>
      </c>
      <c r="L3189" s="196" t="s">
        <v>63</v>
      </c>
      <c r="M3189"/>
    </row>
    <row r="3190" spans="1:13" ht="13.5" hidden="1" x14ac:dyDescent="0.25">
      <c r="A3190" s="196" t="s">
        <v>3054</v>
      </c>
      <c r="B3190" s="196" t="s">
        <v>3055</v>
      </c>
      <c r="C3190" s="196" t="s">
        <v>3265</v>
      </c>
      <c r="D3190" s="196" t="s">
        <v>3266</v>
      </c>
      <c r="E3190" s="197" t="s">
        <v>11</v>
      </c>
      <c r="F3190" s="196" t="s">
        <v>11</v>
      </c>
      <c r="G3190" s="196">
        <v>101891</v>
      </c>
      <c r="H3190" s="196" t="s">
        <v>3302</v>
      </c>
      <c r="I3190" s="196" t="s">
        <v>96</v>
      </c>
      <c r="J3190" s="196" t="s">
        <v>62</v>
      </c>
      <c r="K3190" s="197">
        <v>29.64</v>
      </c>
      <c r="L3190" s="196" t="s">
        <v>63</v>
      </c>
      <c r="M3190"/>
    </row>
    <row r="3191" spans="1:13" ht="13.5" hidden="1" x14ac:dyDescent="0.25">
      <c r="A3191" s="196" t="s">
        <v>3054</v>
      </c>
      <c r="B3191" s="196" t="s">
        <v>3055</v>
      </c>
      <c r="C3191" s="196" t="s">
        <v>3265</v>
      </c>
      <c r="D3191" s="196" t="s">
        <v>3266</v>
      </c>
      <c r="E3191" s="197" t="s">
        <v>11</v>
      </c>
      <c r="F3191" s="196" t="s">
        <v>11</v>
      </c>
      <c r="G3191" s="196">
        <v>101892</v>
      </c>
      <c r="H3191" s="196" t="s">
        <v>3303</v>
      </c>
      <c r="I3191" s="196" t="s">
        <v>96</v>
      </c>
      <c r="J3191" s="196" t="s">
        <v>62</v>
      </c>
      <c r="K3191" s="197">
        <v>69.61</v>
      </c>
      <c r="L3191" s="196" t="s">
        <v>63</v>
      </c>
      <c r="M3191"/>
    </row>
    <row r="3192" spans="1:13" ht="13.5" hidden="1" x14ac:dyDescent="0.25">
      <c r="A3192" s="196" t="s">
        <v>3054</v>
      </c>
      <c r="B3192" s="196" t="s">
        <v>3055</v>
      </c>
      <c r="C3192" s="196" t="s">
        <v>3265</v>
      </c>
      <c r="D3192" s="196" t="s">
        <v>3266</v>
      </c>
      <c r="E3192" s="197" t="s">
        <v>11</v>
      </c>
      <c r="F3192" s="196" t="s">
        <v>11</v>
      </c>
      <c r="G3192" s="196">
        <v>101893</v>
      </c>
      <c r="H3192" s="196" t="s">
        <v>3304</v>
      </c>
      <c r="I3192" s="196" t="s">
        <v>96</v>
      </c>
      <c r="J3192" s="196" t="s">
        <v>62</v>
      </c>
      <c r="K3192" s="197">
        <v>90.01</v>
      </c>
      <c r="L3192" s="196" t="s">
        <v>63</v>
      </c>
      <c r="M3192"/>
    </row>
    <row r="3193" spans="1:13" ht="13.5" hidden="1" x14ac:dyDescent="0.25">
      <c r="A3193" s="196" t="s">
        <v>3054</v>
      </c>
      <c r="B3193" s="196" t="s">
        <v>3055</v>
      </c>
      <c r="C3193" s="196" t="s">
        <v>3265</v>
      </c>
      <c r="D3193" s="196" t="s">
        <v>3266</v>
      </c>
      <c r="E3193" s="197" t="s">
        <v>11</v>
      </c>
      <c r="F3193" s="196" t="s">
        <v>11</v>
      </c>
      <c r="G3193" s="196">
        <v>101894</v>
      </c>
      <c r="H3193" s="196" t="s">
        <v>3305</v>
      </c>
      <c r="I3193" s="196" t="s">
        <v>96</v>
      </c>
      <c r="J3193" s="196" t="s">
        <v>62</v>
      </c>
      <c r="K3193" s="197">
        <v>167.57</v>
      </c>
      <c r="L3193" s="196" t="s">
        <v>63</v>
      </c>
      <c r="M3193"/>
    </row>
    <row r="3194" spans="1:13" ht="13.5" hidden="1" x14ac:dyDescent="0.25">
      <c r="A3194" s="196" t="s">
        <v>3054</v>
      </c>
      <c r="B3194" s="196" t="s">
        <v>3055</v>
      </c>
      <c r="C3194" s="196" t="s">
        <v>3265</v>
      </c>
      <c r="D3194" s="196" t="s">
        <v>3266</v>
      </c>
      <c r="E3194" s="197" t="s">
        <v>11</v>
      </c>
      <c r="F3194" s="196" t="s">
        <v>11</v>
      </c>
      <c r="G3194" s="196">
        <v>101895</v>
      </c>
      <c r="H3194" s="196" t="s">
        <v>3306</v>
      </c>
      <c r="I3194" s="196" t="s">
        <v>96</v>
      </c>
      <c r="J3194" s="196" t="s">
        <v>62</v>
      </c>
      <c r="K3194" s="197">
        <v>429.35</v>
      </c>
      <c r="L3194" s="196" t="s">
        <v>63</v>
      </c>
      <c r="M3194"/>
    </row>
    <row r="3195" spans="1:13" ht="13.5" hidden="1" x14ac:dyDescent="0.25">
      <c r="A3195" s="196" t="s">
        <v>3054</v>
      </c>
      <c r="B3195" s="196" t="s">
        <v>3055</v>
      </c>
      <c r="C3195" s="196" t="s">
        <v>3265</v>
      </c>
      <c r="D3195" s="196" t="s">
        <v>3266</v>
      </c>
      <c r="E3195" s="197" t="s">
        <v>11</v>
      </c>
      <c r="F3195" s="196" t="s">
        <v>11</v>
      </c>
      <c r="G3195" s="196">
        <v>101896</v>
      </c>
      <c r="H3195" s="196" t="s">
        <v>3307</v>
      </c>
      <c r="I3195" s="196" t="s">
        <v>96</v>
      </c>
      <c r="J3195" s="196" t="s">
        <v>62</v>
      </c>
      <c r="K3195" s="197">
        <v>623.52</v>
      </c>
      <c r="L3195" s="196" t="s">
        <v>63</v>
      </c>
      <c r="M3195"/>
    </row>
    <row r="3196" spans="1:13" ht="13.5" hidden="1" x14ac:dyDescent="0.25">
      <c r="A3196" s="196" t="s">
        <v>3054</v>
      </c>
      <c r="B3196" s="196" t="s">
        <v>3055</v>
      </c>
      <c r="C3196" s="196" t="s">
        <v>3265</v>
      </c>
      <c r="D3196" s="196" t="s">
        <v>3266</v>
      </c>
      <c r="E3196" s="197" t="s">
        <v>11</v>
      </c>
      <c r="F3196" s="196" t="s">
        <v>11</v>
      </c>
      <c r="G3196" s="196">
        <v>101897</v>
      </c>
      <c r="H3196" s="196" t="s">
        <v>3308</v>
      </c>
      <c r="I3196" s="196" t="s">
        <v>96</v>
      </c>
      <c r="J3196" s="196" t="s">
        <v>62</v>
      </c>
      <c r="K3196" s="197">
        <v>970.09</v>
      </c>
      <c r="L3196" s="196" t="s">
        <v>63</v>
      </c>
      <c r="M3196"/>
    </row>
    <row r="3197" spans="1:13" ht="13.5" hidden="1" x14ac:dyDescent="0.25">
      <c r="A3197" s="196" t="s">
        <v>3054</v>
      </c>
      <c r="B3197" s="196" t="s">
        <v>3055</v>
      </c>
      <c r="C3197" s="196" t="s">
        <v>3265</v>
      </c>
      <c r="D3197" s="196" t="s">
        <v>3266</v>
      </c>
      <c r="E3197" s="197" t="s">
        <v>11</v>
      </c>
      <c r="F3197" s="196" t="s">
        <v>11</v>
      </c>
      <c r="G3197" s="196">
        <v>101898</v>
      </c>
      <c r="H3197" s="196" t="s">
        <v>3309</v>
      </c>
      <c r="I3197" s="196" t="s">
        <v>96</v>
      </c>
      <c r="J3197" s="196" t="s">
        <v>62</v>
      </c>
      <c r="K3197" s="199">
        <v>1282.1300000000001</v>
      </c>
      <c r="L3197" s="196" t="s">
        <v>63</v>
      </c>
      <c r="M3197"/>
    </row>
    <row r="3198" spans="1:13" ht="13.5" hidden="1" x14ac:dyDescent="0.25">
      <c r="A3198" s="196" t="s">
        <v>3054</v>
      </c>
      <c r="B3198" s="196" t="s">
        <v>3055</v>
      </c>
      <c r="C3198" s="196" t="s">
        <v>3265</v>
      </c>
      <c r="D3198" s="196" t="s">
        <v>3266</v>
      </c>
      <c r="E3198" s="197" t="s">
        <v>11</v>
      </c>
      <c r="F3198" s="196" t="s">
        <v>11</v>
      </c>
      <c r="G3198" s="196">
        <v>101899</v>
      </c>
      <c r="H3198" s="196" t="s">
        <v>3310</v>
      </c>
      <c r="I3198" s="196" t="s">
        <v>96</v>
      </c>
      <c r="J3198" s="196" t="s">
        <v>62</v>
      </c>
      <c r="K3198" s="199">
        <v>2024.33</v>
      </c>
      <c r="L3198" s="196" t="s">
        <v>63</v>
      </c>
      <c r="M3198"/>
    </row>
    <row r="3199" spans="1:13" ht="13.5" hidden="1" x14ac:dyDescent="0.25">
      <c r="A3199" s="196" t="s">
        <v>3054</v>
      </c>
      <c r="B3199" s="196" t="s">
        <v>3055</v>
      </c>
      <c r="C3199" s="196" t="s">
        <v>3265</v>
      </c>
      <c r="D3199" s="196" t="s">
        <v>3266</v>
      </c>
      <c r="E3199" s="197" t="s">
        <v>11</v>
      </c>
      <c r="F3199" s="196" t="s">
        <v>11</v>
      </c>
      <c r="G3199" s="196">
        <v>101900</v>
      </c>
      <c r="H3199" s="196" t="s">
        <v>3311</v>
      </c>
      <c r="I3199" s="196" t="s">
        <v>96</v>
      </c>
      <c r="J3199" s="196" t="s">
        <v>62</v>
      </c>
      <c r="K3199" s="199">
        <v>4174.08</v>
      </c>
      <c r="L3199" s="196" t="s">
        <v>63</v>
      </c>
      <c r="M3199"/>
    </row>
    <row r="3200" spans="1:13" ht="13.5" hidden="1" x14ac:dyDescent="0.25">
      <c r="A3200" s="196" t="s">
        <v>3054</v>
      </c>
      <c r="B3200" s="196" t="s">
        <v>3055</v>
      </c>
      <c r="C3200" s="196" t="s">
        <v>3265</v>
      </c>
      <c r="D3200" s="196" t="s">
        <v>3266</v>
      </c>
      <c r="E3200" s="197" t="s">
        <v>11</v>
      </c>
      <c r="F3200" s="196" t="s">
        <v>11</v>
      </c>
      <c r="G3200" s="196">
        <v>101901</v>
      </c>
      <c r="H3200" s="196" t="s">
        <v>3312</v>
      </c>
      <c r="I3200" s="196" t="s">
        <v>96</v>
      </c>
      <c r="J3200" s="196" t="s">
        <v>62</v>
      </c>
      <c r="K3200" s="197">
        <v>166.92</v>
      </c>
      <c r="L3200" s="196" t="s">
        <v>63</v>
      </c>
      <c r="M3200"/>
    </row>
    <row r="3201" spans="1:13" ht="13.5" hidden="1" x14ac:dyDescent="0.25">
      <c r="A3201" s="196" t="s">
        <v>3054</v>
      </c>
      <c r="B3201" s="196" t="s">
        <v>3055</v>
      </c>
      <c r="C3201" s="196" t="s">
        <v>3265</v>
      </c>
      <c r="D3201" s="196" t="s">
        <v>3266</v>
      </c>
      <c r="E3201" s="197" t="s">
        <v>11</v>
      </c>
      <c r="F3201" s="196" t="s">
        <v>11</v>
      </c>
      <c r="G3201" s="196">
        <v>101902</v>
      </c>
      <c r="H3201" s="196" t="s">
        <v>3313</v>
      </c>
      <c r="I3201" s="196" t="s">
        <v>96</v>
      </c>
      <c r="J3201" s="196" t="s">
        <v>62</v>
      </c>
      <c r="K3201" s="197">
        <v>206.71</v>
      </c>
      <c r="L3201" s="196" t="s">
        <v>63</v>
      </c>
      <c r="M3201"/>
    </row>
    <row r="3202" spans="1:13" ht="13.5" hidden="1" x14ac:dyDescent="0.25">
      <c r="A3202" s="196" t="s">
        <v>3054</v>
      </c>
      <c r="B3202" s="196" t="s">
        <v>3055</v>
      </c>
      <c r="C3202" s="196" t="s">
        <v>3265</v>
      </c>
      <c r="D3202" s="196" t="s">
        <v>3266</v>
      </c>
      <c r="E3202" s="197" t="s">
        <v>11</v>
      </c>
      <c r="F3202" s="196" t="s">
        <v>11</v>
      </c>
      <c r="G3202" s="196">
        <v>101903</v>
      </c>
      <c r="H3202" s="196" t="s">
        <v>3314</v>
      </c>
      <c r="I3202" s="196" t="s">
        <v>96</v>
      </c>
      <c r="J3202" s="196" t="s">
        <v>62</v>
      </c>
      <c r="K3202" s="197">
        <v>431.28</v>
      </c>
      <c r="L3202" s="196" t="s">
        <v>63</v>
      </c>
      <c r="M3202"/>
    </row>
    <row r="3203" spans="1:13" ht="13.5" hidden="1" x14ac:dyDescent="0.25">
      <c r="A3203" s="196" t="s">
        <v>3054</v>
      </c>
      <c r="B3203" s="196" t="s">
        <v>3055</v>
      </c>
      <c r="C3203" s="196" t="s">
        <v>3265</v>
      </c>
      <c r="D3203" s="196" t="s">
        <v>3266</v>
      </c>
      <c r="E3203" s="197" t="s">
        <v>11</v>
      </c>
      <c r="F3203" s="196" t="s">
        <v>11</v>
      </c>
      <c r="G3203" s="196">
        <v>101904</v>
      </c>
      <c r="H3203" s="196" t="s">
        <v>3315</v>
      </c>
      <c r="I3203" s="196" t="s">
        <v>96</v>
      </c>
      <c r="J3203" s="196" t="s">
        <v>62</v>
      </c>
      <c r="K3203" s="199">
        <v>1572.19</v>
      </c>
      <c r="L3203" s="196" t="s">
        <v>63</v>
      </c>
      <c r="M3203"/>
    </row>
    <row r="3204" spans="1:13" ht="13.5" hidden="1" x14ac:dyDescent="0.25">
      <c r="A3204" s="196" t="s">
        <v>3054</v>
      </c>
      <c r="B3204" s="196" t="s">
        <v>3055</v>
      </c>
      <c r="C3204" s="196" t="s">
        <v>3265</v>
      </c>
      <c r="D3204" s="196" t="s">
        <v>3266</v>
      </c>
      <c r="E3204" s="197" t="s">
        <v>11</v>
      </c>
      <c r="F3204" s="196" t="s">
        <v>11</v>
      </c>
      <c r="G3204" s="196">
        <v>101938</v>
      </c>
      <c r="H3204" s="196" t="s">
        <v>3316</v>
      </c>
      <c r="I3204" s="196" t="s">
        <v>96</v>
      </c>
      <c r="J3204" s="196" t="s">
        <v>62</v>
      </c>
      <c r="K3204" s="197">
        <v>110.51</v>
      </c>
      <c r="L3204" s="196" t="s">
        <v>63</v>
      </c>
      <c r="M3204"/>
    </row>
    <row r="3205" spans="1:13" ht="13.5" hidden="1" x14ac:dyDescent="0.25">
      <c r="A3205" s="196" t="s">
        <v>3054</v>
      </c>
      <c r="B3205" s="196" t="s">
        <v>3055</v>
      </c>
      <c r="C3205" s="196" t="s">
        <v>3265</v>
      </c>
      <c r="D3205" s="196" t="s">
        <v>3266</v>
      </c>
      <c r="E3205" s="197" t="s">
        <v>11</v>
      </c>
      <c r="F3205" s="196" t="s">
        <v>11</v>
      </c>
      <c r="G3205" s="196">
        <v>101946</v>
      </c>
      <c r="H3205" s="196" t="s">
        <v>3317</v>
      </c>
      <c r="I3205" s="196" t="s">
        <v>96</v>
      </c>
      <c r="J3205" s="196" t="s">
        <v>62</v>
      </c>
      <c r="K3205" s="197">
        <v>190.46</v>
      </c>
      <c r="L3205" s="196" t="s">
        <v>63</v>
      </c>
      <c r="M3205"/>
    </row>
    <row r="3206" spans="1:13" ht="13.5" hidden="1" x14ac:dyDescent="0.25">
      <c r="A3206" s="196" t="s">
        <v>3054</v>
      </c>
      <c r="B3206" s="196" t="s">
        <v>3055</v>
      </c>
      <c r="C3206" s="196" t="s">
        <v>3318</v>
      </c>
      <c r="D3206" s="196" t="s">
        <v>3319</v>
      </c>
      <c r="E3206" s="197" t="s">
        <v>11</v>
      </c>
      <c r="F3206" s="196" t="s">
        <v>11</v>
      </c>
      <c r="G3206" s="196">
        <v>91945</v>
      </c>
      <c r="H3206" s="196" t="s">
        <v>3320</v>
      </c>
      <c r="I3206" s="196" t="s">
        <v>96</v>
      </c>
      <c r="J3206" s="196" t="s">
        <v>62</v>
      </c>
      <c r="K3206" s="197">
        <v>18.760000000000002</v>
      </c>
      <c r="L3206" s="196" t="s">
        <v>63</v>
      </c>
      <c r="M3206"/>
    </row>
    <row r="3207" spans="1:13" ht="13.5" hidden="1" x14ac:dyDescent="0.25">
      <c r="A3207" s="196" t="s">
        <v>3054</v>
      </c>
      <c r="B3207" s="196" t="s">
        <v>3055</v>
      </c>
      <c r="C3207" s="196" t="s">
        <v>3318</v>
      </c>
      <c r="D3207" s="196" t="s">
        <v>3319</v>
      </c>
      <c r="E3207" s="197" t="s">
        <v>11</v>
      </c>
      <c r="F3207" s="196" t="s">
        <v>11</v>
      </c>
      <c r="G3207" s="196">
        <v>91946</v>
      </c>
      <c r="H3207" s="196" t="s">
        <v>3321</v>
      </c>
      <c r="I3207" s="196" t="s">
        <v>96</v>
      </c>
      <c r="J3207" s="196" t="s">
        <v>62</v>
      </c>
      <c r="K3207" s="197">
        <v>14.31</v>
      </c>
      <c r="L3207" s="196" t="s">
        <v>63</v>
      </c>
      <c r="M3207"/>
    </row>
    <row r="3208" spans="1:13" ht="13.5" hidden="1" x14ac:dyDescent="0.25">
      <c r="A3208" s="196" t="s">
        <v>3054</v>
      </c>
      <c r="B3208" s="196" t="s">
        <v>3055</v>
      </c>
      <c r="C3208" s="196" t="s">
        <v>3318</v>
      </c>
      <c r="D3208" s="196" t="s">
        <v>3319</v>
      </c>
      <c r="E3208" s="197" t="s">
        <v>11</v>
      </c>
      <c r="F3208" s="196" t="s">
        <v>11</v>
      </c>
      <c r="G3208" s="196">
        <v>91947</v>
      </c>
      <c r="H3208" s="196" t="s">
        <v>3322</v>
      </c>
      <c r="I3208" s="196" t="s">
        <v>96</v>
      </c>
      <c r="J3208" s="196" t="s">
        <v>62</v>
      </c>
      <c r="K3208" s="197">
        <v>11.52</v>
      </c>
      <c r="L3208" s="196" t="s">
        <v>63</v>
      </c>
      <c r="M3208"/>
    </row>
    <row r="3209" spans="1:13" ht="13.5" hidden="1" x14ac:dyDescent="0.25">
      <c r="A3209" s="196" t="s">
        <v>3054</v>
      </c>
      <c r="B3209" s="196" t="s">
        <v>3055</v>
      </c>
      <c r="C3209" s="196" t="s">
        <v>3318</v>
      </c>
      <c r="D3209" s="196" t="s">
        <v>3319</v>
      </c>
      <c r="E3209" s="197" t="s">
        <v>11</v>
      </c>
      <c r="F3209" s="196" t="s">
        <v>11</v>
      </c>
      <c r="G3209" s="196">
        <v>91949</v>
      </c>
      <c r="H3209" s="196" t="s">
        <v>3323</v>
      </c>
      <c r="I3209" s="196" t="s">
        <v>96</v>
      </c>
      <c r="J3209" s="196" t="s">
        <v>62</v>
      </c>
      <c r="K3209" s="197">
        <v>25.6</v>
      </c>
      <c r="L3209" s="196" t="s">
        <v>63</v>
      </c>
      <c r="M3209"/>
    </row>
    <row r="3210" spans="1:13" ht="13.5" hidden="1" x14ac:dyDescent="0.25">
      <c r="A3210" s="196" t="s">
        <v>3054</v>
      </c>
      <c r="B3210" s="196" t="s">
        <v>3055</v>
      </c>
      <c r="C3210" s="196" t="s">
        <v>3318</v>
      </c>
      <c r="D3210" s="196" t="s">
        <v>3319</v>
      </c>
      <c r="E3210" s="197" t="s">
        <v>11</v>
      </c>
      <c r="F3210" s="196" t="s">
        <v>11</v>
      </c>
      <c r="G3210" s="196">
        <v>91950</v>
      </c>
      <c r="H3210" s="196" t="s">
        <v>3324</v>
      </c>
      <c r="I3210" s="196" t="s">
        <v>96</v>
      </c>
      <c r="J3210" s="196" t="s">
        <v>62</v>
      </c>
      <c r="K3210" s="197">
        <v>20.16</v>
      </c>
      <c r="L3210" s="196" t="s">
        <v>63</v>
      </c>
      <c r="M3210"/>
    </row>
    <row r="3211" spans="1:13" ht="13.5" hidden="1" x14ac:dyDescent="0.25">
      <c r="A3211" s="196" t="s">
        <v>3054</v>
      </c>
      <c r="B3211" s="196" t="s">
        <v>3055</v>
      </c>
      <c r="C3211" s="196" t="s">
        <v>3318</v>
      </c>
      <c r="D3211" s="196" t="s">
        <v>3319</v>
      </c>
      <c r="E3211" s="197" t="s">
        <v>11</v>
      </c>
      <c r="F3211" s="196" t="s">
        <v>11</v>
      </c>
      <c r="G3211" s="196">
        <v>91951</v>
      </c>
      <c r="H3211" s="196" t="s">
        <v>3325</v>
      </c>
      <c r="I3211" s="196" t="s">
        <v>96</v>
      </c>
      <c r="J3211" s="196" t="s">
        <v>62</v>
      </c>
      <c r="K3211" s="197">
        <v>16.91</v>
      </c>
      <c r="L3211" s="196" t="s">
        <v>63</v>
      </c>
      <c r="M3211"/>
    </row>
    <row r="3212" spans="1:13" ht="13.5" hidden="1" x14ac:dyDescent="0.25">
      <c r="A3212" s="196" t="s">
        <v>3054</v>
      </c>
      <c r="B3212" s="196" t="s">
        <v>3055</v>
      </c>
      <c r="C3212" s="196" t="s">
        <v>3318</v>
      </c>
      <c r="D3212" s="196" t="s">
        <v>3319</v>
      </c>
      <c r="E3212" s="197" t="s">
        <v>11</v>
      </c>
      <c r="F3212" s="196" t="s">
        <v>11</v>
      </c>
      <c r="G3212" s="196">
        <v>91952</v>
      </c>
      <c r="H3212" s="196" t="s">
        <v>3326</v>
      </c>
      <c r="I3212" s="196" t="s">
        <v>96</v>
      </c>
      <c r="J3212" s="196" t="s">
        <v>62</v>
      </c>
      <c r="K3212" s="197">
        <v>24.75</v>
      </c>
      <c r="L3212" s="196" t="s">
        <v>63</v>
      </c>
      <c r="M3212"/>
    </row>
    <row r="3213" spans="1:13" ht="13.5" hidden="1" x14ac:dyDescent="0.25">
      <c r="A3213" s="196" t="s">
        <v>3054</v>
      </c>
      <c r="B3213" s="196" t="s">
        <v>3055</v>
      </c>
      <c r="C3213" s="196" t="s">
        <v>3318</v>
      </c>
      <c r="D3213" s="196" t="s">
        <v>3319</v>
      </c>
      <c r="E3213" s="197" t="s">
        <v>11</v>
      </c>
      <c r="F3213" s="196" t="s">
        <v>11</v>
      </c>
      <c r="G3213" s="196">
        <v>91953</v>
      </c>
      <c r="H3213" s="196" t="s">
        <v>3327</v>
      </c>
      <c r="I3213" s="196" t="s">
        <v>96</v>
      </c>
      <c r="J3213" s="196" t="s">
        <v>62</v>
      </c>
      <c r="K3213" s="197">
        <v>39.06</v>
      </c>
      <c r="L3213" s="196" t="s">
        <v>63</v>
      </c>
      <c r="M3213"/>
    </row>
    <row r="3214" spans="1:13" ht="13.5" hidden="1" x14ac:dyDescent="0.25">
      <c r="A3214" s="196" t="s">
        <v>3054</v>
      </c>
      <c r="B3214" s="196" t="s">
        <v>3055</v>
      </c>
      <c r="C3214" s="196" t="s">
        <v>3318</v>
      </c>
      <c r="D3214" s="196" t="s">
        <v>3319</v>
      </c>
      <c r="E3214" s="197" t="s">
        <v>11</v>
      </c>
      <c r="F3214" s="196" t="s">
        <v>11</v>
      </c>
      <c r="G3214" s="196">
        <v>91954</v>
      </c>
      <c r="H3214" s="196" t="s">
        <v>3328</v>
      </c>
      <c r="I3214" s="196" t="s">
        <v>96</v>
      </c>
      <c r="J3214" s="196" t="s">
        <v>62</v>
      </c>
      <c r="K3214" s="197">
        <v>33.380000000000003</v>
      </c>
      <c r="L3214" s="196" t="s">
        <v>63</v>
      </c>
      <c r="M3214"/>
    </row>
    <row r="3215" spans="1:13" ht="13.5" hidden="1" x14ac:dyDescent="0.25">
      <c r="A3215" s="196" t="s">
        <v>3054</v>
      </c>
      <c r="B3215" s="196" t="s">
        <v>3055</v>
      </c>
      <c r="C3215" s="196" t="s">
        <v>3318</v>
      </c>
      <c r="D3215" s="196" t="s">
        <v>3319</v>
      </c>
      <c r="E3215" s="197" t="s">
        <v>11</v>
      </c>
      <c r="F3215" s="196" t="s">
        <v>11</v>
      </c>
      <c r="G3215" s="196">
        <v>91955</v>
      </c>
      <c r="H3215" s="196" t="s">
        <v>3329</v>
      </c>
      <c r="I3215" s="196" t="s">
        <v>96</v>
      </c>
      <c r="J3215" s="196" t="s">
        <v>62</v>
      </c>
      <c r="K3215" s="197">
        <v>47.69</v>
      </c>
      <c r="L3215" s="196" t="s">
        <v>63</v>
      </c>
      <c r="M3215"/>
    </row>
    <row r="3216" spans="1:13" ht="13.5" hidden="1" x14ac:dyDescent="0.25">
      <c r="A3216" s="196" t="s">
        <v>3054</v>
      </c>
      <c r="B3216" s="196" t="s">
        <v>3055</v>
      </c>
      <c r="C3216" s="196" t="s">
        <v>3318</v>
      </c>
      <c r="D3216" s="196" t="s">
        <v>3319</v>
      </c>
      <c r="E3216" s="197" t="s">
        <v>11</v>
      </c>
      <c r="F3216" s="196" t="s">
        <v>11</v>
      </c>
      <c r="G3216" s="196">
        <v>91956</v>
      </c>
      <c r="H3216" s="196" t="s">
        <v>3330</v>
      </c>
      <c r="I3216" s="196" t="s">
        <v>96</v>
      </c>
      <c r="J3216" s="196" t="s">
        <v>62</v>
      </c>
      <c r="K3216" s="197">
        <v>53.37</v>
      </c>
      <c r="L3216" s="196" t="s">
        <v>63</v>
      </c>
      <c r="M3216"/>
    </row>
    <row r="3217" spans="1:13" ht="13.5" hidden="1" x14ac:dyDescent="0.25">
      <c r="A3217" s="196" t="s">
        <v>3054</v>
      </c>
      <c r="B3217" s="196" t="s">
        <v>3055</v>
      </c>
      <c r="C3217" s="196" t="s">
        <v>3318</v>
      </c>
      <c r="D3217" s="196" t="s">
        <v>3319</v>
      </c>
      <c r="E3217" s="197" t="s">
        <v>11</v>
      </c>
      <c r="F3217" s="196" t="s">
        <v>11</v>
      </c>
      <c r="G3217" s="196">
        <v>91957</v>
      </c>
      <c r="H3217" s="196" t="s">
        <v>3331</v>
      </c>
      <c r="I3217" s="196" t="s">
        <v>96</v>
      </c>
      <c r="J3217" s="196" t="s">
        <v>62</v>
      </c>
      <c r="K3217" s="197">
        <v>67.680000000000007</v>
      </c>
      <c r="L3217" s="196" t="s">
        <v>63</v>
      </c>
      <c r="M3217"/>
    </row>
    <row r="3218" spans="1:13" ht="13.5" hidden="1" x14ac:dyDescent="0.25">
      <c r="A3218" s="196" t="s">
        <v>3054</v>
      </c>
      <c r="B3218" s="196" t="s">
        <v>3055</v>
      </c>
      <c r="C3218" s="196" t="s">
        <v>3318</v>
      </c>
      <c r="D3218" s="196" t="s">
        <v>3319</v>
      </c>
      <c r="E3218" s="197" t="s">
        <v>11</v>
      </c>
      <c r="F3218" s="196" t="s">
        <v>11</v>
      </c>
      <c r="G3218" s="196">
        <v>91958</v>
      </c>
      <c r="H3218" s="196" t="s">
        <v>3332</v>
      </c>
      <c r="I3218" s="196" t="s">
        <v>96</v>
      </c>
      <c r="J3218" s="196" t="s">
        <v>62</v>
      </c>
      <c r="K3218" s="197">
        <v>44.84</v>
      </c>
      <c r="L3218" s="196" t="s">
        <v>63</v>
      </c>
      <c r="M3218"/>
    </row>
    <row r="3219" spans="1:13" ht="13.5" hidden="1" x14ac:dyDescent="0.25">
      <c r="A3219" s="196" t="s">
        <v>3054</v>
      </c>
      <c r="B3219" s="196" t="s">
        <v>3055</v>
      </c>
      <c r="C3219" s="196" t="s">
        <v>3318</v>
      </c>
      <c r="D3219" s="196" t="s">
        <v>3319</v>
      </c>
      <c r="E3219" s="197" t="s">
        <v>11</v>
      </c>
      <c r="F3219" s="196" t="s">
        <v>11</v>
      </c>
      <c r="G3219" s="196">
        <v>91959</v>
      </c>
      <c r="H3219" s="196" t="s">
        <v>3333</v>
      </c>
      <c r="I3219" s="196" t="s">
        <v>96</v>
      </c>
      <c r="J3219" s="196" t="s">
        <v>62</v>
      </c>
      <c r="K3219" s="197">
        <v>59.15</v>
      </c>
      <c r="L3219" s="196" t="s">
        <v>63</v>
      </c>
      <c r="M3219"/>
    </row>
    <row r="3220" spans="1:13" ht="13.5" hidden="1" x14ac:dyDescent="0.25">
      <c r="A3220" s="196" t="s">
        <v>3054</v>
      </c>
      <c r="B3220" s="196" t="s">
        <v>3055</v>
      </c>
      <c r="C3220" s="196" t="s">
        <v>3318</v>
      </c>
      <c r="D3220" s="196" t="s">
        <v>3319</v>
      </c>
      <c r="E3220" s="197" t="s">
        <v>11</v>
      </c>
      <c r="F3220" s="196" t="s">
        <v>11</v>
      </c>
      <c r="G3220" s="196">
        <v>91960</v>
      </c>
      <c r="H3220" s="196" t="s">
        <v>3334</v>
      </c>
      <c r="I3220" s="196" t="s">
        <v>96</v>
      </c>
      <c r="J3220" s="196" t="s">
        <v>62</v>
      </c>
      <c r="K3220" s="197">
        <v>62.07</v>
      </c>
      <c r="L3220" s="196" t="s">
        <v>63</v>
      </c>
      <c r="M3220"/>
    </row>
    <row r="3221" spans="1:13" ht="13.5" hidden="1" x14ac:dyDescent="0.25">
      <c r="A3221" s="196" t="s">
        <v>3054</v>
      </c>
      <c r="B3221" s="196" t="s">
        <v>3055</v>
      </c>
      <c r="C3221" s="196" t="s">
        <v>3318</v>
      </c>
      <c r="D3221" s="196" t="s">
        <v>3319</v>
      </c>
      <c r="E3221" s="197" t="s">
        <v>11</v>
      </c>
      <c r="F3221" s="196" t="s">
        <v>11</v>
      </c>
      <c r="G3221" s="196">
        <v>91961</v>
      </c>
      <c r="H3221" s="196" t="s">
        <v>3335</v>
      </c>
      <c r="I3221" s="196" t="s">
        <v>96</v>
      </c>
      <c r="J3221" s="196" t="s">
        <v>62</v>
      </c>
      <c r="K3221" s="197">
        <v>76.38</v>
      </c>
      <c r="L3221" s="196" t="s">
        <v>63</v>
      </c>
      <c r="M3221"/>
    </row>
    <row r="3222" spans="1:13" ht="13.5" hidden="1" x14ac:dyDescent="0.25">
      <c r="A3222" s="196" t="s">
        <v>3054</v>
      </c>
      <c r="B3222" s="196" t="s">
        <v>3055</v>
      </c>
      <c r="C3222" s="196" t="s">
        <v>3318</v>
      </c>
      <c r="D3222" s="196" t="s">
        <v>3319</v>
      </c>
      <c r="E3222" s="197" t="s">
        <v>11</v>
      </c>
      <c r="F3222" s="196" t="s">
        <v>11</v>
      </c>
      <c r="G3222" s="196">
        <v>91962</v>
      </c>
      <c r="H3222" s="196" t="s">
        <v>3336</v>
      </c>
      <c r="I3222" s="196" t="s">
        <v>96</v>
      </c>
      <c r="J3222" s="196" t="s">
        <v>62</v>
      </c>
      <c r="K3222" s="197">
        <v>82.07</v>
      </c>
      <c r="L3222" s="196" t="s">
        <v>63</v>
      </c>
      <c r="M3222"/>
    </row>
    <row r="3223" spans="1:13" ht="13.5" hidden="1" x14ac:dyDescent="0.25">
      <c r="A3223" s="196" t="s">
        <v>3054</v>
      </c>
      <c r="B3223" s="196" t="s">
        <v>3055</v>
      </c>
      <c r="C3223" s="196" t="s">
        <v>3318</v>
      </c>
      <c r="D3223" s="196" t="s">
        <v>3319</v>
      </c>
      <c r="E3223" s="197" t="s">
        <v>11</v>
      </c>
      <c r="F3223" s="196" t="s">
        <v>11</v>
      </c>
      <c r="G3223" s="196">
        <v>91963</v>
      </c>
      <c r="H3223" s="196" t="s">
        <v>3337</v>
      </c>
      <c r="I3223" s="196" t="s">
        <v>96</v>
      </c>
      <c r="J3223" s="196" t="s">
        <v>62</v>
      </c>
      <c r="K3223" s="197">
        <v>96.38</v>
      </c>
      <c r="L3223" s="196" t="s">
        <v>63</v>
      </c>
      <c r="M3223"/>
    </row>
    <row r="3224" spans="1:13" ht="13.5" hidden="1" x14ac:dyDescent="0.25">
      <c r="A3224" s="196" t="s">
        <v>3054</v>
      </c>
      <c r="B3224" s="196" t="s">
        <v>3055</v>
      </c>
      <c r="C3224" s="196" t="s">
        <v>3318</v>
      </c>
      <c r="D3224" s="196" t="s">
        <v>3319</v>
      </c>
      <c r="E3224" s="197" t="s">
        <v>11</v>
      </c>
      <c r="F3224" s="196" t="s">
        <v>11</v>
      </c>
      <c r="G3224" s="196">
        <v>91964</v>
      </c>
      <c r="H3224" s="196" t="s">
        <v>3338</v>
      </c>
      <c r="I3224" s="196" t="s">
        <v>96</v>
      </c>
      <c r="J3224" s="196" t="s">
        <v>62</v>
      </c>
      <c r="K3224" s="197">
        <v>73.459999999999994</v>
      </c>
      <c r="L3224" s="196" t="s">
        <v>63</v>
      </c>
      <c r="M3224"/>
    </row>
    <row r="3225" spans="1:13" ht="13.5" hidden="1" x14ac:dyDescent="0.25">
      <c r="A3225" s="196" t="s">
        <v>3054</v>
      </c>
      <c r="B3225" s="196" t="s">
        <v>3055</v>
      </c>
      <c r="C3225" s="196" t="s">
        <v>3318</v>
      </c>
      <c r="D3225" s="196" t="s">
        <v>3319</v>
      </c>
      <c r="E3225" s="197" t="s">
        <v>11</v>
      </c>
      <c r="F3225" s="196" t="s">
        <v>11</v>
      </c>
      <c r="G3225" s="196">
        <v>91965</v>
      </c>
      <c r="H3225" s="196" t="s">
        <v>3339</v>
      </c>
      <c r="I3225" s="196" t="s">
        <v>96</v>
      </c>
      <c r="J3225" s="196" t="s">
        <v>62</v>
      </c>
      <c r="K3225" s="197">
        <v>87.77</v>
      </c>
      <c r="L3225" s="196" t="s">
        <v>63</v>
      </c>
      <c r="M3225"/>
    </row>
    <row r="3226" spans="1:13" ht="13.5" hidden="1" x14ac:dyDescent="0.25">
      <c r="A3226" s="196" t="s">
        <v>3054</v>
      </c>
      <c r="B3226" s="196" t="s">
        <v>3055</v>
      </c>
      <c r="C3226" s="196" t="s">
        <v>3318</v>
      </c>
      <c r="D3226" s="196" t="s">
        <v>3319</v>
      </c>
      <c r="E3226" s="197" t="s">
        <v>11</v>
      </c>
      <c r="F3226" s="196" t="s">
        <v>11</v>
      </c>
      <c r="G3226" s="196">
        <v>91966</v>
      </c>
      <c r="H3226" s="196" t="s">
        <v>3340</v>
      </c>
      <c r="I3226" s="196" t="s">
        <v>96</v>
      </c>
      <c r="J3226" s="196" t="s">
        <v>62</v>
      </c>
      <c r="K3226" s="197">
        <v>64.92</v>
      </c>
      <c r="L3226" s="196" t="s">
        <v>63</v>
      </c>
      <c r="M3226"/>
    </row>
    <row r="3227" spans="1:13" ht="13.5" hidden="1" x14ac:dyDescent="0.25">
      <c r="A3227" s="196" t="s">
        <v>3054</v>
      </c>
      <c r="B3227" s="196" t="s">
        <v>3055</v>
      </c>
      <c r="C3227" s="196" t="s">
        <v>3318</v>
      </c>
      <c r="D3227" s="196" t="s">
        <v>3319</v>
      </c>
      <c r="E3227" s="197" t="s">
        <v>11</v>
      </c>
      <c r="F3227" s="196" t="s">
        <v>11</v>
      </c>
      <c r="G3227" s="196">
        <v>91967</v>
      </c>
      <c r="H3227" s="196" t="s">
        <v>3341</v>
      </c>
      <c r="I3227" s="196" t="s">
        <v>96</v>
      </c>
      <c r="J3227" s="196" t="s">
        <v>62</v>
      </c>
      <c r="K3227" s="197">
        <v>79.23</v>
      </c>
      <c r="L3227" s="196" t="s">
        <v>63</v>
      </c>
      <c r="M3227"/>
    </row>
    <row r="3228" spans="1:13" ht="13.5" hidden="1" x14ac:dyDescent="0.25">
      <c r="A3228" s="196" t="s">
        <v>3054</v>
      </c>
      <c r="B3228" s="196" t="s">
        <v>3055</v>
      </c>
      <c r="C3228" s="196" t="s">
        <v>3318</v>
      </c>
      <c r="D3228" s="196" t="s">
        <v>3319</v>
      </c>
      <c r="E3228" s="197" t="s">
        <v>11</v>
      </c>
      <c r="F3228" s="196" t="s">
        <v>11</v>
      </c>
      <c r="G3228" s="196">
        <v>91968</v>
      </c>
      <c r="H3228" s="196" t="s">
        <v>3342</v>
      </c>
      <c r="I3228" s="196" t="s">
        <v>96</v>
      </c>
      <c r="J3228" s="196" t="s">
        <v>62</v>
      </c>
      <c r="K3228" s="197">
        <v>90.7</v>
      </c>
      <c r="L3228" s="196" t="s">
        <v>63</v>
      </c>
      <c r="M3228"/>
    </row>
    <row r="3229" spans="1:13" ht="13.5" hidden="1" x14ac:dyDescent="0.25">
      <c r="A3229" s="196" t="s">
        <v>3054</v>
      </c>
      <c r="B3229" s="196" t="s">
        <v>3055</v>
      </c>
      <c r="C3229" s="196" t="s">
        <v>3318</v>
      </c>
      <c r="D3229" s="196" t="s">
        <v>3319</v>
      </c>
      <c r="E3229" s="197" t="s">
        <v>11</v>
      </c>
      <c r="F3229" s="196" t="s">
        <v>11</v>
      </c>
      <c r="G3229" s="196">
        <v>91969</v>
      </c>
      <c r="H3229" s="196" t="s">
        <v>3343</v>
      </c>
      <c r="I3229" s="196" t="s">
        <v>96</v>
      </c>
      <c r="J3229" s="196" t="s">
        <v>62</v>
      </c>
      <c r="K3229" s="197">
        <v>105.01</v>
      </c>
      <c r="L3229" s="196" t="s">
        <v>63</v>
      </c>
      <c r="M3229"/>
    </row>
    <row r="3230" spans="1:13" ht="13.5" hidden="1" x14ac:dyDescent="0.25">
      <c r="A3230" s="196" t="s">
        <v>3054</v>
      </c>
      <c r="B3230" s="196" t="s">
        <v>3055</v>
      </c>
      <c r="C3230" s="196" t="s">
        <v>3318</v>
      </c>
      <c r="D3230" s="196" t="s">
        <v>3319</v>
      </c>
      <c r="E3230" s="197" t="s">
        <v>11</v>
      </c>
      <c r="F3230" s="196" t="s">
        <v>11</v>
      </c>
      <c r="G3230" s="196">
        <v>91970</v>
      </c>
      <c r="H3230" s="196" t="s">
        <v>3344</v>
      </c>
      <c r="I3230" s="196" t="s">
        <v>96</v>
      </c>
      <c r="J3230" s="196" t="s">
        <v>62</v>
      </c>
      <c r="K3230" s="197">
        <v>94.07</v>
      </c>
      <c r="L3230" s="196" t="s">
        <v>63</v>
      </c>
      <c r="M3230"/>
    </row>
    <row r="3231" spans="1:13" ht="13.5" hidden="1" x14ac:dyDescent="0.25">
      <c r="A3231" s="196" t="s">
        <v>3054</v>
      </c>
      <c r="B3231" s="196" t="s">
        <v>3055</v>
      </c>
      <c r="C3231" s="196" t="s">
        <v>3318</v>
      </c>
      <c r="D3231" s="196" t="s">
        <v>3319</v>
      </c>
      <c r="E3231" s="197" t="s">
        <v>11</v>
      </c>
      <c r="F3231" s="196" t="s">
        <v>11</v>
      </c>
      <c r="G3231" s="196">
        <v>91971</v>
      </c>
      <c r="H3231" s="196" t="s">
        <v>3345</v>
      </c>
      <c r="I3231" s="196" t="s">
        <v>96</v>
      </c>
      <c r="J3231" s="196" t="s">
        <v>62</v>
      </c>
      <c r="K3231" s="197">
        <v>114.23</v>
      </c>
      <c r="L3231" s="196" t="s">
        <v>63</v>
      </c>
      <c r="M3231"/>
    </row>
    <row r="3232" spans="1:13" ht="13.5" hidden="1" x14ac:dyDescent="0.25">
      <c r="A3232" s="196" t="s">
        <v>3054</v>
      </c>
      <c r="B3232" s="196" t="s">
        <v>3055</v>
      </c>
      <c r="C3232" s="196" t="s">
        <v>3318</v>
      </c>
      <c r="D3232" s="196" t="s">
        <v>3319</v>
      </c>
      <c r="E3232" s="197" t="s">
        <v>11</v>
      </c>
      <c r="F3232" s="196" t="s">
        <v>11</v>
      </c>
      <c r="G3232" s="196">
        <v>91972</v>
      </c>
      <c r="H3232" s="196" t="s">
        <v>3346</v>
      </c>
      <c r="I3232" s="196" t="s">
        <v>96</v>
      </c>
      <c r="J3232" s="196" t="s">
        <v>62</v>
      </c>
      <c r="K3232" s="197">
        <v>102.76</v>
      </c>
      <c r="L3232" s="196" t="s">
        <v>63</v>
      </c>
      <c r="M3232"/>
    </row>
    <row r="3233" spans="1:13" ht="13.5" hidden="1" x14ac:dyDescent="0.25">
      <c r="A3233" s="196" t="s">
        <v>3054</v>
      </c>
      <c r="B3233" s="196" t="s">
        <v>3055</v>
      </c>
      <c r="C3233" s="196" t="s">
        <v>3318</v>
      </c>
      <c r="D3233" s="196" t="s">
        <v>3319</v>
      </c>
      <c r="E3233" s="197" t="s">
        <v>11</v>
      </c>
      <c r="F3233" s="196" t="s">
        <v>11</v>
      </c>
      <c r="G3233" s="196">
        <v>91973</v>
      </c>
      <c r="H3233" s="196" t="s">
        <v>3347</v>
      </c>
      <c r="I3233" s="196" t="s">
        <v>96</v>
      </c>
      <c r="J3233" s="196" t="s">
        <v>62</v>
      </c>
      <c r="K3233" s="197">
        <v>122.92</v>
      </c>
      <c r="L3233" s="196" t="s">
        <v>63</v>
      </c>
      <c r="M3233"/>
    </row>
    <row r="3234" spans="1:13" ht="13.5" hidden="1" x14ac:dyDescent="0.25">
      <c r="A3234" s="196" t="s">
        <v>3054</v>
      </c>
      <c r="B3234" s="196" t="s">
        <v>3055</v>
      </c>
      <c r="C3234" s="196" t="s">
        <v>3318</v>
      </c>
      <c r="D3234" s="196" t="s">
        <v>3319</v>
      </c>
      <c r="E3234" s="197" t="s">
        <v>11</v>
      </c>
      <c r="F3234" s="196" t="s">
        <v>11</v>
      </c>
      <c r="G3234" s="196">
        <v>91974</v>
      </c>
      <c r="H3234" s="196" t="s">
        <v>3348</v>
      </c>
      <c r="I3234" s="196" t="s">
        <v>96</v>
      </c>
      <c r="J3234" s="196" t="s">
        <v>62</v>
      </c>
      <c r="K3234" s="197">
        <v>85.46</v>
      </c>
      <c r="L3234" s="196" t="s">
        <v>63</v>
      </c>
      <c r="M3234"/>
    </row>
    <row r="3235" spans="1:13" ht="13.5" hidden="1" x14ac:dyDescent="0.25">
      <c r="A3235" s="196" t="s">
        <v>3054</v>
      </c>
      <c r="B3235" s="196" t="s">
        <v>3055</v>
      </c>
      <c r="C3235" s="196" t="s">
        <v>3318</v>
      </c>
      <c r="D3235" s="196" t="s">
        <v>3319</v>
      </c>
      <c r="E3235" s="197" t="s">
        <v>11</v>
      </c>
      <c r="F3235" s="196" t="s">
        <v>11</v>
      </c>
      <c r="G3235" s="196">
        <v>91975</v>
      </c>
      <c r="H3235" s="196" t="s">
        <v>3349</v>
      </c>
      <c r="I3235" s="196" t="s">
        <v>96</v>
      </c>
      <c r="J3235" s="196" t="s">
        <v>62</v>
      </c>
      <c r="K3235" s="197">
        <v>105.62</v>
      </c>
      <c r="L3235" s="196" t="s">
        <v>63</v>
      </c>
      <c r="M3235"/>
    </row>
    <row r="3236" spans="1:13" ht="13.5" hidden="1" x14ac:dyDescent="0.25">
      <c r="A3236" s="196" t="s">
        <v>3054</v>
      </c>
      <c r="B3236" s="196" t="s">
        <v>3055</v>
      </c>
      <c r="C3236" s="196" t="s">
        <v>3318</v>
      </c>
      <c r="D3236" s="196" t="s">
        <v>3319</v>
      </c>
      <c r="E3236" s="197" t="s">
        <v>11</v>
      </c>
      <c r="F3236" s="196" t="s">
        <v>11</v>
      </c>
      <c r="G3236" s="196">
        <v>91976</v>
      </c>
      <c r="H3236" s="196" t="s">
        <v>3350</v>
      </c>
      <c r="I3236" s="196" t="s">
        <v>96</v>
      </c>
      <c r="J3236" s="196" t="s">
        <v>62</v>
      </c>
      <c r="K3236" s="197">
        <v>125.69</v>
      </c>
      <c r="L3236" s="196" t="s">
        <v>63</v>
      </c>
      <c r="M3236"/>
    </row>
    <row r="3237" spans="1:13" ht="13.5" hidden="1" x14ac:dyDescent="0.25">
      <c r="A3237" s="196" t="s">
        <v>3054</v>
      </c>
      <c r="B3237" s="196" t="s">
        <v>3055</v>
      </c>
      <c r="C3237" s="196" t="s">
        <v>3318</v>
      </c>
      <c r="D3237" s="196" t="s">
        <v>3319</v>
      </c>
      <c r="E3237" s="197" t="s">
        <v>11</v>
      </c>
      <c r="F3237" s="196" t="s">
        <v>11</v>
      </c>
      <c r="G3237" s="196">
        <v>91977</v>
      </c>
      <c r="H3237" s="196" t="s">
        <v>3351</v>
      </c>
      <c r="I3237" s="196" t="s">
        <v>96</v>
      </c>
      <c r="J3237" s="196" t="s">
        <v>62</v>
      </c>
      <c r="K3237" s="197">
        <v>145.85</v>
      </c>
      <c r="L3237" s="196" t="s">
        <v>63</v>
      </c>
      <c r="M3237"/>
    </row>
    <row r="3238" spans="1:13" ht="13.5" hidden="1" x14ac:dyDescent="0.25">
      <c r="A3238" s="196" t="s">
        <v>3054</v>
      </c>
      <c r="B3238" s="196" t="s">
        <v>3055</v>
      </c>
      <c r="C3238" s="196" t="s">
        <v>3318</v>
      </c>
      <c r="D3238" s="196" t="s">
        <v>3319</v>
      </c>
      <c r="E3238" s="197" t="s">
        <v>11</v>
      </c>
      <c r="F3238" s="196" t="s">
        <v>11</v>
      </c>
      <c r="G3238" s="196">
        <v>91978</v>
      </c>
      <c r="H3238" s="196" t="s">
        <v>3352</v>
      </c>
      <c r="I3238" s="196" t="s">
        <v>96</v>
      </c>
      <c r="J3238" s="196" t="s">
        <v>62</v>
      </c>
      <c r="K3238" s="197">
        <v>50.41</v>
      </c>
      <c r="L3238" s="196" t="s">
        <v>63</v>
      </c>
      <c r="M3238"/>
    </row>
    <row r="3239" spans="1:13" ht="13.5" hidden="1" x14ac:dyDescent="0.25">
      <c r="A3239" s="196" t="s">
        <v>3054</v>
      </c>
      <c r="B3239" s="196" t="s">
        <v>3055</v>
      </c>
      <c r="C3239" s="196" t="s">
        <v>3318</v>
      </c>
      <c r="D3239" s="196" t="s">
        <v>3319</v>
      </c>
      <c r="E3239" s="197" t="s">
        <v>11</v>
      </c>
      <c r="F3239" s="196" t="s">
        <v>11</v>
      </c>
      <c r="G3239" s="196">
        <v>91979</v>
      </c>
      <c r="H3239" s="196" t="s">
        <v>3353</v>
      </c>
      <c r="I3239" s="196" t="s">
        <v>96</v>
      </c>
      <c r="J3239" s="196" t="s">
        <v>62</v>
      </c>
      <c r="K3239" s="197">
        <v>64.72</v>
      </c>
      <c r="L3239" s="196" t="s">
        <v>63</v>
      </c>
      <c r="M3239"/>
    </row>
    <row r="3240" spans="1:13" ht="13.5" hidden="1" x14ac:dyDescent="0.25">
      <c r="A3240" s="196" t="s">
        <v>3054</v>
      </c>
      <c r="B3240" s="196" t="s">
        <v>3055</v>
      </c>
      <c r="C3240" s="196" t="s">
        <v>3318</v>
      </c>
      <c r="D3240" s="196" t="s">
        <v>3319</v>
      </c>
      <c r="E3240" s="197" t="s">
        <v>11</v>
      </c>
      <c r="F3240" s="196" t="s">
        <v>11</v>
      </c>
      <c r="G3240" s="196">
        <v>91980</v>
      </c>
      <c r="H3240" s="196" t="s">
        <v>3354</v>
      </c>
      <c r="I3240" s="196" t="s">
        <v>96</v>
      </c>
      <c r="J3240" s="196" t="s">
        <v>62</v>
      </c>
      <c r="K3240" s="197">
        <v>49.13</v>
      </c>
      <c r="L3240" s="196" t="s">
        <v>63</v>
      </c>
      <c r="M3240"/>
    </row>
    <row r="3241" spans="1:13" ht="13.5" hidden="1" x14ac:dyDescent="0.25">
      <c r="A3241" s="196" t="s">
        <v>3054</v>
      </c>
      <c r="B3241" s="196" t="s">
        <v>3055</v>
      </c>
      <c r="C3241" s="196" t="s">
        <v>3318</v>
      </c>
      <c r="D3241" s="196" t="s">
        <v>3319</v>
      </c>
      <c r="E3241" s="197" t="s">
        <v>11</v>
      </c>
      <c r="F3241" s="196" t="s">
        <v>11</v>
      </c>
      <c r="G3241" s="196">
        <v>91981</v>
      </c>
      <c r="H3241" s="196" t="s">
        <v>3355</v>
      </c>
      <c r="I3241" s="196" t="s">
        <v>96</v>
      </c>
      <c r="J3241" s="196" t="s">
        <v>62</v>
      </c>
      <c r="K3241" s="197">
        <v>63.44</v>
      </c>
      <c r="L3241" s="196" t="s">
        <v>63</v>
      </c>
      <c r="M3241"/>
    </row>
    <row r="3242" spans="1:13" ht="13.5" hidden="1" x14ac:dyDescent="0.25">
      <c r="A3242" s="196" t="s">
        <v>3054</v>
      </c>
      <c r="B3242" s="196" t="s">
        <v>3055</v>
      </c>
      <c r="C3242" s="196" t="s">
        <v>3318</v>
      </c>
      <c r="D3242" s="196" t="s">
        <v>3319</v>
      </c>
      <c r="E3242" s="197" t="s">
        <v>11</v>
      </c>
      <c r="F3242" s="196" t="s">
        <v>11</v>
      </c>
      <c r="G3242" s="196">
        <v>91982</v>
      </c>
      <c r="H3242" s="196" t="s">
        <v>3356</v>
      </c>
      <c r="I3242" s="196" t="s">
        <v>96</v>
      </c>
      <c r="J3242" s="196" t="s">
        <v>62</v>
      </c>
      <c r="K3242" s="197">
        <v>98.24</v>
      </c>
      <c r="L3242" s="196" t="s">
        <v>63</v>
      </c>
      <c r="M3242"/>
    </row>
    <row r="3243" spans="1:13" ht="13.5" hidden="1" x14ac:dyDescent="0.25">
      <c r="A3243" s="196" t="s">
        <v>3054</v>
      </c>
      <c r="B3243" s="196" t="s">
        <v>3055</v>
      </c>
      <c r="C3243" s="196" t="s">
        <v>3318</v>
      </c>
      <c r="D3243" s="196" t="s">
        <v>3319</v>
      </c>
      <c r="E3243" s="197" t="s">
        <v>11</v>
      </c>
      <c r="F3243" s="196" t="s">
        <v>11</v>
      </c>
      <c r="G3243" s="196">
        <v>91983</v>
      </c>
      <c r="H3243" s="196" t="s">
        <v>3357</v>
      </c>
      <c r="I3243" s="196" t="s">
        <v>96</v>
      </c>
      <c r="J3243" s="196" t="s">
        <v>62</v>
      </c>
      <c r="K3243" s="197">
        <v>112.55</v>
      </c>
      <c r="L3243" s="196" t="s">
        <v>63</v>
      </c>
      <c r="M3243"/>
    </row>
    <row r="3244" spans="1:13" ht="13.5" hidden="1" x14ac:dyDescent="0.25">
      <c r="A3244" s="196" t="s">
        <v>3054</v>
      </c>
      <c r="B3244" s="196" t="s">
        <v>3055</v>
      </c>
      <c r="C3244" s="196" t="s">
        <v>3318</v>
      </c>
      <c r="D3244" s="196" t="s">
        <v>3319</v>
      </c>
      <c r="E3244" s="197" t="s">
        <v>11</v>
      </c>
      <c r="F3244" s="196" t="s">
        <v>11</v>
      </c>
      <c r="G3244" s="196">
        <v>91984</v>
      </c>
      <c r="H3244" s="196" t="s">
        <v>3358</v>
      </c>
      <c r="I3244" s="196" t="s">
        <v>96</v>
      </c>
      <c r="J3244" s="196" t="s">
        <v>62</v>
      </c>
      <c r="K3244" s="197">
        <v>23.58</v>
      </c>
      <c r="L3244" s="196" t="s">
        <v>63</v>
      </c>
      <c r="M3244"/>
    </row>
    <row r="3245" spans="1:13" ht="13.5" hidden="1" x14ac:dyDescent="0.25">
      <c r="A3245" s="196" t="s">
        <v>3054</v>
      </c>
      <c r="B3245" s="196" t="s">
        <v>3055</v>
      </c>
      <c r="C3245" s="196" t="s">
        <v>3318</v>
      </c>
      <c r="D3245" s="196" t="s">
        <v>3319</v>
      </c>
      <c r="E3245" s="197" t="s">
        <v>11</v>
      </c>
      <c r="F3245" s="196" t="s">
        <v>11</v>
      </c>
      <c r="G3245" s="196">
        <v>91985</v>
      </c>
      <c r="H3245" s="196" t="s">
        <v>3359</v>
      </c>
      <c r="I3245" s="196" t="s">
        <v>96</v>
      </c>
      <c r="J3245" s="196" t="s">
        <v>62</v>
      </c>
      <c r="K3245" s="197">
        <v>37.89</v>
      </c>
      <c r="L3245" s="196" t="s">
        <v>63</v>
      </c>
      <c r="M3245"/>
    </row>
    <row r="3246" spans="1:13" ht="13.5" hidden="1" x14ac:dyDescent="0.25">
      <c r="A3246" s="196" t="s">
        <v>3054</v>
      </c>
      <c r="B3246" s="196" t="s">
        <v>3055</v>
      </c>
      <c r="C3246" s="196" t="s">
        <v>3318</v>
      </c>
      <c r="D3246" s="196" t="s">
        <v>3319</v>
      </c>
      <c r="E3246" s="197" t="s">
        <v>11</v>
      </c>
      <c r="F3246" s="196" t="s">
        <v>11</v>
      </c>
      <c r="G3246" s="196">
        <v>91986</v>
      </c>
      <c r="H3246" s="196" t="s">
        <v>3360</v>
      </c>
      <c r="I3246" s="196" t="s">
        <v>96</v>
      </c>
      <c r="J3246" s="196" t="s">
        <v>62</v>
      </c>
      <c r="K3246" s="197">
        <v>46.68</v>
      </c>
      <c r="L3246" s="196" t="s">
        <v>63</v>
      </c>
      <c r="M3246"/>
    </row>
    <row r="3247" spans="1:13" ht="13.5" hidden="1" x14ac:dyDescent="0.25">
      <c r="A3247" s="196" t="s">
        <v>3054</v>
      </c>
      <c r="B3247" s="196" t="s">
        <v>3055</v>
      </c>
      <c r="C3247" s="196" t="s">
        <v>3318</v>
      </c>
      <c r="D3247" s="196" t="s">
        <v>3319</v>
      </c>
      <c r="E3247" s="197" t="s">
        <v>11</v>
      </c>
      <c r="F3247" s="196" t="s">
        <v>11</v>
      </c>
      <c r="G3247" s="196">
        <v>91987</v>
      </c>
      <c r="H3247" s="196" t="s">
        <v>3361</v>
      </c>
      <c r="I3247" s="196" t="s">
        <v>96</v>
      </c>
      <c r="J3247" s="196" t="s">
        <v>62</v>
      </c>
      <c r="K3247" s="197">
        <v>60.99</v>
      </c>
      <c r="L3247" s="196" t="s">
        <v>63</v>
      </c>
      <c r="M3247"/>
    </row>
    <row r="3248" spans="1:13" ht="13.5" hidden="1" x14ac:dyDescent="0.25">
      <c r="A3248" s="196" t="s">
        <v>3054</v>
      </c>
      <c r="B3248" s="196" t="s">
        <v>3055</v>
      </c>
      <c r="C3248" s="196" t="s">
        <v>3318</v>
      </c>
      <c r="D3248" s="196" t="s">
        <v>3319</v>
      </c>
      <c r="E3248" s="197" t="s">
        <v>11</v>
      </c>
      <c r="F3248" s="196" t="s">
        <v>11</v>
      </c>
      <c r="G3248" s="196">
        <v>91988</v>
      </c>
      <c r="H3248" s="196" t="s">
        <v>3362</v>
      </c>
      <c r="I3248" s="196" t="s">
        <v>96</v>
      </c>
      <c r="J3248" s="196" t="s">
        <v>62</v>
      </c>
      <c r="K3248" s="197">
        <v>27.85</v>
      </c>
      <c r="L3248" s="196" t="s">
        <v>63</v>
      </c>
      <c r="M3248"/>
    </row>
    <row r="3249" spans="1:13" ht="13.5" hidden="1" x14ac:dyDescent="0.25">
      <c r="A3249" s="196" t="s">
        <v>3054</v>
      </c>
      <c r="B3249" s="196" t="s">
        <v>3055</v>
      </c>
      <c r="C3249" s="196" t="s">
        <v>3318</v>
      </c>
      <c r="D3249" s="196" t="s">
        <v>3319</v>
      </c>
      <c r="E3249" s="197" t="s">
        <v>11</v>
      </c>
      <c r="F3249" s="196" t="s">
        <v>11</v>
      </c>
      <c r="G3249" s="196">
        <v>91989</v>
      </c>
      <c r="H3249" s="196" t="s">
        <v>3363</v>
      </c>
      <c r="I3249" s="196" t="s">
        <v>96</v>
      </c>
      <c r="J3249" s="196" t="s">
        <v>62</v>
      </c>
      <c r="K3249" s="197">
        <v>42.16</v>
      </c>
      <c r="L3249" s="196" t="s">
        <v>63</v>
      </c>
      <c r="M3249"/>
    </row>
    <row r="3250" spans="1:13" ht="13.5" hidden="1" x14ac:dyDescent="0.25">
      <c r="A3250" s="196" t="s">
        <v>3054</v>
      </c>
      <c r="B3250" s="196" t="s">
        <v>3055</v>
      </c>
      <c r="C3250" s="196" t="s">
        <v>3318</v>
      </c>
      <c r="D3250" s="196" t="s">
        <v>3319</v>
      </c>
      <c r="E3250" s="197" t="s">
        <v>11</v>
      </c>
      <c r="F3250" s="196" t="s">
        <v>11</v>
      </c>
      <c r="G3250" s="196">
        <v>91990</v>
      </c>
      <c r="H3250" s="196" t="s">
        <v>3364</v>
      </c>
      <c r="I3250" s="196" t="s">
        <v>96</v>
      </c>
      <c r="J3250" s="196" t="s">
        <v>62</v>
      </c>
      <c r="K3250" s="197">
        <v>46.82</v>
      </c>
      <c r="L3250" s="196" t="s">
        <v>63</v>
      </c>
      <c r="M3250"/>
    </row>
    <row r="3251" spans="1:13" ht="13.5" hidden="1" x14ac:dyDescent="0.25">
      <c r="A3251" s="196" t="s">
        <v>3054</v>
      </c>
      <c r="B3251" s="196" t="s">
        <v>3055</v>
      </c>
      <c r="C3251" s="196" t="s">
        <v>3318</v>
      </c>
      <c r="D3251" s="196" t="s">
        <v>3319</v>
      </c>
      <c r="E3251" s="197" t="s">
        <v>11</v>
      </c>
      <c r="F3251" s="196" t="s">
        <v>11</v>
      </c>
      <c r="G3251" s="196">
        <v>91991</v>
      </c>
      <c r="H3251" s="196" t="s">
        <v>3365</v>
      </c>
      <c r="I3251" s="196" t="s">
        <v>96</v>
      </c>
      <c r="J3251" s="196" t="s">
        <v>62</v>
      </c>
      <c r="K3251" s="197">
        <v>49.13</v>
      </c>
      <c r="L3251" s="196" t="s">
        <v>63</v>
      </c>
      <c r="M3251"/>
    </row>
    <row r="3252" spans="1:13" ht="13.5" hidden="1" x14ac:dyDescent="0.25">
      <c r="A3252" s="196" t="s">
        <v>3054</v>
      </c>
      <c r="B3252" s="196" t="s">
        <v>3055</v>
      </c>
      <c r="C3252" s="196" t="s">
        <v>3318</v>
      </c>
      <c r="D3252" s="196" t="s">
        <v>3319</v>
      </c>
      <c r="E3252" s="197" t="s">
        <v>11</v>
      </c>
      <c r="F3252" s="196" t="s">
        <v>11</v>
      </c>
      <c r="G3252" s="196">
        <v>91992</v>
      </c>
      <c r="H3252" s="196" t="s">
        <v>3366</v>
      </c>
      <c r="I3252" s="196" t="s">
        <v>96</v>
      </c>
      <c r="J3252" s="196" t="s">
        <v>62</v>
      </c>
      <c r="K3252" s="197">
        <v>61.13</v>
      </c>
      <c r="L3252" s="196" t="s">
        <v>63</v>
      </c>
      <c r="M3252"/>
    </row>
    <row r="3253" spans="1:13" ht="13.5" hidden="1" x14ac:dyDescent="0.25">
      <c r="A3253" s="196" t="s">
        <v>3054</v>
      </c>
      <c r="B3253" s="196" t="s">
        <v>3055</v>
      </c>
      <c r="C3253" s="196" t="s">
        <v>3318</v>
      </c>
      <c r="D3253" s="196" t="s">
        <v>3319</v>
      </c>
      <c r="E3253" s="197" t="s">
        <v>11</v>
      </c>
      <c r="F3253" s="196" t="s">
        <v>11</v>
      </c>
      <c r="G3253" s="196">
        <v>91993</v>
      </c>
      <c r="H3253" s="196" t="s">
        <v>3367</v>
      </c>
      <c r="I3253" s="196" t="s">
        <v>96</v>
      </c>
      <c r="J3253" s="196" t="s">
        <v>62</v>
      </c>
      <c r="K3253" s="197">
        <v>63.44</v>
      </c>
      <c r="L3253" s="196" t="s">
        <v>63</v>
      </c>
      <c r="M3253"/>
    </row>
    <row r="3254" spans="1:13" ht="13.5" hidden="1" x14ac:dyDescent="0.25">
      <c r="A3254" s="196" t="s">
        <v>3054</v>
      </c>
      <c r="B3254" s="196" t="s">
        <v>3055</v>
      </c>
      <c r="C3254" s="196" t="s">
        <v>3318</v>
      </c>
      <c r="D3254" s="196" t="s">
        <v>3319</v>
      </c>
      <c r="E3254" s="197" t="s">
        <v>11</v>
      </c>
      <c r="F3254" s="196" t="s">
        <v>11</v>
      </c>
      <c r="G3254" s="196">
        <v>91994</v>
      </c>
      <c r="H3254" s="196" t="s">
        <v>3368</v>
      </c>
      <c r="I3254" s="196" t="s">
        <v>96</v>
      </c>
      <c r="J3254" s="196" t="s">
        <v>62</v>
      </c>
      <c r="K3254" s="197">
        <v>32.18</v>
      </c>
      <c r="L3254" s="196" t="s">
        <v>63</v>
      </c>
      <c r="M3254"/>
    </row>
    <row r="3255" spans="1:13" ht="13.5" hidden="1" x14ac:dyDescent="0.25">
      <c r="A3255" s="196" t="s">
        <v>3054</v>
      </c>
      <c r="B3255" s="196" t="s">
        <v>3055</v>
      </c>
      <c r="C3255" s="196" t="s">
        <v>3318</v>
      </c>
      <c r="D3255" s="196" t="s">
        <v>3319</v>
      </c>
      <c r="E3255" s="197" t="s">
        <v>11</v>
      </c>
      <c r="F3255" s="196" t="s">
        <v>11</v>
      </c>
      <c r="G3255" s="196">
        <v>91995</v>
      </c>
      <c r="H3255" s="196" t="s">
        <v>3369</v>
      </c>
      <c r="I3255" s="196" t="s">
        <v>96</v>
      </c>
      <c r="J3255" s="196" t="s">
        <v>62</v>
      </c>
      <c r="K3255" s="197">
        <v>34.49</v>
      </c>
      <c r="L3255" s="196" t="s">
        <v>63</v>
      </c>
      <c r="M3255"/>
    </row>
    <row r="3256" spans="1:13" ht="13.5" hidden="1" x14ac:dyDescent="0.25">
      <c r="A3256" s="196" t="s">
        <v>3054</v>
      </c>
      <c r="B3256" s="196" t="s">
        <v>3055</v>
      </c>
      <c r="C3256" s="196" t="s">
        <v>3318</v>
      </c>
      <c r="D3256" s="196" t="s">
        <v>3319</v>
      </c>
      <c r="E3256" s="197" t="s">
        <v>11</v>
      </c>
      <c r="F3256" s="196" t="s">
        <v>11</v>
      </c>
      <c r="G3256" s="196">
        <v>91996</v>
      </c>
      <c r="H3256" s="196" t="s">
        <v>3370</v>
      </c>
      <c r="I3256" s="196" t="s">
        <v>96</v>
      </c>
      <c r="J3256" s="196" t="s">
        <v>62</v>
      </c>
      <c r="K3256" s="197">
        <v>46.49</v>
      </c>
      <c r="L3256" s="196" t="s">
        <v>63</v>
      </c>
      <c r="M3256"/>
    </row>
    <row r="3257" spans="1:13" ht="13.5" hidden="1" x14ac:dyDescent="0.25">
      <c r="A3257" s="196" t="s">
        <v>3054</v>
      </c>
      <c r="B3257" s="196" t="s">
        <v>3055</v>
      </c>
      <c r="C3257" s="196" t="s">
        <v>3318</v>
      </c>
      <c r="D3257" s="196" t="s">
        <v>3319</v>
      </c>
      <c r="E3257" s="197" t="s">
        <v>11</v>
      </c>
      <c r="F3257" s="196" t="s">
        <v>11</v>
      </c>
      <c r="G3257" s="196">
        <v>91997</v>
      </c>
      <c r="H3257" s="196" t="s">
        <v>3371</v>
      </c>
      <c r="I3257" s="196" t="s">
        <v>96</v>
      </c>
      <c r="J3257" s="196" t="s">
        <v>62</v>
      </c>
      <c r="K3257" s="197">
        <v>48.8</v>
      </c>
      <c r="L3257" s="196" t="s">
        <v>63</v>
      </c>
      <c r="M3257"/>
    </row>
    <row r="3258" spans="1:13" ht="13.5" hidden="1" x14ac:dyDescent="0.25">
      <c r="A3258" s="196" t="s">
        <v>3054</v>
      </c>
      <c r="B3258" s="196" t="s">
        <v>3055</v>
      </c>
      <c r="C3258" s="196" t="s">
        <v>3318</v>
      </c>
      <c r="D3258" s="196" t="s">
        <v>3319</v>
      </c>
      <c r="E3258" s="197" t="s">
        <v>11</v>
      </c>
      <c r="F3258" s="196" t="s">
        <v>11</v>
      </c>
      <c r="G3258" s="196">
        <v>91998</v>
      </c>
      <c r="H3258" s="196" t="s">
        <v>3372</v>
      </c>
      <c r="I3258" s="196" t="s">
        <v>96</v>
      </c>
      <c r="J3258" s="196" t="s">
        <v>62</v>
      </c>
      <c r="K3258" s="197">
        <v>26.51</v>
      </c>
      <c r="L3258" s="196" t="s">
        <v>63</v>
      </c>
      <c r="M3258"/>
    </row>
    <row r="3259" spans="1:13" ht="13.5" hidden="1" x14ac:dyDescent="0.25">
      <c r="A3259" s="196" t="s">
        <v>3054</v>
      </c>
      <c r="B3259" s="196" t="s">
        <v>3055</v>
      </c>
      <c r="C3259" s="196" t="s">
        <v>3318</v>
      </c>
      <c r="D3259" s="196" t="s">
        <v>3319</v>
      </c>
      <c r="E3259" s="197" t="s">
        <v>11</v>
      </c>
      <c r="F3259" s="196" t="s">
        <v>11</v>
      </c>
      <c r="G3259" s="196">
        <v>91999</v>
      </c>
      <c r="H3259" s="196" t="s">
        <v>3373</v>
      </c>
      <c r="I3259" s="196" t="s">
        <v>96</v>
      </c>
      <c r="J3259" s="196" t="s">
        <v>62</v>
      </c>
      <c r="K3259" s="197">
        <v>28.82</v>
      </c>
      <c r="L3259" s="196" t="s">
        <v>63</v>
      </c>
      <c r="M3259"/>
    </row>
    <row r="3260" spans="1:13" ht="13.5" hidden="1" x14ac:dyDescent="0.25">
      <c r="A3260" s="196" t="s">
        <v>3054</v>
      </c>
      <c r="B3260" s="196" t="s">
        <v>3055</v>
      </c>
      <c r="C3260" s="196" t="s">
        <v>3318</v>
      </c>
      <c r="D3260" s="196" t="s">
        <v>3319</v>
      </c>
      <c r="E3260" s="197" t="s">
        <v>11</v>
      </c>
      <c r="F3260" s="196" t="s">
        <v>11</v>
      </c>
      <c r="G3260" s="196">
        <v>92000</v>
      </c>
      <c r="H3260" s="196" t="s">
        <v>3374</v>
      </c>
      <c r="I3260" s="196" t="s">
        <v>96</v>
      </c>
      <c r="J3260" s="196" t="s">
        <v>62</v>
      </c>
      <c r="K3260" s="197">
        <v>40.82</v>
      </c>
      <c r="L3260" s="196" t="s">
        <v>63</v>
      </c>
      <c r="M3260"/>
    </row>
    <row r="3261" spans="1:13" ht="13.5" hidden="1" x14ac:dyDescent="0.25">
      <c r="A3261" s="196" t="s">
        <v>3054</v>
      </c>
      <c r="B3261" s="196" t="s">
        <v>3055</v>
      </c>
      <c r="C3261" s="196" t="s">
        <v>3318</v>
      </c>
      <c r="D3261" s="196" t="s">
        <v>3319</v>
      </c>
      <c r="E3261" s="197" t="s">
        <v>11</v>
      </c>
      <c r="F3261" s="196" t="s">
        <v>11</v>
      </c>
      <c r="G3261" s="196">
        <v>92001</v>
      </c>
      <c r="H3261" s="196" t="s">
        <v>3375</v>
      </c>
      <c r="I3261" s="196" t="s">
        <v>96</v>
      </c>
      <c r="J3261" s="196" t="s">
        <v>62</v>
      </c>
      <c r="K3261" s="197">
        <v>43.13</v>
      </c>
      <c r="L3261" s="196" t="s">
        <v>63</v>
      </c>
      <c r="M3261"/>
    </row>
    <row r="3262" spans="1:13" ht="13.5" hidden="1" x14ac:dyDescent="0.25">
      <c r="A3262" s="196" t="s">
        <v>3054</v>
      </c>
      <c r="B3262" s="196" t="s">
        <v>3055</v>
      </c>
      <c r="C3262" s="196" t="s">
        <v>3318</v>
      </c>
      <c r="D3262" s="196" t="s">
        <v>3319</v>
      </c>
      <c r="E3262" s="197" t="s">
        <v>11</v>
      </c>
      <c r="F3262" s="196" t="s">
        <v>11</v>
      </c>
      <c r="G3262" s="196">
        <v>92002</v>
      </c>
      <c r="H3262" s="196" t="s">
        <v>3376</v>
      </c>
      <c r="I3262" s="196" t="s">
        <v>96</v>
      </c>
      <c r="J3262" s="196" t="s">
        <v>62</v>
      </c>
      <c r="K3262" s="197">
        <v>59.67</v>
      </c>
      <c r="L3262" s="196" t="s">
        <v>63</v>
      </c>
      <c r="M3262"/>
    </row>
    <row r="3263" spans="1:13" ht="13.5" hidden="1" x14ac:dyDescent="0.25">
      <c r="A3263" s="196" t="s">
        <v>3054</v>
      </c>
      <c r="B3263" s="196" t="s">
        <v>3055</v>
      </c>
      <c r="C3263" s="196" t="s">
        <v>3318</v>
      </c>
      <c r="D3263" s="196" t="s">
        <v>3319</v>
      </c>
      <c r="E3263" s="197" t="s">
        <v>11</v>
      </c>
      <c r="F3263" s="196" t="s">
        <v>11</v>
      </c>
      <c r="G3263" s="196">
        <v>92003</v>
      </c>
      <c r="H3263" s="196" t="s">
        <v>3377</v>
      </c>
      <c r="I3263" s="196" t="s">
        <v>96</v>
      </c>
      <c r="J3263" s="196" t="s">
        <v>62</v>
      </c>
      <c r="K3263" s="197">
        <v>64.290000000000006</v>
      </c>
      <c r="L3263" s="196" t="s">
        <v>63</v>
      </c>
      <c r="M3263"/>
    </row>
    <row r="3264" spans="1:13" ht="13.5" hidden="1" x14ac:dyDescent="0.25">
      <c r="A3264" s="196" t="s">
        <v>3054</v>
      </c>
      <c r="B3264" s="196" t="s">
        <v>3055</v>
      </c>
      <c r="C3264" s="196" t="s">
        <v>3318</v>
      </c>
      <c r="D3264" s="196" t="s">
        <v>3319</v>
      </c>
      <c r="E3264" s="197" t="s">
        <v>11</v>
      </c>
      <c r="F3264" s="196" t="s">
        <v>11</v>
      </c>
      <c r="G3264" s="196">
        <v>92004</v>
      </c>
      <c r="H3264" s="196" t="s">
        <v>3378</v>
      </c>
      <c r="I3264" s="196" t="s">
        <v>96</v>
      </c>
      <c r="J3264" s="196" t="s">
        <v>62</v>
      </c>
      <c r="K3264" s="197">
        <v>73.98</v>
      </c>
      <c r="L3264" s="196" t="s">
        <v>63</v>
      </c>
      <c r="M3264"/>
    </row>
    <row r="3265" spans="1:13" ht="13.5" hidden="1" x14ac:dyDescent="0.25">
      <c r="A3265" s="196" t="s">
        <v>3054</v>
      </c>
      <c r="B3265" s="196" t="s">
        <v>3055</v>
      </c>
      <c r="C3265" s="196" t="s">
        <v>3318</v>
      </c>
      <c r="D3265" s="196" t="s">
        <v>3319</v>
      </c>
      <c r="E3265" s="197" t="s">
        <v>11</v>
      </c>
      <c r="F3265" s="196" t="s">
        <v>11</v>
      </c>
      <c r="G3265" s="196">
        <v>92005</v>
      </c>
      <c r="H3265" s="196" t="s">
        <v>3379</v>
      </c>
      <c r="I3265" s="196" t="s">
        <v>96</v>
      </c>
      <c r="J3265" s="196" t="s">
        <v>62</v>
      </c>
      <c r="K3265" s="197">
        <v>78.599999999999994</v>
      </c>
      <c r="L3265" s="196" t="s">
        <v>63</v>
      </c>
      <c r="M3265"/>
    </row>
    <row r="3266" spans="1:13" ht="13.5" hidden="1" x14ac:dyDescent="0.25">
      <c r="A3266" s="196" t="s">
        <v>3054</v>
      </c>
      <c r="B3266" s="196" t="s">
        <v>3055</v>
      </c>
      <c r="C3266" s="196" t="s">
        <v>3318</v>
      </c>
      <c r="D3266" s="196" t="s">
        <v>3319</v>
      </c>
      <c r="E3266" s="197" t="s">
        <v>11</v>
      </c>
      <c r="F3266" s="196" t="s">
        <v>11</v>
      </c>
      <c r="G3266" s="196">
        <v>92006</v>
      </c>
      <c r="H3266" s="196" t="s">
        <v>3380</v>
      </c>
      <c r="I3266" s="196" t="s">
        <v>96</v>
      </c>
      <c r="J3266" s="196" t="s">
        <v>62</v>
      </c>
      <c r="K3266" s="197">
        <v>48.27</v>
      </c>
      <c r="L3266" s="196" t="s">
        <v>63</v>
      </c>
      <c r="M3266"/>
    </row>
    <row r="3267" spans="1:13" ht="13.5" hidden="1" x14ac:dyDescent="0.25">
      <c r="A3267" s="196" t="s">
        <v>3054</v>
      </c>
      <c r="B3267" s="196" t="s">
        <v>3055</v>
      </c>
      <c r="C3267" s="196" t="s">
        <v>3318</v>
      </c>
      <c r="D3267" s="196" t="s">
        <v>3319</v>
      </c>
      <c r="E3267" s="197" t="s">
        <v>11</v>
      </c>
      <c r="F3267" s="196" t="s">
        <v>11</v>
      </c>
      <c r="G3267" s="196">
        <v>92007</v>
      </c>
      <c r="H3267" s="196" t="s">
        <v>3381</v>
      </c>
      <c r="I3267" s="196" t="s">
        <v>96</v>
      </c>
      <c r="J3267" s="196" t="s">
        <v>62</v>
      </c>
      <c r="K3267" s="197">
        <v>52.89</v>
      </c>
      <c r="L3267" s="196" t="s">
        <v>63</v>
      </c>
      <c r="M3267"/>
    </row>
    <row r="3268" spans="1:13" ht="13.5" hidden="1" x14ac:dyDescent="0.25">
      <c r="A3268" s="196" t="s">
        <v>3054</v>
      </c>
      <c r="B3268" s="196" t="s">
        <v>3055</v>
      </c>
      <c r="C3268" s="196" t="s">
        <v>3318</v>
      </c>
      <c r="D3268" s="196" t="s">
        <v>3319</v>
      </c>
      <c r="E3268" s="197" t="s">
        <v>11</v>
      </c>
      <c r="F3268" s="196" t="s">
        <v>11</v>
      </c>
      <c r="G3268" s="196">
        <v>92008</v>
      </c>
      <c r="H3268" s="196" t="s">
        <v>3382</v>
      </c>
      <c r="I3268" s="196" t="s">
        <v>96</v>
      </c>
      <c r="J3268" s="196" t="s">
        <v>62</v>
      </c>
      <c r="K3268" s="197">
        <v>62.58</v>
      </c>
      <c r="L3268" s="196" t="s">
        <v>63</v>
      </c>
      <c r="M3268"/>
    </row>
    <row r="3269" spans="1:13" ht="13.5" hidden="1" x14ac:dyDescent="0.25">
      <c r="A3269" s="196" t="s">
        <v>3054</v>
      </c>
      <c r="B3269" s="196" t="s">
        <v>3055</v>
      </c>
      <c r="C3269" s="196" t="s">
        <v>3318</v>
      </c>
      <c r="D3269" s="196" t="s">
        <v>3319</v>
      </c>
      <c r="E3269" s="197" t="s">
        <v>11</v>
      </c>
      <c r="F3269" s="196" t="s">
        <v>11</v>
      </c>
      <c r="G3269" s="196">
        <v>92009</v>
      </c>
      <c r="H3269" s="196" t="s">
        <v>3383</v>
      </c>
      <c r="I3269" s="196" t="s">
        <v>96</v>
      </c>
      <c r="J3269" s="196" t="s">
        <v>62</v>
      </c>
      <c r="K3269" s="197">
        <v>67.2</v>
      </c>
      <c r="L3269" s="196" t="s">
        <v>63</v>
      </c>
      <c r="M3269"/>
    </row>
    <row r="3270" spans="1:13" ht="13.5" hidden="1" x14ac:dyDescent="0.25">
      <c r="A3270" s="196" t="s">
        <v>3054</v>
      </c>
      <c r="B3270" s="196" t="s">
        <v>3055</v>
      </c>
      <c r="C3270" s="196" t="s">
        <v>3318</v>
      </c>
      <c r="D3270" s="196" t="s">
        <v>3319</v>
      </c>
      <c r="E3270" s="197" t="s">
        <v>11</v>
      </c>
      <c r="F3270" s="196" t="s">
        <v>11</v>
      </c>
      <c r="G3270" s="196">
        <v>92010</v>
      </c>
      <c r="H3270" s="196" t="s">
        <v>3384</v>
      </c>
      <c r="I3270" s="196" t="s">
        <v>96</v>
      </c>
      <c r="J3270" s="196" t="s">
        <v>62</v>
      </c>
      <c r="K3270" s="197">
        <v>87.1</v>
      </c>
      <c r="L3270" s="196" t="s">
        <v>63</v>
      </c>
      <c r="M3270"/>
    </row>
    <row r="3271" spans="1:13" ht="13.5" hidden="1" x14ac:dyDescent="0.25">
      <c r="A3271" s="196" t="s">
        <v>3054</v>
      </c>
      <c r="B3271" s="196" t="s">
        <v>3055</v>
      </c>
      <c r="C3271" s="196" t="s">
        <v>3318</v>
      </c>
      <c r="D3271" s="196" t="s">
        <v>3319</v>
      </c>
      <c r="E3271" s="197" t="s">
        <v>11</v>
      </c>
      <c r="F3271" s="196" t="s">
        <v>11</v>
      </c>
      <c r="G3271" s="196">
        <v>92011</v>
      </c>
      <c r="H3271" s="196" t="s">
        <v>3385</v>
      </c>
      <c r="I3271" s="196" t="s">
        <v>96</v>
      </c>
      <c r="J3271" s="196" t="s">
        <v>62</v>
      </c>
      <c r="K3271" s="197">
        <v>94.03</v>
      </c>
      <c r="L3271" s="196" t="s">
        <v>63</v>
      </c>
      <c r="M3271"/>
    </row>
    <row r="3272" spans="1:13" ht="13.5" hidden="1" x14ac:dyDescent="0.25">
      <c r="A3272" s="196" t="s">
        <v>3054</v>
      </c>
      <c r="B3272" s="196" t="s">
        <v>3055</v>
      </c>
      <c r="C3272" s="196" t="s">
        <v>3318</v>
      </c>
      <c r="D3272" s="196" t="s">
        <v>3319</v>
      </c>
      <c r="E3272" s="197" t="s">
        <v>11</v>
      </c>
      <c r="F3272" s="196" t="s">
        <v>11</v>
      </c>
      <c r="G3272" s="196">
        <v>92012</v>
      </c>
      <c r="H3272" s="196" t="s">
        <v>3386</v>
      </c>
      <c r="I3272" s="196" t="s">
        <v>96</v>
      </c>
      <c r="J3272" s="196" t="s">
        <v>62</v>
      </c>
      <c r="K3272" s="197">
        <v>101.41</v>
      </c>
      <c r="L3272" s="196" t="s">
        <v>63</v>
      </c>
      <c r="M3272"/>
    </row>
    <row r="3273" spans="1:13" ht="13.5" hidden="1" x14ac:dyDescent="0.25">
      <c r="A3273" s="196" t="s">
        <v>3054</v>
      </c>
      <c r="B3273" s="196" t="s">
        <v>3055</v>
      </c>
      <c r="C3273" s="196" t="s">
        <v>3318</v>
      </c>
      <c r="D3273" s="196" t="s">
        <v>3319</v>
      </c>
      <c r="E3273" s="197" t="s">
        <v>11</v>
      </c>
      <c r="F3273" s="196" t="s">
        <v>11</v>
      </c>
      <c r="G3273" s="196">
        <v>92013</v>
      </c>
      <c r="H3273" s="196" t="s">
        <v>3387</v>
      </c>
      <c r="I3273" s="196" t="s">
        <v>96</v>
      </c>
      <c r="J3273" s="196" t="s">
        <v>62</v>
      </c>
      <c r="K3273" s="197">
        <v>108.34</v>
      </c>
      <c r="L3273" s="196" t="s">
        <v>63</v>
      </c>
      <c r="M3273"/>
    </row>
    <row r="3274" spans="1:13" ht="13.5" hidden="1" x14ac:dyDescent="0.25">
      <c r="A3274" s="196" t="s">
        <v>3054</v>
      </c>
      <c r="B3274" s="196" t="s">
        <v>3055</v>
      </c>
      <c r="C3274" s="196" t="s">
        <v>3318</v>
      </c>
      <c r="D3274" s="196" t="s">
        <v>3319</v>
      </c>
      <c r="E3274" s="197" t="s">
        <v>11</v>
      </c>
      <c r="F3274" s="196" t="s">
        <v>11</v>
      </c>
      <c r="G3274" s="196">
        <v>92014</v>
      </c>
      <c r="H3274" s="196" t="s">
        <v>3388</v>
      </c>
      <c r="I3274" s="196" t="s">
        <v>96</v>
      </c>
      <c r="J3274" s="196" t="s">
        <v>62</v>
      </c>
      <c r="K3274" s="197">
        <v>70.040000000000006</v>
      </c>
      <c r="L3274" s="196" t="s">
        <v>63</v>
      </c>
      <c r="M3274"/>
    </row>
    <row r="3275" spans="1:13" ht="13.5" hidden="1" x14ac:dyDescent="0.25">
      <c r="A3275" s="196" t="s">
        <v>3054</v>
      </c>
      <c r="B3275" s="196" t="s">
        <v>3055</v>
      </c>
      <c r="C3275" s="196" t="s">
        <v>3318</v>
      </c>
      <c r="D3275" s="196" t="s">
        <v>3319</v>
      </c>
      <c r="E3275" s="197" t="s">
        <v>11</v>
      </c>
      <c r="F3275" s="196" t="s">
        <v>11</v>
      </c>
      <c r="G3275" s="196">
        <v>92015</v>
      </c>
      <c r="H3275" s="196" t="s">
        <v>3389</v>
      </c>
      <c r="I3275" s="196" t="s">
        <v>96</v>
      </c>
      <c r="J3275" s="196" t="s">
        <v>62</v>
      </c>
      <c r="K3275" s="197">
        <v>76.97</v>
      </c>
      <c r="L3275" s="196" t="s">
        <v>63</v>
      </c>
      <c r="M3275"/>
    </row>
    <row r="3276" spans="1:13" ht="13.5" hidden="1" x14ac:dyDescent="0.25">
      <c r="A3276" s="196" t="s">
        <v>3054</v>
      </c>
      <c r="B3276" s="196" t="s">
        <v>3055</v>
      </c>
      <c r="C3276" s="196" t="s">
        <v>3318</v>
      </c>
      <c r="D3276" s="196" t="s">
        <v>3319</v>
      </c>
      <c r="E3276" s="197" t="s">
        <v>11</v>
      </c>
      <c r="F3276" s="196" t="s">
        <v>11</v>
      </c>
      <c r="G3276" s="196">
        <v>92016</v>
      </c>
      <c r="H3276" s="196" t="s">
        <v>3390</v>
      </c>
      <c r="I3276" s="196" t="s">
        <v>96</v>
      </c>
      <c r="J3276" s="196" t="s">
        <v>62</v>
      </c>
      <c r="K3276" s="197">
        <v>84.35</v>
      </c>
      <c r="L3276" s="196" t="s">
        <v>63</v>
      </c>
      <c r="M3276"/>
    </row>
    <row r="3277" spans="1:13" ht="13.5" hidden="1" x14ac:dyDescent="0.25">
      <c r="A3277" s="196" t="s">
        <v>3054</v>
      </c>
      <c r="B3277" s="196" t="s">
        <v>3055</v>
      </c>
      <c r="C3277" s="196" t="s">
        <v>3318</v>
      </c>
      <c r="D3277" s="196" t="s">
        <v>3319</v>
      </c>
      <c r="E3277" s="197" t="s">
        <v>11</v>
      </c>
      <c r="F3277" s="196" t="s">
        <v>11</v>
      </c>
      <c r="G3277" s="196">
        <v>92017</v>
      </c>
      <c r="H3277" s="196" t="s">
        <v>3391</v>
      </c>
      <c r="I3277" s="196" t="s">
        <v>96</v>
      </c>
      <c r="J3277" s="196" t="s">
        <v>62</v>
      </c>
      <c r="K3277" s="197">
        <v>91.28</v>
      </c>
      <c r="L3277" s="196" t="s">
        <v>63</v>
      </c>
      <c r="M3277"/>
    </row>
    <row r="3278" spans="1:13" ht="13.5" hidden="1" x14ac:dyDescent="0.25">
      <c r="A3278" s="196" t="s">
        <v>3054</v>
      </c>
      <c r="B3278" s="196" t="s">
        <v>3055</v>
      </c>
      <c r="C3278" s="196" t="s">
        <v>3318</v>
      </c>
      <c r="D3278" s="196" t="s">
        <v>3319</v>
      </c>
      <c r="E3278" s="197" t="s">
        <v>11</v>
      </c>
      <c r="F3278" s="196" t="s">
        <v>11</v>
      </c>
      <c r="G3278" s="196">
        <v>92018</v>
      </c>
      <c r="H3278" s="196" t="s">
        <v>3392</v>
      </c>
      <c r="I3278" s="196" t="s">
        <v>96</v>
      </c>
      <c r="J3278" s="196" t="s">
        <v>62</v>
      </c>
      <c r="K3278" s="197">
        <v>92.62</v>
      </c>
      <c r="L3278" s="196" t="s">
        <v>63</v>
      </c>
      <c r="M3278"/>
    </row>
    <row r="3279" spans="1:13" ht="13.5" hidden="1" x14ac:dyDescent="0.25">
      <c r="A3279" s="196" t="s">
        <v>3054</v>
      </c>
      <c r="B3279" s="196" t="s">
        <v>3055</v>
      </c>
      <c r="C3279" s="196" t="s">
        <v>3318</v>
      </c>
      <c r="D3279" s="196" t="s">
        <v>3319</v>
      </c>
      <c r="E3279" s="197" t="s">
        <v>11</v>
      </c>
      <c r="F3279" s="196" t="s">
        <v>11</v>
      </c>
      <c r="G3279" s="196">
        <v>92019</v>
      </c>
      <c r="H3279" s="196" t="s">
        <v>3393</v>
      </c>
      <c r="I3279" s="196" t="s">
        <v>96</v>
      </c>
      <c r="J3279" s="196" t="s">
        <v>62</v>
      </c>
      <c r="K3279" s="197">
        <v>112.78</v>
      </c>
      <c r="L3279" s="196" t="s">
        <v>63</v>
      </c>
      <c r="M3279"/>
    </row>
    <row r="3280" spans="1:13" ht="13.5" hidden="1" x14ac:dyDescent="0.25">
      <c r="A3280" s="196" t="s">
        <v>3054</v>
      </c>
      <c r="B3280" s="196" t="s">
        <v>3055</v>
      </c>
      <c r="C3280" s="196" t="s">
        <v>3318</v>
      </c>
      <c r="D3280" s="196" t="s">
        <v>3319</v>
      </c>
      <c r="E3280" s="197" t="s">
        <v>11</v>
      </c>
      <c r="F3280" s="196" t="s">
        <v>11</v>
      </c>
      <c r="G3280" s="196">
        <v>92020</v>
      </c>
      <c r="H3280" s="196" t="s">
        <v>3394</v>
      </c>
      <c r="I3280" s="196" t="s">
        <v>96</v>
      </c>
      <c r="J3280" s="196" t="s">
        <v>62</v>
      </c>
      <c r="K3280" s="197">
        <v>136.53</v>
      </c>
      <c r="L3280" s="196" t="s">
        <v>63</v>
      </c>
      <c r="M3280"/>
    </row>
    <row r="3281" spans="1:13" ht="13.5" hidden="1" x14ac:dyDescent="0.25">
      <c r="A3281" s="196" t="s">
        <v>3054</v>
      </c>
      <c r="B3281" s="196" t="s">
        <v>3055</v>
      </c>
      <c r="C3281" s="196" t="s">
        <v>3318</v>
      </c>
      <c r="D3281" s="196" t="s">
        <v>3319</v>
      </c>
      <c r="E3281" s="197" t="s">
        <v>11</v>
      </c>
      <c r="F3281" s="196" t="s">
        <v>11</v>
      </c>
      <c r="G3281" s="196">
        <v>92021</v>
      </c>
      <c r="H3281" s="196" t="s">
        <v>3395</v>
      </c>
      <c r="I3281" s="196" t="s">
        <v>96</v>
      </c>
      <c r="J3281" s="196" t="s">
        <v>62</v>
      </c>
      <c r="K3281" s="197">
        <v>156.69</v>
      </c>
      <c r="L3281" s="196" t="s">
        <v>63</v>
      </c>
      <c r="M3281"/>
    </row>
    <row r="3282" spans="1:13" ht="13.5" hidden="1" x14ac:dyDescent="0.25">
      <c r="A3282" s="196" t="s">
        <v>3054</v>
      </c>
      <c r="B3282" s="196" t="s">
        <v>3055</v>
      </c>
      <c r="C3282" s="196" t="s">
        <v>3318</v>
      </c>
      <c r="D3282" s="196" t="s">
        <v>3319</v>
      </c>
      <c r="E3282" s="197" t="s">
        <v>11</v>
      </c>
      <c r="F3282" s="196" t="s">
        <v>11</v>
      </c>
      <c r="G3282" s="196">
        <v>92022</v>
      </c>
      <c r="H3282" s="196" t="s">
        <v>3396</v>
      </c>
      <c r="I3282" s="196" t="s">
        <v>96</v>
      </c>
      <c r="J3282" s="196" t="s">
        <v>62</v>
      </c>
      <c r="K3282" s="197">
        <v>52.17</v>
      </c>
      <c r="L3282" s="196" t="s">
        <v>63</v>
      </c>
      <c r="M3282"/>
    </row>
    <row r="3283" spans="1:13" ht="13.5" hidden="1" x14ac:dyDescent="0.25">
      <c r="A3283" s="196" t="s">
        <v>3054</v>
      </c>
      <c r="B3283" s="196" t="s">
        <v>3055</v>
      </c>
      <c r="C3283" s="196" t="s">
        <v>3318</v>
      </c>
      <c r="D3283" s="196" t="s">
        <v>3319</v>
      </c>
      <c r="E3283" s="197" t="s">
        <v>11</v>
      </c>
      <c r="F3283" s="196" t="s">
        <v>11</v>
      </c>
      <c r="G3283" s="196">
        <v>92023</v>
      </c>
      <c r="H3283" s="196" t="s">
        <v>3397</v>
      </c>
      <c r="I3283" s="196" t="s">
        <v>96</v>
      </c>
      <c r="J3283" s="196" t="s">
        <v>62</v>
      </c>
      <c r="K3283" s="197">
        <v>66.48</v>
      </c>
      <c r="L3283" s="196" t="s">
        <v>63</v>
      </c>
      <c r="M3283"/>
    </row>
    <row r="3284" spans="1:13" ht="13.5" hidden="1" x14ac:dyDescent="0.25">
      <c r="A3284" s="196" t="s">
        <v>3054</v>
      </c>
      <c r="B3284" s="196" t="s">
        <v>3055</v>
      </c>
      <c r="C3284" s="196" t="s">
        <v>3318</v>
      </c>
      <c r="D3284" s="196" t="s">
        <v>3319</v>
      </c>
      <c r="E3284" s="197" t="s">
        <v>11</v>
      </c>
      <c r="F3284" s="196" t="s">
        <v>11</v>
      </c>
      <c r="G3284" s="196">
        <v>92024</v>
      </c>
      <c r="H3284" s="196" t="s">
        <v>3398</v>
      </c>
      <c r="I3284" s="196" t="s">
        <v>96</v>
      </c>
      <c r="J3284" s="196" t="s">
        <v>62</v>
      </c>
      <c r="K3284" s="197">
        <v>79.67</v>
      </c>
      <c r="L3284" s="196" t="s">
        <v>63</v>
      </c>
      <c r="M3284"/>
    </row>
    <row r="3285" spans="1:13" ht="13.5" hidden="1" x14ac:dyDescent="0.25">
      <c r="A3285" s="196" t="s">
        <v>3054</v>
      </c>
      <c r="B3285" s="196" t="s">
        <v>3055</v>
      </c>
      <c r="C3285" s="196" t="s">
        <v>3318</v>
      </c>
      <c r="D3285" s="196" t="s">
        <v>3319</v>
      </c>
      <c r="E3285" s="197" t="s">
        <v>11</v>
      </c>
      <c r="F3285" s="196" t="s">
        <v>11</v>
      </c>
      <c r="G3285" s="196">
        <v>92025</v>
      </c>
      <c r="H3285" s="196" t="s">
        <v>3399</v>
      </c>
      <c r="I3285" s="196" t="s">
        <v>96</v>
      </c>
      <c r="J3285" s="196" t="s">
        <v>62</v>
      </c>
      <c r="K3285" s="197">
        <v>93.98</v>
      </c>
      <c r="L3285" s="196" t="s">
        <v>63</v>
      </c>
      <c r="M3285"/>
    </row>
    <row r="3286" spans="1:13" ht="13.5" hidden="1" x14ac:dyDescent="0.25">
      <c r="A3286" s="196" t="s">
        <v>3054</v>
      </c>
      <c r="B3286" s="196" t="s">
        <v>3055</v>
      </c>
      <c r="C3286" s="196" t="s">
        <v>3318</v>
      </c>
      <c r="D3286" s="196" t="s">
        <v>3319</v>
      </c>
      <c r="E3286" s="197" t="s">
        <v>11</v>
      </c>
      <c r="F3286" s="196" t="s">
        <v>11</v>
      </c>
      <c r="G3286" s="196">
        <v>92026</v>
      </c>
      <c r="H3286" s="196" t="s">
        <v>3400</v>
      </c>
      <c r="I3286" s="196" t="s">
        <v>96</v>
      </c>
      <c r="J3286" s="196" t="s">
        <v>62</v>
      </c>
      <c r="K3286" s="197">
        <v>72.260000000000005</v>
      </c>
      <c r="L3286" s="196" t="s">
        <v>63</v>
      </c>
      <c r="M3286"/>
    </row>
    <row r="3287" spans="1:13" ht="13.5" hidden="1" x14ac:dyDescent="0.25">
      <c r="A3287" s="196" t="s">
        <v>3054</v>
      </c>
      <c r="B3287" s="196" t="s">
        <v>3055</v>
      </c>
      <c r="C3287" s="196" t="s">
        <v>3318</v>
      </c>
      <c r="D3287" s="196" t="s">
        <v>3319</v>
      </c>
      <c r="E3287" s="197" t="s">
        <v>11</v>
      </c>
      <c r="F3287" s="196" t="s">
        <v>11</v>
      </c>
      <c r="G3287" s="196">
        <v>92027</v>
      </c>
      <c r="H3287" s="196" t="s">
        <v>3401</v>
      </c>
      <c r="I3287" s="196" t="s">
        <v>96</v>
      </c>
      <c r="J3287" s="196" t="s">
        <v>62</v>
      </c>
      <c r="K3287" s="197">
        <v>86.57</v>
      </c>
      <c r="L3287" s="196" t="s">
        <v>63</v>
      </c>
      <c r="M3287"/>
    </row>
    <row r="3288" spans="1:13" ht="13.5" hidden="1" x14ac:dyDescent="0.25">
      <c r="A3288" s="196" t="s">
        <v>3054</v>
      </c>
      <c r="B3288" s="196" t="s">
        <v>3055</v>
      </c>
      <c r="C3288" s="196" t="s">
        <v>3318</v>
      </c>
      <c r="D3288" s="196" t="s">
        <v>3319</v>
      </c>
      <c r="E3288" s="197" t="s">
        <v>11</v>
      </c>
      <c r="F3288" s="196" t="s">
        <v>11</v>
      </c>
      <c r="G3288" s="196">
        <v>92028</v>
      </c>
      <c r="H3288" s="196" t="s">
        <v>3402</v>
      </c>
      <c r="I3288" s="196" t="s">
        <v>96</v>
      </c>
      <c r="J3288" s="196" t="s">
        <v>62</v>
      </c>
      <c r="K3288" s="197">
        <v>60.87</v>
      </c>
      <c r="L3288" s="196" t="s">
        <v>63</v>
      </c>
      <c r="M3288"/>
    </row>
    <row r="3289" spans="1:13" ht="13.5" hidden="1" x14ac:dyDescent="0.25">
      <c r="A3289" s="196" t="s">
        <v>3054</v>
      </c>
      <c r="B3289" s="196" t="s">
        <v>3055</v>
      </c>
      <c r="C3289" s="196" t="s">
        <v>3318</v>
      </c>
      <c r="D3289" s="196" t="s">
        <v>3319</v>
      </c>
      <c r="E3289" s="197" t="s">
        <v>11</v>
      </c>
      <c r="F3289" s="196" t="s">
        <v>11</v>
      </c>
      <c r="G3289" s="196">
        <v>92029</v>
      </c>
      <c r="H3289" s="196" t="s">
        <v>3403</v>
      </c>
      <c r="I3289" s="196" t="s">
        <v>96</v>
      </c>
      <c r="J3289" s="196" t="s">
        <v>62</v>
      </c>
      <c r="K3289" s="197">
        <v>75.180000000000007</v>
      </c>
      <c r="L3289" s="196" t="s">
        <v>63</v>
      </c>
      <c r="M3289"/>
    </row>
    <row r="3290" spans="1:13" ht="13.5" hidden="1" x14ac:dyDescent="0.25">
      <c r="A3290" s="196" t="s">
        <v>3054</v>
      </c>
      <c r="B3290" s="196" t="s">
        <v>3055</v>
      </c>
      <c r="C3290" s="196" t="s">
        <v>3318</v>
      </c>
      <c r="D3290" s="196" t="s">
        <v>3319</v>
      </c>
      <c r="E3290" s="197" t="s">
        <v>11</v>
      </c>
      <c r="F3290" s="196" t="s">
        <v>11</v>
      </c>
      <c r="G3290" s="196">
        <v>92030</v>
      </c>
      <c r="H3290" s="196" t="s">
        <v>3404</v>
      </c>
      <c r="I3290" s="196" t="s">
        <v>96</v>
      </c>
      <c r="J3290" s="196" t="s">
        <v>62</v>
      </c>
      <c r="K3290" s="197">
        <v>88.3</v>
      </c>
      <c r="L3290" s="196" t="s">
        <v>63</v>
      </c>
      <c r="M3290"/>
    </row>
    <row r="3291" spans="1:13" ht="13.5" hidden="1" x14ac:dyDescent="0.25">
      <c r="A3291" s="196" t="s">
        <v>3054</v>
      </c>
      <c r="B3291" s="196" t="s">
        <v>3055</v>
      </c>
      <c r="C3291" s="196" t="s">
        <v>3318</v>
      </c>
      <c r="D3291" s="196" t="s">
        <v>3319</v>
      </c>
      <c r="E3291" s="197" t="s">
        <v>11</v>
      </c>
      <c r="F3291" s="196" t="s">
        <v>11</v>
      </c>
      <c r="G3291" s="196">
        <v>92031</v>
      </c>
      <c r="H3291" s="196" t="s">
        <v>3405</v>
      </c>
      <c r="I3291" s="196" t="s">
        <v>96</v>
      </c>
      <c r="J3291" s="196" t="s">
        <v>62</v>
      </c>
      <c r="K3291" s="197">
        <v>102.61</v>
      </c>
      <c r="L3291" s="196" t="s">
        <v>63</v>
      </c>
      <c r="M3291"/>
    </row>
    <row r="3292" spans="1:13" ht="13.5" hidden="1" x14ac:dyDescent="0.25">
      <c r="A3292" s="196" t="s">
        <v>3054</v>
      </c>
      <c r="B3292" s="196" t="s">
        <v>3055</v>
      </c>
      <c r="C3292" s="196" t="s">
        <v>3318</v>
      </c>
      <c r="D3292" s="196" t="s">
        <v>3319</v>
      </c>
      <c r="E3292" s="197" t="s">
        <v>11</v>
      </c>
      <c r="F3292" s="196" t="s">
        <v>11</v>
      </c>
      <c r="G3292" s="196">
        <v>92032</v>
      </c>
      <c r="H3292" s="196" t="s">
        <v>3406</v>
      </c>
      <c r="I3292" s="196" t="s">
        <v>96</v>
      </c>
      <c r="J3292" s="196" t="s">
        <v>62</v>
      </c>
      <c r="K3292" s="197">
        <v>89.5</v>
      </c>
      <c r="L3292" s="196" t="s">
        <v>63</v>
      </c>
      <c r="M3292"/>
    </row>
    <row r="3293" spans="1:13" ht="13.5" hidden="1" x14ac:dyDescent="0.25">
      <c r="A3293" s="196" t="s">
        <v>3054</v>
      </c>
      <c r="B3293" s="196" t="s">
        <v>3055</v>
      </c>
      <c r="C3293" s="196" t="s">
        <v>3318</v>
      </c>
      <c r="D3293" s="196" t="s">
        <v>3319</v>
      </c>
      <c r="E3293" s="197" t="s">
        <v>11</v>
      </c>
      <c r="F3293" s="196" t="s">
        <v>11</v>
      </c>
      <c r="G3293" s="196">
        <v>92033</v>
      </c>
      <c r="H3293" s="196" t="s">
        <v>3407</v>
      </c>
      <c r="I3293" s="196" t="s">
        <v>96</v>
      </c>
      <c r="J3293" s="196" t="s">
        <v>62</v>
      </c>
      <c r="K3293" s="197">
        <v>103.81</v>
      </c>
      <c r="L3293" s="196" t="s">
        <v>63</v>
      </c>
      <c r="M3293"/>
    </row>
    <row r="3294" spans="1:13" ht="13.5" hidden="1" x14ac:dyDescent="0.25">
      <c r="A3294" s="196" t="s">
        <v>3054</v>
      </c>
      <c r="B3294" s="196" t="s">
        <v>3055</v>
      </c>
      <c r="C3294" s="196" t="s">
        <v>3318</v>
      </c>
      <c r="D3294" s="196" t="s">
        <v>3319</v>
      </c>
      <c r="E3294" s="197" t="s">
        <v>11</v>
      </c>
      <c r="F3294" s="196" t="s">
        <v>11</v>
      </c>
      <c r="G3294" s="196">
        <v>92034</v>
      </c>
      <c r="H3294" s="196" t="s">
        <v>3408</v>
      </c>
      <c r="I3294" s="196" t="s">
        <v>96</v>
      </c>
      <c r="J3294" s="196" t="s">
        <v>62</v>
      </c>
      <c r="K3294" s="197">
        <v>80.87</v>
      </c>
      <c r="L3294" s="196" t="s">
        <v>63</v>
      </c>
      <c r="M3294"/>
    </row>
    <row r="3295" spans="1:13" ht="13.5" hidden="1" x14ac:dyDescent="0.25">
      <c r="A3295" s="196" t="s">
        <v>3054</v>
      </c>
      <c r="B3295" s="196" t="s">
        <v>3055</v>
      </c>
      <c r="C3295" s="196" t="s">
        <v>3318</v>
      </c>
      <c r="D3295" s="196" t="s">
        <v>3319</v>
      </c>
      <c r="E3295" s="197" t="s">
        <v>11</v>
      </c>
      <c r="F3295" s="196" t="s">
        <v>11</v>
      </c>
      <c r="G3295" s="196">
        <v>92035</v>
      </c>
      <c r="H3295" s="196" t="s">
        <v>3409</v>
      </c>
      <c r="I3295" s="196" t="s">
        <v>96</v>
      </c>
      <c r="J3295" s="196" t="s">
        <v>62</v>
      </c>
      <c r="K3295" s="197">
        <v>95.18</v>
      </c>
      <c r="L3295" s="196" t="s">
        <v>63</v>
      </c>
      <c r="M3295"/>
    </row>
    <row r="3296" spans="1:13" ht="13.5" hidden="1" x14ac:dyDescent="0.25">
      <c r="A3296" s="196" t="s">
        <v>3054</v>
      </c>
      <c r="B3296" s="196" t="s">
        <v>3055</v>
      </c>
      <c r="C3296" s="196" t="s">
        <v>3410</v>
      </c>
      <c r="D3296" s="196" t="s">
        <v>3411</v>
      </c>
      <c r="E3296" s="197" t="s">
        <v>11</v>
      </c>
      <c r="F3296" s="196" t="s">
        <v>11</v>
      </c>
      <c r="G3296" s="196">
        <v>97595</v>
      </c>
      <c r="H3296" s="196" t="s">
        <v>3412</v>
      </c>
      <c r="I3296" s="196" t="s">
        <v>96</v>
      </c>
      <c r="J3296" s="196" t="s">
        <v>62</v>
      </c>
      <c r="K3296" s="197">
        <v>111.81</v>
      </c>
      <c r="L3296" s="196" t="s">
        <v>63</v>
      </c>
      <c r="M3296"/>
    </row>
    <row r="3297" spans="1:13" ht="13.5" hidden="1" x14ac:dyDescent="0.25">
      <c r="A3297" s="196" t="s">
        <v>3054</v>
      </c>
      <c r="B3297" s="196" t="s">
        <v>3055</v>
      </c>
      <c r="C3297" s="196" t="s">
        <v>3410</v>
      </c>
      <c r="D3297" s="196" t="s">
        <v>3411</v>
      </c>
      <c r="E3297" s="197" t="s">
        <v>11</v>
      </c>
      <c r="F3297" s="196" t="s">
        <v>11</v>
      </c>
      <c r="G3297" s="196">
        <v>97596</v>
      </c>
      <c r="H3297" s="196" t="s">
        <v>3413</v>
      </c>
      <c r="I3297" s="196" t="s">
        <v>96</v>
      </c>
      <c r="J3297" s="196" t="s">
        <v>62</v>
      </c>
      <c r="K3297" s="197">
        <v>81.92</v>
      </c>
      <c r="L3297" s="196" t="s">
        <v>63</v>
      </c>
      <c r="M3297"/>
    </row>
    <row r="3298" spans="1:13" ht="13.5" hidden="1" x14ac:dyDescent="0.25">
      <c r="A3298" s="196" t="s">
        <v>3054</v>
      </c>
      <c r="B3298" s="196" t="s">
        <v>3055</v>
      </c>
      <c r="C3298" s="196" t="s">
        <v>3410</v>
      </c>
      <c r="D3298" s="196" t="s">
        <v>3411</v>
      </c>
      <c r="E3298" s="197" t="s">
        <v>11</v>
      </c>
      <c r="F3298" s="196" t="s">
        <v>11</v>
      </c>
      <c r="G3298" s="196">
        <v>97597</v>
      </c>
      <c r="H3298" s="196" t="s">
        <v>3414</v>
      </c>
      <c r="I3298" s="196" t="s">
        <v>96</v>
      </c>
      <c r="J3298" s="196" t="s">
        <v>62</v>
      </c>
      <c r="K3298" s="197">
        <v>79.09</v>
      </c>
      <c r="L3298" s="196" t="s">
        <v>63</v>
      </c>
      <c r="M3298"/>
    </row>
    <row r="3299" spans="1:13" ht="13.5" hidden="1" x14ac:dyDescent="0.25">
      <c r="A3299" s="196" t="s">
        <v>3054</v>
      </c>
      <c r="B3299" s="196" t="s">
        <v>3055</v>
      </c>
      <c r="C3299" s="196" t="s">
        <v>3410</v>
      </c>
      <c r="D3299" s="196" t="s">
        <v>3411</v>
      </c>
      <c r="E3299" s="197" t="s">
        <v>11</v>
      </c>
      <c r="F3299" s="196" t="s">
        <v>11</v>
      </c>
      <c r="G3299" s="196">
        <v>97598</v>
      </c>
      <c r="H3299" s="196" t="s">
        <v>3415</v>
      </c>
      <c r="I3299" s="196" t="s">
        <v>96</v>
      </c>
      <c r="J3299" s="196" t="s">
        <v>62</v>
      </c>
      <c r="K3299" s="197">
        <v>75.27</v>
      </c>
      <c r="L3299" s="196" t="s">
        <v>63</v>
      </c>
      <c r="M3299"/>
    </row>
    <row r="3300" spans="1:13" ht="13.5" hidden="1" x14ac:dyDescent="0.25">
      <c r="A3300" s="196" t="s">
        <v>3054</v>
      </c>
      <c r="B3300" s="196" t="s">
        <v>3055</v>
      </c>
      <c r="C3300" s="196" t="s">
        <v>3410</v>
      </c>
      <c r="D3300" s="196" t="s">
        <v>3411</v>
      </c>
      <c r="E3300" s="197" t="s">
        <v>11</v>
      </c>
      <c r="F3300" s="196" t="s">
        <v>11</v>
      </c>
      <c r="G3300" s="196">
        <v>97599</v>
      </c>
      <c r="H3300" s="196" t="s">
        <v>3416</v>
      </c>
      <c r="I3300" s="196" t="s">
        <v>96</v>
      </c>
      <c r="J3300" s="196" t="s">
        <v>62</v>
      </c>
      <c r="K3300" s="197">
        <v>20.170000000000002</v>
      </c>
      <c r="L3300" s="196" t="s">
        <v>63</v>
      </c>
      <c r="M3300"/>
    </row>
    <row r="3301" spans="1:13" ht="13.5" hidden="1" x14ac:dyDescent="0.25">
      <c r="A3301" s="196" t="s">
        <v>3054</v>
      </c>
      <c r="B3301" s="196" t="s">
        <v>3055</v>
      </c>
      <c r="C3301" s="196" t="s">
        <v>3410</v>
      </c>
      <c r="D3301" s="196" t="s">
        <v>3411</v>
      </c>
      <c r="E3301" s="197" t="s">
        <v>11</v>
      </c>
      <c r="F3301" s="196" t="s">
        <v>11</v>
      </c>
      <c r="G3301" s="196">
        <v>97609</v>
      </c>
      <c r="H3301" s="196" t="s">
        <v>3417</v>
      </c>
      <c r="I3301" s="196" t="s">
        <v>96</v>
      </c>
      <c r="J3301" s="196" t="s">
        <v>62</v>
      </c>
      <c r="K3301" s="197">
        <v>15.48</v>
      </c>
      <c r="L3301" s="196" t="s">
        <v>63</v>
      </c>
      <c r="M3301"/>
    </row>
    <row r="3302" spans="1:13" ht="13.5" hidden="1" x14ac:dyDescent="0.25">
      <c r="A3302" s="196" t="s">
        <v>3054</v>
      </c>
      <c r="B3302" s="196" t="s">
        <v>3055</v>
      </c>
      <c r="C3302" s="196" t="s">
        <v>3410</v>
      </c>
      <c r="D3302" s="196" t="s">
        <v>3411</v>
      </c>
      <c r="E3302" s="197" t="s">
        <v>11</v>
      </c>
      <c r="F3302" s="196" t="s">
        <v>11</v>
      </c>
      <c r="G3302" s="196">
        <v>97610</v>
      </c>
      <c r="H3302" s="196" t="s">
        <v>3418</v>
      </c>
      <c r="I3302" s="196" t="s">
        <v>96</v>
      </c>
      <c r="J3302" s="196" t="s">
        <v>62</v>
      </c>
      <c r="K3302" s="197">
        <v>16.05</v>
      </c>
      <c r="L3302" s="196" t="s">
        <v>63</v>
      </c>
      <c r="M3302"/>
    </row>
    <row r="3303" spans="1:13" ht="13.5" hidden="1" x14ac:dyDescent="0.25">
      <c r="A3303" s="196" t="s">
        <v>3054</v>
      </c>
      <c r="B3303" s="196" t="s">
        <v>3055</v>
      </c>
      <c r="C3303" s="196" t="s">
        <v>3410</v>
      </c>
      <c r="D3303" s="196" t="s">
        <v>3411</v>
      </c>
      <c r="E3303" s="197" t="s">
        <v>11</v>
      </c>
      <c r="F3303" s="196" t="s">
        <v>11</v>
      </c>
      <c r="G3303" s="196">
        <v>100902</v>
      </c>
      <c r="H3303" s="196" t="s">
        <v>3419</v>
      </c>
      <c r="I3303" s="196" t="s">
        <v>96</v>
      </c>
      <c r="J3303" s="196" t="s">
        <v>62</v>
      </c>
      <c r="K3303" s="197">
        <v>33.22</v>
      </c>
      <c r="L3303" s="196" t="s">
        <v>63</v>
      </c>
      <c r="M3303"/>
    </row>
    <row r="3304" spans="1:13" ht="13.5" hidden="1" x14ac:dyDescent="0.25">
      <c r="A3304" s="196" t="s">
        <v>3054</v>
      </c>
      <c r="B3304" s="196" t="s">
        <v>3055</v>
      </c>
      <c r="C3304" s="196" t="s">
        <v>3410</v>
      </c>
      <c r="D3304" s="196" t="s">
        <v>3411</v>
      </c>
      <c r="E3304" s="197" t="s">
        <v>11</v>
      </c>
      <c r="F3304" s="196" t="s">
        <v>11</v>
      </c>
      <c r="G3304" s="196">
        <v>100903</v>
      </c>
      <c r="H3304" s="196" t="s">
        <v>3420</v>
      </c>
      <c r="I3304" s="196" t="s">
        <v>96</v>
      </c>
      <c r="J3304" s="196" t="s">
        <v>62</v>
      </c>
      <c r="K3304" s="197">
        <v>35.71</v>
      </c>
      <c r="L3304" s="196" t="s">
        <v>63</v>
      </c>
      <c r="M3304"/>
    </row>
    <row r="3305" spans="1:13" ht="13.5" hidden="1" x14ac:dyDescent="0.25">
      <c r="A3305" s="196" t="s">
        <v>3054</v>
      </c>
      <c r="B3305" s="196" t="s">
        <v>3055</v>
      </c>
      <c r="C3305" s="196" t="s">
        <v>3410</v>
      </c>
      <c r="D3305" s="196" t="s">
        <v>3411</v>
      </c>
      <c r="E3305" s="197" t="s">
        <v>11</v>
      </c>
      <c r="F3305" s="196" t="s">
        <v>11</v>
      </c>
      <c r="G3305" s="196">
        <v>103782</v>
      </c>
      <c r="H3305" s="196" t="s">
        <v>3421</v>
      </c>
      <c r="I3305" s="196" t="s">
        <v>96</v>
      </c>
      <c r="J3305" s="196" t="s">
        <v>62</v>
      </c>
      <c r="K3305" s="197">
        <v>35.590000000000003</v>
      </c>
      <c r="L3305" s="196" t="s">
        <v>63</v>
      </c>
      <c r="M3305"/>
    </row>
    <row r="3306" spans="1:13" ht="13.5" hidden="1" x14ac:dyDescent="0.25">
      <c r="A3306" s="196" t="s">
        <v>3054</v>
      </c>
      <c r="B3306" s="196" t="s">
        <v>3055</v>
      </c>
      <c r="C3306" s="196" t="s">
        <v>3410</v>
      </c>
      <c r="D3306" s="196" t="s">
        <v>3411</v>
      </c>
      <c r="E3306" s="197" t="s">
        <v>11</v>
      </c>
      <c r="F3306" s="196" t="s">
        <v>11</v>
      </c>
      <c r="G3306" s="196">
        <v>105554</v>
      </c>
      <c r="H3306" s="196" t="s">
        <v>3422</v>
      </c>
      <c r="I3306" s="196" t="s">
        <v>96</v>
      </c>
      <c r="J3306" s="196" t="s">
        <v>62</v>
      </c>
      <c r="K3306" s="197">
        <v>18.48</v>
      </c>
      <c r="L3306" s="196" t="s">
        <v>63</v>
      </c>
      <c r="M3306"/>
    </row>
    <row r="3307" spans="1:13" ht="13.5" hidden="1" x14ac:dyDescent="0.25">
      <c r="A3307" s="196" t="s">
        <v>3054</v>
      </c>
      <c r="B3307" s="196" t="s">
        <v>3055</v>
      </c>
      <c r="C3307" s="196" t="s">
        <v>3423</v>
      </c>
      <c r="D3307" s="196" t="s">
        <v>3424</v>
      </c>
      <c r="E3307" s="197" t="s">
        <v>11</v>
      </c>
      <c r="F3307" s="196" t="s">
        <v>11</v>
      </c>
      <c r="G3307" s="196">
        <v>101489</v>
      </c>
      <c r="H3307" s="196" t="s">
        <v>3425</v>
      </c>
      <c r="I3307" s="196" t="s">
        <v>96</v>
      </c>
      <c r="J3307" s="196" t="s">
        <v>62</v>
      </c>
      <c r="K3307" s="199">
        <v>1621.53</v>
      </c>
      <c r="L3307" s="196" t="s">
        <v>63</v>
      </c>
      <c r="M3307"/>
    </row>
    <row r="3308" spans="1:13" ht="13.5" hidden="1" x14ac:dyDescent="0.25">
      <c r="A3308" s="196" t="s">
        <v>3054</v>
      </c>
      <c r="B3308" s="196" t="s">
        <v>3055</v>
      </c>
      <c r="C3308" s="196" t="s">
        <v>3423</v>
      </c>
      <c r="D3308" s="196" t="s">
        <v>3424</v>
      </c>
      <c r="E3308" s="197" t="s">
        <v>11</v>
      </c>
      <c r="F3308" s="196" t="s">
        <v>11</v>
      </c>
      <c r="G3308" s="196">
        <v>101490</v>
      </c>
      <c r="H3308" s="196" t="s">
        <v>3426</v>
      </c>
      <c r="I3308" s="196" t="s">
        <v>96</v>
      </c>
      <c r="J3308" s="196" t="s">
        <v>62</v>
      </c>
      <c r="K3308" s="199">
        <v>1728.23</v>
      </c>
      <c r="L3308" s="196" t="s">
        <v>63</v>
      </c>
      <c r="M3308"/>
    </row>
    <row r="3309" spans="1:13" ht="13.5" hidden="1" x14ac:dyDescent="0.25">
      <c r="A3309" s="196" t="s">
        <v>3054</v>
      </c>
      <c r="B3309" s="196" t="s">
        <v>3055</v>
      </c>
      <c r="C3309" s="196" t="s">
        <v>3423</v>
      </c>
      <c r="D3309" s="196" t="s">
        <v>3424</v>
      </c>
      <c r="E3309" s="197" t="s">
        <v>11</v>
      </c>
      <c r="F3309" s="196" t="s">
        <v>11</v>
      </c>
      <c r="G3309" s="196">
        <v>101491</v>
      </c>
      <c r="H3309" s="196" t="s">
        <v>3427</v>
      </c>
      <c r="I3309" s="196" t="s">
        <v>96</v>
      </c>
      <c r="J3309" s="196" t="s">
        <v>62</v>
      </c>
      <c r="K3309" s="199">
        <v>1737.8</v>
      </c>
      <c r="L3309" s="196" t="s">
        <v>63</v>
      </c>
      <c r="M3309"/>
    </row>
    <row r="3310" spans="1:13" ht="13.5" hidden="1" x14ac:dyDescent="0.25">
      <c r="A3310" s="196" t="s">
        <v>3054</v>
      </c>
      <c r="B3310" s="196" t="s">
        <v>3055</v>
      </c>
      <c r="C3310" s="196" t="s">
        <v>3423</v>
      </c>
      <c r="D3310" s="196" t="s">
        <v>3424</v>
      </c>
      <c r="E3310" s="197" t="s">
        <v>11</v>
      </c>
      <c r="F3310" s="196" t="s">
        <v>11</v>
      </c>
      <c r="G3310" s="196">
        <v>101492</v>
      </c>
      <c r="H3310" s="196" t="s">
        <v>3428</v>
      </c>
      <c r="I3310" s="196" t="s">
        <v>96</v>
      </c>
      <c r="J3310" s="196" t="s">
        <v>62</v>
      </c>
      <c r="K3310" s="199">
        <v>1883.51</v>
      </c>
      <c r="L3310" s="196" t="s">
        <v>63</v>
      </c>
      <c r="M3310"/>
    </row>
    <row r="3311" spans="1:13" ht="13.5" hidden="1" x14ac:dyDescent="0.25">
      <c r="A3311" s="196" t="s">
        <v>3054</v>
      </c>
      <c r="B3311" s="196" t="s">
        <v>3055</v>
      </c>
      <c r="C3311" s="196" t="s">
        <v>3423</v>
      </c>
      <c r="D3311" s="196" t="s">
        <v>3424</v>
      </c>
      <c r="E3311" s="197" t="s">
        <v>11</v>
      </c>
      <c r="F3311" s="196" t="s">
        <v>11</v>
      </c>
      <c r="G3311" s="196">
        <v>101493</v>
      </c>
      <c r="H3311" s="196" t="s">
        <v>3429</v>
      </c>
      <c r="I3311" s="196" t="s">
        <v>96</v>
      </c>
      <c r="J3311" s="196" t="s">
        <v>62</v>
      </c>
      <c r="K3311" s="199">
        <v>1595.39</v>
      </c>
      <c r="L3311" s="196" t="s">
        <v>63</v>
      </c>
      <c r="M3311"/>
    </row>
    <row r="3312" spans="1:13" ht="13.5" hidden="1" x14ac:dyDescent="0.25">
      <c r="A3312" s="196" t="s">
        <v>3054</v>
      </c>
      <c r="B3312" s="196" t="s">
        <v>3055</v>
      </c>
      <c r="C3312" s="196" t="s">
        <v>3423</v>
      </c>
      <c r="D3312" s="196" t="s">
        <v>3424</v>
      </c>
      <c r="E3312" s="197" t="s">
        <v>11</v>
      </c>
      <c r="F3312" s="196" t="s">
        <v>11</v>
      </c>
      <c r="G3312" s="196">
        <v>101494</v>
      </c>
      <c r="H3312" s="196" t="s">
        <v>3430</v>
      </c>
      <c r="I3312" s="196" t="s">
        <v>96</v>
      </c>
      <c r="J3312" s="196" t="s">
        <v>62</v>
      </c>
      <c r="K3312" s="199">
        <v>1702.09</v>
      </c>
      <c r="L3312" s="196" t="s">
        <v>63</v>
      </c>
      <c r="M3312"/>
    </row>
    <row r="3313" spans="1:13" ht="13.5" hidden="1" x14ac:dyDescent="0.25">
      <c r="A3313" s="196" t="s">
        <v>3054</v>
      </c>
      <c r="B3313" s="196" t="s">
        <v>3055</v>
      </c>
      <c r="C3313" s="196" t="s">
        <v>3423</v>
      </c>
      <c r="D3313" s="196" t="s">
        <v>3424</v>
      </c>
      <c r="E3313" s="197" t="s">
        <v>11</v>
      </c>
      <c r="F3313" s="196" t="s">
        <v>11</v>
      </c>
      <c r="G3313" s="196">
        <v>101495</v>
      </c>
      <c r="H3313" s="196" t="s">
        <v>3431</v>
      </c>
      <c r="I3313" s="196" t="s">
        <v>96</v>
      </c>
      <c r="J3313" s="196" t="s">
        <v>62</v>
      </c>
      <c r="K3313" s="199">
        <v>1711.66</v>
      </c>
      <c r="L3313" s="196" t="s">
        <v>63</v>
      </c>
      <c r="M3313"/>
    </row>
    <row r="3314" spans="1:13" ht="13.5" hidden="1" x14ac:dyDescent="0.25">
      <c r="A3314" s="196" t="s">
        <v>3054</v>
      </c>
      <c r="B3314" s="196" t="s">
        <v>3055</v>
      </c>
      <c r="C3314" s="196" t="s">
        <v>3423</v>
      </c>
      <c r="D3314" s="196" t="s">
        <v>3424</v>
      </c>
      <c r="E3314" s="197" t="s">
        <v>11</v>
      </c>
      <c r="F3314" s="196" t="s">
        <v>11</v>
      </c>
      <c r="G3314" s="196">
        <v>101496</v>
      </c>
      <c r="H3314" s="196" t="s">
        <v>3432</v>
      </c>
      <c r="I3314" s="196" t="s">
        <v>96</v>
      </c>
      <c r="J3314" s="196" t="s">
        <v>62</v>
      </c>
      <c r="K3314" s="199">
        <v>1857.37</v>
      </c>
      <c r="L3314" s="196" t="s">
        <v>63</v>
      </c>
      <c r="M3314"/>
    </row>
    <row r="3315" spans="1:13" ht="13.5" hidden="1" x14ac:dyDescent="0.25">
      <c r="A3315" s="196" t="s">
        <v>3054</v>
      </c>
      <c r="B3315" s="196" t="s">
        <v>3055</v>
      </c>
      <c r="C3315" s="196" t="s">
        <v>3423</v>
      </c>
      <c r="D3315" s="196" t="s">
        <v>3424</v>
      </c>
      <c r="E3315" s="197" t="s">
        <v>11</v>
      </c>
      <c r="F3315" s="196" t="s">
        <v>11</v>
      </c>
      <c r="G3315" s="196">
        <v>101497</v>
      </c>
      <c r="H3315" s="196" t="s">
        <v>3433</v>
      </c>
      <c r="I3315" s="196" t="s">
        <v>96</v>
      </c>
      <c r="J3315" s="196" t="s">
        <v>62</v>
      </c>
      <c r="K3315" s="199">
        <v>1872.31</v>
      </c>
      <c r="L3315" s="196" t="s">
        <v>63</v>
      </c>
      <c r="M3315"/>
    </row>
    <row r="3316" spans="1:13" ht="13.5" hidden="1" x14ac:dyDescent="0.25">
      <c r="A3316" s="196" t="s">
        <v>3054</v>
      </c>
      <c r="B3316" s="196" t="s">
        <v>3055</v>
      </c>
      <c r="C3316" s="196" t="s">
        <v>3423</v>
      </c>
      <c r="D3316" s="196" t="s">
        <v>3424</v>
      </c>
      <c r="E3316" s="197" t="s">
        <v>11</v>
      </c>
      <c r="F3316" s="196" t="s">
        <v>11</v>
      </c>
      <c r="G3316" s="196">
        <v>101498</v>
      </c>
      <c r="H3316" s="196" t="s">
        <v>3434</v>
      </c>
      <c r="I3316" s="196" t="s">
        <v>96</v>
      </c>
      <c r="J3316" s="196" t="s">
        <v>62</v>
      </c>
      <c r="K3316" s="199">
        <v>2033.81</v>
      </c>
      <c r="L3316" s="196" t="s">
        <v>63</v>
      </c>
      <c r="M3316"/>
    </row>
    <row r="3317" spans="1:13" ht="13.5" hidden="1" x14ac:dyDescent="0.25">
      <c r="A3317" s="196" t="s">
        <v>3054</v>
      </c>
      <c r="B3317" s="196" t="s">
        <v>3055</v>
      </c>
      <c r="C3317" s="196" t="s">
        <v>3423</v>
      </c>
      <c r="D3317" s="196" t="s">
        <v>3424</v>
      </c>
      <c r="E3317" s="197" t="s">
        <v>11</v>
      </c>
      <c r="F3317" s="196" t="s">
        <v>11</v>
      </c>
      <c r="G3317" s="196">
        <v>101499</v>
      </c>
      <c r="H3317" s="196" t="s">
        <v>3435</v>
      </c>
      <c r="I3317" s="196" t="s">
        <v>96</v>
      </c>
      <c r="J3317" s="196" t="s">
        <v>62</v>
      </c>
      <c r="K3317" s="199">
        <v>2048.3000000000002</v>
      </c>
      <c r="L3317" s="196" t="s">
        <v>63</v>
      </c>
      <c r="M3317"/>
    </row>
    <row r="3318" spans="1:13" ht="13.5" hidden="1" x14ac:dyDescent="0.25">
      <c r="A3318" s="196" t="s">
        <v>3054</v>
      </c>
      <c r="B3318" s="196" t="s">
        <v>3055</v>
      </c>
      <c r="C3318" s="196" t="s">
        <v>3423</v>
      </c>
      <c r="D3318" s="196" t="s">
        <v>3424</v>
      </c>
      <c r="E3318" s="197" t="s">
        <v>11</v>
      </c>
      <c r="F3318" s="196" t="s">
        <v>11</v>
      </c>
      <c r="G3318" s="196">
        <v>101500</v>
      </c>
      <c r="H3318" s="196" t="s">
        <v>3436</v>
      </c>
      <c r="I3318" s="196" t="s">
        <v>96</v>
      </c>
      <c r="J3318" s="196" t="s">
        <v>62</v>
      </c>
      <c r="K3318" s="199">
        <v>2251.98</v>
      </c>
      <c r="L3318" s="196" t="s">
        <v>63</v>
      </c>
      <c r="M3318"/>
    </row>
    <row r="3319" spans="1:13" ht="13.5" hidden="1" x14ac:dyDescent="0.25">
      <c r="A3319" s="196" t="s">
        <v>3054</v>
      </c>
      <c r="B3319" s="196" t="s">
        <v>3055</v>
      </c>
      <c r="C3319" s="196" t="s">
        <v>3423</v>
      </c>
      <c r="D3319" s="196" t="s">
        <v>3424</v>
      </c>
      <c r="E3319" s="197" t="s">
        <v>11</v>
      </c>
      <c r="F3319" s="196" t="s">
        <v>11</v>
      </c>
      <c r="G3319" s="196">
        <v>101501</v>
      </c>
      <c r="H3319" s="196" t="s">
        <v>3437</v>
      </c>
      <c r="I3319" s="196" t="s">
        <v>96</v>
      </c>
      <c r="J3319" s="196" t="s">
        <v>62</v>
      </c>
      <c r="K3319" s="199">
        <v>1855.14</v>
      </c>
      <c r="L3319" s="196" t="s">
        <v>63</v>
      </c>
      <c r="M3319"/>
    </row>
    <row r="3320" spans="1:13" ht="13.5" hidden="1" x14ac:dyDescent="0.25">
      <c r="A3320" s="196" t="s">
        <v>3054</v>
      </c>
      <c r="B3320" s="196" t="s">
        <v>3055</v>
      </c>
      <c r="C3320" s="196" t="s">
        <v>3423</v>
      </c>
      <c r="D3320" s="196" t="s">
        <v>3424</v>
      </c>
      <c r="E3320" s="197" t="s">
        <v>11</v>
      </c>
      <c r="F3320" s="196" t="s">
        <v>11</v>
      </c>
      <c r="G3320" s="196">
        <v>101502</v>
      </c>
      <c r="H3320" s="196" t="s">
        <v>3438</v>
      </c>
      <c r="I3320" s="196" t="s">
        <v>96</v>
      </c>
      <c r="J3320" s="196" t="s">
        <v>62</v>
      </c>
      <c r="K3320" s="199">
        <v>2016.64</v>
      </c>
      <c r="L3320" s="196" t="s">
        <v>63</v>
      </c>
      <c r="M3320"/>
    </row>
    <row r="3321" spans="1:13" ht="13.5" hidden="1" x14ac:dyDescent="0.25">
      <c r="A3321" s="196" t="s">
        <v>3054</v>
      </c>
      <c r="B3321" s="196" t="s">
        <v>3055</v>
      </c>
      <c r="C3321" s="196" t="s">
        <v>3423</v>
      </c>
      <c r="D3321" s="196" t="s">
        <v>3424</v>
      </c>
      <c r="E3321" s="197" t="s">
        <v>11</v>
      </c>
      <c r="F3321" s="196" t="s">
        <v>11</v>
      </c>
      <c r="G3321" s="196">
        <v>101503</v>
      </c>
      <c r="H3321" s="196" t="s">
        <v>3439</v>
      </c>
      <c r="I3321" s="196" t="s">
        <v>96</v>
      </c>
      <c r="J3321" s="196" t="s">
        <v>62</v>
      </c>
      <c r="K3321" s="199">
        <v>2031.13</v>
      </c>
      <c r="L3321" s="196" t="s">
        <v>63</v>
      </c>
      <c r="M3321"/>
    </row>
    <row r="3322" spans="1:13" ht="13.5" hidden="1" x14ac:dyDescent="0.25">
      <c r="A3322" s="196" t="s">
        <v>3054</v>
      </c>
      <c r="B3322" s="196" t="s">
        <v>3055</v>
      </c>
      <c r="C3322" s="196" t="s">
        <v>3423</v>
      </c>
      <c r="D3322" s="196" t="s">
        <v>3424</v>
      </c>
      <c r="E3322" s="197" t="s">
        <v>11</v>
      </c>
      <c r="F3322" s="196" t="s">
        <v>11</v>
      </c>
      <c r="G3322" s="196">
        <v>101504</v>
      </c>
      <c r="H3322" s="196" t="s">
        <v>3440</v>
      </c>
      <c r="I3322" s="196" t="s">
        <v>96</v>
      </c>
      <c r="J3322" s="196" t="s">
        <v>62</v>
      </c>
      <c r="K3322" s="199">
        <v>2234.81</v>
      </c>
      <c r="L3322" s="196" t="s">
        <v>63</v>
      </c>
      <c r="M3322"/>
    </row>
    <row r="3323" spans="1:13" ht="13.5" hidden="1" x14ac:dyDescent="0.25">
      <c r="A3323" s="196" t="s">
        <v>3054</v>
      </c>
      <c r="B3323" s="196" t="s">
        <v>3055</v>
      </c>
      <c r="C3323" s="196" t="s">
        <v>3423</v>
      </c>
      <c r="D3323" s="196" t="s">
        <v>3424</v>
      </c>
      <c r="E3323" s="197" t="s">
        <v>11</v>
      </c>
      <c r="F3323" s="196" t="s">
        <v>11</v>
      </c>
      <c r="G3323" s="196">
        <v>101505</v>
      </c>
      <c r="H3323" s="196" t="s">
        <v>3441</v>
      </c>
      <c r="I3323" s="196" t="s">
        <v>96</v>
      </c>
      <c r="J3323" s="196" t="s">
        <v>62</v>
      </c>
      <c r="K3323" s="199">
        <v>1996.06</v>
      </c>
      <c r="L3323" s="196" t="s">
        <v>63</v>
      </c>
      <c r="M3323"/>
    </row>
    <row r="3324" spans="1:13" ht="13.5" hidden="1" x14ac:dyDescent="0.25">
      <c r="A3324" s="196" t="s">
        <v>3054</v>
      </c>
      <c r="B3324" s="196" t="s">
        <v>3055</v>
      </c>
      <c r="C3324" s="196" t="s">
        <v>3423</v>
      </c>
      <c r="D3324" s="196" t="s">
        <v>3424</v>
      </c>
      <c r="E3324" s="197" t="s">
        <v>11</v>
      </c>
      <c r="F3324" s="196" t="s">
        <v>11</v>
      </c>
      <c r="G3324" s="196">
        <v>101506</v>
      </c>
      <c r="H3324" s="196" t="s">
        <v>3442</v>
      </c>
      <c r="I3324" s="196" t="s">
        <v>96</v>
      </c>
      <c r="J3324" s="196" t="s">
        <v>62</v>
      </c>
      <c r="K3324" s="199">
        <v>2211.4</v>
      </c>
      <c r="L3324" s="196" t="s">
        <v>63</v>
      </c>
      <c r="M3324"/>
    </row>
    <row r="3325" spans="1:13" ht="13.5" hidden="1" x14ac:dyDescent="0.25">
      <c r="A3325" s="196" t="s">
        <v>3054</v>
      </c>
      <c r="B3325" s="196" t="s">
        <v>3055</v>
      </c>
      <c r="C3325" s="196" t="s">
        <v>3423</v>
      </c>
      <c r="D3325" s="196" t="s">
        <v>3424</v>
      </c>
      <c r="E3325" s="197" t="s">
        <v>11</v>
      </c>
      <c r="F3325" s="196" t="s">
        <v>11</v>
      </c>
      <c r="G3325" s="196">
        <v>101507</v>
      </c>
      <c r="H3325" s="196" t="s">
        <v>3443</v>
      </c>
      <c r="I3325" s="196" t="s">
        <v>96</v>
      </c>
      <c r="J3325" s="196" t="s">
        <v>62</v>
      </c>
      <c r="K3325" s="199">
        <v>2230.7199999999998</v>
      </c>
      <c r="L3325" s="196" t="s">
        <v>63</v>
      </c>
      <c r="M3325"/>
    </row>
    <row r="3326" spans="1:13" ht="13.5" hidden="1" x14ac:dyDescent="0.25">
      <c r="A3326" s="196" t="s">
        <v>3054</v>
      </c>
      <c r="B3326" s="196" t="s">
        <v>3055</v>
      </c>
      <c r="C3326" s="196" t="s">
        <v>3423</v>
      </c>
      <c r="D3326" s="196" t="s">
        <v>3424</v>
      </c>
      <c r="E3326" s="197" t="s">
        <v>11</v>
      </c>
      <c r="F3326" s="196" t="s">
        <v>11</v>
      </c>
      <c r="G3326" s="196">
        <v>101508</v>
      </c>
      <c r="H3326" s="196" t="s">
        <v>3444</v>
      </c>
      <c r="I3326" s="196" t="s">
        <v>96</v>
      </c>
      <c r="J3326" s="196" t="s">
        <v>62</v>
      </c>
      <c r="K3326" s="199">
        <v>2491.34</v>
      </c>
      <c r="L3326" s="196" t="s">
        <v>63</v>
      </c>
      <c r="M3326"/>
    </row>
    <row r="3327" spans="1:13" ht="13.5" hidden="1" x14ac:dyDescent="0.25">
      <c r="A3327" s="196" t="s">
        <v>3054</v>
      </c>
      <c r="B3327" s="196" t="s">
        <v>3055</v>
      </c>
      <c r="C3327" s="196" t="s">
        <v>3423</v>
      </c>
      <c r="D3327" s="196" t="s">
        <v>3424</v>
      </c>
      <c r="E3327" s="197" t="s">
        <v>11</v>
      </c>
      <c r="F3327" s="196" t="s">
        <v>11</v>
      </c>
      <c r="G3327" s="196">
        <v>101509</v>
      </c>
      <c r="H3327" s="196" t="s">
        <v>3445</v>
      </c>
      <c r="I3327" s="196" t="s">
        <v>96</v>
      </c>
      <c r="J3327" s="196" t="s">
        <v>62</v>
      </c>
      <c r="K3327" s="199">
        <v>2038.52</v>
      </c>
      <c r="L3327" s="196" t="s">
        <v>63</v>
      </c>
      <c r="M3327"/>
    </row>
    <row r="3328" spans="1:13" ht="13.5" hidden="1" x14ac:dyDescent="0.25">
      <c r="A3328" s="196" t="s">
        <v>3054</v>
      </c>
      <c r="B3328" s="196" t="s">
        <v>3055</v>
      </c>
      <c r="C3328" s="196" t="s">
        <v>3423</v>
      </c>
      <c r="D3328" s="196" t="s">
        <v>3424</v>
      </c>
      <c r="E3328" s="197" t="s">
        <v>11</v>
      </c>
      <c r="F3328" s="196" t="s">
        <v>11</v>
      </c>
      <c r="G3328" s="196">
        <v>101510</v>
      </c>
      <c r="H3328" s="196" t="s">
        <v>3446</v>
      </c>
      <c r="I3328" s="196" t="s">
        <v>96</v>
      </c>
      <c r="J3328" s="196" t="s">
        <v>62</v>
      </c>
      <c r="K3328" s="199">
        <v>2253.86</v>
      </c>
      <c r="L3328" s="196" t="s">
        <v>63</v>
      </c>
      <c r="M3328"/>
    </row>
    <row r="3329" spans="1:13" ht="13.5" hidden="1" x14ac:dyDescent="0.25">
      <c r="A3329" s="196" t="s">
        <v>3054</v>
      </c>
      <c r="B3329" s="196" t="s">
        <v>3055</v>
      </c>
      <c r="C3329" s="196" t="s">
        <v>3423</v>
      </c>
      <c r="D3329" s="196" t="s">
        <v>3424</v>
      </c>
      <c r="E3329" s="197" t="s">
        <v>11</v>
      </c>
      <c r="F3329" s="196" t="s">
        <v>11</v>
      </c>
      <c r="G3329" s="196">
        <v>101511</v>
      </c>
      <c r="H3329" s="196" t="s">
        <v>3447</v>
      </c>
      <c r="I3329" s="196" t="s">
        <v>96</v>
      </c>
      <c r="J3329" s="196" t="s">
        <v>62</v>
      </c>
      <c r="K3329" s="199">
        <v>2273.1799999999998</v>
      </c>
      <c r="L3329" s="196" t="s">
        <v>63</v>
      </c>
      <c r="M3329"/>
    </row>
    <row r="3330" spans="1:13" ht="13.5" hidden="1" x14ac:dyDescent="0.25">
      <c r="A3330" s="196" t="s">
        <v>3054</v>
      </c>
      <c r="B3330" s="196" t="s">
        <v>3055</v>
      </c>
      <c r="C3330" s="196" t="s">
        <v>3423</v>
      </c>
      <c r="D3330" s="196" t="s">
        <v>3424</v>
      </c>
      <c r="E3330" s="197" t="s">
        <v>11</v>
      </c>
      <c r="F3330" s="196" t="s">
        <v>11</v>
      </c>
      <c r="G3330" s="196">
        <v>101512</v>
      </c>
      <c r="H3330" s="196" t="s">
        <v>3448</v>
      </c>
      <c r="I3330" s="196" t="s">
        <v>96</v>
      </c>
      <c r="J3330" s="196" t="s">
        <v>62</v>
      </c>
      <c r="K3330" s="199">
        <v>2533.8000000000002</v>
      </c>
      <c r="L3330" s="196" t="s">
        <v>63</v>
      </c>
      <c r="M3330"/>
    </row>
    <row r="3331" spans="1:13" ht="13.5" hidden="1" x14ac:dyDescent="0.25">
      <c r="A3331" s="196" t="s">
        <v>3054</v>
      </c>
      <c r="B3331" s="196" t="s">
        <v>3055</v>
      </c>
      <c r="C3331" s="196" t="s">
        <v>3423</v>
      </c>
      <c r="D3331" s="196" t="s">
        <v>3424</v>
      </c>
      <c r="E3331" s="197" t="s">
        <v>11</v>
      </c>
      <c r="F3331" s="196" t="s">
        <v>11</v>
      </c>
      <c r="G3331" s="196">
        <v>101513</v>
      </c>
      <c r="H3331" s="196" t="s">
        <v>3449</v>
      </c>
      <c r="I3331" s="196" t="s">
        <v>96</v>
      </c>
      <c r="J3331" s="196" t="s">
        <v>62</v>
      </c>
      <c r="K3331" s="197">
        <v>890.13</v>
      </c>
      <c r="L3331" s="196" t="s">
        <v>63</v>
      </c>
      <c r="M3331"/>
    </row>
    <row r="3332" spans="1:13" ht="13.5" hidden="1" x14ac:dyDescent="0.25">
      <c r="A3332" s="196" t="s">
        <v>3054</v>
      </c>
      <c r="B3332" s="196" t="s">
        <v>3055</v>
      </c>
      <c r="C3332" s="196" t="s">
        <v>3423</v>
      </c>
      <c r="D3332" s="196" t="s">
        <v>3424</v>
      </c>
      <c r="E3332" s="197" t="s">
        <v>11</v>
      </c>
      <c r="F3332" s="196" t="s">
        <v>11</v>
      </c>
      <c r="G3332" s="196">
        <v>101514</v>
      </c>
      <c r="H3332" s="196" t="s">
        <v>3450</v>
      </c>
      <c r="I3332" s="196" t="s">
        <v>96</v>
      </c>
      <c r="J3332" s="196" t="s">
        <v>62</v>
      </c>
      <c r="K3332" s="199">
        <v>1018.17</v>
      </c>
      <c r="L3332" s="196" t="s">
        <v>63</v>
      </c>
      <c r="M3332"/>
    </row>
    <row r="3333" spans="1:13" ht="13.5" hidden="1" x14ac:dyDescent="0.25">
      <c r="A3333" s="196" t="s">
        <v>3054</v>
      </c>
      <c r="B3333" s="196" t="s">
        <v>3055</v>
      </c>
      <c r="C3333" s="196" t="s">
        <v>3423</v>
      </c>
      <c r="D3333" s="196" t="s">
        <v>3424</v>
      </c>
      <c r="E3333" s="197" t="s">
        <v>11</v>
      </c>
      <c r="F3333" s="196" t="s">
        <v>11</v>
      </c>
      <c r="G3333" s="196">
        <v>101515</v>
      </c>
      <c r="H3333" s="196" t="s">
        <v>3451</v>
      </c>
      <c r="I3333" s="196" t="s">
        <v>96</v>
      </c>
      <c r="J3333" s="196" t="s">
        <v>62</v>
      </c>
      <c r="K3333" s="199">
        <v>1029.6600000000001</v>
      </c>
      <c r="L3333" s="196" t="s">
        <v>63</v>
      </c>
      <c r="M3333"/>
    </row>
    <row r="3334" spans="1:13" ht="13.5" hidden="1" x14ac:dyDescent="0.25">
      <c r="A3334" s="196" t="s">
        <v>3054</v>
      </c>
      <c r="B3334" s="196" t="s">
        <v>3055</v>
      </c>
      <c r="C3334" s="196" t="s">
        <v>3423</v>
      </c>
      <c r="D3334" s="196" t="s">
        <v>3424</v>
      </c>
      <c r="E3334" s="197" t="s">
        <v>11</v>
      </c>
      <c r="F3334" s="196" t="s">
        <v>11</v>
      </c>
      <c r="G3334" s="196">
        <v>101516</v>
      </c>
      <c r="H3334" s="196" t="s">
        <v>3452</v>
      </c>
      <c r="I3334" s="196" t="s">
        <v>96</v>
      </c>
      <c r="J3334" s="196" t="s">
        <v>62</v>
      </c>
      <c r="K3334" s="199">
        <v>1165.0899999999999</v>
      </c>
      <c r="L3334" s="196" t="s">
        <v>63</v>
      </c>
      <c r="M3334"/>
    </row>
    <row r="3335" spans="1:13" ht="13.5" hidden="1" x14ac:dyDescent="0.25">
      <c r="A3335" s="196" t="s">
        <v>3054</v>
      </c>
      <c r="B3335" s="196" t="s">
        <v>3055</v>
      </c>
      <c r="C3335" s="196" t="s">
        <v>3423</v>
      </c>
      <c r="D3335" s="196" t="s">
        <v>3424</v>
      </c>
      <c r="E3335" s="197" t="s">
        <v>11</v>
      </c>
      <c r="F3335" s="196" t="s">
        <v>11</v>
      </c>
      <c r="G3335" s="196">
        <v>101517</v>
      </c>
      <c r="H3335" s="196" t="s">
        <v>3453</v>
      </c>
      <c r="I3335" s="196" t="s">
        <v>96</v>
      </c>
      <c r="J3335" s="196" t="s">
        <v>62</v>
      </c>
      <c r="K3335" s="197">
        <v>863.98</v>
      </c>
      <c r="L3335" s="196" t="s">
        <v>63</v>
      </c>
      <c r="M3335"/>
    </row>
    <row r="3336" spans="1:13" ht="13.5" hidden="1" x14ac:dyDescent="0.25">
      <c r="A3336" s="196" t="s">
        <v>3054</v>
      </c>
      <c r="B3336" s="196" t="s">
        <v>3055</v>
      </c>
      <c r="C3336" s="196" t="s">
        <v>3423</v>
      </c>
      <c r="D3336" s="196" t="s">
        <v>3424</v>
      </c>
      <c r="E3336" s="197" t="s">
        <v>11</v>
      </c>
      <c r="F3336" s="196" t="s">
        <v>11</v>
      </c>
      <c r="G3336" s="196">
        <v>101518</v>
      </c>
      <c r="H3336" s="196" t="s">
        <v>3454</v>
      </c>
      <c r="I3336" s="196" t="s">
        <v>96</v>
      </c>
      <c r="J3336" s="196" t="s">
        <v>62</v>
      </c>
      <c r="K3336" s="197">
        <v>992.02</v>
      </c>
      <c r="L3336" s="196" t="s">
        <v>63</v>
      </c>
      <c r="M3336"/>
    </row>
    <row r="3337" spans="1:13" ht="13.5" hidden="1" x14ac:dyDescent="0.25">
      <c r="A3337" s="196" t="s">
        <v>3054</v>
      </c>
      <c r="B3337" s="196" t="s">
        <v>3055</v>
      </c>
      <c r="C3337" s="196" t="s">
        <v>3423</v>
      </c>
      <c r="D3337" s="196" t="s">
        <v>3424</v>
      </c>
      <c r="E3337" s="197" t="s">
        <v>11</v>
      </c>
      <c r="F3337" s="196" t="s">
        <v>11</v>
      </c>
      <c r="G3337" s="196">
        <v>101519</v>
      </c>
      <c r="H3337" s="196" t="s">
        <v>3455</v>
      </c>
      <c r="I3337" s="196" t="s">
        <v>96</v>
      </c>
      <c r="J3337" s="196" t="s">
        <v>62</v>
      </c>
      <c r="K3337" s="199">
        <v>1003.51</v>
      </c>
      <c r="L3337" s="196" t="s">
        <v>63</v>
      </c>
      <c r="M3337"/>
    </row>
    <row r="3338" spans="1:13" ht="13.5" hidden="1" x14ac:dyDescent="0.25">
      <c r="A3338" s="196" t="s">
        <v>3054</v>
      </c>
      <c r="B3338" s="196" t="s">
        <v>3055</v>
      </c>
      <c r="C3338" s="196" t="s">
        <v>3423</v>
      </c>
      <c r="D3338" s="196" t="s">
        <v>3424</v>
      </c>
      <c r="E3338" s="197" t="s">
        <v>11</v>
      </c>
      <c r="F3338" s="196" t="s">
        <v>11</v>
      </c>
      <c r="G3338" s="196">
        <v>101520</v>
      </c>
      <c r="H3338" s="196" t="s">
        <v>3456</v>
      </c>
      <c r="I3338" s="196" t="s">
        <v>96</v>
      </c>
      <c r="J3338" s="196" t="s">
        <v>62</v>
      </c>
      <c r="K3338" s="199">
        <v>1138.94</v>
      </c>
      <c r="L3338" s="196" t="s">
        <v>63</v>
      </c>
      <c r="M3338"/>
    </row>
    <row r="3339" spans="1:13" ht="13.5" hidden="1" x14ac:dyDescent="0.25">
      <c r="A3339" s="196" t="s">
        <v>3054</v>
      </c>
      <c r="B3339" s="196" t="s">
        <v>3055</v>
      </c>
      <c r="C3339" s="196" t="s">
        <v>3423</v>
      </c>
      <c r="D3339" s="196" t="s">
        <v>3424</v>
      </c>
      <c r="E3339" s="197" t="s">
        <v>11</v>
      </c>
      <c r="F3339" s="196" t="s">
        <v>11</v>
      </c>
      <c r="G3339" s="196">
        <v>101521</v>
      </c>
      <c r="H3339" s="196" t="s">
        <v>3457</v>
      </c>
      <c r="I3339" s="196" t="s">
        <v>96</v>
      </c>
      <c r="J3339" s="196" t="s">
        <v>62</v>
      </c>
      <c r="K3339" s="199">
        <v>1157.3800000000001</v>
      </c>
      <c r="L3339" s="196" t="s">
        <v>63</v>
      </c>
      <c r="M3339"/>
    </row>
    <row r="3340" spans="1:13" ht="13.5" hidden="1" x14ac:dyDescent="0.25">
      <c r="A3340" s="196" t="s">
        <v>3054</v>
      </c>
      <c r="B3340" s="196" t="s">
        <v>3055</v>
      </c>
      <c r="C3340" s="196" t="s">
        <v>3423</v>
      </c>
      <c r="D3340" s="196" t="s">
        <v>3424</v>
      </c>
      <c r="E3340" s="197" t="s">
        <v>11</v>
      </c>
      <c r="F3340" s="196" t="s">
        <v>11</v>
      </c>
      <c r="G3340" s="196">
        <v>101522</v>
      </c>
      <c r="H3340" s="196" t="s">
        <v>3458</v>
      </c>
      <c r="I3340" s="196" t="s">
        <v>96</v>
      </c>
      <c r="J3340" s="196" t="s">
        <v>62</v>
      </c>
      <c r="K3340" s="199">
        <v>1349.44</v>
      </c>
      <c r="L3340" s="196" t="s">
        <v>63</v>
      </c>
      <c r="M3340"/>
    </row>
    <row r="3341" spans="1:13" ht="13.5" hidden="1" x14ac:dyDescent="0.25">
      <c r="A3341" s="196" t="s">
        <v>3054</v>
      </c>
      <c r="B3341" s="196" t="s">
        <v>3055</v>
      </c>
      <c r="C3341" s="196" t="s">
        <v>3423</v>
      </c>
      <c r="D3341" s="196" t="s">
        <v>3424</v>
      </c>
      <c r="E3341" s="197" t="s">
        <v>11</v>
      </c>
      <c r="F3341" s="196" t="s">
        <v>11</v>
      </c>
      <c r="G3341" s="196">
        <v>101523</v>
      </c>
      <c r="H3341" s="196" t="s">
        <v>3459</v>
      </c>
      <c r="I3341" s="196" t="s">
        <v>96</v>
      </c>
      <c r="J3341" s="196" t="s">
        <v>62</v>
      </c>
      <c r="K3341" s="199">
        <v>1366.67</v>
      </c>
      <c r="L3341" s="196" t="s">
        <v>63</v>
      </c>
      <c r="M3341"/>
    </row>
    <row r="3342" spans="1:13" ht="13.5" hidden="1" x14ac:dyDescent="0.25">
      <c r="A3342" s="196" t="s">
        <v>3054</v>
      </c>
      <c r="B3342" s="196" t="s">
        <v>3055</v>
      </c>
      <c r="C3342" s="196" t="s">
        <v>3423</v>
      </c>
      <c r="D3342" s="196" t="s">
        <v>3424</v>
      </c>
      <c r="E3342" s="197" t="s">
        <v>11</v>
      </c>
      <c r="F3342" s="196" t="s">
        <v>11</v>
      </c>
      <c r="G3342" s="196">
        <v>101524</v>
      </c>
      <c r="H3342" s="196" t="s">
        <v>3460</v>
      </c>
      <c r="I3342" s="196" t="s">
        <v>96</v>
      </c>
      <c r="J3342" s="196" t="s">
        <v>62</v>
      </c>
      <c r="K3342" s="199">
        <v>1569.81</v>
      </c>
      <c r="L3342" s="196" t="s">
        <v>63</v>
      </c>
      <c r="M3342"/>
    </row>
    <row r="3343" spans="1:13" ht="13.5" hidden="1" x14ac:dyDescent="0.25">
      <c r="A3343" s="196" t="s">
        <v>3054</v>
      </c>
      <c r="B3343" s="196" t="s">
        <v>3055</v>
      </c>
      <c r="C3343" s="196" t="s">
        <v>3423</v>
      </c>
      <c r="D3343" s="196" t="s">
        <v>3424</v>
      </c>
      <c r="E3343" s="197" t="s">
        <v>11</v>
      </c>
      <c r="F3343" s="196" t="s">
        <v>11</v>
      </c>
      <c r="G3343" s="196">
        <v>101525</v>
      </c>
      <c r="H3343" s="196" t="s">
        <v>3461</v>
      </c>
      <c r="I3343" s="196" t="s">
        <v>96</v>
      </c>
      <c r="J3343" s="196" t="s">
        <v>62</v>
      </c>
      <c r="K3343" s="199">
        <v>1140.21</v>
      </c>
      <c r="L3343" s="196" t="s">
        <v>63</v>
      </c>
      <c r="M3343"/>
    </row>
    <row r="3344" spans="1:13" ht="13.5" hidden="1" x14ac:dyDescent="0.25">
      <c r="A3344" s="196" t="s">
        <v>3054</v>
      </c>
      <c r="B3344" s="196" t="s">
        <v>3055</v>
      </c>
      <c r="C3344" s="196" t="s">
        <v>3423</v>
      </c>
      <c r="D3344" s="196" t="s">
        <v>3424</v>
      </c>
      <c r="E3344" s="197" t="s">
        <v>11</v>
      </c>
      <c r="F3344" s="196" t="s">
        <v>11</v>
      </c>
      <c r="G3344" s="196">
        <v>101526</v>
      </c>
      <c r="H3344" s="196" t="s">
        <v>3462</v>
      </c>
      <c r="I3344" s="196" t="s">
        <v>96</v>
      </c>
      <c r="J3344" s="196" t="s">
        <v>62</v>
      </c>
      <c r="K3344" s="199">
        <v>1332.27</v>
      </c>
      <c r="L3344" s="196" t="s">
        <v>63</v>
      </c>
      <c r="M3344"/>
    </row>
    <row r="3345" spans="1:13" ht="13.5" hidden="1" x14ac:dyDescent="0.25">
      <c r="A3345" s="196" t="s">
        <v>3054</v>
      </c>
      <c r="B3345" s="196" t="s">
        <v>3055</v>
      </c>
      <c r="C3345" s="196" t="s">
        <v>3423</v>
      </c>
      <c r="D3345" s="196" t="s">
        <v>3424</v>
      </c>
      <c r="E3345" s="197" t="s">
        <v>11</v>
      </c>
      <c r="F3345" s="196" t="s">
        <v>11</v>
      </c>
      <c r="G3345" s="196">
        <v>101527</v>
      </c>
      <c r="H3345" s="196" t="s">
        <v>3463</v>
      </c>
      <c r="I3345" s="196" t="s">
        <v>96</v>
      </c>
      <c r="J3345" s="196" t="s">
        <v>62</v>
      </c>
      <c r="K3345" s="199">
        <v>1349.5</v>
      </c>
      <c r="L3345" s="196" t="s">
        <v>63</v>
      </c>
      <c r="M3345"/>
    </row>
    <row r="3346" spans="1:13" ht="13.5" hidden="1" x14ac:dyDescent="0.25">
      <c r="A3346" s="196" t="s">
        <v>3054</v>
      </c>
      <c r="B3346" s="196" t="s">
        <v>3055</v>
      </c>
      <c r="C3346" s="196" t="s">
        <v>3423</v>
      </c>
      <c r="D3346" s="196" t="s">
        <v>3424</v>
      </c>
      <c r="E3346" s="197" t="s">
        <v>11</v>
      </c>
      <c r="F3346" s="196" t="s">
        <v>11</v>
      </c>
      <c r="G3346" s="196">
        <v>101528</v>
      </c>
      <c r="H3346" s="196" t="s">
        <v>3464</v>
      </c>
      <c r="I3346" s="196" t="s">
        <v>96</v>
      </c>
      <c r="J3346" s="196" t="s">
        <v>62</v>
      </c>
      <c r="K3346" s="199">
        <v>1552.64</v>
      </c>
      <c r="L3346" s="196" t="s">
        <v>63</v>
      </c>
      <c r="M3346"/>
    </row>
    <row r="3347" spans="1:13" ht="13.5" hidden="1" x14ac:dyDescent="0.25">
      <c r="A3347" s="196" t="s">
        <v>3054</v>
      </c>
      <c r="B3347" s="196" t="s">
        <v>3055</v>
      </c>
      <c r="C3347" s="196" t="s">
        <v>3423</v>
      </c>
      <c r="D3347" s="196" t="s">
        <v>3424</v>
      </c>
      <c r="E3347" s="197" t="s">
        <v>11</v>
      </c>
      <c r="F3347" s="196" t="s">
        <v>11</v>
      </c>
      <c r="G3347" s="196">
        <v>101529</v>
      </c>
      <c r="H3347" s="196" t="s">
        <v>3465</v>
      </c>
      <c r="I3347" s="196" t="s">
        <v>96</v>
      </c>
      <c r="J3347" s="196" t="s">
        <v>62</v>
      </c>
      <c r="K3347" s="199">
        <v>1299.33</v>
      </c>
      <c r="L3347" s="196" t="s">
        <v>63</v>
      </c>
      <c r="M3347"/>
    </row>
    <row r="3348" spans="1:13" ht="13.5" hidden="1" x14ac:dyDescent="0.25">
      <c r="A3348" s="196" t="s">
        <v>3054</v>
      </c>
      <c r="B3348" s="196" t="s">
        <v>3055</v>
      </c>
      <c r="C3348" s="196" t="s">
        <v>3423</v>
      </c>
      <c r="D3348" s="196" t="s">
        <v>3424</v>
      </c>
      <c r="E3348" s="197" t="s">
        <v>11</v>
      </c>
      <c r="F3348" s="196" t="s">
        <v>11</v>
      </c>
      <c r="G3348" s="196">
        <v>101530</v>
      </c>
      <c r="H3348" s="196" t="s">
        <v>3466</v>
      </c>
      <c r="I3348" s="196" t="s">
        <v>96</v>
      </c>
      <c r="J3348" s="196" t="s">
        <v>62</v>
      </c>
      <c r="K3348" s="199">
        <v>1555.41</v>
      </c>
      <c r="L3348" s="196" t="s">
        <v>63</v>
      </c>
      <c r="M3348"/>
    </row>
    <row r="3349" spans="1:13" ht="13.5" hidden="1" x14ac:dyDescent="0.25">
      <c r="A3349" s="196" t="s">
        <v>3054</v>
      </c>
      <c r="B3349" s="196" t="s">
        <v>3055</v>
      </c>
      <c r="C3349" s="196" t="s">
        <v>3423</v>
      </c>
      <c r="D3349" s="196" t="s">
        <v>3424</v>
      </c>
      <c r="E3349" s="197" t="s">
        <v>11</v>
      </c>
      <c r="F3349" s="196" t="s">
        <v>11</v>
      </c>
      <c r="G3349" s="196">
        <v>101531</v>
      </c>
      <c r="H3349" s="196" t="s">
        <v>3467</v>
      </c>
      <c r="I3349" s="196" t="s">
        <v>96</v>
      </c>
      <c r="J3349" s="196" t="s">
        <v>62</v>
      </c>
      <c r="K3349" s="199">
        <v>1578.38</v>
      </c>
      <c r="L3349" s="196" t="s">
        <v>63</v>
      </c>
      <c r="M3349"/>
    </row>
    <row r="3350" spans="1:13" ht="13.5" hidden="1" x14ac:dyDescent="0.25">
      <c r="A3350" s="196" t="s">
        <v>3054</v>
      </c>
      <c r="B3350" s="196" t="s">
        <v>3055</v>
      </c>
      <c r="C3350" s="196" t="s">
        <v>3423</v>
      </c>
      <c r="D3350" s="196" t="s">
        <v>3424</v>
      </c>
      <c r="E3350" s="197" t="s">
        <v>11</v>
      </c>
      <c r="F3350" s="196" t="s">
        <v>11</v>
      </c>
      <c r="G3350" s="196">
        <v>101532</v>
      </c>
      <c r="H3350" s="196" t="s">
        <v>3468</v>
      </c>
      <c r="I3350" s="196" t="s">
        <v>96</v>
      </c>
      <c r="J3350" s="196" t="s">
        <v>62</v>
      </c>
      <c r="K3350" s="199">
        <v>1849.24</v>
      </c>
      <c r="L3350" s="196" t="s">
        <v>63</v>
      </c>
      <c r="M3350"/>
    </row>
    <row r="3351" spans="1:13" ht="13.5" hidden="1" x14ac:dyDescent="0.25">
      <c r="A3351" s="196" t="s">
        <v>3054</v>
      </c>
      <c r="B3351" s="196" t="s">
        <v>3055</v>
      </c>
      <c r="C3351" s="196" t="s">
        <v>3423</v>
      </c>
      <c r="D3351" s="196" t="s">
        <v>3424</v>
      </c>
      <c r="E3351" s="197" t="s">
        <v>11</v>
      </c>
      <c r="F3351" s="196" t="s">
        <v>11</v>
      </c>
      <c r="G3351" s="196">
        <v>101533</v>
      </c>
      <c r="H3351" s="196" t="s">
        <v>3469</v>
      </c>
      <c r="I3351" s="196" t="s">
        <v>96</v>
      </c>
      <c r="J3351" s="196" t="s">
        <v>62</v>
      </c>
      <c r="K3351" s="199">
        <v>1341.79</v>
      </c>
      <c r="L3351" s="196" t="s">
        <v>63</v>
      </c>
      <c r="M3351"/>
    </row>
    <row r="3352" spans="1:13" ht="13.5" hidden="1" x14ac:dyDescent="0.25">
      <c r="A3352" s="196" t="s">
        <v>3054</v>
      </c>
      <c r="B3352" s="196" t="s">
        <v>3055</v>
      </c>
      <c r="C3352" s="196" t="s">
        <v>3423</v>
      </c>
      <c r="D3352" s="196" t="s">
        <v>3424</v>
      </c>
      <c r="E3352" s="197" t="s">
        <v>11</v>
      </c>
      <c r="F3352" s="196" t="s">
        <v>11</v>
      </c>
      <c r="G3352" s="196">
        <v>101534</v>
      </c>
      <c r="H3352" s="196" t="s">
        <v>3470</v>
      </c>
      <c r="I3352" s="196" t="s">
        <v>96</v>
      </c>
      <c r="J3352" s="196" t="s">
        <v>62</v>
      </c>
      <c r="K3352" s="199">
        <v>1597.87</v>
      </c>
      <c r="L3352" s="196" t="s">
        <v>63</v>
      </c>
      <c r="M3352"/>
    </row>
    <row r="3353" spans="1:13" ht="13.5" hidden="1" x14ac:dyDescent="0.25">
      <c r="A3353" s="196" t="s">
        <v>3054</v>
      </c>
      <c r="B3353" s="196" t="s">
        <v>3055</v>
      </c>
      <c r="C3353" s="196" t="s">
        <v>3423</v>
      </c>
      <c r="D3353" s="196" t="s">
        <v>3424</v>
      </c>
      <c r="E3353" s="197" t="s">
        <v>11</v>
      </c>
      <c r="F3353" s="196" t="s">
        <v>11</v>
      </c>
      <c r="G3353" s="196">
        <v>101535</v>
      </c>
      <c r="H3353" s="196" t="s">
        <v>3471</v>
      </c>
      <c r="I3353" s="196" t="s">
        <v>96</v>
      </c>
      <c r="J3353" s="196" t="s">
        <v>62</v>
      </c>
      <c r="K3353" s="199">
        <v>1620.84</v>
      </c>
      <c r="L3353" s="196" t="s">
        <v>63</v>
      </c>
      <c r="M3353"/>
    </row>
    <row r="3354" spans="1:13" ht="13.5" hidden="1" x14ac:dyDescent="0.25">
      <c r="A3354" s="196" t="s">
        <v>3054</v>
      </c>
      <c r="B3354" s="196" t="s">
        <v>3055</v>
      </c>
      <c r="C3354" s="196" t="s">
        <v>3423</v>
      </c>
      <c r="D3354" s="196" t="s">
        <v>3424</v>
      </c>
      <c r="E3354" s="197" t="s">
        <v>11</v>
      </c>
      <c r="F3354" s="196" t="s">
        <v>11</v>
      </c>
      <c r="G3354" s="196">
        <v>101536</v>
      </c>
      <c r="H3354" s="196" t="s">
        <v>3472</v>
      </c>
      <c r="I3354" s="196" t="s">
        <v>96</v>
      </c>
      <c r="J3354" s="196" t="s">
        <v>62</v>
      </c>
      <c r="K3354" s="199">
        <v>1891.7</v>
      </c>
      <c r="L3354" s="196" t="s">
        <v>63</v>
      </c>
      <c r="M3354"/>
    </row>
    <row r="3355" spans="1:13" ht="13.5" hidden="1" x14ac:dyDescent="0.25">
      <c r="A3355" s="196" t="s">
        <v>3054</v>
      </c>
      <c r="B3355" s="196" t="s">
        <v>3055</v>
      </c>
      <c r="C3355" s="196" t="s">
        <v>3423</v>
      </c>
      <c r="D3355" s="196" t="s">
        <v>3424</v>
      </c>
      <c r="E3355" s="197" t="s">
        <v>11</v>
      </c>
      <c r="F3355" s="196" t="s">
        <v>11</v>
      </c>
      <c r="G3355" s="196">
        <v>101537</v>
      </c>
      <c r="H3355" s="196" t="s">
        <v>3473</v>
      </c>
      <c r="I3355" s="196" t="s">
        <v>96</v>
      </c>
      <c r="J3355" s="196" t="s">
        <v>62</v>
      </c>
      <c r="K3355" s="197">
        <v>109.8</v>
      </c>
      <c r="L3355" s="196" t="s">
        <v>63</v>
      </c>
      <c r="M3355"/>
    </row>
    <row r="3356" spans="1:13" ht="13.5" hidden="1" x14ac:dyDescent="0.25">
      <c r="A3356" s="196" t="s">
        <v>3054</v>
      </c>
      <c r="B3356" s="196" t="s">
        <v>3055</v>
      </c>
      <c r="C3356" s="196" t="s">
        <v>3423</v>
      </c>
      <c r="D3356" s="196" t="s">
        <v>3424</v>
      </c>
      <c r="E3356" s="197" t="s">
        <v>11</v>
      </c>
      <c r="F3356" s="196" t="s">
        <v>11</v>
      </c>
      <c r="G3356" s="196">
        <v>101538</v>
      </c>
      <c r="H3356" s="196" t="s">
        <v>3474</v>
      </c>
      <c r="I3356" s="196" t="s">
        <v>96</v>
      </c>
      <c r="J3356" s="196" t="s">
        <v>62</v>
      </c>
      <c r="K3356" s="197">
        <v>48.96</v>
      </c>
      <c r="L3356" s="196" t="s">
        <v>63</v>
      </c>
      <c r="M3356"/>
    </row>
    <row r="3357" spans="1:13" ht="13.5" hidden="1" x14ac:dyDescent="0.25">
      <c r="A3357" s="196" t="s">
        <v>3054</v>
      </c>
      <c r="B3357" s="196" t="s">
        <v>3055</v>
      </c>
      <c r="C3357" s="196" t="s">
        <v>3423</v>
      </c>
      <c r="D3357" s="196" t="s">
        <v>3424</v>
      </c>
      <c r="E3357" s="197" t="s">
        <v>11</v>
      </c>
      <c r="F3357" s="196" t="s">
        <v>11</v>
      </c>
      <c r="G3357" s="196">
        <v>101539</v>
      </c>
      <c r="H3357" s="196" t="s">
        <v>3475</v>
      </c>
      <c r="I3357" s="196" t="s">
        <v>96</v>
      </c>
      <c r="J3357" s="196" t="s">
        <v>62</v>
      </c>
      <c r="K3357" s="197">
        <v>83.77</v>
      </c>
      <c r="L3357" s="196" t="s">
        <v>63</v>
      </c>
      <c r="M3357"/>
    </row>
    <row r="3358" spans="1:13" ht="13.5" hidden="1" x14ac:dyDescent="0.25">
      <c r="A3358" s="196" t="s">
        <v>3054</v>
      </c>
      <c r="B3358" s="196" t="s">
        <v>3055</v>
      </c>
      <c r="C3358" s="196" t="s">
        <v>3423</v>
      </c>
      <c r="D3358" s="196" t="s">
        <v>3424</v>
      </c>
      <c r="E3358" s="197" t="s">
        <v>11</v>
      </c>
      <c r="F3358" s="196" t="s">
        <v>11</v>
      </c>
      <c r="G3358" s="196">
        <v>101540</v>
      </c>
      <c r="H3358" s="196" t="s">
        <v>3476</v>
      </c>
      <c r="I3358" s="196" t="s">
        <v>96</v>
      </c>
      <c r="J3358" s="196" t="s">
        <v>62</v>
      </c>
      <c r="K3358" s="197">
        <v>138.26</v>
      </c>
      <c r="L3358" s="196" t="s">
        <v>63</v>
      </c>
      <c r="M3358"/>
    </row>
    <row r="3359" spans="1:13" ht="13.5" hidden="1" x14ac:dyDescent="0.25">
      <c r="A3359" s="196" t="s">
        <v>3054</v>
      </c>
      <c r="B3359" s="196" t="s">
        <v>3055</v>
      </c>
      <c r="C3359" s="196" t="s">
        <v>3423</v>
      </c>
      <c r="D3359" s="196" t="s">
        <v>3424</v>
      </c>
      <c r="E3359" s="197" t="s">
        <v>11</v>
      </c>
      <c r="F3359" s="196" t="s">
        <v>11</v>
      </c>
      <c r="G3359" s="196">
        <v>101541</v>
      </c>
      <c r="H3359" s="196" t="s">
        <v>3477</v>
      </c>
      <c r="I3359" s="196" t="s">
        <v>96</v>
      </c>
      <c r="J3359" s="196" t="s">
        <v>62</v>
      </c>
      <c r="K3359" s="197">
        <v>181.04</v>
      </c>
      <c r="L3359" s="196" t="s">
        <v>63</v>
      </c>
      <c r="M3359"/>
    </row>
    <row r="3360" spans="1:13" ht="13.5" hidden="1" x14ac:dyDescent="0.25">
      <c r="A3360" s="196" t="s">
        <v>3054</v>
      </c>
      <c r="B3360" s="196" t="s">
        <v>3055</v>
      </c>
      <c r="C3360" s="196" t="s">
        <v>3423</v>
      </c>
      <c r="D3360" s="196" t="s">
        <v>3424</v>
      </c>
      <c r="E3360" s="197" t="s">
        <v>11</v>
      </c>
      <c r="F3360" s="196" t="s">
        <v>11</v>
      </c>
      <c r="G3360" s="196">
        <v>101542</v>
      </c>
      <c r="H3360" s="196" t="s">
        <v>3478</v>
      </c>
      <c r="I3360" s="196" t="s">
        <v>96</v>
      </c>
      <c r="J3360" s="196" t="s">
        <v>62</v>
      </c>
      <c r="K3360" s="197">
        <v>37.78</v>
      </c>
      <c r="L3360" s="196" t="s">
        <v>63</v>
      </c>
      <c r="M3360"/>
    </row>
    <row r="3361" spans="1:13" ht="13.5" hidden="1" x14ac:dyDescent="0.25">
      <c r="A3361" s="196" t="s">
        <v>3054</v>
      </c>
      <c r="B3361" s="196" t="s">
        <v>3055</v>
      </c>
      <c r="C3361" s="196" t="s">
        <v>3423</v>
      </c>
      <c r="D3361" s="196" t="s">
        <v>3424</v>
      </c>
      <c r="E3361" s="197" t="s">
        <v>11</v>
      </c>
      <c r="F3361" s="196" t="s">
        <v>11</v>
      </c>
      <c r="G3361" s="196">
        <v>101543</v>
      </c>
      <c r="H3361" s="196" t="s">
        <v>3479</v>
      </c>
      <c r="I3361" s="196" t="s">
        <v>96</v>
      </c>
      <c r="J3361" s="196" t="s">
        <v>62</v>
      </c>
      <c r="K3361" s="197">
        <v>68.7</v>
      </c>
      <c r="L3361" s="196" t="s">
        <v>63</v>
      </c>
      <c r="M3361"/>
    </row>
    <row r="3362" spans="1:13" ht="13.5" hidden="1" x14ac:dyDescent="0.25">
      <c r="A3362" s="196" t="s">
        <v>3054</v>
      </c>
      <c r="B3362" s="196" t="s">
        <v>3055</v>
      </c>
      <c r="C3362" s="196" t="s">
        <v>3423</v>
      </c>
      <c r="D3362" s="196" t="s">
        <v>3424</v>
      </c>
      <c r="E3362" s="197" t="s">
        <v>11</v>
      </c>
      <c r="F3362" s="196" t="s">
        <v>11</v>
      </c>
      <c r="G3362" s="196">
        <v>101544</v>
      </c>
      <c r="H3362" s="196" t="s">
        <v>3480</v>
      </c>
      <c r="I3362" s="196" t="s">
        <v>96</v>
      </c>
      <c r="J3362" s="196" t="s">
        <v>62</v>
      </c>
      <c r="K3362" s="197">
        <v>108.51</v>
      </c>
      <c r="L3362" s="196" t="s">
        <v>63</v>
      </c>
      <c r="M3362"/>
    </row>
    <row r="3363" spans="1:13" ht="13.5" hidden="1" x14ac:dyDescent="0.25">
      <c r="A3363" s="196" t="s">
        <v>3054</v>
      </c>
      <c r="B3363" s="196" t="s">
        <v>3055</v>
      </c>
      <c r="C3363" s="196" t="s">
        <v>3423</v>
      </c>
      <c r="D3363" s="196" t="s">
        <v>3424</v>
      </c>
      <c r="E3363" s="197" t="s">
        <v>11</v>
      </c>
      <c r="F3363" s="196" t="s">
        <v>11</v>
      </c>
      <c r="G3363" s="196">
        <v>101545</v>
      </c>
      <c r="H3363" s="196" t="s">
        <v>3481</v>
      </c>
      <c r="I3363" s="196" t="s">
        <v>96</v>
      </c>
      <c r="J3363" s="196" t="s">
        <v>62</v>
      </c>
      <c r="K3363" s="197">
        <v>155.02000000000001</v>
      </c>
      <c r="L3363" s="196" t="s">
        <v>63</v>
      </c>
      <c r="M3363"/>
    </row>
    <row r="3364" spans="1:13" ht="13.5" hidden="1" x14ac:dyDescent="0.25">
      <c r="A3364" s="196" t="s">
        <v>3054</v>
      </c>
      <c r="B3364" s="196" t="s">
        <v>3055</v>
      </c>
      <c r="C3364" s="196" t="s">
        <v>3423</v>
      </c>
      <c r="D3364" s="196" t="s">
        <v>3424</v>
      </c>
      <c r="E3364" s="197" t="s">
        <v>11</v>
      </c>
      <c r="F3364" s="196" t="s">
        <v>11</v>
      </c>
      <c r="G3364" s="196">
        <v>101546</v>
      </c>
      <c r="H3364" s="196" t="s">
        <v>3482</v>
      </c>
      <c r="I3364" s="196" t="s">
        <v>96</v>
      </c>
      <c r="J3364" s="196" t="s">
        <v>62</v>
      </c>
      <c r="K3364" s="197">
        <v>32.44</v>
      </c>
      <c r="L3364" s="196" t="s">
        <v>63</v>
      </c>
      <c r="M3364"/>
    </row>
    <row r="3365" spans="1:13" ht="13.5" hidden="1" x14ac:dyDescent="0.25">
      <c r="A3365" s="196" t="s">
        <v>3054</v>
      </c>
      <c r="B3365" s="196" t="s">
        <v>3055</v>
      </c>
      <c r="C3365" s="196" t="s">
        <v>3423</v>
      </c>
      <c r="D3365" s="196" t="s">
        <v>3424</v>
      </c>
      <c r="E3365" s="197" t="s">
        <v>11</v>
      </c>
      <c r="F3365" s="196" t="s">
        <v>11</v>
      </c>
      <c r="G3365" s="196">
        <v>101547</v>
      </c>
      <c r="H3365" s="196" t="s">
        <v>3483</v>
      </c>
      <c r="I3365" s="196" t="s">
        <v>96</v>
      </c>
      <c r="J3365" s="196" t="s">
        <v>62</v>
      </c>
      <c r="K3365" s="197">
        <v>99.43</v>
      </c>
      <c r="L3365" s="196" t="s">
        <v>63</v>
      </c>
      <c r="M3365"/>
    </row>
    <row r="3366" spans="1:13" ht="13.5" hidden="1" x14ac:dyDescent="0.25">
      <c r="A3366" s="196" t="s">
        <v>3054</v>
      </c>
      <c r="B3366" s="196" t="s">
        <v>3055</v>
      </c>
      <c r="C3366" s="196" t="s">
        <v>3423</v>
      </c>
      <c r="D3366" s="196" t="s">
        <v>3424</v>
      </c>
      <c r="E3366" s="197" t="s">
        <v>11</v>
      </c>
      <c r="F3366" s="196" t="s">
        <v>11</v>
      </c>
      <c r="G3366" s="196">
        <v>101548</v>
      </c>
      <c r="H3366" s="196" t="s">
        <v>3484</v>
      </c>
      <c r="I3366" s="196" t="s">
        <v>96</v>
      </c>
      <c r="J3366" s="196" t="s">
        <v>62</v>
      </c>
      <c r="K3366" s="197">
        <v>8.81</v>
      </c>
      <c r="L3366" s="196" t="s">
        <v>63</v>
      </c>
      <c r="M3366"/>
    </row>
    <row r="3367" spans="1:13" ht="13.5" hidden="1" x14ac:dyDescent="0.25">
      <c r="A3367" s="196" t="s">
        <v>3054</v>
      </c>
      <c r="B3367" s="196" t="s">
        <v>3055</v>
      </c>
      <c r="C3367" s="196" t="s">
        <v>3423</v>
      </c>
      <c r="D3367" s="196" t="s">
        <v>3424</v>
      </c>
      <c r="E3367" s="197" t="s">
        <v>11</v>
      </c>
      <c r="F3367" s="196" t="s">
        <v>11</v>
      </c>
      <c r="G3367" s="196">
        <v>101549</v>
      </c>
      <c r="H3367" s="196" t="s">
        <v>3485</v>
      </c>
      <c r="I3367" s="196" t="s">
        <v>96</v>
      </c>
      <c r="J3367" s="196" t="s">
        <v>62</v>
      </c>
      <c r="K3367" s="197">
        <v>26.63</v>
      </c>
      <c r="L3367" s="196" t="s">
        <v>63</v>
      </c>
      <c r="M3367"/>
    </row>
    <row r="3368" spans="1:13" ht="13.5" hidden="1" x14ac:dyDescent="0.25">
      <c r="A3368" s="196" t="s">
        <v>3054</v>
      </c>
      <c r="B3368" s="196" t="s">
        <v>3055</v>
      </c>
      <c r="C3368" s="196" t="s">
        <v>3423</v>
      </c>
      <c r="D3368" s="196" t="s">
        <v>3424</v>
      </c>
      <c r="E3368" s="197" t="s">
        <v>11</v>
      </c>
      <c r="F3368" s="196" t="s">
        <v>11</v>
      </c>
      <c r="G3368" s="196">
        <v>101553</v>
      </c>
      <c r="H3368" s="196" t="s">
        <v>3486</v>
      </c>
      <c r="I3368" s="196" t="s">
        <v>96</v>
      </c>
      <c r="J3368" s="196" t="s">
        <v>62</v>
      </c>
      <c r="K3368" s="197">
        <v>17.48</v>
      </c>
      <c r="L3368" s="196" t="s">
        <v>63</v>
      </c>
      <c r="M3368"/>
    </row>
    <row r="3369" spans="1:13" ht="13.5" hidden="1" x14ac:dyDescent="0.25">
      <c r="A3369" s="196" t="s">
        <v>3054</v>
      </c>
      <c r="B3369" s="196" t="s">
        <v>3055</v>
      </c>
      <c r="C3369" s="196" t="s">
        <v>3423</v>
      </c>
      <c r="D3369" s="196" t="s">
        <v>3424</v>
      </c>
      <c r="E3369" s="197" t="s">
        <v>11</v>
      </c>
      <c r="F3369" s="196" t="s">
        <v>11</v>
      </c>
      <c r="G3369" s="196">
        <v>101554</v>
      </c>
      <c r="H3369" s="196" t="s">
        <v>3487</v>
      </c>
      <c r="I3369" s="196" t="s">
        <v>96</v>
      </c>
      <c r="J3369" s="196" t="s">
        <v>62</v>
      </c>
      <c r="K3369" s="197">
        <v>13.47</v>
      </c>
      <c r="L3369" s="196" t="s">
        <v>63</v>
      </c>
      <c r="M3369"/>
    </row>
    <row r="3370" spans="1:13" ht="13.5" hidden="1" x14ac:dyDescent="0.25">
      <c r="A3370" s="196" t="s">
        <v>3054</v>
      </c>
      <c r="B3370" s="196" t="s">
        <v>3055</v>
      </c>
      <c r="C3370" s="196" t="s">
        <v>3423</v>
      </c>
      <c r="D3370" s="196" t="s">
        <v>3424</v>
      </c>
      <c r="E3370" s="197" t="s">
        <v>11</v>
      </c>
      <c r="F3370" s="196" t="s">
        <v>11</v>
      </c>
      <c r="G3370" s="196">
        <v>101555</v>
      </c>
      <c r="H3370" s="196" t="s">
        <v>3488</v>
      </c>
      <c r="I3370" s="196" t="s">
        <v>96</v>
      </c>
      <c r="J3370" s="196" t="s">
        <v>62</v>
      </c>
      <c r="K3370" s="197">
        <v>9.8000000000000007</v>
      </c>
      <c r="L3370" s="196" t="s">
        <v>63</v>
      </c>
      <c r="M3370"/>
    </row>
    <row r="3371" spans="1:13" ht="13.5" hidden="1" x14ac:dyDescent="0.25">
      <c r="A3371" s="196" t="s">
        <v>3054</v>
      </c>
      <c r="B3371" s="196" t="s">
        <v>3055</v>
      </c>
      <c r="C3371" s="196" t="s">
        <v>3423</v>
      </c>
      <c r="D3371" s="196" t="s">
        <v>3424</v>
      </c>
      <c r="E3371" s="197" t="s">
        <v>11</v>
      </c>
      <c r="F3371" s="196" t="s">
        <v>11</v>
      </c>
      <c r="G3371" s="196">
        <v>101556</v>
      </c>
      <c r="H3371" s="196" t="s">
        <v>3489</v>
      </c>
      <c r="I3371" s="196" t="s">
        <v>96</v>
      </c>
      <c r="J3371" s="196" t="s">
        <v>62</v>
      </c>
      <c r="K3371" s="197">
        <v>9.2200000000000006</v>
      </c>
      <c r="L3371" s="196" t="s">
        <v>63</v>
      </c>
      <c r="M3371"/>
    </row>
    <row r="3372" spans="1:13" ht="13.5" hidden="1" x14ac:dyDescent="0.25">
      <c r="A3372" s="196" t="s">
        <v>3054</v>
      </c>
      <c r="B3372" s="196" t="s">
        <v>3055</v>
      </c>
      <c r="C3372" s="196" t="s">
        <v>3423</v>
      </c>
      <c r="D3372" s="196" t="s">
        <v>3424</v>
      </c>
      <c r="E3372" s="197" t="s">
        <v>11</v>
      </c>
      <c r="F3372" s="196" t="s">
        <v>11</v>
      </c>
      <c r="G3372" s="196">
        <v>101560</v>
      </c>
      <c r="H3372" s="196" t="s">
        <v>3490</v>
      </c>
      <c r="I3372" s="196" t="s">
        <v>9</v>
      </c>
      <c r="J3372" s="196" t="s">
        <v>62</v>
      </c>
      <c r="K3372" s="197">
        <v>9.76</v>
      </c>
      <c r="L3372" s="196" t="s">
        <v>63</v>
      </c>
      <c r="M3372"/>
    </row>
    <row r="3373" spans="1:13" ht="13.5" hidden="1" x14ac:dyDescent="0.25">
      <c r="A3373" s="196" t="s">
        <v>3054</v>
      </c>
      <c r="B3373" s="196" t="s">
        <v>3055</v>
      </c>
      <c r="C3373" s="196" t="s">
        <v>3423</v>
      </c>
      <c r="D3373" s="196" t="s">
        <v>3424</v>
      </c>
      <c r="E3373" s="197" t="s">
        <v>11</v>
      </c>
      <c r="F3373" s="196" t="s">
        <v>11</v>
      </c>
      <c r="G3373" s="196">
        <v>101561</v>
      </c>
      <c r="H3373" s="196" t="s">
        <v>3491</v>
      </c>
      <c r="I3373" s="196" t="s">
        <v>9</v>
      </c>
      <c r="J3373" s="196" t="s">
        <v>62</v>
      </c>
      <c r="K3373" s="197">
        <v>15.47</v>
      </c>
      <c r="L3373" s="196" t="s">
        <v>63</v>
      </c>
      <c r="M3373"/>
    </row>
    <row r="3374" spans="1:13" ht="13.5" hidden="1" x14ac:dyDescent="0.25">
      <c r="A3374" s="196" t="s">
        <v>3054</v>
      </c>
      <c r="B3374" s="196" t="s">
        <v>3055</v>
      </c>
      <c r="C3374" s="196" t="s">
        <v>3423</v>
      </c>
      <c r="D3374" s="196" t="s">
        <v>3424</v>
      </c>
      <c r="E3374" s="197" t="s">
        <v>11</v>
      </c>
      <c r="F3374" s="196" t="s">
        <v>11</v>
      </c>
      <c r="G3374" s="196">
        <v>101562</v>
      </c>
      <c r="H3374" s="196" t="s">
        <v>3492</v>
      </c>
      <c r="I3374" s="196" t="s">
        <v>9</v>
      </c>
      <c r="J3374" s="196" t="s">
        <v>62</v>
      </c>
      <c r="K3374" s="197">
        <v>23.93</v>
      </c>
      <c r="L3374" s="196" t="s">
        <v>63</v>
      </c>
      <c r="M3374"/>
    </row>
    <row r="3375" spans="1:13" ht="13.5" hidden="1" x14ac:dyDescent="0.25">
      <c r="A3375" s="196" t="s">
        <v>3054</v>
      </c>
      <c r="B3375" s="196" t="s">
        <v>3055</v>
      </c>
      <c r="C3375" s="196" t="s">
        <v>3423</v>
      </c>
      <c r="D3375" s="196" t="s">
        <v>3424</v>
      </c>
      <c r="E3375" s="197" t="s">
        <v>11</v>
      </c>
      <c r="F3375" s="196" t="s">
        <v>11</v>
      </c>
      <c r="G3375" s="196">
        <v>101563</v>
      </c>
      <c r="H3375" s="196" t="s">
        <v>3493</v>
      </c>
      <c r="I3375" s="196" t="s">
        <v>9</v>
      </c>
      <c r="J3375" s="196" t="s">
        <v>62</v>
      </c>
      <c r="K3375" s="197">
        <v>33.76</v>
      </c>
      <c r="L3375" s="196" t="s">
        <v>63</v>
      </c>
      <c r="M3375"/>
    </row>
    <row r="3376" spans="1:13" ht="13.5" hidden="1" x14ac:dyDescent="0.25">
      <c r="A3376" s="196" t="s">
        <v>3054</v>
      </c>
      <c r="B3376" s="196" t="s">
        <v>3055</v>
      </c>
      <c r="C3376" s="196" t="s">
        <v>3423</v>
      </c>
      <c r="D3376" s="196" t="s">
        <v>3424</v>
      </c>
      <c r="E3376" s="197" t="s">
        <v>11</v>
      </c>
      <c r="F3376" s="196" t="s">
        <v>11</v>
      </c>
      <c r="G3376" s="196">
        <v>101564</v>
      </c>
      <c r="H3376" s="196" t="s">
        <v>3494</v>
      </c>
      <c r="I3376" s="196" t="s">
        <v>9</v>
      </c>
      <c r="J3376" s="196" t="s">
        <v>62</v>
      </c>
      <c r="K3376" s="197">
        <v>49.87</v>
      </c>
      <c r="L3376" s="196" t="s">
        <v>63</v>
      </c>
      <c r="M3376"/>
    </row>
    <row r="3377" spans="1:13" ht="13.5" hidden="1" x14ac:dyDescent="0.25">
      <c r="A3377" s="196" t="s">
        <v>3054</v>
      </c>
      <c r="B3377" s="196" t="s">
        <v>3055</v>
      </c>
      <c r="C3377" s="196" t="s">
        <v>3423</v>
      </c>
      <c r="D3377" s="196" t="s">
        <v>3424</v>
      </c>
      <c r="E3377" s="197" t="s">
        <v>11</v>
      </c>
      <c r="F3377" s="196" t="s">
        <v>11</v>
      </c>
      <c r="G3377" s="196">
        <v>101565</v>
      </c>
      <c r="H3377" s="196" t="s">
        <v>3495</v>
      </c>
      <c r="I3377" s="196" t="s">
        <v>9</v>
      </c>
      <c r="J3377" s="196" t="s">
        <v>62</v>
      </c>
      <c r="K3377" s="197">
        <v>69.739999999999995</v>
      </c>
      <c r="L3377" s="196" t="s">
        <v>63</v>
      </c>
      <c r="M3377"/>
    </row>
    <row r="3378" spans="1:13" ht="13.5" hidden="1" x14ac:dyDescent="0.25">
      <c r="A3378" s="196" t="s">
        <v>3054</v>
      </c>
      <c r="B3378" s="196" t="s">
        <v>3055</v>
      </c>
      <c r="C3378" s="196" t="s">
        <v>3423</v>
      </c>
      <c r="D3378" s="196" t="s">
        <v>3424</v>
      </c>
      <c r="E3378" s="197" t="s">
        <v>11</v>
      </c>
      <c r="F3378" s="196" t="s">
        <v>11</v>
      </c>
      <c r="G3378" s="196">
        <v>101567</v>
      </c>
      <c r="H3378" s="196" t="s">
        <v>3496</v>
      </c>
      <c r="I3378" s="196" t="s">
        <v>9</v>
      </c>
      <c r="J3378" s="196" t="s">
        <v>62</v>
      </c>
      <c r="K3378" s="197">
        <v>90.51</v>
      </c>
      <c r="L3378" s="196" t="s">
        <v>63</v>
      </c>
      <c r="M3378"/>
    </row>
    <row r="3379" spans="1:13" ht="13.5" hidden="1" x14ac:dyDescent="0.25">
      <c r="A3379" s="196" t="s">
        <v>3054</v>
      </c>
      <c r="B3379" s="196" t="s">
        <v>3055</v>
      </c>
      <c r="C3379" s="196" t="s">
        <v>3423</v>
      </c>
      <c r="D3379" s="196" t="s">
        <v>3424</v>
      </c>
      <c r="E3379" s="197" t="s">
        <v>11</v>
      </c>
      <c r="F3379" s="196" t="s">
        <v>11</v>
      </c>
      <c r="G3379" s="196">
        <v>101568</v>
      </c>
      <c r="H3379" s="196" t="s">
        <v>3497</v>
      </c>
      <c r="I3379" s="196" t="s">
        <v>9</v>
      </c>
      <c r="J3379" s="196" t="s">
        <v>62</v>
      </c>
      <c r="K3379" s="197">
        <v>118.33</v>
      </c>
      <c r="L3379" s="196" t="s">
        <v>63</v>
      </c>
      <c r="M3379"/>
    </row>
    <row r="3380" spans="1:13" ht="13.5" hidden="1" x14ac:dyDescent="0.25">
      <c r="A3380" s="196" t="s">
        <v>3054</v>
      </c>
      <c r="B3380" s="196" t="s">
        <v>3055</v>
      </c>
      <c r="C3380" s="196" t="s">
        <v>3423</v>
      </c>
      <c r="D3380" s="196" t="s">
        <v>3424</v>
      </c>
      <c r="E3380" s="197" t="s">
        <v>11</v>
      </c>
      <c r="F3380" s="196" t="s">
        <v>11</v>
      </c>
      <c r="G3380" s="196">
        <v>101630</v>
      </c>
      <c r="H3380" s="196" t="s">
        <v>3498</v>
      </c>
      <c r="I3380" s="196" t="s">
        <v>96</v>
      </c>
      <c r="J3380" s="196" t="s">
        <v>62</v>
      </c>
      <c r="K3380" s="197">
        <v>88.81</v>
      </c>
      <c r="L3380" s="196" t="s">
        <v>63</v>
      </c>
      <c r="M3380"/>
    </row>
    <row r="3381" spans="1:13" ht="13.5" hidden="1" x14ac:dyDescent="0.25">
      <c r="A3381" s="196" t="s">
        <v>3054</v>
      </c>
      <c r="B3381" s="196" t="s">
        <v>3055</v>
      </c>
      <c r="C3381" s="196" t="s">
        <v>3423</v>
      </c>
      <c r="D3381" s="196" t="s">
        <v>3424</v>
      </c>
      <c r="E3381" s="197" t="s">
        <v>11</v>
      </c>
      <c r="F3381" s="196" t="s">
        <v>11</v>
      </c>
      <c r="G3381" s="196">
        <v>101632</v>
      </c>
      <c r="H3381" s="196" t="s">
        <v>3499</v>
      </c>
      <c r="I3381" s="196" t="s">
        <v>96</v>
      </c>
      <c r="J3381" s="196" t="s">
        <v>62</v>
      </c>
      <c r="K3381" s="197">
        <v>36.9</v>
      </c>
      <c r="L3381" s="196" t="s">
        <v>63</v>
      </c>
      <c r="M3381"/>
    </row>
    <row r="3382" spans="1:13" ht="13.5" hidden="1" x14ac:dyDescent="0.25">
      <c r="A3382" s="196" t="s">
        <v>3054</v>
      </c>
      <c r="B3382" s="196" t="s">
        <v>3055</v>
      </c>
      <c r="C3382" s="196" t="s">
        <v>3423</v>
      </c>
      <c r="D3382" s="196" t="s">
        <v>3424</v>
      </c>
      <c r="E3382" s="197" t="s">
        <v>11</v>
      </c>
      <c r="F3382" s="196" t="s">
        <v>11</v>
      </c>
      <c r="G3382" s="196">
        <v>101633</v>
      </c>
      <c r="H3382" s="196" t="s">
        <v>3500</v>
      </c>
      <c r="I3382" s="196" t="s">
        <v>96</v>
      </c>
      <c r="J3382" s="196" t="s">
        <v>62</v>
      </c>
      <c r="K3382" s="197">
        <v>106.03</v>
      </c>
      <c r="L3382" s="196" t="s">
        <v>63</v>
      </c>
      <c r="M3382"/>
    </row>
    <row r="3383" spans="1:13" ht="13.5" hidden="1" x14ac:dyDescent="0.25">
      <c r="A3383" s="196" t="s">
        <v>3054</v>
      </c>
      <c r="B3383" s="196" t="s">
        <v>3055</v>
      </c>
      <c r="C3383" s="196" t="s">
        <v>3423</v>
      </c>
      <c r="D3383" s="196" t="s">
        <v>3424</v>
      </c>
      <c r="E3383" s="197" t="s">
        <v>11</v>
      </c>
      <c r="F3383" s="196" t="s">
        <v>11</v>
      </c>
      <c r="G3383" s="196">
        <v>101636</v>
      </c>
      <c r="H3383" s="196" t="s">
        <v>3501</v>
      </c>
      <c r="I3383" s="196" t="s">
        <v>96</v>
      </c>
      <c r="J3383" s="196" t="s">
        <v>62</v>
      </c>
      <c r="K3383" s="197">
        <v>170.31</v>
      </c>
      <c r="L3383" s="196" t="s">
        <v>63</v>
      </c>
      <c r="M3383"/>
    </row>
    <row r="3384" spans="1:13" ht="13.5" hidden="1" x14ac:dyDescent="0.25">
      <c r="A3384" s="196" t="s">
        <v>3054</v>
      </c>
      <c r="B3384" s="196" t="s">
        <v>3055</v>
      </c>
      <c r="C3384" s="196" t="s">
        <v>3423</v>
      </c>
      <c r="D3384" s="196" t="s">
        <v>3424</v>
      </c>
      <c r="E3384" s="197" t="s">
        <v>11</v>
      </c>
      <c r="F3384" s="196" t="s">
        <v>11</v>
      </c>
      <c r="G3384" s="196">
        <v>101637</v>
      </c>
      <c r="H3384" s="196" t="s">
        <v>3502</v>
      </c>
      <c r="I3384" s="196" t="s">
        <v>96</v>
      </c>
      <c r="J3384" s="196" t="s">
        <v>62</v>
      </c>
      <c r="K3384" s="197">
        <v>165.25</v>
      </c>
      <c r="L3384" s="196" t="s">
        <v>63</v>
      </c>
      <c r="M3384"/>
    </row>
    <row r="3385" spans="1:13" ht="13.5" hidden="1" x14ac:dyDescent="0.25">
      <c r="A3385" s="196" t="s">
        <v>3054</v>
      </c>
      <c r="B3385" s="196" t="s">
        <v>3055</v>
      </c>
      <c r="C3385" s="196" t="s">
        <v>3423</v>
      </c>
      <c r="D3385" s="196" t="s">
        <v>3424</v>
      </c>
      <c r="E3385" s="197" t="s">
        <v>11</v>
      </c>
      <c r="F3385" s="196" t="s">
        <v>11</v>
      </c>
      <c r="G3385" s="196">
        <v>101651</v>
      </c>
      <c r="H3385" s="196" t="s">
        <v>3503</v>
      </c>
      <c r="I3385" s="196" t="s">
        <v>96</v>
      </c>
      <c r="J3385" s="196" t="s">
        <v>62</v>
      </c>
      <c r="K3385" s="197">
        <v>72.27</v>
      </c>
      <c r="L3385" s="196" t="s">
        <v>63</v>
      </c>
      <c r="M3385"/>
    </row>
    <row r="3386" spans="1:13" ht="13.5" hidden="1" x14ac:dyDescent="0.25">
      <c r="A3386" s="196" t="s">
        <v>3054</v>
      </c>
      <c r="B3386" s="196" t="s">
        <v>3055</v>
      </c>
      <c r="C3386" s="196" t="s">
        <v>3423</v>
      </c>
      <c r="D3386" s="196" t="s">
        <v>3424</v>
      </c>
      <c r="E3386" s="197" t="s">
        <v>11</v>
      </c>
      <c r="F3386" s="196" t="s">
        <v>11</v>
      </c>
      <c r="G3386" s="196">
        <v>101653</v>
      </c>
      <c r="H3386" s="196" t="s">
        <v>3504</v>
      </c>
      <c r="I3386" s="196" t="s">
        <v>96</v>
      </c>
      <c r="J3386" s="196" t="s">
        <v>62</v>
      </c>
      <c r="K3386" s="197">
        <v>315.20999999999998</v>
      </c>
      <c r="L3386" s="196" t="s">
        <v>63</v>
      </c>
      <c r="M3386"/>
    </row>
    <row r="3387" spans="1:13" ht="13.5" hidden="1" x14ac:dyDescent="0.25">
      <c r="A3387" s="196" t="s">
        <v>3054</v>
      </c>
      <c r="B3387" s="196" t="s">
        <v>3055</v>
      </c>
      <c r="C3387" s="196" t="s">
        <v>3423</v>
      </c>
      <c r="D3387" s="196" t="s">
        <v>3424</v>
      </c>
      <c r="E3387" s="197" t="s">
        <v>11</v>
      </c>
      <c r="F3387" s="196" t="s">
        <v>11</v>
      </c>
      <c r="G3387" s="196">
        <v>101654</v>
      </c>
      <c r="H3387" s="196" t="s">
        <v>3505</v>
      </c>
      <c r="I3387" s="196" t="s">
        <v>96</v>
      </c>
      <c r="J3387" s="196" t="s">
        <v>62</v>
      </c>
      <c r="K3387" s="197">
        <v>196.5</v>
      </c>
      <c r="L3387" s="196" t="s">
        <v>63</v>
      </c>
      <c r="M3387"/>
    </row>
    <row r="3388" spans="1:13" ht="13.5" hidden="1" x14ac:dyDescent="0.25">
      <c r="A3388" s="196" t="s">
        <v>3054</v>
      </c>
      <c r="B3388" s="196" t="s">
        <v>3055</v>
      </c>
      <c r="C3388" s="196" t="s">
        <v>3423</v>
      </c>
      <c r="D3388" s="196" t="s">
        <v>3424</v>
      </c>
      <c r="E3388" s="197" t="s">
        <v>11</v>
      </c>
      <c r="F3388" s="196" t="s">
        <v>11</v>
      </c>
      <c r="G3388" s="196">
        <v>101655</v>
      </c>
      <c r="H3388" s="196" t="s">
        <v>3506</v>
      </c>
      <c r="I3388" s="196" t="s">
        <v>96</v>
      </c>
      <c r="J3388" s="196" t="s">
        <v>62</v>
      </c>
      <c r="K3388" s="197">
        <v>289.95</v>
      </c>
      <c r="L3388" s="196" t="s">
        <v>63</v>
      </c>
      <c r="M3388"/>
    </row>
    <row r="3389" spans="1:13" ht="13.5" hidden="1" x14ac:dyDescent="0.25">
      <c r="A3389" s="196" t="s">
        <v>3054</v>
      </c>
      <c r="B3389" s="196" t="s">
        <v>3055</v>
      </c>
      <c r="C3389" s="196" t="s">
        <v>3423</v>
      </c>
      <c r="D3389" s="196" t="s">
        <v>3424</v>
      </c>
      <c r="E3389" s="197" t="s">
        <v>11</v>
      </c>
      <c r="F3389" s="196" t="s">
        <v>11</v>
      </c>
      <c r="G3389" s="196">
        <v>101656</v>
      </c>
      <c r="H3389" s="196" t="s">
        <v>3507</v>
      </c>
      <c r="I3389" s="196" t="s">
        <v>96</v>
      </c>
      <c r="J3389" s="196" t="s">
        <v>62</v>
      </c>
      <c r="K3389" s="197">
        <v>311.76</v>
      </c>
      <c r="L3389" s="196" t="s">
        <v>63</v>
      </c>
      <c r="M3389"/>
    </row>
    <row r="3390" spans="1:13" ht="13.5" hidden="1" x14ac:dyDescent="0.25">
      <c r="A3390" s="196" t="s">
        <v>3054</v>
      </c>
      <c r="B3390" s="196" t="s">
        <v>3055</v>
      </c>
      <c r="C3390" s="196" t="s">
        <v>3423</v>
      </c>
      <c r="D3390" s="196" t="s">
        <v>3424</v>
      </c>
      <c r="E3390" s="197" t="s">
        <v>11</v>
      </c>
      <c r="F3390" s="196" t="s">
        <v>11</v>
      </c>
      <c r="G3390" s="196">
        <v>101657</v>
      </c>
      <c r="H3390" s="196" t="s">
        <v>3508</v>
      </c>
      <c r="I3390" s="196" t="s">
        <v>96</v>
      </c>
      <c r="J3390" s="196" t="s">
        <v>62</v>
      </c>
      <c r="K3390" s="197">
        <v>358.24</v>
      </c>
      <c r="L3390" s="196" t="s">
        <v>63</v>
      </c>
      <c r="M3390"/>
    </row>
    <row r="3391" spans="1:13" ht="13.5" hidden="1" x14ac:dyDescent="0.25">
      <c r="A3391" s="196" t="s">
        <v>3054</v>
      </c>
      <c r="B3391" s="196" t="s">
        <v>3055</v>
      </c>
      <c r="C3391" s="196" t="s">
        <v>3423</v>
      </c>
      <c r="D3391" s="196" t="s">
        <v>3424</v>
      </c>
      <c r="E3391" s="197" t="s">
        <v>11</v>
      </c>
      <c r="F3391" s="196" t="s">
        <v>11</v>
      </c>
      <c r="G3391" s="196">
        <v>101658</v>
      </c>
      <c r="H3391" s="196" t="s">
        <v>3509</v>
      </c>
      <c r="I3391" s="196" t="s">
        <v>96</v>
      </c>
      <c r="J3391" s="196" t="s">
        <v>62</v>
      </c>
      <c r="K3391" s="197">
        <v>453.81</v>
      </c>
      <c r="L3391" s="196" t="s">
        <v>63</v>
      </c>
      <c r="M3391"/>
    </row>
    <row r="3392" spans="1:13" ht="13.5" hidden="1" x14ac:dyDescent="0.25">
      <c r="A3392" s="196" t="s">
        <v>3054</v>
      </c>
      <c r="B3392" s="196" t="s">
        <v>3055</v>
      </c>
      <c r="C3392" s="196" t="s">
        <v>3423</v>
      </c>
      <c r="D3392" s="196" t="s">
        <v>3424</v>
      </c>
      <c r="E3392" s="197" t="s">
        <v>11</v>
      </c>
      <c r="F3392" s="196" t="s">
        <v>11</v>
      </c>
      <c r="G3392" s="196">
        <v>101659</v>
      </c>
      <c r="H3392" s="196" t="s">
        <v>3510</v>
      </c>
      <c r="I3392" s="196" t="s">
        <v>96</v>
      </c>
      <c r="J3392" s="196" t="s">
        <v>62</v>
      </c>
      <c r="K3392" s="197">
        <v>513.25</v>
      </c>
      <c r="L3392" s="196" t="s">
        <v>63</v>
      </c>
      <c r="M3392"/>
    </row>
    <row r="3393" spans="1:13" ht="13.5" hidden="1" x14ac:dyDescent="0.25">
      <c r="A3393" s="196" t="s">
        <v>3054</v>
      </c>
      <c r="B3393" s="196" t="s">
        <v>3055</v>
      </c>
      <c r="C3393" s="196" t="s">
        <v>3423</v>
      </c>
      <c r="D3393" s="196" t="s">
        <v>3424</v>
      </c>
      <c r="E3393" s="197" t="s">
        <v>11</v>
      </c>
      <c r="F3393" s="196" t="s">
        <v>11</v>
      </c>
      <c r="G3393" s="196">
        <v>101660</v>
      </c>
      <c r="H3393" s="196" t="s">
        <v>3511</v>
      </c>
      <c r="I3393" s="196" t="s">
        <v>96</v>
      </c>
      <c r="J3393" s="196" t="s">
        <v>62</v>
      </c>
      <c r="K3393" s="197">
        <v>793.83</v>
      </c>
      <c r="L3393" s="196" t="s">
        <v>63</v>
      </c>
      <c r="M3393"/>
    </row>
    <row r="3394" spans="1:13" ht="13.5" hidden="1" x14ac:dyDescent="0.25">
      <c r="A3394" s="196" t="s">
        <v>3054</v>
      </c>
      <c r="B3394" s="196" t="s">
        <v>3055</v>
      </c>
      <c r="C3394" s="196" t="s">
        <v>3423</v>
      </c>
      <c r="D3394" s="196" t="s">
        <v>3424</v>
      </c>
      <c r="E3394" s="197" t="s">
        <v>11</v>
      </c>
      <c r="F3394" s="196" t="s">
        <v>11</v>
      </c>
      <c r="G3394" s="196">
        <v>101661</v>
      </c>
      <c r="H3394" s="196" t="s">
        <v>3512</v>
      </c>
      <c r="I3394" s="196" t="s">
        <v>96</v>
      </c>
      <c r="J3394" s="196" t="s">
        <v>62</v>
      </c>
      <c r="K3394" s="197">
        <v>147.03</v>
      </c>
      <c r="L3394" s="196" t="s">
        <v>63</v>
      </c>
      <c r="M3394"/>
    </row>
    <row r="3395" spans="1:13" ht="13.5" hidden="1" x14ac:dyDescent="0.25">
      <c r="A3395" s="196" t="s">
        <v>3054</v>
      </c>
      <c r="B3395" s="196" t="s">
        <v>3055</v>
      </c>
      <c r="C3395" s="196" t="s">
        <v>3423</v>
      </c>
      <c r="D3395" s="196" t="s">
        <v>3424</v>
      </c>
      <c r="E3395" s="197" t="s">
        <v>11</v>
      </c>
      <c r="F3395" s="196" t="s">
        <v>11</v>
      </c>
      <c r="G3395" s="196">
        <v>101663</v>
      </c>
      <c r="H3395" s="196" t="s">
        <v>3513</v>
      </c>
      <c r="I3395" s="196" t="s">
        <v>96</v>
      </c>
      <c r="J3395" s="196" t="s">
        <v>62</v>
      </c>
      <c r="K3395" s="197">
        <v>35.57</v>
      </c>
      <c r="L3395" s="196" t="s">
        <v>63</v>
      </c>
      <c r="M3395"/>
    </row>
    <row r="3396" spans="1:13" ht="13.5" hidden="1" x14ac:dyDescent="0.25">
      <c r="A3396" s="196" t="s">
        <v>3054</v>
      </c>
      <c r="B3396" s="196" t="s">
        <v>3055</v>
      </c>
      <c r="C3396" s="196" t="s">
        <v>3423</v>
      </c>
      <c r="D3396" s="196" t="s">
        <v>3424</v>
      </c>
      <c r="E3396" s="197" t="s">
        <v>11</v>
      </c>
      <c r="F3396" s="196" t="s">
        <v>11</v>
      </c>
      <c r="G3396" s="196">
        <v>101664</v>
      </c>
      <c r="H3396" s="196" t="s">
        <v>3514</v>
      </c>
      <c r="I3396" s="196" t="s">
        <v>96</v>
      </c>
      <c r="J3396" s="196" t="s">
        <v>62</v>
      </c>
      <c r="K3396" s="197">
        <v>36.71</v>
      </c>
      <c r="L3396" s="196" t="s">
        <v>63</v>
      </c>
      <c r="M3396"/>
    </row>
    <row r="3397" spans="1:13" ht="13.5" hidden="1" x14ac:dyDescent="0.25">
      <c r="A3397" s="196" t="s">
        <v>3054</v>
      </c>
      <c r="B3397" s="196" t="s">
        <v>3055</v>
      </c>
      <c r="C3397" s="196" t="s">
        <v>3423</v>
      </c>
      <c r="D3397" s="196" t="s">
        <v>3424</v>
      </c>
      <c r="E3397" s="197" t="s">
        <v>11</v>
      </c>
      <c r="F3397" s="196" t="s">
        <v>11</v>
      </c>
      <c r="G3397" s="196">
        <v>101665</v>
      </c>
      <c r="H3397" s="196" t="s">
        <v>3515</v>
      </c>
      <c r="I3397" s="196" t="s">
        <v>96</v>
      </c>
      <c r="J3397" s="196" t="s">
        <v>62</v>
      </c>
      <c r="K3397" s="197">
        <v>41.63</v>
      </c>
      <c r="L3397" s="196" t="s">
        <v>63</v>
      </c>
      <c r="M3397"/>
    </row>
    <row r="3398" spans="1:13" ht="13.5" hidden="1" x14ac:dyDescent="0.25">
      <c r="A3398" s="196" t="s">
        <v>3054</v>
      </c>
      <c r="B3398" s="196" t="s">
        <v>3055</v>
      </c>
      <c r="C3398" s="196" t="s">
        <v>3516</v>
      </c>
      <c r="D3398" s="196" t="s">
        <v>3517</v>
      </c>
      <c r="E3398" s="197" t="s">
        <v>11</v>
      </c>
      <c r="F3398" s="196" t="s">
        <v>11</v>
      </c>
      <c r="G3398" s="196">
        <v>100578</v>
      </c>
      <c r="H3398" s="196" t="s">
        <v>3518</v>
      </c>
      <c r="I3398" s="196" t="s">
        <v>96</v>
      </c>
      <c r="J3398" s="196" t="s">
        <v>62</v>
      </c>
      <c r="K3398" s="197">
        <v>552.76</v>
      </c>
      <c r="L3398" s="196" t="s">
        <v>63</v>
      </c>
      <c r="M3398"/>
    </row>
    <row r="3399" spans="1:13" ht="13.5" hidden="1" x14ac:dyDescent="0.25">
      <c r="A3399" s="196" t="s">
        <v>3054</v>
      </c>
      <c r="B3399" s="196" t="s">
        <v>3055</v>
      </c>
      <c r="C3399" s="196" t="s">
        <v>3516</v>
      </c>
      <c r="D3399" s="196" t="s">
        <v>3517</v>
      </c>
      <c r="E3399" s="197" t="s">
        <v>11</v>
      </c>
      <c r="F3399" s="196" t="s">
        <v>11</v>
      </c>
      <c r="G3399" s="196">
        <v>100579</v>
      </c>
      <c r="H3399" s="196" t="s">
        <v>3519</v>
      </c>
      <c r="I3399" s="196" t="s">
        <v>96</v>
      </c>
      <c r="J3399" s="196" t="s">
        <v>62</v>
      </c>
      <c r="K3399" s="197">
        <v>604.54</v>
      </c>
      <c r="L3399" s="196" t="s">
        <v>63</v>
      </c>
      <c r="M3399"/>
    </row>
    <row r="3400" spans="1:13" ht="13.5" hidden="1" x14ac:dyDescent="0.25">
      <c r="A3400" s="196" t="s">
        <v>3054</v>
      </c>
      <c r="B3400" s="196" t="s">
        <v>3055</v>
      </c>
      <c r="C3400" s="196" t="s">
        <v>3516</v>
      </c>
      <c r="D3400" s="196" t="s">
        <v>3517</v>
      </c>
      <c r="E3400" s="197" t="s">
        <v>11</v>
      </c>
      <c r="F3400" s="196" t="s">
        <v>11</v>
      </c>
      <c r="G3400" s="196">
        <v>100580</v>
      </c>
      <c r="H3400" s="196" t="s">
        <v>3520</v>
      </c>
      <c r="I3400" s="196" t="s">
        <v>96</v>
      </c>
      <c r="J3400" s="196" t="s">
        <v>62</v>
      </c>
      <c r="K3400" s="197">
        <v>677.52</v>
      </c>
      <c r="L3400" s="196" t="s">
        <v>63</v>
      </c>
      <c r="M3400"/>
    </row>
    <row r="3401" spans="1:13" ht="13.5" hidden="1" x14ac:dyDescent="0.25">
      <c r="A3401" s="196" t="s">
        <v>3054</v>
      </c>
      <c r="B3401" s="196" t="s">
        <v>3055</v>
      </c>
      <c r="C3401" s="196" t="s">
        <v>3516</v>
      </c>
      <c r="D3401" s="196" t="s">
        <v>3517</v>
      </c>
      <c r="E3401" s="197" t="s">
        <v>11</v>
      </c>
      <c r="F3401" s="196" t="s">
        <v>11</v>
      </c>
      <c r="G3401" s="196">
        <v>100581</v>
      </c>
      <c r="H3401" s="196" t="s">
        <v>3521</v>
      </c>
      <c r="I3401" s="196" t="s">
        <v>96</v>
      </c>
      <c r="J3401" s="196" t="s">
        <v>62</v>
      </c>
      <c r="K3401" s="197">
        <v>630.16</v>
      </c>
      <c r="L3401" s="196" t="s">
        <v>63</v>
      </c>
      <c r="M3401"/>
    </row>
    <row r="3402" spans="1:13" ht="13.5" hidden="1" x14ac:dyDescent="0.25">
      <c r="A3402" s="196" t="s">
        <v>3054</v>
      </c>
      <c r="B3402" s="196" t="s">
        <v>3055</v>
      </c>
      <c r="C3402" s="196" t="s">
        <v>3516</v>
      </c>
      <c r="D3402" s="196" t="s">
        <v>3517</v>
      </c>
      <c r="E3402" s="197" t="s">
        <v>11</v>
      </c>
      <c r="F3402" s="196" t="s">
        <v>11</v>
      </c>
      <c r="G3402" s="196">
        <v>100582</v>
      </c>
      <c r="H3402" s="196" t="s">
        <v>3522</v>
      </c>
      <c r="I3402" s="196" t="s">
        <v>96</v>
      </c>
      <c r="J3402" s="196" t="s">
        <v>62</v>
      </c>
      <c r="K3402" s="197">
        <v>761.88</v>
      </c>
      <c r="L3402" s="196" t="s">
        <v>63</v>
      </c>
      <c r="M3402"/>
    </row>
    <row r="3403" spans="1:13" ht="13.5" hidden="1" x14ac:dyDescent="0.25">
      <c r="A3403" s="196" t="s">
        <v>3054</v>
      </c>
      <c r="B3403" s="196" t="s">
        <v>3055</v>
      </c>
      <c r="C3403" s="196" t="s">
        <v>3516</v>
      </c>
      <c r="D3403" s="196" t="s">
        <v>3517</v>
      </c>
      <c r="E3403" s="197" t="s">
        <v>11</v>
      </c>
      <c r="F3403" s="196" t="s">
        <v>11</v>
      </c>
      <c r="G3403" s="196">
        <v>100583</v>
      </c>
      <c r="H3403" s="196" t="s">
        <v>3523</v>
      </c>
      <c r="I3403" s="196" t="s">
        <v>96</v>
      </c>
      <c r="J3403" s="196" t="s">
        <v>62</v>
      </c>
      <c r="K3403" s="197">
        <v>658.1</v>
      </c>
      <c r="L3403" s="196" t="s">
        <v>63</v>
      </c>
      <c r="M3403"/>
    </row>
    <row r="3404" spans="1:13" ht="13.5" hidden="1" x14ac:dyDescent="0.25">
      <c r="A3404" s="196" t="s">
        <v>3054</v>
      </c>
      <c r="B3404" s="196" t="s">
        <v>3055</v>
      </c>
      <c r="C3404" s="196" t="s">
        <v>3516</v>
      </c>
      <c r="D3404" s="196" t="s">
        <v>3517</v>
      </c>
      <c r="E3404" s="197" t="s">
        <v>11</v>
      </c>
      <c r="F3404" s="196" t="s">
        <v>11</v>
      </c>
      <c r="G3404" s="196">
        <v>100584</v>
      </c>
      <c r="H3404" s="196" t="s">
        <v>3524</v>
      </c>
      <c r="I3404" s="196" t="s">
        <v>96</v>
      </c>
      <c r="J3404" s="196" t="s">
        <v>62</v>
      </c>
      <c r="K3404" s="197">
        <v>737.18</v>
      </c>
      <c r="L3404" s="196" t="s">
        <v>63</v>
      </c>
      <c r="M3404"/>
    </row>
    <row r="3405" spans="1:13" ht="13.5" hidden="1" x14ac:dyDescent="0.25">
      <c r="A3405" s="196" t="s">
        <v>3054</v>
      </c>
      <c r="B3405" s="196" t="s">
        <v>3055</v>
      </c>
      <c r="C3405" s="196" t="s">
        <v>3516</v>
      </c>
      <c r="D3405" s="196" t="s">
        <v>3517</v>
      </c>
      <c r="E3405" s="197" t="s">
        <v>11</v>
      </c>
      <c r="F3405" s="196" t="s">
        <v>11</v>
      </c>
      <c r="G3405" s="196">
        <v>100585</v>
      </c>
      <c r="H3405" s="196" t="s">
        <v>3525</v>
      </c>
      <c r="I3405" s="196" t="s">
        <v>96</v>
      </c>
      <c r="J3405" s="196" t="s">
        <v>62</v>
      </c>
      <c r="K3405" s="197">
        <v>712.04</v>
      </c>
      <c r="L3405" s="196" t="s">
        <v>63</v>
      </c>
      <c r="M3405"/>
    </row>
    <row r="3406" spans="1:13" ht="13.5" hidden="1" x14ac:dyDescent="0.25">
      <c r="A3406" s="196" t="s">
        <v>3054</v>
      </c>
      <c r="B3406" s="196" t="s">
        <v>3055</v>
      </c>
      <c r="C3406" s="196" t="s">
        <v>3516</v>
      </c>
      <c r="D3406" s="196" t="s">
        <v>3517</v>
      </c>
      <c r="E3406" s="197" t="s">
        <v>11</v>
      </c>
      <c r="F3406" s="196" t="s">
        <v>11</v>
      </c>
      <c r="G3406" s="196">
        <v>100586</v>
      </c>
      <c r="H3406" s="196" t="s">
        <v>3526</v>
      </c>
      <c r="I3406" s="196" t="s">
        <v>96</v>
      </c>
      <c r="J3406" s="196" t="s">
        <v>62</v>
      </c>
      <c r="K3406" s="197">
        <v>837.91</v>
      </c>
      <c r="L3406" s="196" t="s">
        <v>63</v>
      </c>
      <c r="M3406"/>
    </row>
    <row r="3407" spans="1:13" ht="13.5" hidden="1" x14ac:dyDescent="0.25">
      <c r="A3407" s="196" t="s">
        <v>3054</v>
      </c>
      <c r="B3407" s="196" t="s">
        <v>3055</v>
      </c>
      <c r="C3407" s="196" t="s">
        <v>3516</v>
      </c>
      <c r="D3407" s="196" t="s">
        <v>3517</v>
      </c>
      <c r="E3407" s="197" t="s">
        <v>11</v>
      </c>
      <c r="F3407" s="196" t="s">
        <v>11</v>
      </c>
      <c r="G3407" s="196">
        <v>100587</v>
      </c>
      <c r="H3407" s="196" t="s">
        <v>3527</v>
      </c>
      <c r="I3407" s="196" t="s">
        <v>96</v>
      </c>
      <c r="J3407" s="196" t="s">
        <v>62</v>
      </c>
      <c r="K3407" s="197">
        <v>768.48</v>
      </c>
      <c r="L3407" s="196" t="s">
        <v>63</v>
      </c>
      <c r="M3407"/>
    </row>
    <row r="3408" spans="1:13" ht="13.5" hidden="1" x14ac:dyDescent="0.25">
      <c r="A3408" s="196" t="s">
        <v>3054</v>
      </c>
      <c r="B3408" s="196" t="s">
        <v>3055</v>
      </c>
      <c r="C3408" s="196" t="s">
        <v>3516</v>
      </c>
      <c r="D3408" s="196" t="s">
        <v>3517</v>
      </c>
      <c r="E3408" s="197" t="s">
        <v>11</v>
      </c>
      <c r="F3408" s="196" t="s">
        <v>11</v>
      </c>
      <c r="G3408" s="196">
        <v>100588</v>
      </c>
      <c r="H3408" s="196" t="s">
        <v>3528</v>
      </c>
      <c r="I3408" s="196" t="s">
        <v>96</v>
      </c>
      <c r="J3408" s="196" t="s">
        <v>62</v>
      </c>
      <c r="K3408" s="197">
        <v>866.3</v>
      </c>
      <c r="L3408" s="196" t="s">
        <v>63</v>
      </c>
      <c r="M3408"/>
    </row>
    <row r="3409" spans="1:13" ht="13.5" hidden="1" x14ac:dyDescent="0.25">
      <c r="A3409" s="196" t="s">
        <v>3054</v>
      </c>
      <c r="B3409" s="196" t="s">
        <v>3055</v>
      </c>
      <c r="C3409" s="196" t="s">
        <v>3516</v>
      </c>
      <c r="D3409" s="196" t="s">
        <v>3517</v>
      </c>
      <c r="E3409" s="197" t="s">
        <v>11</v>
      </c>
      <c r="F3409" s="196" t="s">
        <v>11</v>
      </c>
      <c r="G3409" s="196">
        <v>100589</v>
      </c>
      <c r="H3409" s="196" t="s">
        <v>3529</v>
      </c>
      <c r="I3409" s="196" t="s">
        <v>96</v>
      </c>
      <c r="J3409" s="196" t="s">
        <v>62</v>
      </c>
      <c r="K3409" s="197">
        <v>865.01</v>
      </c>
      <c r="L3409" s="196" t="s">
        <v>63</v>
      </c>
      <c r="M3409"/>
    </row>
    <row r="3410" spans="1:13" ht="13.5" hidden="1" x14ac:dyDescent="0.25">
      <c r="A3410" s="196" t="s">
        <v>3054</v>
      </c>
      <c r="B3410" s="196" t="s">
        <v>3055</v>
      </c>
      <c r="C3410" s="196" t="s">
        <v>3516</v>
      </c>
      <c r="D3410" s="196" t="s">
        <v>3517</v>
      </c>
      <c r="E3410" s="197" t="s">
        <v>11</v>
      </c>
      <c r="F3410" s="196" t="s">
        <v>11</v>
      </c>
      <c r="G3410" s="196">
        <v>100590</v>
      </c>
      <c r="H3410" s="196" t="s">
        <v>3530</v>
      </c>
      <c r="I3410" s="196" t="s">
        <v>96</v>
      </c>
      <c r="J3410" s="196" t="s">
        <v>62</v>
      </c>
      <c r="K3410" s="197">
        <v>962.06</v>
      </c>
      <c r="L3410" s="196" t="s">
        <v>63</v>
      </c>
      <c r="M3410"/>
    </row>
    <row r="3411" spans="1:13" ht="13.5" hidden="1" x14ac:dyDescent="0.25">
      <c r="A3411" s="196" t="s">
        <v>3054</v>
      </c>
      <c r="B3411" s="196" t="s">
        <v>3055</v>
      </c>
      <c r="C3411" s="196" t="s">
        <v>3516</v>
      </c>
      <c r="D3411" s="196" t="s">
        <v>3517</v>
      </c>
      <c r="E3411" s="197" t="s">
        <v>11</v>
      </c>
      <c r="F3411" s="196" t="s">
        <v>11</v>
      </c>
      <c r="G3411" s="196">
        <v>100591</v>
      </c>
      <c r="H3411" s="196" t="s">
        <v>3531</v>
      </c>
      <c r="I3411" s="196" t="s">
        <v>96</v>
      </c>
      <c r="J3411" s="196" t="s">
        <v>62</v>
      </c>
      <c r="K3411" s="197">
        <v>850.39</v>
      </c>
      <c r="L3411" s="196" t="s">
        <v>63</v>
      </c>
      <c r="M3411"/>
    </row>
    <row r="3412" spans="1:13" ht="13.5" hidden="1" x14ac:dyDescent="0.25">
      <c r="A3412" s="196" t="s">
        <v>3054</v>
      </c>
      <c r="B3412" s="196" t="s">
        <v>3055</v>
      </c>
      <c r="C3412" s="196" t="s">
        <v>3516</v>
      </c>
      <c r="D3412" s="196" t="s">
        <v>3517</v>
      </c>
      <c r="E3412" s="197" t="s">
        <v>11</v>
      </c>
      <c r="F3412" s="196" t="s">
        <v>11</v>
      </c>
      <c r="G3412" s="196">
        <v>100592</v>
      </c>
      <c r="H3412" s="196" t="s">
        <v>3532</v>
      </c>
      <c r="I3412" s="196" t="s">
        <v>96</v>
      </c>
      <c r="J3412" s="196" t="s">
        <v>62</v>
      </c>
      <c r="K3412" s="197">
        <v>930.73</v>
      </c>
      <c r="L3412" s="196" t="s">
        <v>63</v>
      </c>
      <c r="M3412"/>
    </row>
    <row r="3413" spans="1:13" ht="13.5" hidden="1" x14ac:dyDescent="0.25">
      <c r="A3413" s="196" t="s">
        <v>3054</v>
      </c>
      <c r="B3413" s="196" t="s">
        <v>3055</v>
      </c>
      <c r="C3413" s="196" t="s">
        <v>3516</v>
      </c>
      <c r="D3413" s="196" t="s">
        <v>3517</v>
      </c>
      <c r="E3413" s="197" t="s">
        <v>11</v>
      </c>
      <c r="F3413" s="196" t="s">
        <v>11</v>
      </c>
      <c r="G3413" s="196">
        <v>100593</v>
      </c>
      <c r="H3413" s="196" t="s">
        <v>3533</v>
      </c>
      <c r="I3413" s="196" t="s">
        <v>96</v>
      </c>
      <c r="J3413" s="196" t="s">
        <v>62</v>
      </c>
      <c r="K3413" s="197">
        <v>911.19</v>
      </c>
      <c r="L3413" s="196" t="s">
        <v>63</v>
      </c>
      <c r="M3413"/>
    </row>
    <row r="3414" spans="1:13" ht="13.5" hidden="1" x14ac:dyDescent="0.25">
      <c r="A3414" s="196" t="s">
        <v>3054</v>
      </c>
      <c r="B3414" s="196" t="s">
        <v>3055</v>
      </c>
      <c r="C3414" s="196" t="s">
        <v>3516</v>
      </c>
      <c r="D3414" s="196" t="s">
        <v>3517</v>
      </c>
      <c r="E3414" s="197" t="s">
        <v>11</v>
      </c>
      <c r="F3414" s="196" t="s">
        <v>11</v>
      </c>
      <c r="G3414" s="196">
        <v>100594</v>
      </c>
      <c r="H3414" s="196" t="s">
        <v>3534</v>
      </c>
      <c r="I3414" s="196" t="s">
        <v>96</v>
      </c>
      <c r="J3414" s="196" t="s">
        <v>62</v>
      </c>
      <c r="K3414" s="199">
        <v>1047.0999999999999</v>
      </c>
      <c r="L3414" s="196" t="s">
        <v>63</v>
      </c>
      <c r="M3414"/>
    </row>
    <row r="3415" spans="1:13" ht="13.5" hidden="1" x14ac:dyDescent="0.25">
      <c r="A3415" s="196" t="s">
        <v>3054</v>
      </c>
      <c r="B3415" s="196" t="s">
        <v>3055</v>
      </c>
      <c r="C3415" s="196" t="s">
        <v>3516</v>
      </c>
      <c r="D3415" s="196" t="s">
        <v>3517</v>
      </c>
      <c r="E3415" s="197" t="s">
        <v>11</v>
      </c>
      <c r="F3415" s="196" t="s">
        <v>11</v>
      </c>
      <c r="G3415" s="196">
        <v>100595</v>
      </c>
      <c r="H3415" s="196" t="s">
        <v>3535</v>
      </c>
      <c r="I3415" s="196" t="s">
        <v>96</v>
      </c>
      <c r="J3415" s="196" t="s">
        <v>62</v>
      </c>
      <c r="K3415" s="199">
        <v>1093.8</v>
      </c>
      <c r="L3415" s="196" t="s">
        <v>63</v>
      </c>
      <c r="M3415"/>
    </row>
    <row r="3416" spans="1:13" ht="13.5" hidden="1" x14ac:dyDescent="0.25">
      <c r="A3416" s="196" t="s">
        <v>3054</v>
      </c>
      <c r="B3416" s="196" t="s">
        <v>3055</v>
      </c>
      <c r="C3416" s="196" t="s">
        <v>3516</v>
      </c>
      <c r="D3416" s="196" t="s">
        <v>3517</v>
      </c>
      <c r="E3416" s="197" t="s">
        <v>11</v>
      </c>
      <c r="F3416" s="196" t="s">
        <v>11</v>
      </c>
      <c r="G3416" s="196">
        <v>100596</v>
      </c>
      <c r="H3416" s="196" t="s">
        <v>3536</v>
      </c>
      <c r="I3416" s="196" t="s">
        <v>96</v>
      </c>
      <c r="J3416" s="196" t="s">
        <v>62</v>
      </c>
      <c r="K3416" s="199">
        <v>1276.8800000000001</v>
      </c>
      <c r="L3416" s="196" t="s">
        <v>63</v>
      </c>
      <c r="M3416"/>
    </row>
    <row r="3417" spans="1:13" ht="13.5" hidden="1" x14ac:dyDescent="0.25">
      <c r="A3417" s="196" t="s">
        <v>3054</v>
      </c>
      <c r="B3417" s="196" t="s">
        <v>3055</v>
      </c>
      <c r="C3417" s="196" t="s">
        <v>3516</v>
      </c>
      <c r="D3417" s="196" t="s">
        <v>3517</v>
      </c>
      <c r="E3417" s="197" t="s">
        <v>11</v>
      </c>
      <c r="F3417" s="196" t="s">
        <v>11</v>
      </c>
      <c r="G3417" s="196">
        <v>100597</v>
      </c>
      <c r="H3417" s="196" t="s">
        <v>3537</v>
      </c>
      <c r="I3417" s="196" t="s">
        <v>96</v>
      </c>
      <c r="J3417" s="196" t="s">
        <v>62</v>
      </c>
      <c r="K3417" s="199">
        <v>1277.9100000000001</v>
      </c>
      <c r="L3417" s="196" t="s">
        <v>63</v>
      </c>
      <c r="M3417"/>
    </row>
    <row r="3418" spans="1:13" ht="13.5" hidden="1" x14ac:dyDescent="0.25">
      <c r="A3418" s="196" t="s">
        <v>3054</v>
      </c>
      <c r="B3418" s="196" t="s">
        <v>3055</v>
      </c>
      <c r="C3418" s="196" t="s">
        <v>3516</v>
      </c>
      <c r="D3418" s="196" t="s">
        <v>3517</v>
      </c>
      <c r="E3418" s="197" t="s">
        <v>11</v>
      </c>
      <c r="F3418" s="196" t="s">
        <v>11</v>
      </c>
      <c r="G3418" s="196">
        <v>100598</v>
      </c>
      <c r="H3418" s="196" t="s">
        <v>3538</v>
      </c>
      <c r="I3418" s="196" t="s">
        <v>96</v>
      </c>
      <c r="J3418" s="196" t="s">
        <v>62</v>
      </c>
      <c r="K3418" s="199">
        <v>1428.82</v>
      </c>
      <c r="L3418" s="196" t="s">
        <v>63</v>
      </c>
      <c r="M3418"/>
    </row>
    <row r="3419" spans="1:13" ht="13.5" hidden="1" x14ac:dyDescent="0.25">
      <c r="A3419" s="196" t="s">
        <v>3054</v>
      </c>
      <c r="B3419" s="196" t="s">
        <v>3055</v>
      </c>
      <c r="C3419" s="196" t="s">
        <v>3516</v>
      </c>
      <c r="D3419" s="196" t="s">
        <v>3517</v>
      </c>
      <c r="E3419" s="197" t="s">
        <v>11</v>
      </c>
      <c r="F3419" s="196" t="s">
        <v>11</v>
      </c>
      <c r="G3419" s="196">
        <v>100599</v>
      </c>
      <c r="H3419" s="196" t="s">
        <v>3539</v>
      </c>
      <c r="I3419" s="196" t="s">
        <v>96</v>
      </c>
      <c r="J3419" s="196" t="s">
        <v>62</v>
      </c>
      <c r="K3419" s="197">
        <v>550.03</v>
      </c>
      <c r="L3419" s="196" t="s">
        <v>63</v>
      </c>
      <c r="M3419"/>
    </row>
    <row r="3420" spans="1:13" ht="13.5" hidden="1" x14ac:dyDescent="0.25">
      <c r="A3420" s="196" t="s">
        <v>3054</v>
      </c>
      <c r="B3420" s="196" t="s">
        <v>3055</v>
      </c>
      <c r="C3420" s="196" t="s">
        <v>3516</v>
      </c>
      <c r="D3420" s="196" t="s">
        <v>3517</v>
      </c>
      <c r="E3420" s="197" t="s">
        <v>11</v>
      </c>
      <c r="F3420" s="196" t="s">
        <v>11</v>
      </c>
      <c r="G3420" s="196">
        <v>100600</v>
      </c>
      <c r="H3420" s="196" t="s">
        <v>3540</v>
      </c>
      <c r="I3420" s="196" t="s">
        <v>96</v>
      </c>
      <c r="J3420" s="196" t="s">
        <v>62</v>
      </c>
      <c r="K3420" s="197">
        <v>663.03</v>
      </c>
      <c r="L3420" s="196" t="s">
        <v>63</v>
      </c>
      <c r="M3420"/>
    </row>
    <row r="3421" spans="1:13" ht="13.5" hidden="1" x14ac:dyDescent="0.25">
      <c r="A3421" s="196" t="s">
        <v>3054</v>
      </c>
      <c r="B3421" s="196" t="s">
        <v>3055</v>
      </c>
      <c r="C3421" s="196" t="s">
        <v>3516</v>
      </c>
      <c r="D3421" s="196" t="s">
        <v>3517</v>
      </c>
      <c r="E3421" s="197" t="s">
        <v>11</v>
      </c>
      <c r="F3421" s="196" t="s">
        <v>11</v>
      </c>
      <c r="G3421" s="196">
        <v>100601</v>
      </c>
      <c r="H3421" s="196" t="s">
        <v>3541</v>
      </c>
      <c r="I3421" s="196" t="s">
        <v>96</v>
      </c>
      <c r="J3421" s="196" t="s">
        <v>62</v>
      </c>
      <c r="K3421" s="197">
        <v>846.34</v>
      </c>
      <c r="L3421" s="196" t="s">
        <v>63</v>
      </c>
      <c r="M3421"/>
    </row>
    <row r="3422" spans="1:13" ht="13.5" hidden="1" x14ac:dyDescent="0.25">
      <c r="A3422" s="196" t="s">
        <v>3054</v>
      </c>
      <c r="B3422" s="196" t="s">
        <v>3055</v>
      </c>
      <c r="C3422" s="196" t="s">
        <v>3516</v>
      </c>
      <c r="D3422" s="196" t="s">
        <v>3517</v>
      </c>
      <c r="E3422" s="197" t="s">
        <v>11</v>
      </c>
      <c r="F3422" s="196" t="s">
        <v>11</v>
      </c>
      <c r="G3422" s="196">
        <v>100602</v>
      </c>
      <c r="H3422" s="196" t="s">
        <v>3542</v>
      </c>
      <c r="I3422" s="196" t="s">
        <v>96</v>
      </c>
      <c r="J3422" s="196" t="s">
        <v>62</v>
      </c>
      <c r="K3422" s="199">
        <v>1075.0899999999999</v>
      </c>
      <c r="L3422" s="196" t="s">
        <v>63</v>
      </c>
      <c r="M3422"/>
    </row>
    <row r="3423" spans="1:13" ht="13.5" hidden="1" x14ac:dyDescent="0.25">
      <c r="A3423" s="196" t="s">
        <v>3054</v>
      </c>
      <c r="B3423" s="196" t="s">
        <v>3055</v>
      </c>
      <c r="C3423" s="196" t="s">
        <v>3516</v>
      </c>
      <c r="D3423" s="196" t="s">
        <v>3517</v>
      </c>
      <c r="E3423" s="197" t="s">
        <v>11</v>
      </c>
      <c r="F3423" s="196" t="s">
        <v>11</v>
      </c>
      <c r="G3423" s="196">
        <v>100603</v>
      </c>
      <c r="H3423" s="196" t="s">
        <v>3543</v>
      </c>
      <c r="I3423" s="196" t="s">
        <v>96</v>
      </c>
      <c r="J3423" s="196" t="s">
        <v>62</v>
      </c>
      <c r="K3423" s="199">
        <v>1666.23</v>
      </c>
      <c r="L3423" s="196" t="s">
        <v>63</v>
      </c>
      <c r="M3423"/>
    </row>
    <row r="3424" spans="1:13" ht="13.5" hidden="1" x14ac:dyDescent="0.25">
      <c r="A3424" s="196" t="s">
        <v>3054</v>
      </c>
      <c r="B3424" s="196" t="s">
        <v>3055</v>
      </c>
      <c r="C3424" s="196" t="s">
        <v>3516</v>
      </c>
      <c r="D3424" s="196" t="s">
        <v>3517</v>
      </c>
      <c r="E3424" s="197" t="s">
        <v>11</v>
      </c>
      <c r="F3424" s="196" t="s">
        <v>11</v>
      </c>
      <c r="G3424" s="196">
        <v>100604</v>
      </c>
      <c r="H3424" s="196" t="s">
        <v>3544</v>
      </c>
      <c r="I3424" s="196" t="s">
        <v>96</v>
      </c>
      <c r="J3424" s="196" t="s">
        <v>62</v>
      </c>
      <c r="K3424" s="197">
        <v>703.62</v>
      </c>
      <c r="L3424" s="196" t="s">
        <v>63</v>
      </c>
      <c r="M3424"/>
    </row>
    <row r="3425" spans="1:13" ht="13.5" hidden="1" x14ac:dyDescent="0.25">
      <c r="A3425" s="196" t="s">
        <v>3054</v>
      </c>
      <c r="B3425" s="196" t="s">
        <v>3055</v>
      </c>
      <c r="C3425" s="196" t="s">
        <v>3516</v>
      </c>
      <c r="D3425" s="196" t="s">
        <v>3517</v>
      </c>
      <c r="E3425" s="197" t="s">
        <v>11</v>
      </c>
      <c r="F3425" s="196" t="s">
        <v>11</v>
      </c>
      <c r="G3425" s="196">
        <v>100605</v>
      </c>
      <c r="H3425" s="196" t="s">
        <v>3545</v>
      </c>
      <c r="I3425" s="196" t="s">
        <v>96</v>
      </c>
      <c r="J3425" s="196" t="s">
        <v>62</v>
      </c>
      <c r="K3425" s="199">
        <v>1129.3699999999999</v>
      </c>
      <c r="L3425" s="196" t="s">
        <v>63</v>
      </c>
      <c r="M3425"/>
    </row>
    <row r="3426" spans="1:13" ht="13.5" hidden="1" x14ac:dyDescent="0.25">
      <c r="A3426" s="196" t="s">
        <v>3054</v>
      </c>
      <c r="B3426" s="196" t="s">
        <v>3055</v>
      </c>
      <c r="C3426" s="196" t="s">
        <v>3516</v>
      </c>
      <c r="D3426" s="196" t="s">
        <v>3517</v>
      </c>
      <c r="E3426" s="197" t="s">
        <v>11</v>
      </c>
      <c r="F3426" s="196" t="s">
        <v>11</v>
      </c>
      <c r="G3426" s="196">
        <v>100606</v>
      </c>
      <c r="H3426" s="196" t="s">
        <v>3546</v>
      </c>
      <c r="I3426" s="196" t="s">
        <v>96</v>
      </c>
      <c r="J3426" s="196" t="s">
        <v>62</v>
      </c>
      <c r="K3426" s="199">
        <v>1738.41</v>
      </c>
      <c r="L3426" s="196" t="s">
        <v>63</v>
      </c>
      <c r="M3426"/>
    </row>
    <row r="3427" spans="1:13" ht="13.5" hidden="1" x14ac:dyDescent="0.25">
      <c r="A3427" s="196" t="s">
        <v>3054</v>
      </c>
      <c r="B3427" s="196" t="s">
        <v>3055</v>
      </c>
      <c r="C3427" s="196" t="s">
        <v>3516</v>
      </c>
      <c r="D3427" s="196" t="s">
        <v>3517</v>
      </c>
      <c r="E3427" s="197" t="s">
        <v>11</v>
      </c>
      <c r="F3427" s="196" t="s">
        <v>11</v>
      </c>
      <c r="G3427" s="196">
        <v>100607</v>
      </c>
      <c r="H3427" s="196" t="s">
        <v>3547</v>
      </c>
      <c r="I3427" s="196" t="s">
        <v>96</v>
      </c>
      <c r="J3427" s="196" t="s">
        <v>62</v>
      </c>
      <c r="K3427" s="197">
        <v>722.98</v>
      </c>
      <c r="L3427" s="196" t="s">
        <v>63</v>
      </c>
      <c r="M3427"/>
    </row>
    <row r="3428" spans="1:13" ht="13.5" hidden="1" x14ac:dyDescent="0.25">
      <c r="A3428" s="196" t="s">
        <v>3054</v>
      </c>
      <c r="B3428" s="196" t="s">
        <v>3055</v>
      </c>
      <c r="C3428" s="196" t="s">
        <v>3516</v>
      </c>
      <c r="D3428" s="196" t="s">
        <v>3517</v>
      </c>
      <c r="E3428" s="197" t="s">
        <v>11</v>
      </c>
      <c r="F3428" s="196" t="s">
        <v>11</v>
      </c>
      <c r="G3428" s="196">
        <v>100608</v>
      </c>
      <c r="H3428" s="196" t="s">
        <v>3548</v>
      </c>
      <c r="I3428" s="196" t="s">
        <v>96</v>
      </c>
      <c r="J3428" s="196" t="s">
        <v>62</v>
      </c>
      <c r="K3428" s="199">
        <v>1156.1300000000001</v>
      </c>
      <c r="L3428" s="196" t="s">
        <v>63</v>
      </c>
      <c r="M3428"/>
    </row>
    <row r="3429" spans="1:13" ht="13.5" hidden="1" x14ac:dyDescent="0.25">
      <c r="A3429" s="196" t="s">
        <v>3054</v>
      </c>
      <c r="B3429" s="196" t="s">
        <v>3055</v>
      </c>
      <c r="C3429" s="196" t="s">
        <v>3516</v>
      </c>
      <c r="D3429" s="196" t="s">
        <v>3517</v>
      </c>
      <c r="E3429" s="197" t="s">
        <v>11</v>
      </c>
      <c r="F3429" s="196" t="s">
        <v>11</v>
      </c>
      <c r="G3429" s="196">
        <v>100609</v>
      </c>
      <c r="H3429" s="196" t="s">
        <v>3549</v>
      </c>
      <c r="I3429" s="196" t="s">
        <v>96</v>
      </c>
      <c r="J3429" s="196" t="s">
        <v>62</v>
      </c>
      <c r="K3429" s="199">
        <v>1777.3</v>
      </c>
      <c r="L3429" s="196" t="s">
        <v>63</v>
      </c>
      <c r="M3429"/>
    </row>
    <row r="3430" spans="1:13" ht="13.5" hidden="1" x14ac:dyDescent="0.25">
      <c r="A3430" s="196" t="s">
        <v>3054</v>
      </c>
      <c r="B3430" s="196" t="s">
        <v>3055</v>
      </c>
      <c r="C3430" s="196" t="s">
        <v>3516</v>
      </c>
      <c r="D3430" s="196" t="s">
        <v>3517</v>
      </c>
      <c r="E3430" s="197" t="s">
        <v>11</v>
      </c>
      <c r="F3430" s="196" t="s">
        <v>11</v>
      </c>
      <c r="G3430" s="196">
        <v>100610</v>
      </c>
      <c r="H3430" s="196" t="s">
        <v>3550</v>
      </c>
      <c r="I3430" s="196" t="s">
        <v>96</v>
      </c>
      <c r="J3430" s="196" t="s">
        <v>62</v>
      </c>
      <c r="K3430" s="197">
        <v>742.17</v>
      </c>
      <c r="L3430" s="196" t="s">
        <v>63</v>
      </c>
      <c r="M3430"/>
    </row>
    <row r="3431" spans="1:13" ht="13.5" hidden="1" x14ac:dyDescent="0.25">
      <c r="A3431" s="196" t="s">
        <v>3054</v>
      </c>
      <c r="B3431" s="196" t="s">
        <v>3055</v>
      </c>
      <c r="C3431" s="196" t="s">
        <v>3516</v>
      </c>
      <c r="D3431" s="196" t="s">
        <v>3517</v>
      </c>
      <c r="E3431" s="197" t="s">
        <v>11</v>
      </c>
      <c r="F3431" s="196" t="s">
        <v>11</v>
      </c>
      <c r="G3431" s="196">
        <v>100611</v>
      </c>
      <c r="H3431" s="196" t="s">
        <v>3551</v>
      </c>
      <c r="I3431" s="196" t="s">
        <v>96</v>
      </c>
      <c r="J3431" s="196" t="s">
        <v>62</v>
      </c>
      <c r="K3431" s="197">
        <v>937.61</v>
      </c>
      <c r="L3431" s="196" t="s">
        <v>63</v>
      </c>
      <c r="M3431"/>
    </row>
    <row r="3432" spans="1:13" ht="13.5" hidden="1" x14ac:dyDescent="0.25">
      <c r="A3432" s="196" t="s">
        <v>3054</v>
      </c>
      <c r="B3432" s="196" t="s">
        <v>3055</v>
      </c>
      <c r="C3432" s="196" t="s">
        <v>3516</v>
      </c>
      <c r="D3432" s="196" t="s">
        <v>3517</v>
      </c>
      <c r="E3432" s="197" t="s">
        <v>11</v>
      </c>
      <c r="F3432" s="196" t="s">
        <v>11</v>
      </c>
      <c r="G3432" s="196">
        <v>100612</v>
      </c>
      <c r="H3432" s="196" t="s">
        <v>3552</v>
      </c>
      <c r="I3432" s="196" t="s">
        <v>96</v>
      </c>
      <c r="J3432" s="196" t="s">
        <v>62</v>
      </c>
      <c r="K3432" s="199">
        <v>1182.3800000000001</v>
      </c>
      <c r="L3432" s="196" t="s">
        <v>63</v>
      </c>
      <c r="M3432"/>
    </row>
    <row r="3433" spans="1:13" ht="13.5" hidden="1" x14ac:dyDescent="0.25">
      <c r="A3433" s="196" t="s">
        <v>3054</v>
      </c>
      <c r="B3433" s="196" t="s">
        <v>3055</v>
      </c>
      <c r="C3433" s="196" t="s">
        <v>3516</v>
      </c>
      <c r="D3433" s="196" t="s">
        <v>3517</v>
      </c>
      <c r="E3433" s="197" t="s">
        <v>11</v>
      </c>
      <c r="F3433" s="196" t="s">
        <v>11</v>
      </c>
      <c r="G3433" s="196">
        <v>100613</v>
      </c>
      <c r="H3433" s="196" t="s">
        <v>3553</v>
      </c>
      <c r="I3433" s="196" t="s">
        <v>96</v>
      </c>
      <c r="J3433" s="196" t="s">
        <v>62</v>
      </c>
      <c r="K3433" s="199">
        <v>1815.44</v>
      </c>
      <c r="L3433" s="196" t="s">
        <v>63</v>
      </c>
      <c r="M3433"/>
    </row>
    <row r="3434" spans="1:13" ht="13.5" hidden="1" x14ac:dyDescent="0.25">
      <c r="A3434" s="196" t="s">
        <v>3054</v>
      </c>
      <c r="B3434" s="196" t="s">
        <v>3055</v>
      </c>
      <c r="C3434" s="196" t="s">
        <v>3516</v>
      </c>
      <c r="D3434" s="196" t="s">
        <v>3517</v>
      </c>
      <c r="E3434" s="197" t="s">
        <v>11</v>
      </c>
      <c r="F3434" s="196" t="s">
        <v>11</v>
      </c>
      <c r="G3434" s="196">
        <v>100614</v>
      </c>
      <c r="H3434" s="196" t="s">
        <v>3554</v>
      </c>
      <c r="I3434" s="196" t="s">
        <v>96</v>
      </c>
      <c r="J3434" s="196" t="s">
        <v>62</v>
      </c>
      <c r="K3434" s="197">
        <v>982.35</v>
      </c>
      <c r="L3434" s="196" t="s">
        <v>63</v>
      </c>
      <c r="M3434"/>
    </row>
    <row r="3435" spans="1:13" ht="13.5" hidden="1" x14ac:dyDescent="0.25">
      <c r="A3435" s="196" t="s">
        <v>3054</v>
      </c>
      <c r="B3435" s="196" t="s">
        <v>3055</v>
      </c>
      <c r="C3435" s="196" t="s">
        <v>3516</v>
      </c>
      <c r="D3435" s="196" t="s">
        <v>3517</v>
      </c>
      <c r="E3435" s="197" t="s">
        <v>11</v>
      </c>
      <c r="F3435" s="196" t="s">
        <v>11</v>
      </c>
      <c r="G3435" s="196">
        <v>100615</v>
      </c>
      <c r="H3435" s="196" t="s">
        <v>3555</v>
      </c>
      <c r="I3435" s="196" t="s">
        <v>96</v>
      </c>
      <c r="J3435" s="196" t="s">
        <v>62</v>
      </c>
      <c r="K3435" s="199">
        <v>1234.58</v>
      </c>
      <c r="L3435" s="196" t="s">
        <v>63</v>
      </c>
      <c r="M3435"/>
    </row>
    <row r="3436" spans="1:13" ht="13.5" hidden="1" x14ac:dyDescent="0.25">
      <c r="A3436" s="196" t="s">
        <v>3054</v>
      </c>
      <c r="B3436" s="196" t="s">
        <v>3055</v>
      </c>
      <c r="C3436" s="196" t="s">
        <v>3516</v>
      </c>
      <c r="D3436" s="196" t="s">
        <v>3517</v>
      </c>
      <c r="E3436" s="197" t="s">
        <v>11</v>
      </c>
      <c r="F3436" s="196" t="s">
        <v>11</v>
      </c>
      <c r="G3436" s="196">
        <v>100616</v>
      </c>
      <c r="H3436" s="196" t="s">
        <v>3556</v>
      </c>
      <c r="I3436" s="196" t="s">
        <v>96</v>
      </c>
      <c r="J3436" s="196" t="s">
        <v>62</v>
      </c>
      <c r="K3436" s="199">
        <v>1896.14</v>
      </c>
      <c r="L3436" s="196" t="s">
        <v>63</v>
      </c>
      <c r="M3436"/>
    </row>
    <row r="3437" spans="1:13" ht="13.5" hidden="1" x14ac:dyDescent="0.25">
      <c r="A3437" s="196" t="s">
        <v>3054</v>
      </c>
      <c r="B3437" s="196" t="s">
        <v>3055</v>
      </c>
      <c r="C3437" s="196" t="s">
        <v>3516</v>
      </c>
      <c r="D3437" s="196" t="s">
        <v>3517</v>
      </c>
      <c r="E3437" s="197" t="s">
        <v>11</v>
      </c>
      <c r="F3437" s="196" t="s">
        <v>11</v>
      </c>
      <c r="G3437" s="196">
        <v>100617</v>
      </c>
      <c r="H3437" s="196" t="s">
        <v>3557</v>
      </c>
      <c r="I3437" s="196" t="s">
        <v>96</v>
      </c>
      <c r="J3437" s="196" t="s">
        <v>62</v>
      </c>
      <c r="K3437" s="199">
        <v>1286.69</v>
      </c>
      <c r="L3437" s="196" t="s">
        <v>63</v>
      </c>
      <c r="M3437"/>
    </row>
    <row r="3438" spans="1:13" ht="13.5" hidden="1" x14ac:dyDescent="0.25">
      <c r="A3438" s="196" t="s">
        <v>3054</v>
      </c>
      <c r="B3438" s="196" t="s">
        <v>3055</v>
      </c>
      <c r="C3438" s="196" t="s">
        <v>3516</v>
      </c>
      <c r="D3438" s="196" t="s">
        <v>3517</v>
      </c>
      <c r="E3438" s="197" t="s">
        <v>11</v>
      </c>
      <c r="F3438" s="196" t="s">
        <v>11</v>
      </c>
      <c r="G3438" s="196">
        <v>100618</v>
      </c>
      <c r="H3438" s="196" t="s">
        <v>3558</v>
      </c>
      <c r="I3438" s="196" t="s">
        <v>96</v>
      </c>
      <c r="J3438" s="196" t="s">
        <v>62</v>
      </c>
      <c r="K3438" s="199">
        <v>1978.8</v>
      </c>
      <c r="L3438" s="196" t="s">
        <v>63</v>
      </c>
      <c r="M3438"/>
    </row>
    <row r="3439" spans="1:13" ht="13.5" hidden="1" x14ac:dyDescent="0.25">
      <c r="A3439" s="196" t="s">
        <v>3054</v>
      </c>
      <c r="B3439" s="196" t="s">
        <v>3055</v>
      </c>
      <c r="C3439" s="196" t="s">
        <v>3559</v>
      </c>
      <c r="D3439" s="196" t="s">
        <v>3560</v>
      </c>
      <c r="E3439" s="197" t="s">
        <v>11</v>
      </c>
      <c r="F3439" s="196" t="s">
        <v>11</v>
      </c>
      <c r="G3439" s="196">
        <v>100619</v>
      </c>
      <c r="H3439" s="196" t="s">
        <v>3561</v>
      </c>
      <c r="I3439" s="196" t="s">
        <v>96</v>
      </c>
      <c r="J3439" s="196" t="s">
        <v>62</v>
      </c>
      <c r="K3439" s="197">
        <v>618.79999999999995</v>
      </c>
      <c r="L3439" s="196" t="s">
        <v>63</v>
      </c>
      <c r="M3439"/>
    </row>
    <row r="3440" spans="1:13" ht="13.5" hidden="1" x14ac:dyDescent="0.25">
      <c r="A3440" s="196" t="s">
        <v>3054</v>
      </c>
      <c r="B3440" s="196" t="s">
        <v>3055</v>
      </c>
      <c r="C3440" s="196" t="s">
        <v>3559</v>
      </c>
      <c r="D3440" s="196" t="s">
        <v>3560</v>
      </c>
      <c r="E3440" s="197" t="s">
        <v>11</v>
      </c>
      <c r="F3440" s="196" t="s">
        <v>11</v>
      </c>
      <c r="G3440" s="196">
        <v>100620</v>
      </c>
      <c r="H3440" s="196" t="s">
        <v>3562</v>
      </c>
      <c r="I3440" s="196" t="s">
        <v>96</v>
      </c>
      <c r="J3440" s="196" t="s">
        <v>62</v>
      </c>
      <c r="K3440" s="199">
        <v>2666.74</v>
      </c>
      <c r="L3440" s="196" t="s">
        <v>63</v>
      </c>
      <c r="M3440"/>
    </row>
    <row r="3441" spans="1:13" ht="13.5" hidden="1" x14ac:dyDescent="0.25">
      <c r="A3441" s="196" t="s">
        <v>3054</v>
      </c>
      <c r="B3441" s="196" t="s">
        <v>3055</v>
      </c>
      <c r="C3441" s="196" t="s">
        <v>3559</v>
      </c>
      <c r="D3441" s="196" t="s">
        <v>3560</v>
      </c>
      <c r="E3441" s="197" t="s">
        <v>11</v>
      </c>
      <c r="F3441" s="196" t="s">
        <v>11</v>
      </c>
      <c r="G3441" s="196">
        <v>100621</v>
      </c>
      <c r="H3441" s="196" t="s">
        <v>3563</v>
      </c>
      <c r="I3441" s="196" t="s">
        <v>96</v>
      </c>
      <c r="J3441" s="196" t="s">
        <v>62</v>
      </c>
      <c r="K3441" s="199">
        <v>3114.99</v>
      </c>
      <c r="L3441" s="196" t="s">
        <v>63</v>
      </c>
      <c r="M3441"/>
    </row>
    <row r="3442" spans="1:13" ht="13.5" hidden="1" x14ac:dyDescent="0.25">
      <c r="A3442" s="196" t="s">
        <v>3054</v>
      </c>
      <c r="B3442" s="196" t="s">
        <v>3055</v>
      </c>
      <c r="C3442" s="196" t="s">
        <v>3559</v>
      </c>
      <c r="D3442" s="196" t="s">
        <v>3560</v>
      </c>
      <c r="E3442" s="197" t="s">
        <v>11</v>
      </c>
      <c r="F3442" s="196" t="s">
        <v>11</v>
      </c>
      <c r="G3442" s="196">
        <v>100622</v>
      </c>
      <c r="H3442" s="196" t="s">
        <v>3564</v>
      </c>
      <c r="I3442" s="196" t="s">
        <v>96</v>
      </c>
      <c r="J3442" s="196" t="s">
        <v>62</v>
      </c>
      <c r="K3442" s="199">
        <v>2402.21</v>
      </c>
      <c r="L3442" s="196" t="s">
        <v>63</v>
      </c>
      <c r="M3442"/>
    </row>
    <row r="3443" spans="1:13" ht="13.5" hidden="1" x14ac:dyDescent="0.25">
      <c r="A3443" s="196" t="s">
        <v>3054</v>
      </c>
      <c r="B3443" s="196" t="s">
        <v>3055</v>
      </c>
      <c r="C3443" s="196" t="s">
        <v>3559</v>
      </c>
      <c r="D3443" s="196" t="s">
        <v>3560</v>
      </c>
      <c r="E3443" s="197" t="s">
        <v>11</v>
      </c>
      <c r="F3443" s="196" t="s">
        <v>11</v>
      </c>
      <c r="G3443" s="196">
        <v>100623</v>
      </c>
      <c r="H3443" s="196" t="s">
        <v>3565</v>
      </c>
      <c r="I3443" s="196" t="s">
        <v>96</v>
      </c>
      <c r="J3443" s="196" t="s">
        <v>62</v>
      </c>
      <c r="K3443" s="199">
        <v>2597.0300000000002</v>
      </c>
      <c r="L3443" s="196" t="s">
        <v>63</v>
      </c>
      <c r="M3443"/>
    </row>
    <row r="3444" spans="1:13" ht="13.5" hidden="1" x14ac:dyDescent="0.25">
      <c r="A3444" s="196" t="s">
        <v>3054</v>
      </c>
      <c r="B3444" s="196" t="s">
        <v>3055</v>
      </c>
      <c r="C3444" s="196" t="s">
        <v>3566</v>
      </c>
      <c r="D3444" s="196" t="s">
        <v>3567</v>
      </c>
      <c r="E3444" s="197" t="s">
        <v>11</v>
      </c>
      <c r="F3444" s="196" t="s">
        <v>11</v>
      </c>
      <c r="G3444" s="196">
        <v>97605</v>
      </c>
      <c r="H3444" s="196" t="s">
        <v>3568</v>
      </c>
      <c r="I3444" s="196" t="s">
        <v>96</v>
      </c>
      <c r="J3444" s="196" t="s">
        <v>62</v>
      </c>
      <c r="K3444" s="197">
        <v>89.43</v>
      </c>
      <c r="L3444" s="196" t="s">
        <v>63</v>
      </c>
      <c r="M3444"/>
    </row>
    <row r="3445" spans="1:13" ht="13.5" hidden="1" x14ac:dyDescent="0.25">
      <c r="A3445" s="196" t="s">
        <v>3054</v>
      </c>
      <c r="B3445" s="196" t="s">
        <v>3055</v>
      </c>
      <c r="C3445" s="196" t="s">
        <v>3566</v>
      </c>
      <c r="D3445" s="196" t="s">
        <v>3567</v>
      </c>
      <c r="E3445" s="197" t="s">
        <v>11</v>
      </c>
      <c r="F3445" s="196" t="s">
        <v>11</v>
      </c>
      <c r="G3445" s="196">
        <v>97607</v>
      </c>
      <c r="H3445" s="196" t="s">
        <v>3569</v>
      </c>
      <c r="I3445" s="196" t="s">
        <v>96</v>
      </c>
      <c r="J3445" s="196" t="s">
        <v>62</v>
      </c>
      <c r="K3445" s="197">
        <v>115.24</v>
      </c>
      <c r="L3445" s="196" t="s">
        <v>63</v>
      </c>
      <c r="M3445"/>
    </row>
    <row r="3446" spans="1:13" ht="13.5" hidden="1" x14ac:dyDescent="0.25">
      <c r="A3446" s="196" t="s">
        <v>3054</v>
      </c>
      <c r="B3446" s="196" t="s">
        <v>3055</v>
      </c>
      <c r="C3446" s="196" t="s">
        <v>3570</v>
      </c>
      <c r="D3446" s="196" t="s">
        <v>3571</v>
      </c>
      <c r="E3446" s="197" t="s">
        <v>11</v>
      </c>
      <c r="F3446" s="196" t="s">
        <v>11</v>
      </c>
      <c r="G3446" s="196">
        <v>102102</v>
      </c>
      <c r="H3446" s="196" t="s">
        <v>3572</v>
      </c>
      <c r="I3446" s="196" t="s">
        <v>96</v>
      </c>
      <c r="J3446" s="196" t="s">
        <v>62</v>
      </c>
      <c r="K3446" s="199">
        <v>11337.58</v>
      </c>
      <c r="L3446" s="196" t="s">
        <v>63</v>
      </c>
      <c r="M3446"/>
    </row>
    <row r="3447" spans="1:13" ht="13.5" hidden="1" x14ac:dyDescent="0.25">
      <c r="A3447" s="196" t="s">
        <v>3054</v>
      </c>
      <c r="B3447" s="196" t="s">
        <v>3055</v>
      </c>
      <c r="C3447" s="196" t="s">
        <v>3570</v>
      </c>
      <c r="D3447" s="196" t="s">
        <v>3571</v>
      </c>
      <c r="E3447" s="197" t="s">
        <v>11</v>
      </c>
      <c r="F3447" s="196" t="s">
        <v>11</v>
      </c>
      <c r="G3447" s="196">
        <v>102103</v>
      </c>
      <c r="H3447" s="196" t="s">
        <v>3573</v>
      </c>
      <c r="I3447" s="196" t="s">
        <v>96</v>
      </c>
      <c r="J3447" s="196" t="s">
        <v>62</v>
      </c>
      <c r="K3447" s="199">
        <v>12598.34</v>
      </c>
      <c r="L3447" s="196" t="s">
        <v>63</v>
      </c>
      <c r="M3447"/>
    </row>
    <row r="3448" spans="1:13" ht="13.5" hidden="1" x14ac:dyDescent="0.25">
      <c r="A3448" s="196" t="s">
        <v>3054</v>
      </c>
      <c r="B3448" s="196" t="s">
        <v>3055</v>
      </c>
      <c r="C3448" s="196" t="s">
        <v>3570</v>
      </c>
      <c r="D3448" s="196" t="s">
        <v>3571</v>
      </c>
      <c r="E3448" s="197" t="s">
        <v>11</v>
      </c>
      <c r="F3448" s="196" t="s">
        <v>11</v>
      </c>
      <c r="G3448" s="196">
        <v>102104</v>
      </c>
      <c r="H3448" s="196" t="s">
        <v>3574</v>
      </c>
      <c r="I3448" s="196" t="s">
        <v>96</v>
      </c>
      <c r="J3448" s="196" t="s">
        <v>62</v>
      </c>
      <c r="K3448" s="199">
        <v>16110.2</v>
      </c>
      <c r="L3448" s="196" t="s">
        <v>63</v>
      </c>
      <c r="M3448"/>
    </row>
    <row r="3449" spans="1:13" ht="13.5" hidden="1" x14ac:dyDescent="0.25">
      <c r="A3449" s="196" t="s">
        <v>3054</v>
      </c>
      <c r="B3449" s="196" t="s">
        <v>3055</v>
      </c>
      <c r="C3449" s="196" t="s">
        <v>3570</v>
      </c>
      <c r="D3449" s="196" t="s">
        <v>3571</v>
      </c>
      <c r="E3449" s="197" t="s">
        <v>11</v>
      </c>
      <c r="F3449" s="196" t="s">
        <v>11</v>
      </c>
      <c r="G3449" s="196">
        <v>102105</v>
      </c>
      <c r="H3449" s="196" t="s">
        <v>3575</v>
      </c>
      <c r="I3449" s="196" t="s">
        <v>96</v>
      </c>
      <c r="J3449" s="196" t="s">
        <v>62</v>
      </c>
      <c r="K3449" s="199">
        <v>19758.900000000001</v>
      </c>
      <c r="L3449" s="196" t="s">
        <v>63</v>
      </c>
      <c r="M3449"/>
    </row>
    <row r="3450" spans="1:13" ht="13.5" hidden="1" x14ac:dyDescent="0.25">
      <c r="A3450" s="196" t="s">
        <v>3054</v>
      </c>
      <c r="B3450" s="196" t="s">
        <v>3055</v>
      </c>
      <c r="C3450" s="196" t="s">
        <v>3570</v>
      </c>
      <c r="D3450" s="196" t="s">
        <v>3571</v>
      </c>
      <c r="E3450" s="197" t="s">
        <v>11</v>
      </c>
      <c r="F3450" s="196" t="s">
        <v>11</v>
      </c>
      <c r="G3450" s="196">
        <v>102106</v>
      </c>
      <c r="H3450" s="196" t="s">
        <v>3576</v>
      </c>
      <c r="I3450" s="196" t="s">
        <v>96</v>
      </c>
      <c r="J3450" s="196" t="s">
        <v>62</v>
      </c>
      <c r="K3450" s="199">
        <v>24734.66</v>
      </c>
      <c r="L3450" s="196" t="s">
        <v>63</v>
      </c>
      <c r="M3450"/>
    </row>
    <row r="3451" spans="1:13" ht="13.5" hidden="1" x14ac:dyDescent="0.25">
      <c r="A3451" s="196" t="s">
        <v>3054</v>
      </c>
      <c r="B3451" s="196" t="s">
        <v>3055</v>
      </c>
      <c r="C3451" s="196" t="s">
        <v>3570</v>
      </c>
      <c r="D3451" s="196" t="s">
        <v>3571</v>
      </c>
      <c r="E3451" s="197" t="s">
        <v>11</v>
      </c>
      <c r="F3451" s="196" t="s">
        <v>11</v>
      </c>
      <c r="G3451" s="196">
        <v>102107</v>
      </c>
      <c r="H3451" s="196" t="s">
        <v>3577</v>
      </c>
      <c r="I3451" s="196" t="s">
        <v>96</v>
      </c>
      <c r="J3451" s="196" t="s">
        <v>62</v>
      </c>
      <c r="K3451" s="199">
        <v>34442</v>
      </c>
      <c r="L3451" s="196" t="s">
        <v>63</v>
      </c>
      <c r="M3451"/>
    </row>
    <row r="3452" spans="1:13" ht="13.5" hidden="1" x14ac:dyDescent="0.25">
      <c r="A3452" s="196" t="s">
        <v>3054</v>
      </c>
      <c r="B3452" s="196" t="s">
        <v>3055</v>
      </c>
      <c r="C3452" s="196" t="s">
        <v>3570</v>
      </c>
      <c r="D3452" s="196" t="s">
        <v>3571</v>
      </c>
      <c r="E3452" s="197" t="s">
        <v>11</v>
      </c>
      <c r="F3452" s="196" t="s">
        <v>11</v>
      </c>
      <c r="G3452" s="196">
        <v>102108</v>
      </c>
      <c r="H3452" s="196" t="s">
        <v>3578</v>
      </c>
      <c r="I3452" s="196" t="s">
        <v>96</v>
      </c>
      <c r="J3452" s="196" t="s">
        <v>62</v>
      </c>
      <c r="K3452" s="199">
        <v>40078.14</v>
      </c>
      <c r="L3452" s="196" t="s">
        <v>63</v>
      </c>
      <c r="M3452"/>
    </row>
    <row r="3453" spans="1:13" ht="13.5" hidden="1" x14ac:dyDescent="0.25">
      <c r="A3453" s="196" t="s">
        <v>3054</v>
      </c>
      <c r="B3453" s="196" t="s">
        <v>3055</v>
      </c>
      <c r="C3453" s="196" t="s">
        <v>3570</v>
      </c>
      <c r="D3453" s="196" t="s">
        <v>3571</v>
      </c>
      <c r="E3453" s="197" t="s">
        <v>11</v>
      </c>
      <c r="F3453" s="196" t="s">
        <v>11</v>
      </c>
      <c r="G3453" s="196">
        <v>102109</v>
      </c>
      <c r="H3453" s="196" t="s">
        <v>3579</v>
      </c>
      <c r="I3453" s="196" t="s">
        <v>96</v>
      </c>
      <c r="J3453" s="196" t="s">
        <v>62</v>
      </c>
      <c r="K3453" s="197">
        <v>67.78</v>
      </c>
      <c r="L3453" s="196" t="s">
        <v>63</v>
      </c>
      <c r="M3453"/>
    </row>
    <row r="3454" spans="1:13" ht="13.5" hidden="1" x14ac:dyDescent="0.25">
      <c r="A3454" s="196" t="s">
        <v>3054</v>
      </c>
      <c r="B3454" s="196" t="s">
        <v>3055</v>
      </c>
      <c r="C3454" s="196" t="s">
        <v>3570</v>
      </c>
      <c r="D3454" s="196" t="s">
        <v>3571</v>
      </c>
      <c r="E3454" s="197" t="s">
        <v>11</v>
      </c>
      <c r="F3454" s="196" t="s">
        <v>11</v>
      </c>
      <c r="G3454" s="196">
        <v>102110</v>
      </c>
      <c r="H3454" s="196" t="s">
        <v>3580</v>
      </c>
      <c r="I3454" s="196" t="s">
        <v>96</v>
      </c>
      <c r="J3454" s="196" t="s">
        <v>62</v>
      </c>
      <c r="K3454" s="197">
        <v>183.02</v>
      </c>
      <c r="L3454" s="196" t="s">
        <v>63</v>
      </c>
      <c r="M3454"/>
    </row>
    <row r="3455" spans="1:13" ht="13.5" hidden="1" x14ac:dyDescent="0.25">
      <c r="A3455" s="196" t="s">
        <v>3054</v>
      </c>
      <c r="B3455" s="196" t="s">
        <v>3055</v>
      </c>
      <c r="C3455" s="196" t="s">
        <v>3570</v>
      </c>
      <c r="D3455" s="196" t="s">
        <v>3571</v>
      </c>
      <c r="E3455" s="197" t="s">
        <v>11</v>
      </c>
      <c r="F3455" s="196" t="s">
        <v>11</v>
      </c>
      <c r="G3455" s="196">
        <v>103654</v>
      </c>
      <c r="H3455" s="196" t="s">
        <v>3581</v>
      </c>
      <c r="I3455" s="196" t="s">
        <v>96</v>
      </c>
      <c r="J3455" s="196" t="s">
        <v>62</v>
      </c>
      <c r="K3455" s="199">
        <v>64774.13</v>
      </c>
      <c r="L3455" s="196" t="s">
        <v>63</v>
      </c>
      <c r="M3455"/>
    </row>
    <row r="3456" spans="1:13" ht="13.5" hidden="1" x14ac:dyDescent="0.25">
      <c r="A3456" s="196" t="s">
        <v>3054</v>
      </c>
      <c r="B3456" s="196" t="s">
        <v>3055</v>
      </c>
      <c r="C3456" s="196" t="s">
        <v>3570</v>
      </c>
      <c r="D3456" s="196" t="s">
        <v>3571</v>
      </c>
      <c r="E3456" s="197" t="s">
        <v>11</v>
      </c>
      <c r="F3456" s="196" t="s">
        <v>11</v>
      </c>
      <c r="G3456" s="196">
        <v>103655</v>
      </c>
      <c r="H3456" s="196" t="s">
        <v>3582</v>
      </c>
      <c r="I3456" s="196" t="s">
        <v>96</v>
      </c>
      <c r="J3456" s="196" t="s">
        <v>62</v>
      </c>
      <c r="K3456" s="199">
        <v>88684.23</v>
      </c>
      <c r="L3456" s="196" t="s">
        <v>63</v>
      </c>
      <c r="M3456"/>
    </row>
    <row r="3457" spans="1:13" ht="13.5" hidden="1" x14ac:dyDescent="0.25">
      <c r="A3457" s="196" t="s">
        <v>3054</v>
      </c>
      <c r="B3457" s="196" t="s">
        <v>3055</v>
      </c>
      <c r="C3457" s="196" t="s">
        <v>3570</v>
      </c>
      <c r="D3457" s="196" t="s">
        <v>3571</v>
      </c>
      <c r="E3457" s="197" t="s">
        <v>11</v>
      </c>
      <c r="F3457" s="196" t="s">
        <v>11</v>
      </c>
      <c r="G3457" s="196">
        <v>103656</v>
      </c>
      <c r="H3457" s="196" t="s">
        <v>3583</v>
      </c>
      <c r="I3457" s="196" t="s">
        <v>96</v>
      </c>
      <c r="J3457" s="196" t="s">
        <v>62</v>
      </c>
      <c r="K3457" s="199">
        <v>123921.81</v>
      </c>
      <c r="L3457" s="196" t="s">
        <v>63</v>
      </c>
      <c r="M3457"/>
    </row>
    <row r="3458" spans="1:13" ht="13.5" hidden="1" x14ac:dyDescent="0.25">
      <c r="A3458" s="196" t="s">
        <v>3054</v>
      </c>
      <c r="B3458" s="196" t="s">
        <v>3055</v>
      </c>
      <c r="C3458" s="196" t="s">
        <v>3584</v>
      </c>
      <c r="D3458" s="196" t="s">
        <v>3585</v>
      </c>
      <c r="E3458" s="197" t="s">
        <v>11</v>
      </c>
      <c r="F3458" s="196" t="s">
        <v>11</v>
      </c>
      <c r="G3458" s="196">
        <v>96973</v>
      </c>
      <c r="H3458" s="196" t="s">
        <v>3586</v>
      </c>
      <c r="I3458" s="196" t="s">
        <v>9</v>
      </c>
      <c r="J3458" s="196" t="s">
        <v>62</v>
      </c>
      <c r="K3458" s="197">
        <v>78.069999999999993</v>
      </c>
      <c r="L3458" s="196" t="s">
        <v>63</v>
      </c>
      <c r="M3458"/>
    </row>
    <row r="3459" spans="1:13" ht="13.5" hidden="1" x14ac:dyDescent="0.25">
      <c r="A3459" s="196" t="s">
        <v>3054</v>
      </c>
      <c r="B3459" s="196" t="s">
        <v>3055</v>
      </c>
      <c r="C3459" s="196" t="s">
        <v>3584</v>
      </c>
      <c r="D3459" s="196" t="s">
        <v>3585</v>
      </c>
      <c r="E3459" s="197" t="s">
        <v>11</v>
      </c>
      <c r="F3459" s="196" t="s">
        <v>11</v>
      </c>
      <c r="G3459" s="196">
        <v>96974</v>
      </c>
      <c r="H3459" s="196" t="s">
        <v>3587</v>
      </c>
      <c r="I3459" s="196" t="s">
        <v>9</v>
      </c>
      <c r="J3459" s="196" t="s">
        <v>62</v>
      </c>
      <c r="K3459" s="197">
        <v>99.15</v>
      </c>
      <c r="L3459" s="196" t="s">
        <v>63</v>
      </c>
      <c r="M3459"/>
    </row>
    <row r="3460" spans="1:13" ht="13.5" hidden="1" x14ac:dyDescent="0.25">
      <c r="A3460" s="196" t="s">
        <v>3054</v>
      </c>
      <c r="B3460" s="196" t="s">
        <v>3055</v>
      </c>
      <c r="C3460" s="196" t="s">
        <v>3584</v>
      </c>
      <c r="D3460" s="196" t="s">
        <v>3585</v>
      </c>
      <c r="E3460" s="197" t="s">
        <v>11</v>
      </c>
      <c r="F3460" s="196" t="s">
        <v>11</v>
      </c>
      <c r="G3460" s="196">
        <v>96975</v>
      </c>
      <c r="H3460" s="196" t="s">
        <v>3588</v>
      </c>
      <c r="I3460" s="196" t="s">
        <v>9</v>
      </c>
      <c r="J3460" s="196" t="s">
        <v>62</v>
      </c>
      <c r="K3460" s="197">
        <v>121.11</v>
      </c>
      <c r="L3460" s="196" t="s">
        <v>63</v>
      </c>
      <c r="M3460"/>
    </row>
    <row r="3461" spans="1:13" ht="13.5" hidden="1" x14ac:dyDescent="0.25">
      <c r="A3461" s="196" t="s">
        <v>3054</v>
      </c>
      <c r="B3461" s="196" t="s">
        <v>3055</v>
      </c>
      <c r="C3461" s="196" t="s">
        <v>3584</v>
      </c>
      <c r="D3461" s="196" t="s">
        <v>3585</v>
      </c>
      <c r="E3461" s="197" t="s">
        <v>11</v>
      </c>
      <c r="F3461" s="196" t="s">
        <v>11</v>
      </c>
      <c r="G3461" s="196">
        <v>96976</v>
      </c>
      <c r="H3461" s="196" t="s">
        <v>3589</v>
      </c>
      <c r="I3461" s="196" t="s">
        <v>9</v>
      </c>
      <c r="J3461" s="196" t="s">
        <v>62</v>
      </c>
      <c r="K3461" s="197">
        <v>156.24</v>
      </c>
      <c r="L3461" s="196" t="s">
        <v>63</v>
      </c>
      <c r="M3461"/>
    </row>
    <row r="3462" spans="1:13" ht="13.5" hidden="1" x14ac:dyDescent="0.25">
      <c r="A3462" s="196" t="s">
        <v>3054</v>
      </c>
      <c r="B3462" s="196" t="s">
        <v>3055</v>
      </c>
      <c r="C3462" s="196" t="s">
        <v>3584</v>
      </c>
      <c r="D3462" s="196" t="s">
        <v>3585</v>
      </c>
      <c r="E3462" s="197" t="s">
        <v>11</v>
      </c>
      <c r="F3462" s="196" t="s">
        <v>11</v>
      </c>
      <c r="G3462" s="196">
        <v>96977</v>
      </c>
      <c r="H3462" s="196" t="s">
        <v>3590</v>
      </c>
      <c r="I3462" s="196" t="s">
        <v>9</v>
      </c>
      <c r="J3462" s="196" t="s">
        <v>62</v>
      </c>
      <c r="K3462" s="197">
        <v>55.31</v>
      </c>
      <c r="L3462" s="196" t="s">
        <v>63</v>
      </c>
      <c r="M3462"/>
    </row>
    <row r="3463" spans="1:13" ht="13.5" hidden="1" x14ac:dyDescent="0.25">
      <c r="A3463" s="196" t="s">
        <v>3054</v>
      </c>
      <c r="B3463" s="196" t="s">
        <v>3055</v>
      </c>
      <c r="C3463" s="196" t="s">
        <v>3584</v>
      </c>
      <c r="D3463" s="196" t="s">
        <v>3585</v>
      </c>
      <c r="E3463" s="197" t="s">
        <v>11</v>
      </c>
      <c r="F3463" s="196" t="s">
        <v>11</v>
      </c>
      <c r="G3463" s="196">
        <v>96978</v>
      </c>
      <c r="H3463" s="196" t="s">
        <v>3591</v>
      </c>
      <c r="I3463" s="196" t="s">
        <v>9</v>
      </c>
      <c r="J3463" s="196" t="s">
        <v>62</v>
      </c>
      <c r="K3463" s="197">
        <v>72.78</v>
      </c>
      <c r="L3463" s="196" t="s">
        <v>63</v>
      </c>
      <c r="M3463"/>
    </row>
    <row r="3464" spans="1:13" ht="13.5" hidden="1" x14ac:dyDescent="0.25">
      <c r="A3464" s="196" t="s">
        <v>3054</v>
      </c>
      <c r="B3464" s="196" t="s">
        <v>3055</v>
      </c>
      <c r="C3464" s="196" t="s">
        <v>3584</v>
      </c>
      <c r="D3464" s="196" t="s">
        <v>3585</v>
      </c>
      <c r="E3464" s="197" t="s">
        <v>11</v>
      </c>
      <c r="F3464" s="196" t="s">
        <v>11</v>
      </c>
      <c r="G3464" s="196">
        <v>96979</v>
      </c>
      <c r="H3464" s="196" t="s">
        <v>3592</v>
      </c>
      <c r="I3464" s="196" t="s">
        <v>9</v>
      </c>
      <c r="J3464" s="196" t="s">
        <v>62</v>
      </c>
      <c r="K3464" s="197">
        <v>103.82</v>
      </c>
      <c r="L3464" s="196" t="s">
        <v>63</v>
      </c>
      <c r="M3464"/>
    </row>
    <row r="3465" spans="1:13" ht="13.5" hidden="1" x14ac:dyDescent="0.25">
      <c r="A3465" s="196" t="s">
        <v>3054</v>
      </c>
      <c r="B3465" s="196" t="s">
        <v>3055</v>
      </c>
      <c r="C3465" s="196" t="s">
        <v>3584</v>
      </c>
      <c r="D3465" s="196" t="s">
        <v>3585</v>
      </c>
      <c r="E3465" s="197" t="s">
        <v>11</v>
      </c>
      <c r="F3465" s="196" t="s">
        <v>11</v>
      </c>
      <c r="G3465" s="196">
        <v>96984</v>
      </c>
      <c r="H3465" s="196" t="s">
        <v>3593</v>
      </c>
      <c r="I3465" s="196" t="s">
        <v>96</v>
      </c>
      <c r="J3465" s="196" t="s">
        <v>62</v>
      </c>
      <c r="K3465" s="197">
        <v>72.33</v>
      </c>
      <c r="L3465" s="196" t="s">
        <v>63</v>
      </c>
      <c r="M3465"/>
    </row>
    <row r="3466" spans="1:13" ht="13.5" hidden="1" x14ac:dyDescent="0.25">
      <c r="A3466" s="196" t="s">
        <v>3054</v>
      </c>
      <c r="B3466" s="196" t="s">
        <v>3055</v>
      </c>
      <c r="C3466" s="196" t="s">
        <v>3584</v>
      </c>
      <c r="D3466" s="196" t="s">
        <v>3585</v>
      </c>
      <c r="E3466" s="197" t="s">
        <v>11</v>
      </c>
      <c r="F3466" s="196" t="s">
        <v>11</v>
      </c>
      <c r="G3466" s="196">
        <v>96985</v>
      </c>
      <c r="H3466" s="196" t="s">
        <v>3594</v>
      </c>
      <c r="I3466" s="196" t="s">
        <v>96</v>
      </c>
      <c r="J3466" s="196" t="s">
        <v>62</v>
      </c>
      <c r="K3466" s="197">
        <v>107.42</v>
      </c>
      <c r="L3466" s="196" t="s">
        <v>63</v>
      </c>
      <c r="M3466"/>
    </row>
    <row r="3467" spans="1:13" ht="13.5" hidden="1" x14ac:dyDescent="0.25">
      <c r="A3467" s="196" t="s">
        <v>3054</v>
      </c>
      <c r="B3467" s="196" t="s">
        <v>3055</v>
      </c>
      <c r="C3467" s="196" t="s">
        <v>3584</v>
      </c>
      <c r="D3467" s="196" t="s">
        <v>3585</v>
      </c>
      <c r="E3467" s="197" t="s">
        <v>11</v>
      </c>
      <c r="F3467" s="196" t="s">
        <v>11</v>
      </c>
      <c r="G3467" s="196">
        <v>96986</v>
      </c>
      <c r="H3467" s="196" t="s">
        <v>3595</v>
      </c>
      <c r="I3467" s="196" t="s">
        <v>96</v>
      </c>
      <c r="J3467" s="196" t="s">
        <v>62</v>
      </c>
      <c r="K3467" s="197">
        <v>160.5</v>
      </c>
      <c r="L3467" s="196" t="s">
        <v>63</v>
      </c>
      <c r="M3467"/>
    </row>
    <row r="3468" spans="1:13" ht="13.5" hidden="1" x14ac:dyDescent="0.25">
      <c r="A3468" s="196" t="s">
        <v>3054</v>
      </c>
      <c r="B3468" s="196" t="s">
        <v>3055</v>
      </c>
      <c r="C3468" s="196" t="s">
        <v>3584</v>
      </c>
      <c r="D3468" s="196" t="s">
        <v>3585</v>
      </c>
      <c r="E3468" s="197" t="s">
        <v>11</v>
      </c>
      <c r="F3468" s="196" t="s">
        <v>11</v>
      </c>
      <c r="G3468" s="196">
        <v>96987</v>
      </c>
      <c r="H3468" s="196" t="s">
        <v>3596</v>
      </c>
      <c r="I3468" s="196" t="s">
        <v>96</v>
      </c>
      <c r="J3468" s="196" t="s">
        <v>62</v>
      </c>
      <c r="K3468" s="197">
        <v>152.31</v>
      </c>
      <c r="L3468" s="196" t="s">
        <v>63</v>
      </c>
      <c r="M3468"/>
    </row>
    <row r="3469" spans="1:13" ht="13.5" hidden="1" x14ac:dyDescent="0.25">
      <c r="A3469" s="196" t="s">
        <v>3054</v>
      </c>
      <c r="B3469" s="196" t="s">
        <v>3055</v>
      </c>
      <c r="C3469" s="196" t="s">
        <v>3584</v>
      </c>
      <c r="D3469" s="196" t="s">
        <v>3585</v>
      </c>
      <c r="E3469" s="197" t="s">
        <v>11</v>
      </c>
      <c r="F3469" s="196" t="s">
        <v>11</v>
      </c>
      <c r="G3469" s="196">
        <v>96988</v>
      </c>
      <c r="H3469" s="196" t="s">
        <v>3597</v>
      </c>
      <c r="I3469" s="196" t="s">
        <v>96</v>
      </c>
      <c r="J3469" s="196" t="s">
        <v>62</v>
      </c>
      <c r="K3469" s="197">
        <v>175.8</v>
      </c>
      <c r="L3469" s="196" t="s">
        <v>63</v>
      </c>
      <c r="M3469"/>
    </row>
    <row r="3470" spans="1:13" ht="13.5" hidden="1" x14ac:dyDescent="0.25">
      <c r="A3470" s="196" t="s">
        <v>3054</v>
      </c>
      <c r="B3470" s="196" t="s">
        <v>3055</v>
      </c>
      <c r="C3470" s="196" t="s">
        <v>3584</v>
      </c>
      <c r="D3470" s="196" t="s">
        <v>3585</v>
      </c>
      <c r="E3470" s="197" t="s">
        <v>11</v>
      </c>
      <c r="F3470" s="196" t="s">
        <v>11</v>
      </c>
      <c r="G3470" s="196">
        <v>96989</v>
      </c>
      <c r="H3470" s="196" t="s">
        <v>3598</v>
      </c>
      <c r="I3470" s="196" t="s">
        <v>96</v>
      </c>
      <c r="J3470" s="196" t="s">
        <v>62</v>
      </c>
      <c r="K3470" s="197">
        <v>147.05000000000001</v>
      </c>
      <c r="L3470" s="196" t="s">
        <v>63</v>
      </c>
      <c r="M3470"/>
    </row>
    <row r="3471" spans="1:13" ht="13.5" hidden="1" x14ac:dyDescent="0.25">
      <c r="A3471" s="196" t="s">
        <v>3054</v>
      </c>
      <c r="B3471" s="196" t="s">
        <v>3055</v>
      </c>
      <c r="C3471" s="196" t="s">
        <v>3584</v>
      </c>
      <c r="D3471" s="196" t="s">
        <v>3585</v>
      </c>
      <c r="E3471" s="197" t="s">
        <v>11</v>
      </c>
      <c r="F3471" s="196" t="s">
        <v>11</v>
      </c>
      <c r="G3471" s="196">
        <v>98463</v>
      </c>
      <c r="H3471" s="196" t="s">
        <v>3599</v>
      </c>
      <c r="I3471" s="196" t="s">
        <v>96</v>
      </c>
      <c r="J3471" s="196" t="s">
        <v>62</v>
      </c>
      <c r="K3471" s="197">
        <v>33.4</v>
      </c>
      <c r="L3471" s="196" t="s">
        <v>63</v>
      </c>
      <c r="M3471"/>
    </row>
    <row r="3472" spans="1:13" ht="13.5" hidden="1" x14ac:dyDescent="0.25">
      <c r="A3472" s="196" t="s">
        <v>3054</v>
      </c>
      <c r="B3472" s="196" t="s">
        <v>3055</v>
      </c>
      <c r="C3472" s="196" t="s">
        <v>3584</v>
      </c>
      <c r="D3472" s="196" t="s">
        <v>3585</v>
      </c>
      <c r="E3472" s="197" t="s">
        <v>11</v>
      </c>
      <c r="F3472" s="196" t="s">
        <v>11</v>
      </c>
      <c r="G3472" s="196">
        <v>104746</v>
      </c>
      <c r="H3472" s="196" t="s">
        <v>3600</v>
      </c>
      <c r="I3472" s="196" t="s">
        <v>96</v>
      </c>
      <c r="J3472" s="196" t="s">
        <v>62</v>
      </c>
      <c r="K3472" s="197">
        <v>31.92</v>
      </c>
      <c r="L3472" s="196" t="s">
        <v>63</v>
      </c>
      <c r="M3472"/>
    </row>
    <row r="3473" spans="1:13" ht="13.5" hidden="1" x14ac:dyDescent="0.25">
      <c r="A3473" s="196" t="s">
        <v>3054</v>
      </c>
      <c r="B3473" s="196" t="s">
        <v>3055</v>
      </c>
      <c r="C3473" s="196" t="s">
        <v>3584</v>
      </c>
      <c r="D3473" s="196" t="s">
        <v>3585</v>
      </c>
      <c r="E3473" s="197" t="s">
        <v>11</v>
      </c>
      <c r="F3473" s="196" t="s">
        <v>11</v>
      </c>
      <c r="G3473" s="196">
        <v>104749</v>
      </c>
      <c r="H3473" s="196" t="s">
        <v>3601</v>
      </c>
      <c r="I3473" s="196" t="s">
        <v>96</v>
      </c>
      <c r="J3473" s="196" t="s">
        <v>62</v>
      </c>
      <c r="K3473" s="197">
        <v>27.62</v>
      </c>
      <c r="L3473" s="196" t="s">
        <v>63</v>
      </c>
      <c r="M3473"/>
    </row>
    <row r="3474" spans="1:13" ht="13.5" hidden="1" x14ac:dyDescent="0.25">
      <c r="A3474" s="196" t="s">
        <v>3054</v>
      </c>
      <c r="B3474" s="196" t="s">
        <v>3055</v>
      </c>
      <c r="C3474" s="196" t="s">
        <v>3584</v>
      </c>
      <c r="D3474" s="196" t="s">
        <v>3585</v>
      </c>
      <c r="E3474" s="197" t="s">
        <v>11</v>
      </c>
      <c r="F3474" s="196" t="s">
        <v>11</v>
      </c>
      <c r="G3474" s="196">
        <v>104750</v>
      </c>
      <c r="H3474" s="196" t="s">
        <v>3602</v>
      </c>
      <c r="I3474" s="196" t="s">
        <v>96</v>
      </c>
      <c r="J3474" s="196" t="s">
        <v>62</v>
      </c>
      <c r="K3474" s="197">
        <v>22.46</v>
      </c>
      <c r="L3474" s="196" t="s">
        <v>63</v>
      </c>
      <c r="M3474"/>
    </row>
    <row r="3475" spans="1:13" ht="13.5" hidden="1" x14ac:dyDescent="0.25">
      <c r="A3475" s="196" t="s">
        <v>3054</v>
      </c>
      <c r="B3475" s="196" t="s">
        <v>3055</v>
      </c>
      <c r="C3475" s="196" t="s">
        <v>3584</v>
      </c>
      <c r="D3475" s="196" t="s">
        <v>3585</v>
      </c>
      <c r="E3475" s="197" t="s">
        <v>11</v>
      </c>
      <c r="F3475" s="196" t="s">
        <v>11</v>
      </c>
      <c r="G3475" s="196">
        <v>104751</v>
      </c>
      <c r="H3475" s="196" t="s">
        <v>3603</v>
      </c>
      <c r="I3475" s="196" t="s">
        <v>96</v>
      </c>
      <c r="J3475" s="196" t="s">
        <v>62</v>
      </c>
      <c r="K3475" s="197">
        <v>31.31</v>
      </c>
      <c r="L3475" s="196" t="s">
        <v>63</v>
      </c>
      <c r="M3475"/>
    </row>
    <row r="3476" spans="1:13" ht="13.5" hidden="1" x14ac:dyDescent="0.25">
      <c r="A3476" s="196" t="s">
        <v>3054</v>
      </c>
      <c r="B3476" s="196" t="s">
        <v>3055</v>
      </c>
      <c r="C3476" s="196" t="s">
        <v>3584</v>
      </c>
      <c r="D3476" s="196" t="s">
        <v>3585</v>
      </c>
      <c r="E3476" s="197" t="s">
        <v>11</v>
      </c>
      <c r="F3476" s="196" t="s">
        <v>11</v>
      </c>
      <c r="G3476" s="196">
        <v>104752</v>
      </c>
      <c r="H3476" s="196" t="s">
        <v>3604</v>
      </c>
      <c r="I3476" s="196" t="s">
        <v>96</v>
      </c>
      <c r="J3476" s="196" t="s">
        <v>62</v>
      </c>
      <c r="K3476" s="197">
        <v>24.29</v>
      </c>
      <c r="L3476" s="196" t="s">
        <v>63</v>
      </c>
      <c r="M3476"/>
    </row>
    <row r="3477" spans="1:13" ht="13.5" hidden="1" x14ac:dyDescent="0.25">
      <c r="A3477" s="196" t="s">
        <v>3054</v>
      </c>
      <c r="B3477" s="196" t="s">
        <v>3055</v>
      </c>
      <c r="C3477" s="196" t="s">
        <v>3584</v>
      </c>
      <c r="D3477" s="196" t="s">
        <v>3585</v>
      </c>
      <c r="E3477" s="197" t="s">
        <v>11</v>
      </c>
      <c r="F3477" s="196" t="s">
        <v>11</v>
      </c>
      <c r="G3477" s="196">
        <v>104753</v>
      </c>
      <c r="H3477" s="196" t="s">
        <v>3605</v>
      </c>
      <c r="I3477" s="196" t="s">
        <v>96</v>
      </c>
      <c r="J3477" s="196" t="s">
        <v>62</v>
      </c>
      <c r="K3477" s="197">
        <v>28.41</v>
      </c>
      <c r="L3477" s="196" t="s">
        <v>63</v>
      </c>
      <c r="M3477"/>
    </row>
    <row r="3478" spans="1:13" ht="13.5" hidden="1" x14ac:dyDescent="0.25">
      <c r="A3478" s="196" t="s">
        <v>3054</v>
      </c>
      <c r="B3478" s="196" t="s">
        <v>3055</v>
      </c>
      <c r="C3478" s="196" t="s">
        <v>3584</v>
      </c>
      <c r="D3478" s="196" t="s">
        <v>3585</v>
      </c>
      <c r="E3478" s="197" t="s">
        <v>11</v>
      </c>
      <c r="F3478" s="196" t="s">
        <v>11</v>
      </c>
      <c r="G3478" s="196">
        <v>104754</v>
      </c>
      <c r="H3478" s="196" t="s">
        <v>3606</v>
      </c>
      <c r="I3478" s="196" t="s">
        <v>96</v>
      </c>
      <c r="J3478" s="196" t="s">
        <v>62</v>
      </c>
      <c r="K3478" s="197">
        <v>35.49</v>
      </c>
      <c r="L3478" s="196" t="s">
        <v>63</v>
      </c>
      <c r="M3478"/>
    </row>
    <row r="3479" spans="1:13" ht="13.5" hidden="1" x14ac:dyDescent="0.25">
      <c r="A3479" s="196" t="s">
        <v>3054</v>
      </c>
      <c r="B3479" s="196" t="s">
        <v>3055</v>
      </c>
      <c r="C3479" s="196" t="s">
        <v>3584</v>
      </c>
      <c r="D3479" s="196" t="s">
        <v>3585</v>
      </c>
      <c r="E3479" s="197" t="s">
        <v>11</v>
      </c>
      <c r="F3479" s="196" t="s">
        <v>11</v>
      </c>
      <c r="G3479" s="196">
        <v>104755</v>
      </c>
      <c r="H3479" s="196" t="s">
        <v>3607</v>
      </c>
      <c r="I3479" s="196" t="s">
        <v>96</v>
      </c>
      <c r="J3479" s="196" t="s">
        <v>62</v>
      </c>
      <c r="K3479" s="197">
        <v>46.46</v>
      </c>
      <c r="L3479" s="196" t="s">
        <v>63</v>
      </c>
      <c r="M3479"/>
    </row>
    <row r="3480" spans="1:13" ht="13.5" hidden="1" x14ac:dyDescent="0.25">
      <c r="A3480" s="196" t="s">
        <v>3054</v>
      </c>
      <c r="B3480" s="196" t="s">
        <v>3055</v>
      </c>
      <c r="C3480" s="196" t="s">
        <v>3608</v>
      </c>
      <c r="D3480" s="196" t="s">
        <v>3609</v>
      </c>
      <c r="E3480" s="197" t="s">
        <v>11</v>
      </c>
      <c r="F3480" s="196" t="s">
        <v>11</v>
      </c>
      <c r="G3480" s="196">
        <v>103490</v>
      </c>
      <c r="H3480" s="196" t="s">
        <v>3610</v>
      </c>
      <c r="I3480" s="196" t="s">
        <v>15</v>
      </c>
      <c r="J3480" s="196" t="s">
        <v>62</v>
      </c>
      <c r="K3480" s="199">
        <v>3572.39</v>
      </c>
      <c r="L3480" s="196" t="s">
        <v>63</v>
      </c>
      <c r="M3480"/>
    </row>
    <row r="3481" spans="1:13" ht="13.5" hidden="1" x14ac:dyDescent="0.25">
      <c r="A3481" s="196" t="s">
        <v>3054</v>
      </c>
      <c r="B3481" s="196" t="s">
        <v>3055</v>
      </c>
      <c r="C3481" s="196" t="s">
        <v>3608</v>
      </c>
      <c r="D3481" s="196" t="s">
        <v>3609</v>
      </c>
      <c r="E3481" s="197" t="s">
        <v>11</v>
      </c>
      <c r="F3481" s="196" t="s">
        <v>11</v>
      </c>
      <c r="G3481" s="196">
        <v>103491</v>
      </c>
      <c r="H3481" s="196" t="s">
        <v>3611</v>
      </c>
      <c r="I3481" s="196" t="s">
        <v>15</v>
      </c>
      <c r="J3481" s="196" t="s">
        <v>62</v>
      </c>
      <c r="K3481" s="197">
        <v>630.55999999999995</v>
      </c>
      <c r="L3481" s="196" t="s">
        <v>63</v>
      </c>
      <c r="M3481"/>
    </row>
    <row r="3482" spans="1:13" ht="13.5" hidden="1" x14ac:dyDescent="0.25">
      <c r="A3482" s="196" t="s">
        <v>3054</v>
      </c>
      <c r="B3482" s="196" t="s">
        <v>3055</v>
      </c>
      <c r="C3482" s="196" t="s">
        <v>3608</v>
      </c>
      <c r="D3482" s="196" t="s">
        <v>3609</v>
      </c>
      <c r="E3482" s="197" t="s">
        <v>11</v>
      </c>
      <c r="F3482" s="196" t="s">
        <v>11</v>
      </c>
      <c r="G3482" s="196">
        <v>104758</v>
      </c>
      <c r="H3482" s="196" t="s">
        <v>3612</v>
      </c>
      <c r="I3482" s="196" t="s">
        <v>96</v>
      </c>
      <c r="J3482" s="196" t="s">
        <v>62</v>
      </c>
      <c r="K3482" s="197">
        <v>22.86</v>
      </c>
      <c r="L3482" s="196" t="s">
        <v>63</v>
      </c>
      <c r="M3482"/>
    </row>
    <row r="3483" spans="1:13" ht="13.5" hidden="1" x14ac:dyDescent="0.25">
      <c r="A3483" s="196" t="s">
        <v>3054</v>
      </c>
      <c r="B3483" s="196" t="s">
        <v>3055</v>
      </c>
      <c r="C3483" s="196" t="s">
        <v>3608</v>
      </c>
      <c r="D3483" s="196" t="s">
        <v>3609</v>
      </c>
      <c r="E3483" s="197" t="s">
        <v>11</v>
      </c>
      <c r="F3483" s="196" t="s">
        <v>11</v>
      </c>
      <c r="G3483" s="196">
        <v>104759</v>
      </c>
      <c r="H3483" s="196" t="s">
        <v>3613</v>
      </c>
      <c r="I3483" s="196" t="s">
        <v>96</v>
      </c>
      <c r="J3483" s="196" t="s">
        <v>62</v>
      </c>
      <c r="K3483" s="197">
        <v>60.91</v>
      </c>
      <c r="L3483" s="196" t="s">
        <v>63</v>
      </c>
      <c r="M3483"/>
    </row>
    <row r="3484" spans="1:13" ht="13.5" hidden="1" x14ac:dyDescent="0.25">
      <c r="A3484" s="196" t="s">
        <v>3054</v>
      </c>
      <c r="B3484" s="196" t="s">
        <v>3055</v>
      </c>
      <c r="C3484" s="196" t="s">
        <v>3608</v>
      </c>
      <c r="D3484" s="196" t="s">
        <v>3609</v>
      </c>
      <c r="E3484" s="197" t="s">
        <v>11</v>
      </c>
      <c r="F3484" s="196" t="s">
        <v>11</v>
      </c>
      <c r="G3484" s="196">
        <v>104760</v>
      </c>
      <c r="H3484" s="196" t="s">
        <v>3614</v>
      </c>
      <c r="I3484" s="196" t="s">
        <v>96</v>
      </c>
      <c r="J3484" s="196" t="s">
        <v>62</v>
      </c>
      <c r="K3484" s="197">
        <v>88.97</v>
      </c>
      <c r="L3484" s="196" t="s">
        <v>63</v>
      </c>
      <c r="M3484"/>
    </row>
    <row r="3485" spans="1:13" ht="13.5" hidden="1" x14ac:dyDescent="0.25">
      <c r="A3485" s="196" t="s">
        <v>3054</v>
      </c>
      <c r="B3485" s="196" t="s">
        <v>3055</v>
      </c>
      <c r="C3485" s="196" t="s">
        <v>3608</v>
      </c>
      <c r="D3485" s="196" t="s">
        <v>3609</v>
      </c>
      <c r="E3485" s="197" t="s">
        <v>11</v>
      </c>
      <c r="F3485" s="196" t="s">
        <v>11</v>
      </c>
      <c r="G3485" s="196">
        <v>104761</v>
      </c>
      <c r="H3485" s="196" t="s">
        <v>3615</v>
      </c>
      <c r="I3485" s="196" t="s">
        <v>96</v>
      </c>
      <c r="J3485" s="196" t="s">
        <v>62</v>
      </c>
      <c r="K3485" s="197">
        <v>11.55</v>
      </c>
      <c r="L3485" s="196" t="s">
        <v>63</v>
      </c>
      <c r="M3485"/>
    </row>
    <row r="3486" spans="1:13" ht="13.5" hidden="1" x14ac:dyDescent="0.25">
      <c r="A3486" s="196" t="s">
        <v>3054</v>
      </c>
      <c r="B3486" s="196" t="s">
        <v>3055</v>
      </c>
      <c r="C3486" s="196" t="s">
        <v>3608</v>
      </c>
      <c r="D3486" s="196" t="s">
        <v>3609</v>
      </c>
      <c r="E3486" s="197" t="s">
        <v>11</v>
      </c>
      <c r="F3486" s="196" t="s">
        <v>11</v>
      </c>
      <c r="G3486" s="196">
        <v>104762</v>
      </c>
      <c r="H3486" s="196" t="s">
        <v>3616</v>
      </c>
      <c r="I3486" s="196" t="s">
        <v>96</v>
      </c>
      <c r="J3486" s="196" t="s">
        <v>62</v>
      </c>
      <c r="K3486" s="197">
        <v>30.79</v>
      </c>
      <c r="L3486" s="196" t="s">
        <v>63</v>
      </c>
      <c r="M3486"/>
    </row>
    <row r="3487" spans="1:13" ht="13.5" hidden="1" x14ac:dyDescent="0.25">
      <c r="A3487" s="196" t="s">
        <v>3054</v>
      </c>
      <c r="B3487" s="196" t="s">
        <v>3055</v>
      </c>
      <c r="C3487" s="196" t="s">
        <v>3608</v>
      </c>
      <c r="D3487" s="196" t="s">
        <v>3609</v>
      </c>
      <c r="E3487" s="197" t="s">
        <v>11</v>
      </c>
      <c r="F3487" s="196" t="s">
        <v>11</v>
      </c>
      <c r="G3487" s="196">
        <v>104763</v>
      </c>
      <c r="H3487" s="196" t="s">
        <v>3617</v>
      </c>
      <c r="I3487" s="196" t="s">
        <v>96</v>
      </c>
      <c r="J3487" s="196" t="s">
        <v>62</v>
      </c>
      <c r="K3487" s="197">
        <v>44.97</v>
      </c>
      <c r="L3487" s="196" t="s">
        <v>63</v>
      </c>
      <c r="M3487"/>
    </row>
    <row r="3488" spans="1:13" ht="13.5" hidden="1" x14ac:dyDescent="0.25">
      <c r="A3488" s="196" t="s">
        <v>3054</v>
      </c>
      <c r="B3488" s="196" t="s">
        <v>3055</v>
      </c>
      <c r="C3488" s="196" t="s">
        <v>3608</v>
      </c>
      <c r="D3488" s="196" t="s">
        <v>3609</v>
      </c>
      <c r="E3488" s="197" t="s">
        <v>11</v>
      </c>
      <c r="F3488" s="196" t="s">
        <v>11</v>
      </c>
      <c r="G3488" s="196">
        <v>104764</v>
      </c>
      <c r="H3488" s="196" t="s">
        <v>3618</v>
      </c>
      <c r="I3488" s="196" t="s">
        <v>9</v>
      </c>
      <c r="J3488" s="196" t="s">
        <v>62</v>
      </c>
      <c r="K3488" s="197">
        <v>24.2</v>
      </c>
      <c r="L3488" s="196" t="s">
        <v>63</v>
      </c>
      <c r="M3488"/>
    </row>
    <row r="3489" spans="1:13" ht="13.5" hidden="1" x14ac:dyDescent="0.25">
      <c r="A3489" s="196" t="s">
        <v>3054</v>
      </c>
      <c r="B3489" s="196" t="s">
        <v>3055</v>
      </c>
      <c r="C3489" s="196" t="s">
        <v>3608</v>
      </c>
      <c r="D3489" s="196" t="s">
        <v>3609</v>
      </c>
      <c r="E3489" s="197" t="s">
        <v>11</v>
      </c>
      <c r="F3489" s="196" t="s">
        <v>11</v>
      </c>
      <c r="G3489" s="196">
        <v>104765</v>
      </c>
      <c r="H3489" s="196" t="s">
        <v>3619</v>
      </c>
      <c r="I3489" s="196" t="s">
        <v>9</v>
      </c>
      <c r="J3489" s="196" t="s">
        <v>62</v>
      </c>
      <c r="K3489" s="197">
        <v>21.14</v>
      </c>
      <c r="L3489" s="196" t="s">
        <v>63</v>
      </c>
      <c r="M3489"/>
    </row>
    <row r="3490" spans="1:13" ht="13.5" hidden="1" x14ac:dyDescent="0.25">
      <c r="A3490" s="196" t="s">
        <v>3054</v>
      </c>
      <c r="B3490" s="196" t="s">
        <v>3055</v>
      </c>
      <c r="C3490" s="196" t="s">
        <v>3608</v>
      </c>
      <c r="D3490" s="196" t="s">
        <v>3609</v>
      </c>
      <c r="E3490" s="197" t="s">
        <v>11</v>
      </c>
      <c r="F3490" s="196" t="s">
        <v>11</v>
      </c>
      <c r="G3490" s="196">
        <v>104766</v>
      </c>
      <c r="H3490" s="196" t="s">
        <v>3620</v>
      </c>
      <c r="I3490" s="196" t="s">
        <v>9</v>
      </c>
      <c r="J3490" s="196" t="s">
        <v>62</v>
      </c>
      <c r="K3490" s="197">
        <v>21.7</v>
      </c>
      <c r="L3490" s="196" t="s">
        <v>63</v>
      </c>
      <c r="M3490"/>
    </row>
    <row r="3491" spans="1:13" ht="13.5" hidden="1" x14ac:dyDescent="0.25">
      <c r="A3491" s="196" t="s">
        <v>3054</v>
      </c>
      <c r="B3491" s="196" t="s">
        <v>3055</v>
      </c>
      <c r="C3491" s="196" t="s">
        <v>3608</v>
      </c>
      <c r="D3491" s="196" t="s">
        <v>3609</v>
      </c>
      <c r="E3491" s="197" t="s">
        <v>11</v>
      </c>
      <c r="F3491" s="196" t="s">
        <v>11</v>
      </c>
      <c r="G3491" s="196">
        <v>104768</v>
      </c>
      <c r="H3491" s="196" t="s">
        <v>3621</v>
      </c>
      <c r="I3491" s="196" t="s">
        <v>96</v>
      </c>
      <c r="J3491" s="196" t="s">
        <v>62</v>
      </c>
      <c r="K3491" s="197">
        <v>0.96</v>
      </c>
      <c r="L3491" s="196" t="s">
        <v>63</v>
      </c>
      <c r="M3491"/>
    </row>
    <row r="3492" spans="1:13" ht="13.5" hidden="1" x14ac:dyDescent="0.25">
      <c r="A3492" s="196" t="s">
        <v>3054</v>
      </c>
      <c r="B3492" s="196" t="s">
        <v>3055</v>
      </c>
      <c r="C3492" s="196" t="s">
        <v>3608</v>
      </c>
      <c r="D3492" s="196" t="s">
        <v>3609</v>
      </c>
      <c r="E3492" s="197" t="s">
        <v>11</v>
      </c>
      <c r="F3492" s="196" t="s">
        <v>11</v>
      </c>
      <c r="G3492" s="196">
        <v>104770</v>
      </c>
      <c r="H3492" s="196" t="s">
        <v>3622</v>
      </c>
      <c r="I3492" s="196" t="s">
        <v>96</v>
      </c>
      <c r="J3492" s="196" t="s">
        <v>62</v>
      </c>
      <c r="K3492" s="197">
        <v>2.58</v>
      </c>
      <c r="L3492" s="196" t="s">
        <v>63</v>
      </c>
      <c r="M3492"/>
    </row>
    <row r="3493" spans="1:13" ht="13.5" hidden="1" x14ac:dyDescent="0.25">
      <c r="A3493" s="196" t="s">
        <v>3054</v>
      </c>
      <c r="B3493" s="196" t="s">
        <v>3055</v>
      </c>
      <c r="C3493" s="196" t="s">
        <v>3608</v>
      </c>
      <c r="D3493" s="196" t="s">
        <v>3609</v>
      </c>
      <c r="E3493" s="197" t="s">
        <v>11</v>
      </c>
      <c r="F3493" s="196" t="s">
        <v>11</v>
      </c>
      <c r="G3493" s="196">
        <v>104772</v>
      </c>
      <c r="H3493" s="196" t="s">
        <v>3623</v>
      </c>
      <c r="I3493" s="196" t="s">
        <v>96</v>
      </c>
      <c r="J3493" s="196" t="s">
        <v>62</v>
      </c>
      <c r="K3493" s="197">
        <v>3.77</v>
      </c>
      <c r="L3493" s="196" t="s">
        <v>63</v>
      </c>
      <c r="M3493"/>
    </row>
    <row r="3494" spans="1:13" ht="13.5" hidden="1" x14ac:dyDescent="0.25">
      <c r="A3494" s="196" t="s">
        <v>3054</v>
      </c>
      <c r="B3494" s="196" t="s">
        <v>3055</v>
      </c>
      <c r="C3494" s="196" t="s">
        <v>3608</v>
      </c>
      <c r="D3494" s="196" t="s">
        <v>3609</v>
      </c>
      <c r="E3494" s="197" t="s">
        <v>11</v>
      </c>
      <c r="F3494" s="196" t="s">
        <v>11</v>
      </c>
      <c r="G3494" s="196">
        <v>104774</v>
      </c>
      <c r="H3494" s="196" t="s">
        <v>3624</v>
      </c>
      <c r="I3494" s="196" t="s">
        <v>96</v>
      </c>
      <c r="J3494" s="196" t="s">
        <v>62</v>
      </c>
      <c r="K3494" s="197">
        <v>3.24</v>
      </c>
      <c r="L3494" s="196" t="s">
        <v>63</v>
      </c>
      <c r="M3494"/>
    </row>
    <row r="3495" spans="1:13" ht="13.5" hidden="1" x14ac:dyDescent="0.25">
      <c r="A3495" s="196" t="s">
        <v>3054</v>
      </c>
      <c r="B3495" s="196" t="s">
        <v>3055</v>
      </c>
      <c r="C3495" s="196" t="s">
        <v>3608</v>
      </c>
      <c r="D3495" s="196" t="s">
        <v>3609</v>
      </c>
      <c r="E3495" s="197" t="s">
        <v>11</v>
      </c>
      <c r="F3495" s="196" t="s">
        <v>11</v>
      </c>
      <c r="G3495" s="196">
        <v>104776</v>
      </c>
      <c r="H3495" s="196" t="s">
        <v>3625</v>
      </c>
      <c r="I3495" s="196" t="s">
        <v>96</v>
      </c>
      <c r="J3495" s="196" t="s">
        <v>62</v>
      </c>
      <c r="K3495" s="197">
        <v>8.67</v>
      </c>
      <c r="L3495" s="196" t="s">
        <v>63</v>
      </c>
      <c r="M3495"/>
    </row>
    <row r="3496" spans="1:13" ht="13.5" hidden="1" x14ac:dyDescent="0.25">
      <c r="A3496" s="196" t="s">
        <v>3054</v>
      </c>
      <c r="B3496" s="196" t="s">
        <v>3055</v>
      </c>
      <c r="C3496" s="196" t="s">
        <v>3608</v>
      </c>
      <c r="D3496" s="196" t="s">
        <v>3609</v>
      </c>
      <c r="E3496" s="197" t="s">
        <v>11</v>
      </c>
      <c r="F3496" s="196" t="s">
        <v>11</v>
      </c>
      <c r="G3496" s="196">
        <v>104778</v>
      </c>
      <c r="H3496" s="196" t="s">
        <v>3626</v>
      </c>
      <c r="I3496" s="196" t="s">
        <v>96</v>
      </c>
      <c r="J3496" s="196" t="s">
        <v>62</v>
      </c>
      <c r="K3496" s="197">
        <v>12.67</v>
      </c>
      <c r="L3496" s="196" t="s">
        <v>63</v>
      </c>
      <c r="M3496"/>
    </row>
    <row r="3497" spans="1:13" ht="13.5" hidden="1" x14ac:dyDescent="0.25">
      <c r="A3497" s="196" t="s">
        <v>3054</v>
      </c>
      <c r="B3497" s="196" t="s">
        <v>3055</v>
      </c>
      <c r="C3497" s="196" t="s">
        <v>3608</v>
      </c>
      <c r="D3497" s="196" t="s">
        <v>3609</v>
      </c>
      <c r="E3497" s="197" t="s">
        <v>11</v>
      </c>
      <c r="F3497" s="196" t="s">
        <v>11</v>
      </c>
      <c r="G3497" s="196">
        <v>104780</v>
      </c>
      <c r="H3497" s="196" t="s">
        <v>3627</v>
      </c>
      <c r="I3497" s="196" t="s">
        <v>9</v>
      </c>
      <c r="J3497" s="196" t="s">
        <v>62</v>
      </c>
      <c r="K3497" s="197">
        <v>7.04</v>
      </c>
      <c r="L3497" s="196" t="s">
        <v>63</v>
      </c>
      <c r="M3497"/>
    </row>
    <row r="3498" spans="1:13" ht="13.5" hidden="1" x14ac:dyDescent="0.25">
      <c r="A3498" s="196" t="s">
        <v>3054</v>
      </c>
      <c r="B3498" s="196" t="s">
        <v>3055</v>
      </c>
      <c r="C3498" s="196" t="s">
        <v>3608</v>
      </c>
      <c r="D3498" s="196" t="s">
        <v>3609</v>
      </c>
      <c r="E3498" s="197" t="s">
        <v>11</v>
      </c>
      <c r="F3498" s="196" t="s">
        <v>11</v>
      </c>
      <c r="G3498" s="196">
        <v>104785</v>
      </c>
      <c r="H3498" s="196" t="s">
        <v>3628</v>
      </c>
      <c r="I3498" s="196" t="s">
        <v>9</v>
      </c>
      <c r="J3498" s="196" t="s">
        <v>62</v>
      </c>
      <c r="K3498" s="197">
        <v>14.99</v>
      </c>
      <c r="L3498" s="196" t="s">
        <v>63</v>
      </c>
      <c r="M3498"/>
    </row>
    <row r="3499" spans="1:13" ht="13.5" hidden="1" x14ac:dyDescent="0.25">
      <c r="A3499" s="196" t="s">
        <v>3629</v>
      </c>
      <c r="B3499" s="196" t="s">
        <v>3630</v>
      </c>
      <c r="C3499" s="196" t="s">
        <v>3631</v>
      </c>
      <c r="D3499" s="196" t="s">
        <v>3632</v>
      </c>
      <c r="E3499" s="197" t="s">
        <v>11</v>
      </c>
      <c r="F3499" s="196" t="s">
        <v>11</v>
      </c>
      <c r="G3499" s="196">
        <v>96765</v>
      </c>
      <c r="H3499" s="196" t="s">
        <v>3633</v>
      </c>
      <c r="I3499" s="196" t="s">
        <v>96</v>
      </c>
      <c r="J3499" s="196" t="s">
        <v>62</v>
      </c>
      <c r="K3499" s="199">
        <v>1950.98</v>
      </c>
      <c r="L3499" s="196" t="s">
        <v>63</v>
      </c>
      <c r="M3499"/>
    </row>
    <row r="3500" spans="1:13" ht="13.5" hidden="1" x14ac:dyDescent="0.25">
      <c r="A3500" s="196" t="s">
        <v>3629</v>
      </c>
      <c r="B3500" s="196" t="s">
        <v>3630</v>
      </c>
      <c r="C3500" s="196" t="s">
        <v>3631</v>
      </c>
      <c r="D3500" s="196" t="s">
        <v>3632</v>
      </c>
      <c r="E3500" s="197" t="s">
        <v>11</v>
      </c>
      <c r="F3500" s="196" t="s">
        <v>11</v>
      </c>
      <c r="G3500" s="196">
        <v>101905</v>
      </c>
      <c r="H3500" s="196" t="s">
        <v>3634</v>
      </c>
      <c r="I3500" s="196" t="s">
        <v>96</v>
      </c>
      <c r="J3500" s="196" t="s">
        <v>62</v>
      </c>
      <c r="K3500" s="197">
        <v>232.97</v>
      </c>
      <c r="L3500" s="196" t="s">
        <v>63</v>
      </c>
      <c r="M3500"/>
    </row>
    <row r="3501" spans="1:13" ht="13.5" hidden="1" x14ac:dyDescent="0.25">
      <c r="A3501" s="196" t="s">
        <v>3629</v>
      </c>
      <c r="B3501" s="196" t="s">
        <v>3630</v>
      </c>
      <c r="C3501" s="196" t="s">
        <v>3631</v>
      </c>
      <c r="D3501" s="196" t="s">
        <v>3632</v>
      </c>
      <c r="E3501" s="197" t="s">
        <v>11</v>
      </c>
      <c r="F3501" s="196" t="s">
        <v>11</v>
      </c>
      <c r="G3501" s="196">
        <v>101906</v>
      </c>
      <c r="H3501" s="196" t="s">
        <v>3635</v>
      </c>
      <c r="I3501" s="196" t="s">
        <v>96</v>
      </c>
      <c r="J3501" s="196" t="s">
        <v>62</v>
      </c>
      <c r="K3501" s="197">
        <v>666.75</v>
      </c>
      <c r="L3501" s="196" t="s">
        <v>63</v>
      </c>
      <c r="M3501"/>
    </row>
    <row r="3502" spans="1:13" ht="13.5" hidden="1" x14ac:dyDescent="0.25">
      <c r="A3502" s="196" t="s">
        <v>3629</v>
      </c>
      <c r="B3502" s="196" t="s">
        <v>3630</v>
      </c>
      <c r="C3502" s="196" t="s">
        <v>3631</v>
      </c>
      <c r="D3502" s="196" t="s">
        <v>3632</v>
      </c>
      <c r="E3502" s="197" t="s">
        <v>11</v>
      </c>
      <c r="F3502" s="196" t="s">
        <v>11</v>
      </c>
      <c r="G3502" s="196">
        <v>101907</v>
      </c>
      <c r="H3502" s="196" t="s">
        <v>3636</v>
      </c>
      <c r="I3502" s="196" t="s">
        <v>96</v>
      </c>
      <c r="J3502" s="196" t="s">
        <v>62</v>
      </c>
      <c r="K3502" s="197">
        <v>719.6</v>
      </c>
      <c r="L3502" s="196" t="s">
        <v>63</v>
      </c>
      <c r="M3502"/>
    </row>
    <row r="3503" spans="1:13" ht="13.5" hidden="1" x14ac:dyDescent="0.25">
      <c r="A3503" s="196" t="s">
        <v>3629</v>
      </c>
      <c r="B3503" s="196" t="s">
        <v>3630</v>
      </c>
      <c r="C3503" s="196" t="s">
        <v>3631</v>
      </c>
      <c r="D3503" s="196" t="s">
        <v>3632</v>
      </c>
      <c r="E3503" s="197" t="s">
        <v>11</v>
      </c>
      <c r="F3503" s="196" t="s">
        <v>11</v>
      </c>
      <c r="G3503" s="196">
        <v>101908</v>
      </c>
      <c r="H3503" s="196" t="s">
        <v>3637</v>
      </c>
      <c r="I3503" s="196" t="s">
        <v>96</v>
      </c>
      <c r="J3503" s="196" t="s">
        <v>62</v>
      </c>
      <c r="K3503" s="197">
        <v>226.36</v>
      </c>
      <c r="L3503" s="196" t="s">
        <v>63</v>
      </c>
      <c r="M3503"/>
    </row>
    <row r="3504" spans="1:13" ht="13.5" hidden="1" x14ac:dyDescent="0.25">
      <c r="A3504" s="196" t="s">
        <v>3629</v>
      </c>
      <c r="B3504" s="196" t="s">
        <v>3630</v>
      </c>
      <c r="C3504" s="196" t="s">
        <v>3631</v>
      </c>
      <c r="D3504" s="196" t="s">
        <v>3632</v>
      </c>
      <c r="E3504" s="197" t="s">
        <v>11</v>
      </c>
      <c r="F3504" s="196" t="s">
        <v>11</v>
      </c>
      <c r="G3504" s="196">
        <v>101909</v>
      </c>
      <c r="H3504" s="196" t="s">
        <v>3638</v>
      </c>
      <c r="I3504" s="196" t="s">
        <v>96</v>
      </c>
      <c r="J3504" s="196" t="s">
        <v>62</v>
      </c>
      <c r="K3504" s="197">
        <v>261.60000000000002</v>
      </c>
      <c r="L3504" s="196" t="s">
        <v>63</v>
      </c>
      <c r="M3504"/>
    </row>
    <row r="3505" spans="1:13" ht="13.5" hidden="1" x14ac:dyDescent="0.25">
      <c r="A3505" s="196" t="s">
        <v>3629</v>
      </c>
      <c r="B3505" s="196" t="s">
        <v>3630</v>
      </c>
      <c r="C3505" s="196" t="s">
        <v>3631</v>
      </c>
      <c r="D3505" s="196" t="s">
        <v>3632</v>
      </c>
      <c r="E3505" s="197" t="s">
        <v>11</v>
      </c>
      <c r="F3505" s="196" t="s">
        <v>11</v>
      </c>
      <c r="G3505" s="196">
        <v>101910</v>
      </c>
      <c r="H3505" s="196" t="s">
        <v>3639</v>
      </c>
      <c r="I3505" s="196" t="s">
        <v>96</v>
      </c>
      <c r="J3505" s="196" t="s">
        <v>62</v>
      </c>
      <c r="K3505" s="197">
        <v>305.63</v>
      </c>
      <c r="L3505" s="196" t="s">
        <v>63</v>
      </c>
      <c r="M3505"/>
    </row>
    <row r="3506" spans="1:13" ht="13.5" hidden="1" x14ac:dyDescent="0.25">
      <c r="A3506" s="196" t="s">
        <v>3629</v>
      </c>
      <c r="B3506" s="196" t="s">
        <v>3630</v>
      </c>
      <c r="C3506" s="196" t="s">
        <v>3631</v>
      </c>
      <c r="D3506" s="196" t="s">
        <v>3632</v>
      </c>
      <c r="E3506" s="197" t="s">
        <v>11</v>
      </c>
      <c r="F3506" s="196" t="s">
        <v>11</v>
      </c>
      <c r="G3506" s="196">
        <v>101911</v>
      </c>
      <c r="H3506" s="196" t="s">
        <v>3640</v>
      </c>
      <c r="I3506" s="196" t="s">
        <v>96</v>
      </c>
      <c r="J3506" s="196" t="s">
        <v>62</v>
      </c>
      <c r="K3506" s="197">
        <v>349.67</v>
      </c>
      <c r="L3506" s="196" t="s">
        <v>63</v>
      </c>
      <c r="M3506"/>
    </row>
    <row r="3507" spans="1:13" ht="13.5" hidden="1" x14ac:dyDescent="0.25">
      <c r="A3507" s="196" t="s">
        <v>3629</v>
      </c>
      <c r="B3507" s="196" t="s">
        <v>3630</v>
      </c>
      <c r="C3507" s="196" t="s">
        <v>3631</v>
      </c>
      <c r="D3507" s="196" t="s">
        <v>3632</v>
      </c>
      <c r="E3507" s="197" t="s">
        <v>11</v>
      </c>
      <c r="F3507" s="196" t="s">
        <v>11</v>
      </c>
      <c r="G3507" s="196">
        <v>101912</v>
      </c>
      <c r="H3507" s="196" t="s">
        <v>3641</v>
      </c>
      <c r="I3507" s="196" t="s">
        <v>96</v>
      </c>
      <c r="J3507" s="196" t="s">
        <v>62</v>
      </c>
      <c r="K3507" s="199">
        <v>2384.9499999999998</v>
      </c>
      <c r="L3507" s="196" t="s">
        <v>63</v>
      </c>
      <c r="M3507"/>
    </row>
    <row r="3508" spans="1:13" ht="13.5" hidden="1" x14ac:dyDescent="0.25">
      <c r="A3508" s="196" t="s">
        <v>3629</v>
      </c>
      <c r="B3508" s="196" t="s">
        <v>3630</v>
      </c>
      <c r="C3508" s="196" t="s">
        <v>3631</v>
      </c>
      <c r="D3508" s="196" t="s">
        <v>3632</v>
      </c>
      <c r="E3508" s="197" t="s">
        <v>11</v>
      </c>
      <c r="F3508" s="196" t="s">
        <v>11</v>
      </c>
      <c r="G3508" s="196">
        <v>101913</v>
      </c>
      <c r="H3508" s="196" t="s">
        <v>3642</v>
      </c>
      <c r="I3508" s="196" t="s">
        <v>96</v>
      </c>
      <c r="J3508" s="196" t="s">
        <v>62</v>
      </c>
      <c r="K3508" s="197">
        <v>384.18</v>
      </c>
      <c r="L3508" s="196" t="s">
        <v>63</v>
      </c>
      <c r="M3508"/>
    </row>
    <row r="3509" spans="1:13" ht="13.5" hidden="1" x14ac:dyDescent="0.25">
      <c r="A3509" s="196" t="s">
        <v>3629</v>
      </c>
      <c r="B3509" s="196" t="s">
        <v>3630</v>
      </c>
      <c r="C3509" s="196" t="s">
        <v>3631</v>
      </c>
      <c r="D3509" s="196" t="s">
        <v>3632</v>
      </c>
      <c r="E3509" s="197" t="s">
        <v>11</v>
      </c>
      <c r="F3509" s="196" t="s">
        <v>11</v>
      </c>
      <c r="G3509" s="196">
        <v>101914</v>
      </c>
      <c r="H3509" s="196" t="s">
        <v>3643</v>
      </c>
      <c r="I3509" s="196" t="s">
        <v>96</v>
      </c>
      <c r="J3509" s="196" t="s">
        <v>62</v>
      </c>
      <c r="K3509" s="197">
        <v>487.94</v>
      </c>
      <c r="L3509" s="196" t="s">
        <v>63</v>
      </c>
      <c r="M3509"/>
    </row>
    <row r="3510" spans="1:13" ht="13.5" hidden="1" x14ac:dyDescent="0.25">
      <c r="A3510" s="196" t="s">
        <v>3629</v>
      </c>
      <c r="B3510" s="196" t="s">
        <v>3630</v>
      </c>
      <c r="C3510" s="196" t="s">
        <v>3631</v>
      </c>
      <c r="D3510" s="196" t="s">
        <v>3632</v>
      </c>
      <c r="E3510" s="197" t="s">
        <v>11</v>
      </c>
      <c r="F3510" s="196" t="s">
        <v>11</v>
      </c>
      <c r="G3510" s="196">
        <v>101915</v>
      </c>
      <c r="H3510" s="196" t="s">
        <v>3644</v>
      </c>
      <c r="I3510" s="196" t="s">
        <v>96</v>
      </c>
      <c r="J3510" s="196" t="s">
        <v>62</v>
      </c>
      <c r="K3510" s="197">
        <v>369.69</v>
      </c>
      <c r="L3510" s="196" t="s">
        <v>63</v>
      </c>
      <c r="M3510"/>
    </row>
    <row r="3511" spans="1:13" ht="13.5" hidden="1" x14ac:dyDescent="0.25">
      <c r="A3511" s="196" t="s">
        <v>3629</v>
      </c>
      <c r="B3511" s="196" t="s">
        <v>3630</v>
      </c>
      <c r="C3511" s="196" t="s">
        <v>3631</v>
      </c>
      <c r="D3511" s="196" t="s">
        <v>3632</v>
      </c>
      <c r="E3511" s="197" t="s">
        <v>11</v>
      </c>
      <c r="F3511" s="196" t="s">
        <v>11</v>
      </c>
      <c r="G3511" s="196">
        <v>101916</v>
      </c>
      <c r="H3511" s="196" t="s">
        <v>3645</v>
      </c>
      <c r="I3511" s="196" t="s">
        <v>96</v>
      </c>
      <c r="J3511" s="196" t="s">
        <v>62</v>
      </c>
      <c r="K3511" s="199">
        <v>3469.21</v>
      </c>
      <c r="L3511" s="196" t="s">
        <v>63</v>
      </c>
      <c r="M3511"/>
    </row>
    <row r="3512" spans="1:13" ht="13.5" hidden="1" x14ac:dyDescent="0.25">
      <c r="A3512" s="196" t="s">
        <v>3629</v>
      </c>
      <c r="B3512" s="196" t="s">
        <v>3630</v>
      </c>
      <c r="C3512" s="196" t="s">
        <v>3631</v>
      </c>
      <c r="D3512" s="196" t="s">
        <v>3632</v>
      </c>
      <c r="E3512" s="197" t="s">
        <v>11</v>
      </c>
      <c r="F3512" s="196" t="s">
        <v>11</v>
      </c>
      <c r="G3512" s="196">
        <v>101917</v>
      </c>
      <c r="H3512" s="196" t="s">
        <v>3646</v>
      </c>
      <c r="I3512" s="196" t="s">
        <v>96</v>
      </c>
      <c r="J3512" s="196" t="s">
        <v>62</v>
      </c>
      <c r="K3512" s="197">
        <v>180.39</v>
      </c>
      <c r="L3512" s="196" t="s">
        <v>63</v>
      </c>
      <c r="M3512"/>
    </row>
    <row r="3513" spans="1:13" ht="13.5" hidden="1" x14ac:dyDescent="0.25">
      <c r="A3513" s="196" t="s">
        <v>3629</v>
      </c>
      <c r="B3513" s="196" t="s">
        <v>3630</v>
      </c>
      <c r="C3513" s="196" t="s">
        <v>3647</v>
      </c>
      <c r="D3513" s="196" t="s">
        <v>3648</v>
      </c>
      <c r="E3513" s="197" t="s">
        <v>11</v>
      </c>
      <c r="F3513" s="196" t="s">
        <v>11</v>
      </c>
      <c r="G3513" s="196">
        <v>98261</v>
      </c>
      <c r="H3513" s="196" t="s">
        <v>3649</v>
      </c>
      <c r="I3513" s="196" t="s">
        <v>9</v>
      </c>
      <c r="J3513" s="196" t="s">
        <v>62</v>
      </c>
      <c r="K3513" s="197">
        <v>5.42</v>
      </c>
      <c r="L3513" s="196" t="s">
        <v>63</v>
      </c>
      <c r="M3513"/>
    </row>
    <row r="3514" spans="1:13" ht="13.5" hidden="1" x14ac:dyDescent="0.25">
      <c r="A3514" s="196" t="s">
        <v>3629</v>
      </c>
      <c r="B3514" s="196" t="s">
        <v>3630</v>
      </c>
      <c r="C3514" s="196" t="s">
        <v>3647</v>
      </c>
      <c r="D3514" s="196" t="s">
        <v>3648</v>
      </c>
      <c r="E3514" s="197" t="s">
        <v>11</v>
      </c>
      <c r="F3514" s="196" t="s">
        <v>11</v>
      </c>
      <c r="G3514" s="196">
        <v>98262</v>
      </c>
      <c r="H3514" s="196" t="s">
        <v>3650</v>
      </c>
      <c r="I3514" s="196" t="s">
        <v>9</v>
      </c>
      <c r="J3514" s="196" t="s">
        <v>62</v>
      </c>
      <c r="K3514" s="197">
        <v>6.37</v>
      </c>
      <c r="L3514" s="196" t="s">
        <v>63</v>
      </c>
      <c r="M3514"/>
    </row>
    <row r="3515" spans="1:13" ht="13.5" hidden="1" x14ac:dyDescent="0.25">
      <c r="A3515" s="196" t="s">
        <v>3629</v>
      </c>
      <c r="B3515" s="196" t="s">
        <v>3630</v>
      </c>
      <c r="C3515" s="196" t="s">
        <v>3647</v>
      </c>
      <c r="D3515" s="196" t="s">
        <v>3648</v>
      </c>
      <c r="E3515" s="197" t="s">
        <v>11</v>
      </c>
      <c r="F3515" s="196" t="s">
        <v>11</v>
      </c>
      <c r="G3515" s="196">
        <v>98263</v>
      </c>
      <c r="H3515" s="196" t="s">
        <v>3651</v>
      </c>
      <c r="I3515" s="196" t="s">
        <v>9</v>
      </c>
      <c r="J3515" s="196" t="s">
        <v>62</v>
      </c>
      <c r="K3515" s="197">
        <v>6.65</v>
      </c>
      <c r="L3515" s="196" t="s">
        <v>63</v>
      </c>
      <c r="M3515"/>
    </row>
    <row r="3516" spans="1:13" ht="13.5" hidden="1" x14ac:dyDescent="0.25">
      <c r="A3516" s="196" t="s">
        <v>3629</v>
      </c>
      <c r="B3516" s="196" t="s">
        <v>3630</v>
      </c>
      <c r="C3516" s="196" t="s">
        <v>3647</v>
      </c>
      <c r="D3516" s="196" t="s">
        <v>3648</v>
      </c>
      <c r="E3516" s="197" t="s">
        <v>11</v>
      </c>
      <c r="F3516" s="196" t="s">
        <v>11</v>
      </c>
      <c r="G3516" s="196">
        <v>98264</v>
      </c>
      <c r="H3516" s="196" t="s">
        <v>3652</v>
      </c>
      <c r="I3516" s="196" t="s">
        <v>9</v>
      </c>
      <c r="J3516" s="196" t="s">
        <v>62</v>
      </c>
      <c r="K3516" s="197">
        <v>7.64</v>
      </c>
      <c r="L3516" s="196" t="s">
        <v>63</v>
      </c>
      <c r="M3516"/>
    </row>
    <row r="3517" spans="1:13" ht="13.5" hidden="1" x14ac:dyDescent="0.25">
      <c r="A3517" s="196" t="s">
        <v>3629</v>
      </c>
      <c r="B3517" s="196" t="s">
        <v>3630</v>
      </c>
      <c r="C3517" s="196" t="s">
        <v>3647</v>
      </c>
      <c r="D3517" s="196" t="s">
        <v>3648</v>
      </c>
      <c r="E3517" s="197" t="s">
        <v>11</v>
      </c>
      <c r="F3517" s="196" t="s">
        <v>11</v>
      </c>
      <c r="G3517" s="196">
        <v>98265</v>
      </c>
      <c r="H3517" s="196" t="s">
        <v>3653</v>
      </c>
      <c r="I3517" s="196" t="s">
        <v>9</v>
      </c>
      <c r="J3517" s="196" t="s">
        <v>62</v>
      </c>
      <c r="K3517" s="197">
        <v>8.32</v>
      </c>
      <c r="L3517" s="196" t="s">
        <v>63</v>
      </c>
      <c r="M3517"/>
    </row>
    <row r="3518" spans="1:13" ht="13.5" hidden="1" x14ac:dyDescent="0.25">
      <c r="A3518" s="196" t="s">
        <v>3629</v>
      </c>
      <c r="B3518" s="196" t="s">
        <v>3630</v>
      </c>
      <c r="C3518" s="196" t="s">
        <v>3647</v>
      </c>
      <c r="D3518" s="196" t="s">
        <v>3648</v>
      </c>
      <c r="E3518" s="197" t="s">
        <v>11</v>
      </c>
      <c r="F3518" s="196" t="s">
        <v>11</v>
      </c>
      <c r="G3518" s="196">
        <v>98266</v>
      </c>
      <c r="H3518" s="196" t="s">
        <v>3654</v>
      </c>
      <c r="I3518" s="196" t="s">
        <v>9</v>
      </c>
      <c r="J3518" s="196" t="s">
        <v>62</v>
      </c>
      <c r="K3518" s="197">
        <v>9.1999999999999993</v>
      </c>
      <c r="L3518" s="196" t="s">
        <v>63</v>
      </c>
      <c r="M3518"/>
    </row>
    <row r="3519" spans="1:13" ht="13.5" hidden="1" x14ac:dyDescent="0.25">
      <c r="A3519" s="196" t="s">
        <v>3629</v>
      </c>
      <c r="B3519" s="196" t="s">
        <v>3630</v>
      </c>
      <c r="C3519" s="196" t="s">
        <v>3647</v>
      </c>
      <c r="D3519" s="196" t="s">
        <v>3648</v>
      </c>
      <c r="E3519" s="197" t="s">
        <v>11</v>
      </c>
      <c r="F3519" s="196" t="s">
        <v>11</v>
      </c>
      <c r="G3519" s="196">
        <v>98267</v>
      </c>
      <c r="H3519" s="196" t="s">
        <v>3655</v>
      </c>
      <c r="I3519" s="196" t="s">
        <v>9</v>
      </c>
      <c r="J3519" s="196" t="s">
        <v>62</v>
      </c>
      <c r="K3519" s="197">
        <v>13.97</v>
      </c>
      <c r="L3519" s="196" t="s">
        <v>63</v>
      </c>
      <c r="M3519"/>
    </row>
    <row r="3520" spans="1:13" ht="13.5" hidden="1" x14ac:dyDescent="0.25">
      <c r="A3520" s="196" t="s">
        <v>3629</v>
      </c>
      <c r="B3520" s="196" t="s">
        <v>3630</v>
      </c>
      <c r="C3520" s="196" t="s">
        <v>3647</v>
      </c>
      <c r="D3520" s="196" t="s">
        <v>3648</v>
      </c>
      <c r="E3520" s="197" t="s">
        <v>11</v>
      </c>
      <c r="F3520" s="196" t="s">
        <v>11</v>
      </c>
      <c r="G3520" s="196">
        <v>98268</v>
      </c>
      <c r="H3520" s="196" t="s">
        <v>3656</v>
      </c>
      <c r="I3520" s="196" t="s">
        <v>9</v>
      </c>
      <c r="J3520" s="196" t="s">
        <v>62</v>
      </c>
      <c r="K3520" s="197">
        <v>21.23</v>
      </c>
      <c r="L3520" s="196" t="s">
        <v>63</v>
      </c>
      <c r="M3520"/>
    </row>
    <row r="3521" spans="1:13" ht="13.5" hidden="1" x14ac:dyDescent="0.25">
      <c r="A3521" s="196" t="s">
        <v>3629</v>
      </c>
      <c r="B3521" s="196" t="s">
        <v>3630</v>
      </c>
      <c r="C3521" s="196" t="s">
        <v>3647</v>
      </c>
      <c r="D3521" s="196" t="s">
        <v>3648</v>
      </c>
      <c r="E3521" s="197" t="s">
        <v>11</v>
      </c>
      <c r="F3521" s="196" t="s">
        <v>11</v>
      </c>
      <c r="G3521" s="196">
        <v>98269</v>
      </c>
      <c r="H3521" s="196" t="s">
        <v>3657</v>
      </c>
      <c r="I3521" s="196" t="s">
        <v>9</v>
      </c>
      <c r="J3521" s="196" t="s">
        <v>62</v>
      </c>
      <c r="K3521" s="197">
        <v>28.21</v>
      </c>
      <c r="L3521" s="196" t="s">
        <v>63</v>
      </c>
      <c r="M3521"/>
    </row>
    <row r="3522" spans="1:13" ht="13.5" hidden="1" x14ac:dyDescent="0.25">
      <c r="A3522" s="196" t="s">
        <v>3629</v>
      </c>
      <c r="B3522" s="196" t="s">
        <v>3630</v>
      </c>
      <c r="C3522" s="196" t="s">
        <v>3647</v>
      </c>
      <c r="D3522" s="196" t="s">
        <v>3648</v>
      </c>
      <c r="E3522" s="197" t="s">
        <v>11</v>
      </c>
      <c r="F3522" s="196" t="s">
        <v>11</v>
      </c>
      <c r="G3522" s="196">
        <v>98270</v>
      </c>
      <c r="H3522" s="196" t="s">
        <v>3658</v>
      </c>
      <c r="I3522" s="196" t="s">
        <v>9</v>
      </c>
      <c r="J3522" s="196" t="s">
        <v>62</v>
      </c>
      <c r="K3522" s="197">
        <v>41.22</v>
      </c>
      <c r="L3522" s="196" t="s">
        <v>63</v>
      </c>
      <c r="M3522"/>
    </row>
    <row r="3523" spans="1:13" ht="13.5" hidden="1" x14ac:dyDescent="0.25">
      <c r="A3523" s="196" t="s">
        <v>3629</v>
      </c>
      <c r="B3523" s="196" t="s">
        <v>3630</v>
      </c>
      <c r="C3523" s="196" t="s">
        <v>3647</v>
      </c>
      <c r="D3523" s="196" t="s">
        <v>3648</v>
      </c>
      <c r="E3523" s="197" t="s">
        <v>11</v>
      </c>
      <c r="F3523" s="196" t="s">
        <v>11</v>
      </c>
      <c r="G3523" s="196">
        <v>98271</v>
      </c>
      <c r="H3523" s="196" t="s">
        <v>3659</v>
      </c>
      <c r="I3523" s="196" t="s">
        <v>9</v>
      </c>
      <c r="J3523" s="196" t="s">
        <v>62</v>
      </c>
      <c r="K3523" s="197">
        <v>56.84</v>
      </c>
      <c r="L3523" s="196" t="s">
        <v>63</v>
      </c>
      <c r="M3523"/>
    </row>
    <row r="3524" spans="1:13" ht="13.5" hidden="1" x14ac:dyDescent="0.25">
      <c r="A3524" s="196" t="s">
        <v>3629</v>
      </c>
      <c r="B3524" s="196" t="s">
        <v>3630</v>
      </c>
      <c r="C3524" s="196" t="s">
        <v>3647</v>
      </c>
      <c r="D3524" s="196" t="s">
        <v>3648</v>
      </c>
      <c r="E3524" s="197" t="s">
        <v>11</v>
      </c>
      <c r="F3524" s="196" t="s">
        <v>11</v>
      </c>
      <c r="G3524" s="196">
        <v>98272</v>
      </c>
      <c r="H3524" s="196" t="s">
        <v>3660</v>
      </c>
      <c r="I3524" s="196" t="s">
        <v>9</v>
      </c>
      <c r="J3524" s="196" t="s">
        <v>62</v>
      </c>
      <c r="K3524" s="197">
        <v>126.72</v>
      </c>
      <c r="L3524" s="196" t="s">
        <v>63</v>
      </c>
      <c r="M3524"/>
    </row>
    <row r="3525" spans="1:13" ht="13.5" hidden="1" x14ac:dyDescent="0.25">
      <c r="A3525" s="196" t="s">
        <v>3629</v>
      </c>
      <c r="B3525" s="196" t="s">
        <v>3630</v>
      </c>
      <c r="C3525" s="196" t="s">
        <v>3647</v>
      </c>
      <c r="D3525" s="196" t="s">
        <v>3648</v>
      </c>
      <c r="E3525" s="197" t="s">
        <v>11</v>
      </c>
      <c r="F3525" s="196" t="s">
        <v>11</v>
      </c>
      <c r="G3525" s="196">
        <v>98273</v>
      </c>
      <c r="H3525" s="196" t="s">
        <v>3661</v>
      </c>
      <c r="I3525" s="196" t="s">
        <v>9</v>
      </c>
      <c r="J3525" s="196" t="s">
        <v>62</v>
      </c>
      <c r="K3525" s="197">
        <v>3.1</v>
      </c>
      <c r="L3525" s="196" t="s">
        <v>63</v>
      </c>
      <c r="M3525"/>
    </row>
    <row r="3526" spans="1:13" ht="13.5" hidden="1" x14ac:dyDescent="0.25">
      <c r="A3526" s="196" t="s">
        <v>3629</v>
      </c>
      <c r="B3526" s="196" t="s">
        <v>3630</v>
      </c>
      <c r="C3526" s="196" t="s">
        <v>3647</v>
      </c>
      <c r="D3526" s="196" t="s">
        <v>3648</v>
      </c>
      <c r="E3526" s="197" t="s">
        <v>11</v>
      </c>
      <c r="F3526" s="196" t="s">
        <v>11</v>
      </c>
      <c r="G3526" s="196">
        <v>98274</v>
      </c>
      <c r="H3526" s="196" t="s">
        <v>3662</v>
      </c>
      <c r="I3526" s="196" t="s">
        <v>9</v>
      </c>
      <c r="J3526" s="196" t="s">
        <v>62</v>
      </c>
      <c r="K3526" s="197">
        <v>3.77</v>
      </c>
      <c r="L3526" s="196" t="s">
        <v>63</v>
      </c>
      <c r="M3526"/>
    </row>
    <row r="3527" spans="1:13" ht="13.5" hidden="1" x14ac:dyDescent="0.25">
      <c r="A3527" s="196" t="s">
        <v>3629</v>
      </c>
      <c r="B3527" s="196" t="s">
        <v>3630</v>
      </c>
      <c r="C3527" s="196" t="s">
        <v>3647</v>
      </c>
      <c r="D3527" s="196" t="s">
        <v>3648</v>
      </c>
      <c r="E3527" s="197" t="s">
        <v>11</v>
      </c>
      <c r="F3527" s="196" t="s">
        <v>11</v>
      </c>
      <c r="G3527" s="196">
        <v>98275</v>
      </c>
      <c r="H3527" s="196" t="s">
        <v>3663</v>
      </c>
      <c r="I3527" s="196" t="s">
        <v>9</v>
      </c>
      <c r="J3527" s="196" t="s">
        <v>62</v>
      </c>
      <c r="K3527" s="197">
        <v>4.6399999999999997</v>
      </c>
      <c r="L3527" s="196" t="s">
        <v>63</v>
      </c>
      <c r="M3527"/>
    </row>
    <row r="3528" spans="1:13" ht="13.5" hidden="1" x14ac:dyDescent="0.25">
      <c r="A3528" s="196" t="s">
        <v>3629</v>
      </c>
      <c r="B3528" s="196" t="s">
        <v>3630</v>
      </c>
      <c r="C3528" s="196" t="s">
        <v>3647</v>
      </c>
      <c r="D3528" s="196" t="s">
        <v>3648</v>
      </c>
      <c r="E3528" s="197" t="s">
        <v>11</v>
      </c>
      <c r="F3528" s="196" t="s">
        <v>11</v>
      </c>
      <c r="G3528" s="196">
        <v>98276</v>
      </c>
      <c r="H3528" s="196" t="s">
        <v>3664</v>
      </c>
      <c r="I3528" s="196" t="s">
        <v>9</v>
      </c>
      <c r="J3528" s="196" t="s">
        <v>62</v>
      </c>
      <c r="K3528" s="197">
        <v>9.41</v>
      </c>
      <c r="L3528" s="196" t="s">
        <v>63</v>
      </c>
      <c r="M3528"/>
    </row>
    <row r="3529" spans="1:13" ht="13.5" hidden="1" x14ac:dyDescent="0.25">
      <c r="A3529" s="196" t="s">
        <v>3629</v>
      </c>
      <c r="B3529" s="196" t="s">
        <v>3630</v>
      </c>
      <c r="C3529" s="196" t="s">
        <v>3647</v>
      </c>
      <c r="D3529" s="196" t="s">
        <v>3648</v>
      </c>
      <c r="E3529" s="197" t="s">
        <v>11</v>
      </c>
      <c r="F3529" s="196" t="s">
        <v>11</v>
      </c>
      <c r="G3529" s="196">
        <v>98277</v>
      </c>
      <c r="H3529" s="196" t="s">
        <v>3665</v>
      </c>
      <c r="I3529" s="196" t="s">
        <v>9</v>
      </c>
      <c r="J3529" s="196" t="s">
        <v>62</v>
      </c>
      <c r="K3529" s="197">
        <v>16.68</v>
      </c>
      <c r="L3529" s="196" t="s">
        <v>63</v>
      </c>
      <c r="M3529"/>
    </row>
    <row r="3530" spans="1:13" ht="13.5" hidden="1" x14ac:dyDescent="0.25">
      <c r="A3530" s="196" t="s">
        <v>3629</v>
      </c>
      <c r="B3530" s="196" t="s">
        <v>3630</v>
      </c>
      <c r="C3530" s="196" t="s">
        <v>3647</v>
      </c>
      <c r="D3530" s="196" t="s">
        <v>3648</v>
      </c>
      <c r="E3530" s="197" t="s">
        <v>11</v>
      </c>
      <c r="F3530" s="196" t="s">
        <v>11</v>
      </c>
      <c r="G3530" s="196">
        <v>98278</v>
      </c>
      <c r="H3530" s="196" t="s">
        <v>3666</v>
      </c>
      <c r="I3530" s="196" t="s">
        <v>9</v>
      </c>
      <c r="J3530" s="196" t="s">
        <v>62</v>
      </c>
      <c r="K3530" s="197">
        <v>23.66</v>
      </c>
      <c r="L3530" s="196" t="s">
        <v>63</v>
      </c>
      <c r="M3530"/>
    </row>
    <row r="3531" spans="1:13" ht="13.5" hidden="1" x14ac:dyDescent="0.25">
      <c r="A3531" s="196" t="s">
        <v>3629</v>
      </c>
      <c r="B3531" s="196" t="s">
        <v>3630</v>
      </c>
      <c r="C3531" s="196" t="s">
        <v>3647</v>
      </c>
      <c r="D3531" s="196" t="s">
        <v>3648</v>
      </c>
      <c r="E3531" s="197" t="s">
        <v>11</v>
      </c>
      <c r="F3531" s="196" t="s">
        <v>11</v>
      </c>
      <c r="G3531" s="196">
        <v>98279</v>
      </c>
      <c r="H3531" s="196" t="s">
        <v>3667</v>
      </c>
      <c r="I3531" s="196" t="s">
        <v>9</v>
      </c>
      <c r="J3531" s="196" t="s">
        <v>62</v>
      </c>
      <c r="K3531" s="197">
        <v>36.659999999999997</v>
      </c>
      <c r="L3531" s="196" t="s">
        <v>63</v>
      </c>
      <c r="M3531"/>
    </row>
    <row r="3532" spans="1:13" ht="13.5" hidden="1" x14ac:dyDescent="0.25">
      <c r="A3532" s="196" t="s">
        <v>3629</v>
      </c>
      <c r="B3532" s="196" t="s">
        <v>3630</v>
      </c>
      <c r="C3532" s="196" t="s">
        <v>3647</v>
      </c>
      <c r="D3532" s="196" t="s">
        <v>3648</v>
      </c>
      <c r="E3532" s="197" t="s">
        <v>11</v>
      </c>
      <c r="F3532" s="196" t="s">
        <v>11</v>
      </c>
      <c r="G3532" s="196">
        <v>98280</v>
      </c>
      <c r="H3532" s="196" t="s">
        <v>3668</v>
      </c>
      <c r="I3532" s="196" t="s">
        <v>9</v>
      </c>
      <c r="J3532" s="196" t="s">
        <v>62</v>
      </c>
      <c r="K3532" s="197">
        <v>11.27</v>
      </c>
      <c r="L3532" s="196" t="s">
        <v>63</v>
      </c>
      <c r="M3532"/>
    </row>
    <row r="3533" spans="1:13" ht="13.5" hidden="1" x14ac:dyDescent="0.25">
      <c r="A3533" s="196" t="s">
        <v>3629</v>
      </c>
      <c r="B3533" s="196" t="s">
        <v>3630</v>
      </c>
      <c r="C3533" s="196" t="s">
        <v>3647</v>
      </c>
      <c r="D3533" s="196" t="s">
        <v>3648</v>
      </c>
      <c r="E3533" s="197" t="s">
        <v>11</v>
      </c>
      <c r="F3533" s="196" t="s">
        <v>11</v>
      </c>
      <c r="G3533" s="196">
        <v>98281</v>
      </c>
      <c r="H3533" s="196" t="s">
        <v>3669</v>
      </c>
      <c r="I3533" s="196" t="s">
        <v>9</v>
      </c>
      <c r="J3533" s="196" t="s">
        <v>62</v>
      </c>
      <c r="K3533" s="197">
        <v>12.22</v>
      </c>
      <c r="L3533" s="196" t="s">
        <v>63</v>
      </c>
      <c r="M3533"/>
    </row>
    <row r="3534" spans="1:13" ht="13.5" hidden="1" x14ac:dyDescent="0.25">
      <c r="A3534" s="196" t="s">
        <v>3629</v>
      </c>
      <c r="B3534" s="196" t="s">
        <v>3630</v>
      </c>
      <c r="C3534" s="196" t="s">
        <v>3647</v>
      </c>
      <c r="D3534" s="196" t="s">
        <v>3648</v>
      </c>
      <c r="E3534" s="197" t="s">
        <v>11</v>
      </c>
      <c r="F3534" s="196" t="s">
        <v>11</v>
      </c>
      <c r="G3534" s="196">
        <v>98282</v>
      </c>
      <c r="H3534" s="196" t="s">
        <v>3670</v>
      </c>
      <c r="I3534" s="196" t="s">
        <v>9</v>
      </c>
      <c r="J3534" s="196" t="s">
        <v>62</v>
      </c>
      <c r="K3534" s="197">
        <v>12.5</v>
      </c>
      <c r="L3534" s="196" t="s">
        <v>63</v>
      </c>
      <c r="M3534"/>
    </row>
    <row r="3535" spans="1:13" ht="13.5" hidden="1" x14ac:dyDescent="0.25">
      <c r="A3535" s="196" t="s">
        <v>3629</v>
      </c>
      <c r="B3535" s="196" t="s">
        <v>3630</v>
      </c>
      <c r="C3535" s="196" t="s">
        <v>3647</v>
      </c>
      <c r="D3535" s="196" t="s">
        <v>3648</v>
      </c>
      <c r="E3535" s="197" t="s">
        <v>11</v>
      </c>
      <c r="F3535" s="196" t="s">
        <v>11</v>
      </c>
      <c r="G3535" s="196">
        <v>98283</v>
      </c>
      <c r="H3535" s="196" t="s">
        <v>3671</v>
      </c>
      <c r="I3535" s="196" t="s">
        <v>9</v>
      </c>
      <c r="J3535" s="196" t="s">
        <v>62</v>
      </c>
      <c r="K3535" s="197">
        <v>13.49</v>
      </c>
      <c r="L3535" s="196" t="s">
        <v>63</v>
      </c>
      <c r="M3535"/>
    </row>
    <row r="3536" spans="1:13" ht="13.5" hidden="1" x14ac:dyDescent="0.25">
      <c r="A3536" s="196" t="s">
        <v>3629</v>
      </c>
      <c r="B3536" s="196" t="s">
        <v>3630</v>
      </c>
      <c r="C3536" s="196" t="s">
        <v>3647</v>
      </c>
      <c r="D3536" s="196" t="s">
        <v>3648</v>
      </c>
      <c r="E3536" s="197" t="s">
        <v>11</v>
      </c>
      <c r="F3536" s="196" t="s">
        <v>11</v>
      </c>
      <c r="G3536" s="196">
        <v>98284</v>
      </c>
      <c r="H3536" s="196" t="s">
        <v>3672</v>
      </c>
      <c r="I3536" s="196" t="s">
        <v>9</v>
      </c>
      <c r="J3536" s="196" t="s">
        <v>62</v>
      </c>
      <c r="K3536" s="197">
        <v>14.16</v>
      </c>
      <c r="L3536" s="196" t="s">
        <v>63</v>
      </c>
      <c r="M3536"/>
    </row>
    <row r="3537" spans="1:13" ht="13.5" hidden="1" x14ac:dyDescent="0.25">
      <c r="A3537" s="196" t="s">
        <v>3629</v>
      </c>
      <c r="B3537" s="196" t="s">
        <v>3630</v>
      </c>
      <c r="C3537" s="196" t="s">
        <v>3647</v>
      </c>
      <c r="D3537" s="196" t="s">
        <v>3648</v>
      </c>
      <c r="E3537" s="197" t="s">
        <v>11</v>
      </c>
      <c r="F3537" s="196" t="s">
        <v>11</v>
      </c>
      <c r="G3537" s="196">
        <v>98285</v>
      </c>
      <c r="H3537" s="196" t="s">
        <v>3673</v>
      </c>
      <c r="I3537" s="196" t="s">
        <v>9</v>
      </c>
      <c r="J3537" s="196" t="s">
        <v>62</v>
      </c>
      <c r="K3537" s="197">
        <v>15.05</v>
      </c>
      <c r="L3537" s="196" t="s">
        <v>63</v>
      </c>
      <c r="M3537"/>
    </row>
    <row r="3538" spans="1:13" ht="13.5" hidden="1" x14ac:dyDescent="0.25">
      <c r="A3538" s="196" t="s">
        <v>3629</v>
      </c>
      <c r="B3538" s="196" t="s">
        <v>3630</v>
      </c>
      <c r="C3538" s="196" t="s">
        <v>3647</v>
      </c>
      <c r="D3538" s="196" t="s">
        <v>3648</v>
      </c>
      <c r="E3538" s="197" t="s">
        <v>11</v>
      </c>
      <c r="F3538" s="196" t="s">
        <v>11</v>
      </c>
      <c r="G3538" s="196">
        <v>98286</v>
      </c>
      <c r="H3538" s="196" t="s">
        <v>3674</v>
      </c>
      <c r="I3538" s="196" t="s">
        <v>9</v>
      </c>
      <c r="J3538" s="196" t="s">
        <v>62</v>
      </c>
      <c r="K3538" s="197">
        <v>19.82</v>
      </c>
      <c r="L3538" s="196" t="s">
        <v>63</v>
      </c>
      <c r="M3538"/>
    </row>
    <row r="3539" spans="1:13" ht="13.5" hidden="1" x14ac:dyDescent="0.25">
      <c r="A3539" s="196" t="s">
        <v>3629</v>
      </c>
      <c r="B3539" s="196" t="s">
        <v>3630</v>
      </c>
      <c r="C3539" s="196" t="s">
        <v>3647</v>
      </c>
      <c r="D3539" s="196" t="s">
        <v>3648</v>
      </c>
      <c r="E3539" s="197" t="s">
        <v>11</v>
      </c>
      <c r="F3539" s="196" t="s">
        <v>11</v>
      </c>
      <c r="G3539" s="196">
        <v>98287</v>
      </c>
      <c r="H3539" s="196" t="s">
        <v>3675</v>
      </c>
      <c r="I3539" s="196" t="s">
        <v>9</v>
      </c>
      <c r="J3539" s="196" t="s">
        <v>62</v>
      </c>
      <c r="K3539" s="197">
        <v>1.91</v>
      </c>
      <c r="L3539" s="196" t="s">
        <v>63</v>
      </c>
      <c r="M3539"/>
    </row>
    <row r="3540" spans="1:13" ht="13.5" hidden="1" x14ac:dyDescent="0.25">
      <c r="A3540" s="196" t="s">
        <v>3629</v>
      </c>
      <c r="B3540" s="196" t="s">
        <v>3630</v>
      </c>
      <c r="C3540" s="196" t="s">
        <v>3647</v>
      </c>
      <c r="D3540" s="196" t="s">
        <v>3648</v>
      </c>
      <c r="E3540" s="197" t="s">
        <v>11</v>
      </c>
      <c r="F3540" s="196" t="s">
        <v>11</v>
      </c>
      <c r="G3540" s="196">
        <v>98288</v>
      </c>
      <c r="H3540" s="196" t="s">
        <v>3676</v>
      </c>
      <c r="I3540" s="196" t="s">
        <v>9</v>
      </c>
      <c r="J3540" s="196" t="s">
        <v>62</v>
      </c>
      <c r="K3540" s="197">
        <v>2.86</v>
      </c>
      <c r="L3540" s="196" t="s">
        <v>63</v>
      </c>
      <c r="M3540"/>
    </row>
    <row r="3541" spans="1:13" ht="13.5" hidden="1" x14ac:dyDescent="0.25">
      <c r="A3541" s="196" t="s">
        <v>3629</v>
      </c>
      <c r="B3541" s="196" t="s">
        <v>3630</v>
      </c>
      <c r="C3541" s="196" t="s">
        <v>3647</v>
      </c>
      <c r="D3541" s="196" t="s">
        <v>3648</v>
      </c>
      <c r="E3541" s="197" t="s">
        <v>11</v>
      </c>
      <c r="F3541" s="196" t="s">
        <v>11</v>
      </c>
      <c r="G3541" s="196">
        <v>98289</v>
      </c>
      <c r="H3541" s="196" t="s">
        <v>3677</v>
      </c>
      <c r="I3541" s="196" t="s">
        <v>9</v>
      </c>
      <c r="J3541" s="196" t="s">
        <v>62</v>
      </c>
      <c r="K3541" s="197">
        <v>3.13</v>
      </c>
      <c r="L3541" s="196" t="s">
        <v>63</v>
      </c>
      <c r="M3541"/>
    </row>
    <row r="3542" spans="1:13" ht="13.5" hidden="1" x14ac:dyDescent="0.25">
      <c r="A3542" s="196" t="s">
        <v>3629</v>
      </c>
      <c r="B3542" s="196" t="s">
        <v>3630</v>
      </c>
      <c r="C3542" s="196" t="s">
        <v>3647</v>
      </c>
      <c r="D3542" s="196" t="s">
        <v>3648</v>
      </c>
      <c r="E3542" s="197" t="s">
        <v>11</v>
      </c>
      <c r="F3542" s="196" t="s">
        <v>11</v>
      </c>
      <c r="G3542" s="196">
        <v>98290</v>
      </c>
      <c r="H3542" s="196" t="s">
        <v>3678</v>
      </c>
      <c r="I3542" s="196" t="s">
        <v>9</v>
      </c>
      <c r="J3542" s="196" t="s">
        <v>62</v>
      </c>
      <c r="K3542" s="197">
        <v>4.13</v>
      </c>
      <c r="L3542" s="196" t="s">
        <v>63</v>
      </c>
      <c r="M3542"/>
    </row>
    <row r="3543" spans="1:13" ht="13.5" hidden="1" x14ac:dyDescent="0.25">
      <c r="A3543" s="196" t="s">
        <v>3629</v>
      </c>
      <c r="B3543" s="196" t="s">
        <v>3630</v>
      </c>
      <c r="C3543" s="196" t="s">
        <v>3647</v>
      </c>
      <c r="D3543" s="196" t="s">
        <v>3648</v>
      </c>
      <c r="E3543" s="197" t="s">
        <v>11</v>
      </c>
      <c r="F3543" s="196" t="s">
        <v>11</v>
      </c>
      <c r="G3543" s="196">
        <v>98291</v>
      </c>
      <c r="H3543" s="196" t="s">
        <v>3679</v>
      </c>
      <c r="I3543" s="196" t="s">
        <v>9</v>
      </c>
      <c r="J3543" s="196" t="s">
        <v>62</v>
      </c>
      <c r="K3543" s="197">
        <v>4.8</v>
      </c>
      <c r="L3543" s="196" t="s">
        <v>63</v>
      </c>
      <c r="M3543"/>
    </row>
    <row r="3544" spans="1:13" ht="13.5" hidden="1" x14ac:dyDescent="0.25">
      <c r="A3544" s="196" t="s">
        <v>3629</v>
      </c>
      <c r="B3544" s="196" t="s">
        <v>3630</v>
      </c>
      <c r="C3544" s="196" t="s">
        <v>3647</v>
      </c>
      <c r="D3544" s="196" t="s">
        <v>3648</v>
      </c>
      <c r="E3544" s="197" t="s">
        <v>11</v>
      </c>
      <c r="F3544" s="196" t="s">
        <v>11</v>
      </c>
      <c r="G3544" s="196">
        <v>98292</v>
      </c>
      <c r="H3544" s="196" t="s">
        <v>3680</v>
      </c>
      <c r="I3544" s="196" t="s">
        <v>9</v>
      </c>
      <c r="J3544" s="196" t="s">
        <v>62</v>
      </c>
      <c r="K3544" s="197">
        <v>5.69</v>
      </c>
      <c r="L3544" s="196" t="s">
        <v>63</v>
      </c>
      <c r="M3544"/>
    </row>
    <row r="3545" spans="1:13" ht="13.5" hidden="1" x14ac:dyDescent="0.25">
      <c r="A3545" s="196" t="s">
        <v>3629</v>
      </c>
      <c r="B3545" s="196" t="s">
        <v>3630</v>
      </c>
      <c r="C3545" s="196" t="s">
        <v>3647</v>
      </c>
      <c r="D3545" s="196" t="s">
        <v>3648</v>
      </c>
      <c r="E3545" s="197" t="s">
        <v>11</v>
      </c>
      <c r="F3545" s="196" t="s">
        <v>11</v>
      </c>
      <c r="G3545" s="196">
        <v>98293</v>
      </c>
      <c r="H3545" s="196" t="s">
        <v>3681</v>
      </c>
      <c r="I3545" s="196" t="s">
        <v>9</v>
      </c>
      <c r="J3545" s="196" t="s">
        <v>62</v>
      </c>
      <c r="K3545" s="197">
        <v>10.46</v>
      </c>
      <c r="L3545" s="196" t="s">
        <v>63</v>
      </c>
      <c r="M3545"/>
    </row>
    <row r="3546" spans="1:13" ht="13.5" hidden="1" x14ac:dyDescent="0.25">
      <c r="A3546" s="196" t="s">
        <v>3629</v>
      </c>
      <c r="B3546" s="196" t="s">
        <v>3630</v>
      </c>
      <c r="C3546" s="196" t="s">
        <v>3647</v>
      </c>
      <c r="D3546" s="196" t="s">
        <v>3648</v>
      </c>
      <c r="E3546" s="197" t="s">
        <v>11</v>
      </c>
      <c r="F3546" s="196" t="s">
        <v>11</v>
      </c>
      <c r="G3546" s="196">
        <v>98400</v>
      </c>
      <c r="H3546" s="196" t="s">
        <v>3682</v>
      </c>
      <c r="I3546" s="196" t="s">
        <v>9</v>
      </c>
      <c r="J3546" s="196" t="s">
        <v>62</v>
      </c>
      <c r="K3546" s="197">
        <v>16.559999999999999</v>
      </c>
      <c r="L3546" s="196" t="s">
        <v>63</v>
      </c>
      <c r="M3546"/>
    </row>
    <row r="3547" spans="1:13" ht="13.5" hidden="1" x14ac:dyDescent="0.25">
      <c r="A3547" s="196" t="s">
        <v>3629</v>
      </c>
      <c r="B3547" s="196" t="s">
        <v>3630</v>
      </c>
      <c r="C3547" s="196" t="s">
        <v>3647</v>
      </c>
      <c r="D3547" s="196" t="s">
        <v>3648</v>
      </c>
      <c r="E3547" s="197" t="s">
        <v>11</v>
      </c>
      <c r="F3547" s="196" t="s">
        <v>11</v>
      </c>
      <c r="G3547" s="196">
        <v>98401</v>
      </c>
      <c r="H3547" s="196" t="s">
        <v>3683</v>
      </c>
      <c r="I3547" s="196" t="s">
        <v>9</v>
      </c>
      <c r="J3547" s="196" t="s">
        <v>62</v>
      </c>
      <c r="K3547" s="197">
        <v>24.83</v>
      </c>
      <c r="L3547" s="196" t="s">
        <v>63</v>
      </c>
      <c r="M3547"/>
    </row>
    <row r="3548" spans="1:13" ht="13.5" hidden="1" x14ac:dyDescent="0.25">
      <c r="A3548" s="196" t="s">
        <v>3629</v>
      </c>
      <c r="B3548" s="196" t="s">
        <v>3630</v>
      </c>
      <c r="C3548" s="196" t="s">
        <v>3647</v>
      </c>
      <c r="D3548" s="196" t="s">
        <v>3648</v>
      </c>
      <c r="E3548" s="197" t="s">
        <v>11</v>
      </c>
      <c r="F3548" s="196" t="s">
        <v>11</v>
      </c>
      <c r="G3548" s="196">
        <v>98402</v>
      </c>
      <c r="H3548" s="196" t="s">
        <v>3684</v>
      </c>
      <c r="I3548" s="196" t="s">
        <v>9</v>
      </c>
      <c r="J3548" s="196" t="s">
        <v>62</v>
      </c>
      <c r="K3548" s="197">
        <v>28.76</v>
      </c>
      <c r="L3548" s="196" t="s">
        <v>63</v>
      </c>
      <c r="M3548"/>
    </row>
    <row r="3549" spans="1:13" ht="13.5" hidden="1" x14ac:dyDescent="0.25">
      <c r="A3549" s="196" t="s">
        <v>3629</v>
      </c>
      <c r="B3549" s="196" t="s">
        <v>3630</v>
      </c>
      <c r="C3549" s="196" t="s">
        <v>3647</v>
      </c>
      <c r="D3549" s="196" t="s">
        <v>3648</v>
      </c>
      <c r="E3549" s="197" t="s">
        <v>11</v>
      </c>
      <c r="F3549" s="196" t="s">
        <v>11</v>
      </c>
      <c r="G3549" s="196">
        <v>100556</v>
      </c>
      <c r="H3549" s="196" t="s">
        <v>3685</v>
      </c>
      <c r="I3549" s="196" t="s">
        <v>96</v>
      </c>
      <c r="J3549" s="196" t="s">
        <v>62</v>
      </c>
      <c r="K3549" s="197">
        <v>45.86</v>
      </c>
      <c r="L3549" s="196" t="s">
        <v>63</v>
      </c>
      <c r="M3549"/>
    </row>
    <row r="3550" spans="1:13" ht="13.5" hidden="1" x14ac:dyDescent="0.25">
      <c r="A3550" s="196" t="s">
        <v>3629</v>
      </c>
      <c r="B3550" s="196" t="s">
        <v>3630</v>
      </c>
      <c r="C3550" s="196" t="s">
        <v>3647</v>
      </c>
      <c r="D3550" s="196" t="s">
        <v>3648</v>
      </c>
      <c r="E3550" s="197" t="s">
        <v>11</v>
      </c>
      <c r="F3550" s="196" t="s">
        <v>11</v>
      </c>
      <c r="G3550" s="196">
        <v>100557</v>
      </c>
      <c r="H3550" s="196" t="s">
        <v>3686</v>
      </c>
      <c r="I3550" s="196" t="s">
        <v>96</v>
      </c>
      <c r="J3550" s="196" t="s">
        <v>62</v>
      </c>
      <c r="K3550" s="197">
        <v>447.04</v>
      </c>
      <c r="L3550" s="196" t="s">
        <v>63</v>
      </c>
      <c r="M3550"/>
    </row>
    <row r="3551" spans="1:13" ht="13.5" hidden="1" x14ac:dyDescent="0.25">
      <c r="A3551" s="196" t="s">
        <v>3629</v>
      </c>
      <c r="B3551" s="196" t="s">
        <v>3630</v>
      </c>
      <c r="C3551" s="196" t="s">
        <v>3647</v>
      </c>
      <c r="D3551" s="196" t="s">
        <v>3648</v>
      </c>
      <c r="E3551" s="197" t="s">
        <v>11</v>
      </c>
      <c r="F3551" s="196" t="s">
        <v>11</v>
      </c>
      <c r="G3551" s="196">
        <v>100560</v>
      </c>
      <c r="H3551" s="196" t="s">
        <v>3687</v>
      </c>
      <c r="I3551" s="196" t="s">
        <v>96</v>
      </c>
      <c r="J3551" s="196" t="s">
        <v>62</v>
      </c>
      <c r="K3551" s="197">
        <v>123.09</v>
      </c>
      <c r="L3551" s="196" t="s">
        <v>63</v>
      </c>
      <c r="M3551"/>
    </row>
    <row r="3552" spans="1:13" ht="13.5" hidden="1" x14ac:dyDescent="0.25">
      <c r="A3552" s="196" t="s">
        <v>3629</v>
      </c>
      <c r="B3552" s="196" t="s">
        <v>3630</v>
      </c>
      <c r="C3552" s="196" t="s">
        <v>3647</v>
      </c>
      <c r="D3552" s="196" t="s">
        <v>3648</v>
      </c>
      <c r="E3552" s="197" t="s">
        <v>11</v>
      </c>
      <c r="F3552" s="196" t="s">
        <v>11</v>
      </c>
      <c r="G3552" s="196">
        <v>100561</v>
      </c>
      <c r="H3552" s="196" t="s">
        <v>3688</v>
      </c>
      <c r="I3552" s="196" t="s">
        <v>96</v>
      </c>
      <c r="J3552" s="196" t="s">
        <v>62</v>
      </c>
      <c r="K3552" s="197">
        <v>201.48</v>
      </c>
      <c r="L3552" s="196" t="s">
        <v>63</v>
      </c>
      <c r="M3552"/>
    </row>
    <row r="3553" spans="1:13" ht="13.5" hidden="1" x14ac:dyDescent="0.25">
      <c r="A3553" s="196" t="s">
        <v>3629</v>
      </c>
      <c r="B3553" s="196" t="s">
        <v>3630</v>
      </c>
      <c r="C3553" s="196" t="s">
        <v>3647</v>
      </c>
      <c r="D3553" s="196" t="s">
        <v>3648</v>
      </c>
      <c r="E3553" s="197" t="s">
        <v>11</v>
      </c>
      <c r="F3553" s="196" t="s">
        <v>11</v>
      </c>
      <c r="G3553" s="196">
        <v>100562</v>
      </c>
      <c r="H3553" s="196" t="s">
        <v>3689</v>
      </c>
      <c r="I3553" s="196" t="s">
        <v>96</v>
      </c>
      <c r="J3553" s="196" t="s">
        <v>62</v>
      </c>
      <c r="K3553" s="197">
        <v>296</v>
      </c>
      <c r="L3553" s="196" t="s">
        <v>63</v>
      </c>
      <c r="M3553"/>
    </row>
    <row r="3554" spans="1:13" ht="13.5" hidden="1" x14ac:dyDescent="0.25">
      <c r="A3554" s="196" t="s">
        <v>3629</v>
      </c>
      <c r="B3554" s="196" t="s">
        <v>3630</v>
      </c>
      <c r="C3554" s="196" t="s">
        <v>3647</v>
      </c>
      <c r="D3554" s="196" t="s">
        <v>3648</v>
      </c>
      <c r="E3554" s="197" t="s">
        <v>11</v>
      </c>
      <c r="F3554" s="196" t="s">
        <v>11</v>
      </c>
      <c r="G3554" s="196">
        <v>100563</v>
      </c>
      <c r="H3554" s="196" t="s">
        <v>3690</v>
      </c>
      <c r="I3554" s="196" t="s">
        <v>96</v>
      </c>
      <c r="J3554" s="196" t="s">
        <v>62</v>
      </c>
      <c r="K3554" s="197">
        <v>413.22</v>
      </c>
      <c r="L3554" s="196" t="s">
        <v>63</v>
      </c>
      <c r="M3554"/>
    </row>
    <row r="3555" spans="1:13" ht="13.5" hidden="1" x14ac:dyDescent="0.25">
      <c r="A3555" s="196" t="s">
        <v>3629</v>
      </c>
      <c r="B3555" s="196" t="s">
        <v>3630</v>
      </c>
      <c r="C3555" s="196" t="s">
        <v>3647</v>
      </c>
      <c r="D3555" s="196" t="s">
        <v>3648</v>
      </c>
      <c r="E3555" s="197" t="s">
        <v>11</v>
      </c>
      <c r="F3555" s="196" t="s">
        <v>11</v>
      </c>
      <c r="G3555" s="196">
        <v>101795</v>
      </c>
      <c r="H3555" s="196" t="s">
        <v>3691</v>
      </c>
      <c r="I3555" s="196" t="s">
        <v>96</v>
      </c>
      <c r="J3555" s="196" t="s">
        <v>62</v>
      </c>
      <c r="K3555" s="197">
        <v>623.16</v>
      </c>
      <c r="L3555" s="196" t="s">
        <v>63</v>
      </c>
      <c r="M3555"/>
    </row>
    <row r="3556" spans="1:13" ht="13.5" hidden="1" x14ac:dyDescent="0.25">
      <c r="A3556" s="196" t="s">
        <v>3629</v>
      </c>
      <c r="B3556" s="196" t="s">
        <v>3630</v>
      </c>
      <c r="C3556" s="196" t="s">
        <v>3647</v>
      </c>
      <c r="D3556" s="196" t="s">
        <v>3648</v>
      </c>
      <c r="E3556" s="197" t="s">
        <v>11</v>
      </c>
      <c r="F3556" s="196" t="s">
        <v>11</v>
      </c>
      <c r="G3556" s="196">
        <v>101798</v>
      </c>
      <c r="H3556" s="196" t="s">
        <v>3692</v>
      </c>
      <c r="I3556" s="196" t="s">
        <v>96</v>
      </c>
      <c r="J3556" s="196" t="s">
        <v>62</v>
      </c>
      <c r="K3556" s="197">
        <v>363.54</v>
      </c>
      <c r="L3556" s="196" t="s">
        <v>63</v>
      </c>
      <c r="M3556"/>
    </row>
    <row r="3557" spans="1:13" ht="13.5" hidden="1" x14ac:dyDescent="0.25">
      <c r="A3557" s="196" t="s">
        <v>3629</v>
      </c>
      <c r="B3557" s="196" t="s">
        <v>3630</v>
      </c>
      <c r="C3557" s="196" t="s">
        <v>3647</v>
      </c>
      <c r="D3557" s="196" t="s">
        <v>3648</v>
      </c>
      <c r="E3557" s="197" t="s">
        <v>11</v>
      </c>
      <c r="F3557" s="196" t="s">
        <v>11</v>
      </c>
      <c r="G3557" s="196">
        <v>101799</v>
      </c>
      <c r="H3557" s="196" t="s">
        <v>3693</v>
      </c>
      <c r="I3557" s="196" t="s">
        <v>96</v>
      </c>
      <c r="J3557" s="196" t="s">
        <v>62</v>
      </c>
      <c r="K3557" s="197">
        <v>869.7</v>
      </c>
      <c r="L3557" s="196" t="s">
        <v>63</v>
      </c>
      <c r="M3557"/>
    </row>
    <row r="3558" spans="1:13" ht="13.5" hidden="1" x14ac:dyDescent="0.25">
      <c r="A3558" s="196" t="s">
        <v>3629</v>
      </c>
      <c r="B3558" s="196" t="s">
        <v>3630</v>
      </c>
      <c r="C3558" s="196" t="s">
        <v>3694</v>
      </c>
      <c r="D3558" s="196" t="s">
        <v>3695</v>
      </c>
      <c r="E3558" s="197" t="s">
        <v>11</v>
      </c>
      <c r="F3558" s="196" t="s">
        <v>11</v>
      </c>
      <c r="G3558" s="196">
        <v>98397</v>
      </c>
      <c r="H3558" s="196" t="s">
        <v>3696</v>
      </c>
      <c r="I3558" s="196" t="s">
        <v>19</v>
      </c>
      <c r="J3558" s="196" t="s">
        <v>62</v>
      </c>
      <c r="K3558" s="197">
        <v>14.22</v>
      </c>
      <c r="L3558" s="196" t="s">
        <v>63</v>
      </c>
      <c r="M3558"/>
    </row>
    <row r="3559" spans="1:13" ht="13.5" hidden="1" x14ac:dyDescent="0.25">
      <c r="A3559" s="196" t="s">
        <v>3629</v>
      </c>
      <c r="B3559" s="196" t="s">
        <v>3630</v>
      </c>
      <c r="C3559" s="196" t="s">
        <v>3694</v>
      </c>
      <c r="D3559" s="196" t="s">
        <v>3695</v>
      </c>
      <c r="E3559" s="197" t="s">
        <v>11</v>
      </c>
      <c r="F3559" s="196" t="s">
        <v>11</v>
      </c>
      <c r="G3559" s="196">
        <v>103244</v>
      </c>
      <c r="H3559" s="196" t="s">
        <v>3697</v>
      </c>
      <c r="I3559" s="196" t="s">
        <v>96</v>
      </c>
      <c r="J3559" s="196" t="s">
        <v>62</v>
      </c>
      <c r="K3559" s="199">
        <v>2671.81</v>
      </c>
      <c r="L3559" s="196" t="s">
        <v>63</v>
      </c>
      <c r="M3559"/>
    </row>
    <row r="3560" spans="1:13" ht="13.5" hidden="1" x14ac:dyDescent="0.25">
      <c r="A3560" s="196" t="s">
        <v>3629</v>
      </c>
      <c r="B3560" s="196" t="s">
        <v>3630</v>
      </c>
      <c r="C3560" s="196" t="s">
        <v>3694</v>
      </c>
      <c r="D3560" s="196" t="s">
        <v>3695</v>
      </c>
      <c r="E3560" s="197" t="s">
        <v>11</v>
      </c>
      <c r="F3560" s="196" t="s">
        <v>11</v>
      </c>
      <c r="G3560" s="196">
        <v>103245</v>
      </c>
      <c r="H3560" s="196" t="s">
        <v>3698</v>
      </c>
      <c r="I3560" s="196" t="s">
        <v>96</v>
      </c>
      <c r="J3560" s="196" t="s">
        <v>62</v>
      </c>
      <c r="K3560" s="199">
        <v>2111.17</v>
      </c>
      <c r="L3560" s="196" t="s">
        <v>63</v>
      </c>
      <c r="M3560"/>
    </row>
    <row r="3561" spans="1:13" ht="13.5" hidden="1" x14ac:dyDescent="0.25">
      <c r="A3561" s="196" t="s">
        <v>3629</v>
      </c>
      <c r="B3561" s="196" t="s">
        <v>3630</v>
      </c>
      <c r="C3561" s="196" t="s">
        <v>3694</v>
      </c>
      <c r="D3561" s="196" t="s">
        <v>3695</v>
      </c>
      <c r="E3561" s="197" t="s">
        <v>11</v>
      </c>
      <c r="F3561" s="196" t="s">
        <v>11</v>
      </c>
      <c r="G3561" s="196">
        <v>103246</v>
      </c>
      <c r="H3561" s="196" t="s">
        <v>3699</v>
      </c>
      <c r="I3561" s="196" t="s">
        <v>96</v>
      </c>
      <c r="J3561" s="196" t="s">
        <v>62</v>
      </c>
      <c r="K3561" s="199">
        <v>2300.77</v>
      </c>
      <c r="L3561" s="196" t="s">
        <v>63</v>
      </c>
      <c r="M3561"/>
    </row>
    <row r="3562" spans="1:13" ht="13.5" hidden="1" x14ac:dyDescent="0.25">
      <c r="A3562" s="196" t="s">
        <v>3629</v>
      </c>
      <c r="B3562" s="196" t="s">
        <v>3630</v>
      </c>
      <c r="C3562" s="196" t="s">
        <v>3694</v>
      </c>
      <c r="D3562" s="196" t="s">
        <v>3695</v>
      </c>
      <c r="E3562" s="197" t="s">
        <v>11</v>
      </c>
      <c r="F3562" s="196" t="s">
        <v>11</v>
      </c>
      <c r="G3562" s="196">
        <v>103247</v>
      </c>
      <c r="H3562" s="196" t="s">
        <v>3700</v>
      </c>
      <c r="I3562" s="196" t="s">
        <v>96</v>
      </c>
      <c r="J3562" s="196" t="s">
        <v>62</v>
      </c>
      <c r="K3562" s="199">
        <v>2963.41</v>
      </c>
      <c r="L3562" s="196" t="s">
        <v>63</v>
      </c>
      <c r="M3562"/>
    </row>
    <row r="3563" spans="1:13" ht="13.5" hidden="1" x14ac:dyDescent="0.25">
      <c r="A3563" s="196" t="s">
        <v>3629</v>
      </c>
      <c r="B3563" s="196" t="s">
        <v>3630</v>
      </c>
      <c r="C3563" s="196" t="s">
        <v>3694</v>
      </c>
      <c r="D3563" s="196" t="s">
        <v>3695</v>
      </c>
      <c r="E3563" s="197" t="s">
        <v>11</v>
      </c>
      <c r="F3563" s="196" t="s">
        <v>11</v>
      </c>
      <c r="G3563" s="196">
        <v>103248</v>
      </c>
      <c r="H3563" s="196" t="s">
        <v>3701</v>
      </c>
      <c r="I3563" s="196" t="s">
        <v>96</v>
      </c>
      <c r="J3563" s="196" t="s">
        <v>62</v>
      </c>
      <c r="K3563" s="199">
        <v>2424.91</v>
      </c>
      <c r="L3563" s="196" t="s">
        <v>63</v>
      </c>
      <c r="M3563"/>
    </row>
    <row r="3564" spans="1:13" ht="13.5" hidden="1" x14ac:dyDescent="0.25">
      <c r="A3564" s="196" t="s">
        <v>3629</v>
      </c>
      <c r="B3564" s="196" t="s">
        <v>3630</v>
      </c>
      <c r="C3564" s="196" t="s">
        <v>3694</v>
      </c>
      <c r="D3564" s="196" t="s">
        <v>3695</v>
      </c>
      <c r="E3564" s="197" t="s">
        <v>11</v>
      </c>
      <c r="F3564" s="196" t="s">
        <v>11</v>
      </c>
      <c r="G3564" s="196">
        <v>103249</v>
      </c>
      <c r="H3564" s="196" t="s">
        <v>3702</v>
      </c>
      <c r="I3564" s="196" t="s">
        <v>96</v>
      </c>
      <c r="J3564" s="196" t="s">
        <v>62</v>
      </c>
      <c r="K3564" s="199">
        <v>2603.84</v>
      </c>
      <c r="L3564" s="196" t="s">
        <v>63</v>
      </c>
      <c r="M3564"/>
    </row>
    <row r="3565" spans="1:13" ht="13.5" hidden="1" x14ac:dyDescent="0.25">
      <c r="A3565" s="196" t="s">
        <v>3629</v>
      </c>
      <c r="B3565" s="196" t="s">
        <v>3630</v>
      </c>
      <c r="C3565" s="196" t="s">
        <v>3694</v>
      </c>
      <c r="D3565" s="196" t="s">
        <v>3695</v>
      </c>
      <c r="E3565" s="197" t="s">
        <v>11</v>
      </c>
      <c r="F3565" s="196" t="s">
        <v>11</v>
      </c>
      <c r="G3565" s="196">
        <v>103250</v>
      </c>
      <c r="H3565" s="196" t="s">
        <v>3703</v>
      </c>
      <c r="I3565" s="196" t="s">
        <v>96</v>
      </c>
      <c r="J3565" s="196" t="s">
        <v>62</v>
      </c>
      <c r="K3565" s="199">
        <v>4298.88</v>
      </c>
      <c r="L3565" s="196" t="s">
        <v>63</v>
      </c>
      <c r="M3565"/>
    </row>
    <row r="3566" spans="1:13" ht="13.5" hidden="1" x14ac:dyDescent="0.25">
      <c r="A3566" s="196" t="s">
        <v>3629</v>
      </c>
      <c r="B3566" s="196" t="s">
        <v>3630</v>
      </c>
      <c r="C3566" s="196" t="s">
        <v>3694</v>
      </c>
      <c r="D3566" s="196" t="s">
        <v>3695</v>
      </c>
      <c r="E3566" s="197" t="s">
        <v>11</v>
      </c>
      <c r="F3566" s="196" t="s">
        <v>11</v>
      </c>
      <c r="G3566" s="196">
        <v>103251</v>
      </c>
      <c r="H3566" s="196" t="s">
        <v>3704</v>
      </c>
      <c r="I3566" s="196" t="s">
        <v>96</v>
      </c>
      <c r="J3566" s="196" t="s">
        <v>62</v>
      </c>
      <c r="K3566" s="199">
        <v>3399.5</v>
      </c>
      <c r="L3566" s="196" t="s">
        <v>63</v>
      </c>
      <c r="M3566"/>
    </row>
    <row r="3567" spans="1:13" ht="13.5" hidden="1" x14ac:dyDescent="0.25">
      <c r="A3567" s="196" t="s">
        <v>3629</v>
      </c>
      <c r="B3567" s="196" t="s">
        <v>3630</v>
      </c>
      <c r="C3567" s="196" t="s">
        <v>3694</v>
      </c>
      <c r="D3567" s="196" t="s">
        <v>3695</v>
      </c>
      <c r="E3567" s="197" t="s">
        <v>11</v>
      </c>
      <c r="F3567" s="196" t="s">
        <v>11</v>
      </c>
      <c r="G3567" s="196">
        <v>103252</v>
      </c>
      <c r="H3567" s="196" t="s">
        <v>3705</v>
      </c>
      <c r="I3567" s="196" t="s">
        <v>96</v>
      </c>
      <c r="J3567" s="196" t="s">
        <v>62</v>
      </c>
      <c r="K3567" s="199">
        <v>3762.2</v>
      </c>
      <c r="L3567" s="196" t="s">
        <v>63</v>
      </c>
      <c r="M3567"/>
    </row>
    <row r="3568" spans="1:13" ht="13.5" hidden="1" x14ac:dyDescent="0.25">
      <c r="A3568" s="196" t="s">
        <v>3629</v>
      </c>
      <c r="B3568" s="196" t="s">
        <v>3630</v>
      </c>
      <c r="C3568" s="196" t="s">
        <v>3694</v>
      </c>
      <c r="D3568" s="196" t="s">
        <v>3695</v>
      </c>
      <c r="E3568" s="197" t="s">
        <v>11</v>
      </c>
      <c r="F3568" s="196" t="s">
        <v>11</v>
      </c>
      <c r="G3568" s="196">
        <v>103253</v>
      </c>
      <c r="H3568" s="196" t="s">
        <v>3706</v>
      </c>
      <c r="I3568" s="196" t="s">
        <v>96</v>
      </c>
      <c r="J3568" s="196" t="s">
        <v>62</v>
      </c>
      <c r="K3568" s="199">
        <v>5854.09</v>
      </c>
      <c r="L3568" s="196" t="s">
        <v>63</v>
      </c>
      <c r="M3568"/>
    </row>
    <row r="3569" spans="1:13" ht="13.5" hidden="1" x14ac:dyDescent="0.25">
      <c r="A3569" s="196" t="s">
        <v>3629</v>
      </c>
      <c r="B3569" s="196" t="s">
        <v>3630</v>
      </c>
      <c r="C3569" s="196" t="s">
        <v>3694</v>
      </c>
      <c r="D3569" s="196" t="s">
        <v>3695</v>
      </c>
      <c r="E3569" s="197" t="s">
        <v>11</v>
      </c>
      <c r="F3569" s="196" t="s">
        <v>11</v>
      </c>
      <c r="G3569" s="196">
        <v>103254</v>
      </c>
      <c r="H3569" s="196" t="s">
        <v>3707</v>
      </c>
      <c r="I3569" s="196" t="s">
        <v>96</v>
      </c>
      <c r="J3569" s="196" t="s">
        <v>62</v>
      </c>
      <c r="K3569" s="199">
        <v>4383.72</v>
      </c>
      <c r="L3569" s="196" t="s">
        <v>63</v>
      </c>
      <c r="M3569"/>
    </row>
    <row r="3570" spans="1:13" ht="13.5" hidden="1" x14ac:dyDescent="0.25">
      <c r="A3570" s="196" t="s">
        <v>3629</v>
      </c>
      <c r="B3570" s="196" t="s">
        <v>3630</v>
      </c>
      <c r="C3570" s="196" t="s">
        <v>3694</v>
      </c>
      <c r="D3570" s="196" t="s">
        <v>3695</v>
      </c>
      <c r="E3570" s="197" t="s">
        <v>11</v>
      </c>
      <c r="F3570" s="196" t="s">
        <v>11</v>
      </c>
      <c r="G3570" s="196">
        <v>103255</v>
      </c>
      <c r="H3570" s="196" t="s">
        <v>3708</v>
      </c>
      <c r="I3570" s="196" t="s">
        <v>96</v>
      </c>
      <c r="J3570" s="196" t="s">
        <v>62</v>
      </c>
      <c r="K3570" s="199">
        <v>4902.5</v>
      </c>
      <c r="L3570" s="196" t="s">
        <v>63</v>
      </c>
      <c r="M3570"/>
    </row>
    <row r="3571" spans="1:13" ht="13.5" hidden="1" x14ac:dyDescent="0.25">
      <c r="A3571" s="196" t="s">
        <v>3629</v>
      </c>
      <c r="B3571" s="196" t="s">
        <v>3630</v>
      </c>
      <c r="C3571" s="196" t="s">
        <v>3694</v>
      </c>
      <c r="D3571" s="196" t="s">
        <v>3695</v>
      </c>
      <c r="E3571" s="197" t="s">
        <v>11</v>
      </c>
      <c r="F3571" s="196" t="s">
        <v>11</v>
      </c>
      <c r="G3571" s="196">
        <v>103256</v>
      </c>
      <c r="H3571" s="196" t="s">
        <v>3709</v>
      </c>
      <c r="I3571" s="196" t="s">
        <v>96</v>
      </c>
      <c r="J3571" s="196" t="s">
        <v>62</v>
      </c>
      <c r="K3571" s="199">
        <v>10867.25</v>
      </c>
      <c r="L3571" s="196" t="s">
        <v>63</v>
      </c>
      <c r="M3571"/>
    </row>
    <row r="3572" spans="1:13" ht="13.5" hidden="1" x14ac:dyDescent="0.25">
      <c r="A3572" s="196" t="s">
        <v>3629</v>
      </c>
      <c r="B3572" s="196" t="s">
        <v>3630</v>
      </c>
      <c r="C3572" s="196" t="s">
        <v>3694</v>
      </c>
      <c r="D3572" s="196" t="s">
        <v>3695</v>
      </c>
      <c r="E3572" s="197" t="s">
        <v>11</v>
      </c>
      <c r="F3572" s="196" t="s">
        <v>11</v>
      </c>
      <c r="G3572" s="196">
        <v>103257</v>
      </c>
      <c r="H3572" s="196" t="s">
        <v>3710</v>
      </c>
      <c r="I3572" s="196" t="s">
        <v>96</v>
      </c>
      <c r="J3572" s="196" t="s">
        <v>62</v>
      </c>
      <c r="K3572" s="199">
        <v>6226.8</v>
      </c>
      <c r="L3572" s="196" t="s">
        <v>63</v>
      </c>
      <c r="M3572"/>
    </row>
    <row r="3573" spans="1:13" ht="13.5" hidden="1" x14ac:dyDescent="0.25">
      <c r="A3573" s="196" t="s">
        <v>3629</v>
      </c>
      <c r="B3573" s="196" t="s">
        <v>3630</v>
      </c>
      <c r="C3573" s="196" t="s">
        <v>3694</v>
      </c>
      <c r="D3573" s="196" t="s">
        <v>3695</v>
      </c>
      <c r="E3573" s="197" t="s">
        <v>11</v>
      </c>
      <c r="F3573" s="196" t="s">
        <v>11</v>
      </c>
      <c r="G3573" s="196">
        <v>103258</v>
      </c>
      <c r="H3573" s="196" t="s">
        <v>3711</v>
      </c>
      <c r="I3573" s="196" t="s">
        <v>96</v>
      </c>
      <c r="J3573" s="196" t="s">
        <v>62</v>
      </c>
      <c r="K3573" s="199">
        <v>12146.25</v>
      </c>
      <c r="L3573" s="196" t="s">
        <v>63</v>
      </c>
      <c r="M3573"/>
    </row>
    <row r="3574" spans="1:13" ht="13.5" hidden="1" x14ac:dyDescent="0.25">
      <c r="A3574" s="196" t="s">
        <v>3629</v>
      </c>
      <c r="B3574" s="196" t="s">
        <v>3630</v>
      </c>
      <c r="C3574" s="196" t="s">
        <v>3694</v>
      </c>
      <c r="D3574" s="196" t="s">
        <v>3695</v>
      </c>
      <c r="E3574" s="197" t="s">
        <v>11</v>
      </c>
      <c r="F3574" s="196" t="s">
        <v>11</v>
      </c>
      <c r="G3574" s="196">
        <v>103259</v>
      </c>
      <c r="H3574" s="196" t="s">
        <v>3712</v>
      </c>
      <c r="I3574" s="196" t="s">
        <v>96</v>
      </c>
      <c r="J3574" s="196" t="s">
        <v>62</v>
      </c>
      <c r="K3574" s="199">
        <v>6563.5</v>
      </c>
      <c r="L3574" s="196" t="s">
        <v>63</v>
      </c>
      <c r="M3574"/>
    </row>
    <row r="3575" spans="1:13" ht="13.5" hidden="1" x14ac:dyDescent="0.25">
      <c r="A3575" s="196" t="s">
        <v>3629</v>
      </c>
      <c r="B3575" s="196" t="s">
        <v>3630</v>
      </c>
      <c r="C3575" s="196" t="s">
        <v>3694</v>
      </c>
      <c r="D3575" s="196" t="s">
        <v>3695</v>
      </c>
      <c r="E3575" s="197" t="s">
        <v>11</v>
      </c>
      <c r="F3575" s="196" t="s">
        <v>11</v>
      </c>
      <c r="G3575" s="196">
        <v>103260</v>
      </c>
      <c r="H3575" s="196" t="s">
        <v>3713</v>
      </c>
      <c r="I3575" s="196" t="s">
        <v>96</v>
      </c>
      <c r="J3575" s="196" t="s">
        <v>62</v>
      </c>
      <c r="K3575" s="199">
        <v>6741.16</v>
      </c>
      <c r="L3575" s="196" t="s">
        <v>63</v>
      </c>
      <c r="M3575"/>
    </row>
    <row r="3576" spans="1:13" ht="13.5" hidden="1" x14ac:dyDescent="0.25">
      <c r="A3576" s="196" t="s">
        <v>3629</v>
      </c>
      <c r="B3576" s="196" t="s">
        <v>3630</v>
      </c>
      <c r="C3576" s="196" t="s">
        <v>3694</v>
      </c>
      <c r="D3576" s="196" t="s">
        <v>3695</v>
      </c>
      <c r="E3576" s="197" t="s">
        <v>11</v>
      </c>
      <c r="F3576" s="196" t="s">
        <v>11</v>
      </c>
      <c r="G3576" s="196">
        <v>103261</v>
      </c>
      <c r="H3576" s="196" t="s">
        <v>3714</v>
      </c>
      <c r="I3576" s="196" t="s">
        <v>96</v>
      </c>
      <c r="J3576" s="196" t="s">
        <v>62</v>
      </c>
      <c r="K3576" s="199">
        <v>13702.71</v>
      </c>
      <c r="L3576" s="196" t="s">
        <v>63</v>
      </c>
      <c r="M3576"/>
    </row>
    <row r="3577" spans="1:13" ht="13.5" hidden="1" x14ac:dyDescent="0.25">
      <c r="A3577" s="196" t="s">
        <v>3629</v>
      </c>
      <c r="B3577" s="196" t="s">
        <v>3630</v>
      </c>
      <c r="C3577" s="196" t="s">
        <v>3694</v>
      </c>
      <c r="D3577" s="196" t="s">
        <v>3695</v>
      </c>
      <c r="E3577" s="197" t="s">
        <v>11</v>
      </c>
      <c r="F3577" s="196" t="s">
        <v>11</v>
      </c>
      <c r="G3577" s="196">
        <v>103262</v>
      </c>
      <c r="H3577" s="196" t="s">
        <v>3715</v>
      </c>
      <c r="I3577" s="196" t="s">
        <v>96</v>
      </c>
      <c r="J3577" s="196" t="s">
        <v>62</v>
      </c>
      <c r="K3577" s="199">
        <v>8616.07</v>
      </c>
      <c r="L3577" s="196" t="s">
        <v>63</v>
      </c>
      <c r="M3577"/>
    </row>
    <row r="3578" spans="1:13" ht="13.5" hidden="1" x14ac:dyDescent="0.25">
      <c r="A3578" s="196" t="s">
        <v>3629</v>
      </c>
      <c r="B3578" s="196" t="s">
        <v>3630</v>
      </c>
      <c r="C3578" s="196" t="s">
        <v>3694</v>
      </c>
      <c r="D3578" s="196" t="s">
        <v>3695</v>
      </c>
      <c r="E3578" s="197" t="s">
        <v>11</v>
      </c>
      <c r="F3578" s="196" t="s">
        <v>11</v>
      </c>
      <c r="G3578" s="196">
        <v>103263</v>
      </c>
      <c r="H3578" s="196" t="s">
        <v>3716</v>
      </c>
      <c r="I3578" s="196" t="s">
        <v>96</v>
      </c>
      <c r="J3578" s="196" t="s">
        <v>62</v>
      </c>
      <c r="K3578" s="199">
        <v>18993.55</v>
      </c>
      <c r="L3578" s="196" t="s">
        <v>63</v>
      </c>
      <c r="M3578"/>
    </row>
    <row r="3579" spans="1:13" ht="13.5" hidden="1" x14ac:dyDescent="0.25">
      <c r="A3579" s="196" t="s">
        <v>3629</v>
      </c>
      <c r="B3579" s="196" t="s">
        <v>3630</v>
      </c>
      <c r="C3579" s="196" t="s">
        <v>3694</v>
      </c>
      <c r="D3579" s="196" t="s">
        <v>3695</v>
      </c>
      <c r="E3579" s="197" t="s">
        <v>11</v>
      </c>
      <c r="F3579" s="196" t="s">
        <v>11</v>
      </c>
      <c r="G3579" s="196">
        <v>103264</v>
      </c>
      <c r="H3579" s="196" t="s">
        <v>3717</v>
      </c>
      <c r="I3579" s="196" t="s">
        <v>96</v>
      </c>
      <c r="J3579" s="196" t="s">
        <v>62</v>
      </c>
      <c r="K3579" s="199">
        <v>10665.26</v>
      </c>
      <c r="L3579" s="196" t="s">
        <v>63</v>
      </c>
      <c r="M3579"/>
    </row>
    <row r="3580" spans="1:13" ht="13.5" hidden="1" x14ac:dyDescent="0.25">
      <c r="A3580" s="196" t="s">
        <v>3629</v>
      </c>
      <c r="B3580" s="196" t="s">
        <v>3630</v>
      </c>
      <c r="C3580" s="196" t="s">
        <v>3694</v>
      </c>
      <c r="D3580" s="196" t="s">
        <v>3695</v>
      </c>
      <c r="E3580" s="197" t="s">
        <v>11</v>
      </c>
      <c r="F3580" s="196" t="s">
        <v>11</v>
      </c>
      <c r="G3580" s="196">
        <v>103265</v>
      </c>
      <c r="H3580" s="196" t="s">
        <v>3718</v>
      </c>
      <c r="I3580" s="196" t="s">
        <v>96</v>
      </c>
      <c r="J3580" s="196" t="s">
        <v>62</v>
      </c>
      <c r="K3580" s="199">
        <v>22891.86</v>
      </c>
      <c r="L3580" s="196" t="s">
        <v>63</v>
      </c>
      <c r="M3580"/>
    </row>
    <row r="3581" spans="1:13" ht="13.5" hidden="1" x14ac:dyDescent="0.25">
      <c r="A3581" s="196" t="s">
        <v>3629</v>
      </c>
      <c r="B3581" s="196" t="s">
        <v>3630</v>
      </c>
      <c r="C3581" s="196" t="s">
        <v>3694</v>
      </c>
      <c r="D3581" s="196" t="s">
        <v>3695</v>
      </c>
      <c r="E3581" s="197" t="s">
        <v>11</v>
      </c>
      <c r="F3581" s="196" t="s">
        <v>11</v>
      </c>
      <c r="G3581" s="196">
        <v>103266</v>
      </c>
      <c r="H3581" s="196" t="s">
        <v>3719</v>
      </c>
      <c r="I3581" s="196" t="s">
        <v>96</v>
      </c>
      <c r="J3581" s="196" t="s">
        <v>62</v>
      </c>
      <c r="K3581" s="199">
        <v>11907.55</v>
      </c>
      <c r="L3581" s="196" t="s">
        <v>63</v>
      </c>
      <c r="M3581"/>
    </row>
    <row r="3582" spans="1:13" ht="13.5" hidden="1" x14ac:dyDescent="0.25">
      <c r="A3582" s="196" t="s">
        <v>3629</v>
      </c>
      <c r="B3582" s="196" t="s">
        <v>3630</v>
      </c>
      <c r="C3582" s="196" t="s">
        <v>3694</v>
      </c>
      <c r="D3582" s="196" t="s">
        <v>3695</v>
      </c>
      <c r="E3582" s="197" t="s">
        <v>11</v>
      </c>
      <c r="F3582" s="196" t="s">
        <v>11</v>
      </c>
      <c r="G3582" s="196">
        <v>103267</v>
      </c>
      <c r="H3582" s="196" t="s">
        <v>3720</v>
      </c>
      <c r="I3582" s="196" t="s">
        <v>96</v>
      </c>
      <c r="J3582" s="196" t="s">
        <v>62</v>
      </c>
      <c r="K3582" s="199">
        <v>6805</v>
      </c>
      <c r="L3582" s="196" t="s">
        <v>63</v>
      </c>
      <c r="M3582"/>
    </row>
    <row r="3583" spans="1:13" ht="13.5" hidden="1" x14ac:dyDescent="0.25">
      <c r="A3583" s="196" t="s">
        <v>3629</v>
      </c>
      <c r="B3583" s="196" t="s">
        <v>3630</v>
      </c>
      <c r="C3583" s="196" t="s">
        <v>3694</v>
      </c>
      <c r="D3583" s="196" t="s">
        <v>3695</v>
      </c>
      <c r="E3583" s="197" t="s">
        <v>11</v>
      </c>
      <c r="F3583" s="196" t="s">
        <v>11</v>
      </c>
      <c r="G3583" s="196">
        <v>103268</v>
      </c>
      <c r="H3583" s="196" t="s">
        <v>3721</v>
      </c>
      <c r="I3583" s="196" t="s">
        <v>96</v>
      </c>
      <c r="J3583" s="196" t="s">
        <v>62</v>
      </c>
      <c r="K3583" s="199">
        <v>8070.38</v>
      </c>
      <c r="L3583" s="196" t="s">
        <v>63</v>
      </c>
      <c r="M3583"/>
    </row>
    <row r="3584" spans="1:13" ht="13.5" hidden="1" x14ac:dyDescent="0.25">
      <c r="A3584" s="196" t="s">
        <v>3629</v>
      </c>
      <c r="B3584" s="196" t="s">
        <v>3630</v>
      </c>
      <c r="C3584" s="196" t="s">
        <v>3694</v>
      </c>
      <c r="D3584" s="196" t="s">
        <v>3695</v>
      </c>
      <c r="E3584" s="197" t="s">
        <v>11</v>
      </c>
      <c r="F3584" s="196" t="s">
        <v>11</v>
      </c>
      <c r="G3584" s="196">
        <v>103269</v>
      </c>
      <c r="H3584" s="196" t="s">
        <v>3722</v>
      </c>
      <c r="I3584" s="196" t="s">
        <v>96</v>
      </c>
      <c r="J3584" s="196" t="s">
        <v>62</v>
      </c>
      <c r="K3584" s="199">
        <v>8357.2099999999991</v>
      </c>
      <c r="L3584" s="196" t="s">
        <v>63</v>
      </c>
      <c r="M3584"/>
    </row>
    <row r="3585" spans="1:13" ht="13.5" hidden="1" x14ac:dyDescent="0.25">
      <c r="A3585" s="196" t="s">
        <v>3629</v>
      </c>
      <c r="B3585" s="196" t="s">
        <v>3630</v>
      </c>
      <c r="C3585" s="196" t="s">
        <v>3694</v>
      </c>
      <c r="D3585" s="196" t="s">
        <v>3695</v>
      </c>
      <c r="E3585" s="197" t="s">
        <v>11</v>
      </c>
      <c r="F3585" s="196" t="s">
        <v>11</v>
      </c>
      <c r="G3585" s="196">
        <v>103270</v>
      </c>
      <c r="H3585" s="196" t="s">
        <v>3723</v>
      </c>
      <c r="I3585" s="196" t="s">
        <v>96</v>
      </c>
      <c r="J3585" s="196" t="s">
        <v>62</v>
      </c>
      <c r="K3585" s="199">
        <v>8673.32</v>
      </c>
      <c r="L3585" s="196" t="s">
        <v>63</v>
      </c>
      <c r="M3585"/>
    </row>
    <row r="3586" spans="1:13" ht="13.5" hidden="1" x14ac:dyDescent="0.25">
      <c r="A3586" s="196" t="s">
        <v>3629</v>
      </c>
      <c r="B3586" s="196" t="s">
        <v>3630</v>
      </c>
      <c r="C3586" s="196" t="s">
        <v>3694</v>
      </c>
      <c r="D3586" s="196" t="s">
        <v>3695</v>
      </c>
      <c r="E3586" s="197" t="s">
        <v>11</v>
      </c>
      <c r="F3586" s="196" t="s">
        <v>11</v>
      </c>
      <c r="G3586" s="196">
        <v>103271</v>
      </c>
      <c r="H3586" s="196" t="s">
        <v>3724</v>
      </c>
      <c r="I3586" s="196" t="s">
        <v>96</v>
      </c>
      <c r="J3586" s="196" t="s">
        <v>62</v>
      </c>
      <c r="K3586" s="199">
        <v>12279.82</v>
      </c>
      <c r="L3586" s="196" t="s">
        <v>63</v>
      </c>
      <c r="M3586"/>
    </row>
    <row r="3587" spans="1:13" ht="13.5" hidden="1" x14ac:dyDescent="0.25">
      <c r="A3587" s="196" t="s">
        <v>3629</v>
      </c>
      <c r="B3587" s="196" t="s">
        <v>3630</v>
      </c>
      <c r="C3587" s="196" t="s">
        <v>3694</v>
      </c>
      <c r="D3587" s="196" t="s">
        <v>3695</v>
      </c>
      <c r="E3587" s="197" t="s">
        <v>11</v>
      </c>
      <c r="F3587" s="196" t="s">
        <v>11</v>
      </c>
      <c r="G3587" s="196">
        <v>103272</v>
      </c>
      <c r="H3587" s="196" t="s">
        <v>3725</v>
      </c>
      <c r="I3587" s="196" t="s">
        <v>96</v>
      </c>
      <c r="J3587" s="196" t="s">
        <v>62</v>
      </c>
      <c r="K3587" s="199">
        <v>12681.81</v>
      </c>
      <c r="L3587" s="196" t="s">
        <v>63</v>
      </c>
      <c r="M3587"/>
    </row>
    <row r="3588" spans="1:13" ht="13.5" hidden="1" x14ac:dyDescent="0.25">
      <c r="A3588" s="196" t="s">
        <v>3629</v>
      </c>
      <c r="B3588" s="196" t="s">
        <v>3630</v>
      </c>
      <c r="C3588" s="196" t="s">
        <v>3694</v>
      </c>
      <c r="D3588" s="196" t="s">
        <v>3695</v>
      </c>
      <c r="E3588" s="197" t="s">
        <v>11</v>
      </c>
      <c r="F3588" s="196" t="s">
        <v>11</v>
      </c>
      <c r="G3588" s="196">
        <v>103273</v>
      </c>
      <c r="H3588" s="196" t="s">
        <v>3726</v>
      </c>
      <c r="I3588" s="196" t="s">
        <v>96</v>
      </c>
      <c r="J3588" s="196" t="s">
        <v>62</v>
      </c>
      <c r="K3588" s="199">
        <v>13028.34</v>
      </c>
      <c r="L3588" s="196" t="s">
        <v>63</v>
      </c>
      <c r="M3588"/>
    </row>
    <row r="3589" spans="1:13" ht="13.5" hidden="1" x14ac:dyDescent="0.25">
      <c r="A3589" s="196" t="s">
        <v>3629</v>
      </c>
      <c r="B3589" s="196" t="s">
        <v>3630</v>
      </c>
      <c r="C3589" s="196" t="s">
        <v>3694</v>
      </c>
      <c r="D3589" s="196" t="s">
        <v>3695</v>
      </c>
      <c r="E3589" s="197" t="s">
        <v>11</v>
      </c>
      <c r="F3589" s="196" t="s">
        <v>11</v>
      </c>
      <c r="G3589" s="196">
        <v>103274</v>
      </c>
      <c r="H3589" s="196" t="s">
        <v>3727</v>
      </c>
      <c r="I3589" s="196" t="s">
        <v>96</v>
      </c>
      <c r="J3589" s="196" t="s">
        <v>62</v>
      </c>
      <c r="K3589" s="199">
        <v>14918.95</v>
      </c>
      <c r="L3589" s="196" t="s">
        <v>63</v>
      </c>
      <c r="M3589"/>
    </row>
    <row r="3590" spans="1:13" ht="13.5" hidden="1" x14ac:dyDescent="0.25">
      <c r="A3590" s="196" t="s">
        <v>3629</v>
      </c>
      <c r="B3590" s="196" t="s">
        <v>3630</v>
      </c>
      <c r="C3590" s="196" t="s">
        <v>3694</v>
      </c>
      <c r="D3590" s="196" t="s">
        <v>3695</v>
      </c>
      <c r="E3590" s="197" t="s">
        <v>11</v>
      </c>
      <c r="F3590" s="196" t="s">
        <v>11</v>
      </c>
      <c r="G3590" s="196">
        <v>103275</v>
      </c>
      <c r="H3590" s="196" t="s">
        <v>3728</v>
      </c>
      <c r="I3590" s="196" t="s">
        <v>96</v>
      </c>
      <c r="J3590" s="196" t="s">
        <v>62</v>
      </c>
      <c r="K3590" s="199">
        <v>14841.77</v>
      </c>
      <c r="L3590" s="196" t="s">
        <v>63</v>
      </c>
      <c r="M3590"/>
    </row>
    <row r="3591" spans="1:13" ht="13.5" hidden="1" x14ac:dyDescent="0.25">
      <c r="A3591" s="196" t="s">
        <v>3629</v>
      </c>
      <c r="B3591" s="196" t="s">
        <v>3630</v>
      </c>
      <c r="C3591" s="196" t="s">
        <v>3694</v>
      </c>
      <c r="D3591" s="196" t="s">
        <v>3695</v>
      </c>
      <c r="E3591" s="197" t="s">
        <v>11</v>
      </c>
      <c r="F3591" s="196" t="s">
        <v>11</v>
      </c>
      <c r="G3591" s="196">
        <v>103276</v>
      </c>
      <c r="H3591" s="196" t="s">
        <v>3729</v>
      </c>
      <c r="I3591" s="196" t="s">
        <v>96</v>
      </c>
      <c r="J3591" s="196" t="s">
        <v>62</v>
      </c>
      <c r="K3591" s="199">
        <v>15573</v>
      </c>
      <c r="L3591" s="196" t="s">
        <v>63</v>
      </c>
      <c r="M3591"/>
    </row>
    <row r="3592" spans="1:13" ht="13.5" hidden="1" x14ac:dyDescent="0.25">
      <c r="A3592" s="196" t="s">
        <v>3629</v>
      </c>
      <c r="B3592" s="196" t="s">
        <v>3630</v>
      </c>
      <c r="C3592" s="196" t="s">
        <v>3694</v>
      </c>
      <c r="D3592" s="196" t="s">
        <v>3695</v>
      </c>
      <c r="E3592" s="197" t="s">
        <v>11</v>
      </c>
      <c r="F3592" s="196" t="s">
        <v>11</v>
      </c>
      <c r="G3592" s="196">
        <v>103277</v>
      </c>
      <c r="H3592" s="196" t="s">
        <v>3730</v>
      </c>
      <c r="I3592" s="196" t="s">
        <v>96</v>
      </c>
      <c r="J3592" s="196" t="s">
        <v>62</v>
      </c>
      <c r="K3592" s="199">
        <v>28703.85</v>
      </c>
      <c r="L3592" s="196" t="s">
        <v>63</v>
      </c>
      <c r="M3592"/>
    </row>
    <row r="3593" spans="1:13" ht="13.5" hidden="1" x14ac:dyDescent="0.25">
      <c r="A3593" s="196" t="s">
        <v>3629</v>
      </c>
      <c r="B3593" s="196" t="s">
        <v>3630</v>
      </c>
      <c r="C3593" s="196" t="s">
        <v>3694</v>
      </c>
      <c r="D3593" s="196" t="s">
        <v>3695</v>
      </c>
      <c r="E3593" s="197" t="s">
        <v>11</v>
      </c>
      <c r="F3593" s="196" t="s">
        <v>11</v>
      </c>
      <c r="G3593" s="196">
        <v>103278</v>
      </c>
      <c r="H3593" s="196" t="s">
        <v>3731</v>
      </c>
      <c r="I3593" s="196" t="s">
        <v>96</v>
      </c>
      <c r="J3593" s="196" t="s">
        <v>62</v>
      </c>
      <c r="K3593" s="199">
        <v>36740.300000000003</v>
      </c>
      <c r="L3593" s="196" t="s">
        <v>63</v>
      </c>
      <c r="M3593"/>
    </row>
    <row r="3594" spans="1:13" ht="13.5" hidden="1" x14ac:dyDescent="0.25">
      <c r="A3594" s="196" t="s">
        <v>3629</v>
      </c>
      <c r="B3594" s="196" t="s">
        <v>3630</v>
      </c>
      <c r="C3594" s="196" t="s">
        <v>3694</v>
      </c>
      <c r="D3594" s="196" t="s">
        <v>3695</v>
      </c>
      <c r="E3594" s="197" t="s">
        <v>11</v>
      </c>
      <c r="F3594" s="196" t="s">
        <v>11</v>
      </c>
      <c r="G3594" s="196">
        <v>103288</v>
      </c>
      <c r="H3594" s="196" t="s">
        <v>3732</v>
      </c>
      <c r="I3594" s="196" t="s">
        <v>96</v>
      </c>
      <c r="J3594" s="196" t="s">
        <v>62</v>
      </c>
      <c r="K3594" s="197">
        <v>19.690000000000001</v>
      </c>
      <c r="L3594" s="196" t="s">
        <v>63</v>
      </c>
      <c r="M3594"/>
    </row>
    <row r="3595" spans="1:13" ht="13.5" hidden="1" x14ac:dyDescent="0.25">
      <c r="A3595" s="196" t="s">
        <v>3629</v>
      </c>
      <c r="B3595" s="196" t="s">
        <v>3630</v>
      </c>
      <c r="C3595" s="196" t="s">
        <v>3694</v>
      </c>
      <c r="D3595" s="196" t="s">
        <v>3695</v>
      </c>
      <c r="E3595" s="197" t="s">
        <v>11</v>
      </c>
      <c r="F3595" s="196" t="s">
        <v>11</v>
      </c>
      <c r="G3595" s="196">
        <v>103289</v>
      </c>
      <c r="H3595" s="196" t="s">
        <v>3733</v>
      </c>
      <c r="I3595" s="196" t="s">
        <v>9</v>
      </c>
      <c r="J3595" s="196" t="s">
        <v>62</v>
      </c>
      <c r="K3595" s="197">
        <v>32.47</v>
      </c>
      <c r="L3595" s="196" t="s">
        <v>63</v>
      </c>
      <c r="M3595"/>
    </row>
    <row r="3596" spans="1:13" ht="13.5" hidden="1" x14ac:dyDescent="0.25">
      <c r="A3596" s="196" t="s">
        <v>3629</v>
      </c>
      <c r="B3596" s="196" t="s">
        <v>3630</v>
      </c>
      <c r="C3596" s="196" t="s">
        <v>3694</v>
      </c>
      <c r="D3596" s="196" t="s">
        <v>3695</v>
      </c>
      <c r="E3596" s="197" t="s">
        <v>11</v>
      </c>
      <c r="F3596" s="196" t="s">
        <v>11</v>
      </c>
      <c r="G3596" s="196">
        <v>103290</v>
      </c>
      <c r="H3596" s="196" t="s">
        <v>3734</v>
      </c>
      <c r="I3596" s="196" t="s">
        <v>9</v>
      </c>
      <c r="J3596" s="196" t="s">
        <v>62</v>
      </c>
      <c r="K3596" s="197">
        <v>49.26</v>
      </c>
      <c r="L3596" s="196" t="s">
        <v>63</v>
      </c>
      <c r="M3596"/>
    </row>
    <row r="3597" spans="1:13" ht="13.5" hidden="1" x14ac:dyDescent="0.25">
      <c r="A3597" s="196" t="s">
        <v>3629</v>
      </c>
      <c r="B3597" s="196" t="s">
        <v>3630</v>
      </c>
      <c r="C3597" s="196" t="s">
        <v>3694</v>
      </c>
      <c r="D3597" s="196" t="s">
        <v>3695</v>
      </c>
      <c r="E3597" s="197" t="s">
        <v>11</v>
      </c>
      <c r="F3597" s="196" t="s">
        <v>11</v>
      </c>
      <c r="G3597" s="196">
        <v>103291</v>
      </c>
      <c r="H3597" s="196" t="s">
        <v>3735</v>
      </c>
      <c r="I3597" s="196" t="s">
        <v>9</v>
      </c>
      <c r="J3597" s="196" t="s">
        <v>62</v>
      </c>
      <c r="K3597" s="197">
        <v>61.53</v>
      </c>
      <c r="L3597" s="196" t="s">
        <v>63</v>
      </c>
      <c r="M3597"/>
    </row>
    <row r="3598" spans="1:13" ht="13.5" hidden="1" x14ac:dyDescent="0.25">
      <c r="A3598" s="196" t="s">
        <v>3629</v>
      </c>
      <c r="B3598" s="196" t="s">
        <v>3630</v>
      </c>
      <c r="C3598" s="196" t="s">
        <v>3694</v>
      </c>
      <c r="D3598" s="196" t="s">
        <v>3695</v>
      </c>
      <c r="E3598" s="197" t="s">
        <v>11</v>
      </c>
      <c r="F3598" s="196" t="s">
        <v>11</v>
      </c>
      <c r="G3598" s="196">
        <v>103292</v>
      </c>
      <c r="H3598" s="196" t="s">
        <v>3736</v>
      </c>
      <c r="I3598" s="196" t="s">
        <v>9</v>
      </c>
      <c r="J3598" s="196" t="s">
        <v>62</v>
      </c>
      <c r="K3598" s="197">
        <v>73.95</v>
      </c>
      <c r="L3598" s="196" t="s">
        <v>63</v>
      </c>
      <c r="M3598"/>
    </row>
    <row r="3599" spans="1:13" ht="13.5" hidden="1" x14ac:dyDescent="0.25">
      <c r="A3599" s="196" t="s">
        <v>3629</v>
      </c>
      <c r="B3599" s="196" t="s">
        <v>3630</v>
      </c>
      <c r="C3599" s="196" t="s">
        <v>3737</v>
      </c>
      <c r="D3599" s="196" t="s">
        <v>3738</v>
      </c>
      <c r="E3599" s="197" t="s">
        <v>11</v>
      </c>
      <c r="F3599" s="196" t="s">
        <v>11</v>
      </c>
      <c r="G3599" s="196">
        <v>101936</v>
      </c>
      <c r="H3599" s="196" t="s">
        <v>3739</v>
      </c>
      <c r="I3599" s="196" t="s">
        <v>96</v>
      </c>
      <c r="J3599" s="196" t="s">
        <v>62</v>
      </c>
      <c r="K3599" s="199">
        <v>9103.93</v>
      </c>
      <c r="L3599" s="196" t="s">
        <v>63</v>
      </c>
      <c r="M3599"/>
    </row>
    <row r="3600" spans="1:13" ht="13.5" hidden="1" x14ac:dyDescent="0.25">
      <c r="A3600" s="196" t="s">
        <v>3629</v>
      </c>
      <c r="B3600" s="196" t="s">
        <v>3630</v>
      </c>
      <c r="C3600" s="196" t="s">
        <v>3737</v>
      </c>
      <c r="D3600" s="196" t="s">
        <v>3738</v>
      </c>
      <c r="E3600" s="197" t="s">
        <v>11</v>
      </c>
      <c r="F3600" s="196" t="s">
        <v>11</v>
      </c>
      <c r="G3600" s="196">
        <v>101937</v>
      </c>
      <c r="H3600" s="196" t="s">
        <v>3740</v>
      </c>
      <c r="I3600" s="196" t="s">
        <v>96</v>
      </c>
      <c r="J3600" s="196" t="s">
        <v>62</v>
      </c>
      <c r="K3600" s="199">
        <v>17124.3</v>
      </c>
      <c r="L3600" s="196" t="s">
        <v>63</v>
      </c>
      <c r="M3600"/>
    </row>
    <row r="3601" spans="1:13" ht="13.5" hidden="1" x14ac:dyDescent="0.25">
      <c r="A3601" s="196" t="s">
        <v>3629</v>
      </c>
      <c r="B3601" s="196" t="s">
        <v>3630</v>
      </c>
      <c r="C3601" s="196" t="s">
        <v>3741</v>
      </c>
      <c r="D3601" s="196" t="s">
        <v>3742</v>
      </c>
      <c r="E3601" s="197" t="s">
        <v>11</v>
      </c>
      <c r="F3601" s="196" t="s">
        <v>11</v>
      </c>
      <c r="G3601" s="196">
        <v>98294</v>
      </c>
      <c r="H3601" s="196" t="s">
        <v>3743</v>
      </c>
      <c r="I3601" s="196" t="s">
        <v>9</v>
      </c>
      <c r="J3601" s="196" t="s">
        <v>62</v>
      </c>
      <c r="K3601" s="197">
        <v>7.49</v>
      </c>
      <c r="L3601" s="196" t="s">
        <v>63</v>
      </c>
      <c r="M3601"/>
    </row>
    <row r="3602" spans="1:13" ht="13.5" hidden="1" x14ac:dyDescent="0.25">
      <c r="A3602" s="196" t="s">
        <v>3629</v>
      </c>
      <c r="B3602" s="196" t="s">
        <v>3630</v>
      </c>
      <c r="C3602" s="196" t="s">
        <v>3741</v>
      </c>
      <c r="D3602" s="196" t="s">
        <v>3742</v>
      </c>
      <c r="E3602" s="197" t="s">
        <v>11</v>
      </c>
      <c r="F3602" s="196" t="s">
        <v>11</v>
      </c>
      <c r="G3602" s="196">
        <v>98295</v>
      </c>
      <c r="H3602" s="196" t="s">
        <v>3744</v>
      </c>
      <c r="I3602" s="196" t="s">
        <v>9</v>
      </c>
      <c r="J3602" s="196" t="s">
        <v>62</v>
      </c>
      <c r="K3602" s="197">
        <v>6.43</v>
      </c>
      <c r="L3602" s="196" t="s">
        <v>63</v>
      </c>
      <c r="M3602"/>
    </row>
    <row r="3603" spans="1:13" ht="13.5" hidden="1" x14ac:dyDescent="0.25">
      <c r="A3603" s="196" t="s">
        <v>3629</v>
      </c>
      <c r="B3603" s="196" t="s">
        <v>3630</v>
      </c>
      <c r="C3603" s="196" t="s">
        <v>3741</v>
      </c>
      <c r="D3603" s="196" t="s">
        <v>3742</v>
      </c>
      <c r="E3603" s="197" t="s">
        <v>11</v>
      </c>
      <c r="F3603" s="196" t="s">
        <v>11</v>
      </c>
      <c r="G3603" s="196">
        <v>98296</v>
      </c>
      <c r="H3603" s="196" t="s">
        <v>3745</v>
      </c>
      <c r="I3603" s="196" t="s">
        <v>9</v>
      </c>
      <c r="J3603" s="196" t="s">
        <v>62</v>
      </c>
      <c r="K3603" s="197">
        <v>10.98</v>
      </c>
      <c r="L3603" s="196" t="s">
        <v>63</v>
      </c>
      <c r="M3603"/>
    </row>
    <row r="3604" spans="1:13" ht="13.5" hidden="1" x14ac:dyDescent="0.25">
      <c r="A3604" s="196" t="s">
        <v>3629</v>
      </c>
      <c r="B3604" s="196" t="s">
        <v>3630</v>
      </c>
      <c r="C3604" s="196" t="s">
        <v>3741</v>
      </c>
      <c r="D3604" s="196" t="s">
        <v>3742</v>
      </c>
      <c r="E3604" s="197" t="s">
        <v>11</v>
      </c>
      <c r="F3604" s="196" t="s">
        <v>11</v>
      </c>
      <c r="G3604" s="196">
        <v>98297</v>
      </c>
      <c r="H3604" s="196" t="s">
        <v>3746</v>
      </c>
      <c r="I3604" s="196" t="s">
        <v>9</v>
      </c>
      <c r="J3604" s="196" t="s">
        <v>62</v>
      </c>
      <c r="K3604" s="197">
        <v>9.2899999999999991</v>
      </c>
      <c r="L3604" s="196" t="s">
        <v>63</v>
      </c>
      <c r="M3604"/>
    </row>
    <row r="3605" spans="1:13" ht="13.5" hidden="1" x14ac:dyDescent="0.25">
      <c r="A3605" s="196" t="s">
        <v>3629</v>
      </c>
      <c r="B3605" s="196" t="s">
        <v>3630</v>
      </c>
      <c r="C3605" s="196" t="s">
        <v>3741</v>
      </c>
      <c r="D3605" s="196" t="s">
        <v>3742</v>
      </c>
      <c r="E3605" s="197" t="s">
        <v>11</v>
      </c>
      <c r="F3605" s="196" t="s">
        <v>11</v>
      </c>
      <c r="G3605" s="196">
        <v>98298</v>
      </c>
      <c r="H3605" s="196" t="s">
        <v>3747</v>
      </c>
      <c r="I3605" s="196" t="s">
        <v>9</v>
      </c>
      <c r="J3605" s="196" t="s">
        <v>62</v>
      </c>
      <c r="K3605" s="197">
        <v>26.09</v>
      </c>
      <c r="L3605" s="196" t="s">
        <v>63</v>
      </c>
      <c r="M3605"/>
    </row>
    <row r="3606" spans="1:13" ht="13.5" hidden="1" x14ac:dyDescent="0.25">
      <c r="A3606" s="196" t="s">
        <v>3629</v>
      </c>
      <c r="B3606" s="196" t="s">
        <v>3630</v>
      </c>
      <c r="C3606" s="196" t="s">
        <v>3741</v>
      </c>
      <c r="D3606" s="196" t="s">
        <v>3742</v>
      </c>
      <c r="E3606" s="197" t="s">
        <v>11</v>
      </c>
      <c r="F3606" s="196" t="s">
        <v>11</v>
      </c>
      <c r="G3606" s="196">
        <v>98299</v>
      </c>
      <c r="H3606" s="196" t="s">
        <v>3748</v>
      </c>
      <c r="I3606" s="196" t="s">
        <v>9</v>
      </c>
      <c r="J3606" s="196" t="s">
        <v>62</v>
      </c>
      <c r="K3606" s="197">
        <v>24</v>
      </c>
      <c r="L3606" s="196" t="s">
        <v>63</v>
      </c>
      <c r="M3606"/>
    </row>
    <row r="3607" spans="1:13" ht="13.5" hidden="1" x14ac:dyDescent="0.25">
      <c r="A3607" s="196" t="s">
        <v>3629</v>
      </c>
      <c r="B3607" s="196" t="s">
        <v>3630</v>
      </c>
      <c r="C3607" s="196" t="s">
        <v>3741</v>
      </c>
      <c r="D3607" s="196" t="s">
        <v>3742</v>
      </c>
      <c r="E3607" s="197" t="s">
        <v>11</v>
      </c>
      <c r="F3607" s="196" t="s">
        <v>11</v>
      </c>
      <c r="G3607" s="196">
        <v>98300</v>
      </c>
      <c r="H3607" s="196" t="s">
        <v>3749</v>
      </c>
      <c r="I3607" s="196" t="s">
        <v>9</v>
      </c>
      <c r="J3607" s="196" t="s">
        <v>62</v>
      </c>
      <c r="K3607" s="197">
        <v>7.78</v>
      </c>
      <c r="L3607" s="196" t="s">
        <v>63</v>
      </c>
      <c r="M3607"/>
    </row>
    <row r="3608" spans="1:13" ht="13.5" hidden="1" x14ac:dyDescent="0.25">
      <c r="A3608" s="196" t="s">
        <v>3629</v>
      </c>
      <c r="B3608" s="196" t="s">
        <v>3630</v>
      </c>
      <c r="C3608" s="196" t="s">
        <v>3741</v>
      </c>
      <c r="D3608" s="196" t="s">
        <v>3742</v>
      </c>
      <c r="E3608" s="197" t="s">
        <v>11</v>
      </c>
      <c r="F3608" s="196" t="s">
        <v>11</v>
      </c>
      <c r="G3608" s="196">
        <v>98301</v>
      </c>
      <c r="H3608" s="196" t="s">
        <v>3750</v>
      </c>
      <c r="I3608" s="196" t="s">
        <v>96</v>
      </c>
      <c r="J3608" s="196" t="s">
        <v>62</v>
      </c>
      <c r="K3608" s="197">
        <v>791.77</v>
      </c>
      <c r="L3608" s="196" t="s">
        <v>63</v>
      </c>
      <c r="M3608"/>
    </row>
    <row r="3609" spans="1:13" ht="13.5" hidden="1" x14ac:dyDescent="0.25">
      <c r="A3609" s="196" t="s">
        <v>3629</v>
      </c>
      <c r="B3609" s="196" t="s">
        <v>3630</v>
      </c>
      <c r="C3609" s="196" t="s">
        <v>3741</v>
      </c>
      <c r="D3609" s="196" t="s">
        <v>3742</v>
      </c>
      <c r="E3609" s="197" t="s">
        <v>11</v>
      </c>
      <c r="F3609" s="196" t="s">
        <v>11</v>
      </c>
      <c r="G3609" s="196">
        <v>98302</v>
      </c>
      <c r="H3609" s="196" t="s">
        <v>3751</v>
      </c>
      <c r="I3609" s="196" t="s">
        <v>96</v>
      </c>
      <c r="J3609" s="196" t="s">
        <v>62</v>
      </c>
      <c r="K3609" s="199">
        <v>1334.93</v>
      </c>
      <c r="L3609" s="196" t="s">
        <v>63</v>
      </c>
      <c r="M3609"/>
    </row>
    <row r="3610" spans="1:13" ht="13.5" hidden="1" x14ac:dyDescent="0.25">
      <c r="A3610" s="196" t="s">
        <v>3629</v>
      </c>
      <c r="B3610" s="196" t="s">
        <v>3630</v>
      </c>
      <c r="C3610" s="196" t="s">
        <v>3741</v>
      </c>
      <c r="D3610" s="196" t="s">
        <v>3742</v>
      </c>
      <c r="E3610" s="197" t="s">
        <v>11</v>
      </c>
      <c r="F3610" s="196" t="s">
        <v>11</v>
      </c>
      <c r="G3610" s="196">
        <v>98304</v>
      </c>
      <c r="H3610" s="196" t="s">
        <v>3752</v>
      </c>
      <c r="I3610" s="196" t="s">
        <v>96</v>
      </c>
      <c r="J3610" s="196" t="s">
        <v>62</v>
      </c>
      <c r="K3610" s="199">
        <v>3985.49</v>
      </c>
      <c r="L3610" s="196" t="s">
        <v>63</v>
      </c>
      <c r="M3610"/>
    </row>
    <row r="3611" spans="1:13" ht="13.5" hidden="1" x14ac:dyDescent="0.25">
      <c r="A3611" s="196" t="s">
        <v>3629</v>
      </c>
      <c r="B3611" s="196" t="s">
        <v>3630</v>
      </c>
      <c r="C3611" s="196" t="s">
        <v>3741</v>
      </c>
      <c r="D3611" s="196" t="s">
        <v>3742</v>
      </c>
      <c r="E3611" s="197" t="s">
        <v>11</v>
      </c>
      <c r="F3611" s="196" t="s">
        <v>11</v>
      </c>
      <c r="G3611" s="196">
        <v>98305</v>
      </c>
      <c r="H3611" s="196" t="s">
        <v>3753</v>
      </c>
      <c r="I3611" s="196" t="s">
        <v>96</v>
      </c>
      <c r="J3611" s="196" t="s">
        <v>62</v>
      </c>
      <c r="K3611" s="199">
        <v>2711.49</v>
      </c>
      <c r="L3611" s="196" t="s">
        <v>63</v>
      </c>
      <c r="M3611"/>
    </row>
    <row r="3612" spans="1:13" ht="13.5" hidden="1" x14ac:dyDescent="0.25">
      <c r="A3612" s="196" t="s">
        <v>3629</v>
      </c>
      <c r="B3612" s="196" t="s">
        <v>3630</v>
      </c>
      <c r="C3612" s="196" t="s">
        <v>3741</v>
      </c>
      <c r="D3612" s="196" t="s">
        <v>3742</v>
      </c>
      <c r="E3612" s="197" t="s">
        <v>11</v>
      </c>
      <c r="F3612" s="196" t="s">
        <v>11</v>
      </c>
      <c r="G3612" s="196">
        <v>98306</v>
      </c>
      <c r="H3612" s="196" t="s">
        <v>3754</v>
      </c>
      <c r="I3612" s="196" t="s">
        <v>96</v>
      </c>
      <c r="J3612" s="196" t="s">
        <v>62</v>
      </c>
      <c r="K3612" s="197">
        <v>80.13</v>
      </c>
      <c r="L3612" s="196" t="s">
        <v>63</v>
      </c>
      <c r="M3612"/>
    </row>
    <row r="3613" spans="1:13" ht="13.5" hidden="1" x14ac:dyDescent="0.25">
      <c r="A3613" s="196" t="s">
        <v>3629</v>
      </c>
      <c r="B3613" s="196" t="s">
        <v>3630</v>
      </c>
      <c r="C3613" s="196" t="s">
        <v>3741</v>
      </c>
      <c r="D3613" s="196" t="s">
        <v>3742</v>
      </c>
      <c r="E3613" s="197" t="s">
        <v>11</v>
      </c>
      <c r="F3613" s="196" t="s">
        <v>11</v>
      </c>
      <c r="G3613" s="196">
        <v>98307</v>
      </c>
      <c r="H3613" s="196" t="s">
        <v>3755</v>
      </c>
      <c r="I3613" s="196" t="s">
        <v>96</v>
      </c>
      <c r="J3613" s="196" t="s">
        <v>62</v>
      </c>
      <c r="K3613" s="197">
        <v>53.28</v>
      </c>
      <c r="L3613" s="196" t="s">
        <v>63</v>
      </c>
      <c r="M3613"/>
    </row>
    <row r="3614" spans="1:13" ht="13.5" hidden="1" x14ac:dyDescent="0.25">
      <c r="A3614" s="196" t="s">
        <v>3629</v>
      </c>
      <c r="B3614" s="196" t="s">
        <v>3630</v>
      </c>
      <c r="C3614" s="196" t="s">
        <v>3741</v>
      </c>
      <c r="D3614" s="196" t="s">
        <v>3742</v>
      </c>
      <c r="E3614" s="197" t="s">
        <v>11</v>
      </c>
      <c r="F3614" s="196" t="s">
        <v>11</v>
      </c>
      <c r="G3614" s="196">
        <v>98308</v>
      </c>
      <c r="H3614" s="196" t="s">
        <v>3756</v>
      </c>
      <c r="I3614" s="196" t="s">
        <v>96</v>
      </c>
      <c r="J3614" s="196" t="s">
        <v>62</v>
      </c>
      <c r="K3614" s="197">
        <v>36.93</v>
      </c>
      <c r="L3614" s="196" t="s">
        <v>63</v>
      </c>
      <c r="M3614"/>
    </row>
    <row r="3615" spans="1:13" ht="13.5" hidden="1" x14ac:dyDescent="0.25">
      <c r="A3615" s="196" t="s">
        <v>3629</v>
      </c>
      <c r="B3615" s="196" t="s">
        <v>3630</v>
      </c>
      <c r="C3615" s="196" t="s">
        <v>3741</v>
      </c>
      <c r="D3615" s="196" t="s">
        <v>3742</v>
      </c>
      <c r="E3615" s="197" t="s">
        <v>11</v>
      </c>
      <c r="F3615" s="196" t="s">
        <v>11</v>
      </c>
      <c r="G3615" s="196">
        <v>98593</v>
      </c>
      <c r="H3615" s="196" t="s">
        <v>3757</v>
      </c>
      <c r="I3615" s="196" t="s">
        <v>96</v>
      </c>
      <c r="J3615" s="196" t="s">
        <v>62</v>
      </c>
      <c r="K3615" s="199">
        <v>2877.97</v>
      </c>
      <c r="L3615" s="196" t="s">
        <v>63</v>
      </c>
      <c r="M3615"/>
    </row>
    <row r="3616" spans="1:13" ht="13.5" hidden="1" x14ac:dyDescent="0.25">
      <c r="A3616" s="196" t="s">
        <v>3629</v>
      </c>
      <c r="B3616" s="196" t="s">
        <v>3630</v>
      </c>
      <c r="C3616" s="196" t="s">
        <v>3741</v>
      </c>
      <c r="D3616" s="196" t="s">
        <v>3742</v>
      </c>
      <c r="E3616" s="197" t="s">
        <v>11</v>
      </c>
      <c r="F3616" s="196" t="s">
        <v>11</v>
      </c>
      <c r="G3616" s="196">
        <v>100553</v>
      </c>
      <c r="H3616" s="196" t="s">
        <v>3758</v>
      </c>
      <c r="I3616" s="196" t="s">
        <v>9</v>
      </c>
      <c r="J3616" s="196" t="s">
        <v>62</v>
      </c>
      <c r="K3616" s="197">
        <v>28.76</v>
      </c>
      <c r="L3616" s="196" t="s">
        <v>63</v>
      </c>
      <c r="M3616"/>
    </row>
    <row r="3617" spans="1:13" ht="13.5" hidden="1" x14ac:dyDescent="0.25">
      <c r="A3617" s="196" t="s">
        <v>3629</v>
      </c>
      <c r="B3617" s="196" t="s">
        <v>3630</v>
      </c>
      <c r="C3617" s="196" t="s">
        <v>3741</v>
      </c>
      <c r="D3617" s="196" t="s">
        <v>3742</v>
      </c>
      <c r="E3617" s="197" t="s">
        <v>11</v>
      </c>
      <c r="F3617" s="196" t="s">
        <v>11</v>
      </c>
      <c r="G3617" s="196">
        <v>100554</v>
      </c>
      <c r="H3617" s="196" t="s">
        <v>3759</v>
      </c>
      <c r="I3617" s="196" t="s">
        <v>9</v>
      </c>
      <c r="J3617" s="196" t="s">
        <v>62</v>
      </c>
      <c r="K3617" s="197">
        <v>7.4</v>
      </c>
      <c r="L3617" s="196" t="s">
        <v>63</v>
      </c>
      <c r="M3617"/>
    </row>
    <row r="3618" spans="1:13" ht="13.5" hidden="1" x14ac:dyDescent="0.25">
      <c r="A3618" s="196" t="s">
        <v>3629</v>
      </c>
      <c r="B3618" s="196" t="s">
        <v>3630</v>
      </c>
      <c r="C3618" s="196" t="s">
        <v>3741</v>
      </c>
      <c r="D3618" s="196" t="s">
        <v>3742</v>
      </c>
      <c r="E3618" s="197" t="s">
        <v>11</v>
      </c>
      <c r="F3618" s="196" t="s">
        <v>11</v>
      </c>
      <c r="G3618" s="196">
        <v>100555</v>
      </c>
      <c r="H3618" s="196" t="s">
        <v>3760</v>
      </c>
      <c r="I3618" s="196" t="s">
        <v>96</v>
      </c>
      <c r="J3618" s="196" t="s">
        <v>62</v>
      </c>
      <c r="K3618" s="199">
        <v>1371.92</v>
      </c>
      <c r="L3618" s="196" t="s">
        <v>63</v>
      </c>
      <c r="M3618"/>
    </row>
    <row r="3619" spans="1:13" ht="13.5" hidden="1" x14ac:dyDescent="0.25">
      <c r="A3619" s="196" t="s">
        <v>3761</v>
      </c>
      <c r="B3619" s="196" t="s">
        <v>3762</v>
      </c>
      <c r="C3619" s="196" t="s">
        <v>3763</v>
      </c>
      <c r="D3619" s="196" t="s">
        <v>3764</v>
      </c>
      <c r="E3619" s="197" t="s">
        <v>11</v>
      </c>
      <c r="F3619" s="196" t="s">
        <v>11</v>
      </c>
      <c r="G3619" s="196">
        <v>89355</v>
      </c>
      <c r="H3619" s="196" t="s">
        <v>3765</v>
      </c>
      <c r="I3619" s="196" t="s">
        <v>9</v>
      </c>
      <c r="J3619" s="196" t="s">
        <v>62</v>
      </c>
      <c r="K3619" s="197">
        <v>26.35</v>
      </c>
      <c r="L3619" s="196" t="s">
        <v>63</v>
      </c>
      <c r="M3619"/>
    </row>
    <row r="3620" spans="1:13" ht="13.5" hidden="1" x14ac:dyDescent="0.25">
      <c r="A3620" s="196" t="s">
        <v>3761</v>
      </c>
      <c r="B3620" s="196" t="s">
        <v>3762</v>
      </c>
      <c r="C3620" s="196" t="s">
        <v>3763</v>
      </c>
      <c r="D3620" s="196" t="s">
        <v>3764</v>
      </c>
      <c r="E3620" s="197" t="s">
        <v>11</v>
      </c>
      <c r="F3620" s="196" t="s">
        <v>11</v>
      </c>
      <c r="G3620" s="196">
        <v>89356</v>
      </c>
      <c r="H3620" s="196" t="s">
        <v>3766</v>
      </c>
      <c r="I3620" s="196" t="s">
        <v>9</v>
      </c>
      <c r="J3620" s="196" t="s">
        <v>62</v>
      </c>
      <c r="K3620" s="197">
        <v>30.41</v>
      </c>
      <c r="L3620" s="196" t="s">
        <v>63</v>
      </c>
      <c r="M3620"/>
    </row>
    <row r="3621" spans="1:13" ht="13.5" hidden="1" x14ac:dyDescent="0.25">
      <c r="A3621" s="196" t="s">
        <v>3761</v>
      </c>
      <c r="B3621" s="196" t="s">
        <v>3762</v>
      </c>
      <c r="C3621" s="196" t="s">
        <v>3763</v>
      </c>
      <c r="D3621" s="196" t="s">
        <v>3764</v>
      </c>
      <c r="E3621" s="197" t="s">
        <v>11</v>
      </c>
      <c r="F3621" s="196" t="s">
        <v>11</v>
      </c>
      <c r="G3621" s="196">
        <v>89357</v>
      </c>
      <c r="H3621" s="196" t="s">
        <v>3767</v>
      </c>
      <c r="I3621" s="196" t="s">
        <v>9</v>
      </c>
      <c r="J3621" s="196" t="s">
        <v>62</v>
      </c>
      <c r="K3621" s="197">
        <v>40.29</v>
      </c>
      <c r="L3621" s="196" t="s">
        <v>63</v>
      </c>
      <c r="M3621"/>
    </row>
    <row r="3622" spans="1:13" ht="13.5" hidden="1" x14ac:dyDescent="0.25">
      <c r="A3622" s="196" t="s">
        <v>3761</v>
      </c>
      <c r="B3622" s="196" t="s">
        <v>3762</v>
      </c>
      <c r="C3622" s="196" t="s">
        <v>3763</v>
      </c>
      <c r="D3622" s="196" t="s">
        <v>3764</v>
      </c>
      <c r="E3622" s="197" t="s">
        <v>11</v>
      </c>
      <c r="F3622" s="196" t="s">
        <v>11</v>
      </c>
      <c r="G3622" s="196">
        <v>89401</v>
      </c>
      <c r="H3622" s="196" t="s">
        <v>3768</v>
      </c>
      <c r="I3622" s="196" t="s">
        <v>9</v>
      </c>
      <c r="J3622" s="196" t="s">
        <v>62</v>
      </c>
      <c r="K3622" s="197">
        <v>13.13</v>
      </c>
      <c r="L3622" s="196" t="s">
        <v>63</v>
      </c>
      <c r="M3622"/>
    </row>
    <row r="3623" spans="1:13" ht="13.5" hidden="1" x14ac:dyDescent="0.25">
      <c r="A3623" s="196" t="s">
        <v>3761</v>
      </c>
      <c r="B3623" s="196" t="s">
        <v>3762</v>
      </c>
      <c r="C3623" s="196" t="s">
        <v>3763</v>
      </c>
      <c r="D3623" s="196" t="s">
        <v>3764</v>
      </c>
      <c r="E3623" s="197" t="s">
        <v>11</v>
      </c>
      <c r="F3623" s="196" t="s">
        <v>11</v>
      </c>
      <c r="G3623" s="196">
        <v>89402</v>
      </c>
      <c r="H3623" s="196" t="s">
        <v>3769</v>
      </c>
      <c r="I3623" s="196" t="s">
        <v>9</v>
      </c>
      <c r="J3623" s="196" t="s">
        <v>62</v>
      </c>
      <c r="K3623" s="197">
        <v>15.11</v>
      </c>
      <c r="L3623" s="196" t="s">
        <v>63</v>
      </c>
      <c r="M3623"/>
    </row>
    <row r="3624" spans="1:13" ht="13.5" hidden="1" x14ac:dyDescent="0.25">
      <c r="A3624" s="196" t="s">
        <v>3761</v>
      </c>
      <c r="B3624" s="196" t="s">
        <v>3762</v>
      </c>
      <c r="C3624" s="196" t="s">
        <v>3763</v>
      </c>
      <c r="D3624" s="196" t="s">
        <v>3764</v>
      </c>
      <c r="E3624" s="197" t="s">
        <v>11</v>
      </c>
      <c r="F3624" s="196" t="s">
        <v>11</v>
      </c>
      <c r="G3624" s="196">
        <v>89403</v>
      </c>
      <c r="H3624" s="196" t="s">
        <v>3770</v>
      </c>
      <c r="I3624" s="196" t="s">
        <v>9</v>
      </c>
      <c r="J3624" s="196" t="s">
        <v>62</v>
      </c>
      <c r="K3624" s="197">
        <v>22.06</v>
      </c>
      <c r="L3624" s="196" t="s">
        <v>63</v>
      </c>
      <c r="M3624"/>
    </row>
    <row r="3625" spans="1:13" ht="13.5" hidden="1" x14ac:dyDescent="0.25">
      <c r="A3625" s="196" t="s">
        <v>3761</v>
      </c>
      <c r="B3625" s="196" t="s">
        <v>3762</v>
      </c>
      <c r="C3625" s="196" t="s">
        <v>3763</v>
      </c>
      <c r="D3625" s="196" t="s">
        <v>3764</v>
      </c>
      <c r="E3625" s="197" t="s">
        <v>11</v>
      </c>
      <c r="F3625" s="196" t="s">
        <v>11</v>
      </c>
      <c r="G3625" s="196">
        <v>89446</v>
      </c>
      <c r="H3625" s="196" t="s">
        <v>3771</v>
      </c>
      <c r="I3625" s="196" t="s">
        <v>9</v>
      </c>
      <c r="J3625" s="196" t="s">
        <v>62</v>
      </c>
      <c r="K3625" s="197">
        <v>5.5</v>
      </c>
      <c r="L3625" s="196" t="s">
        <v>63</v>
      </c>
      <c r="M3625"/>
    </row>
    <row r="3626" spans="1:13" ht="13.5" hidden="1" x14ac:dyDescent="0.25">
      <c r="A3626" s="196" t="s">
        <v>3761</v>
      </c>
      <c r="B3626" s="196" t="s">
        <v>3762</v>
      </c>
      <c r="C3626" s="196" t="s">
        <v>3763</v>
      </c>
      <c r="D3626" s="196" t="s">
        <v>3764</v>
      </c>
      <c r="E3626" s="197" t="s">
        <v>11</v>
      </c>
      <c r="F3626" s="196" t="s">
        <v>11</v>
      </c>
      <c r="G3626" s="196">
        <v>89447</v>
      </c>
      <c r="H3626" s="196" t="s">
        <v>3772</v>
      </c>
      <c r="I3626" s="196" t="s">
        <v>9</v>
      </c>
      <c r="J3626" s="196" t="s">
        <v>62</v>
      </c>
      <c r="K3626" s="197">
        <v>10.61</v>
      </c>
      <c r="L3626" s="196" t="s">
        <v>63</v>
      </c>
      <c r="M3626"/>
    </row>
    <row r="3627" spans="1:13" ht="13.5" hidden="1" x14ac:dyDescent="0.25">
      <c r="A3627" s="196" t="s">
        <v>3761</v>
      </c>
      <c r="B3627" s="196" t="s">
        <v>3762</v>
      </c>
      <c r="C3627" s="196" t="s">
        <v>3763</v>
      </c>
      <c r="D3627" s="196" t="s">
        <v>3764</v>
      </c>
      <c r="E3627" s="197" t="s">
        <v>11</v>
      </c>
      <c r="F3627" s="196" t="s">
        <v>11</v>
      </c>
      <c r="G3627" s="196">
        <v>89448</v>
      </c>
      <c r="H3627" s="196" t="s">
        <v>3773</v>
      </c>
      <c r="I3627" s="196" t="s">
        <v>9</v>
      </c>
      <c r="J3627" s="196" t="s">
        <v>62</v>
      </c>
      <c r="K3627" s="197">
        <v>16.079999999999998</v>
      </c>
      <c r="L3627" s="196" t="s">
        <v>63</v>
      </c>
      <c r="M3627"/>
    </row>
    <row r="3628" spans="1:13" ht="13.5" hidden="1" x14ac:dyDescent="0.25">
      <c r="A3628" s="196" t="s">
        <v>3761</v>
      </c>
      <c r="B3628" s="196" t="s">
        <v>3762</v>
      </c>
      <c r="C3628" s="196" t="s">
        <v>3763</v>
      </c>
      <c r="D3628" s="196" t="s">
        <v>3764</v>
      </c>
      <c r="E3628" s="197" t="s">
        <v>11</v>
      </c>
      <c r="F3628" s="196" t="s">
        <v>11</v>
      </c>
      <c r="G3628" s="196">
        <v>89449</v>
      </c>
      <c r="H3628" s="196" t="s">
        <v>3774</v>
      </c>
      <c r="I3628" s="196" t="s">
        <v>9</v>
      </c>
      <c r="J3628" s="196" t="s">
        <v>62</v>
      </c>
      <c r="K3628" s="197">
        <v>17.850000000000001</v>
      </c>
      <c r="L3628" s="196" t="s">
        <v>63</v>
      </c>
      <c r="M3628"/>
    </row>
    <row r="3629" spans="1:13" ht="13.5" hidden="1" x14ac:dyDescent="0.25">
      <c r="A3629" s="196" t="s">
        <v>3761</v>
      </c>
      <c r="B3629" s="196" t="s">
        <v>3762</v>
      </c>
      <c r="C3629" s="196" t="s">
        <v>3763</v>
      </c>
      <c r="D3629" s="196" t="s">
        <v>3764</v>
      </c>
      <c r="E3629" s="197" t="s">
        <v>11</v>
      </c>
      <c r="F3629" s="196" t="s">
        <v>11</v>
      </c>
      <c r="G3629" s="196">
        <v>89450</v>
      </c>
      <c r="H3629" s="196" t="s">
        <v>3775</v>
      </c>
      <c r="I3629" s="196" t="s">
        <v>9</v>
      </c>
      <c r="J3629" s="196" t="s">
        <v>62</v>
      </c>
      <c r="K3629" s="197">
        <v>28.28</v>
      </c>
      <c r="L3629" s="196" t="s">
        <v>63</v>
      </c>
      <c r="M3629"/>
    </row>
    <row r="3630" spans="1:13" ht="13.5" hidden="1" x14ac:dyDescent="0.25">
      <c r="A3630" s="196" t="s">
        <v>3761</v>
      </c>
      <c r="B3630" s="196" t="s">
        <v>3762</v>
      </c>
      <c r="C3630" s="196" t="s">
        <v>3763</v>
      </c>
      <c r="D3630" s="196" t="s">
        <v>3764</v>
      </c>
      <c r="E3630" s="197" t="s">
        <v>11</v>
      </c>
      <c r="F3630" s="196" t="s">
        <v>11</v>
      </c>
      <c r="G3630" s="196">
        <v>89451</v>
      </c>
      <c r="H3630" s="196" t="s">
        <v>3776</v>
      </c>
      <c r="I3630" s="196" t="s">
        <v>9</v>
      </c>
      <c r="J3630" s="196" t="s">
        <v>62</v>
      </c>
      <c r="K3630" s="197">
        <v>45.71</v>
      </c>
      <c r="L3630" s="196" t="s">
        <v>63</v>
      </c>
      <c r="M3630"/>
    </row>
    <row r="3631" spans="1:13" ht="13.5" hidden="1" x14ac:dyDescent="0.25">
      <c r="A3631" s="196" t="s">
        <v>3761</v>
      </c>
      <c r="B3631" s="196" t="s">
        <v>3762</v>
      </c>
      <c r="C3631" s="196" t="s">
        <v>3763</v>
      </c>
      <c r="D3631" s="196" t="s">
        <v>3764</v>
      </c>
      <c r="E3631" s="197" t="s">
        <v>11</v>
      </c>
      <c r="F3631" s="196" t="s">
        <v>11</v>
      </c>
      <c r="G3631" s="196">
        <v>89452</v>
      </c>
      <c r="H3631" s="196" t="s">
        <v>3777</v>
      </c>
      <c r="I3631" s="196" t="s">
        <v>9</v>
      </c>
      <c r="J3631" s="196" t="s">
        <v>62</v>
      </c>
      <c r="K3631" s="197">
        <v>62.67</v>
      </c>
      <c r="L3631" s="196" t="s">
        <v>63</v>
      </c>
      <c r="M3631"/>
    </row>
    <row r="3632" spans="1:13" ht="13.5" hidden="1" x14ac:dyDescent="0.25">
      <c r="A3632" s="196" t="s">
        <v>3761</v>
      </c>
      <c r="B3632" s="196" t="s">
        <v>3762</v>
      </c>
      <c r="C3632" s="196" t="s">
        <v>3763</v>
      </c>
      <c r="D3632" s="196" t="s">
        <v>3764</v>
      </c>
      <c r="E3632" s="197" t="s">
        <v>11</v>
      </c>
      <c r="F3632" s="196" t="s">
        <v>11</v>
      </c>
      <c r="G3632" s="196">
        <v>89508</v>
      </c>
      <c r="H3632" s="196" t="s">
        <v>3778</v>
      </c>
      <c r="I3632" s="196" t="s">
        <v>9</v>
      </c>
      <c r="J3632" s="196" t="s">
        <v>62</v>
      </c>
      <c r="K3632" s="197">
        <v>20.309999999999999</v>
      </c>
      <c r="L3632" s="196" t="s">
        <v>63</v>
      </c>
      <c r="M3632"/>
    </row>
    <row r="3633" spans="1:13" ht="13.5" hidden="1" x14ac:dyDescent="0.25">
      <c r="A3633" s="196" t="s">
        <v>3761</v>
      </c>
      <c r="B3633" s="196" t="s">
        <v>3762</v>
      </c>
      <c r="C3633" s="196" t="s">
        <v>3763</v>
      </c>
      <c r="D3633" s="196" t="s">
        <v>3764</v>
      </c>
      <c r="E3633" s="197" t="s">
        <v>11</v>
      </c>
      <c r="F3633" s="196" t="s">
        <v>11</v>
      </c>
      <c r="G3633" s="196">
        <v>89509</v>
      </c>
      <c r="H3633" s="196" t="s">
        <v>3779</v>
      </c>
      <c r="I3633" s="196" t="s">
        <v>9</v>
      </c>
      <c r="J3633" s="196" t="s">
        <v>62</v>
      </c>
      <c r="K3633" s="197">
        <v>27.29</v>
      </c>
      <c r="L3633" s="196" t="s">
        <v>63</v>
      </c>
      <c r="M3633"/>
    </row>
    <row r="3634" spans="1:13" ht="13.5" hidden="1" x14ac:dyDescent="0.25">
      <c r="A3634" s="196" t="s">
        <v>3761</v>
      </c>
      <c r="B3634" s="196" t="s">
        <v>3762</v>
      </c>
      <c r="C3634" s="196" t="s">
        <v>3763</v>
      </c>
      <c r="D3634" s="196" t="s">
        <v>3764</v>
      </c>
      <c r="E3634" s="197" t="s">
        <v>11</v>
      </c>
      <c r="F3634" s="196" t="s">
        <v>11</v>
      </c>
      <c r="G3634" s="196">
        <v>89511</v>
      </c>
      <c r="H3634" s="196" t="s">
        <v>3780</v>
      </c>
      <c r="I3634" s="196" t="s">
        <v>9</v>
      </c>
      <c r="J3634" s="196" t="s">
        <v>62</v>
      </c>
      <c r="K3634" s="197">
        <v>46.07</v>
      </c>
      <c r="L3634" s="196" t="s">
        <v>63</v>
      </c>
      <c r="M3634"/>
    </row>
    <row r="3635" spans="1:13" ht="13.5" hidden="1" x14ac:dyDescent="0.25">
      <c r="A3635" s="196" t="s">
        <v>3761</v>
      </c>
      <c r="B3635" s="196" t="s">
        <v>3762</v>
      </c>
      <c r="C3635" s="196" t="s">
        <v>3763</v>
      </c>
      <c r="D3635" s="196" t="s">
        <v>3764</v>
      </c>
      <c r="E3635" s="197" t="s">
        <v>11</v>
      </c>
      <c r="F3635" s="196" t="s">
        <v>11</v>
      </c>
      <c r="G3635" s="196">
        <v>89512</v>
      </c>
      <c r="H3635" s="196" t="s">
        <v>3781</v>
      </c>
      <c r="I3635" s="196" t="s">
        <v>9</v>
      </c>
      <c r="J3635" s="196" t="s">
        <v>62</v>
      </c>
      <c r="K3635" s="197">
        <v>58.88</v>
      </c>
      <c r="L3635" s="196" t="s">
        <v>63</v>
      </c>
      <c r="M3635"/>
    </row>
    <row r="3636" spans="1:13" ht="13.5" hidden="1" x14ac:dyDescent="0.25">
      <c r="A3636" s="196" t="s">
        <v>3761</v>
      </c>
      <c r="B3636" s="196" t="s">
        <v>3762</v>
      </c>
      <c r="C3636" s="196" t="s">
        <v>3763</v>
      </c>
      <c r="D3636" s="196" t="s">
        <v>3764</v>
      </c>
      <c r="E3636" s="197" t="s">
        <v>11</v>
      </c>
      <c r="F3636" s="196" t="s">
        <v>11</v>
      </c>
      <c r="G3636" s="196">
        <v>89576</v>
      </c>
      <c r="H3636" s="196" t="s">
        <v>3782</v>
      </c>
      <c r="I3636" s="196" t="s">
        <v>9</v>
      </c>
      <c r="J3636" s="196" t="s">
        <v>62</v>
      </c>
      <c r="K3636" s="197">
        <v>29.27</v>
      </c>
      <c r="L3636" s="196" t="s">
        <v>63</v>
      </c>
      <c r="M3636"/>
    </row>
    <row r="3637" spans="1:13" ht="13.5" hidden="1" x14ac:dyDescent="0.25">
      <c r="A3637" s="196" t="s">
        <v>3761</v>
      </c>
      <c r="B3637" s="196" t="s">
        <v>3762</v>
      </c>
      <c r="C3637" s="196" t="s">
        <v>3763</v>
      </c>
      <c r="D3637" s="196" t="s">
        <v>3764</v>
      </c>
      <c r="E3637" s="197" t="s">
        <v>11</v>
      </c>
      <c r="F3637" s="196" t="s">
        <v>11</v>
      </c>
      <c r="G3637" s="196">
        <v>89578</v>
      </c>
      <c r="H3637" s="196" t="s">
        <v>3783</v>
      </c>
      <c r="I3637" s="196" t="s">
        <v>9</v>
      </c>
      <c r="J3637" s="196" t="s">
        <v>62</v>
      </c>
      <c r="K3637" s="197">
        <v>36.57</v>
      </c>
      <c r="L3637" s="196" t="s">
        <v>63</v>
      </c>
      <c r="M3637"/>
    </row>
    <row r="3638" spans="1:13" ht="13.5" hidden="1" x14ac:dyDescent="0.25">
      <c r="A3638" s="196" t="s">
        <v>3761</v>
      </c>
      <c r="B3638" s="196" t="s">
        <v>3762</v>
      </c>
      <c r="C3638" s="196" t="s">
        <v>3763</v>
      </c>
      <c r="D3638" s="196" t="s">
        <v>3764</v>
      </c>
      <c r="E3638" s="197" t="s">
        <v>11</v>
      </c>
      <c r="F3638" s="196" t="s">
        <v>11</v>
      </c>
      <c r="G3638" s="196">
        <v>89580</v>
      </c>
      <c r="H3638" s="196" t="s">
        <v>3784</v>
      </c>
      <c r="I3638" s="196" t="s">
        <v>9</v>
      </c>
      <c r="J3638" s="196" t="s">
        <v>62</v>
      </c>
      <c r="K3638" s="197">
        <v>75.239999999999995</v>
      </c>
      <c r="L3638" s="196" t="s">
        <v>63</v>
      </c>
      <c r="M3638"/>
    </row>
    <row r="3639" spans="1:13" ht="13.5" hidden="1" x14ac:dyDescent="0.25">
      <c r="A3639" s="196" t="s">
        <v>3761</v>
      </c>
      <c r="B3639" s="196" t="s">
        <v>3762</v>
      </c>
      <c r="C3639" s="196" t="s">
        <v>3763</v>
      </c>
      <c r="D3639" s="196" t="s">
        <v>3764</v>
      </c>
      <c r="E3639" s="197" t="s">
        <v>11</v>
      </c>
      <c r="F3639" s="196" t="s">
        <v>11</v>
      </c>
      <c r="G3639" s="196">
        <v>89633</v>
      </c>
      <c r="H3639" s="196" t="s">
        <v>3785</v>
      </c>
      <c r="I3639" s="196" t="s">
        <v>9</v>
      </c>
      <c r="J3639" s="196" t="s">
        <v>62</v>
      </c>
      <c r="K3639" s="197">
        <v>31.84</v>
      </c>
      <c r="L3639" s="196" t="s">
        <v>63</v>
      </c>
      <c r="M3639"/>
    </row>
    <row r="3640" spans="1:13" ht="13.5" hidden="1" x14ac:dyDescent="0.25">
      <c r="A3640" s="196" t="s">
        <v>3761</v>
      </c>
      <c r="B3640" s="196" t="s">
        <v>3762</v>
      </c>
      <c r="C3640" s="196" t="s">
        <v>3763</v>
      </c>
      <c r="D3640" s="196" t="s">
        <v>3764</v>
      </c>
      <c r="E3640" s="197" t="s">
        <v>11</v>
      </c>
      <c r="F3640" s="196" t="s">
        <v>11</v>
      </c>
      <c r="G3640" s="196">
        <v>89634</v>
      </c>
      <c r="H3640" s="196" t="s">
        <v>3786</v>
      </c>
      <c r="I3640" s="196" t="s">
        <v>9</v>
      </c>
      <c r="J3640" s="196" t="s">
        <v>62</v>
      </c>
      <c r="K3640" s="197">
        <v>44.6</v>
      </c>
      <c r="L3640" s="196" t="s">
        <v>63</v>
      </c>
      <c r="M3640"/>
    </row>
    <row r="3641" spans="1:13" ht="13.5" hidden="1" x14ac:dyDescent="0.25">
      <c r="A3641" s="196" t="s">
        <v>3761</v>
      </c>
      <c r="B3641" s="196" t="s">
        <v>3762</v>
      </c>
      <c r="C3641" s="196" t="s">
        <v>3763</v>
      </c>
      <c r="D3641" s="196" t="s">
        <v>3764</v>
      </c>
      <c r="E3641" s="197" t="s">
        <v>11</v>
      </c>
      <c r="F3641" s="196" t="s">
        <v>11</v>
      </c>
      <c r="G3641" s="196">
        <v>89635</v>
      </c>
      <c r="H3641" s="196" t="s">
        <v>3787</v>
      </c>
      <c r="I3641" s="196" t="s">
        <v>9</v>
      </c>
      <c r="J3641" s="196" t="s">
        <v>62</v>
      </c>
      <c r="K3641" s="197">
        <v>63.86</v>
      </c>
      <c r="L3641" s="196" t="s">
        <v>63</v>
      </c>
      <c r="M3641"/>
    </row>
    <row r="3642" spans="1:13" ht="13.5" hidden="1" x14ac:dyDescent="0.25">
      <c r="A3642" s="196" t="s">
        <v>3761</v>
      </c>
      <c r="B3642" s="196" t="s">
        <v>3762</v>
      </c>
      <c r="C3642" s="196" t="s">
        <v>3763</v>
      </c>
      <c r="D3642" s="196" t="s">
        <v>3764</v>
      </c>
      <c r="E3642" s="197" t="s">
        <v>11</v>
      </c>
      <c r="F3642" s="196" t="s">
        <v>11</v>
      </c>
      <c r="G3642" s="196">
        <v>89636</v>
      </c>
      <c r="H3642" s="196" t="s">
        <v>3788</v>
      </c>
      <c r="I3642" s="196" t="s">
        <v>9</v>
      </c>
      <c r="J3642" s="196" t="s">
        <v>62</v>
      </c>
      <c r="K3642" s="197">
        <v>79.790000000000006</v>
      </c>
      <c r="L3642" s="196" t="s">
        <v>63</v>
      </c>
      <c r="M3642"/>
    </row>
    <row r="3643" spans="1:13" ht="13.5" hidden="1" x14ac:dyDescent="0.25">
      <c r="A3643" s="196" t="s">
        <v>3761</v>
      </c>
      <c r="B3643" s="196" t="s">
        <v>3762</v>
      </c>
      <c r="C3643" s="196" t="s">
        <v>3763</v>
      </c>
      <c r="D3643" s="196" t="s">
        <v>3764</v>
      </c>
      <c r="E3643" s="197" t="s">
        <v>11</v>
      </c>
      <c r="F3643" s="196" t="s">
        <v>11</v>
      </c>
      <c r="G3643" s="196">
        <v>89711</v>
      </c>
      <c r="H3643" s="196" t="s">
        <v>3789</v>
      </c>
      <c r="I3643" s="196" t="s">
        <v>9</v>
      </c>
      <c r="J3643" s="196" t="s">
        <v>62</v>
      </c>
      <c r="K3643" s="197">
        <v>27.48</v>
      </c>
      <c r="L3643" s="196" t="s">
        <v>63</v>
      </c>
      <c r="M3643"/>
    </row>
    <row r="3644" spans="1:13" ht="13.5" hidden="1" x14ac:dyDescent="0.25">
      <c r="A3644" s="196" t="s">
        <v>3761</v>
      </c>
      <c r="B3644" s="196" t="s">
        <v>3762</v>
      </c>
      <c r="C3644" s="196" t="s">
        <v>3763</v>
      </c>
      <c r="D3644" s="196" t="s">
        <v>3764</v>
      </c>
      <c r="E3644" s="197" t="s">
        <v>11</v>
      </c>
      <c r="F3644" s="196" t="s">
        <v>11</v>
      </c>
      <c r="G3644" s="196">
        <v>89712</v>
      </c>
      <c r="H3644" s="196" t="s">
        <v>3790</v>
      </c>
      <c r="I3644" s="196" t="s">
        <v>9</v>
      </c>
      <c r="J3644" s="196" t="s">
        <v>62</v>
      </c>
      <c r="K3644" s="197">
        <v>34.04</v>
      </c>
      <c r="L3644" s="196" t="s">
        <v>63</v>
      </c>
      <c r="M3644"/>
    </row>
    <row r="3645" spans="1:13" ht="13.5" hidden="1" x14ac:dyDescent="0.25">
      <c r="A3645" s="196" t="s">
        <v>3761</v>
      </c>
      <c r="B3645" s="196" t="s">
        <v>3762</v>
      </c>
      <c r="C3645" s="196" t="s">
        <v>3763</v>
      </c>
      <c r="D3645" s="196" t="s">
        <v>3764</v>
      </c>
      <c r="E3645" s="197" t="s">
        <v>11</v>
      </c>
      <c r="F3645" s="196" t="s">
        <v>11</v>
      </c>
      <c r="G3645" s="196">
        <v>89713</v>
      </c>
      <c r="H3645" s="196" t="s">
        <v>3791</v>
      </c>
      <c r="I3645" s="196" t="s">
        <v>9</v>
      </c>
      <c r="J3645" s="196" t="s">
        <v>62</v>
      </c>
      <c r="K3645" s="197">
        <v>42.17</v>
      </c>
      <c r="L3645" s="196" t="s">
        <v>63</v>
      </c>
      <c r="M3645"/>
    </row>
    <row r="3646" spans="1:13" ht="13.5" hidden="1" x14ac:dyDescent="0.25">
      <c r="A3646" s="196" t="s">
        <v>3761</v>
      </c>
      <c r="B3646" s="196" t="s">
        <v>3762</v>
      </c>
      <c r="C3646" s="196" t="s">
        <v>3763</v>
      </c>
      <c r="D3646" s="196" t="s">
        <v>3764</v>
      </c>
      <c r="E3646" s="197" t="s">
        <v>11</v>
      </c>
      <c r="F3646" s="196" t="s">
        <v>11</v>
      </c>
      <c r="G3646" s="196">
        <v>89714</v>
      </c>
      <c r="H3646" s="196" t="s">
        <v>3792</v>
      </c>
      <c r="I3646" s="196" t="s">
        <v>9</v>
      </c>
      <c r="J3646" s="196" t="s">
        <v>62</v>
      </c>
      <c r="K3646" s="197">
        <v>47.41</v>
      </c>
      <c r="L3646" s="196" t="s">
        <v>63</v>
      </c>
      <c r="M3646"/>
    </row>
    <row r="3647" spans="1:13" ht="13.5" hidden="1" x14ac:dyDescent="0.25">
      <c r="A3647" s="196" t="s">
        <v>3761</v>
      </c>
      <c r="B3647" s="196" t="s">
        <v>3762</v>
      </c>
      <c r="C3647" s="196" t="s">
        <v>3763</v>
      </c>
      <c r="D3647" s="196" t="s">
        <v>3764</v>
      </c>
      <c r="E3647" s="197" t="s">
        <v>11</v>
      </c>
      <c r="F3647" s="196" t="s">
        <v>11</v>
      </c>
      <c r="G3647" s="196">
        <v>89716</v>
      </c>
      <c r="H3647" s="196" t="s">
        <v>3793</v>
      </c>
      <c r="I3647" s="196" t="s">
        <v>9</v>
      </c>
      <c r="J3647" s="196" t="s">
        <v>62</v>
      </c>
      <c r="K3647" s="197">
        <v>30.68</v>
      </c>
      <c r="L3647" s="196" t="s">
        <v>63</v>
      </c>
      <c r="M3647"/>
    </row>
    <row r="3648" spans="1:13" ht="13.5" hidden="1" x14ac:dyDescent="0.25">
      <c r="A3648" s="196" t="s">
        <v>3761</v>
      </c>
      <c r="B3648" s="196" t="s">
        <v>3762</v>
      </c>
      <c r="C3648" s="196" t="s">
        <v>3763</v>
      </c>
      <c r="D3648" s="196" t="s">
        <v>3764</v>
      </c>
      <c r="E3648" s="197" t="s">
        <v>11</v>
      </c>
      <c r="F3648" s="196" t="s">
        <v>11</v>
      </c>
      <c r="G3648" s="196">
        <v>89717</v>
      </c>
      <c r="H3648" s="196" t="s">
        <v>3794</v>
      </c>
      <c r="I3648" s="196" t="s">
        <v>9</v>
      </c>
      <c r="J3648" s="196" t="s">
        <v>62</v>
      </c>
      <c r="K3648" s="197">
        <v>47.44</v>
      </c>
      <c r="L3648" s="196" t="s">
        <v>63</v>
      </c>
      <c r="M3648"/>
    </row>
    <row r="3649" spans="1:13" ht="13.5" hidden="1" x14ac:dyDescent="0.25">
      <c r="A3649" s="196" t="s">
        <v>3761</v>
      </c>
      <c r="B3649" s="196" t="s">
        <v>3762</v>
      </c>
      <c r="C3649" s="196" t="s">
        <v>3763</v>
      </c>
      <c r="D3649" s="196" t="s">
        <v>3764</v>
      </c>
      <c r="E3649" s="197" t="s">
        <v>11</v>
      </c>
      <c r="F3649" s="196" t="s">
        <v>11</v>
      </c>
      <c r="G3649" s="196">
        <v>89770</v>
      </c>
      <c r="H3649" s="196" t="s">
        <v>3795</v>
      </c>
      <c r="I3649" s="196" t="s">
        <v>9</v>
      </c>
      <c r="J3649" s="196" t="s">
        <v>62</v>
      </c>
      <c r="K3649" s="197">
        <v>48.32</v>
      </c>
      <c r="L3649" s="196" t="s">
        <v>63</v>
      </c>
      <c r="M3649"/>
    </row>
    <row r="3650" spans="1:13" ht="13.5" hidden="1" x14ac:dyDescent="0.25">
      <c r="A3650" s="196" t="s">
        <v>3761</v>
      </c>
      <c r="B3650" s="196" t="s">
        <v>3762</v>
      </c>
      <c r="C3650" s="196" t="s">
        <v>3763</v>
      </c>
      <c r="D3650" s="196" t="s">
        <v>3764</v>
      </c>
      <c r="E3650" s="197" t="s">
        <v>11</v>
      </c>
      <c r="F3650" s="196" t="s">
        <v>11</v>
      </c>
      <c r="G3650" s="196">
        <v>89771</v>
      </c>
      <c r="H3650" s="196" t="s">
        <v>3796</v>
      </c>
      <c r="I3650" s="196" t="s">
        <v>9</v>
      </c>
      <c r="J3650" s="196" t="s">
        <v>62</v>
      </c>
      <c r="K3650" s="197">
        <v>64.45</v>
      </c>
      <c r="L3650" s="196" t="s">
        <v>63</v>
      </c>
      <c r="M3650"/>
    </row>
    <row r="3651" spans="1:13" ht="13.5" hidden="1" x14ac:dyDescent="0.25">
      <c r="A3651" s="196" t="s">
        <v>3761</v>
      </c>
      <c r="B3651" s="196" t="s">
        <v>3762</v>
      </c>
      <c r="C3651" s="196" t="s">
        <v>3763</v>
      </c>
      <c r="D3651" s="196" t="s">
        <v>3764</v>
      </c>
      <c r="E3651" s="197" t="s">
        <v>11</v>
      </c>
      <c r="F3651" s="196" t="s">
        <v>11</v>
      </c>
      <c r="G3651" s="196">
        <v>89773</v>
      </c>
      <c r="H3651" s="196" t="s">
        <v>3797</v>
      </c>
      <c r="I3651" s="196" t="s">
        <v>9</v>
      </c>
      <c r="J3651" s="196" t="s">
        <v>62</v>
      </c>
      <c r="K3651" s="197">
        <v>151.07</v>
      </c>
      <c r="L3651" s="196" t="s">
        <v>63</v>
      </c>
      <c r="M3651"/>
    </row>
    <row r="3652" spans="1:13" ht="13.5" hidden="1" x14ac:dyDescent="0.25">
      <c r="A3652" s="196" t="s">
        <v>3761</v>
      </c>
      <c r="B3652" s="196" t="s">
        <v>3762</v>
      </c>
      <c r="C3652" s="196" t="s">
        <v>3763</v>
      </c>
      <c r="D3652" s="196" t="s">
        <v>3764</v>
      </c>
      <c r="E3652" s="197" t="s">
        <v>11</v>
      </c>
      <c r="F3652" s="196" t="s">
        <v>11</v>
      </c>
      <c r="G3652" s="196">
        <v>89775</v>
      </c>
      <c r="H3652" s="196" t="s">
        <v>3798</v>
      </c>
      <c r="I3652" s="196" t="s">
        <v>9</v>
      </c>
      <c r="J3652" s="196" t="s">
        <v>62</v>
      </c>
      <c r="K3652" s="197">
        <v>235.89</v>
      </c>
      <c r="L3652" s="196" t="s">
        <v>63</v>
      </c>
      <c r="M3652"/>
    </row>
    <row r="3653" spans="1:13" ht="13.5" hidden="1" x14ac:dyDescent="0.25">
      <c r="A3653" s="196" t="s">
        <v>3761</v>
      </c>
      <c r="B3653" s="196" t="s">
        <v>3762</v>
      </c>
      <c r="C3653" s="196" t="s">
        <v>3763</v>
      </c>
      <c r="D3653" s="196" t="s">
        <v>3764</v>
      </c>
      <c r="E3653" s="197" t="s">
        <v>11</v>
      </c>
      <c r="F3653" s="196" t="s">
        <v>11</v>
      </c>
      <c r="G3653" s="196">
        <v>89798</v>
      </c>
      <c r="H3653" s="196" t="s">
        <v>3799</v>
      </c>
      <c r="I3653" s="196" t="s">
        <v>9</v>
      </c>
      <c r="J3653" s="196" t="s">
        <v>62</v>
      </c>
      <c r="K3653" s="197">
        <v>15.1</v>
      </c>
      <c r="L3653" s="196" t="s">
        <v>63</v>
      </c>
      <c r="M3653"/>
    </row>
    <row r="3654" spans="1:13" ht="13.5" hidden="1" x14ac:dyDescent="0.25">
      <c r="A3654" s="196" t="s">
        <v>3761</v>
      </c>
      <c r="B3654" s="196" t="s">
        <v>3762</v>
      </c>
      <c r="C3654" s="196" t="s">
        <v>3763</v>
      </c>
      <c r="D3654" s="196" t="s">
        <v>3764</v>
      </c>
      <c r="E3654" s="197" t="s">
        <v>11</v>
      </c>
      <c r="F3654" s="196" t="s">
        <v>11</v>
      </c>
      <c r="G3654" s="196">
        <v>89799</v>
      </c>
      <c r="H3654" s="196" t="s">
        <v>3800</v>
      </c>
      <c r="I3654" s="196" t="s">
        <v>9</v>
      </c>
      <c r="J3654" s="196" t="s">
        <v>62</v>
      </c>
      <c r="K3654" s="197">
        <v>26.47</v>
      </c>
      <c r="L3654" s="196" t="s">
        <v>63</v>
      </c>
      <c r="M3654"/>
    </row>
    <row r="3655" spans="1:13" ht="13.5" hidden="1" x14ac:dyDescent="0.25">
      <c r="A3655" s="196" t="s">
        <v>3761</v>
      </c>
      <c r="B3655" s="196" t="s">
        <v>3762</v>
      </c>
      <c r="C3655" s="196" t="s">
        <v>3763</v>
      </c>
      <c r="D3655" s="196" t="s">
        <v>3764</v>
      </c>
      <c r="E3655" s="197" t="s">
        <v>11</v>
      </c>
      <c r="F3655" s="196" t="s">
        <v>11</v>
      </c>
      <c r="G3655" s="196">
        <v>89800</v>
      </c>
      <c r="H3655" s="196" t="s">
        <v>3801</v>
      </c>
      <c r="I3655" s="196" t="s">
        <v>9</v>
      </c>
      <c r="J3655" s="196" t="s">
        <v>62</v>
      </c>
      <c r="K3655" s="197">
        <v>34.979999999999997</v>
      </c>
      <c r="L3655" s="196" t="s">
        <v>63</v>
      </c>
      <c r="M3655"/>
    </row>
    <row r="3656" spans="1:13" ht="13.5" hidden="1" x14ac:dyDescent="0.25">
      <c r="A3656" s="196" t="s">
        <v>3761</v>
      </c>
      <c r="B3656" s="196" t="s">
        <v>3762</v>
      </c>
      <c r="C3656" s="196" t="s">
        <v>3763</v>
      </c>
      <c r="D3656" s="196" t="s">
        <v>3764</v>
      </c>
      <c r="E3656" s="197" t="s">
        <v>11</v>
      </c>
      <c r="F3656" s="196" t="s">
        <v>11</v>
      </c>
      <c r="G3656" s="196">
        <v>89848</v>
      </c>
      <c r="H3656" s="196" t="s">
        <v>3802</v>
      </c>
      <c r="I3656" s="196" t="s">
        <v>9</v>
      </c>
      <c r="J3656" s="196" t="s">
        <v>62</v>
      </c>
      <c r="K3656" s="197">
        <v>33.35</v>
      </c>
      <c r="L3656" s="196" t="s">
        <v>63</v>
      </c>
      <c r="M3656"/>
    </row>
    <row r="3657" spans="1:13" ht="13.5" hidden="1" x14ac:dyDescent="0.25">
      <c r="A3657" s="196" t="s">
        <v>3761</v>
      </c>
      <c r="B3657" s="196" t="s">
        <v>3762</v>
      </c>
      <c r="C3657" s="196" t="s">
        <v>3763</v>
      </c>
      <c r="D3657" s="196" t="s">
        <v>3764</v>
      </c>
      <c r="E3657" s="197" t="s">
        <v>11</v>
      </c>
      <c r="F3657" s="196" t="s">
        <v>11</v>
      </c>
      <c r="G3657" s="196">
        <v>89849</v>
      </c>
      <c r="H3657" s="196" t="s">
        <v>3803</v>
      </c>
      <c r="I3657" s="196" t="s">
        <v>9</v>
      </c>
      <c r="J3657" s="196" t="s">
        <v>62</v>
      </c>
      <c r="K3657" s="197">
        <v>65.599999999999994</v>
      </c>
      <c r="L3657" s="196" t="s">
        <v>63</v>
      </c>
      <c r="M3657"/>
    </row>
    <row r="3658" spans="1:13" ht="13.5" hidden="1" x14ac:dyDescent="0.25">
      <c r="A3658" s="196" t="s">
        <v>3761</v>
      </c>
      <c r="B3658" s="196" t="s">
        <v>3762</v>
      </c>
      <c r="C3658" s="196" t="s">
        <v>3763</v>
      </c>
      <c r="D3658" s="196" t="s">
        <v>3764</v>
      </c>
      <c r="E3658" s="197" t="s">
        <v>11</v>
      </c>
      <c r="F3658" s="196" t="s">
        <v>11</v>
      </c>
      <c r="G3658" s="196">
        <v>89865</v>
      </c>
      <c r="H3658" s="196" t="s">
        <v>3804</v>
      </c>
      <c r="I3658" s="196" t="s">
        <v>9</v>
      </c>
      <c r="J3658" s="196" t="s">
        <v>62</v>
      </c>
      <c r="K3658" s="197">
        <v>21.69</v>
      </c>
      <c r="L3658" s="196" t="s">
        <v>63</v>
      </c>
      <c r="M3658"/>
    </row>
    <row r="3659" spans="1:13" ht="13.5" hidden="1" x14ac:dyDescent="0.25">
      <c r="A3659" s="196" t="s">
        <v>3761</v>
      </c>
      <c r="B3659" s="196" t="s">
        <v>3762</v>
      </c>
      <c r="C3659" s="196" t="s">
        <v>3763</v>
      </c>
      <c r="D3659" s="196" t="s">
        <v>3764</v>
      </c>
      <c r="E3659" s="197" t="s">
        <v>11</v>
      </c>
      <c r="F3659" s="196" t="s">
        <v>11</v>
      </c>
      <c r="G3659" s="196">
        <v>92275</v>
      </c>
      <c r="H3659" s="196" t="s">
        <v>3805</v>
      </c>
      <c r="I3659" s="196" t="s">
        <v>9</v>
      </c>
      <c r="J3659" s="196" t="s">
        <v>62</v>
      </c>
      <c r="K3659" s="197">
        <v>57.38</v>
      </c>
      <c r="L3659" s="196" t="s">
        <v>63</v>
      </c>
      <c r="M3659"/>
    </row>
    <row r="3660" spans="1:13" ht="13.5" hidden="1" x14ac:dyDescent="0.25">
      <c r="A3660" s="196" t="s">
        <v>3761</v>
      </c>
      <c r="B3660" s="196" t="s">
        <v>3762</v>
      </c>
      <c r="C3660" s="196" t="s">
        <v>3763</v>
      </c>
      <c r="D3660" s="196" t="s">
        <v>3764</v>
      </c>
      <c r="E3660" s="197" t="s">
        <v>11</v>
      </c>
      <c r="F3660" s="196" t="s">
        <v>11</v>
      </c>
      <c r="G3660" s="196">
        <v>92276</v>
      </c>
      <c r="H3660" s="196" t="s">
        <v>3806</v>
      </c>
      <c r="I3660" s="196" t="s">
        <v>9</v>
      </c>
      <c r="J3660" s="196" t="s">
        <v>62</v>
      </c>
      <c r="K3660" s="197">
        <v>72.89</v>
      </c>
      <c r="L3660" s="196" t="s">
        <v>63</v>
      </c>
      <c r="M3660"/>
    </row>
    <row r="3661" spans="1:13" ht="13.5" hidden="1" x14ac:dyDescent="0.25">
      <c r="A3661" s="196" t="s">
        <v>3761</v>
      </c>
      <c r="B3661" s="196" t="s">
        <v>3762</v>
      </c>
      <c r="C3661" s="196" t="s">
        <v>3763</v>
      </c>
      <c r="D3661" s="196" t="s">
        <v>3764</v>
      </c>
      <c r="E3661" s="197" t="s">
        <v>11</v>
      </c>
      <c r="F3661" s="196" t="s">
        <v>11</v>
      </c>
      <c r="G3661" s="196">
        <v>92277</v>
      </c>
      <c r="H3661" s="196" t="s">
        <v>3807</v>
      </c>
      <c r="I3661" s="196" t="s">
        <v>9</v>
      </c>
      <c r="J3661" s="196" t="s">
        <v>62</v>
      </c>
      <c r="K3661" s="197">
        <v>105.12</v>
      </c>
      <c r="L3661" s="196" t="s">
        <v>63</v>
      </c>
      <c r="M3661"/>
    </row>
    <row r="3662" spans="1:13" ht="13.5" hidden="1" x14ac:dyDescent="0.25">
      <c r="A3662" s="196" t="s">
        <v>3761</v>
      </c>
      <c r="B3662" s="196" t="s">
        <v>3762</v>
      </c>
      <c r="C3662" s="196" t="s">
        <v>3763</v>
      </c>
      <c r="D3662" s="196" t="s">
        <v>3764</v>
      </c>
      <c r="E3662" s="197" t="s">
        <v>11</v>
      </c>
      <c r="F3662" s="196" t="s">
        <v>11</v>
      </c>
      <c r="G3662" s="196">
        <v>92278</v>
      </c>
      <c r="H3662" s="196" t="s">
        <v>3808</v>
      </c>
      <c r="I3662" s="196" t="s">
        <v>9</v>
      </c>
      <c r="J3662" s="196" t="s">
        <v>62</v>
      </c>
      <c r="K3662" s="197">
        <v>141.26</v>
      </c>
      <c r="L3662" s="196" t="s">
        <v>63</v>
      </c>
      <c r="M3662"/>
    </row>
    <row r="3663" spans="1:13" ht="13.5" hidden="1" x14ac:dyDescent="0.25">
      <c r="A3663" s="196" t="s">
        <v>3761</v>
      </c>
      <c r="B3663" s="196" t="s">
        <v>3762</v>
      </c>
      <c r="C3663" s="196" t="s">
        <v>3763</v>
      </c>
      <c r="D3663" s="196" t="s">
        <v>3764</v>
      </c>
      <c r="E3663" s="197" t="s">
        <v>11</v>
      </c>
      <c r="F3663" s="196" t="s">
        <v>11</v>
      </c>
      <c r="G3663" s="196">
        <v>92279</v>
      </c>
      <c r="H3663" s="196" t="s">
        <v>3809</v>
      </c>
      <c r="I3663" s="196" t="s">
        <v>9</v>
      </c>
      <c r="J3663" s="196" t="s">
        <v>62</v>
      </c>
      <c r="K3663" s="197">
        <v>203.94</v>
      </c>
      <c r="L3663" s="196" t="s">
        <v>63</v>
      </c>
      <c r="M3663"/>
    </row>
    <row r="3664" spans="1:13" ht="13.5" hidden="1" x14ac:dyDescent="0.25">
      <c r="A3664" s="196" t="s">
        <v>3761</v>
      </c>
      <c r="B3664" s="196" t="s">
        <v>3762</v>
      </c>
      <c r="C3664" s="196" t="s">
        <v>3763</v>
      </c>
      <c r="D3664" s="196" t="s">
        <v>3764</v>
      </c>
      <c r="E3664" s="197" t="s">
        <v>11</v>
      </c>
      <c r="F3664" s="196" t="s">
        <v>11</v>
      </c>
      <c r="G3664" s="196">
        <v>92280</v>
      </c>
      <c r="H3664" s="196" t="s">
        <v>3810</v>
      </c>
      <c r="I3664" s="196" t="s">
        <v>9</v>
      </c>
      <c r="J3664" s="196" t="s">
        <v>62</v>
      </c>
      <c r="K3664" s="197">
        <v>285.93</v>
      </c>
      <c r="L3664" s="196" t="s">
        <v>63</v>
      </c>
      <c r="M3664"/>
    </row>
    <row r="3665" spans="1:13" ht="13.5" hidden="1" x14ac:dyDescent="0.25">
      <c r="A3665" s="196" t="s">
        <v>3761</v>
      </c>
      <c r="B3665" s="196" t="s">
        <v>3762</v>
      </c>
      <c r="C3665" s="196" t="s">
        <v>3763</v>
      </c>
      <c r="D3665" s="196" t="s">
        <v>3764</v>
      </c>
      <c r="E3665" s="197" t="s">
        <v>11</v>
      </c>
      <c r="F3665" s="196" t="s">
        <v>11</v>
      </c>
      <c r="G3665" s="196">
        <v>92281</v>
      </c>
      <c r="H3665" s="196" t="s">
        <v>3811</v>
      </c>
      <c r="I3665" s="196" t="s">
        <v>9</v>
      </c>
      <c r="J3665" s="196" t="s">
        <v>62</v>
      </c>
      <c r="K3665" s="197">
        <v>109.76</v>
      </c>
      <c r="L3665" s="196" t="s">
        <v>63</v>
      </c>
      <c r="M3665"/>
    </row>
    <row r="3666" spans="1:13" ht="13.5" hidden="1" x14ac:dyDescent="0.25">
      <c r="A3666" s="196" t="s">
        <v>3761</v>
      </c>
      <c r="B3666" s="196" t="s">
        <v>3762</v>
      </c>
      <c r="C3666" s="196" t="s">
        <v>3763</v>
      </c>
      <c r="D3666" s="196" t="s">
        <v>3764</v>
      </c>
      <c r="E3666" s="197" t="s">
        <v>11</v>
      </c>
      <c r="F3666" s="196" t="s">
        <v>11</v>
      </c>
      <c r="G3666" s="196">
        <v>92282</v>
      </c>
      <c r="H3666" s="196" t="s">
        <v>3812</v>
      </c>
      <c r="I3666" s="196" t="s">
        <v>9</v>
      </c>
      <c r="J3666" s="196" t="s">
        <v>62</v>
      </c>
      <c r="K3666" s="197">
        <v>127.36</v>
      </c>
      <c r="L3666" s="196" t="s">
        <v>63</v>
      </c>
      <c r="M3666"/>
    </row>
    <row r="3667" spans="1:13" ht="13.5" hidden="1" x14ac:dyDescent="0.25">
      <c r="A3667" s="196" t="s">
        <v>3761</v>
      </c>
      <c r="B3667" s="196" t="s">
        <v>3762</v>
      </c>
      <c r="C3667" s="196" t="s">
        <v>3763</v>
      </c>
      <c r="D3667" s="196" t="s">
        <v>3764</v>
      </c>
      <c r="E3667" s="197" t="s">
        <v>11</v>
      </c>
      <c r="F3667" s="196" t="s">
        <v>11</v>
      </c>
      <c r="G3667" s="196">
        <v>92283</v>
      </c>
      <c r="H3667" s="196" t="s">
        <v>3813</v>
      </c>
      <c r="I3667" s="196" t="s">
        <v>9</v>
      </c>
      <c r="J3667" s="196" t="s">
        <v>62</v>
      </c>
      <c r="K3667" s="197">
        <v>173.77</v>
      </c>
      <c r="L3667" s="196" t="s">
        <v>63</v>
      </c>
      <c r="M3667"/>
    </row>
    <row r="3668" spans="1:13" ht="13.5" hidden="1" x14ac:dyDescent="0.25">
      <c r="A3668" s="196" t="s">
        <v>3761</v>
      </c>
      <c r="B3668" s="196" t="s">
        <v>3762</v>
      </c>
      <c r="C3668" s="196" t="s">
        <v>3763</v>
      </c>
      <c r="D3668" s="196" t="s">
        <v>3764</v>
      </c>
      <c r="E3668" s="197" t="s">
        <v>11</v>
      </c>
      <c r="F3668" s="196" t="s">
        <v>11</v>
      </c>
      <c r="G3668" s="196">
        <v>92284</v>
      </c>
      <c r="H3668" s="196" t="s">
        <v>3814</v>
      </c>
      <c r="I3668" s="196" t="s">
        <v>9</v>
      </c>
      <c r="J3668" s="196" t="s">
        <v>62</v>
      </c>
      <c r="K3668" s="197">
        <v>219.4</v>
      </c>
      <c r="L3668" s="196" t="s">
        <v>63</v>
      </c>
      <c r="M3668"/>
    </row>
    <row r="3669" spans="1:13" ht="13.5" hidden="1" x14ac:dyDescent="0.25">
      <c r="A3669" s="196" t="s">
        <v>3761</v>
      </c>
      <c r="B3669" s="196" t="s">
        <v>3762</v>
      </c>
      <c r="C3669" s="196" t="s">
        <v>3763</v>
      </c>
      <c r="D3669" s="196" t="s">
        <v>3764</v>
      </c>
      <c r="E3669" s="197" t="s">
        <v>11</v>
      </c>
      <c r="F3669" s="196" t="s">
        <v>11</v>
      </c>
      <c r="G3669" s="196">
        <v>92285</v>
      </c>
      <c r="H3669" s="196" t="s">
        <v>3815</v>
      </c>
      <c r="I3669" s="196" t="s">
        <v>9</v>
      </c>
      <c r="J3669" s="196" t="s">
        <v>62</v>
      </c>
      <c r="K3669" s="197">
        <v>297.2</v>
      </c>
      <c r="L3669" s="196" t="s">
        <v>63</v>
      </c>
      <c r="M3669"/>
    </row>
    <row r="3670" spans="1:13" ht="13.5" hidden="1" x14ac:dyDescent="0.25">
      <c r="A3670" s="196" t="s">
        <v>3761</v>
      </c>
      <c r="B3670" s="196" t="s">
        <v>3762</v>
      </c>
      <c r="C3670" s="196" t="s">
        <v>3763</v>
      </c>
      <c r="D3670" s="196" t="s">
        <v>3764</v>
      </c>
      <c r="E3670" s="197" t="s">
        <v>11</v>
      </c>
      <c r="F3670" s="196" t="s">
        <v>11</v>
      </c>
      <c r="G3670" s="196">
        <v>92286</v>
      </c>
      <c r="H3670" s="196" t="s">
        <v>3816</v>
      </c>
      <c r="I3670" s="196" t="s">
        <v>9</v>
      </c>
      <c r="J3670" s="196" t="s">
        <v>62</v>
      </c>
      <c r="K3670" s="197">
        <v>380.48</v>
      </c>
      <c r="L3670" s="196" t="s">
        <v>63</v>
      </c>
      <c r="M3670"/>
    </row>
    <row r="3671" spans="1:13" ht="13.5" hidden="1" x14ac:dyDescent="0.25">
      <c r="A3671" s="196" t="s">
        <v>3761</v>
      </c>
      <c r="B3671" s="196" t="s">
        <v>3762</v>
      </c>
      <c r="C3671" s="196" t="s">
        <v>3763</v>
      </c>
      <c r="D3671" s="196" t="s">
        <v>3764</v>
      </c>
      <c r="E3671" s="197" t="s">
        <v>11</v>
      </c>
      <c r="F3671" s="196" t="s">
        <v>11</v>
      </c>
      <c r="G3671" s="196">
        <v>92305</v>
      </c>
      <c r="H3671" s="196" t="s">
        <v>3817</v>
      </c>
      <c r="I3671" s="196" t="s">
        <v>9</v>
      </c>
      <c r="J3671" s="196" t="s">
        <v>62</v>
      </c>
      <c r="K3671" s="197">
        <v>40.9</v>
      </c>
      <c r="L3671" s="196" t="s">
        <v>63</v>
      </c>
      <c r="M3671"/>
    </row>
    <row r="3672" spans="1:13" ht="13.5" hidden="1" x14ac:dyDescent="0.25">
      <c r="A3672" s="196" t="s">
        <v>3761</v>
      </c>
      <c r="B3672" s="196" t="s">
        <v>3762</v>
      </c>
      <c r="C3672" s="196" t="s">
        <v>3763</v>
      </c>
      <c r="D3672" s="196" t="s">
        <v>3764</v>
      </c>
      <c r="E3672" s="197" t="s">
        <v>11</v>
      </c>
      <c r="F3672" s="196" t="s">
        <v>11</v>
      </c>
      <c r="G3672" s="196">
        <v>92306</v>
      </c>
      <c r="H3672" s="196" t="s">
        <v>3818</v>
      </c>
      <c r="I3672" s="196" t="s">
        <v>9</v>
      </c>
      <c r="J3672" s="196" t="s">
        <v>62</v>
      </c>
      <c r="K3672" s="197">
        <v>65.099999999999994</v>
      </c>
      <c r="L3672" s="196" t="s">
        <v>63</v>
      </c>
      <c r="M3672"/>
    </row>
    <row r="3673" spans="1:13" ht="13.5" hidden="1" x14ac:dyDescent="0.25">
      <c r="A3673" s="196" t="s">
        <v>3761</v>
      </c>
      <c r="B3673" s="196" t="s">
        <v>3762</v>
      </c>
      <c r="C3673" s="196" t="s">
        <v>3763</v>
      </c>
      <c r="D3673" s="196" t="s">
        <v>3764</v>
      </c>
      <c r="E3673" s="197" t="s">
        <v>11</v>
      </c>
      <c r="F3673" s="196" t="s">
        <v>11</v>
      </c>
      <c r="G3673" s="196">
        <v>92307</v>
      </c>
      <c r="H3673" s="196" t="s">
        <v>3819</v>
      </c>
      <c r="I3673" s="196" t="s">
        <v>9</v>
      </c>
      <c r="J3673" s="196" t="s">
        <v>62</v>
      </c>
      <c r="K3673" s="197">
        <v>80.959999999999994</v>
      </c>
      <c r="L3673" s="196" t="s">
        <v>63</v>
      </c>
      <c r="M3673"/>
    </row>
    <row r="3674" spans="1:13" ht="13.5" hidden="1" x14ac:dyDescent="0.25">
      <c r="A3674" s="196" t="s">
        <v>3761</v>
      </c>
      <c r="B3674" s="196" t="s">
        <v>3762</v>
      </c>
      <c r="C3674" s="196" t="s">
        <v>3763</v>
      </c>
      <c r="D3674" s="196" t="s">
        <v>3764</v>
      </c>
      <c r="E3674" s="197" t="s">
        <v>11</v>
      </c>
      <c r="F3674" s="196" t="s">
        <v>11</v>
      </c>
      <c r="G3674" s="196">
        <v>92308</v>
      </c>
      <c r="H3674" s="196" t="s">
        <v>3820</v>
      </c>
      <c r="I3674" s="196" t="s">
        <v>9</v>
      </c>
      <c r="J3674" s="196" t="s">
        <v>62</v>
      </c>
      <c r="K3674" s="197">
        <v>56.48</v>
      </c>
      <c r="L3674" s="196" t="s">
        <v>63</v>
      </c>
      <c r="M3674"/>
    </row>
    <row r="3675" spans="1:13" ht="13.5" hidden="1" x14ac:dyDescent="0.25">
      <c r="A3675" s="196" t="s">
        <v>3761</v>
      </c>
      <c r="B3675" s="196" t="s">
        <v>3762</v>
      </c>
      <c r="C3675" s="196" t="s">
        <v>3763</v>
      </c>
      <c r="D3675" s="196" t="s">
        <v>3764</v>
      </c>
      <c r="E3675" s="197" t="s">
        <v>11</v>
      </c>
      <c r="F3675" s="196" t="s">
        <v>11</v>
      </c>
      <c r="G3675" s="196">
        <v>92309</v>
      </c>
      <c r="H3675" s="196" t="s">
        <v>3821</v>
      </c>
      <c r="I3675" s="196" t="s">
        <v>9</v>
      </c>
      <c r="J3675" s="196" t="s">
        <v>62</v>
      </c>
      <c r="K3675" s="197">
        <v>121.33</v>
      </c>
      <c r="L3675" s="196" t="s">
        <v>63</v>
      </c>
      <c r="M3675"/>
    </row>
    <row r="3676" spans="1:13" ht="13.5" hidden="1" x14ac:dyDescent="0.25">
      <c r="A3676" s="196" t="s">
        <v>3761</v>
      </c>
      <c r="B3676" s="196" t="s">
        <v>3762</v>
      </c>
      <c r="C3676" s="196" t="s">
        <v>3763</v>
      </c>
      <c r="D3676" s="196" t="s">
        <v>3764</v>
      </c>
      <c r="E3676" s="197" t="s">
        <v>11</v>
      </c>
      <c r="F3676" s="196" t="s">
        <v>11</v>
      </c>
      <c r="G3676" s="196">
        <v>92310</v>
      </c>
      <c r="H3676" s="196" t="s">
        <v>3822</v>
      </c>
      <c r="I3676" s="196" t="s">
        <v>9</v>
      </c>
      <c r="J3676" s="196" t="s">
        <v>62</v>
      </c>
      <c r="K3676" s="197">
        <v>139.29</v>
      </c>
      <c r="L3676" s="196" t="s">
        <v>63</v>
      </c>
      <c r="M3676"/>
    </row>
    <row r="3677" spans="1:13" ht="13.5" hidden="1" x14ac:dyDescent="0.25">
      <c r="A3677" s="196" t="s">
        <v>3761</v>
      </c>
      <c r="B3677" s="196" t="s">
        <v>3762</v>
      </c>
      <c r="C3677" s="196" t="s">
        <v>3763</v>
      </c>
      <c r="D3677" s="196" t="s">
        <v>3764</v>
      </c>
      <c r="E3677" s="197" t="s">
        <v>11</v>
      </c>
      <c r="F3677" s="196" t="s">
        <v>11</v>
      </c>
      <c r="G3677" s="196">
        <v>92320</v>
      </c>
      <c r="H3677" s="196" t="s">
        <v>3823</v>
      </c>
      <c r="I3677" s="196" t="s">
        <v>9</v>
      </c>
      <c r="J3677" s="196" t="s">
        <v>62</v>
      </c>
      <c r="K3677" s="197">
        <v>56.77</v>
      </c>
      <c r="L3677" s="196" t="s">
        <v>63</v>
      </c>
      <c r="M3677"/>
    </row>
    <row r="3678" spans="1:13" ht="13.5" hidden="1" x14ac:dyDescent="0.25">
      <c r="A3678" s="196" t="s">
        <v>3761</v>
      </c>
      <c r="B3678" s="196" t="s">
        <v>3762</v>
      </c>
      <c r="C3678" s="196" t="s">
        <v>3763</v>
      </c>
      <c r="D3678" s="196" t="s">
        <v>3764</v>
      </c>
      <c r="E3678" s="197" t="s">
        <v>11</v>
      </c>
      <c r="F3678" s="196" t="s">
        <v>11</v>
      </c>
      <c r="G3678" s="196">
        <v>92321</v>
      </c>
      <c r="H3678" s="196" t="s">
        <v>3824</v>
      </c>
      <c r="I3678" s="196" t="s">
        <v>9</v>
      </c>
      <c r="J3678" s="196" t="s">
        <v>62</v>
      </c>
      <c r="K3678" s="197">
        <v>92.44</v>
      </c>
      <c r="L3678" s="196" t="s">
        <v>63</v>
      </c>
      <c r="M3678"/>
    </row>
    <row r="3679" spans="1:13" ht="13.5" hidden="1" x14ac:dyDescent="0.25">
      <c r="A3679" s="196" t="s">
        <v>3761</v>
      </c>
      <c r="B3679" s="196" t="s">
        <v>3762</v>
      </c>
      <c r="C3679" s="196" t="s">
        <v>3763</v>
      </c>
      <c r="D3679" s="196" t="s">
        <v>3764</v>
      </c>
      <c r="E3679" s="197" t="s">
        <v>11</v>
      </c>
      <c r="F3679" s="196" t="s">
        <v>11</v>
      </c>
      <c r="G3679" s="196">
        <v>92322</v>
      </c>
      <c r="H3679" s="196" t="s">
        <v>3825</v>
      </c>
      <c r="I3679" s="196" t="s">
        <v>9</v>
      </c>
      <c r="J3679" s="196" t="s">
        <v>62</v>
      </c>
      <c r="K3679" s="197">
        <v>118.12</v>
      </c>
      <c r="L3679" s="196" t="s">
        <v>63</v>
      </c>
      <c r="M3679"/>
    </row>
    <row r="3680" spans="1:13" ht="13.5" hidden="1" x14ac:dyDescent="0.25">
      <c r="A3680" s="196" t="s">
        <v>3761</v>
      </c>
      <c r="B3680" s="196" t="s">
        <v>3762</v>
      </c>
      <c r="C3680" s="196" t="s">
        <v>3763</v>
      </c>
      <c r="D3680" s="196" t="s">
        <v>3764</v>
      </c>
      <c r="E3680" s="197" t="s">
        <v>11</v>
      </c>
      <c r="F3680" s="196" t="s">
        <v>11</v>
      </c>
      <c r="G3680" s="196">
        <v>92323</v>
      </c>
      <c r="H3680" s="196" t="s">
        <v>3826</v>
      </c>
      <c r="I3680" s="196" t="s">
        <v>9</v>
      </c>
      <c r="J3680" s="196" t="s">
        <v>62</v>
      </c>
      <c r="K3680" s="197">
        <v>68.540000000000006</v>
      </c>
      <c r="L3680" s="196" t="s">
        <v>63</v>
      </c>
      <c r="M3680"/>
    </row>
    <row r="3681" spans="1:13" ht="13.5" hidden="1" x14ac:dyDescent="0.25">
      <c r="A3681" s="196" t="s">
        <v>3761</v>
      </c>
      <c r="B3681" s="196" t="s">
        <v>3762</v>
      </c>
      <c r="C3681" s="196" t="s">
        <v>3763</v>
      </c>
      <c r="D3681" s="196" t="s">
        <v>3764</v>
      </c>
      <c r="E3681" s="197" t="s">
        <v>11</v>
      </c>
      <c r="F3681" s="196" t="s">
        <v>11</v>
      </c>
      <c r="G3681" s="196">
        <v>92324</v>
      </c>
      <c r="H3681" s="196" t="s">
        <v>3827</v>
      </c>
      <c r="I3681" s="196" t="s">
        <v>9</v>
      </c>
      <c r="J3681" s="196" t="s">
        <v>62</v>
      </c>
      <c r="K3681" s="197">
        <v>144.86000000000001</v>
      </c>
      <c r="L3681" s="196" t="s">
        <v>63</v>
      </c>
      <c r="M3681"/>
    </row>
    <row r="3682" spans="1:13" ht="13.5" hidden="1" x14ac:dyDescent="0.25">
      <c r="A3682" s="196" t="s">
        <v>3761</v>
      </c>
      <c r="B3682" s="196" t="s">
        <v>3762</v>
      </c>
      <c r="C3682" s="196" t="s">
        <v>3763</v>
      </c>
      <c r="D3682" s="196" t="s">
        <v>3764</v>
      </c>
      <c r="E3682" s="197" t="s">
        <v>11</v>
      </c>
      <c r="F3682" s="196" t="s">
        <v>11</v>
      </c>
      <c r="G3682" s="196">
        <v>92325</v>
      </c>
      <c r="H3682" s="196" t="s">
        <v>3828</v>
      </c>
      <c r="I3682" s="196" t="s">
        <v>9</v>
      </c>
      <c r="J3682" s="196" t="s">
        <v>62</v>
      </c>
      <c r="K3682" s="197">
        <v>172.64</v>
      </c>
      <c r="L3682" s="196" t="s">
        <v>63</v>
      </c>
      <c r="M3682"/>
    </row>
    <row r="3683" spans="1:13" ht="13.5" hidden="1" x14ac:dyDescent="0.25">
      <c r="A3683" s="196" t="s">
        <v>3761</v>
      </c>
      <c r="B3683" s="196" t="s">
        <v>3762</v>
      </c>
      <c r="C3683" s="196" t="s">
        <v>3763</v>
      </c>
      <c r="D3683" s="196" t="s">
        <v>3764</v>
      </c>
      <c r="E3683" s="197" t="s">
        <v>11</v>
      </c>
      <c r="F3683" s="196" t="s">
        <v>11</v>
      </c>
      <c r="G3683" s="196">
        <v>92335</v>
      </c>
      <c r="H3683" s="196" t="s">
        <v>3829</v>
      </c>
      <c r="I3683" s="196" t="s">
        <v>9</v>
      </c>
      <c r="J3683" s="196" t="s">
        <v>62</v>
      </c>
      <c r="K3683" s="197">
        <v>96.31</v>
      </c>
      <c r="L3683" s="196" t="s">
        <v>63</v>
      </c>
      <c r="M3683"/>
    </row>
    <row r="3684" spans="1:13" ht="13.5" hidden="1" x14ac:dyDescent="0.25">
      <c r="A3684" s="196" t="s">
        <v>3761</v>
      </c>
      <c r="B3684" s="196" t="s">
        <v>3762</v>
      </c>
      <c r="C3684" s="196" t="s">
        <v>3763</v>
      </c>
      <c r="D3684" s="196" t="s">
        <v>3764</v>
      </c>
      <c r="E3684" s="197" t="s">
        <v>11</v>
      </c>
      <c r="F3684" s="196" t="s">
        <v>11</v>
      </c>
      <c r="G3684" s="196">
        <v>92336</v>
      </c>
      <c r="H3684" s="196" t="s">
        <v>3830</v>
      </c>
      <c r="I3684" s="196" t="s">
        <v>9</v>
      </c>
      <c r="J3684" s="196" t="s">
        <v>62</v>
      </c>
      <c r="K3684" s="197">
        <v>117.91</v>
      </c>
      <c r="L3684" s="196" t="s">
        <v>63</v>
      </c>
      <c r="M3684"/>
    </row>
    <row r="3685" spans="1:13" ht="13.5" hidden="1" x14ac:dyDescent="0.25">
      <c r="A3685" s="196" t="s">
        <v>3761</v>
      </c>
      <c r="B3685" s="196" t="s">
        <v>3762</v>
      </c>
      <c r="C3685" s="196" t="s">
        <v>3763</v>
      </c>
      <c r="D3685" s="196" t="s">
        <v>3764</v>
      </c>
      <c r="E3685" s="197" t="s">
        <v>11</v>
      </c>
      <c r="F3685" s="196" t="s">
        <v>11</v>
      </c>
      <c r="G3685" s="196">
        <v>92337</v>
      </c>
      <c r="H3685" s="196" t="s">
        <v>3831</v>
      </c>
      <c r="I3685" s="196" t="s">
        <v>9</v>
      </c>
      <c r="J3685" s="196" t="s">
        <v>62</v>
      </c>
      <c r="K3685" s="197">
        <v>154.18</v>
      </c>
      <c r="L3685" s="196" t="s">
        <v>63</v>
      </c>
      <c r="M3685"/>
    </row>
    <row r="3686" spans="1:13" ht="13.5" hidden="1" x14ac:dyDescent="0.25">
      <c r="A3686" s="196" t="s">
        <v>3761</v>
      </c>
      <c r="B3686" s="196" t="s">
        <v>3762</v>
      </c>
      <c r="C3686" s="196" t="s">
        <v>3763</v>
      </c>
      <c r="D3686" s="196" t="s">
        <v>3764</v>
      </c>
      <c r="E3686" s="197" t="s">
        <v>11</v>
      </c>
      <c r="F3686" s="196" t="s">
        <v>11</v>
      </c>
      <c r="G3686" s="196">
        <v>92338</v>
      </c>
      <c r="H3686" s="196" t="s">
        <v>3832</v>
      </c>
      <c r="I3686" s="196" t="s">
        <v>9</v>
      </c>
      <c r="J3686" s="196" t="s">
        <v>62</v>
      </c>
      <c r="K3686" s="197">
        <v>152.15</v>
      </c>
      <c r="L3686" s="196" t="s">
        <v>63</v>
      </c>
      <c r="M3686"/>
    </row>
    <row r="3687" spans="1:13" ht="13.5" hidden="1" x14ac:dyDescent="0.25">
      <c r="A3687" s="196" t="s">
        <v>3761</v>
      </c>
      <c r="B3687" s="196" t="s">
        <v>3762</v>
      </c>
      <c r="C3687" s="196" t="s">
        <v>3763</v>
      </c>
      <c r="D3687" s="196" t="s">
        <v>3764</v>
      </c>
      <c r="E3687" s="197" t="s">
        <v>11</v>
      </c>
      <c r="F3687" s="196" t="s">
        <v>11</v>
      </c>
      <c r="G3687" s="196">
        <v>92339</v>
      </c>
      <c r="H3687" s="196" t="s">
        <v>3833</v>
      </c>
      <c r="I3687" s="196" t="s">
        <v>9</v>
      </c>
      <c r="J3687" s="196" t="s">
        <v>62</v>
      </c>
      <c r="K3687" s="197">
        <v>226.06</v>
      </c>
      <c r="L3687" s="196" t="s">
        <v>63</v>
      </c>
      <c r="M3687"/>
    </row>
    <row r="3688" spans="1:13" ht="13.5" hidden="1" x14ac:dyDescent="0.25">
      <c r="A3688" s="196" t="s">
        <v>3761</v>
      </c>
      <c r="B3688" s="196" t="s">
        <v>3762</v>
      </c>
      <c r="C3688" s="196" t="s">
        <v>3763</v>
      </c>
      <c r="D3688" s="196" t="s">
        <v>3764</v>
      </c>
      <c r="E3688" s="197" t="s">
        <v>11</v>
      </c>
      <c r="F3688" s="196" t="s">
        <v>11</v>
      </c>
      <c r="G3688" s="196">
        <v>92341</v>
      </c>
      <c r="H3688" s="196" t="s">
        <v>3834</v>
      </c>
      <c r="I3688" s="196" t="s">
        <v>9</v>
      </c>
      <c r="J3688" s="196" t="s">
        <v>62</v>
      </c>
      <c r="K3688" s="197">
        <v>110.87</v>
      </c>
      <c r="L3688" s="196" t="s">
        <v>63</v>
      </c>
      <c r="M3688"/>
    </row>
    <row r="3689" spans="1:13" ht="13.5" hidden="1" x14ac:dyDescent="0.25">
      <c r="A3689" s="196" t="s">
        <v>3761</v>
      </c>
      <c r="B3689" s="196" t="s">
        <v>3762</v>
      </c>
      <c r="C3689" s="196" t="s">
        <v>3763</v>
      </c>
      <c r="D3689" s="196" t="s">
        <v>3764</v>
      </c>
      <c r="E3689" s="197" t="s">
        <v>11</v>
      </c>
      <c r="F3689" s="196" t="s">
        <v>11</v>
      </c>
      <c r="G3689" s="196">
        <v>92342</v>
      </c>
      <c r="H3689" s="196" t="s">
        <v>3835</v>
      </c>
      <c r="I3689" s="196" t="s">
        <v>9</v>
      </c>
      <c r="J3689" s="196" t="s">
        <v>62</v>
      </c>
      <c r="K3689" s="197">
        <v>132.56</v>
      </c>
      <c r="L3689" s="196" t="s">
        <v>63</v>
      </c>
      <c r="M3689"/>
    </row>
    <row r="3690" spans="1:13" ht="13.5" hidden="1" x14ac:dyDescent="0.25">
      <c r="A3690" s="196" t="s">
        <v>3761</v>
      </c>
      <c r="B3690" s="196" t="s">
        <v>3762</v>
      </c>
      <c r="C3690" s="196" t="s">
        <v>3763</v>
      </c>
      <c r="D3690" s="196" t="s">
        <v>3764</v>
      </c>
      <c r="E3690" s="197" t="s">
        <v>11</v>
      </c>
      <c r="F3690" s="196" t="s">
        <v>11</v>
      </c>
      <c r="G3690" s="196">
        <v>92343</v>
      </c>
      <c r="H3690" s="196" t="s">
        <v>3836</v>
      </c>
      <c r="I3690" s="196" t="s">
        <v>9</v>
      </c>
      <c r="J3690" s="196" t="s">
        <v>62</v>
      </c>
      <c r="K3690" s="197">
        <v>168.97</v>
      </c>
      <c r="L3690" s="196" t="s">
        <v>63</v>
      </c>
      <c r="M3690"/>
    </row>
    <row r="3691" spans="1:13" ht="13.5" hidden="1" x14ac:dyDescent="0.25">
      <c r="A3691" s="196" t="s">
        <v>3761</v>
      </c>
      <c r="B3691" s="196" t="s">
        <v>3762</v>
      </c>
      <c r="C3691" s="196" t="s">
        <v>3763</v>
      </c>
      <c r="D3691" s="196" t="s">
        <v>3764</v>
      </c>
      <c r="E3691" s="197" t="s">
        <v>11</v>
      </c>
      <c r="F3691" s="196" t="s">
        <v>11</v>
      </c>
      <c r="G3691" s="196">
        <v>92359</v>
      </c>
      <c r="H3691" s="196" t="s">
        <v>3837</v>
      </c>
      <c r="I3691" s="196" t="s">
        <v>9</v>
      </c>
      <c r="J3691" s="196" t="s">
        <v>62</v>
      </c>
      <c r="K3691" s="197">
        <v>67.86</v>
      </c>
      <c r="L3691" s="196" t="s">
        <v>63</v>
      </c>
      <c r="M3691"/>
    </row>
    <row r="3692" spans="1:13" ht="13.5" hidden="1" x14ac:dyDescent="0.25">
      <c r="A3692" s="196" t="s">
        <v>3761</v>
      </c>
      <c r="B3692" s="196" t="s">
        <v>3762</v>
      </c>
      <c r="C3692" s="196" t="s">
        <v>3763</v>
      </c>
      <c r="D3692" s="196" t="s">
        <v>3764</v>
      </c>
      <c r="E3692" s="197" t="s">
        <v>11</v>
      </c>
      <c r="F3692" s="196" t="s">
        <v>11</v>
      </c>
      <c r="G3692" s="196">
        <v>92360</v>
      </c>
      <c r="H3692" s="196" t="s">
        <v>3838</v>
      </c>
      <c r="I3692" s="196" t="s">
        <v>9</v>
      </c>
      <c r="J3692" s="196" t="s">
        <v>62</v>
      </c>
      <c r="K3692" s="197">
        <v>90.62</v>
      </c>
      <c r="L3692" s="196" t="s">
        <v>63</v>
      </c>
      <c r="M3692"/>
    </row>
    <row r="3693" spans="1:13" ht="13.5" hidden="1" x14ac:dyDescent="0.25">
      <c r="A3693" s="196" t="s">
        <v>3761</v>
      </c>
      <c r="B3693" s="196" t="s">
        <v>3762</v>
      </c>
      <c r="C3693" s="196" t="s">
        <v>3763</v>
      </c>
      <c r="D3693" s="196" t="s">
        <v>3764</v>
      </c>
      <c r="E3693" s="197" t="s">
        <v>11</v>
      </c>
      <c r="F3693" s="196" t="s">
        <v>11</v>
      </c>
      <c r="G3693" s="196">
        <v>92361</v>
      </c>
      <c r="H3693" s="196" t="s">
        <v>3839</v>
      </c>
      <c r="I3693" s="196" t="s">
        <v>9</v>
      </c>
      <c r="J3693" s="196" t="s">
        <v>62</v>
      </c>
      <c r="K3693" s="197">
        <v>122.73</v>
      </c>
      <c r="L3693" s="196" t="s">
        <v>63</v>
      </c>
      <c r="M3693"/>
    </row>
    <row r="3694" spans="1:13" ht="13.5" hidden="1" x14ac:dyDescent="0.25">
      <c r="A3694" s="196" t="s">
        <v>3761</v>
      </c>
      <c r="B3694" s="196" t="s">
        <v>3762</v>
      </c>
      <c r="C3694" s="196" t="s">
        <v>3763</v>
      </c>
      <c r="D3694" s="196" t="s">
        <v>3764</v>
      </c>
      <c r="E3694" s="197" t="s">
        <v>11</v>
      </c>
      <c r="F3694" s="196" t="s">
        <v>11</v>
      </c>
      <c r="G3694" s="196">
        <v>92362</v>
      </c>
      <c r="H3694" s="196" t="s">
        <v>3840</v>
      </c>
      <c r="I3694" s="196" t="s">
        <v>9</v>
      </c>
      <c r="J3694" s="196" t="s">
        <v>62</v>
      </c>
      <c r="K3694" s="197">
        <v>195.46</v>
      </c>
      <c r="L3694" s="196" t="s">
        <v>63</v>
      </c>
      <c r="M3694"/>
    </row>
    <row r="3695" spans="1:13" ht="13.5" hidden="1" x14ac:dyDescent="0.25">
      <c r="A3695" s="196" t="s">
        <v>3761</v>
      </c>
      <c r="B3695" s="196" t="s">
        <v>3762</v>
      </c>
      <c r="C3695" s="196" t="s">
        <v>3763</v>
      </c>
      <c r="D3695" s="196" t="s">
        <v>3764</v>
      </c>
      <c r="E3695" s="197" t="s">
        <v>11</v>
      </c>
      <c r="F3695" s="196" t="s">
        <v>11</v>
      </c>
      <c r="G3695" s="196">
        <v>92364</v>
      </c>
      <c r="H3695" s="196" t="s">
        <v>3841</v>
      </c>
      <c r="I3695" s="196" t="s">
        <v>9</v>
      </c>
      <c r="J3695" s="196" t="s">
        <v>62</v>
      </c>
      <c r="K3695" s="197">
        <v>58.82</v>
      </c>
      <c r="L3695" s="196" t="s">
        <v>63</v>
      </c>
      <c r="M3695"/>
    </row>
    <row r="3696" spans="1:13" ht="13.5" hidden="1" x14ac:dyDescent="0.25">
      <c r="A3696" s="196" t="s">
        <v>3761</v>
      </c>
      <c r="B3696" s="196" t="s">
        <v>3762</v>
      </c>
      <c r="C3696" s="196" t="s">
        <v>3763</v>
      </c>
      <c r="D3696" s="196" t="s">
        <v>3764</v>
      </c>
      <c r="E3696" s="197" t="s">
        <v>11</v>
      </c>
      <c r="F3696" s="196" t="s">
        <v>11</v>
      </c>
      <c r="G3696" s="196">
        <v>92365</v>
      </c>
      <c r="H3696" s="196" t="s">
        <v>3842</v>
      </c>
      <c r="I3696" s="196" t="s">
        <v>9</v>
      </c>
      <c r="J3696" s="196" t="s">
        <v>62</v>
      </c>
      <c r="K3696" s="197">
        <v>67.459999999999994</v>
      </c>
      <c r="L3696" s="196" t="s">
        <v>63</v>
      </c>
      <c r="M3696"/>
    </row>
    <row r="3697" spans="1:13" ht="13.5" hidden="1" x14ac:dyDescent="0.25">
      <c r="A3697" s="196" t="s">
        <v>3761</v>
      </c>
      <c r="B3697" s="196" t="s">
        <v>3762</v>
      </c>
      <c r="C3697" s="196" t="s">
        <v>3763</v>
      </c>
      <c r="D3697" s="196" t="s">
        <v>3764</v>
      </c>
      <c r="E3697" s="197" t="s">
        <v>11</v>
      </c>
      <c r="F3697" s="196" t="s">
        <v>11</v>
      </c>
      <c r="G3697" s="196">
        <v>92366</v>
      </c>
      <c r="H3697" s="196" t="s">
        <v>3843</v>
      </c>
      <c r="I3697" s="196" t="s">
        <v>9</v>
      </c>
      <c r="J3697" s="196" t="s">
        <v>62</v>
      </c>
      <c r="K3697" s="197">
        <v>92.85</v>
      </c>
      <c r="L3697" s="196" t="s">
        <v>63</v>
      </c>
      <c r="M3697"/>
    </row>
    <row r="3698" spans="1:13" ht="13.5" hidden="1" x14ac:dyDescent="0.25">
      <c r="A3698" s="196" t="s">
        <v>3761</v>
      </c>
      <c r="B3698" s="196" t="s">
        <v>3762</v>
      </c>
      <c r="C3698" s="196" t="s">
        <v>3763</v>
      </c>
      <c r="D3698" s="196" t="s">
        <v>3764</v>
      </c>
      <c r="E3698" s="197" t="s">
        <v>11</v>
      </c>
      <c r="F3698" s="196" t="s">
        <v>11</v>
      </c>
      <c r="G3698" s="196">
        <v>92367</v>
      </c>
      <c r="H3698" s="196" t="s">
        <v>3844</v>
      </c>
      <c r="I3698" s="196" t="s">
        <v>9</v>
      </c>
      <c r="J3698" s="196" t="s">
        <v>62</v>
      </c>
      <c r="K3698" s="197">
        <v>113.73</v>
      </c>
      <c r="L3698" s="196" t="s">
        <v>63</v>
      </c>
      <c r="M3698"/>
    </row>
    <row r="3699" spans="1:13" ht="13.5" hidden="1" x14ac:dyDescent="0.25">
      <c r="A3699" s="196" t="s">
        <v>3761</v>
      </c>
      <c r="B3699" s="196" t="s">
        <v>3762</v>
      </c>
      <c r="C3699" s="196" t="s">
        <v>3763</v>
      </c>
      <c r="D3699" s="196" t="s">
        <v>3764</v>
      </c>
      <c r="E3699" s="197" t="s">
        <v>11</v>
      </c>
      <c r="F3699" s="196" t="s">
        <v>11</v>
      </c>
      <c r="G3699" s="196">
        <v>92368</v>
      </c>
      <c r="H3699" s="196" t="s">
        <v>3845</v>
      </c>
      <c r="I3699" s="196" t="s">
        <v>9</v>
      </c>
      <c r="J3699" s="196" t="s">
        <v>62</v>
      </c>
      <c r="K3699" s="197">
        <v>149.38</v>
      </c>
      <c r="L3699" s="196" t="s">
        <v>63</v>
      </c>
      <c r="M3699"/>
    </row>
    <row r="3700" spans="1:13" ht="13.5" hidden="1" x14ac:dyDescent="0.25">
      <c r="A3700" s="196" t="s">
        <v>3761</v>
      </c>
      <c r="B3700" s="196" t="s">
        <v>3762</v>
      </c>
      <c r="C3700" s="196" t="s">
        <v>3763</v>
      </c>
      <c r="D3700" s="196" t="s">
        <v>3764</v>
      </c>
      <c r="E3700" s="197" t="s">
        <v>11</v>
      </c>
      <c r="F3700" s="196" t="s">
        <v>11</v>
      </c>
      <c r="G3700" s="196">
        <v>92645</v>
      </c>
      <c r="H3700" s="196" t="s">
        <v>3846</v>
      </c>
      <c r="I3700" s="196" t="s">
        <v>9</v>
      </c>
      <c r="J3700" s="196" t="s">
        <v>62</v>
      </c>
      <c r="K3700" s="197">
        <v>73.150000000000006</v>
      </c>
      <c r="L3700" s="196" t="s">
        <v>63</v>
      </c>
      <c r="M3700"/>
    </row>
    <row r="3701" spans="1:13" ht="13.5" hidden="1" x14ac:dyDescent="0.25">
      <c r="A3701" s="196" t="s">
        <v>3761</v>
      </c>
      <c r="B3701" s="196" t="s">
        <v>3762</v>
      </c>
      <c r="C3701" s="196" t="s">
        <v>3763</v>
      </c>
      <c r="D3701" s="196" t="s">
        <v>3764</v>
      </c>
      <c r="E3701" s="197" t="s">
        <v>11</v>
      </c>
      <c r="F3701" s="196" t="s">
        <v>11</v>
      </c>
      <c r="G3701" s="196">
        <v>92646</v>
      </c>
      <c r="H3701" s="196" t="s">
        <v>3847</v>
      </c>
      <c r="I3701" s="196" t="s">
        <v>9</v>
      </c>
      <c r="J3701" s="196" t="s">
        <v>62</v>
      </c>
      <c r="K3701" s="197">
        <v>95.91</v>
      </c>
      <c r="L3701" s="196" t="s">
        <v>63</v>
      </c>
      <c r="M3701"/>
    </row>
    <row r="3702" spans="1:13" ht="13.5" hidden="1" x14ac:dyDescent="0.25">
      <c r="A3702" s="196" t="s">
        <v>3761</v>
      </c>
      <c r="B3702" s="196" t="s">
        <v>3762</v>
      </c>
      <c r="C3702" s="196" t="s">
        <v>3763</v>
      </c>
      <c r="D3702" s="196" t="s">
        <v>3764</v>
      </c>
      <c r="E3702" s="197" t="s">
        <v>11</v>
      </c>
      <c r="F3702" s="196" t="s">
        <v>11</v>
      </c>
      <c r="G3702" s="196">
        <v>92648</v>
      </c>
      <c r="H3702" s="196" t="s">
        <v>3848</v>
      </c>
      <c r="I3702" s="196" t="s">
        <v>9</v>
      </c>
      <c r="J3702" s="196" t="s">
        <v>62</v>
      </c>
      <c r="K3702" s="197">
        <v>105.14</v>
      </c>
      <c r="L3702" s="196" t="s">
        <v>63</v>
      </c>
      <c r="M3702"/>
    </row>
    <row r="3703" spans="1:13" ht="13.5" hidden="1" x14ac:dyDescent="0.25">
      <c r="A3703" s="196" t="s">
        <v>3761</v>
      </c>
      <c r="B3703" s="196" t="s">
        <v>3762</v>
      </c>
      <c r="C3703" s="196" t="s">
        <v>3763</v>
      </c>
      <c r="D3703" s="196" t="s">
        <v>3764</v>
      </c>
      <c r="E3703" s="197" t="s">
        <v>11</v>
      </c>
      <c r="F3703" s="196" t="s">
        <v>11</v>
      </c>
      <c r="G3703" s="196">
        <v>92649</v>
      </c>
      <c r="H3703" s="196" t="s">
        <v>3849</v>
      </c>
      <c r="I3703" s="196" t="s">
        <v>9</v>
      </c>
      <c r="J3703" s="196" t="s">
        <v>62</v>
      </c>
      <c r="K3703" s="197">
        <v>128.02000000000001</v>
      </c>
      <c r="L3703" s="196" t="s">
        <v>63</v>
      </c>
      <c r="M3703"/>
    </row>
    <row r="3704" spans="1:13" ht="13.5" hidden="1" x14ac:dyDescent="0.25">
      <c r="A3704" s="196" t="s">
        <v>3761</v>
      </c>
      <c r="B3704" s="196" t="s">
        <v>3762</v>
      </c>
      <c r="C3704" s="196" t="s">
        <v>3763</v>
      </c>
      <c r="D3704" s="196" t="s">
        <v>3764</v>
      </c>
      <c r="E3704" s="197" t="s">
        <v>11</v>
      </c>
      <c r="F3704" s="196" t="s">
        <v>11</v>
      </c>
      <c r="G3704" s="196">
        <v>92650</v>
      </c>
      <c r="H3704" s="196" t="s">
        <v>3850</v>
      </c>
      <c r="I3704" s="196" t="s">
        <v>9</v>
      </c>
      <c r="J3704" s="196" t="s">
        <v>62</v>
      </c>
      <c r="K3704" s="197">
        <v>200.75</v>
      </c>
      <c r="L3704" s="196" t="s">
        <v>63</v>
      </c>
      <c r="M3704"/>
    </row>
    <row r="3705" spans="1:13" ht="13.5" hidden="1" x14ac:dyDescent="0.25">
      <c r="A3705" s="196" t="s">
        <v>3761</v>
      </c>
      <c r="B3705" s="196" t="s">
        <v>3762</v>
      </c>
      <c r="C3705" s="196" t="s">
        <v>3763</v>
      </c>
      <c r="D3705" s="196" t="s">
        <v>3764</v>
      </c>
      <c r="E3705" s="197" t="s">
        <v>11</v>
      </c>
      <c r="F3705" s="196" t="s">
        <v>11</v>
      </c>
      <c r="G3705" s="196">
        <v>92652</v>
      </c>
      <c r="H3705" s="196" t="s">
        <v>3851</v>
      </c>
      <c r="I3705" s="196" t="s">
        <v>9</v>
      </c>
      <c r="J3705" s="196" t="s">
        <v>62</v>
      </c>
      <c r="K3705" s="197">
        <v>65.459999999999994</v>
      </c>
      <c r="L3705" s="196" t="s">
        <v>63</v>
      </c>
      <c r="M3705"/>
    </row>
    <row r="3706" spans="1:13" ht="13.5" hidden="1" x14ac:dyDescent="0.25">
      <c r="A3706" s="196" t="s">
        <v>3761</v>
      </c>
      <c r="B3706" s="196" t="s">
        <v>3762</v>
      </c>
      <c r="C3706" s="196" t="s">
        <v>3763</v>
      </c>
      <c r="D3706" s="196" t="s">
        <v>3764</v>
      </c>
      <c r="E3706" s="197" t="s">
        <v>11</v>
      </c>
      <c r="F3706" s="196" t="s">
        <v>11</v>
      </c>
      <c r="G3706" s="196">
        <v>92653</v>
      </c>
      <c r="H3706" s="196" t="s">
        <v>3852</v>
      </c>
      <c r="I3706" s="196" t="s">
        <v>9</v>
      </c>
      <c r="J3706" s="196" t="s">
        <v>62</v>
      </c>
      <c r="K3706" s="197">
        <v>74.16</v>
      </c>
      <c r="L3706" s="196" t="s">
        <v>63</v>
      </c>
      <c r="M3706"/>
    </row>
    <row r="3707" spans="1:13" ht="13.5" hidden="1" x14ac:dyDescent="0.25">
      <c r="A3707" s="196" t="s">
        <v>3761</v>
      </c>
      <c r="B3707" s="196" t="s">
        <v>3762</v>
      </c>
      <c r="C3707" s="196" t="s">
        <v>3763</v>
      </c>
      <c r="D3707" s="196" t="s">
        <v>3764</v>
      </c>
      <c r="E3707" s="197" t="s">
        <v>11</v>
      </c>
      <c r="F3707" s="196" t="s">
        <v>11</v>
      </c>
      <c r="G3707" s="196">
        <v>92654</v>
      </c>
      <c r="H3707" s="196" t="s">
        <v>3853</v>
      </c>
      <c r="I3707" s="196" t="s">
        <v>9</v>
      </c>
      <c r="J3707" s="196" t="s">
        <v>62</v>
      </c>
      <c r="K3707" s="197">
        <v>99.56</v>
      </c>
      <c r="L3707" s="196" t="s">
        <v>63</v>
      </c>
      <c r="M3707"/>
    </row>
    <row r="3708" spans="1:13" ht="13.5" hidden="1" x14ac:dyDescent="0.25">
      <c r="A3708" s="196" t="s">
        <v>3761</v>
      </c>
      <c r="B3708" s="196" t="s">
        <v>3762</v>
      </c>
      <c r="C3708" s="196" t="s">
        <v>3763</v>
      </c>
      <c r="D3708" s="196" t="s">
        <v>3764</v>
      </c>
      <c r="E3708" s="197" t="s">
        <v>11</v>
      </c>
      <c r="F3708" s="196" t="s">
        <v>11</v>
      </c>
      <c r="G3708" s="196">
        <v>92655</v>
      </c>
      <c r="H3708" s="196" t="s">
        <v>3854</v>
      </c>
      <c r="I3708" s="196" t="s">
        <v>9</v>
      </c>
      <c r="J3708" s="196" t="s">
        <v>62</v>
      </c>
      <c r="K3708" s="197">
        <v>120.58</v>
      </c>
      <c r="L3708" s="196" t="s">
        <v>63</v>
      </c>
      <c r="M3708"/>
    </row>
    <row r="3709" spans="1:13" ht="13.5" hidden="1" x14ac:dyDescent="0.25">
      <c r="A3709" s="196" t="s">
        <v>3761</v>
      </c>
      <c r="B3709" s="196" t="s">
        <v>3762</v>
      </c>
      <c r="C3709" s="196" t="s">
        <v>3763</v>
      </c>
      <c r="D3709" s="196" t="s">
        <v>3764</v>
      </c>
      <c r="E3709" s="197" t="s">
        <v>11</v>
      </c>
      <c r="F3709" s="196" t="s">
        <v>11</v>
      </c>
      <c r="G3709" s="196">
        <v>92656</v>
      </c>
      <c r="H3709" s="196" t="s">
        <v>3855</v>
      </c>
      <c r="I3709" s="196" t="s">
        <v>9</v>
      </c>
      <c r="J3709" s="196" t="s">
        <v>62</v>
      </c>
      <c r="K3709" s="197">
        <v>156.22999999999999</v>
      </c>
      <c r="L3709" s="196" t="s">
        <v>63</v>
      </c>
      <c r="M3709"/>
    </row>
    <row r="3710" spans="1:13" ht="13.5" hidden="1" x14ac:dyDescent="0.25">
      <c r="A3710" s="196" t="s">
        <v>3761</v>
      </c>
      <c r="B3710" s="196" t="s">
        <v>3762</v>
      </c>
      <c r="C3710" s="196" t="s">
        <v>3763</v>
      </c>
      <c r="D3710" s="196" t="s">
        <v>3764</v>
      </c>
      <c r="E3710" s="197" t="s">
        <v>11</v>
      </c>
      <c r="F3710" s="196" t="s">
        <v>11</v>
      </c>
      <c r="G3710" s="196">
        <v>92687</v>
      </c>
      <c r="H3710" s="196" t="s">
        <v>3856</v>
      </c>
      <c r="I3710" s="196" t="s">
        <v>9</v>
      </c>
      <c r="J3710" s="196" t="s">
        <v>62</v>
      </c>
      <c r="K3710" s="197">
        <v>31.54</v>
      </c>
      <c r="L3710" s="196" t="s">
        <v>63</v>
      </c>
      <c r="M3710"/>
    </row>
    <row r="3711" spans="1:13" ht="13.5" hidden="1" x14ac:dyDescent="0.25">
      <c r="A3711" s="196" t="s">
        <v>3761</v>
      </c>
      <c r="B3711" s="196" t="s">
        <v>3762</v>
      </c>
      <c r="C3711" s="196" t="s">
        <v>3763</v>
      </c>
      <c r="D3711" s="196" t="s">
        <v>3764</v>
      </c>
      <c r="E3711" s="197" t="s">
        <v>11</v>
      </c>
      <c r="F3711" s="196" t="s">
        <v>11</v>
      </c>
      <c r="G3711" s="196">
        <v>92688</v>
      </c>
      <c r="H3711" s="196" t="s">
        <v>3857</v>
      </c>
      <c r="I3711" s="196" t="s">
        <v>9</v>
      </c>
      <c r="J3711" s="196" t="s">
        <v>62</v>
      </c>
      <c r="K3711" s="197">
        <v>45.25</v>
      </c>
      <c r="L3711" s="196" t="s">
        <v>63</v>
      </c>
      <c r="M3711"/>
    </row>
    <row r="3712" spans="1:13" ht="13.5" hidden="1" x14ac:dyDescent="0.25">
      <c r="A3712" s="196" t="s">
        <v>3761</v>
      </c>
      <c r="B3712" s="196" t="s">
        <v>3762</v>
      </c>
      <c r="C3712" s="196" t="s">
        <v>3763</v>
      </c>
      <c r="D3712" s="196" t="s">
        <v>3764</v>
      </c>
      <c r="E3712" s="197" t="s">
        <v>11</v>
      </c>
      <c r="F3712" s="196" t="s">
        <v>11</v>
      </c>
      <c r="G3712" s="196">
        <v>92689</v>
      </c>
      <c r="H3712" s="196" t="s">
        <v>3858</v>
      </c>
      <c r="I3712" s="196" t="s">
        <v>9</v>
      </c>
      <c r="J3712" s="196" t="s">
        <v>62</v>
      </c>
      <c r="K3712" s="197">
        <v>52.82</v>
      </c>
      <c r="L3712" s="196" t="s">
        <v>63</v>
      </c>
      <c r="M3712"/>
    </row>
    <row r="3713" spans="1:13" ht="13.5" hidden="1" x14ac:dyDescent="0.25">
      <c r="A3713" s="196" t="s">
        <v>3761</v>
      </c>
      <c r="B3713" s="196" t="s">
        <v>3762</v>
      </c>
      <c r="C3713" s="196" t="s">
        <v>3763</v>
      </c>
      <c r="D3713" s="196" t="s">
        <v>3764</v>
      </c>
      <c r="E3713" s="197" t="s">
        <v>11</v>
      </c>
      <c r="F3713" s="196" t="s">
        <v>11</v>
      </c>
      <c r="G3713" s="196">
        <v>92690</v>
      </c>
      <c r="H3713" s="196" t="s">
        <v>3859</v>
      </c>
      <c r="I3713" s="196" t="s">
        <v>9</v>
      </c>
      <c r="J3713" s="196" t="s">
        <v>62</v>
      </c>
      <c r="K3713" s="197">
        <v>76.34</v>
      </c>
      <c r="L3713" s="196" t="s">
        <v>63</v>
      </c>
      <c r="M3713"/>
    </row>
    <row r="3714" spans="1:13" ht="13.5" hidden="1" x14ac:dyDescent="0.25">
      <c r="A3714" s="196" t="s">
        <v>3761</v>
      </c>
      <c r="B3714" s="196" t="s">
        <v>3762</v>
      </c>
      <c r="C3714" s="196" t="s">
        <v>3763</v>
      </c>
      <c r="D3714" s="196" t="s">
        <v>3764</v>
      </c>
      <c r="E3714" s="197" t="s">
        <v>11</v>
      </c>
      <c r="F3714" s="196" t="s">
        <v>11</v>
      </c>
      <c r="G3714" s="196">
        <v>92691</v>
      </c>
      <c r="H3714" s="196" t="s">
        <v>3860</v>
      </c>
      <c r="I3714" s="196" t="s">
        <v>9</v>
      </c>
      <c r="J3714" s="196" t="s">
        <v>62</v>
      </c>
      <c r="K3714" s="197">
        <v>103</v>
      </c>
      <c r="L3714" s="196" t="s">
        <v>63</v>
      </c>
      <c r="M3714"/>
    </row>
    <row r="3715" spans="1:13" ht="13.5" hidden="1" x14ac:dyDescent="0.25">
      <c r="A3715" s="196" t="s">
        <v>3761</v>
      </c>
      <c r="B3715" s="196" t="s">
        <v>3762</v>
      </c>
      <c r="C3715" s="196" t="s">
        <v>3763</v>
      </c>
      <c r="D3715" s="196" t="s">
        <v>3764</v>
      </c>
      <c r="E3715" s="197" t="s">
        <v>11</v>
      </c>
      <c r="F3715" s="196" t="s">
        <v>11</v>
      </c>
      <c r="G3715" s="196">
        <v>94462</v>
      </c>
      <c r="H3715" s="196" t="s">
        <v>3861</v>
      </c>
      <c r="I3715" s="196" t="s">
        <v>9</v>
      </c>
      <c r="J3715" s="196" t="s">
        <v>62</v>
      </c>
      <c r="K3715" s="197">
        <v>104.04</v>
      </c>
      <c r="L3715" s="196" t="s">
        <v>63</v>
      </c>
      <c r="M3715"/>
    </row>
    <row r="3716" spans="1:13" ht="13.5" hidden="1" x14ac:dyDescent="0.25">
      <c r="A3716" s="196" t="s">
        <v>3761</v>
      </c>
      <c r="B3716" s="196" t="s">
        <v>3762</v>
      </c>
      <c r="C3716" s="196" t="s">
        <v>3763</v>
      </c>
      <c r="D3716" s="196" t="s">
        <v>3764</v>
      </c>
      <c r="E3716" s="197" t="s">
        <v>11</v>
      </c>
      <c r="F3716" s="196" t="s">
        <v>11</v>
      </c>
      <c r="G3716" s="196">
        <v>94463</v>
      </c>
      <c r="H3716" s="196" t="s">
        <v>3862</v>
      </c>
      <c r="I3716" s="196" t="s">
        <v>9</v>
      </c>
      <c r="J3716" s="196" t="s">
        <v>62</v>
      </c>
      <c r="K3716" s="197">
        <v>127.23</v>
      </c>
      <c r="L3716" s="196" t="s">
        <v>63</v>
      </c>
      <c r="M3716"/>
    </row>
    <row r="3717" spans="1:13" ht="13.5" hidden="1" x14ac:dyDescent="0.25">
      <c r="A3717" s="196" t="s">
        <v>3761</v>
      </c>
      <c r="B3717" s="196" t="s">
        <v>3762</v>
      </c>
      <c r="C3717" s="196" t="s">
        <v>3763</v>
      </c>
      <c r="D3717" s="196" t="s">
        <v>3764</v>
      </c>
      <c r="E3717" s="197" t="s">
        <v>11</v>
      </c>
      <c r="F3717" s="196" t="s">
        <v>11</v>
      </c>
      <c r="G3717" s="196">
        <v>94464</v>
      </c>
      <c r="H3717" s="196" t="s">
        <v>3863</v>
      </c>
      <c r="I3717" s="196" t="s">
        <v>9</v>
      </c>
      <c r="J3717" s="196" t="s">
        <v>62</v>
      </c>
      <c r="K3717" s="197">
        <v>166.21</v>
      </c>
      <c r="L3717" s="196" t="s">
        <v>63</v>
      </c>
      <c r="M3717"/>
    </row>
    <row r="3718" spans="1:13" ht="13.5" hidden="1" x14ac:dyDescent="0.25">
      <c r="A3718" s="196" t="s">
        <v>3761</v>
      </c>
      <c r="B3718" s="196" t="s">
        <v>3762</v>
      </c>
      <c r="C3718" s="196" t="s">
        <v>3763</v>
      </c>
      <c r="D3718" s="196" t="s">
        <v>3764</v>
      </c>
      <c r="E3718" s="197" t="s">
        <v>11</v>
      </c>
      <c r="F3718" s="196" t="s">
        <v>11</v>
      </c>
      <c r="G3718" s="196">
        <v>94602</v>
      </c>
      <c r="H3718" s="196" t="s">
        <v>3864</v>
      </c>
      <c r="I3718" s="196" t="s">
        <v>9</v>
      </c>
      <c r="J3718" s="196" t="s">
        <v>62</v>
      </c>
      <c r="K3718" s="197">
        <v>230.18</v>
      </c>
      <c r="L3718" s="196" t="s">
        <v>63</v>
      </c>
      <c r="M3718"/>
    </row>
    <row r="3719" spans="1:13" ht="13.5" hidden="1" x14ac:dyDescent="0.25">
      <c r="A3719" s="196" t="s">
        <v>3761</v>
      </c>
      <c r="B3719" s="196" t="s">
        <v>3762</v>
      </c>
      <c r="C3719" s="196" t="s">
        <v>3763</v>
      </c>
      <c r="D3719" s="196" t="s">
        <v>3764</v>
      </c>
      <c r="E3719" s="197" t="s">
        <v>11</v>
      </c>
      <c r="F3719" s="196" t="s">
        <v>11</v>
      </c>
      <c r="G3719" s="196">
        <v>94603</v>
      </c>
      <c r="H3719" s="196" t="s">
        <v>3865</v>
      </c>
      <c r="I3719" s="196" t="s">
        <v>9</v>
      </c>
      <c r="J3719" s="196" t="s">
        <v>62</v>
      </c>
      <c r="K3719" s="197">
        <v>311.89999999999998</v>
      </c>
      <c r="L3719" s="196" t="s">
        <v>63</v>
      </c>
      <c r="M3719"/>
    </row>
    <row r="3720" spans="1:13" ht="13.5" hidden="1" x14ac:dyDescent="0.25">
      <c r="A3720" s="196" t="s">
        <v>3761</v>
      </c>
      <c r="B3720" s="196" t="s">
        <v>3762</v>
      </c>
      <c r="C3720" s="196" t="s">
        <v>3763</v>
      </c>
      <c r="D3720" s="196" t="s">
        <v>3764</v>
      </c>
      <c r="E3720" s="197" t="s">
        <v>11</v>
      </c>
      <c r="F3720" s="196" t="s">
        <v>11</v>
      </c>
      <c r="G3720" s="196">
        <v>94604</v>
      </c>
      <c r="H3720" s="196" t="s">
        <v>3866</v>
      </c>
      <c r="I3720" s="196" t="s">
        <v>9</v>
      </c>
      <c r="J3720" s="196" t="s">
        <v>62</v>
      </c>
      <c r="K3720" s="197">
        <v>441.21</v>
      </c>
      <c r="L3720" s="196" t="s">
        <v>63</v>
      </c>
      <c r="M3720"/>
    </row>
    <row r="3721" spans="1:13" ht="13.5" hidden="1" x14ac:dyDescent="0.25">
      <c r="A3721" s="196" t="s">
        <v>3761</v>
      </c>
      <c r="B3721" s="196" t="s">
        <v>3762</v>
      </c>
      <c r="C3721" s="196" t="s">
        <v>3763</v>
      </c>
      <c r="D3721" s="196" t="s">
        <v>3764</v>
      </c>
      <c r="E3721" s="197" t="s">
        <v>11</v>
      </c>
      <c r="F3721" s="196" t="s">
        <v>11</v>
      </c>
      <c r="G3721" s="196">
        <v>94605</v>
      </c>
      <c r="H3721" s="196" t="s">
        <v>3867</v>
      </c>
      <c r="I3721" s="196" t="s">
        <v>9</v>
      </c>
      <c r="J3721" s="196" t="s">
        <v>62</v>
      </c>
      <c r="K3721" s="197">
        <v>636.11</v>
      </c>
      <c r="L3721" s="196" t="s">
        <v>63</v>
      </c>
      <c r="M3721"/>
    </row>
    <row r="3722" spans="1:13" ht="13.5" hidden="1" x14ac:dyDescent="0.25">
      <c r="A3722" s="196" t="s">
        <v>3761</v>
      </c>
      <c r="B3722" s="196" t="s">
        <v>3762</v>
      </c>
      <c r="C3722" s="196" t="s">
        <v>3763</v>
      </c>
      <c r="D3722" s="196" t="s">
        <v>3764</v>
      </c>
      <c r="E3722" s="197" t="s">
        <v>11</v>
      </c>
      <c r="F3722" s="196" t="s">
        <v>11</v>
      </c>
      <c r="G3722" s="196">
        <v>94648</v>
      </c>
      <c r="H3722" s="196" t="s">
        <v>3868</v>
      </c>
      <c r="I3722" s="196" t="s">
        <v>9</v>
      </c>
      <c r="J3722" s="196" t="s">
        <v>62</v>
      </c>
      <c r="K3722" s="197">
        <v>7.34</v>
      </c>
      <c r="L3722" s="196" t="s">
        <v>63</v>
      </c>
      <c r="M3722"/>
    </row>
    <row r="3723" spans="1:13" ht="13.5" hidden="1" x14ac:dyDescent="0.25">
      <c r="A3723" s="196" t="s">
        <v>3761</v>
      </c>
      <c r="B3723" s="196" t="s">
        <v>3762</v>
      </c>
      <c r="C3723" s="196" t="s">
        <v>3763</v>
      </c>
      <c r="D3723" s="196" t="s">
        <v>3764</v>
      </c>
      <c r="E3723" s="197" t="s">
        <v>11</v>
      </c>
      <c r="F3723" s="196" t="s">
        <v>11</v>
      </c>
      <c r="G3723" s="196">
        <v>94649</v>
      </c>
      <c r="H3723" s="196" t="s">
        <v>3869</v>
      </c>
      <c r="I3723" s="196" t="s">
        <v>9</v>
      </c>
      <c r="J3723" s="196" t="s">
        <v>62</v>
      </c>
      <c r="K3723" s="197">
        <v>13.15</v>
      </c>
      <c r="L3723" s="196" t="s">
        <v>63</v>
      </c>
      <c r="M3723"/>
    </row>
    <row r="3724" spans="1:13" ht="13.5" hidden="1" x14ac:dyDescent="0.25">
      <c r="A3724" s="196" t="s">
        <v>3761</v>
      </c>
      <c r="B3724" s="196" t="s">
        <v>3762</v>
      </c>
      <c r="C3724" s="196" t="s">
        <v>3763</v>
      </c>
      <c r="D3724" s="196" t="s">
        <v>3764</v>
      </c>
      <c r="E3724" s="197" t="s">
        <v>11</v>
      </c>
      <c r="F3724" s="196" t="s">
        <v>11</v>
      </c>
      <c r="G3724" s="196">
        <v>94650</v>
      </c>
      <c r="H3724" s="196" t="s">
        <v>3870</v>
      </c>
      <c r="I3724" s="196" t="s">
        <v>9</v>
      </c>
      <c r="J3724" s="196" t="s">
        <v>62</v>
      </c>
      <c r="K3724" s="197">
        <v>19.7</v>
      </c>
      <c r="L3724" s="196" t="s">
        <v>63</v>
      </c>
      <c r="M3724"/>
    </row>
    <row r="3725" spans="1:13" ht="13.5" hidden="1" x14ac:dyDescent="0.25">
      <c r="A3725" s="196" t="s">
        <v>3761</v>
      </c>
      <c r="B3725" s="196" t="s">
        <v>3762</v>
      </c>
      <c r="C3725" s="196" t="s">
        <v>3763</v>
      </c>
      <c r="D3725" s="196" t="s">
        <v>3764</v>
      </c>
      <c r="E3725" s="197" t="s">
        <v>11</v>
      </c>
      <c r="F3725" s="196" t="s">
        <v>11</v>
      </c>
      <c r="G3725" s="196">
        <v>94651</v>
      </c>
      <c r="H3725" s="196" t="s">
        <v>3871</v>
      </c>
      <c r="I3725" s="196" t="s">
        <v>9</v>
      </c>
      <c r="J3725" s="196" t="s">
        <v>62</v>
      </c>
      <c r="K3725" s="197">
        <v>23.26</v>
      </c>
      <c r="L3725" s="196" t="s">
        <v>63</v>
      </c>
      <c r="M3725"/>
    </row>
    <row r="3726" spans="1:13" ht="13.5" hidden="1" x14ac:dyDescent="0.25">
      <c r="A3726" s="196" t="s">
        <v>3761</v>
      </c>
      <c r="B3726" s="196" t="s">
        <v>3762</v>
      </c>
      <c r="C3726" s="196" t="s">
        <v>3763</v>
      </c>
      <c r="D3726" s="196" t="s">
        <v>3764</v>
      </c>
      <c r="E3726" s="197" t="s">
        <v>11</v>
      </c>
      <c r="F3726" s="196" t="s">
        <v>11</v>
      </c>
      <c r="G3726" s="196">
        <v>94652</v>
      </c>
      <c r="H3726" s="196" t="s">
        <v>3872</v>
      </c>
      <c r="I3726" s="196" t="s">
        <v>9</v>
      </c>
      <c r="J3726" s="196" t="s">
        <v>62</v>
      </c>
      <c r="K3726" s="197">
        <v>35.950000000000003</v>
      </c>
      <c r="L3726" s="196" t="s">
        <v>63</v>
      </c>
      <c r="M3726"/>
    </row>
    <row r="3727" spans="1:13" ht="13.5" hidden="1" x14ac:dyDescent="0.25">
      <c r="A3727" s="196" t="s">
        <v>3761</v>
      </c>
      <c r="B3727" s="196" t="s">
        <v>3762</v>
      </c>
      <c r="C3727" s="196" t="s">
        <v>3763</v>
      </c>
      <c r="D3727" s="196" t="s">
        <v>3764</v>
      </c>
      <c r="E3727" s="197" t="s">
        <v>11</v>
      </c>
      <c r="F3727" s="196" t="s">
        <v>11</v>
      </c>
      <c r="G3727" s="196">
        <v>94653</v>
      </c>
      <c r="H3727" s="196" t="s">
        <v>3873</v>
      </c>
      <c r="I3727" s="196" t="s">
        <v>9</v>
      </c>
      <c r="J3727" s="196" t="s">
        <v>62</v>
      </c>
      <c r="K3727" s="197">
        <v>57.66</v>
      </c>
      <c r="L3727" s="196" t="s">
        <v>63</v>
      </c>
      <c r="M3727"/>
    </row>
    <row r="3728" spans="1:13" ht="13.5" hidden="1" x14ac:dyDescent="0.25">
      <c r="A3728" s="196" t="s">
        <v>3761</v>
      </c>
      <c r="B3728" s="196" t="s">
        <v>3762</v>
      </c>
      <c r="C3728" s="196" t="s">
        <v>3763</v>
      </c>
      <c r="D3728" s="196" t="s">
        <v>3764</v>
      </c>
      <c r="E3728" s="197" t="s">
        <v>11</v>
      </c>
      <c r="F3728" s="196" t="s">
        <v>11</v>
      </c>
      <c r="G3728" s="196">
        <v>94654</v>
      </c>
      <c r="H3728" s="196" t="s">
        <v>3874</v>
      </c>
      <c r="I3728" s="196" t="s">
        <v>9</v>
      </c>
      <c r="J3728" s="196" t="s">
        <v>62</v>
      </c>
      <c r="K3728" s="197">
        <v>78.12</v>
      </c>
      <c r="L3728" s="196" t="s">
        <v>63</v>
      </c>
      <c r="M3728"/>
    </row>
    <row r="3729" spans="1:13" ht="13.5" hidden="1" x14ac:dyDescent="0.25">
      <c r="A3729" s="196" t="s">
        <v>3761</v>
      </c>
      <c r="B3729" s="196" t="s">
        <v>3762</v>
      </c>
      <c r="C3729" s="196" t="s">
        <v>3763</v>
      </c>
      <c r="D3729" s="196" t="s">
        <v>3764</v>
      </c>
      <c r="E3729" s="197" t="s">
        <v>11</v>
      </c>
      <c r="F3729" s="196" t="s">
        <v>11</v>
      </c>
      <c r="G3729" s="196">
        <v>94655</v>
      </c>
      <c r="H3729" s="196" t="s">
        <v>3875</v>
      </c>
      <c r="I3729" s="196" t="s">
        <v>9</v>
      </c>
      <c r="J3729" s="196" t="s">
        <v>62</v>
      </c>
      <c r="K3729" s="197">
        <v>123.24</v>
      </c>
      <c r="L3729" s="196" t="s">
        <v>63</v>
      </c>
      <c r="M3729"/>
    </row>
    <row r="3730" spans="1:13" ht="13.5" hidden="1" x14ac:dyDescent="0.25">
      <c r="A3730" s="196" t="s">
        <v>3761</v>
      </c>
      <c r="B3730" s="196" t="s">
        <v>3762</v>
      </c>
      <c r="C3730" s="196" t="s">
        <v>3763</v>
      </c>
      <c r="D3730" s="196" t="s">
        <v>3764</v>
      </c>
      <c r="E3730" s="197" t="s">
        <v>11</v>
      </c>
      <c r="F3730" s="196" t="s">
        <v>11</v>
      </c>
      <c r="G3730" s="196">
        <v>94716</v>
      </c>
      <c r="H3730" s="196" t="s">
        <v>3876</v>
      </c>
      <c r="I3730" s="196" t="s">
        <v>9</v>
      </c>
      <c r="J3730" s="196" t="s">
        <v>62</v>
      </c>
      <c r="K3730" s="197">
        <v>23.55</v>
      </c>
      <c r="L3730" s="196" t="s">
        <v>63</v>
      </c>
      <c r="M3730"/>
    </row>
    <row r="3731" spans="1:13" ht="13.5" hidden="1" x14ac:dyDescent="0.25">
      <c r="A3731" s="196" t="s">
        <v>3761</v>
      </c>
      <c r="B3731" s="196" t="s">
        <v>3762</v>
      </c>
      <c r="C3731" s="196" t="s">
        <v>3763</v>
      </c>
      <c r="D3731" s="196" t="s">
        <v>3764</v>
      </c>
      <c r="E3731" s="197" t="s">
        <v>11</v>
      </c>
      <c r="F3731" s="196" t="s">
        <v>11</v>
      </c>
      <c r="G3731" s="196">
        <v>94717</v>
      </c>
      <c r="H3731" s="196" t="s">
        <v>3877</v>
      </c>
      <c r="I3731" s="196" t="s">
        <v>9</v>
      </c>
      <c r="J3731" s="196" t="s">
        <v>62</v>
      </c>
      <c r="K3731" s="197">
        <v>39.25</v>
      </c>
      <c r="L3731" s="196" t="s">
        <v>63</v>
      </c>
      <c r="M3731"/>
    </row>
    <row r="3732" spans="1:13" ht="13.5" hidden="1" x14ac:dyDescent="0.25">
      <c r="A3732" s="196" t="s">
        <v>3761</v>
      </c>
      <c r="B3732" s="196" t="s">
        <v>3762</v>
      </c>
      <c r="C3732" s="196" t="s">
        <v>3763</v>
      </c>
      <c r="D3732" s="196" t="s">
        <v>3764</v>
      </c>
      <c r="E3732" s="197" t="s">
        <v>11</v>
      </c>
      <c r="F3732" s="196" t="s">
        <v>11</v>
      </c>
      <c r="G3732" s="196">
        <v>94718</v>
      </c>
      <c r="H3732" s="196" t="s">
        <v>3878</v>
      </c>
      <c r="I3732" s="196" t="s">
        <v>9</v>
      </c>
      <c r="J3732" s="196" t="s">
        <v>62</v>
      </c>
      <c r="K3732" s="197">
        <v>51.26</v>
      </c>
      <c r="L3732" s="196" t="s">
        <v>63</v>
      </c>
      <c r="M3732"/>
    </row>
    <row r="3733" spans="1:13" ht="13.5" hidden="1" x14ac:dyDescent="0.25">
      <c r="A3733" s="196" t="s">
        <v>3761</v>
      </c>
      <c r="B3733" s="196" t="s">
        <v>3762</v>
      </c>
      <c r="C3733" s="196" t="s">
        <v>3763</v>
      </c>
      <c r="D3733" s="196" t="s">
        <v>3764</v>
      </c>
      <c r="E3733" s="197" t="s">
        <v>11</v>
      </c>
      <c r="F3733" s="196" t="s">
        <v>11</v>
      </c>
      <c r="G3733" s="196">
        <v>94719</v>
      </c>
      <c r="H3733" s="196" t="s">
        <v>3879</v>
      </c>
      <c r="I3733" s="196" t="s">
        <v>9</v>
      </c>
      <c r="J3733" s="196" t="s">
        <v>62</v>
      </c>
      <c r="K3733" s="197">
        <v>68.37</v>
      </c>
      <c r="L3733" s="196" t="s">
        <v>63</v>
      </c>
      <c r="M3733"/>
    </row>
    <row r="3734" spans="1:13" ht="13.5" hidden="1" x14ac:dyDescent="0.25">
      <c r="A3734" s="196" t="s">
        <v>3761</v>
      </c>
      <c r="B3734" s="196" t="s">
        <v>3762</v>
      </c>
      <c r="C3734" s="196" t="s">
        <v>3763</v>
      </c>
      <c r="D3734" s="196" t="s">
        <v>3764</v>
      </c>
      <c r="E3734" s="197" t="s">
        <v>11</v>
      </c>
      <c r="F3734" s="196" t="s">
        <v>11</v>
      </c>
      <c r="G3734" s="196">
        <v>94720</v>
      </c>
      <c r="H3734" s="196" t="s">
        <v>3880</v>
      </c>
      <c r="I3734" s="196" t="s">
        <v>9</v>
      </c>
      <c r="J3734" s="196" t="s">
        <v>62</v>
      </c>
      <c r="K3734" s="197">
        <v>100.11</v>
      </c>
      <c r="L3734" s="196" t="s">
        <v>63</v>
      </c>
      <c r="M3734"/>
    </row>
    <row r="3735" spans="1:13" ht="13.5" hidden="1" x14ac:dyDescent="0.25">
      <c r="A3735" s="196" t="s">
        <v>3761</v>
      </c>
      <c r="B3735" s="196" t="s">
        <v>3762</v>
      </c>
      <c r="C3735" s="196" t="s">
        <v>3763</v>
      </c>
      <c r="D3735" s="196" t="s">
        <v>3764</v>
      </c>
      <c r="E3735" s="197" t="s">
        <v>11</v>
      </c>
      <c r="F3735" s="196" t="s">
        <v>11</v>
      </c>
      <c r="G3735" s="196">
        <v>94721</v>
      </c>
      <c r="H3735" s="196" t="s">
        <v>3881</v>
      </c>
      <c r="I3735" s="196" t="s">
        <v>9</v>
      </c>
      <c r="J3735" s="196" t="s">
        <v>62</v>
      </c>
      <c r="K3735" s="197">
        <v>162.36000000000001</v>
      </c>
      <c r="L3735" s="196" t="s">
        <v>63</v>
      </c>
      <c r="M3735"/>
    </row>
    <row r="3736" spans="1:13" ht="13.5" hidden="1" x14ac:dyDescent="0.25">
      <c r="A3736" s="196" t="s">
        <v>3761</v>
      </c>
      <c r="B3736" s="196" t="s">
        <v>3762</v>
      </c>
      <c r="C3736" s="196" t="s">
        <v>3763</v>
      </c>
      <c r="D3736" s="196" t="s">
        <v>3764</v>
      </c>
      <c r="E3736" s="197" t="s">
        <v>11</v>
      </c>
      <c r="F3736" s="196" t="s">
        <v>11</v>
      </c>
      <c r="G3736" s="196">
        <v>94722</v>
      </c>
      <c r="H3736" s="196" t="s">
        <v>3882</v>
      </c>
      <c r="I3736" s="196" t="s">
        <v>9</v>
      </c>
      <c r="J3736" s="196" t="s">
        <v>62</v>
      </c>
      <c r="K3736" s="197">
        <v>252.81</v>
      </c>
      <c r="L3736" s="196" t="s">
        <v>63</v>
      </c>
      <c r="M3736"/>
    </row>
    <row r="3737" spans="1:13" ht="13.5" hidden="1" x14ac:dyDescent="0.25">
      <c r="A3737" s="196" t="s">
        <v>3761</v>
      </c>
      <c r="B3737" s="196" t="s">
        <v>3762</v>
      </c>
      <c r="C3737" s="196" t="s">
        <v>3763</v>
      </c>
      <c r="D3737" s="196" t="s">
        <v>3764</v>
      </c>
      <c r="E3737" s="197" t="s">
        <v>11</v>
      </c>
      <c r="F3737" s="196" t="s">
        <v>11</v>
      </c>
      <c r="G3737" s="196">
        <v>94723</v>
      </c>
      <c r="H3737" s="196" t="s">
        <v>3883</v>
      </c>
      <c r="I3737" s="196" t="s">
        <v>9</v>
      </c>
      <c r="J3737" s="196" t="s">
        <v>62</v>
      </c>
      <c r="K3737" s="197">
        <v>474.62</v>
      </c>
      <c r="L3737" s="196" t="s">
        <v>63</v>
      </c>
      <c r="M3737"/>
    </row>
    <row r="3738" spans="1:13" ht="13.5" hidden="1" x14ac:dyDescent="0.25">
      <c r="A3738" s="196" t="s">
        <v>3761</v>
      </c>
      <c r="B3738" s="196" t="s">
        <v>3762</v>
      </c>
      <c r="C3738" s="196" t="s">
        <v>3763</v>
      </c>
      <c r="D3738" s="196" t="s">
        <v>3764</v>
      </c>
      <c r="E3738" s="197" t="s">
        <v>11</v>
      </c>
      <c r="F3738" s="196" t="s">
        <v>11</v>
      </c>
      <c r="G3738" s="196">
        <v>95697</v>
      </c>
      <c r="H3738" s="196" t="s">
        <v>3884</v>
      </c>
      <c r="I3738" s="196" t="s">
        <v>9</v>
      </c>
      <c r="J3738" s="196" t="s">
        <v>62</v>
      </c>
      <c r="K3738" s="197">
        <v>99.86</v>
      </c>
      <c r="L3738" s="196" t="s">
        <v>63</v>
      </c>
      <c r="M3738"/>
    </row>
    <row r="3739" spans="1:13" ht="13.5" hidden="1" x14ac:dyDescent="0.25">
      <c r="A3739" s="196" t="s">
        <v>3761</v>
      </c>
      <c r="B3739" s="196" t="s">
        <v>3762</v>
      </c>
      <c r="C3739" s="196" t="s">
        <v>3763</v>
      </c>
      <c r="D3739" s="196" t="s">
        <v>3764</v>
      </c>
      <c r="E3739" s="197" t="s">
        <v>11</v>
      </c>
      <c r="F3739" s="196" t="s">
        <v>11</v>
      </c>
      <c r="G3739" s="196">
        <v>96635</v>
      </c>
      <c r="H3739" s="196" t="s">
        <v>3885</v>
      </c>
      <c r="I3739" s="196" t="s">
        <v>9</v>
      </c>
      <c r="J3739" s="196" t="s">
        <v>62</v>
      </c>
      <c r="K3739" s="197">
        <v>50.02</v>
      </c>
      <c r="L3739" s="196" t="s">
        <v>63</v>
      </c>
      <c r="M3739"/>
    </row>
    <row r="3740" spans="1:13" ht="13.5" hidden="1" x14ac:dyDescent="0.25">
      <c r="A3740" s="196" t="s">
        <v>3761</v>
      </c>
      <c r="B3740" s="196" t="s">
        <v>3762</v>
      </c>
      <c r="C3740" s="196" t="s">
        <v>3763</v>
      </c>
      <c r="D3740" s="196" t="s">
        <v>3764</v>
      </c>
      <c r="E3740" s="197" t="s">
        <v>11</v>
      </c>
      <c r="F3740" s="196" t="s">
        <v>11</v>
      </c>
      <c r="G3740" s="196">
        <v>96636</v>
      </c>
      <c r="H3740" s="196" t="s">
        <v>3886</v>
      </c>
      <c r="I3740" s="196" t="s">
        <v>9</v>
      </c>
      <c r="J3740" s="196" t="s">
        <v>62</v>
      </c>
      <c r="K3740" s="197">
        <v>52.67</v>
      </c>
      <c r="L3740" s="196" t="s">
        <v>63</v>
      </c>
      <c r="M3740"/>
    </row>
    <row r="3741" spans="1:13" ht="13.5" hidden="1" x14ac:dyDescent="0.25">
      <c r="A3741" s="196" t="s">
        <v>3761</v>
      </c>
      <c r="B3741" s="196" t="s">
        <v>3762</v>
      </c>
      <c r="C3741" s="196" t="s">
        <v>3763</v>
      </c>
      <c r="D3741" s="196" t="s">
        <v>3764</v>
      </c>
      <c r="E3741" s="197" t="s">
        <v>11</v>
      </c>
      <c r="F3741" s="196" t="s">
        <v>11</v>
      </c>
      <c r="G3741" s="196">
        <v>96644</v>
      </c>
      <c r="H3741" s="196" t="s">
        <v>3887</v>
      </c>
      <c r="I3741" s="196" t="s">
        <v>9</v>
      </c>
      <c r="J3741" s="196" t="s">
        <v>62</v>
      </c>
      <c r="K3741" s="197">
        <v>24.69</v>
      </c>
      <c r="L3741" s="196" t="s">
        <v>63</v>
      </c>
      <c r="M3741"/>
    </row>
    <row r="3742" spans="1:13" ht="13.5" hidden="1" x14ac:dyDescent="0.25">
      <c r="A3742" s="196" t="s">
        <v>3761</v>
      </c>
      <c r="B3742" s="196" t="s">
        <v>3762</v>
      </c>
      <c r="C3742" s="196" t="s">
        <v>3763</v>
      </c>
      <c r="D3742" s="196" t="s">
        <v>3764</v>
      </c>
      <c r="E3742" s="197" t="s">
        <v>11</v>
      </c>
      <c r="F3742" s="196" t="s">
        <v>11</v>
      </c>
      <c r="G3742" s="196">
        <v>96645</v>
      </c>
      <c r="H3742" s="196" t="s">
        <v>3888</v>
      </c>
      <c r="I3742" s="196" t="s">
        <v>9</v>
      </c>
      <c r="J3742" s="196" t="s">
        <v>62</v>
      </c>
      <c r="K3742" s="197">
        <v>22.27</v>
      </c>
      <c r="L3742" s="196" t="s">
        <v>63</v>
      </c>
      <c r="M3742"/>
    </row>
    <row r="3743" spans="1:13" ht="13.5" hidden="1" x14ac:dyDescent="0.25">
      <c r="A3743" s="196" t="s">
        <v>3761</v>
      </c>
      <c r="B3743" s="196" t="s">
        <v>3762</v>
      </c>
      <c r="C3743" s="196" t="s">
        <v>3763</v>
      </c>
      <c r="D3743" s="196" t="s">
        <v>3764</v>
      </c>
      <c r="E3743" s="197" t="s">
        <v>11</v>
      </c>
      <c r="F3743" s="196" t="s">
        <v>11</v>
      </c>
      <c r="G3743" s="196">
        <v>96646</v>
      </c>
      <c r="H3743" s="196" t="s">
        <v>3889</v>
      </c>
      <c r="I3743" s="196" t="s">
        <v>9</v>
      </c>
      <c r="J3743" s="196" t="s">
        <v>62</v>
      </c>
      <c r="K3743" s="197">
        <v>26.63</v>
      </c>
      <c r="L3743" s="196" t="s">
        <v>63</v>
      </c>
      <c r="M3743"/>
    </row>
    <row r="3744" spans="1:13" ht="13.5" hidden="1" x14ac:dyDescent="0.25">
      <c r="A3744" s="196" t="s">
        <v>3761</v>
      </c>
      <c r="B3744" s="196" t="s">
        <v>3762</v>
      </c>
      <c r="C3744" s="196" t="s">
        <v>3763</v>
      </c>
      <c r="D3744" s="196" t="s">
        <v>3764</v>
      </c>
      <c r="E3744" s="197" t="s">
        <v>11</v>
      </c>
      <c r="F3744" s="196" t="s">
        <v>11</v>
      </c>
      <c r="G3744" s="196">
        <v>96647</v>
      </c>
      <c r="H3744" s="196" t="s">
        <v>3890</v>
      </c>
      <c r="I3744" s="196" t="s">
        <v>9</v>
      </c>
      <c r="J3744" s="196" t="s">
        <v>62</v>
      </c>
      <c r="K3744" s="197">
        <v>26.62</v>
      </c>
      <c r="L3744" s="196" t="s">
        <v>63</v>
      </c>
      <c r="M3744"/>
    </row>
    <row r="3745" spans="1:13" ht="13.5" hidden="1" x14ac:dyDescent="0.25">
      <c r="A3745" s="196" t="s">
        <v>3761</v>
      </c>
      <c r="B3745" s="196" t="s">
        <v>3762</v>
      </c>
      <c r="C3745" s="196" t="s">
        <v>3763</v>
      </c>
      <c r="D3745" s="196" t="s">
        <v>3764</v>
      </c>
      <c r="E3745" s="197" t="s">
        <v>11</v>
      </c>
      <c r="F3745" s="196" t="s">
        <v>11</v>
      </c>
      <c r="G3745" s="196">
        <v>96648</v>
      </c>
      <c r="H3745" s="196" t="s">
        <v>3891</v>
      </c>
      <c r="I3745" s="196" t="s">
        <v>9</v>
      </c>
      <c r="J3745" s="196" t="s">
        <v>62</v>
      </c>
      <c r="K3745" s="197">
        <v>32.159999999999997</v>
      </c>
      <c r="L3745" s="196" t="s">
        <v>63</v>
      </c>
      <c r="M3745"/>
    </row>
    <row r="3746" spans="1:13" ht="13.5" hidden="1" x14ac:dyDescent="0.25">
      <c r="A3746" s="196" t="s">
        <v>3761</v>
      </c>
      <c r="B3746" s="196" t="s">
        <v>3762</v>
      </c>
      <c r="C3746" s="196" t="s">
        <v>3763</v>
      </c>
      <c r="D3746" s="196" t="s">
        <v>3764</v>
      </c>
      <c r="E3746" s="197" t="s">
        <v>11</v>
      </c>
      <c r="F3746" s="196" t="s">
        <v>11</v>
      </c>
      <c r="G3746" s="196">
        <v>96649</v>
      </c>
      <c r="H3746" s="196" t="s">
        <v>3892</v>
      </c>
      <c r="I3746" s="196" t="s">
        <v>9</v>
      </c>
      <c r="J3746" s="196" t="s">
        <v>62</v>
      </c>
      <c r="K3746" s="197">
        <v>41.47</v>
      </c>
      <c r="L3746" s="196" t="s">
        <v>63</v>
      </c>
      <c r="M3746"/>
    </row>
    <row r="3747" spans="1:13" ht="13.5" hidden="1" x14ac:dyDescent="0.25">
      <c r="A3747" s="196" t="s">
        <v>3761</v>
      </c>
      <c r="B3747" s="196" t="s">
        <v>3762</v>
      </c>
      <c r="C3747" s="196" t="s">
        <v>3763</v>
      </c>
      <c r="D3747" s="196" t="s">
        <v>3764</v>
      </c>
      <c r="E3747" s="197" t="s">
        <v>11</v>
      </c>
      <c r="F3747" s="196" t="s">
        <v>11</v>
      </c>
      <c r="G3747" s="196">
        <v>96668</v>
      </c>
      <c r="H3747" s="196" t="s">
        <v>3893</v>
      </c>
      <c r="I3747" s="196" t="s">
        <v>9</v>
      </c>
      <c r="J3747" s="196" t="s">
        <v>62</v>
      </c>
      <c r="K3747" s="197">
        <v>17.96</v>
      </c>
      <c r="L3747" s="196" t="s">
        <v>63</v>
      </c>
      <c r="M3747"/>
    </row>
    <row r="3748" spans="1:13" ht="13.5" hidden="1" x14ac:dyDescent="0.25">
      <c r="A3748" s="196" t="s">
        <v>3761</v>
      </c>
      <c r="B3748" s="196" t="s">
        <v>3762</v>
      </c>
      <c r="C3748" s="196" t="s">
        <v>3763</v>
      </c>
      <c r="D3748" s="196" t="s">
        <v>3764</v>
      </c>
      <c r="E3748" s="197" t="s">
        <v>11</v>
      </c>
      <c r="F3748" s="196" t="s">
        <v>11</v>
      </c>
      <c r="G3748" s="196">
        <v>96669</v>
      </c>
      <c r="H3748" s="196" t="s">
        <v>3894</v>
      </c>
      <c r="I3748" s="196" t="s">
        <v>9</v>
      </c>
      <c r="J3748" s="196" t="s">
        <v>62</v>
      </c>
      <c r="K3748" s="197">
        <v>18.690000000000001</v>
      </c>
      <c r="L3748" s="196" t="s">
        <v>63</v>
      </c>
      <c r="M3748"/>
    </row>
    <row r="3749" spans="1:13" ht="13.5" hidden="1" x14ac:dyDescent="0.25">
      <c r="A3749" s="196" t="s">
        <v>3761</v>
      </c>
      <c r="B3749" s="196" t="s">
        <v>3762</v>
      </c>
      <c r="C3749" s="196" t="s">
        <v>3763</v>
      </c>
      <c r="D3749" s="196" t="s">
        <v>3764</v>
      </c>
      <c r="E3749" s="197" t="s">
        <v>11</v>
      </c>
      <c r="F3749" s="196" t="s">
        <v>11</v>
      </c>
      <c r="G3749" s="196">
        <v>96670</v>
      </c>
      <c r="H3749" s="196" t="s">
        <v>3895</v>
      </c>
      <c r="I3749" s="196" t="s">
        <v>9</v>
      </c>
      <c r="J3749" s="196" t="s">
        <v>62</v>
      </c>
      <c r="K3749" s="197">
        <v>24.05</v>
      </c>
      <c r="L3749" s="196" t="s">
        <v>63</v>
      </c>
      <c r="M3749"/>
    </row>
    <row r="3750" spans="1:13" ht="13.5" hidden="1" x14ac:dyDescent="0.25">
      <c r="A3750" s="196" t="s">
        <v>3761</v>
      </c>
      <c r="B3750" s="196" t="s">
        <v>3762</v>
      </c>
      <c r="C3750" s="196" t="s">
        <v>3763</v>
      </c>
      <c r="D3750" s="196" t="s">
        <v>3764</v>
      </c>
      <c r="E3750" s="197" t="s">
        <v>11</v>
      </c>
      <c r="F3750" s="196" t="s">
        <v>11</v>
      </c>
      <c r="G3750" s="196">
        <v>96671</v>
      </c>
      <c r="H3750" s="196" t="s">
        <v>3896</v>
      </c>
      <c r="I3750" s="196" t="s">
        <v>9</v>
      </c>
      <c r="J3750" s="196" t="s">
        <v>62</v>
      </c>
      <c r="K3750" s="197">
        <v>35.450000000000003</v>
      </c>
      <c r="L3750" s="196" t="s">
        <v>63</v>
      </c>
      <c r="M3750"/>
    </row>
    <row r="3751" spans="1:13" ht="13.5" hidden="1" x14ac:dyDescent="0.25">
      <c r="A3751" s="196" t="s">
        <v>3761</v>
      </c>
      <c r="B3751" s="196" t="s">
        <v>3762</v>
      </c>
      <c r="C3751" s="196" t="s">
        <v>3763</v>
      </c>
      <c r="D3751" s="196" t="s">
        <v>3764</v>
      </c>
      <c r="E3751" s="197" t="s">
        <v>11</v>
      </c>
      <c r="F3751" s="196" t="s">
        <v>11</v>
      </c>
      <c r="G3751" s="196">
        <v>96672</v>
      </c>
      <c r="H3751" s="196" t="s">
        <v>3897</v>
      </c>
      <c r="I3751" s="196" t="s">
        <v>9</v>
      </c>
      <c r="J3751" s="196" t="s">
        <v>62</v>
      </c>
      <c r="K3751" s="197">
        <v>52.92</v>
      </c>
      <c r="L3751" s="196" t="s">
        <v>63</v>
      </c>
      <c r="M3751"/>
    </row>
    <row r="3752" spans="1:13" ht="13.5" hidden="1" x14ac:dyDescent="0.25">
      <c r="A3752" s="196" t="s">
        <v>3761</v>
      </c>
      <c r="B3752" s="196" t="s">
        <v>3762</v>
      </c>
      <c r="C3752" s="196" t="s">
        <v>3763</v>
      </c>
      <c r="D3752" s="196" t="s">
        <v>3764</v>
      </c>
      <c r="E3752" s="197" t="s">
        <v>11</v>
      </c>
      <c r="F3752" s="196" t="s">
        <v>11</v>
      </c>
      <c r="G3752" s="196">
        <v>96673</v>
      </c>
      <c r="H3752" s="196" t="s">
        <v>3898</v>
      </c>
      <c r="I3752" s="196" t="s">
        <v>9</v>
      </c>
      <c r="J3752" s="196" t="s">
        <v>62</v>
      </c>
      <c r="K3752" s="197">
        <v>66.3</v>
      </c>
      <c r="L3752" s="196" t="s">
        <v>63</v>
      </c>
      <c r="M3752"/>
    </row>
    <row r="3753" spans="1:13" ht="13.5" hidden="1" x14ac:dyDescent="0.25">
      <c r="A3753" s="196" t="s">
        <v>3761</v>
      </c>
      <c r="B3753" s="196" t="s">
        <v>3762</v>
      </c>
      <c r="C3753" s="196" t="s">
        <v>3763</v>
      </c>
      <c r="D3753" s="196" t="s">
        <v>3764</v>
      </c>
      <c r="E3753" s="197" t="s">
        <v>11</v>
      </c>
      <c r="F3753" s="196" t="s">
        <v>11</v>
      </c>
      <c r="G3753" s="196">
        <v>96674</v>
      </c>
      <c r="H3753" s="196" t="s">
        <v>3899</v>
      </c>
      <c r="I3753" s="196" t="s">
        <v>9</v>
      </c>
      <c r="J3753" s="196" t="s">
        <v>62</v>
      </c>
      <c r="K3753" s="197">
        <v>104.86</v>
      </c>
      <c r="L3753" s="196" t="s">
        <v>63</v>
      </c>
      <c r="M3753"/>
    </row>
    <row r="3754" spans="1:13" ht="13.5" hidden="1" x14ac:dyDescent="0.25">
      <c r="A3754" s="196" t="s">
        <v>3761</v>
      </c>
      <c r="B3754" s="196" t="s">
        <v>3762</v>
      </c>
      <c r="C3754" s="196" t="s">
        <v>3763</v>
      </c>
      <c r="D3754" s="196" t="s">
        <v>3764</v>
      </c>
      <c r="E3754" s="197" t="s">
        <v>11</v>
      </c>
      <c r="F3754" s="196" t="s">
        <v>11</v>
      </c>
      <c r="G3754" s="196">
        <v>96675</v>
      </c>
      <c r="H3754" s="196" t="s">
        <v>3900</v>
      </c>
      <c r="I3754" s="196" t="s">
        <v>9</v>
      </c>
      <c r="J3754" s="196" t="s">
        <v>62</v>
      </c>
      <c r="K3754" s="197">
        <v>150.87</v>
      </c>
      <c r="L3754" s="196" t="s">
        <v>63</v>
      </c>
      <c r="M3754"/>
    </row>
    <row r="3755" spans="1:13" ht="13.5" hidden="1" x14ac:dyDescent="0.25">
      <c r="A3755" s="196" t="s">
        <v>3761</v>
      </c>
      <c r="B3755" s="196" t="s">
        <v>3762</v>
      </c>
      <c r="C3755" s="196" t="s">
        <v>3763</v>
      </c>
      <c r="D3755" s="196" t="s">
        <v>3764</v>
      </c>
      <c r="E3755" s="197" t="s">
        <v>11</v>
      </c>
      <c r="F3755" s="196" t="s">
        <v>11</v>
      </c>
      <c r="G3755" s="196">
        <v>96676</v>
      </c>
      <c r="H3755" s="196" t="s">
        <v>3901</v>
      </c>
      <c r="I3755" s="196" t="s">
        <v>9</v>
      </c>
      <c r="J3755" s="196" t="s">
        <v>62</v>
      </c>
      <c r="K3755" s="197">
        <v>23.53</v>
      </c>
      <c r="L3755" s="196" t="s">
        <v>63</v>
      </c>
      <c r="M3755"/>
    </row>
    <row r="3756" spans="1:13" ht="13.5" hidden="1" x14ac:dyDescent="0.25">
      <c r="A3756" s="196" t="s">
        <v>3761</v>
      </c>
      <c r="B3756" s="196" t="s">
        <v>3762</v>
      </c>
      <c r="C3756" s="196" t="s">
        <v>3763</v>
      </c>
      <c r="D3756" s="196" t="s">
        <v>3764</v>
      </c>
      <c r="E3756" s="197" t="s">
        <v>11</v>
      </c>
      <c r="F3756" s="196" t="s">
        <v>11</v>
      </c>
      <c r="G3756" s="196">
        <v>96677</v>
      </c>
      <c r="H3756" s="196" t="s">
        <v>3902</v>
      </c>
      <c r="I3756" s="196" t="s">
        <v>9</v>
      </c>
      <c r="J3756" s="196" t="s">
        <v>62</v>
      </c>
      <c r="K3756" s="197">
        <v>30.43</v>
      </c>
      <c r="L3756" s="196" t="s">
        <v>63</v>
      </c>
      <c r="M3756"/>
    </row>
    <row r="3757" spans="1:13" ht="13.5" hidden="1" x14ac:dyDescent="0.25">
      <c r="A3757" s="196" t="s">
        <v>3761</v>
      </c>
      <c r="B3757" s="196" t="s">
        <v>3762</v>
      </c>
      <c r="C3757" s="196" t="s">
        <v>3763</v>
      </c>
      <c r="D3757" s="196" t="s">
        <v>3764</v>
      </c>
      <c r="E3757" s="197" t="s">
        <v>11</v>
      </c>
      <c r="F3757" s="196" t="s">
        <v>11</v>
      </c>
      <c r="G3757" s="196">
        <v>96678</v>
      </c>
      <c r="H3757" s="196" t="s">
        <v>3903</v>
      </c>
      <c r="I3757" s="196" t="s">
        <v>9</v>
      </c>
      <c r="J3757" s="196" t="s">
        <v>62</v>
      </c>
      <c r="K3757" s="197">
        <v>41.28</v>
      </c>
      <c r="L3757" s="196" t="s">
        <v>63</v>
      </c>
      <c r="M3757"/>
    </row>
    <row r="3758" spans="1:13" ht="13.5" hidden="1" x14ac:dyDescent="0.25">
      <c r="A3758" s="196" t="s">
        <v>3761</v>
      </c>
      <c r="B3758" s="196" t="s">
        <v>3762</v>
      </c>
      <c r="C3758" s="196" t="s">
        <v>3763</v>
      </c>
      <c r="D3758" s="196" t="s">
        <v>3764</v>
      </c>
      <c r="E3758" s="197" t="s">
        <v>11</v>
      </c>
      <c r="F3758" s="196" t="s">
        <v>11</v>
      </c>
      <c r="G3758" s="196">
        <v>96679</v>
      </c>
      <c r="H3758" s="196" t="s">
        <v>3904</v>
      </c>
      <c r="I3758" s="196" t="s">
        <v>9</v>
      </c>
      <c r="J3758" s="196" t="s">
        <v>62</v>
      </c>
      <c r="K3758" s="197">
        <v>60.34</v>
      </c>
      <c r="L3758" s="196" t="s">
        <v>63</v>
      </c>
      <c r="M3758"/>
    </row>
    <row r="3759" spans="1:13" ht="13.5" hidden="1" x14ac:dyDescent="0.25">
      <c r="A3759" s="196" t="s">
        <v>3761</v>
      </c>
      <c r="B3759" s="196" t="s">
        <v>3762</v>
      </c>
      <c r="C3759" s="196" t="s">
        <v>3763</v>
      </c>
      <c r="D3759" s="196" t="s">
        <v>3764</v>
      </c>
      <c r="E3759" s="197" t="s">
        <v>11</v>
      </c>
      <c r="F3759" s="196" t="s">
        <v>11</v>
      </c>
      <c r="G3759" s="196">
        <v>96680</v>
      </c>
      <c r="H3759" s="196" t="s">
        <v>3905</v>
      </c>
      <c r="I3759" s="196" t="s">
        <v>9</v>
      </c>
      <c r="J3759" s="196" t="s">
        <v>62</v>
      </c>
      <c r="K3759" s="197">
        <v>97.63</v>
      </c>
      <c r="L3759" s="196" t="s">
        <v>63</v>
      </c>
      <c r="M3759"/>
    </row>
    <row r="3760" spans="1:13" ht="13.5" hidden="1" x14ac:dyDescent="0.25">
      <c r="A3760" s="196" t="s">
        <v>3761</v>
      </c>
      <c r="B3760" s="196" t="s">
        <v>3762</v>
      </c>
      <c r="C3760" s="196" t="s">
        <v>3763</v>
      </c>
      <c r="D3760" s="196" t="s">
        <v>3764</v>
      </c>
      <c r="E3760" s="197" t="s">
        <v>11</v>
      </c>
      <c r="F3760" s="196" t="s">
        <v>11</v>
      </c>
      <c r="G3760" s="196">
        <v>96681</v>
      </c>
      <c r="H3760" s="196" t="s">
        <v>3906</v>
      </c>
      <c r="I3760" s="196" t="s">
        <v>9</v>
      </c>
      <c r="J3760" s="196" t="s">
        <v>62</v>
      </c>
      <c r="K3760" s="197">
        <v>130.28</v>
      </c>
      <c r="L3760" s="196" t="s">
        <v>63</v>
      </c>
      <c r="M3760"/>
    </row>
    <row r="3761" spans="1:13" ht="13.5" hidden="1" x14ac:dyDescent="0.25">
      <c r="A3761" s="196" t="s">
        <v>3761</v>
      </c>
      <c r="B3761" s="196" t="s">
        <v>3762</v>
      </c>
      <c r="C3761" s="196" t="s">
        <v>3763</v>
      </c>
      <c r="D3761" s="196" t="s">
        <v>3764</v>
      </c>
      <c r="E3761" s="197" t="s">
        <v>11</v>
      </c>
      <c r="F3761" s="196" t="s">
        <v>11</v>
      </c>
      <c r="G3761" s="196">
        <v>96682</v>
      </c>
      <c r="H3761" s="196" t="s">
        <v>3907</v>
      </c>
      <c r="I3761" s="196" t="s">
        <v>9</v>
      </c>
      <c r="J3761" s="196" t="s">
        <v>62</v>
      </c>
      <c r="K3761" s="197">
        <v>211.48</v>
      </c>
      <c r="L3761" s="196" t="s">
        <v>63</v>
      </c>
      <c r="M3761"/>
    </row>
    <row r="3762" spans="1:13" ht="13.5" hidden="1" x14ac:dyDescent="0.25">
      <c r="A3762" s="196" t="s">
        <v>3761</v>
      </c>
      <c r="B3762" s="196" t="s">
        <v>3762</v>
      </c>
      <c r="C3762" s="196" t="s">
        <v>3763</v>
      </c>
      <c r="D3762" s="196" t="s">
        <v>3764</v>
      </c>
      <c r="E3762" s="197" t="s">
        <v>11</v>
      </c>
      <c r="F3762" s="196" t="s">
        <v>11</v>
      </c>
      <c r="G3762" s="196">
        <v>96683</v>
      </c>
      <c r="H3762" s="196" t="s">
        <v>3908</v>
      </c>
      <c r="I3762" s="196" t="s">
        <v>9</v>
      </c>
      <c r="J3762" s="196" t="s">
        <v>62</v>
      </c>
      <c r="K3762" s="197">
        <v>288.85000000000002</v>
      </c>
      <c r="L3762" s="196" t="s">
        <v>63</v>
      </c>
      <c r="M3762"/>
    </row>
    <row r="3763" spans="1:13" ht="13.5" hidden="1" x14ac:dyDescent="0.25">
      <c r="A3763" s="196" t="s">
        <v>3761</v>
      </c>
      <c r="B3763" s="196" t="s">
        <v>3762</v>
      </c>
      <c r="C3763" s="196" t="s">
        <v>3763</v>
      </c>
      <c r="D3763" s="196" t="s">
        <v>3764</v>
      </c>
      <c r="E3763" s="197" t="s">
        <v>11</v>
      </c>
      <c r="F3763" s="196" t="s">
        <v>11</v>
      </c>
      <c r="G3763" s="196">
        <v>96718</v>
      </c>
      <c r="H3763" s="196" t="s">
        <v>3909</v>
      </c>
      <c r="I3763" s="196" t="s">
        <v>9</v>
      </c>
      <c r="J3763" s="196" t="s">
        <v>62</v>
      </c>
      <c r="K3763" s="197">
        <v>15.11</v>
      </c>
      <c r="L3763" s="196" t="s">
        <v>63</v>
      </c>
      <c r="M3763"/>
    </row>
    <row r="3764" spans="1:13" ht="13.5" hidden="1" x14ac:dyDescent="0.25">
      <c r="A3764" s="196" t="s">
        <v>3761</v>
      </c>
      <c r="B3764" s="196" t="s">
        <v>3762</v>
      </c>
      <c r="C3764" s="196" t="s">
        <v>3763</v>
      </c>
      <c r="D3764" s="196" t="s">
        <v>3764</v>
      </c>
      <c r="E3764" s="197" t="s">
        <v>11</v>
      </c>
      <c r="F3764" s="196" t="s">
        <v>11</v>
      </c>
      <c r="G3764" s="196">
        <v>96719</v>
      </c>
      <c r="H3764" s="196" t="s">
        <v>3910</v>
      </c>
      <c r="I3764" s="196" t="s">
        <v>9</v>
      </c>
      <c r="J3764" s="196" t="s">
        <v>62</v>
      </c>
      <c r="K3764" s="197">
        <v>19.05</v>
      </c>
      <c r="L3764" s="196" t="s">
        <v>63</v>
      </c>
      <c r="M3764"/>
    </row>
    <row r="3765" spans="1:13" ht="13.5" hidden="1" x14ac:dyDescent="0.25">
      <c r="A3765" s="196" t="s">
        <v>3761</v>
      </c>
      <c r="B3765" s="196" t="s">
        <v>3762</v>
      </c>
      <c r="C3765" s="196" t="s">
        <v>3763</v>
      </c>
      <c r="D3765" s="196" t="s">
        <v>3764</v>
      </c>
      <c r="E3765" s="197" t="s">
        <v>11</v>
      </c>
      <c r="F3765" s="196" t="s">
        <v>11</v>
      </c>
      <c r="G3765" s="196">
        <v>96720</v>
      </c>
      <c r="H3765" s="196" t="s">
        <v>3911</v>
      </c>
      <c r="I3765" s="196" t="s">
        <v>9</v>
      </c>
      <c r="J3765" s="196" t="s">
        <v>62</v>
      </c>
      <c r="K3765" s="197">
        <v>17.71</v>
      </c>
      <c r="L3765" s="196" t="s">
        <v>63</v>
      </c>
      <c r="M3765"/>
    </row>
    <row r="3766" spans="1:13" ht="13.5" hidden="1" x14ac:dyDescent="0.25">
      <c r="A3766" s="196" t="s">
        <v>3761</v>
      </c>
      <c r="B3766" s="196" t="s">
        <v>3762</v>
      </c>
      <c r="C3766" s="196" t="s">
        <v>3763</v>
      </c>
      <c r="D3766" s="196" t="s">
        <v>3764</v>
      </c>
      <c r="E3766" s="197" t="s">
        <v>11</v>
      </c>
      <c r="F3766" s="196" t="s">
        <v>11</v>
      </c>
      <c r="G3766" s="196">
        <v>96721</v>
      </c>
      <c r="H3766" s="196" t="s">
        <v>3912</v>
      </c>
      <c r="I3766" s="196" t="s">
        <v>9</v>
      </c>
      <c r="J3766" s="196" t="s">
        <v>62</v>
      </c>
      <c r="K3766" s="197">
        <v>22.83</v>
      </c>
      <c r="L3766" s="196" t="s">
        <v>63</v>
      </c>
      <c r="M3766"/>
    </row>
    <row r="3767" spans="1:13" ht="13.5" hidden="1" x14ac:dyDescent="0.25">
      <c r="A3767" s="196" t="s">
        <v>3761</v>
      </c>
      <c r="B3767" s="196" t="s">
        <v>3762</v>
      </c>
      <c r="C3767" s="196" t="s">
        <v>3763</v>
      </c>
      <c r="D3767" s="196" t="s">
        <v>3764</v>
      </c>
      <c r="E3767" s="197" t="s">
        <v>11</v>
      </c>
      <c r="F3767" s="196" t="s">
        <v>11</v>
      </c>
      <c r="G3767" s="196">
        <v>96722</v>
      </c>
      <c r="H3767" s="196" t="s">
        <v>3913</v>
      </c>
      <c r="I3767" s="196" t="s">
        <v>9</v>
      </c>
      <c r="J3767" s="196" t="s">
        <v>62</v>
      </c>
      <c r="K3767" s="197">
        <v>34.36</v>
      </c>
      <c r="L3767" s="196" t="s">
        <v>63</v>
      </c>
      <c r="M3767"/>
    </row>
    <row r="3768" spans="1:13" ht="13.5" hidden="1" x14ac:dyDescent="0.25">
      <c r="A3768" s="196" t="s">
        <v>3761</v>
      </c>
      <c r="B3768" s="196" t="s">
        <v>3762</v>
      </c>
      <c r="C3768" s="196" t="s">
        <v>3763</v>
      </c>
      <c r="D3768" s="196" t="s">
        <v>3764</v>
      </c>
      <c r="E3768" s="197" t="s">
        <v>11</v>
      </c>
      <c r="F3768" s="196" t="s">
        <v>11</v>
      </c>
      <c r="G3768" s="196">
        <v>96723</v>
      </c>
      <c r="H3768" s="196" t="s">
        <v>3914</v>
      </c>
      <c r="I3768" s="196" t="s">
        <v>9</v>
      </c>
      <c r="J3768" s="196" t="s">
        <v>62</v>
      </c>
      <c r="K3768" s="197">
        <v>52.71</v>
      </c>
      <c r="L3768" s="196" t="s">
        <v>63</v>
      </c>
      <c r="M3768"/>
    </row>
    <row r="3769" spans="1:13" ht="13.5" hidden="1" x14ac:dyDescent="0.25">
      <c r="A3769" s="196" t="s">
        <v>3761</v>
      </c>
      <c r="B3769" s="196" t="s">
        <v>3762</v>
      </c>
      <c r="C3769" s="196" t="s">
        <v>3763</v>
      </c>
      <c r="D3769" s="196" t="s">
        <v>3764</v>
      </c>
      <c r="E3769" s="197" t="s">
        <v>11</v>
      </c>
      <c r="F3769" s="196" t="s">
        <v>11</v>
      </c>
      <c r="G3769" s="196">
        <v>96724</v>
      </c>
      <c r="H3769" s="196" t="s">
        <v>3915</v>
      </c>
      <c r="I3769" s="196" t="s">
        <v>9</v>
      </c>
      <c r="J3769" s="196" t="s">
        <v>62</v>
      </c>
      <c r="K3769" s="197">
        <v>67.63</v>
      </c>
      <c r="L3769" s="196" t="s">
        <v>63</v>
      </c>
      <c r="M3769"/>
    </row>
    <row r="3770" spans="1:13" ht="13.5" hidden="1" x14ac:dyDescent="0.25">
      <c r="A3770" s="196" t="s">
        <v>3761</v>
      </c>
      <c r="B3770" s="196" t="s">
        <v>3762</v>
      </c>
      <c r="C3770" s="196" t="s">
        <v>3763</v>
      </c>
      <c r="D3770" s="196" t="s">
        <v>3764</v>
      </c>
      <c r="E3770" s="197" t="s">
        <v>11</v>
      </c>
      <c r="F3770" s="196" t="s">
        <v>11</v>
      </c>
      <c r="G3770" s="196">
        <v>96725</v>
      </c>
      <c r="H3770" s="196" t="s">
        <v>3916</v>
      </c>
      <c r="I3770" s="196" t="s">
        <v>9</v>
      </c>
      <c r="J3770" s="196" t="s">
        <v>62</v>
      </c>
      <c r="K3770" s="197">
        <v>109.15</v>
      </c>
      <c r="L3770" s="196" t="s">
        <v>63</v>
      </c>
      <c r="M3770"/>
    </row>
    <row r="3771" spans="1:13" ht="13.5" hidden="1" x14ac:dyDescent="0.25">
      <c r="A3771" s="196" t="s">
        <v>3761</v>
      </c>
      <c r="B3771" s="196" t="s">
        <v>3762</v>
      </c>
      <c r="C3771" s="196" t="s">
        <v>3763</v>
      </c>
      <c r="D3771" s="196" t="s">
        <v>3764</v>
      </c>
      <c r="E3771" s="197" t="s">
        <v>11</v>
      </c>
      <c r="F3771" s="196" t="s">
        <v>11</v>
      </c>
      <c r="G3771" s="196">
        <v>96726</v>
      </c>
      <c r="H3771" s="196" t="s">
        <v>3917</v>
      </c>
      <c r="I3771" s="196" t="s">
        <v>9</v>
      </c>
      <c r="J3771" s="196" t="s">
        <v>62</v>
      </c>
      <c r="K3771" s="197">
        <v>160.78</v>
      </c>
      <c r="L3771" s="196" t="s">
        <v>63</v>
      </c>
      <c r="M3771"/>
    </row>
    <row r="3772" spans="1:13" ht="13.5" hidden="1" x14ac:dyDescent="0.25">
      <c r="A3772" s="196" t="s">
        <v>3761</v>
      </c>
      <c r="B3772" s="196" t="s">
        <v>3762</v>
      </c>
      <c r="C3772" s="196" t="s">
        <v>3763</v>
      </c>
      <c r="D3772" s="196" t="s">
        <v>3764</v>
      </c>
      <c r="E3772" s="197" t="s">
        <v>11</v>
      </c>
      <c r="F3772" s="196" t="s">
        <v>11</v>
      </c>
      <c r="G3772" s="196">
        <v>96727</v>
      </c>
      <c r="H3772" s="196" t="s">
        <v>3918</v>
      </c>
      <c r="I3772" s="196" t="s">
        <v>9</v>
      </c>
      <c r="J3772" s="196" t="s">
        <v>62</v>
      </c>
      <c r="K3772" s="197">
        <v>17.34</v>
      </c>
      <c r="L3772" s="196" t="s">
        <v>63</v>
      </c>
      <c r="M3772"/>
    </row>
    <row r="3773" spans="1:13" ht="13.5" hidden="1" x14ac:dyDescent="0.25">
      <c r="A3773" s="196" t="s">
        <v>3761</v>
      </c>
      <c r="B3773" s="196" t="s">
        <v>3762</v>
      </c>
      <c r="C3773" s="196" t="s">
        <v>3763</v>
      </c>
      <c r="D3773" s="196" t="s">
        <v>3764</v>
      </c>
      <c r="E3773" s="197" t="s">
        <v>11</v>
      </c>
      <c r="F3773" s="196" t="s">
        <v>11</v>
      </c>
      <c r="G3773" s="196">
        <v>96728</v>
      </c>
      <c r="H3773" s="196" t="s">
        <v>3919</v>
      </c>
      <c r="I3773" s="196" t="s">
        <v>9</v>
      </c>
      <c r="J3773" s="196" t="s">
        <v>62</v>
      </c>
      <c r="K3773" s="197">
        <v>22.04</v>
      </c>
      <c r="L3773" s="196" t="s">
        <v>63</v>
      </c>
      <c r="M3773"/>
    </row>
    <row r="3774" spans="1:13" ht="13.5" hidden="1" x14ac:dyDescent="0.25">
      <c r="A3774" s="196" t="s">
        <v>3761</v>
      </c>
      <c r="B3774" s="196" t="s">
        <v>3762</v>
      </c>
      <c r="C3774" s="196" t="s">
        <v>3763</v>
      </c>
      <c r="D3774" s="196" t="s">
        <v>3764</v>
      </c>
      <c r="E3774" s="197" t="s">
        <v>11</v>
      </c>
      <c r="F3774" s="196" t="s">
        <v>11</v>
      </c>
      <c r="G3774" s="196">
        <v>96729</v>
      </c>
      <c r="H3774" s="196" t="s">
        <v>3920</v>
      </c>
      <c r="I3774" s="196" t="s">
        <v>9</v>
      </c>
      <c r="J3774" s="196" t="s">
        <v>62</v>
      </c>
      <c r="K3774" s="197">
        <v>28.14</v>
      </c>
      <c r="L3774" s="196" t="s">
        <v>63</v>
      </c>
      <c r="M3774"/>
    </row>
    <row r="3775" spans="1:13" ht="13.5" hidden="1" x14ac:dyDescent="0.25">
      <c r="A3775" s="196" t="s">
        <v>3761</v>
      </c>
      <c r="B3775" s="196" t="s">
        <v>3762</v>
      </c>
      <c r="C3775" s="196" t="s">
        <v>3763</v>
      </c>
      <c r="D3775" s="196" t="s">
        <v>3764</v>
      </c>
      <c r="E3775" s="197" t="s">
        <v>11</v>
      </c>
      <c r="F3775" s="196" t="s">
        <v>11</v>
      </c>
      <c r="G3775" s="196">
        <v>96730</v>
      </c>
      <c r="H3775" s="196" t="s">
        <v>3921</v>
      </c>
      <c r="I3775" s="196" t="s">
        <v>9</v>
      </c>
      <c r="J3775" s="196" t="s">
        <v>62</v>
      </c>
      <c r="K3775" s="197">
        <v>38.450000000000003</v>
      </c>
      <c r="L3775" s="196" t="s">
        <v>63</v>
      </c>
      <c r="M3775"/>
    </row>
    <row r="3776" spans="1:13" ht="13.5" hidden="1" x14ac:dyDescent="0.25">
      <c r="A3776" s="196" t="s">
        <v>3761</v>
      </c>
      <c r="B3776" s="196" t="s">
        <v>3762</v>
      </c>
      <c r="C3776" s="196" t="s">
        <v>3763</v>
      </c>
      <c r="D3776" s="196" t="s">
        <v>3764</v>
      </c>
      <c r="E3776" s="197" t="s">
        <v>11</v>
      </c>
      <c r="F3776" s="196" t="s">
        <v>11</v>
      </c>
      <c r="G3776" s="196">
        <v>96731</v>
      </c>
      <c r="H3776" s="196" t="s">
        <v>3922</v>
      </c>
      <c r="I3776" s="196" t="s">
        <v>9</v>
      </c>
      <c r="J3776" s="196" t="s">
        <v>62</v>
      </c>
      <c r="K3776" s="197">
        <v>57.38</v>
      </c>
      <c r="L3776" s="196" t="s">
        <v>63</v>
      </c>
      <c r="M3776"/>
    </row>
    <row r="3777" spans="1:13" ht="13.5" hidden="1" x14ac:dyDescent="0.25">
      <c r="A3777" s="196" t="s">
        <v>3761</v>
      </c>
      <c r="B3777" s="196" t="s">
        <v>3762</v>
      </c>
      <c r="C3777" s="196" t="s">
        <v>3763</v>
      </c>
      <c r="D3777" s="196" t="s">
        <v>3764</v>
      </c>
      <c r="E3777" s="197" t="s">
        <v>11</v>
      </c>
      <c r="F3777" s="196" t="s">
        <v>11</v>
      </c>
      <c r="G3777" s="196">
        <v>96732</v>
      </c>
      <c r="H3777" s="196" t="s">
        <v>3923</v>
      </c>
      <c r="I3777" s="196" t="s">
        <v>9</v>
      </c>
      <c r="J3777" s="196" t="s">
        <v>62</v>
      </c>
      <c r="K3777" s="197">
        <v>95.4</v>
      </c>
      <c r="L3777" s="196" t="s">
        <v>63</v>
      </c>
      <c r="M3777"/>
    </row>
    <row r="3778" spans="1:13" ht="13.5" hidden="1" x14ac:dyDescent="0.25">
      <c r="A3778" s="196" t="s">
        <v>3761</v>
      </c>
      <c r="B3778" s="196" t="s">
        <v>3762</v>
      </c>
      <c r="C3778" s="196" t="s">
        <v>3763</v>
      </c>
      <c r="D3778" s="196" t="s">
        <v>3764</v>
      </c>
      <c r="E3778" s="197" t="s">
        <v>11</v>
      </c>
      <c r="F3778" s="196" t="s">
        <v>11</v>
      </c>
      <c r="G3778" s="196">
        <v>96733</v>
      </c>
      <c r="H3778" s="196" t="s">
        <v>3924</v>
      </c>
      <c r="I3778" s="196" t="s">
        <v>9</v>
      </c>
      <c r="J3778" s="196" t="s">
        <v>62</v>
      </c>
      <c r="K3778" s="197">
        <v>129.62</v>
      </c>
      <c r="L3778" s="196" t="s">
        <v>63</v>
      </c>
      <c r="M3778"/>
    </row>
    <row r="3779" spans="1:13" ht="13.5" hidden="1" x14ac:dyDescent="0.25">
      <c r="A3779" s="196" t="s">
        <v>3761</v>
      </c>
      <c r="B3779" s="196" t="s">
        <v>3762</v>
      </c>
      <c r="C3779" s="196" t="s">
        <v>3763</v>
      </c>
      <c r="D3779" s="196" t="s">
        <v>3764</v>
      </c>
      <c r="E3779" s="197" t="s">
        <v>11</v>
      </c>
      <c r="F3779" s="196" t="s">
        <v>11</v>
      </c>
      <c r="G3779" s="196">
        <v>96734</v>
      </c>
      <c r="H3779" s="196" t="s">
        <v>3925</v>
      </c>
      <c r="I3779" s="196" t="s">
        <v>9</v>
      </c>
      <c r="J3779" s="196" t="s">
        <v>62</v>
      </c>
      <c r="K3779" s="197">
        <v>214.01</v>
      </c>
      <c r="L3779" s="196" t="s">
        <v>63</v>
      </c>
      <c r="M3779"/>
    </row>
    <row r="3780" spans="1:13" ht="13.5" hidden="1" x14ac:dyDescent="0.25">
      <c r="A3780" s="196" t="s">
        <v>3761</v>
      </c>
      <c r="B3780" s="196" t="s">
        <v>3762</v>
      </c>
      <c r="C3780" s="196" t="s">
        <v>3763</v>
      </c>
      <c r="D3780" s="196" t="s">
        <v>3764</v>
      </c>
      <c r="E3780" s="197" t="s">
        <v>11</v>
      </c>
      <c r="F3780" s="196" t="s">
        <v>11</v>
      </c>
      <c r="G3780" s="196">
        <v>96735</v>
      </c>
      <c r="H3780" s="196" t="s">
        <v>3926</v>
      </c>
      <c r="I3780" s="196" t="s">
        <v>9</v>
      </c>
      <c r="J3780" s="196" t="s">
        <v>62</v>
      </c>
      <c r="K3780" s="197">
        <v>297.72000000000003</v>
      </c>
      <c r="L3780" s="196" t="s">
        <v>63</v>
      </c>
      <c r="M3780"/>
    </row>
    <row r="3781" spans="1:13" ht="13.5" hidden="1" x14ac:dyDescent="0.25">
      <c r="A3781" s="196" t="s">
        <v>3761</v>
      </c>
      <c r="B3781" s="196" t="s">
        <v>3762</v>
      </c>
      <c r="C3781" s="196" t="s">
        <v>3763</v>
      </c>
      <c r="D3781" s="196" t="s">
        <v>3764</v>
      </c>
      <c r="E3781" s="197" t="s">
        <v>11</v>
      </c>
      <c r="F3781" s="196" t="s">
        <v>11</v>
      </c>
      <c r="G3781" s="196">
        <v>96798</v>
      </c>
      <c r="H3781" s="196" t="s">
        <v>3927</v>
      </c>
      <c r="I3781" s="196" t="s">
        <v>9</v>
      </c>
      <c r="J3781" s="196" t="s">
        <v>62</v>
      </c>
      <c r="K3781" s="197">
        <v>8.9499999999999993</v>
      </c>
      <c r="L3781" s="196" t="s">
        <v>63</v>
      </c>
      <c r="M3781"/>
    </row>
    <row r="3782" spans="1:13" ht="13.5" hidden="1" x14ac:dyDescent="0.25">
      <c r="A3782" s="196" t="s">
        <v>3761</v>
      </c>
      <c r="B3782" s="196" t="s">
        <v>3762</v>
      </c>
      <c r="C3782" s="196" t="s">
        <v>3763</v>
      </c>
      <c r="D3782" s="196" t="s">
        <v>3764</v>
      </c>
      <c r="E3782" s="197" t="s">
        <v>11</v>
      </c>
      <c r="F3782" s="196" t="s">
        <v>11</v>
      </c>
      <c r="G3782" s="196">
        <v>96799</v>
      </c>
      <c r="H3782" s="196" t="s">
        <v>3928</v>
      </c>
      <c r="I3782" s="196" t="s">
        <v>9</v>
      </c>
      <c r="J3782" s="196" t="s">
        <v>62</v>
      </c>
      <c r="K3782" s="197">
        <v>11.44</v>
      </c>
      <c r="L3782" s="196" t="s">
        <v>63</v>
      </c>
      <c r="M3782"/>
    </row>
    <row r="3783" spans="1:13" ht="13.5" hidden="1" x14ac:dyDescent="0.25">
      <c r="A3783" s="196" t="s">
        <v>3761</v>
      </c>
      <c r="B3783" s="196" t="s">
        <v>3762</v>
      </c>
      <c r="C3783" s="196" t="s">
        <v>3763</v>
      </c>
      <c r="D3783" s="196" t="s">
        <v>3764</v>
      </c>
      <c r="E3783" s="197" t="s">
        <v>11</v>
      </c>
      <c r="F3783" s="196" t="s">
        <v>11</v>
      </c>
      <c r="G3783" s="196">
        <v>96800</v>
      </c>
      <c r="H3783" s="196" t="s">
        <v>3929</v>
      </c>
      <c r="I3783" s="196" t="s">
        <v>9</v>
      </c>
      <c r="J3783" s="196" t="s">
        <v>62</v>
      </c>
      <c r="K3783" s="197">
        <v>15.45</v>
      </c>
      <c r="L3783" s="196" t="s">
        <v>63</v>
      </c>
      <c r="M3783"/>
    </row>
    <row r="3784" spans="1:13" ht="13.5" hidden="1" x14ac:dyDescent="0.25">
      <c r="A3784" s="196" t="s">
        <v>3761</v>
      </c>
      <c r="B3784" s="196" t="s">
        <v>3762</v>
      </c>
      <c r="C3784" s="196" t="s">
        <v>3763</v>
      </c>
      <c r="D3784" s="196" t="s">
        <v>3764</v>
      </c>
      <c r="E3784" s="197" t="s">
        <v>11</v>
      </c>
      <c r="F3784" s="196" t="s">
        <v>11</v>
      </c>
      <c r="G3784" s="196">
        <v>96801</v>
      </c>
      <c r="H3784" s="196" t="s">
        <v>3930</v>
      </c>
      <c r="I3784" s="196" t="s">
        <v>9</v>
      </c>
      <c r="J3784" s="196" t="s">
        <v>62</v>
      </c>
      <c r="K3784" s="197">
        <v>23.05</v>
      </c>
      <c r="L3784" s="196" t="s">
        <v>63</v>
      </c>
      <c r="M3784"/>
    </row>
    <row r="3785" spans="1:13" ht="13.5" hidden="1" x14ac:dyDescent="0.25">
      <c r="A3785" s="196" t="s">
        <v>3761</v>
      </c>
      <c r="B3785" s="196" t="s">
        <v>3762</v>
      </c>
      <c r="C3785" s="196" t="s">
        <v>3763</v>
      </c>
      <c r="D3785" s="196" t="s">
        <v>3764</v>
      </c>
      <c r="E3785" s="197" t="s">
        <v>11</v>
      </c>
      <c r="F3785" s="196" t="s">
        <v>11</v>
      </c>
      <c r="G3785" s="196">
        <v>97327</v>
      </c>
      <c r="H3785" s="196" t="s">
        <v>3931</v>
      </c>
      <c r="I3785" s="196" t="s">
        <v>9</v>
      </c>
      <c r="J3785" s="196" t="s">
        <v>62</v>
      </c>
      <c r="K3785" s="197">
        <v>27.2</v>
      </c>
      <c r="L3785" s="196" t="s">
        <v>63</v>
      </c>
      <c r="M3785"/>
    </row>
    <row r="3786" spans="1:13" ht="13.5" hidden="1" x14ac:dyDescent="0.25">
      <c r="A3786" s="196" t="s">
        <v>3761</v>
      </c>
      <c r="B3786" s="196" t="s">
        <v>3762</v>
      </c>
      <c r="C3786" s="196" t="s">
        <v>3763</v>
      </c>
      <c r="D3786" s="196" t="s">
        <v>3764</v>
      </c>
      <c r="E3786" s="197" t="s">
        <v>11</v>
      </c>
      <c r="F3786" s="196" t="s">
        <v>11</v>
      </c>
      <c r="G3786" s="196">
        <v>97328</v>
      </c>
      <c r="H3786" s="196" t="s">
        <v>3932</v>
      </c>
      <c r="I3786" s="196" t="s">
        <v>9</v>
      </c>
      <c r="J3786" s="196" t="s">
        <v>62</v>
      </c>
      <c r="K3786" s="197">
        <v>43.92</v>
      </c>
      <c r="L3786" s="196" t="s">
        <v>63</v>
      </c>
      <c r="M3786"/>
    </row>
    <row r="3787" spans="1:13" ht="13.5" hidden="1" x14ac:dyDescent="0.25">
      <c r="A3787" s="196" t="s">
        <v>3761</v>
      </c>
      <c r="B3787" s="196" t="s">
        <v>3762</v>
      </c>
      <c r="C3787" s="196" t="s">
        <v>3763</v>
      </c>
      <c r="D3787" s="196" t="s">
        <v>3764</v>
      </c>
      <c r="E3787" s="197" t="s">
        <v>11</v>
      </c>
      <c r="F3787" s="196" t="s">
        <v>11</v>
      </c>
      <c r="G3787" s="196">
        <v>97329</v>
      </c>
      <c r="H3787" s="196" t="s">
        <v>3933</v>
      </c>
      <c r="I3787" s="196" t="s">
        <v>9</v>
      </c>
      <c r="J3787" s="196" t="s">
        <v>62</v>
      </c>
      <c r="K3787" s="197">
        <v>56.06</v>
      </c>
      <c r="L3787" s="196" t="s">
        <v>63</v>
      </c>
      <c r="M3787"/>
    </row>
    <row r="3788" spans="1:13" ht="13.5" hidden="1" x14ac:dyDescent="0.25">
      <c r="A3788" s="196" t="s">
        <v>3761</v>
      </c>
      <c r="B3788" s="196" t="s">
        <v>3762</v>
      </c>
      <c r="C3788" s="196" t="s">
        <v>3763</v>
      </c>
      <c r="D3788" s="196" t="s">
        <v>3764</v>
      </c>
      <c r="E3788" s="197" t="s">
        <v>11</v>
      </c>
      <c r="F3788" s="196" t="s">
        <v>11</v>
      </c>
      <c r="G3788" s="196">
        <v>97330</v>
      </c>
      <c r="H3788" s="196" t="s">
        <v>3934</v>
      </c>
      <c r="I3788" s="196" t="s">
        <v>9</v>
      </c>
      <c r="J3788" s="196" t="s">
        <v>62</v>
      </c>
      <c r="K3788" s="197">
        <v>68.41</v>
      </c>
      <c r="L3788" s="196" t="s">
        <v>63</v>
      </c>
      <c r="M3788"/>
    </row>
    <row r="3789" spans="1:13" ht="13.5" hidden="1" x14ac:dyDescent="0.25">
      <c r="A3789" s="196" t="s">
        <v>3761</v>
      </c>
      <c r="B3789" s="196" t="s">
        <v>3762</v>
      </c>
      <c r="C3789" s="196" t="s">
        <v>3763</v>
      </c>
      <c r="D3789" s="196" t="s">
        <v>3764</v>
      </c>
      <c r="E3789" s="197" t="s">
        <v>11</v>
      </c>
      <c r="F3789" s="196" t="s">
        <v>11</v>
      </c>
      <c r="G3789" s="196">
        <v>97331</v>
      </c>
      <c r="H3789" s="196" t="s">
        <v>3935</v>
      </c>
      <c r="I3789" s="196" t="s">
        <v>9</v>
      </c>
      <c r="J3789" s="196" t="s">
        <v>62</v>
      </c>
      <c r="K3789" s="197">
        <v>27.68</v>
      </c>
      <c r="L3789" s="196" t="s">
        <v>63</v>
      </c>
      <c r="M3789"/>
    </row>
    <row r="3790" spans="1:13" ht="13.5" hidden="1" x14ac:dyDescent="0.25">
      <c r="A3790" s="196" t="s">
        <v>3761</v>
      </c>
      <c r="B3790" s="196" t="s">
        <v>3762</v>
      </c>
      <c r="C3790" s="196" t="s">
        <v>3763</v>
      </c>
      <c r="D3790" s="196" t="s">
        <v>3764</v>
      </c>
      <c r="E3790" s="197" t="s">
        <v>11</v>
      </c>
      <c r="F3790" s="196" t="s">
        <v>11</v>
      </c>
      <c r="G3790" s="196">
        <v>97332</v>
      </c>
      <c r="H3790" s="196" t="s">
        <v>3936</v>
      </c>
      <c r="I3790" s="196" t="s">
        <v>9</v>
      </c>
      <c r="J3790" s="196" t="s">
        <v>62</v>
      </c>
      <c r="K3790" s="197">
        <v>44.47</v>
      </c>
      <c r="L3790" s="196" t="s">
        <v>63</v>
      </c>
      <c r="M3790"/>
    </row>
    <row r="3791" spans="1:13" ht="13.5" hidden="1" x14ac:dyDescent="0.25">
      <c r="A3791" s="196" t="s">
        <v>3761</v>
      </c>
      <c r="B3791" s="196" t="s">
        <v>3762</v>
      </c>
      <c r="C3791" s="196" t="s">
        <v>3763</v>
      </c>
      <c r="D3791" s="196" t="s">
        <v>3764</v>
      </c>
      <c r="E3791" s="197" t="s">
        <v>11</v>
      </c>
      <c r="F3791" s="196" t="s">
        <v>11</v>
      </c>
      <c r="G3791" s="196">
        <v>97333</v>
      </c>
      <c r="H3791" s="196" t="s">
        <v>3937</v>
      </c>
      <c r="I3791" s="196" t="s">
        <v>9</v>
      </c>
      <c r="J3791" s="196" t="s">
        <v>62</v>
      </c>
      <c r="K3791" s="197">
        <v>56.74</v>
      </c>
      <c r="L3791" s="196" t="s">
        <v>63</v>
      </c>
      <c r="M3791"/>
    </row>
    <row r="3792" spans="1:13" ht="13.5" hidden="1" x14ac:dyDescent="0.25">
      <c r="A3792" s="196" t="s">
        <v>3761</v>
      </c>
      <c r="B3792" s="196" t="s">
        <v>3762</v>
      </c>
      <c r="C3792" s="196" t="s">
        <v>3763</v>
      </c>
      <c r="D3792" s="196" t="s">
        <v>3764</v>
      </c>
      <c r="E3792" s="197" t="s">
        <v>11</v>
      </c>
      <c r="F3792" s="196" t="s">
        <v>11</v>
      </c>
      <c r="G3792" s="196">
        <v>97334</v>
      </c>
      <c r="H3792" s="196" t="s">
        <v>3938</v>
      </c>
      <c r="I3792" s="196" t="s">
        <v>9</v>
      </c>
      <c r="J3792" s="196" t="s">
        <v>62</v>
      </c>
      <c r="K3792" s="197">
        <v>69.16</v>
      </c>
      <c r="L3792" s="196" t="s">
        <v>63</v>
      </c>
      <c r="M3792"/>
    </row>
    <row r="3793" spans="1:13" ht="13.5" hidden="1" x14ac:dyDescent="0.25">
      <c r="A3793" s="196" t="s">
        <v>3761</v>
      </c>
      <c r="B3793" s="196" t="s">
        <v>3762</v>
      </c>
      <c r="C3793" s="196" t="s">
        <v>3763</v>
      </c>
      <c r="D3793" s="196" t="s">
        <v>3764</v>
      </c>
      <c r="E3793" s="197" t="s">
        <v>11</v>
      </c>
      <c r="F3793" s="196" t="s">
        <v>11</v>
      </c>
      <c r="G3793" s="196">
        <v>97335</v>
      </c>
      <c r="H3793" s="196" t="s">
        <v>3939</v>
      </c>
      <c r="I3793" s="196" t="s">
        <v>9</v>
      </c>
      <c r="J3793" s="196" t="s">
        <v>62</v>
      </c>
      <c r="K3793" s="197">
        <v>82.2</v>
      </c>
      <c r="L3793" s="196" t="s">
        <v>63</v>
      </c>
      <c r="M3793"/>
    </row>
    <row r="3794" spans="1:13" ht="13.5" hidden="1" x14ac:dyDescent="0.25">
      <c r="A3794" s="196" t="s">
        <v>3761</v>
      </c>
      <c r="B3794" s="196" t="s">
        <v>3762</v>
      </c>
      <c r="C3794" s="196" t="s">
        <v>3763</v>
      </c>
      <c r="D3794" s="196" t="s">
        <v>3764</v>
      </c>
      <c r="E3794" s="197" t="s">
        <v>11</v>
      </c>
      <c r="F3794" s="196" t="s">
        <v>11</v>
      </c>
      <c r="G3794" s="196">
        <v>97336</v>
      </c>
      <c r="H3794" s="196" t="s">
        <v>3940</v>
      </c>
      <c r="I3794" s="196" t="s">
        <v>9</v>
      </c>
      <c r="J3794" s="196" t="s">
        <v>62</v>
      </c>
      <c r="K3794" s="197">
        <v>104.63</v>
      </c>
      <c r="L3794" s="196" t="s">
        <v>63</v>
      </c>
      <c r="M3794"/>
    </row>
    <row r="3795" spans="1:13" ht="13.5" hidden="1" x14ac:dyDescent="0.25">
      <c r="A3795" s="196" t="s">
        <v>3761</v>
      </c>
      <c r="B3795" s="196" t="s">
        <v>3762</v>
      </c>
      <c r="C3795" s="196" t="s">
        <v>3763</v>
      </c>
      <c r="D3795" s="196" t="s">
        <v>3764</v>
      </c>
      <c r="E3795" s="197" t="s">
        <v>11</v>
      </c>
      <c r="F3795" s="196" t="s">
        <v>11</v>
      </c>
      <c r="G3795" s="196">
        <v>97337</v>
      </c>
      <c r="H3795" s="196" t="s">
        <v>3941</v>
      </c>
      <c r="I3795" s="196" t="s">
        <v>9</v>
      </c>
      <c r="J3795" s="196" t="s">
        <v>62</v>
      </c>
      <c r="K3795" s="197">
        <v>157.06</v>
      </c>
      <c r="L3795" s="196" t="s">
        <v>63</v>
      </c>
      <c r="M3795"/>
    </row>
    <row r="3796" spans="1:13" ht="13.5" hidden="1" x14ac:dyDescent="0.25">
      <c r="A3796" s="196" t="s">
        <v>3761</v>
      </c>
      <c r="B3796" s="196" t="s">
        <v>3762</v>
      </c>
      <c r="C3796" s="196" t="s">
        <v>3763</v>
      </c>
      <c r="D3796" s="196" t="s">
        <v>3764</v>
      </c>
      <c r="E3796" s="197" t="s">
        <v>11</v>
      </c>
      <c r="F3796" s="196" t="s">
        <v>11</v>
      </c>
      <c r="G3796" s="196">
        <v>97338</v>
      </c>
      <c r="H3796" s="196" t="s">
        <v>3942</v>
      </c>
      <c r="I3796" s="196" t="s">
        <v>9</v>
      </c>
      <c r="J3796" s="196" t="s">
        <v>62</v>
      </c>
      <c r="K3796" s="197">
        <v>188.99</v>
      </c>
      <c r="L3796" s="196" t="s">
        <v>63</v>
      </c>
      <c r="M3796"/>
    </row>
    <row r="3797" spans="1:13" ht="13.5" hidden="1" x14ac:dyDescent="0.25">
      <c r="A3797" s="196" t="s">
        <v>3761</v>
      </c>
      <c r="B3797" s="196" t="s">
        <v>3762</v>
      </c>
      <c r="C3797" s="196" t="s">
        <v>3763</v>
      </c>
      <c r="D3797" s="196" t="s">
        <v>3764</v>
      </c>
      <c r="E3797" s="197" t="s">
        <v>11</v>
      </c>
      <c r="F3797" s="196" t="s">
        <v>11</v>
      </c>
      <c r="G3797" s="196">
        <v>97339</v>
      </c>
      <c r="H3797" s="196" t="s">
        <v>3943</v>
      </c>
      <c r="I3797" s="196" t="s">
        <v>9</v>
      </c>
      <c r="J3797" s="196" t="s">
        <v>62</v>
      </c>
      <c r="K3797" s="197">
        <v>203.94</v>
      </c>
      <c r="L3797" s="196" t="s">
        <v>63</v>
      </c>
      <c r="M3797"/>
    </row>
    <row r="3798" spans="1:13" ht="13.5" hidden="1" x14ac:dyDescent="0.25">
      <c r="A3798" s="196" t="s">
        <v>3761</v>
      </c>
      <c r="B3798" s="196" t="s">
        <v>3762</v>
      </c>
      <c r="C3798" s="196" t="s">
        <v>3763</v>
      </c>
      <c r="D3798" s="196" t="s">
        <v>3764</v>
      </c>
      <c r="E3798" s="197" t="s">
        <v>11</v>
      </c>
      <c r="F3798" s="196" t="s">
        <v>11</v>
      </c>
      <c r="G3798" s="196">
        <v>97340</v>
      </c>
      <c r="H3798" s="196" t="s">
        <v>3944</v>
      </c>
      <c r="I3798" s="196" t="s">
        <v>9</v>
      </c>
      <c r="J3798" s="196" t="s">
        <v>62</v>
      </c>
      <c r="K3798" s="197">
        <v>205.68</v>
      </c>
      <c r="L3798" s="196" t="s">
        <v>63</v>
      </c>
      <c r="M3798"/>
    </row>
    <row r="3799" spans="1:13" ht="13.5" hidden="1" x14ac:dyDescent="0.25">
      <c r="A3799" s="196" t="s">
        <v>3761</v>
      </c>
      <c r="B3799" s="196" t="s">
        <v>3762</v>
      </c>
      <c r="C3799" s="196" t="s">
        <v>3763</v>
      </c>
      <c r="D3799" s="196" t="s">
        <v>3764</v>
      </c>
      <c r="E3799" s="197" t="s">
        <v>11</v>
      </c>
      <c r="F3799" s="196" t="s">
        <v>11</v>
      </c>
      <c r="G3799" s="196">
        <v>97498</v>
      </c>
      <c r="H3799" s="196" t="s">
        <v>3945</v>
      </c>
      <c r="I3799" s="196" t="s">
        <v>9</v>
      </c>
      <c r="J3799" s="196" t="s">
        <v>62</v>
      </c>
      <c r="K3799" s="197">
        <v>48.14</v>
      </c>
      <c r="L3799" s="196" t="s">
        <v>63</v>
      </c>
      <c r="M3799"/>
    </row>
    <row r="3800" spans="1:13" ht="13.5" hidden="1" x14ac:dyDescent="0.25">
      <c r="A3800" s="196" t="s">
        <v>3761</v>
      </c>
      <c r="B3800" s="196" t="s">
        <v>3762</v>
      </c>
      <c r="C3800" s="196" t="s">
        <v>3763</v>
      </c>
      <c r="D3800" s="196" t="s">
        <v>3764</v>
      </c>
      <c r="E3800" s="197" t="s">
        <v>11</v>
      </c>
      <c r="F3800" s="196" t="s">
        <v>11</v>
      </c>
      <c r="G3800" s="196">
        <v>97535</v>
      </c>
      <c r="H3800" s="196" t="s">
        <v>3946</v>
      </c>
      <c r="I3800" s="196" t="s">
        <v>9</v>
      </c>
      <c r="J3800" s="196" t="s">
        <v>62</v>
      </c>
      <c r="K3800" s="197">
        <v>54.78</v>
      </c>
      <c r="L3800" s="196" t="s">
        <v>63</v>
      </c>
      <c r="M3800"/>
    </row>
    <row r="3801" spans="1:13" ht="13.5" hidden="1" x14ac:dyDescent="0.25">
      <c r="A3801" s="196" t="s">
        <v>3761</v>
      </c>
      <c r="B3801" s="196" t="s">
        <v>3762</v>
      </c>
      <c r="C3801" s="196" t="s">
        <v>3763</v>
      </c>
      <c r="D3801" s="196" t="s">
        <v>3764</v>
      </c>
      <c r="E3801" s="197" t="s">
        <v>11</v>
      </c>
      <c r="F3801" s="196" t="s">
        <v>11</v>
      </c>
      <c r="G3801" s="196">
        <v>97536</v>
      </c>
      <c r="H3801" s="196" t="s">
        <v>3947</v>
      </c>
      <c r="I3801" s="196" t="s">
        <v>9</v>
      </c>
      <c r="J3801" s="196" t="s">
        <v>62</v>
      </c>
      <c r="K3801" s="197">
        <v>70.040000000000006</v>
      </c>
      <c r="L3801" s="196" t="s">
        <v>63</v>
      </c>
      <c r="M3801"/>
    </row>
    <row r="3802" spans="1:13" ht="13.5" hidden="1" x14ac:dyDescent="0.25">
      <c r="A3802" s="196" t="s">
        <v>3761</v>
      </c>
      <c r="B3802" s="196" t="s">
        <v>3762</v>
      </c>
      <c r="C3802" s="196" t="s">
        <v>3763</v>
      </c>
      <c r="D3802" s="196" t="s">
        <v>3764</v>
      </c>
      <c r="E3802" s="197" t="s">
        <v>11</v>
      </c>
      <c r="F3802" s="196" t="s">
        <v>11</v>
      </c>
      <c r="G3802" s="196">
        <v>100788</v>
      </c>
      <c r="H3802" s="196" t="s">
        <v>3948</v>
      </c>
      <c r="I3802" s="196" t="s">
        <v>96</v>
      </c>
      <c r="J3802" s="196" t="s">
        <v>62</v>
      </c>
      <c r="K3802" s="197">
        <v>708.99</v>
      </c>
      <c r="L3802" s="196" t="s">
        <v>63</v>
      </c>
      <c r="M3802"/>
    </row>
    <row r="3803" spans="1:13" ht="13.5" hidden="1" x14ac:dyDescent="0.25">
      <c r="A3803" s="196" t="s">
        <v>3761</v>
      </c>
      <c r="B3803" s="196" t="s">
        <v>3762</v>
      </c>
      <c r="C3803" s="196" t="s">
        <v>3763</v>
      </c>
      <c r="D3803" s="196" t="s">
        <v>3764</v>
      </c>
      <c r="E3803" s="197" t="s">
        <v>11</v>
      </c>
      <c r="F3803" s="196" t="s">
        <v>11</v>
      </c>
      <c r="G3803" s="196">
        <v>100791</v>
      </c>
      <c r="H3803" s="196" t="s">
        <v>3949</v>
      </c>
      <c r="I3803" s="196" t="s">
        <v>9</v>
      </c>
      <c r="J3803" s="196" t="s">
        <v>62</v>
      </c>
      <c r="K3803" s="197">
        <v>19.93</v>
      </c>
      <c r="L3803" s="196" t="s">
        <v>63</v>
      </c>
      <c r="M3803"/>
    </row>
    <row r="3804" spans="1:13" ht="13.5" hidden="1" x14ac:dyDescent="0.25">
      <c r="A3804" s="196" t="s">
        <v>3761</v>
      </c>
      <c r="B3804" s="196" t="s">
        <v>3762</v>
      </c>
      <c r="C3804" s="196" t="s">
        <v>3763</v>
      </c>
      <c r="D3804" s="196" t="s">
        <v>3764</v>
      </c>
      <c r="E3804" s="197" t="s">
        <v>11</v>
      </c>
      <c r="F3804" s="196" t="s">
        <v>11</v>
      </c>
      <c r="G3804" s="196">
        <v>100792</v>
      </c>
      <c r="H3804" s="196" t="s">
        <v>3950</v>
      </c>
      <c r="I3804" s="196" t="s">
        <v>9</v>
      </c>
      <c r="J3804" s="196" t="s">
        <v>62</v>
      </c>
      <c r="K3804" s="197">
        <v>27.84</v>
      </c>
      <c r="L3804" s="196" t="s">
        <v>63</v>
      </c>
      <c r="M3804"/>
    </row>
    <row r="3805" spans="1:13" ht="13.5" hidden="1" x14ac:dyDescent="0.25">
      <c r="A3805" s="196" t="s">
        <v>3761</v>
      </c>
      <c r="B3805" s="196" t="s">
        <v>3762</v>
      </c>
      <c r="C3805" s="196" t="s">
        <v>3763</v>
      </c>
      <c r="D3805" s="196" t="s">
        <v>3764</v>
      </c>
      <c r="E3805" s="197" t="s">
        <v>11</v>
      </c>
      <c r="F3805" s="196" t="s">
        <v>11</v>
      </c>
      <c r="G3805" s="196">
        <v>100793</v>
      </c>
      <c r="H3805" s="196" t="s">
        <v>3951</v>
      </c>
      <c r="I3805" s="196" t="s">
        <v>9</v>
      </c>
      <c r="J3805" s="196" t="s">
        <v>62</v>
      </c>
      <c r="K3805" s="197">
        <v>36.159999999999997</v>
      </c>
      <c r="L3805" s="196" t="s">
        <v>63</v>
      </c>
      <c r="M3805"/>
    </row>
    <row r="3806" spans="1:13" ht="13.5" hidden="1" x14ac:dyDescent="0.25">
      <c r="A3806" s="196" t="s">
        <v>3761</v>
      </c>
      <c r="B3806" s="196" t="s">
        <v>3762</v>
      </c>
      <c r="C3806" s="196" t="s">
        <v>3763</v>
      </c>
      <c r="D3806" s="196" t="s">
        <v>3764</v>
      </c>
      <c r="E3806" s="197" t="s">
        <v>11</v>
      </c>
      <c r="F3806" s="196" t="s">
        <v>11</v>
      </c>
      <c r="G3806" s="196">
        <v>100794</v>
      </c>
      <c r="H3806" s="196" t="s">
        <v>3952</v>
      </c>
      <c r="I3806" s="196" t="s">
        <v>9</v>
      </c>
      <c r="J3806" s="196" t="s">
        <v>62</v>
      </c>
      <c r="K3806" s="197">
        <v>47.96</v>
      </c>
      <c r="L3806" s="196" t="s">
        <v>63</v>
      </c>
      <c r="M3806"/>
    </row>
    <row r="3807" spans="1:13" ht="13.5" hidden="1" x14ac:dyDescent="0.25">
      <c r="A3807" s="196" t="s">
        <v>3761</v>
      </c>
      <c r="B3807" s="196" t="s">
        <v>3762</v>
      </c>
      <c r="C3807" s="196" t="s">
        <v>3763</v>
      </c>
      <c r="D3807" s="196" t="s">
        <v>3764</v>
      </c>
      <c r="E3807" s="197" t="s">
        <v>11</v>
      </c>
      <c r="F3807" s="196" t="s">
        <v>11</v>
      </c>
      <c r="G3807" s="196">
        <v>100799</v>
      </c>
      <c r="H3807" s="196" t="s">
        <v>3953</v>
      </c>
      <c r="I3807" s="196" t="s">
        <v>9</v>
      </c>
      <c r="J3807" s="196" t="s">
        <v>62</v>
      </c>
      <c r="K3807" s="197">
        <v>20.6</v>
      </c>
      <c r="L3807" s="196" t="s">
        <v>63</v>
      </c>
      <c r="M3807"/>
    </row>
    <row r="3808" spans="1:13" ht="13.5" hidden="1" x14ac:dyDescent="0.25">
      <c r="A3808" s="196" t="s">
        <v>3761</v>
      </c>
      <c r="B3808" s="196" t="s">
        <v>3762</v>
      </c>
      <c r="C3808" s="196" t="s">
        <v>3763</v>
      </c>
      <c r="D3808" s="196" t="s">
        <v>3764</v>
      </c>
      <c r="E3808" s="197" t="s">
        <v>11</v>
      </c>
      <c r="F3808" s="196" t="s">
        <v>11</v>
      </c>
      <c r="G3808" s="196">
        <v>100800</v>
      </c>
      <c r="H3808" s="196" t="s">
        <v>3954</v>
      </c>
      <c r="I3808" s="196" t="s">
        <v>9</v>
      </c>
      <c r="J3808" s="196" t="s">
        <v>62</v>
      </c>
      <c r="K3808" s="197">
        <v>28.52</v>
      </c>
      <c r="L3808" s="196" t="s">
        <v>63</v>
      </c>
      <c r="M3808"/>
    </row>
    <row r="3809" spans="1:13" ht="13.5" hidden="1" x14ac:dyDescent="0.25">
      <c r="A3809" s="196" t="s">
        <v>3761</v>
      </c>
      <c r="B3809" s="196" t="s">
        <v>3762</v>
      </c>
      <c r="C3809" s="196" t="s">
        <v>3763</v>
      </c>
      <c r="D3809" s="196" t="s">
        <v>3764</v>
      </c>
      <c r="E3809" s="197" t="s">
        <v>11</v>
      </c>
      <c r="F3809" s="196" t="s">
        <v>11</v>
      </c>
      <c r="G3809" s="196">
        <v>100801</v>
      </c>
      <c r="H3809" s="196" t="s">
        <v>3955</v>
      </c>
      <c r="I3809" s="196" t="s">
        <v>9</v>
      </c>
      <c r="J3809" s="196" t="s">
        <v>62</v>
      </c>
      <c r="K3809" s="197">
        <v>36.840000000000003</v>
      </c>
      <c r="L3809" s="196" t="s">
        <v>63</v>
      </c>
      <c r="M3809"/>
    </row>
    <row r="3810" spans="1:13" ht="13.5" hidden="1" x14ac:dyDescent="0.25">
      <c r="A3810" s="196" t="s">
        <v>3761</v>
      </c>
      <c r="B3810" s="196" t="s">
        <v>3762</v>
      </c>
      <c r="C3810" s="196" t="s">
        <v>3763</v>
      </c>
      <c r="D3810" s="196" t="s">
        <v>3764</v>
      </c>
      <c r="E3810" s="197" t="s">
        <v>11</v>
      </c>
      <c r="F3810" s="196" t="s">
        <v>11</v>
      </c>
      <c r="G3810" s="196">
        <v>100802</v>
      </c>
      <c r="H3810" s="196" t="s">
        <v>3956</v>
      </c>
      <c r="I3810" s="196" t="s">
        <v>9</v>
      </c>
      <c r="J3810" s="196" t="s">
        <v>62</v>
      </c>
      <c r="K3810" s="197">
        <v>48.64</v>
      </c>
      <c r="L3810" s="196" t="s">
        <v>63</v>
      </c>
      <c r="M3810"/>
    </row>
    <row r="3811" spans="1:13" ht="13.5" hidden="1" x14ac:dyDescent="0.25">
      <c r="A3811" s="196" t="s">
        <v>3761</v>
      </c>
      <c r="B3811" s="196" t="s">
        <v>3762</v>
      </c>
      <c r="C3811" s="196" t="s">
        <v>3763</v>
      </c>
      <c r="D3811" s="196" t="s">
        <v>3764</v>
      </c>
      <c r="E3811" s="197" t="s">
        <v>11</v>
      </c>
      <c r="F3811" s="196" t="s">
        <v>11</v>
      </c>
      <c r="G3811" s="196">
        <v>100803</v>
      </c>
      <c r="H3811" s="196" t="s">
        <v>3957</v>
      </c>
      <c r="I3811" s="196" t="s">
        <v>9</v>
      </c>
      <c r="J3811" s="196" t="s">
        <v>62</v>
      </c>
      <c r="K3811" s="197">
        <v>18.55</v>
      </c>
      <c r="L3811" s="196" t="s">
        <v>63</v>
      </c>
      <c r="M3811"/>
    </row>
    <row r="3812" spans="1:13" ht="13.5" hidden="1" x14ac:dyDescent="0.25">
      <c r="A3812" s="196" t="s">
        <v>3761</v>
      </c>
      <c r="B3812" s="196" t="s">
        <v>3762</v>
      </c>
      <c r="C3812" s="196" t="s">
        <v>3763</v>
      </c>
      <c r="D3812" s="196" t="s">
        <v>3764</v>
      </c>
      <c r="E3812" s="197" t="s">
        <v>11</v>
      </c>
      <c r="F3812" s="196" t="s">
        <v>11</v>
      </c>
      <c r="G3812" s="196">
        <v>100804</v>
      </c>
      <c r="H3812" s="196" t="s">
        <v>3958</v>
      </c>
      <c r="I3812" s="196" t="s">
        <v>9</v>
      </c>
      <c r="J3812" s="196" t="s">
        <v>62</v>
      </c>
      <c r="K3812" s="197">
        <v>26.21</v>
      </c>
      <c r="L3812" s="196" t="s">
        <v>63</v>
      </c>
      <c r="M3812"/>
    </row>
    <row r="3813" spans="1:13" ht="13.5" hidden="1" x14ac:dyDescent="0.25">
      <c r="A3813" s="196" t="s">
        <v>3761</v>
      </c>
      <c r="B3813" s="196" t="s">
        <v>3762</v>
      </c>
      <c r="C3813" s="196" t="s">
        <v>3763</v>
      </c>
      <c r="D3813" s="196" t="s">
        <v>3764</v>
      </c>
      <c r="E3813" s="197" t="s">
        <v>11</v>
      </c>
      <c r="F3813" s="196" t="s">
        <v>11</v>
      </c>
      <c r="G3813" s="196">
        <v>100805</v>
      </c>
      <c r="H3813" s="196" t="s">
        <v>3959</v>
      </c>
      <c r="I3813" s="196" t="s">
        <v>9</v>
      </c>
      <c r="J3813" s="196" t="s">
        <v>62</v>
      </c>
      <c r="K3813" s="197">
        <v>34.200000000000003</v>
      </c>
      <c r="L3813" s="196" t="s">
        <v>63</v>
      </c>
      <c r="M3813"/>
    </row>
    <row r="3814" spans="1:13" ht="13.5" hidden="1" x14ac:dyDescent="0.25">
      <c r="A3814" s="196" t="s">
        <v>3761</v>
      </c>
      <c r="B3814" s="196" t="s">
        <v>3762</v>
      </c>
      <c r="C3814" s="196" t="s">
        <v>3763</v>
      </c>
      <c r="D3814" s="196" t="s">
        <v>3764</v>
      </c>
      <c r="E3814" s="197" t="s">
        <v>11</v>
      </c>
      <c r="F3814" s="196" t="s">
        <v>11</v>
      </c>
      <c r="G3814" s="196">
        <v>100806</v>
      </c>
      <c r="H3814" s="196" t="s">
        <v>3960</v>
      </c>
      <c r="I3814" s="196" t="s">
        <v>9</v>
      </c>
      <c r="J3814" s="196" t="s">
        <v>62</v>
      </c>
      <c r="K3814" s="197">
        <v>45.55</v>
      </c>
      <c r="L3814" s="196" t="s">
        <v>63</v>
      </c>
      <c r="M3814"/>
    </row>
    <row r="3815" spans="1:13" ht="13.5" hidden="1" x14ac:dyDescent="0.25">
      <c r="A3815" s="196" t="s">
        <v>3761</v>
      </c>
      <c r="B3815" s="196" t="s">
        <v>3762</v>
      </c>
      <c r="C3815" s="196" t="s">
        <v>3763</v>
      </c>
      <c r="D3815" s="196" t="s">
        <v>3764</v>
      </c>
      <c r="E3815" s="197" t="s">
        <v>11</v>
      </c>
      <c r="F3815" s="196" t="s">
        <v>11</v>
      </c>
      <c r="G3815" s="196">
        <v>100807</v>
      </c>
      <c r="H3815" s="196" t="s">
        <v>3961</v>
      </c>
      <c r="I3815" s="196" t="s">
        <v>9</v>
      </c>
      <c r="J3815" s="196" t="s">
        <v>62</v>
      </c>
      <c r="K3815" s="197">
        <v>28.5</v>
      </c>
      <c r="L3815" s="196" t="s">
        <v>63</v>
      </c>
      <c r="M3815"/>
    </row>
    <row r="3816" spans="1:13" ht="13.5" hidden="1" x14ac:dyDescent="0.25">
      <c r="A3816" s="196" t="s">
        <v>3761</v>
      </c>
      <c r="B3816" s="196" t="s">
        <v>3762</v>
      </c>
      <c r="C3816" s="196" t="s">
        <v>3763</v>
      </c>
      <c r="D3816" s="196" t="s">
        <v>3764</v>
      </c>
      <c r="E3816" s="197" t="s">
        <v>11</v>
      </c>
      <c r="F3816" s="196" t="s">
        <v>11</v>
      </c>
      <c r="G3816" s="196">
        <v>100808</v>
      </c>
      <c r="H3816" s="196" t="s">
        <v>3962</v>
      </c>
      <c r="I3816" s="196" t="s">
        <v>9</v>
      </c>
      <c r="J3816" s="196" t="s">
        <v>62</v>
      </c>
      <c r="K3816" s="197">
        <v>37.880000000000003</v>
      </c>
      <c r="L3816" s="196" t="s">
        <v>63</v>
      </c>
      <c r="M3816"/>
    </row>
    <row r="3817" spans="1:13" ht="13.5" hidden="1" x14ac:dyDescent="0.25">
      <c r="A3817" s="196" t="s">
        <v>3761</v>
      </c>
      <c r="B3817" s="196" t="s">
        <v>3762</v>
      </c>
      <c r="C3817" s="196" t="s">
        <v>3763</v>
      </c>
      <c r="D3817" s="196" t="s">
        <v>3764</v>
      </c>
      <c r="E3817" s="197" t="s">
        <v>11</v>
      </c>
      <c r="F3817" s="196" t="s">
        <v>11</v>
      </c>
      <c r="G3817" s="196">
        <v>100809</v>
      </c>
      <c r="H3817" s="196" t="s">
        <v>3963</v>
      </c>
      <c r="I3817" s="196" t="s">
        <v>9</v>
      </c>
      <c r="J3817" s="196" t="s">
        <v>62</v>
      </c>
      <c r="K3817" s="197">
        <v>48.04</v>
      </c>
      <c r="L3817" s="196" t="s">
        <v>63</v>
      </c>
      <c r="M3817"/>
    </row>
    <row r="3818" spans="1:13" ht="13.5" hidden="1" x14ac:dyDescent="0.25">
      <c r="A3818" s="196" t="s">
        <v>3761</v>
      </c>
      <c r="B3818" s="196" t="s">
        <v>3762</v>
      </c>
      <c r="C3818" s="196" t="s">
        <v>3763</v>
      </c>
      <c r="D3818" s="196" t="s">
        <v>3764</v>
      </c>
      <c r="E3818" s="197" t="s">
        <v>11</v>
      </c>
      <c r="F3818" s="196" t="s">
        <v>11</v>
      </c>
      <c r="G3818" s="196">
        <v>100810</v>
      </c>
      <c r="H3818" s="196" t="s">
        <v>3964</v>
      </c>
      <c r="I3818" s="196" t="s">
        <v>9</v>
      </c>
      <c r="J3818" s="196" t="s">
        <v>62</v>
      </c>
      <c r="K3818" s="197">
        <v>62.4</v>
      </c>
      <c r="L3818" s="196" t="s">
        <v>63</v>
      </c>
      <c r="M3818"/>
    </row>
    <row r="3819" spans="1:13" ht="13.5" hidden="1" x14ac:dyDescent="0.25">
      <c r="A3819" s="196" t="s">
        <v>3761</v>
      </c>
      <c r="B3819" s="196" t="s">
        <v>3762</v>
      </c>
      <c r="C3819" s="196" t="s">
        <v>3763</v>
      </c>
      <c r="D3819" s="196" t="s">
        <v>3764</v>
      </c>
      <c r="E3819" s="197" t="s">
        <v>11</v>
      </c>
      <c r="F3819" s="196" t="s">
        <v>11</v>
      </c>
      <c r="G3819" s="196">
        <v>101918</v>
      </c>
      <c r="H3819" s="196" t="s">
        <v>3965</v>
      </c>
      <c r="I3819" s="196" t="s">
        <v>9</v>
      </c>
      <c r="J3819" s="196" t="s">
        <v>62</v>
      </c>
      <c r="K3819" s="197">
        <v>222.28</v>
      </c>
      <c r="L3819" s="196" t="s">
        <v>63</v>
      </c>
      <c r="M3819"/>
    </row>
    <row r="3820" spans="1:13" ht="13.5" hidden="1" x14ac:dyDescent="0.25">
      <c r="A3820" s="196" t="s">
        <v>3761</v>
      </c>
      <c r="B3820" s="196" t="s">
        <v>3762</v>
      </c>
      <c r="C3820" s="196" t="s">
        <v>3763</v>
      </c>
      <c r="D3820" s="196" t="s">
        <v>3764</v>
      </c>
      <c r="E3820" s="197" t="s">
        <v>11</v>
      </c>
      <c r="F3820" s="196" t="s">
        <v>11</v>
      </c>
      <c r="G3820" s="196">
        <v>101919</v>
      </c>
      <c r="H3820" s="196" t="s">
        <v>3966</v>
      </c>
      <c r="I3820" s="196" t="s">
        <v>96</v>
      </c>
      <c r="J3820" s="196" t="s">
        <v>62</v>
      </c>
      <c r="K3820" s="197">
        <v>467.46</v>
      </c>
      <c r="L3820" s="196" t="s">
        <v>63</v>
      </c>
      <c r="M3820"/>
    </row>
    <row r="3821" spans="1:13" ht="13.5" hidden="1" x14ac:dyDescent="0.25">
      <c r="A3821" s="196" t="s">
        <v>3761</v>
      </c>
      <c r="B3821" s="196" t="s">
        <v>3762</v>
      </c>
      <c r="C3821" s="196" t="s">
        <v>3763</v>
      </c>
      <c r="D3821" s="196" t="s">
        <v>3764</v>
      </c>
      <c r="E3821" s="197" t="s">
        <v>11</v>
      </c>
      <c r="F3821" s="196" t="s">
        <v>11</v>
      </c>
      <c r="G3821" s="196">
        <v>101920</v>
      </c>
      <c r="H3821" s="196" t="s">
        <v>3967</v>
      </c>
      <c r="I3821" s="196" t="s">
        <v>96</v>
      </c>
      <c r="J3821" s="196" t="s">
        <v>62</v>
      </c>
      <c r="K3821" s="197">
        <v>228.49</v>
      </c>
      <c r="L3821" s="196" t="s">
        <v>63</v>
      </c>
      <c r="M3821"/>
    </row>
    <row r="3822" spans="1:13" ht="13.5" hidden="1" x14ac:dyDescent="0.25">
      <c r="A3822" s="196" t="s">
        <v>3761</v>
      </c>
      <c r="B3822" s="196" t="s">
        <v>3762</v>
      </c>
      <c r="C3822" s="196" t="s">
        <v>3763</v>
      </c>
      <c r="D3822" s="196" t="s">
        <v>3764</v>
      </c>
      <c r="E3822" s="197" t="s">
        <v>11</v>
      </c>
      <c r="F3822" s="196" t="s">
        <v>11</v>
      </c>
      <c r="G3822" s="196">
        <v>101921</v>
      </c>
      <c r="H3822" s="196" t="s">
        <v>3968</v>
      </c>
      <c r="I3822" s="196" t="s">
        <v>96</v>
      </c>
      <c r="J3822" s="196" t="s">
        <v>62</v>
      </c>
      <c r="K3822" s="197">
        <v>259.26</v>
      </c>
      <c r="L3822" s="196" t="s">
        <v>63</v>
      </c>
      <c r="M3822"/>
    </row>
    <row r="3823" spans="1:13" ht="13.5" hidden="1" x14ac:dyDescent="0.25">
      <c r="A3823" s="196" t="s">
        <v>3761</v>
      </c>
      <c r="B3823" s="196" t="s">
        <v>3762</v>
      </c>
      <c r="C3823" s="196" t="s">
        <v>3763</v>
      </c>
      <c r="D3823" s="196" t="s">
        <v>3764</v>
      </c>
      <c r="E3823" s="197" t="s">
        <v>11</v>
      </c>
      <c r="F3823" s="196" t="s">
        <v>11</v>
      </c>
      <c r="G3823" s="196">
        <v>101922</v>
      </c>
      <c r="H3823" s="196" t="s">
        <v>3969</v>
      </c>
      <c r="I3823" s="196" t="s">
        <v>96</v>
      </c>
      <c r="J3823" s="196" t="s">
        <v>62</v>
      </c>
      <c r="K3823" s="197">
        <v>259.26</v>
      </c>
      <c r="L3823" s="196" t="s">
        <v>63</v>
      </c>
      <c r="M3823"/>
    </row>
    <row r="3824" spans="1:13" ht="13.5" hidden="1" x14ac:dyDescent="0.25">
      <c r="A3824" s="196" t="s">
        <v>3761</v>
      </c>
      <c r="B3824" s="196" t="s">
        <v>3762</v>
      </c>
      <c r="C3824" s="196" t="s">
        <v>3763</v>
      </c>
      <c r="D3824" s="196" t="s">
        <v>3764</v>
      </c>
      <c r="E3824" s="197" t="s">
        <v>11</v>
      </c>
      <c r="F3824" s="196" t="s">
        <v>11</v>
      </c>
      <c r="G3824" s="196">
        <v>101923</v>
      </c>
      <c r="H3824" s="196" t="s">
        <v>3970</v>
      </c>
      <c r="I3824" s="196" t="s">
        <v>96</v>
      </c>
      <c r="J3824" s="196" t="s">
        <v>62</v>
      </c>
      <c r="K3824" s="197">
        <v>259.26</v>
      </c>
      <c r="L3824" s="196" t="s">
        <v>63</v>
      </c>
      <c r="M3824"/>
    </row>
    <row r="3825" spans="1:13" ht="13.5" hidden="1" x14ac:dyDescent="0.25">
      <c r="A3825" s="196" t="s">
        <v>3761</v>
      </c>
      <c r="B3825" s="196" t="s">
        <v>3762</v>
      </c>
      <c r="C3825" s="196" t="s">
        <v>3763</v>
      </c>
      <c r="D3825" s="196" t="s">
        <v>3764</v>
      </c>
      <c r="E3825" s="197" t="s">
        <v>11</v>
      </c>
      <c r="F3825" s="196" t="s">
        <v>11</v>
      </c>
      <c r="G3825" s="196">
        <v>101924</v>
      </c>
      <c r="H3825" s="196" t="s">
        <v>3971</v>
      </c>
      <c r="I3825" s="196" t="s">
        <v>96</v>
      </c>
      <c r="J3825" s="196" t="s">
        <v>62</v>
      </c>
      <c r="K3825" s="197">
        <v>215.61</v>
      </c>
      <c r="L3825" s="196" t="s">
        <v>63</v>
      </c>
      <c r="M3825"/>
    </row>
    <row r="3826" spans="1:13" ht="13.5" hidden="1" x14ac:dyDescent="0.25">
      <c r="A3826" s="196" t="s">
        <v>3761</v>
      </c>
      <c r="B3826" s="196" t="s">
        <v>3762</v>
      </c>
      <c r="C3826" s="196" t="s">
        <v>3763</v>
      </c>
      <c r="D3826" s="196" t="s">
        <v>3764</v>
      </c>
      <c r="E3826" s="197" t="s">
        <v>11</v>
      </c>
      <c r="F3826" s="196" t="s">
        <v>11</v>
      </c>
      <c r="G3826" s="196">
        <v>101925</v>
      </c>
      <c r="H3826" s="196" t="s">
        <v>3972</v>
      </c>
      <c r="I3826" s="196" t="s">
        <v>96</v>
      </c>
      <c r="J3826" s="196" t="s">
        <v>62</v>
      </c>
      <c r="K3826" s="197">
        <v>358.95</v>
      </c>
      <c r="L3826" s="196" t="s">
        <v>63</v>
      </c>
      <c r="M3826"/>
    </row>
    <row r="3827" spans="1:13" ht="13.5" hidden="1" x14ac:dyDescent="0.25">
      <c r="A3827" s="196" t="s">
        <v>3761</v>
      </c>
      <c r="B3827" s="196" t="s">
        <v>3762</v>
      </c>
      <c r="C3827" s="196" t="s">
        <v>3763</v>
      </c>
      <c r="D3827" s="196" t="s">
        <v>3764</v>
      </c>
      <c r="E3827" s="197" t="s">
        <v>11</v>
      </c>
      <c r="F3827" s="196" t="s">
        <v>11</v>
      </c>
      <c r="G3827" s="196">
        <v>101926</v>
      </c>
      <c r="H3827" s="196" t="s">
        <v>3973</v>
      </c>
      <c r="I3827" s="196" t="s">
        <v>96</v>
      </c>
      <c r="J3827" s="196" t="s">
        <v>62</v>
      </c>
      <c r="K3827" s="197">
        <v>463.43</v>
      </c>
      <c r="L3827" s="196" t="s">
        <v>63</v>
      </c>
      <c r="M3827"/>
    </row>
    <row r="3828" spans="1:13" ht="13.5" hidden="1" x14ac:dyDescent="0.25">
      <c r="A3828" s="196" t="s">
        <v>3761</v>
      </c>
      <c r="B3828" s="196" t="s">
        <v>3762</v>
      </c>
      <c r="C3828" s="196" t="s">
        <v>3763</v>
      </c>
      <c r="D3828" s="196" t="s">
        <v>3764</v>
      </c>
      <c r="E3828" s="197" t="s">
        <v>11</v>
      </c>
      <c r="F3828" s="196" t="s">
        <v>11</v>
      </c>
      <c r="G3828" s="196">
        <v>101927</v>
      </c>
      <c r="H3828" s="196" t="s">
        <v>3974</v>
      </c>
      <c r="I3828" s="196" t="s">
        <v>9</v>
      </c>
      <c r="J3828" s="196" t="s">
        <v>62</v>
      </c>
      <c r="K3828" s="197">
        <v>201.56</v>
      </c>
      <c r="L3828" s="196" t="s">
        <v>63</v>
      </c>
      <c r="M3828"/>
    </row>
    <row r="3829" spans="1:13" ht="13.5" hidden="1" x14ac:dyDescent="0.25">
      <c r="A3829" s="196" t="s">
        <v>3761</v>
      </c>
      <c r="B3829" s="196" t="s">
        <v>3762</v>
      </c>
      <c r="C3829" s="196" t="s">
        <v>3763</v>
      </c>
      <c r="D3829" s="196" t="s">
        <v>3764</v>
      </c>
      <c r="E3829" s="197" t="s">
        <v>11</v>
      </c>
      <c r="F3829" s="196" t="s">
        <v>11</v>
      </c>
      <c r="G3829" s="196">
        <v>101928</v>
      </c>
      <c r="H3829" s="196" t="s">
        <v>3975</v>
      </c>
      <c r="I3829" s="196" t="s">
        <v>96</v>
      </c>
      <c r="J3829" s="196" t="s">
        <v>62</v>
      </c>
      <c r="K3829" s="197">
        <v>475.38</v>
      </c>
      <c r="L3829" s="196" t="s">
        <v>63</v>
      </c>
      <c r="M3829"/>
    </row>
    <row r="3830" spans="1:13" ht="13.5" hidden="1" x14ac:dyDescent="0.25">
      <c r="A3830" s="196" t="s">
        <v>3761</v>
      </c>
      <c r="B3830" s="196" t="s">
        <v>3762</v>
      </c>
      <c r="C3830" s="196" t="s">
        <v>3763</v>
      </c>
      <c r="D3830" s="196" t="s">
        <v>3764</v>
      </c>
      <c r="E3830" s="197" t="s">
        <v>11</v>
      </c>
      <c r="F3830" s="196" t="s">
        <v>11</v>
      </c>
      <c r="G3830" s="196">
        <v>101929</v>
      </c>
      <c r="H3830" s="196" t="s">
        <v>3976</v>
      </c>
      <c r="I3830" s="196" t="s">
        <v>96</v>
      </c>
      <c r="J3830" s="196" t="s">
        <v>62</v>
      </c>
      <c r="K3830" s="197">
        <v>236.41</v>
      </c>
      <c r="L3830" s="196" t="s">
        <v>63</v>
      </c>
      <c r="M3830"/>
    </row>
    <row r="3831" spans="1:13" ht="13.5" hidden="1" x14ac:dyDescent="0.25">
      <c r="A3831" s="196" t="s">
        <v>3761</v>
      </c>
      <c r="B3831" s="196" t="s">
        <v>3762</v>
      </c>
      <c r="C3831" s="196" t="s">
        <v>3763</v>
      </c>
      <c r="D3831" s="196" t="s">
        <v>3764</v>
      </c>
      <c r="E3831" s="197" t="s">
        <v>11</v>
      </c>
      <c r="F3831" s="196" t="s">
        <v>11</v>
      </c>
      <c r="G3831" s="196">
        <v>101930</v>
      </c>
      <c r="H3831" s="196" t="s">
        <v>3977</v>
      </c>
      <c r="I3831" s="196" t="s">
        <v>96</v>
      </c>
      <c r="J3831" s="196" t="s">
        <v>62</v>
      </c>
      <c r="K3831" s="197">
        <v>267.18</v>
      </c>
      <c r="L3831" s="196" t="s">
        <v>63</v>
      </c>
      <c r="M3831"/>
    </row>
    <row r="3832" spans="1:13" ht="13.5" hidden="1" x14ac:dyDescent="0.25">
      <c r="A3832" s="196" t="s">
        <v>3761</v>
      </c>
      <c r="B3832" s="196" t="s">
        <v>3762</v>
      </c>
      <c r="C3832" s="196" t="s">
        <v>3763</v>
      </c>
      <c r="D3832" s="196" t="s">
        <v>3764</v>
      </c>
      <c r="E3832" s="197" t="s">
        <v>11</v>
      </c>
      <c r="F3832" s="196" t="s">
        <v>11</v>
      </c>
      <c r="G3832" s="196">
        <v>101931</v>
      </c>
      <c r="H3832" s="196" t="s">
        <v>3978</v>
      </c>
      <c r="I3832" s="196" t="s">
        <v>96</v>
      </c>
      <c r="J3832" s="196" t="s">
        <v>62</v>
      </c>
      <c r="K3832" s="197">
        <v>267.18</v>
      </c>
      <c r="L3832" s="196" t="s">
        <v>63</v>
      </c>
      <c r="M3832"/>
    </row>
    <row r="3833" spans="1:13" ht="13.5" hidden="1" x14ac:dyDescent="0.25">
      <c r="A3833" s="196" t="s">
        <v>3761</v>
      </c>
      <c r="B3833" s="196" t="s">
        <v>3762</v>
      </c>
      <c r="C3833" s="196" t="s">
        <v>3763</v>
      </c>
      <c r="D3833" s="196" t="s">
        <v>3764</v>
      </c>
      <c r="E3833" s="197" t="s">
        <v>11</v>
      </c>
      <c r="F3833" s="196" t="s">
        <v>11</v>
      </c>
      <c r="G3833" s="196">
        <v>101932</v>
      </c>
      <c r="H3833" s="196" t="s">
        <v>3979</v>
      </c>
      <c r="I3833" s="196" t="s">
        <v>96</v>
      </c>
      <c r="J3833" s="196" t="s">
        <v>62</v>
      </c>
      <c r="K3833" s="197">
        <v>267.18</v>
      </c>
      <c r="L3833" s="196" t="s">
        <v>63</v>
      </c>
      <c r="M3833"/>
    </row>
    <row r="3834" spans="1:13" ht="13.5" hidden="1" x14ac:dyDescent="0.25">
      <c r="A3834" s="196" t="s">
        <v>3761</v>
      </c>
      <c r="B3834" s="196" t="s">
        <v>3762</v>
      </c>
      <c r="C3834" s="196" t="s">
        <v>3763</v>
      </c>
      <c r="D3834" s="196" t="s">
        <v>3764</v>
      </c>
      <c r="E3834" s="197" t="s">
        <v>11</v>
      </c>
      <c r="F3834" s="196" t="s">
        <v>11</v>
      </c>
      <c r="G3834" s="196">
        <v>101933</v>
      </c>
      <c r="H3834" s="196" t="s">
        <v>3980</v>
      </c>
      <c r="I3834" s="196" t="s">
        <v>96</v>
      </c>
      <c r="J3834" s="196" t="s">
        <v>62</v>
      </c>
      <c r="K3834" s="197">
        <v>223.53</v>
      </c>
      <c r="L3834" s="196" t="s">
        <v>63</v>
      </c>
      <c r="M3834"/>
    </row>
    <row r="3835" spans="1:13" ht="13.5" hidden="1" x14ac:dyDescent="0.25">
      <c r="A3835" s="196" t="s">
        <v>3761</v>
      </c>
      <c r="B3835" s="196" t="s">
        <v>3762</v>
      </c>
      <c r="C3835" s="196" t="s">
        <v>3763</v>
      </c>
      <c r="D3835" s="196" t="s">
        <v>3764</v>
      </c>
      <c r="E3835" s="197" t="s">
        <v>11</v>
      </c>
      <c r="F3835" s="196" t="s">
        <v>11</v>
      </c>
      <c r="G3835" s="196">
        <v>101934</v>
      </c>
      <c r="H3835" s="196" t="s">
        <v>3981</v>
      </c>
      <c r="I3835" s="196" t="s">
        <v>96</v>
      </c>
      <c r="J3835" s="196" t="s">
        <v>62</v>
      </c>
      <c r="K3835" s="197">
        <v>370.85</v>
      </c>
      <c r="L3835" s="196" t="s">
        <v>63</v>
      </c>
      <c r="M3835"/>
    </row>
    <row r="3836" spans="1:13" ht="13.5" hidden="1" x14ac:dyDescent="0.25">
      <c r="A3836" s="196" t="s">
        <v>3761</v>
      </c>
      <c r="B3836" s="196" t="s">
        <v>3762</v>
      </c>
      <c r="C3836" s="196" t="s">
        <v>3763</v>
      </c>
      <c r="D3836" s="196" t="s">
        <v>3764</v>
      </c>
      <c r="E3836" s="197" t="s">
        <v>11</v>
      </c>
      <c r="F3836" s="196" t="s">
        <v>11</v>
      </c>
      <c r="G3836" s="196">
        <v>101935</v>
      </c>
      <c r="H3836" s="196" t="s">
        <v>3982</v>
      </c>
      <c r="I3836" s="196" t="s">
        <v>96</v>
      </c>
      <c r="J3836" s="196" t="s">
        <v>62</v>
      </c>
      <c r="K3836" s="197">
        <v>479.29</v>
      </c>
      <c r="L3836" s="196" t="s">
        <v>63</v>
      </c>
      <c r="M3836"/>
    </row>
    <row r="3837" spans="1:13" ht="13.5" hidden="1" x14ac:dyDescent="0.25">
      <c r="A3837" s="196" t="s">
        <v>3761</v>
      </c>
      <c r="B3837" s="196" t="s">
        <v>3762</v>
      </c>
      <c r="C3837" s="196" t="s">
        <v>3763</v>
      </c>
      <c r="D3837" s="196" t="s">
        <v>3764</v>
      </c>
      <c r="E3837" s="197" t="s">
        <v>11</v>
      </c>
      <c r="F3837" s="196" t="s">
        <v>11</v>
      </c>
      <c r="G3837" s="196">
        <v>103802</v>
      </c>
      <c r="H3837" s="196" t="s">
        <v>3983</v>
      </c>
      <c r="I3837" s="196" t="s">
        <v>9</v>
      </c>
      <c r="J3837" s="196" t="s">
        <v>62</v>
      </c>
      <c r="K3837" s="197">
        <v>43.94</v>
      </c>
      <c r="L3837" s="196" t="s">
        <v>63</v>
      </c>
      <c r="M3837"/>
    </row>
    <row r="3838" spans="1:13" ht="13.5" hidden="1" x14ac:dyDescent="0.25">
      <c r="A3838" s="196" t="s">
        <v>3761</v>
      </c>
      <c r="B3838" s="196" t="s">
        <v>3762</v>
      </c>
      <c r="C3838" s="196" t="s">
        <v>3763</v>
      </c>
      <c r="D3838" s="196" t="s">
        <v>3764</v>
      </c>
      <c r="E3838" s="197" t="s">
        <v>11</v>
      </c>
      <c r="F3838" s="196" t="s">
        <v>11</v>
      </c>
      <c r="G3838" s="196">
        <v>103803</v>
      </c>
      <c r="H3838" s="196" t="s">
        <v>3984</v>
      </c>
      <c r="I3838" s="196" t="s">
        <v>9</v>
      </c>
      <c r="J3838" s="196" t="s">
        <v>62</v>
      </c>
      <c r="K3838" s="197">
        <v>75.53</v>
      </c>
      <c r="L3838" s="196" t="s">
        <v>63</v>
      </c>
      <c r="M3838"/>
    </row>
    <row r="3839" spans="1:13" ht="13.5" hidden="1" x14ac:dyDescent="0.25">
      <c r="A3839" s="196" t="s">
        <v>3761</v>
      </c>
      <c r="B3839" s="196" t="s">
        <v>3762</v>
      </c>
      <c r="C3839" s="196" t="s">
        <v>3763</v>
      </c>
      <c r="D3839" s="196" t="s">
        <v>3764</v>
      </c>
      <c r="E3839" s="197" t="s">
        <v>11</v>
      </c>
      <c r="F3839" s="196" t="s">
        <v>11</v>
      </c>
      <c r="G3839" s="196">
        <v>103804</v>
      </c>
      <c r="H3839" s="196" t="s">
        <v>3985</v>
      </c>
      <c r="I3839" s="196" t="s">
        <v>9</v>
      </c>
      <c r="J3839" s="196" t="s">
        <v>62</v>
      </c>
      <c r="K3839" s="197">
        <v>90.16</v>
      </c>
      <c r="L3839" s="196" t="s">
        <v>63</v>
      </c>
      <c r="M3839"/>
    </row>
    <row r="3840" spans="1:13" ht="13.5" hidden="1" x14ac:dyDescent="0.25">
      <c r="A3840" s="196" t="s">
        <v>3761</v>
      </c>
      <c r="B3840" s="196" t="s">
        <v>3762</v>
      </c>
      <c r="C3840" s="196" t="s">
        <v>3763</v>
      </c>
      <c r="D3840" s="196" t="s">
        <v>3764</v>
      </c>
      <c r="E3840" s="197" t="s">
        <v>11</v>
      </c>
      <c r="F3840" s="196" t="s">
        <v>11</v>
      </c>
      <c r="G3840" s="196">
        <v>103835</v>
      </c>
      <c r="H3840" s="196" t="s">
        <v>3986</v>
      </c>
      <c r="I3840" s="196" t="s">
        <v>9</v>
      </c>
      <c r="J3840" s="196" t="s">
        <v>62</v>
      </c>
      <c r="K3840" s="197">
        <v>68.849999999999994</v>
      </c>
      <c r="L3840" s="196" t="s">
        <v>63</v>
      </c>
      <c r="M3840"/>
    </row>
    <row r="3841" spans="1:13" ht="13.5" hidden="1" x14ac:dyDescent="0.25">
      <c r="A3841" s="196" t="s">
        <v>3761</v>
      </c>
      <c r="B3841" s="196" t="s">
        <v>3762</v>
      </c>
      <c r="C3841" s="196" t="s">
        <v>3763</v>
      </c>
      <c r="D3841" s="196" t="s">
        <v>3764</v>
      </c>
      <c r="E3841" s="197" t="s">
        <v>11</v>
      </c>
      <c r="F3841" s="196" t="s">
        <v>11</v>
      </c>
      <c r="G3841" s="196">
        <v>103836</v>
      </c>
      <c r="H3841" s="196" t="s">
        <v>3987</v>
      </c>
      <c r="I3841" s="196" t="s">
        <v>9</v>
      </c>
      <c r="J3841" s="196" t="s">
        <v>62</v>
      </c>
      <c r="K3841" s="197">
        <v>105.73</v>
      </c>
      <c r="L3841" s="196" t="s">
        <v>63</v>
      </c>
      <c r="M3841"/>
    </row>
    <row r="3842" spans="1:13" ht="13.5" hidden="1" x14ac:dyDescent="0.25">
      <c r="A3842" s="196" t="s">
        <v>3761</v>
      </c>
      <c r="B3842" s="196" t="s">
        <v>3762</v>
      </c>
      <c r="C3842" s="196" t="s">
        <v>3763</v>
      </c>
      <c r="D3842" s="196" t="s">
        <v>3764</v>
      </c>
      <c r="E3842" s="197" t="s">
        <v>11</v>
      </c>
      <c r="F3842" s="196" t="s">
        <v>11</v>
      </c>
      <c r="G3842" s="196">
        <v>103837</v>
      </c>
      <c r="H3842" s="196" t="s">
        <v>3988</v>
      </c>
      <c r="I3842" s="196" t="s">
        <v>9</v>
      </c>
      <c r="J3842" s="196" t="s">
        <v>62</v>
      </c>
      <c r="K3842" s="197">
        <v>132.97</v>
      </c>
      <c r="L3842" s="196" t="s">
        <v>63</v>
      </c>
      <c r="M3842"/>
    </row>
    <row r="3843" spans="1:13" ht="13.5" hidden="1" x14ac:dyDescent="0.25">
      <c r="A3843" s="196" t="s">
        <v>3761</v>
      </c>
      <c r="B3843" s="196" t="s">
        <v>3762</v>
      </c>
      <c r="C3843" s="196" t="s">
        <v>3763</v>
      </c>
      <c r="D3843" s="196" t="s">
        <v>3764</v>
      </c>
      <c r="E3843" s="197" t="s">
        <v>11</v>
      </c>
      <c r="F3843" s="196" t="s">
        <v>11</v>
      </c>
      <c r="G3843" s="196">
        <v>103868</v>
      </c>
      <c r="H3843" s="196" t="s">
        <v>3989</v>
      </c>
      <c r="I3843" s="196" t="s">
        <v>9</v>
      </c>
      <c r="J3843" s="196" t="s">
        <v>62</v>
      </c>
      <c r="K3843" s="197">
        <v>57.64</v>
      </c>
      <c r="L3843" s="196" t="s">
        <v>63</v>
      </c>
      <c r="M3843"/>
    </row>
    <row r="3844" spans="1:13" ht="13.5" hidden="1" x14ac:dyDescent="0.25">
      <c r="A3844" s="196" t="s">
        <v>3761</v>
      </c>
      <c r="B3844" s="196" t="s">
        <v>3762</v>
      </c>
      <c r="C3844" s="196" t="s">
        <v>3763</v>
      </c>
      <c r="D3844" s="196" t="s">
        <v>3764</v>
      </c>
      <c r="E3844" s="197" t="s">
        <v>11</v>
      </c>
      <c r="F3844" s="196" t="s">
        <v>11</v>
      </c>
      <c r="G3844" s="196">
        <v>103869</v>
      </c>
      <c r="H3844" s="196" t="s">
        <v>3990</v>
      </c>
      <c r="I3844" s="196" t="s">
        <v>9</v>
      </c>
      <c r="J3844" s="196" t="s">
        <v>62</v>
      </c>
      <c r="K3844" s="197">
        <v>85.12</v>
      </c>
      <c r="L3844" s="196" t="s">
        <v>63</v>
      </c>
      <c r="M3844"/>
    </row>
    <row r="3845" spans="1:13" ht="13.5" hidden="1" x14ac:dyDescent="0.25">
      <c r="A3845" s="196" t="s">
        <v>3761</v>
      </c>
      <c r="B3845" s="196" t="s">
        <v>3762</v>
      </c>
      <c r="C3845" s="196" t="s">
        <v>3763</v>
      </c>
      <c r="D3845" s="196" t="s">
        <v>3764</v>
      </c>
      <c r="E3845" s="197" t="s">
        <v>11</v>
      </c>
      <c r="F3845" s="196" t="s">
        <v>11</v>
      </c>
      <c r="G3845" s="196">
        <v>103870</v>
      </c>
      <c r="H3845" s="196" t="s">
        <v>3991</v>
      </c>
      <c r="I3845" s="196" t="s">
        <v>9</v>
      </c>
      <c r="J3845" s="196" t="s">
        <v>62</v>
      </c>
      <c r="K3845" s="197">
        <v>103.79</v>
      </c>
      <c r="L3845" s="196" t="s">
        <v>63</v>
      </c>
      <c r="M3845"/>
    </row>
    <row r="3846" spans="1:13" ht="13.5" hidden="1" x14ac:dyDescent="0.25">
      <c r="A3846" s="196" t="s">
        <v>3761</v>
      </c>
      <c r="B3846" s="196" t="s">
        <v>3762</v>
      </c>
      <c r="C3846" s="196" t="s">
        <v>3763</v>
      </c>
      <c r="D3846" s="196" t="s">
        <v>3764</v>
      </c>
      <c r="E3846" s="197" t="s">
        <v>11</v>
      </c>
      <c r="F3846" s="196" t="s">
        <v>11</v>
      </c>
      <c r="G3846" s="196">
        <v>103871</v>
      </c>
      <c r="H3846" s="196" t="s">
        <v>3992</v>
      </c>
      <c r="I3846" s="196" t="s">
        <v>9</v>
      </c>
      <c r="J3846" s="196" t="s">
        <v>62</v>
      </c>
      <c r="K3846" s="197">
        <v>69.25</v>
      </c>
      <c r="L3846" s="196" t="s">
        <v>63</v>
      </c>
      <c r="M3846"/>
    </row>
    <row r="3847" spans="1:13" ht="13.5" hidden="1" x14ac:dyDescent="0.25">
      <c r="A3847" s="196" t="s">
        <v>3761</v>
      </c>
      <c r="B3847" s="196" t="s">
        <v>3762</v>
      </c>
      <c r="C3847" s="196" t="s">
        <v>3763</v>
      </c>
      <c r="D3847" s="196" t="s">
        <v>3764</v>
      </c>
      <c r="E3847" s="197" t="s">
        <v>11</v>
      </c>
      <c r="F3847" s="196" t="s">
        <v>11</v>
      </c>
      <c r="G3847" s="196">
        <v>103872</v>
      </c>
      <c r="H3847" s="196" t="s">
        <v>3993</v>
      </c>
      <c r="I3847" s="196" t="s">
        <v>9</v>
      </c>
      <c r="J3847" s="196" t="s">
        <v>62</v>
      </c>
      <c r="K3847" s="197">
        <v>137.38</v>
      </c>
      <c r="L3847" s="196" t="s">
        <v>63</v>
      </c>
      <c r="M3847"/>
    </row>
    <row r="3848" spans="1:13" ht="13.5" hidden="1" x14ac:dyDescent="0.25">
      <c r="A3848" s="196" t="s">
        <v>3761</v>
      </c>
      <c r="B3848" s="196" t="s">
        <v>3762</v>
      </c>
      <c r="C3848" s="196" t="s">
        <v>3763</v>
      </c>
      <c r="D3848" s="196" t="s">
        <v>3764</v>
      </c>
      <c r="E3848" s="197" t="s">
        <v>11</v>
      </c>
      <c r="F3848" s="196" t="s">
        <v>11</v>
      </c>
      <c r="G3848" s="196">
        <v>103873</v>
      </c>
      <c r="H3848" s="196" t="s">
        <v>3994</v>
      </c>
      <c r="I3848" s="196" t="s">
        <v>9</v>
      </c>
      <c r="J3848" s="196" t="s">
        <v>62</v>
      </c>
      <c r="K3848" s="197">
        <v>158.15</v>
      </c>
      <c r="L3848" s="196" t="s">
        <v>63</v>
      </c>
      <c r="M3848"/>
    </row>
    <row r="3849" spans="1:13" ht="13.5" hidden="1" x14ac:dyDescent="0.25">
      <c r="A3849" s="196" t="s">
        <v>3761</v>
      </c>
      <c r="B3849" s="196" t="s">
        <v>3762</v>
      </c>
      <c r="C3849" s="196" t="s">
        <v>3763</v>
      </c>
      <c r="D3849" s="196" t="s">
        <v>3764</v>
      </c>
      <c r="E3849" s="197" t="s">
        <v>11</v>
      </c>
      <c r="F3849" s="196" t="s">
        <v>11</v>
      </c>
      <c r="G3849" s="196">
        <v>103978</v>
      </c>
      <c r="H3849" s="196" t="s">
        <v>3995</v>
      </c>
      <c r="I3849" s="196" t="s">
        <v>9</v>
      </c>
      <c r="J3849" s="196" t="s">
        <v>62</v>
      </c>
      <c r="K3849" s="197">
        <v>29.54</v>
      </c>
      <c r="L3849" s="196" t="s">
        <v>63</v>
      </c>
      <c r="M3849"/>
    </row>
    <row r="3850" spans="1:13" ht="13.5" hidden="1" x14ac:dyDescent="0.25">
      <c r="A3850" s="196" t="s">
        <v>3761</v>
      </c>
      <c r="B3850" s="196" t="s">
        <v>3762</v>
      </c>
      <c r="C3850" s="196" t="s">
        <v>3763</v>
      </c>
      <c r="D3850" s="196" t="s">
        <v>3764</v>
      </c>
      <c r="E3850" s="197" t="s">
        <v>11</v>
      </c>
      <c r="F3850" s="196" t="s">
        <v>11</v>
      </c>
      <c r="G3850" s="196">
        <v>103979</v>
      </c>
      <c r="H3850" s="196" t="s">
        <v>3996</v>
      </c>
      <c r="I3850" s="196" t="s">
        <v>9</v>
      </c>
      <c r="J3850" s="196" t="s">
        <v>62</v>
      </c>
      <c r="K3850" s="197">
        <v>33.92</v>
      </c>
      <c r="L3850" s="196" t="s">
        <v>63</v>
      </c>
      <c r="M3850"/>
    </row>
    <row r="3851" spans="1:13" ht="13.5" hidden="1" x14ac:dyDescent="0.25">
      <c r="A3851" s="196" t="s">
        <v>3761</v>
      </c>
      <c r="B3851" s="196" t="s">
        <v>3762</v>
      </c>
      <c r="C3851" s="196" t="s">
        <v>3763</v>
      </c>
      <c r="D3851" s="196" t="s">
        <v>3764</v>
      </c>
      <c r="E3851" s="197" t="s">
        <v>11</v>
      </c>
      <c r="F3851" s="196" t="s">
        <v>11</v>
      </c>
      <c r="G3851" s="196">
        <v>104021</v>
      </c>
      <c r="H3851" s="196" t="s">
        <v>3997</v>
      </c>
      <c r="I3851" s="196" t="s">
        <v>9</v>
      </c>
      <c r="J3851" s="196" t="s">
        <v>62</v>
      </c>
      <c r="K3851" s="197">
        <v>78.37</v>
      </c>
      <c r="L3851" s="196" t="s">
        <v>63</v>
      </c>
      <c r="M3851"/>
    </row>
    <row r="3852" spans="1:13" ht="13.5" hidden="1" x14ac:dyDescent="0.25">
      <c r="A3852" s="196" t="s">
        <v>3761</v>
      </c>
      <c r="B3852" s="196" t="s">
        <v>3762</v>
      </c>
      <c r="C3852" s="196" t="s">
        <v>3763</v>
      </c>
      <c r="D3852" s="196" t="s">
        <v>3764</v>
      </c>
      <c r="E3852" s="197" t="s">
        <v>11</v>
      </c>
      <c r="F3852" s="196" t="s">
        <v>11</v>
      </c>
      <c r="G3852" s="196">
        <v>104166</v>
      </c>
      <c r="H3852" s="196" t="s">
        <v>3998</v>
      </c>
      <c r="I3852" s="196" t="s">
        <v>9</v>
      </c>
      <c r="J3852" s="196" t="s">
        <v>62</v>
      </c>
      <c r="K3852" s="197">
        <v>83.47</v>
      </c>
      <c r="L3852" s="196" t="s">
        <v>63</v>
      </c>
      <c r="M3852"/>
    </row>
    <row r="3853" spans="1:13" ht="13.5" hidden="1" x14ac:dyDescent="0.25">
      <c r="A3853" s="196" t="s">
        <v>3761</v>
      </c>
      <c r="B3853" s="196" t="s">
        <v>3762</v>
      </c>
      <c r="C3853" s="196" t="s">
        <v>3763</v>
      </c>
      <c r="D3853" s="196" t="s">
        <v>3764</v>
      </c>
      <c r="E3853" s="197" t="s">
        <v>11</v>
      </c>
      <c r="F3853" s="196" t="s">
        <v>11</v>
      </c>
      <c r="G3853" s="196">
        <v>104194</v>
      </c>
      <c r="H3853" s="196" t="s">
        <v>3999</v>
      </c>
      <c r="I3853" s="196" t="s">
        <v>9</v>
      </c>
      <c r="J3853" s="196" t="s">
        <v>62</v>
      </c>
      <c r="K3853" s="197">
        <v>25.09</v>
      </c>
      <c r="L3853" s="196" t="s">
        <v>63</v>
      </c>
      <c r="M3853"/>
    </row>
    <row r="3854" spans="1:13" ht="13.5" hidden="1" x14ac:dyDescent="0.25">
      <c r="A3854" s="196" t="s">
        <v>3761</v>
      </c>
      <c r="B3854" s="196" t="s">
        <v>3762</v>
      </c>
      <c r="C3854" s="196" t="s">
        <v>3763</v>
      </c>
      <c r="D3854" s="196" t="s">
        <v>3764</v>
      </c>
      <c r="E3854" s="197" t="s">
        <v>11</v>
      </c>
      <c r="F3854" s="196" t="s">
        <v>11</v>
      </c>
      <c r="G3854" s="196">
        <v>104195</v>
      </c>
      <c r="H3854" s="196" t="s">
        <v>4000</v>
      </c>
      <c r="I3854" s="196" t="s">
        <v>9</v>
      </c>
      <c r="J3854" s="196" t="s">
        <v>62</v>
      </c>
      <c r="K3854" s="197">
        <v>26.5</v>
      </c>
      <c r="L3854" s="196" t="s">
        <v>63</v>
      </c>
      <c r="M3854"/>
    </row>
    <row r="3855" spans="1:13" ht="13.5" hidden="1" x14ac:dyDescent="0.25">
      <c r="A3855" s="196" t="s">
        <v>3761</v>
      </c>
      <c r="B3855" s="196" t="s">
        <v>3762</v>
      </c>
      <c r="C3855" s="196" t="s">
        <v>3763</v>
      </c>
      <c r="D3855" s="196" t="s">
        <v>3764</v>
      </c>
      <c r="E3855" s="197" t="s">
        <v>11</v>
      </c>
      <c r="F3855" s="196" t="s">
        <v>11</v>
      </c>
      <c r="G3855" s="196">
        <v>104315</v>
      </c>
      <c r="H3855" s="196" t="s">
        <v>4001</v>
      </c>
      <c r="I3855" s="196" t="s">
        <v>9</v>
      </c>
      <c r="J3855" s="196" t="s">
        <v>62</v>
      </c>
      <c r="K3855" s="197">
        <v>20.34</v>
      </c>
      <c r="L3855" s="196" t="s">
        <v>63</v>
      </c>
      <c r="M3855"/>
    </row>
    <row r="3856" spans="1:13" ht="13.5" hidden="1" x14ac:dyDescent="0.25">
      <c r="A3856" s="196" t="s">
        <v>3761</v>
      </c>
      <c r="B3856" s="196" t="s">
        <v>3762</v>
      </c>
      <c r="C3856" s="196" t="s">
        <v>3763</v>
      </c>
      <c r="D3856" s="196" t="s">
        <v>3764</v>
      </c>
      <c r="E3856" s="197" t="s">
        <v>11</v>
      </c>
      <c r="F3856" s="196" t="s">
        <v>11</v>
      </c>
      <c r="G3856" s="196">
        <v>104316</v>
      </c>
      <c r="H3856" s="196" t="s">
        <v>4002</v>
      </c>
      <c r="I3856" s="196" t="s">
        <v>9</v>
      </c>
      <c r="J3856" s="196" t="s">
        <v>62</v>
      </c>
      <c r="K3856" s="197">
        <v>27.77</v>
      </c>
      <c r="L3856" s="196" t="s">
        <v>63</v>
      </c>
      <c r="M3856"/>
    </row>
    <row r="3857" spans="1:13" ht="13.5" hidden="1" x14ac:dyDescent="0.25">
      <c r="A3857" s="196" t="s">
        <v>3761</v>
      </c>
      <c r="B3857" s="196" t="s">
        <v>3762</v>
      </c>
      <c r="C3857" s="196" t="s">
        <v>3763</v>
      </c>
      <c r="D3857" s="196" t="s">
        <v>3764</v>
      </c>
      <c r="E3857" s="197" t="s">
        <v>11</v>
      </c>
      <c r="F3857" s="196" t="s">
        <v>11</v>
      </c>
      <c r="G3857" s="196">
        <v>105138</v>
      </c>
      <c r="H3857" s="196" t="s">
        <v>4003</v>
      </c>
      <c r="I3857" s="196" t="s">
        <v>96</v>
      </c>
      <c r="J3857" s="196" t="s">
        <v>62</v>
      </c>
      <c r="K3857" s="197">
        <v>17.37</v>
      </c>
      <c r="L3857" s="196" t="s">
        <v>63</v>
      </c>
      <c r="M3857"/>
    </row>
    <row r="3858" spans="1:13" ht="13.5" hidden="1" x14ac:dyDescent="0.25">
      <c r="A3858" s="196" t="s">
        <v>3761</v>
      </c>
      <c r="B3858" s="196" t="s">
        <v>3762</v>
      </c>
      <c r="C3858" s="196" t="s">
        <v>3763</v>
      </c>
      <c r="D3858" s="196" t="s">
        <v>3764</v>
      </c>
      <c r="E3858" s="197" t="s">
        <v>11</v>
      </c>
      <c r="F3858" s="196" t="s">
        <v>11</v>
      </c>
      <c r="G3858" s="196">
        <v>105139</v>
      </c>
      <c r="H3858" s="196" t="s">
        <v>4004</v>
      </c>
      <c r="I3858" s="196" t="s">
        <v>96</v>
      </c>
      <c r="J3858" s="196" t="s">
        <v>62</v>
      </c>
      <c r="K3858" s="197">
        <v>20.29</v>
      </c>
      <c r="L3858" s="196" t="s">
        <v>63</v>
      </c>
      <c r="M3858"/>
    </row>
    <row r="3859" spans="1:13" ht="13.5" hidden="1" x14ac:dyDescent="0.25">
      <c r="A3859" s="196" t="s">
        <v>3761</v>
      </c>
      <c r="B3859" s="196" t="s">
        <v>3762</v>
      </c>
      <c r="C3859" s="196" t="s">
        <v>3763</v>
      </c>
      <c r="D3859" s="196" t="s">
        <v>3764</v>
      </c>
      <c r="E3859" s="197" t="s">
        <v>11</v>
      </c>
      <c r="F3859" s="196" t="s">
        <v>11</v>
      </c>
      <c r="G3859" s="196">
        <v>105140</v>
      </c>
      <c r="H3859" s="196" t="s">
        <v>4005</v>
      </c>
      <c r="I3859" s="196" t="s">
        <v>96</v>
      </c>
      <c r="J3859" s="196" t="s">
        <v>62</v>
      </c>
      <c r="K3859" s="197">
        <v>26.02</v>
      </c>
      <c r="L3859" s="196" t="s">
        <v>63</v>
      </c>
      <c r="M3859"/>
    </row>
    <row r="3860" spans="1:13" ht="13.5" hidden="1" x14ac:dyDescent="0.25">
      <c r="A3860" s="196" t="s">
        <v>3761</v>
      </c>
      <c r="B3860" s="196" t="s">
        <v>3762</v>
      </c>
      <c r="C3860" s="196" t="s">
        <v>3763</v>
      </c>
      <c r="D3860" s="196" t="s">
        <v>3764</v>
      </c>
      <c r="E3860" s="197" t="s">
        <v>11</v>
      </c>
      <c r="F3860" s="196" t="s">
        <v>11</v>
      </c>
      <c r="G3860" s="196">
        <v>105141</v>
      </c>
      <c r="H3860" s="196" t="s">
        <v>4006</v>
      </c>
      <c r="I3860" s="196" t="s">
        <v>96</v>
      </c>
      <c r="J3860" s="196" t="s">
        <v>62</v>
      </c>
      <c r="K3860" s="197">
        <v>31.14</v>
      </c>
      <c r="L3860" s="196" t="s">
        <v>63</v>
      </c>
      <c r="M3860"/>
    </row>
    <row r="3861" spans="1:13" ht="13.5" hidden="1" x14ac:dyDescent="0.25">
      <c r="A3861" s="196" t="s">
        <v>3761</v>
      </c>
      <c r="B3861" s="196" t="s">
        <v>3762</v>
      </c>
      <c r="C3861" s="196" t="s">
        <v>3763</v>
      </c>
      <c r="D3861" s="196" t="s">
        <v>3764</v>
      </c>
      <c r="E3861" s="197" t="s">
        <v>11</v>
      </c>
      <c r="F3861" s="196" t="s">
        <v>11</v>
      </c>
      <c r="G3861" s="196">
        <v>105142</v>
      </c>
      <c r="H3861" s="196" t="s">
        <v>4007</v>
      </c>
      <c r="I3861" s="196" t="s">
        <v>96</v>
      </c>
      <c r="J3861" s="196" t="s">
        <v>62</v>
      </c>
      <c r="K3861" s="197">
        <v>7.06</v>
      </c>
      <c r="L3861" s="196" t="s">
        <v>63</v>
      </c>
      <c r="M3861"/>
    </row>
    <row r="3862" spans="1:13" ht="13.5" hidden="1" x14ac:dyDescent="0.25">
      <c r="A3862" s="196" t="s">
        <v>3761</v>
      </c>
      <c r="B3862" s="196" t="s">
        <v>3762</v>
      </c>
      <c r="C3862" s="196" t="s">
        <v>3763</v>
      </c>
      <c r="D3862" s="196" t="s">
        <v>3764</v>
      </c>
      <c r="E3862" s="197" t="s">
        <v>11</v>
      </c>
      <c r="F3862" s="196" t="s">
        <v>11</v>
      </c>
      <c r="G3862" s="196">
        <v>105143</v>
      </c>
      <c r="H3862" s="196" t="s">
        <v>4008</v>
      </c>
      <c r="I3862" s="196" t="s">
        <v>96</v>
      </c>
      <c r="J3862" s="196" t="s">
        <v>62</v>
      </c>
      <c r="K3862" s="197">
        <v>10.48</v>
      </c>
      <c r="L3862" s="196" t="s">
        <v>63</v>
      </c>
      <c r="M3862"/>
    </row>
    <row r="3863" spans="1:13" ht="13.5" hidden="1" x14ac:dyDescent="0.25">
      <c r="A3863" s="196" t="s">
        <v>3761</v>
      </c>
      <c r="B3863" s="196" t="s">
        <v>3762</v>
      </c>
      <c r="C3863" s="196" t="s">
        <v>3763</v>
      </c>
      <c r="D3863" s="196" t="s">
        <v>3764</v>
      </c>
      <c r="E3863" s="197" t="s">
        <v>11</v>
      </c>
      <c r="F3863" s="196" t="s">
        <v>11</v>
      </c>
      <c r="G3863" s="196">
        <v>105144</v>
      </c>
      <c r="H3863" s="196" t="s">
        <v>4009</v>
      </c>
      <c r="I3863" s="196" t="s">
        <v>96</v>
      </c>
      <c r="J3863" s="196" t="s">
        <v>62</v>
      </c>
      <c r="K3863" s="197">
        <v>21.93</v>
      </c>
      <c r="L3863" s="196" t="s">
        <v>63</v>
      </c>
      <c r="M3863"/>
    </row>
    <row r="3864" spans="1:13" ht="13.5" hidden="1" x14ac:dyDescent="0.25">
      <c r="A3864" s="196" t="s">
        <v>3761</v>
      </c>
      <c r="B3864" s="196" t="s">
        <v>3762</v>
      </c>
      <c r="C3864" s="196" t="s">
        <v>3763</v>
      </c>
      <c r="D3864" s="196" t="s">
        <v>3764</v>
      </c>
      <c r="E3864" s="197" t="s">
        <v>11</v>
      </c>
      <c r="F3864" s="196" t="s">
        <v>11</v>
      </c>
      <c r="G3864" s="196">
        <v>105145</v>
      </c>
      <c r="H3864" s="196" t="s">
        <v>4010</v>
      </c>
      <c r="I3864" s="196" t="s">
        <v>96</v>
      </c>
      <c r="J3864" s="196" t="s">
        <v>62</v>
      </c>
      <c r="K3864" s="197">
        <v>12.08</v>
      </c>
      <c r="L3864" s="196" t="s">
        <v>63</v>
      </c>
      <c r="M3864"/>
    </row>
    <row r="3865" spans="1:13" ht="13.5" hidden="1" x14ac:dyDescent="0.25">
      <c r="A3865" s="196" t="s">
        <v>3761</v>
      </c>
      <c r="B3865" s="196" t="s">
        <v>3762</v>
      </c>
      <c r="C3865" s="196" t="s">
        <v>3763</v>
      </c>
      <c r="D3865" s="196" t="s">
        <v>3764</v>
      </c>
      <c r="E3865" s="197" t="s">
        <v>11</v>
      </c>
      <c r="F3865" s="196" t="s">
        <v>11</v>
      </c>
      <c r="G3865" s="196">
        <v>105153</v>
      </c>
      <c r="H3865" s="196" t="s">
        <v>4011</v>
      </c>
      <c r="I3865" s="196" t="s">
        <v>96</v>
      </c>
      <c r="J3865" s="196" t="s">
        <v>62</v>
      </c>
      <c r="K3865" s="197">
        <v>53.36</v>
      </c>
      <c r="L3865" s="196" t="s">
        <v>63</v>
      </c>
      <c r="M3865"/>
    </row>
    <row r="3866" spans="1:13" ht="13.5" hidden="1" x14ac:dyDescent="0.25">
      <c r="A3866" s="196" t="s">
        <v>3761</v>
      </c>
      <c r="B3866" s="196" t="s">
        <v>3762</v>
      </c>
      <c r="C3866" s="196" t="s">
        <v>3106</v>
      </c>
      <c r="D3866" s="196" t="s">
        <v>4012</v>
      </c>
      <c r="E3866" s="197" t="s">
        <v>11</v>
      </c>
      <c r="F3866" s="196" t="s">
        <v>11</v>
      </c>
      <c r="G3866" s="196">
        <v>89358</v>
      </c>
      <c r="H3866" s="196" t="s">
        <v>4013</v>
      </c>
      <c r="I3866" s="196" t="s">
        <v>96</v>
      </c>
      <c r="J3866" s="196" t="s">
        <v>62</v>
      </c>
      <c r="K3866" s="197">
        <v>10.25</v>
      </c>
      <c r="L3866" s="196" t="s">
        <v>63</v>
      </c>
      <c r="M3866"/>
    </row>
    <row r="3867" spans="1:13" ht="13.5" hidden="1" x14ac:dyDescent="0.25">
      <c r="A3867" s="196" t="s">
        <v>3761</v>
      </c>
      <c r="B3867" s="196" t="s">
        <v>3762</v>
      </c>
      <c r="C3867" s="196" t="s">
        <v>3106</v>
      </c>
      <c r="D3867" s="196" t="s">
        <v>4012</v>
      </c>
      <c r="E3867" s="197" t="s">
        <v>11</v>
      </c>
      <c r="F3867" s="196" t="s">
        <v>11</v>
      </c>
      <c r="G3867" s="196">
        <v>89359</v>
      </c>
      <c r="H3867" s="196" t="s">
        <v>4014</v>
      </c>
      <c r="I3867" s="196" t="s">
        <v>96</v>
      </c>
      <c r="J3867" s="196" t="s">
        <v>62</v>
      </c>
      <c r="K3867" s="197">
        <v>10.76</v>
      </c>
      <c r="L3867" s="196" t="s">
        <v>63</v>
      </c>
      <c r="M3867"/>
    </row>
    <row r="3868" spans="1:13" ht="13.5" hidden="1" x14ac:dyDescent="0.25">
      <c r="A3868" s="196" t="s">
        <v>3761</v>
      </c>
      <c r="B3868" s="196" t="s">
        <v>3762</v>
      </c>
      <c r="C3868" s="196" t="s">
        <v>3106</v>
      </c>
      <c r="D3868" s="196" t="s">
        <v>4012</v>
      </c>
      <c r="E3868" s="197" t="s">
        <v>11</v>
      </c>
      <c r="F3868" s="196" t="s">
        <v>11</v>
      </c>
      <c r="G3868" s="196">
        <v>89360</v>
      </c>
      <c r="H3868" s="196" t="s">
        <v>4015</v>
      </c>
      <c r="I3868" s="196" t="s">
        <v>96</v>
      </c>
      <c r="J3868" s="196" t="s">
        <v>62</v>
      </c>
      <c r="K3868" s="197">
        <v>11.7</v>
      </c>
      <c r="L3868" s="196" t="s">
        <v>63</v>
      </c>
      <c r="M3868"/>
    </row>
    <row r="3869" spans="1:13" ht="13.5" hidden="1" x14ac:dyDescent="0.25">
      <c r="A3869" s="196" t="s">
        <v>3761</v>
      </c>
      <c r="B3869" s="196" t="s">
        <v>3762</v>
      </c>
      <c r="C3869" s="196" t="s">
        <v>3106</v>
      </c>
      <c r="D3869" s="196" t="s">
        <v>4012</v>
      </c>
      <c r="E3869" s="197" t="s">
        <v>11</v>
      </c>
      <c r="F3869" s="196" t="s">
        <v>11</v>
      </c>
      <c r="G3869" s="196">
        <v>89361</v>
      </c>
      <c r="H3869" s="196" t="s">
        <v>4016</v>
      </c>
      <c r="I3869" s="196" t="s">
        <v>96</v>
      </c>
      <c r="J3869" s="196" t="s">
        <v>62</v>
      </c>
      <c r="K3869" s="197">
        <v>11.77</v>
      </c>
      <c r="L3869" s="196" t="s">
        <v>63</v>
      </c>
      <c r="M3869"/>
    </row>
    <row r="3870" spans="1:13" ht="13.5" hidden="1" x14ac:dyDescent="0.25">
      <c r="A3870" s="196" t="s">
        <v>3761</v>
      </c>
      <c r="B3870" s="196" t="s">
        <v>3762</v>
      </c>
      <c r="C3870" s="196" t="s">
        <v>3106</v>
      </c>
      <c r="D3870" s="196" t="s">
        <v>4012</v>
      </c>
      <c r="E3870" s="197" t="s">
        <v>11</v>
      </c>
      <c r="F3870" s="196" t="s">
        <v>11</v>
      </c>
      <c r="G3870" s="196">
        <v>89362</v>
      </c>
      <c r="H3870" s="196" t="s">
        <v>4017</v>
      </c>
      <c r="I3870" s="196" t="s">
        <v>96</v>
      </c>
      <c r="J3870" s="196" t="s">
        <v>62</v>
      </c>
      <c r="K3870" s="197">
        <v>12.06</v>
      </c>
      <c r="L3870" s="196" t="s">
        <v>63</v>
      </c>
      <c r="M3870"/>
    </row>
    <row r="3871" spans="1:13" ht="13.5" hidden="1" x14ac:dyDescent="0.25">
      <c r="A3871" s="196" t="s">
        <v>3761</v>
      </c>
      <c r="B3871" s="196" t="s">
        <v>3762</v>
      </c>
      <c r="C3871" s="196" t="s">
        <v>3106</v>
      </c>
      <c r="D3871" s="196" t="s">
        <v>4012</v>
      </c>
      <c r="E3871" s="197" t="s">
        <v>11</v>
      </c>
      <c r="F3871" s="196" t="s">
        <v>11</v>
      </c>
      <c r="G3871" s="196">
        <v>89363</v>
      </c>
      <c r="H3871" s="196" t="s">
        <v>4018</v>
      </c>
      <c r="I3871" s="196" t="s">
        <v>96</v>
      </c>
      <c r="J3871" s="196" t="s">
        <v>62</v>
      </c>
      <c r="K3871" s="197">
        <v>12.8</v>
      </c>
      <c r="L3871" s="196" t="s">
        <v>63</v>
      </c>
      <c r="M3871"/>
    </row>
    <row r="3872" spans="1:13" ht="13.5" hidden="1" x14ac:dyDescent="0.25">
      <c r="A3872" s="196" t="s">
        <v>3761</v>
      </c>
      <c r="B3872" s="196" t="s">
        <v>3762</v>
      </c>
      <c r="C3872" s="196" t="s">
        <v>3106</v>
      </c>
      <c r="D3872" s="196" t="s">
        <v>4012</v>
      </c>
      <c r="E3872" s="197" t="s">
        <v>11</v>
      </c>
      <c r="F3872" s="196" t="s">
        <v>11</v>
      </c>
      <c r="G3872" s="196">
        <v>89364</v>
      </c>
      <c r="H3872" s="196" t="s">
        <v>4019</v>
      </c>
      <c r="I3872" s="196" t="s">
        <v>96</v>
      </c>
      <c r="J3872" s="196" t="s">
        <v>62</v>
      </c>
      <c r="K3872" s="197">
        <v>14.22</v>
      </c>
      <c r="L3872" s="196" t="s">
        <v>63</v>
      </c>
      <c r="M3872"/>
    </row>
    <row r="3873" spans="1:13" ht="13.5" hidden="1" x14ac:dyDescent="0.25">
      <c r="A3873" s="196" t="s">
        <v>3761</v>
      </c>
      <c r="B3873" s="196" t="s">
        <v>3762</v>
      </c>
      <c r="C3873" s="196" t="s">
        <v>3106</v>
      </c>
      <c r="D3873" s="196" t="s">
        <v>4012</v>
      </c>
      <c r="E3873" s="197" t="s">
        <v>11</v>
      </c>
      <c r="F3873" s="196" t="s">
        <v>11</v>
      </c>
      <c r="G3873" s="196">
        <v>89365</v>
      </c>
      <c r="H3873" s="196" t="s">
        <v>4020</v>
      </c>
      <c r="I3873" s="196" t="s">
        <v>96</v>
      </c>
      <c r="J3873" s="196" t="s">
        <v>62</v>
      </c>
      <c r="K3873" s="197">
        <v>13.71</v>
      </c>
      <c r="L3873" s="196" t="s">
        <v>63</v>
      </c>
      <c r="M3873"/>
    </row>
    <row r="3874" spans="1:13" ht="13.5" hidden="1" x14ac:dyDescent="0.25">
      <c r="A3874" s="196" t="s">
        <v>3761</v>
      </c>
      <c r="B3874" s="196" t="s">
        <v>3762</v>
      </c>
      <c r="C3874" s="196" t="s">
        <v>3106</v>
      </c>
      <c r="D3874" s="196" t="s">
        <v>4012</v>
      </c>
      <c r="E3874" s="197" t="s">
        <v>11</v>
      </c>
      <c r="F3874" s="196" t="s">
        <v>11</v>
      </c>
      <c r="G3874" s="196">
        <v>89366</v>
      </c>
      <c r="H3874" s="196" t="s">
        <v>4021</v>
      </c>
      <c r="I3874" s="196" t="s">
        <v>96</v>
      </c>
      <c r="J3874" s="196" t="s">
        <v>62</v>
      </c>
      <c r="K3874" s="197">
        <v>18.25</v>
      </c>
      <c r="L3874" s="196" t="s">
        <v>63</v>
      </c>
      <c r="M3874"/>
    </row>
    <row r="3875" spans="1:13" ht="13.5" hidden="1" x14ac:dyDescent="0.25">
      <c r="A3875" s="196" t="s">
        <v>3761</v>
      </c>
      <c r="B3875" s="196" t="s">
        <v>3762</v>
      </c>
      <c r="C3875" s="196" t="s">
        <v>3106</v>
      </c>
      <c r="D3875" s="196" t="s">
        <v>4012</v>
      </c>
      <c r="E3875" s="197" t="s">
        <v>11</v>
      </c>
      <c r="F3875" s="196" t="s">
        <v>11</v>
      </c>
      <c r="G3875" s="196">
        <v>89367</v>
      </c>
      <c r="H3875" s="196" t="s">
        <v>4022</v>
      </c>
      <c r="I3875" s="196" t="s">
        <v>96</v>
      </c>
      <c r="J3875" s="196" t="s">
        <v>62</v>
      </c>
      <c r="K3875" s="197">
        <v>16.03</v>
      </c>
      <c r="L3875" s="196" t="s">
        <v>63</v>
      </c>
      <c r="M3875"/>
    </row>
    <row r="3876" spans="1:13" ht="13.5" hidden="1" x14ac:dyDescent="0.25">
      <c r="A3876" s="196" t="s">
        <v>3761</v>
      </c>
      <c r="B3876" s="196" t="s">
        <v>3762</v>
      </c>
      <c r="C3876" s="196" t="s">
        <v>3106</v>
      </c>
      <c r="D3876" s="196" t="s">
        <v>4012</v>
      </c>
      <c r="E3876" s="197" t="s">
        <v>11</v>
      </c>
      <c r="F3876" s="196" t="s">
        <v>11</v>
      </c>
      <c r="G3876" s="196">
        <v>89368</v>
      </c>
      <c r="H3876" s="196" t="s">
        <v>4023</v>
      </c>
      <c r="I3876" s="196" t="s">
        <v>96</v>
      </c>
      <c r="J3876" s="196" t="s">
        <v>62</v>
      </c>
      <c r="K3876" s="197">
        <v>17.68</v>
      </c>
      <c r="L3876" s="196" t="s">
        <v>63</v>
      </c>
      <c r="M3876"/>
    </row>
    <row r="3877" spans="1:13" ht="13.5" hidden="1" x14ac:dyDescent="0.25">
      <c r="A3877" s="196" t="s">
        <v>3761</v>
      </c>
      <c r="B3877" s="196" t="s">
        <v>3762</v>
      </c>
      <c r="C3877" s="196" t="s">
        <v>3106</v>
      </c>
      <c r="D3877" s="196" t="s">
        <v>4012</v>
      </c>
      <c r="E3877" s="197" t="s">
        <v>11</v>
      </c>
      <c r="F3877" s="196" t="s">
        <v>11</v>
      </c>
      <c r="G3877" s="196">
        <v>89369</v>
      </c>
      <c r="H3877" s="196" t="s">
        <v>4024</v>
      </c>
      <c r="I3877" s="196" t="s">
        <v>96</v>
      </c>
      <c r="J3877" s="196" t="s">
        <v>62</v>
      </c>
      <c r="K3877" s="197">
        <v>19.899999999999999</v>
      </c>
      <c r="L3877" s="196" t="s">
        <v>63</v>
      </c>
      <c r="M3877"/>
    </row>
    <row r="3878" spans="1:13" ht="13.5" hidden="1" x14ac:dyDescent="0.25">
      <c r="A3878" s="196" t="s">
        <v>3761</v>
      </c>
      <c r="B3878" s="196" t="s">
        <v>3762</v>
      </c>
      <c r="C3878" s="196" t="s">
        <v>3106</v>
      </c>
      <c r="D3878" s="196" t="s">
        <v>4012</v>
      </c>
      <c r="E3878" s="197" t="s">
        <v>11</v>
      </c>
      <c r="F3878" s="196" t="s">
        <v>11</v>
      </c>
      <c r="G3878" s="196">
        <v>89370</v>
      </c>
      <c r="H3878" s="196" t="s">
        <v>4025</v>
      </c>
      <c r="I3878" s="196" t="s">
        <v>96</v>
      </c>
      <c r="J3878" s="196" t="s">
        <v>62</v>
      </c>
      <c r="K3878" s="197">
        <v>17.989999999999998</v>
      </c>
      <c r="L3878" s="196" t="s">
        <v>63</v>
      </c>
      <c r="M3878"/>
    </row>
    <row r="3879" spans="1:13" ht="13.5" hidden="1" x14ac:dyDescent="0.25">
      <c r="A3879" s="196" t="s">
        <v>3761</v>
      </c>
      <c r="B3879" s="196" t="s">
        <v>3762</v>
      </c>
      <c r="C3879" s="196" t="s">
        <v>3106</v>
      </c>
      <c r="D3879" s="196" t="s">
        <v>4012</v>
      </c>
      <c r="E3879" s="197" t="s">
        <v>11</v>
      </c>
      <c r="F3879" s="196" t="s">
        <v>11</v>
      </c>
      <c r="G3879" s="196">
        <v>89371</v>
      </c>
      <c r="H3879" s="196" t="s">
        <v>4026</v>
      </c>
      <c r="I3879" s="196" t="s">
        <v>96</v>
      </c>
      <c r="J3879" s="196" t="s">
        <v>62</v>
      </c>
      <c r="K3879" s="197">
        <v>7.43</v>
      </c>
      <c r="L3879" s="196" t="s">
        <v>63</v>
      </c>
      <c r="M3879"/>
    </row>
    <row r="3880" spans="1:13" ht="13.5" hidden="1" x14ac:dyDescent="0.25">
      <c r="A3880" s="196" t="s">
        <v>3761</v>
      </c>
      <c r="B3880" s="196" t="s">
        <v>3762</v>
      </c>
      <c r="C3880" s="196" t="s">
        <v>3106</v>
      </c>
      <c r="D3880" s="196" t="s">
        <v>4012</v>
      </c>
      <c r="E3880" s="197" t="s">
        <v>11</v>
      </c>
      <c r="F3880" s="196" t="s">
        <v>11</v>
      </c>
      <c r="G3880" s="196">
        <v>89372</v>
      </c>
      <c r="H3880" s="196" t="s">
        <v>4027</v>
      </c>
      <c r="I3880" s="196" t="s">
        <v>96</v>
      </c>
      <c r="J3880" s="196" t="s">
        <v>62</v>
      </c>
      <c r="K3880" s="197">
        <v>16.850000000000001</v>
      </c>
      <c r="L3880" s="196" t="s">
        <v>63</v>
      </c>
      <c r="M3880"/>
    </row>
    <row r="3881" spans="1:13" ht="13.5" hidden="1" x14ac:dyDescent="0.25">
      <c r="A3881" s="196" t="s">
        <v>3761</v>
      </c>
      <c r="B3881" s="196" t="s">
        <v>3762</v>
      </c>
      <c r="C3881" s="196" t="s">
        <v>3106</v>
      </c>
      <c r="D3881" s="196" t="s">
        <v>4012</v>
      </c>
      <c r="E3881" s="197" t="s">
        <v>11</v>
      </c>
      <c r="F3881" s="196" t="s">
        <v>11</v>
      </c>
      <c r="G3881" s="196">
        <v>89373</v>
      </c>
      <c r="H3881" s="196" t="s">
        <v>4028</v>
      </c>
      <c r="I3881" s="196" t="s">
        <v>96</v>
      </c>
      <c r="J3881" s="196" t="s">
        <v>62</v>
      </c>
      <c r="K3881" s="197">
        <v>8.64</v>
      </c>
      <c r="L3881" s="196" t="s">
        <v>63</v>
      </c>
      <c r="M3881"/>
    </row>
    <row r="3882" spans="1:13" ht="13.5" hidden="1" x14ac:dyDescent="0.25">
      <c r="A3882" s="196" t="s">
        <v>3761</v>
      </c>
      <c r="B3882" s="196" t="s">
        <v>3762</v>
      </c>
      <c r="C3882" s="196" t="s">
        <v>3106</v>
      </c>
      <c r="D3882" s="196" t="s">
        <v>4012</v>
      </c>
      <c r="E3882" s="197" t="s">
        <v>11</v>
      </c>
      <c r="F3882" s="196" t="s">
        <v>11</v>
      </c>
      <c r="G3882" s="196">
        <v>89374</v>
      </c>
      <c r="H3882" s="196" t="s">
        <v>4029</v>
      </c>
      <c r="I3882" s="196" t="s">
        <v>96</v>
      </c>
      <c r="J3882" s="196" t="s">
        <v>62</v>
      </c>
      <c r="K3882" s="197">
        <v>11.16</v>
      </c>
      <c r="L3882" s="196" t="s">
        <v>63</v>
      </c>
      <c r="M3882"/>
    </row>
    <row r="3883" spans="1:13" ht="13.5" hidden="1" x14ac:dyDescent="0.25">
      <c r="A3883" s="196" t="s">
        <v>3761</v>
      </c>
      <c r="B3883" s="196" t="s">
        <v>3762</v>
      </c>
      <c r="C3883" s="196" t="s">
        <v>3106</v>
      </c>
      <c r="D3883" s="196" t="s">
        <v>4012</v>
      </c>
      <c r="E3883" s="197" t="s">
        <v>11</v>
      </c>
      <c r="F3883" s="196" t="s">
        <v>11</v>
      </c>
      <c r="G3883" s="196">
        <v>89375</v>
      </c>
      <c r="H3883" s="196" t="s">
        <v>4030</v>
      </c>
      <c r="I3883" s="196" t="s">
        <v>96</v>
      </c>
      <c r="J3883" s="196" t="s">
        <v>62</v>
      </c>
      <c r="K3883" s="197">
        <v>13.04</v>
      </c>
      <c r="L3883" s="196" t="s">
        <v>63</v>
      </c>
      <c r="M3883"/>
    </row>
    <row r="3884" spans="1:13" ht="13.5" hidden="1" x14ac:dyDescent="0.25">
      <c r="A3884" s="196" t="s">
        <v>3761</v>
      </c>
      <c r="B3884" s="196" t="s">
        <v>3762</v>
      </c>
      <c r="C3884" s="196" t="s">
        <v>3106</v>
      </c>
      <c r="D3884" s="196" t="s">
        <v>4012</v>
      </c>
      <c r="E3884" s="197" t="s">
        <v>11</v>
      </c>
      <c r="F3884" s="196" t="s">
        <v>11</v>
      </c>
      <c r="G3884" s="196">
        <v>89376</v>
      </c>
      <c r="H3884" s="196" t="s">
        <v>4031</v>
      </c>
      <c r="I3884" s="196" t="s">
        <v>96</v>
      </c>
      <c r="J3884" s="196" t="s">
        <v>62</v>
      </c>
      <c r="K3884" s="197">
        <v>6.99</v>
      </c>
      <c r="L3884" s="196" t="s">
        <v>63</v>
      </c>
      <c r="M3884"/>
    </row>
    <row r="3885" spans="1:13" ht="13.5" hidden="1" x14ac:dyDescent="0.25">
      <c r="A3885" s="196" t="s">
        <v>3761</v>
      </c>
      <c r="B3885" s="196" t="s">
        <v>3762</v>
      </c>
      <c r="C3885" s="196" t="s">
        <v>3106</v>
      </c>
      <c r="D3885" s="196" t="s">
        <v>4012</v>
      </c>
      <c r="E3885" s="197" t="s">
        <v>11</v>
      </c>
      <c r="F3885" s="196" t="s">
        <v>11</v>
      </c>
      <c r="G3885" s="196">
        <v>89377</v>
      </c>
      <c r="H3885" s="196" t="s">
        <v>4032</v>
      </c>
      <c r="I3885" s="196" t="s">
        <v>96</v>
      </c>
      <c r="J3885" s="196" t="s">
        <v>62</v>
      </c>
      <c r="K3885" s="197">
        <v>11.41</v>
      </c>
      <c r="L3885" s="196" t="s">
        <v>63</v>
      </c>
      <c r="M3885"/>
    </row>
    <row r="3886" spans="1:13" ht="13.5" hidden="1" x14ac:dyDescent="0.25">
      <c r="A3886" s="196" t="s">
        <v>3761</v>
      </c>
      <c r="B3886" s="196" t="s">
        <v>3762</v>
      </c>
      <c r="C3886" s="196" t="s">
        <v>3106</v>
      </c>
      <c r="D3886" s="196" t="s">
        <v>4012</v>
      </c>
      <c r="E3886" s="197" t="s">
        <v>11</v>
      </c>
      <c r="F3886" s="196" t="s">
        <v>11</v>
      </c>
      <c r="G3886" s="196">
        <v>89378</v>
      </c>
      <c r="H3886" s="196" t="s">
        <v>4033</v>
      </c>
      <c r="I3886" s="196" t="s">
        <v>96</v>
      </c>
      <c r="J3886" s="196" t="s">
        <v>62</v>
      </c>
      <c r="K3886" s="197">
        <v>8.68</v>
      </c>
      <c r="L3886" s="196" t="s">
        <v>63</v>
      </c>
      <c r="M3886"/>
    </row>
    <row r="3887" spans="1:13" ht="13.5" hidden="1" x14ac:dyDescent="0.25">
      <c r="A3887" s="196" t="s">
        <v>3761</v>
      </c>
      <c r="B3887" s="196" t="s">
        <v>3762</v>
      </c>
      <c r="C3887" s="196" t="s">
        <v>3106</v>
      </c>
      <c r="D3887" s="196" t="s">
        <v>4012</v>
      </c>
      <c r="E3887" s="197" t="s">
        <v>11</v>
      </c>
      <c r="F3887" s="196" t="s">
        <v>11</v>
      </c>
      <c r="G3887" s="196">
        <v>89379</v>
      </c>
      <c r="H3887" s="196" t="s">
        <v>4034</v>
      </c>
      <c r="I3887" s="196" t="s">
        <v>96</v>
      </c>
      <c r="J3887" s="196" t="s">
        <v>62</v>
      </c>
      <c r="K3887" s="197">
        <v>19.73</v>
      </c>
      <c r="L3887" s="196" t="s">
        <v>63</v>
      </c>
      <c r="M3887"/>
    </row>
    <row r="3888" spans="1:13" ht="13.5" hidden="1" x14ac:dyDescent="0.25">
      <c r="A3888" s="196" t="s">
        <v>3761</v>
      </c>
      <c r="B3888" s="196" t="s">
        <v>3762</v>
      </c>
      <c r="C3888" s="196" t="s">
        <v>3106</v>
      </c>
      <c r="D3888" s="196" t="s">
        <v>4012</v>
      </c>
      <c r="E3888" s="197" t="s">
        <v>11</v>
      </c>
      <c r="F3888" s="196" t="s">
        <v>11</v>
      </c>
      <c r="G3888" s="196">
        <v>89380</v>
      </c>
      <c r="H3888" s="196" t="s">
        <v>4035</v>
      </c>
      <c r="I3888" s="196" t="s">
        <v>96</v>
      </c>
      <c r="J3888" s="196" t="s">
        <v>62</v>
      </c>
      <c r="K3888" s="197">
        <v>11.7</v>
      </c>
      <c r="L3888" s="196" t="s">
        <v>63</v>
      </c>
      <c r="M3888"/>
    </row>
    <row r="3889" spans="1:13" ht="13.5" hidden="1" x14ac:dyDescent="0.25">
      <c r="A3889" s="196" t="s">
        <v>3761</v>
      </c>
      <c r="B3889" s="196" t="s">
        <v>3762</v>
      </c>
      <c r="C3889" s="196" t="s">
        <v>3106</v>
      </c>
      <c r="D3889" s="196" t="s">
        <v>4012</v>
      </c>
      <c r="E3889" s="197" t="s">
        <v>11</v>
      </c>
      <c r="F3889" s="196" t="s">
        <v>11</v>
      </c>
      <c r="G3889" s="196">
        <v>89381</v>
      </c>
      <c r="H3889" s="196" t="s">
        <v>4036</v>
      </c>
      <c r="I3889" s="196" t="s">
        <v>96</v>
      </c>
      <c r="J3889" s="196" t="s">
        <v>62</v>
      </c>
      <c r="K3889" s="197">
        <v>13.59</v>
      </c>
      <c r="L3889" s="196" t="s">
        <v>63</v>
      </c>
      <c r="M3889"/>
    </row>
    <row r="3890" spans="1:13" ht="13.5" hidden="1" x14ac:dyDescent="0.25">
      <c r="A3890" s="196" t="s">
        <v>3761</v>
      </c>
      <c r="B3890" s="196" t="s">
        <v>3762</v>
      </c>
      <c r="C3890" s="196" t="s">
        <v>3106</v>
      </c>
      <c r="D3890" s="196" t="s">
        <v>4012</v>
      </c>
      <c r="E3890" s="197" t="s">
        <v>11</v>
      </c>
      <c r="F3890" s="196" t="s">
        <v>11</v>
      </c>
      <c r="G3890" s="196">
        <v>89382</v>
      </c>
      <c r="H3890" s="196" t="s">
        <v>4037</v>
      </c>
      <c r="I3890" s="196" t="s">
        <v>96</v>
      </c>
      <c r="J3890" s="196" t="s">
        <v>62</v>
      </c>
      <c r="K3890" s="197">
        <v>15.56</v>
      </c>
      <c r="L3890" s="196" t="s">
        <v>63</v>
      </c>
      <c r="M3890"/>
    </row>
    <row r="3891" spans="1:13" ht="13.5" hidden="1" x14ac:dyDescent="0.25">
      <c r="A3891" s="196" t="s">
        <v>3761</v>
      </c>
      <c r="B3891" s="196" t="s">
        <v>3762</v>
      </c>
      <c r="C3891" s="196" t="s">
        <v>3106</v>
      </c>
      <c r="D3891" s="196" t="s">
        <v>4012</v>
      </c>
      <c r="E3891" s="197" t="s">
        <v>11</v>
      </c>
      <c r="F3891" s="196" t="s">
        <v>11</v>
      </c>
      <c r="G3891" s="196">
        <v>89383</v>
      </c>
      <c r="H3891" s="196" t="s">
        <v>4038</v>
      </c>
      <c r="I3891" s="196" t="s">
        <v>96</v>
      </c>
      <c r="J3891" s="196" t="s">
        <v>62</v>
      </c>
      <c r="K3891" s="197">
        <v>8.15</v>
      </c>
      <c r="L3891" s="196" t="s">
        <v>63</v>
      </c>
      <c r="M3891"/>
    </row>
    <row r="3892" spans="1:13" ht="13.5" hidden="1" x14ac:dyDescent="0.25">
      <c r="A3892" s="196" t="s">
        <v>3761</v>
      </c>
      <c r="B3892" s="196" t="s">
        <v>3762</v>
      </c>
      <c r="C3892" s="196" t="s">
        <v>3106</v>
      </c>
      <c r="D3892" s="196" t="s">
        <v>4012</v>
      </c>
      <c r="E3892" s="197" t="s">
        <v>11</v>
      </c>
      <c r="F3892" s="196" t="s">
        <v>11</v>
      </c>
      <c r="G3892" s="196">
        <v>89384</v>
      </c>
      <c r="H3892" s="196" t="s">
        <v>4039</v>
      </c>
      <c r="I3892" s="196" t="s">
        <v>96</v>
      </c>
      <c r="J3892" s="196" t="s">
        <v>62</v>
      </c>
      <c r="K3892" s="197">
        <v>14.3</v>
      </c>
      <c r="L3892" s="196" t="s">
        <v>63</v>
      </c>
      <c r="M3892"/>
    </row>
    <row r="3893" spans="1:13" ht="13.5" hidden="1" x14ac:dyDescent="0.25">
      <c r="A3893" s="196" t="s">
        <v>3761</v>
      </c>
      <c r="B3893" s="196" t="s">
        <v>3762</v>
      </c>
      <c r="C3893" s="196" t="s">
        <v>3106</v>
      </c>
      <c r="D3893" s="196" t="s">
        <v>4012</v>
      </c>
      <c r="E3893" s="197" t="s">
        <v>11</v>
      </c>
      <c r="F3893" s="196" t="s">
        <v>11</v>
      </c>
      <c r="G3893" s="196">
        <v>89385</v>
      </c>
      <c r="H3893" s="196" t="s">
        <v>4040</v>
      </c>
      <c r="I3893" s="196" t="s">
        <v>96</v>
      </c>
      <c r="J3893" s="196" t="s">
        <v>62</v>
      </c>
      <c r="K3893" s="197">
        <v>8.75</v>
      </c>
      <c r="L3893" s="196" t="s">
        <v>63</v>
      </c>
      <c r="M3893"/>
    </row>
    <row r="3894" spans="1:13" ht="13.5" hidden="1" x14ac:dyDescent="0.25">
      <c r="A3894" s="196" t="s">
        <v>3761</v>
      </c>
      <c r="B3894" s="196" t="s">
        <v>3762</v>
      </c>
      <c r="C3894" s="196" t="s">
        <v>3106</v>
      </c>
      <c r="D3894" s="196" t="s">
        <v>4012</v>
      </c>
      <c r="E3894" s="197" t="s">
        <v>11</v>
      </c>
      <c r="F3894" s="196" t="s">
        <v>11</v>
      </c>
      <c r="G3894" s="196">
        <v>89386</v>
      </c>
      <c r="H3894" s="196" t="s">
        <v>4041</v>
      </c>
      <c r="I3894" s="196" t="s">
        <v>96</v>
      </c>
      <c r="J3894" s="196" t="s">
        <v>62</v>
      </c>
      <c r="K3894" s="197">
        <v>11.49</v>
      </c>
      <c r="L3894" s="196" t="s">
        <v>63</v>
      </c>
      <c r="M3894"/>
    </row>
    <row r="3895" spans="1:13" ht="13.5" hidden="1" x14ac:dyDescent="0.25">
      <c r="A3895" s="196" t="s">
        <v>3761</v>
      </c>
      <c r="B3895" s="196" t="s">
        <v>3762</v>
      </c>
      <c r="C3895" s="196" t="s">
        <v>3106</v>
      </c>
      <c r="D3895" s="196" t="s">
        <v>4012</v>
      </c>
      <c r="E3895" s="197" t="s">
        <v>11</v>
      </c>
      <c r="F3895" s="196" t="s">
        <v>11</v>
      </c>
      <c r="G3895" s="196">
        <v>89387</v>
      </c>
      <c r="H3895" s="196" t="s">
        <v>4042</v>
      </c>
      <c r="I3895" s="196" t="s">
        <v>96</v>
      </c>
      <c r="J3895" s="196" t="s">
        <v>62</v>
      </c>
      <c r="K3895" s="197">
        <v>30.58</v>
      </c>
      <c r="L3895" s="196" t="s">
        <v>63</v>
      </c>
      <c r="M3895"/>
    </row>
    <row r="3896" spans="1:13" ht="13.5" hidden="1" x14ac:dyDescent="0.25">
      <c r="A3896" s="196" t="s">
        <v>3761</v>
      </c>
      <c r="B3896" s="196" t="s">
        <v>3762</v>
      </c>
      <c r="C3896" s="196" t="s">
        <v>3106</v>
      </c>
      <c r="D3896" s="196" t="s">
        <v>4012</v>
      </c>
      <c r="E3896" s="197" t="s">
        <v>11</v>
      </c>
      <c r="F3896" s="196" t="s">
        <v>11</v>
      </c>
      <c r="G3896" s="196">
        <v>89389</v>
      </c>
      <c r="H3896" s="196" t="s">
        <v>4043</v>
      </c>
      <c r="I3896" s="196" t="s">
        <v>96</v>
      </c>
      <c r="J3896" s="196" t="s">
        <v>62</v>
      </c>
      <c r="K3896" s="197">
        <v>13.05</v>
      </c>
      <c r="L3896" s="196" t="s">
        <v>63</v>
      </c>
      <c r="M3896"/>
    </row>
    <row r="3897" spans="1:13" ht="13.5" hidden="1" x14ac:dyDescent="0.25">
      <c r="A3897" s="196" t="s">
        <v>3761</v>
      </c>
      <c r="B3897" s="196" t="s">
        <v>3762</v>
      </c>
      <c r="C3897" s="196" t="s">
        <v>3106</v>
      </c>
      <c r="D3897" s="196" t="s">
        <v>4012</v>
      </c>
      <c r="E3897" s="197" t="s">
        <v>11</v>
      </c>
      <c r="F3897" s="196" t="s">
        <v>11</v>
      </c>
      <c r="G3897" s="196">
        <v>89390</v>
      </c>
      <c r="H3897" s="196" t="s">
        <v>4044</v>
      </c>
      <c r="I3897" s="196" t="s">
        <v>96</v>
      </c>
      <c r="J3897" s="196" t="s">
        <v>62</v>
      </c>
      <c r="K3897" s="197">
        <v>22.47</v>
      </c>
      <c r="L3897" s="196" t="s">
        <v>63</v>
      </c>
      <c r="M3897"/>
    </row>
    <row r="3898" spans="1:13" ht="13.5" hidden="1" x14ac:dyDescent="0.25">
      <c r="A3898" s="196" t="s">
        <v>3761</v>
      </c>
      <c r="B3898" s="196" t="s">
        <v>3762</v>
      </c>
      <c r="C3898" s="196" t="s">
        <v>3106</v>
      </c>
      <c r="D3898" s="196" t="s">
        <v>4012</v>
      </c>
      <c r="E3898" s="197" t="s">
        <v>11</v>
      </c>
      <c r="F3898" s="196" t="s">
        <v>11</v>
      </c>
      <c r="G3898" s="196">
        <v>89391</v>
      </c>
      <c r="H3898" s="196" t="s">
        <v>4045</v>
      </c>
      <c r="I3898" s="196" t="s">
        <v>96</v>
      </c>
      <c r="J3898" s="196" t="s">
        <v>62</v>
      </c>
      <c r="K3898" s="197">
        <v>10.45</v>
      </c>
      <c r="L3898" s="196" t="s">
        <v>63</v>
      </c>
      <c r="M3898"/>
    </row>
    <row r="3899" spans="1:13" ht="13.5" hidden="1" x14ac:dyDescent="0.25">
      <c r="A3899" s="196" t="s">
        <v>3761</v>
      </c>
      <c r="B3899" s="196" t="s">
        <v>3762</v>
      </c>
      <c r="C3899" s="196" t="s">
        <v>3106</v>
      </c>
      <c r="D3899" s="196" t="s">
        <v>4012</v>
      </c>
      <c r="E3899" s="197" t="s">
        <v>11</v>
      </c>
      <c r="F3899" s="196" t="s">
        <v>11</v>
      </c>
      <c r="G3899" s="196">
        <v>89392</v>
      </c>
      <c r="H3899" s="196" t="s">
        <v>4046</v>
      </c>
      <c r="I3899" s="196" t="s">
        <v>96</v>
      </c>
      <c r="J3899" s="196" t="s">
        <v>62</v>
      </c>
      <c r="K3899" s="197">
        <v>25.39</v>
      </c>
      <c r="L3899" s="196" t="s">
        <v>63</v>
      </c>
      <c r="M3899"/>
    </row>
    <row r="3900" spans="1:13" ht="13.5" hidden="1" x14ac:dyDescent="0.25">
      <c r="A3900" s="196" t="s">
        <v>3761</v>
      </c>
      <c r="B3900" s="196" t="s">
        <v>3762</v>
      </c>
      <c r="C3900" s="196" t="s">
        <v>3106</v>
      </c>
      <c r="D3900" s="196" t="s">
        <v>4012</v>
      </c>
      <c r="E3900" s="197" t="s">
        <v>11</v>
      </c>
      <c r="F3900" s="196" t="s">
        <v>11</v>
      </c>
      <c r="G3900" s="196">
        <v>89393</v>
      </c>
      <c r="H3900" s="196" t="s">
        <v>4047</v>
      </c>
      <c r="I3900" s="196" t="s">
        <v>96</v>
      </c>
      <c r="J3900" s="196" t="s">
        <v>62</v>
      </c>
      <c r="K3900" s="197">
        <v>14.05</v>
      </c>
      <c r="L3900" s="196" t="s">
        <v>63</v>
      </c>
      <c r="M3900"/>
    </row>
    <row r="3901" spans="1:13" ht="13.5" hidden="1" x14ac:dyDescent="0.25">
      <c r="A3901" s="196" t="s">
        <v>3761</v>
      </c>
      <c r="B3901" s="196" t="s">
        <v>3762</v>
      </c>
      <c r="C3901" s="196" t="s">
        <v>3106</v>
      </c>
      <c r="D3901" s="196" t="s">
        <v>4012</v>
      </c>
      <c r="E3901" s="197" t="s">
        <v>11</v>
      </c>
      <c r="F3901" s="196" t="s">
        <v>11</v>
      </c>
      <c r="G3901" s="196">
        <v>89394</v>
      </c>
      <c r="H3901" s="196" t="s">
        <v>4048</v>
      </c>
      <c r="I3901" s="196" t="s">
        <v>96</v>
      </c>
      <c r="J3901" s="196" t="s">
        <v>62</v>
      </c>
      <c r="K3901" s="197">
        <v>20.86</v>
      </c>
      <c r="L3901" s="196" t="s">
        <v>63</v>
      </c>
      <c r="M3901"/>
    </row>
    <row r="3902" spans="1:13" ht="13.5" hidden="1" x14ac:dyDescent="0.25">
      <c r="A3902" s="196" t="s">
        <v>3761</v>
      </c>
      <c r="B3902" s="196" t="s">
        <v>3762</v>
      </c>
      <c r="C3902" s="196" t="s">
        <v>3106</v>
      </c>
      <c r="D3902" s="196" t="s">
        <v>4012</v>
      </c>
      <c r="E3902" s="197" t="s">
        <v>11</v>
      </c>
      <c r="F3902" s="196" t="s">
        <v>11</v>
      </c>
      <c r="G3902" s="196">
        <v>89395</v>
      </c>
      <c r="H3902" s="196" t="s">
        <v>4049</v>
      </c>
      <c r="I3902" s="196" t="s">
        <v>96</v>
      </c>
      <c r="J3902" s="196" t="s">
        <v>62</v>
      </c>
      <c r="K3902" s="197">
        <v>16.5</v>
      </c>
      <c r="L3902" s="196" t="s">
        <v>63</v>
      </c>
      <c r="M3902"/>
    </row>
    <row r="3903" spans="1:13" ht="13.5" hidden="1" x14ac:dyDescent="0.25">
      <c r="A3903" s="196" t="s">
        <v>3761</v>
      </c>
      <c r="B3903" s="196" t="s">
        <v>3762</v>
      </c>
      <c r="C3903" s="196" t="s">
        <v>3106</v>
      </c>
      <c r="D3903" s="196" t="s">
        <v>4012</v>
      </c>
      <c r="E3903" s="197" t="s">
        <v>11</v>
      </c>
      <c r="F3903" s="196" t="s">
        <v>11</v>
      </c>
      <c r="G3903" s="196">
        <v>89396</v>
      </c>
      <c r="H3903" s="196" t="s">
        <v>4050</v>
      </c>
      <c r="I3903" s="196" t="s">
        <v>96</v>
      </c>
      <c r="J3903" s="196" t="s">
        <v>62</v>
      </c>
      <c r="K3903" s="197">
        <v>22.82</v>
      </c>
      <c r="L3903" s="196" t="s">
        <v>63</v>
      </c>
      <c r="M3903"/>
    </row>
    <row r="3904" spans="1:13" ht="13.5" hidden="1" x14ac:dyDescent="0.25">
      <c r="A3904" s="196" t="s">
        <v>3761</v>
      </c>
      <c r="B3904" s="196" t="s">
        <v>3762</v>
      </c>
      <c r="C3904" s="196" t="s">
        <v>3106</v>
      </c>
      <c r="D3904" s="196" t="s">
        <v>4012</v>
      </c>
      <c r="E3904" s="197" t="s">
        <v>11</v>
      </c>
      <c r="F3904" s="196" t="s">
        <v>11</v>
      </c>
      <c r="G3904" s="196">
        <v>89397</v>
      </c>
      <c r="H3904" s="196" t="s">
        <v>4051</v>
      </c>
      <c r="I3904" s="196" t="s">
        <v>96</v>
      </c>
      <c r="J3904" s="196" t="s">
        <v>62</v>
      </c>
      <c r="K3904" s="197">
        <v>17.86</v>
      </c>
      <c r="L3904" s="196" t="s">
        <v>63</v>
      </c>
      <c r="M3904"/>
    </row>
    <row r="3905" spans="1:13" ht="13.5" hidden="1" x14ac:dyDescent="0.25">
      <c r="A3905" s="196" t="s">
        <v>3761</v>
      </c>
      <c r="B3905" s="196" t="s">
        <v>3762</v>
      </c>
      <c r="C3905" s="196" t="s">
        <v>3106</v>
      </c>
      <c r="D3905" s="196" t="s">
        <v>4012</v>
      </c>
      <c r="E3905" s="197" t="s">
        <v>11</v>
      </c>
      <c r="F3905" s="196" t="s">
        <v>11</v>
      </c>
      <c r="G3905" s="196">
        <v>89398</v>
      </c>
      <c r="H3905" s="196" t="s">
        <v>4052</v>
      </c>
      <c r="I3905" s="196" t="s">
        <v>96</v>
      </c>
      <c r="J3905" s="196" t="s">
        <v>62</v>
      </c>
      <c r="K3905" s="197">
        <v>22.12</v>
      </c>
      <c r="L3905" s="196" t="s">
        <v>63</v>
      </c>
      <c r="M3905"/>
    </row>
    <row r="3906" spans="1:13" ht="13.5" hidden="1" x14ac:dyDescent="0.25">
      <c r="A3906" s="196" t="s">
        <v>3761</v>
      </c>
      <c r="B3906" s="196" t="s">
        <v>3762</v>
      </c>
      <c r="C3906" s="196" t="s">
        <v>3106</v>
      </c>
      <c r="D3906" s="196" t="s">
        <v>4012</v>
      </c>
      <c r="E3906" s="197" t="s">
        <v>11</v>
      </c>
      <c r="F3906" s="196" t="s">
        <v>11</v>
      </c>
      <c r="G3906" s="196">
        <v>89399</v>
      </c>
      <c r="H3906" s="196" t="s">
        <v>4053</v>
      </c>
      <c r="I3906" s="196" t="s">
        <v>96</v>
      </c>
      <c r="J3906" s="196" t="s">
        <v>62</v>
      </c>
      <c r="K3906" s="197">
        <v>27.4</v>
      </c>
      <c r="L3906" s="196" t="s">
        <v>63</v>
      </c>
      <c r="M3906"/>
    </row>
    <row r="3907" spans="1:13" ht="13.5" hidden="1" x14ac:dyDescent="0.25">
      <c r="A3907" s="196" t="s">
        <v>3761</v>
      </c>
      <c r="B3907" s="196" t="s">
        <v>3762</v>
      </c>
      <c r="C3907" s="196" t="s">
        <v>3106</v>
      </c>
      <c r="D3907" s="196" t="s">
        <v>4012</v>
      </c>
      <c r="E3907" s="197" t="s">
        <v>11</v>
      </c>
      <c r="F3907" s="196" t="s">
        <v>11</v>
      </c>
      <c r="G3907" s="196">
        <v>89400</v>
      </c>
      <c r="H3907" s="196" t="s">
        <v>4054</v>
      </c>
      <c r="I3907" s="196" t="s">
        <v>96</v>
      </c>
      <c r="J3907" s="196" t="s">
        <v>62</v>
      </c>
      <c r="K3907" s="197">
        <v>23.33</v>
      </c>
      <c r="L3907" s="196" t="s">
        <v>63</v>
      </c>
      <c r="M3907"/>
    </row>
    <row r="3908" spans="1:13" ht="13.5" hidden="1" x14ac:dyDescent="0.25">
      <c r="A3908" s="196" t="s">
        <v>3761</v>
      </c>
      <c r="B3908" s="196" t="s">
        <v>3762</v>
      </c>
      <c r="C3908" s="196" t="s">
        <v>3106</v>
      </c>
      <c r="D3908" s="196" t="s">
        <v>4012</v>
      </c>
      <c r="E3908" s="197" t="s">
        <v>11</v>
      </c>
      <c r="F3908" s="196" t="s">
        <v>11</v>
      </c>
      <c r="G3908" s="196">
        <v>89404</v>
      </c>
      <c r="H3908" s="196" t="s">
        <v>4055</v>
      </c>
      <c r="I3908" s="196" t="s">
        <v>96</v>
      </c>
      <c r="J3908" s="196" t="s">
        <v>62</v>
      </c>
      <c r="K3908" s="197">
        <v>9.2799999999999994</v>
      </c>
      <c r="L3908" s="196" t="s">
        <v>63</v>
      </c>
      <c r="M3908"/>
    </row>
    <row r="3909" spans="1:13" ht="13.5" hidden="1" x14ac:dyDescent="0.25">
      <c r="A3909" s="196" t="s">
        <v>3761</v>
      </c>
      <c r="B3909" s="196" t="s">
        <v>3762</v>
      </c>
      <c r="C3909" s="196" t="s">
        <v>3106</v>
      </c>
      <c r="D3909" s="196" t="s">
        <v>4012</v>
      </c>
      <c r="E3909" s="197" t="s">
        <v>11</v>
      </c>
      <c r="F3909" s="196" t="s">
        <v>11</v>
      </c>
      <c r="G3909" s="196">
        <v>89405</v>
      </c>
      <c r="H3909" s="196" t="s">
        <v>4056</v>
      </c>
      <c r="I3909" s="196" t="s">
        <v>96</v>
      </c>
      <c r="J3909" s="196" t="s">
        <v>62</v>
      </c>
      <c r="K3909" s="197">
        <v>9.7899999999999991</v>
      </c>
      <c r="L3909" s="196" t="s">
        <v>63</v>
      </c>
      <c r="M3909"/>
    </row>
    <row r="3910" spans="1:13" ht="13.5" hidden="1" x14ac:dyDescent="0.25">
      <c r="A3910" s="196" t="s">
        <v>3761</v>
      </c>
      <c r="B3910" s="196" t="s">
        <v>3762</v>
      </c>
      <c r="C3910" s="196" t="s">
        <v>3106</v>
      </c>
      <c r="D3910" s="196" t="s">
        <v>4012</v>
      </c>
      <c r="E3910" s="197" t="s">
        <v>11</v>
      </c>
      <c r="F3910" s="196" t="s">
        <v>11</v>
      </c>
      <c r="G3910" s="196">
        <v>89406</v>
      </c>
      <c r="H3910" s="196" t="s">
        <v>4057</v>
      </c>
      <c r="I3910" s="196" t="s">
        <v>96</v>
      </c>
      <c r="J3910" s="196" t="s">
        <v>62</v>
      </c>
      <c r="K3910" s="197">
        <v>10.73</v>
      </c>
      <c r="L3910" s="196" t="s">
        <v>63</v>
      </c>
      <c r="M3910"/>
    </row>
    <row r="3911" spans="1:13" ht="13.5" hidden="1" x14ac:dyDescent="0.25">
      <c r="A3911" s="196" t="s">
        <v>3761</v>
      </c>
      <c r="B3911" s="196" t="s">
        <v>3762</v>
      </c>
      <c r="C3911" s="196" t="s">
        <v>3106</v>
      </c>
      <c r="D3911" s="196" t="s">
        <v>4012</v>
      </c>
      <c r="E3911" s="197" t="s">
        <v>11</v>
      </c>
      <c r="F3911" s="196" t="s">
        <v>11</v>
      </c>
      <c r="G3911" s="196">
        <v>89407</v>
      </c>
      <c r="H3911" s="196" t="s">
        <v>4058</v>
      </c>
      <c r="I3911" s="196" t="s">
        <v>96</v>
      </c>
      <c r="J3911" s="196" t="s">
        <v>62</v>
      </c>
      <c r="K3911" s="197">
        <v>10.8</v>
      </c>
      <c r="L3911" s="196" t="s">
        <v>63</v>
      </c>
      <c r="M3911"/>
    </row>
    <row r="3912" spans="1:13" ht="13.5" hidden="1" x14ac:dyDescent="0.25">
      <c r="A3912" s="196" t="s">
        <v>3761</v>
      </c>
      <c r="B3912" s="196" t="s">
        <v>3762</v>
      </c>
      <c r="C3912" s="196" t="s">
        <v>3106</v>
      </c>
      <c r="D3912" s="196" t="s">
        <v>4012</v>
      </c>
      <c r="E3912" s="197" t="s">
        <v>11</v>
      </c>
      <c r="F3912" s="196" t="s">
        <v>11</v>
      </c>
      <c r="G3912" s="196">
        <v>89408</v>
      </c>
      <c r="H3912" s="196" t="s">
        <v>4059</v>
      </c>
      <c r="I3912" s="196" t="s">
        <v>96</v>
      </c>
      <c r="J3912" s="196" t="s">
        <v>62</v>
      </c>
      <c r="K3912" s="197">
        <v>10.95</v>
      </c>
      <c r="L3912" s="196" t="s">
        <v>63</v>
      </c>
      <c r="M3912"/>
    </row>
    <row r="3913" spans="1:13" ht="13.5" hidden="1" x14ac:dyDescent="0.25">
      <c r="A3913" s="196" t="s">
        <v>3761</v>
      </c>
      <c r="B3913" s="196" t="s">
        <v>3762</v>
      </c>
      <c r="C3913" s="196" t="s">
        <v>3106</v>
      </c>
      <c r="D3913" s="196" t="s">
        <v>4012</v>
      </c>
      <c r="E3913" s="197" t="s">
        <v>11</v>
      </c>
      <c r="F3913" s="196" t="s">
        <v>11</v>
      </c>
      <c r="G3913" s="196">
        <v>89409</v>
      </c>
      <c r="H3913" s="196" t="s">
        <v>4060</v>
      </c>
      <c r="I3913" s="196" t="s">
        <v>96</v>
      </c>
      <c r="J3913" s="196" t="s">
        <v>62</v>
      </c>
      <c r="K3913" s="197">
        <v>11.69</v>
      </c>
      <c r="L3913" s="196" t="s">
        <v>63</v>
      </c>
      <c r="M3913"/>
    </row>
    <row r="3914" spans="1:13" ht="13.5" hidden="1" x14ac:dyDescent="0.25">
      <c r="A3914" s="196" t="s">
        <v>3761</v>
      </c>
      <c r="B3914" s="196" t="s">
        <v>3762</v>
      </c>
      <c r="C3914" s="196" t="s">
        <v>3106</v>
      </c>
      <c r="D3914" s="196" t="s">
        <v>4012</v>
      </c>
      <c r="E3914" s="197" t="s">
        <v>11</v>
      </c>
      <c r="F3914" s="196" t="s">
        <v>11</v>
      </c>
      <c r="G3914" s="196">
        <v>89410</v>
      </c>
      <c r="H3914" s="196" t="s">
        <v>4061</v>
      </c>
      <c r="I3914" s="196" t="s">
        <v>96</v>
      </c>
      <c r="J3914" s="196" t="s">
        <v>62</v>
      </c>
      <c r="K3914" s="197">
        <v>13.11</v>
      </c>
      <c r="L3914" s="196" t="s">
        <v>63</v>
      </c>
      <c r="M3914"/>
    </row>
    <row r="3915" spans="1:13" ht="13.5" hidden="1" x14ac:dyDescent="0.25">
      <c r="A3915" s="196" t="s">
        <v>3761</v>
      </c>
      <c r="B3915" s="196" t="s">
        <v>3762</v>
      </c>
      <c r="C3915" s="196" t="s">
        <v>3106</v>
      </c>
      <c r="D3915" s="196" t="s">
        <v>4012</v>
      </c>
      <c r="E3915" s="197" t="s">
        <v>11</v>
      </c>
      <c r="F3915" s="196" t="s">
        <v>11</v>
      </c>
      <c r="G3915" s="196">
        <v>89411</v>
      </c>
      <c r="H3915" s="196" t="s">
        <v>4062</v>
      </c>
      <c r="I3915" s="196" t="s">
        <v>96</v>
      </c>
      <c r="J3915" s="196" t="s">
        <v>62</v>
      </c>
      <c r="K3915" s="197">
        <v>12.6</v>
      </c>
      <c r="L3915" s="196" t="s">
        <v>63</v>
      </c>
      <c r="M3915"/>
    </row>
    <row r="3916" spans="1:13" ht="13.5" hidden="1" x14ac:dyDescent="0.25">
      <c r="A3916" s="196" t="s">
        <v>3761</v>
      </c>
      <c r="B3916" s="196" t="s">
        <v>3762</v>
      </c>
      <c r="C3916" s="196" t="s">
        <v>3106</v>
      </c>
      <c r="D3916" s="196" t="s">
        <v>4012</v>
      </c>
      <c r="E3916" s="197" t="s">
        <v>11</v>
      </c>
      <c r="F3916" s="196" t="s">
        <v>11</v>
      </c>
      <c r="G3916" s="196">
        <v>89412</v>
      </c>
      <c r="H3916" s="196" t="s">
        <v>4063</v>
      </c>
      <c r="I3916" s="196" t="s">
        <v>96</v>
      </c>
      <c r="J3916" s="196" t="s">
        <v>62</v>
      </c>
      <c r="K3916" s="197">
        <v>11.82</v>
      </c>
      <c r="L3916" s="196" t="s">
        <v>63</v>
      </c>
      <c r="M3916"/>
    </row>
    <row r="3917" spans="1:13" ht="13.5" hidden="1" x14ac:dyDescent="0.25">
      <c r="A3917" s="196" t="s">
        <v>3761</v>
      </c>
      <c r="B3917" s="196" t="s">
        <v>3762</v>
      </c>
      <c r="C3917" s="196" t="s">
        <v>3106</v>
      </c>
      <c r="D3917" s="196" t="s">
        <v>4012</v>
      </c>
      <c r="E3917" s="197" t="s">
        <v>11</v>
      </c>
      <c r="F3917" s="196" t="s">
        <v>11</v>
      </c>
      <c r="G3917" s="196">
        <v>89413</v>
      </c>
      <c r="H3917" s="196" t="s">
        <v>4064</v>
      </c>
      <c r="I3917" s="196" t="s">
        <v>96</v>
      </c>
      <c r="J3917" s="196" t="s">
        <v>62</v>
      </c>
      <c r="K3917" s="197">
        <v>14.71</v>
      </c>
      <c r="L3917" s="196" t="s">
        <v>63</v>
      </c>
      <c r="M3917"/>
    </row>
    <row r="3918" spans="1:13" ht="13.5" hidden="1" x14ac:dyDescent="0.25">
      <c r="A3918" s="196" t="s">
        <v>3761</v>
      </c>
      <c r="B3918" s="196" t="s">
        <v>3762</v>
      </c>
      <c r="C3918" s="196" t="s">
        <v>3106</v>
      </c>
      <c r="D3918" s="196" t="s">
        <v>4012</v>
      </c>
      <c r="E3918" s="197" t="s">
        <v>11</v>
      </c>
      <c r="F3918" s="196" t="s">
        <v>11</v>
      </c>
      <c r="G3918" s="196">
        <v>89414</v>
      </c>
      <c r="H3918" s="196" t="s">
        <v>4065</v>
      </c>
      <c r="I3918" s="196" t="s">
        <v>96</v>
      </c>
      <c r="J3918" s="196" t="s">
        <v>62</v>
      </c>
      <c r="K3918" s="197">
        <v>16.36</v>
      </c>
      <c r="L3918" s="196" t="s">
        <v>63</v>
      </c>
      <c r="M3918"/>
    </row>
    <row r="3919" spans="1:13" ht="13.5" hidden="1" x14ac:dyDescent="0.25">
      <c r="A3919" s="196" t="s">
        <v>3761</v>
      </c>
      <c r="B3919" s="196" t="s">
        <v>3762</v>
      </c>
      <c r="C3919" s="196" t="s">
        <v>3106</v>
      </c>
      <c r="D3919" s="196" t="s">
        <v>4012</v>
      </c>
      <c r="E3919" s="197" t="s">
        <v>11</v>
      </c>
      <c r="F3919" s="196" t="s">
        <v>11</v>
      </c>
      <c r="G3919" s="196">
        <v>89415</v>
      </c>
      <c r="H3919" s="196" t="s">
        <v>4066</v>
      </c>
      <c r="I3919" s="196" t="s">
        <v>96</v>
      </c>
      <c r="J3919" s="196" t="s">
        <v>62</v>
      </c>
      <c r="K3919" s="197">
        <v>18.579999999999998</v>
      </c>
      <c r="L3919" s="196" t="s">
        <v>63</v>
      </c>
      <c r="M3919"/>
    </row>
    <row r="3920" spans="1:13" ht="13.5" hidden="1" x14ac:dyDescent="0.25">
      <c r="A3920" s="196" t="s">
        <v>3761</v>
      </c>
      <c r="B3920" s="196" t="s">
        <v>3762</v>
      </c>
      <c r="C3920" s="196" t="s">
        <v>3106</v>
      </c>
      <c r="D3920" s="196" t="s">
        <v>4012</v>
      </c>
      <c r="E3920" s="197" t="s">
        <v>11</v>
      </c>
      <c r="F3920" s="196" t="s">
        <v>11</v>
      </c>
      <c r="G3920" s="196">
        <v>89416</v>
      </c>
      <c r="H3920" s="196" t="s">
        <v>4067</v>
      </c>
      <c r="I3920" s="196" t="s">
        <v>96</v>
      </c>
      <c r="J3920" s="196" t="s">
        <v>62</v>
      </c>
      <c r="K3920" s="197">
        <v>16.670000000000002</v>
      </c>
      <c r="L3920" s="196" t="s">
        <v>63</v>
      </c>
      <c r="M3920"/>
    </row>
    <row r="3921" spans="1:13" ht="13.5" hidden="1" x14ac:dyDescent="0.25">
      <c r="A3921" s="196" t="s">
        <v>3761</v>
      </c>
      <c r="B3921" s="196" t="s">
        <v>3762</v>
      </c>
      <c r="C3921" s="196" t="s">
        <v>3106</v>
      </c>
      <c r="D3921" s="196" t="s">
        <v>4012</v>
      </c>
      <c r="E3921" s="197" t="s">
        <v>11</v>
      </c>
      <c r="F3921" s="196" t="s">
        <v>11</v>
      </c>
      <c r="G3921" s="196">
        <v>89417</v>
      </c>
      <c r="H3921" s="196" t="s">
        <v>4068</v>
      </c>
      <c r="I3921" s="196" t="s">
        <v>96</v>
      </c>
      <c r="J3921" s="196" t="s">
        <v>62</v>
      </c>
      <c r="K3921" s="197">
        <v>6.78</v>
      </c>
      <c r="L3921" s="196" t="s">
        <v>63</v>
      </c>
      <c r="M3921"/>
    </row>
    <row r="3922" spans="1:13" ht="13.5" hidden="1" x14ac:dyDescent="0.25">
      <c r="A3922" s="196" t="s">
        <v>3761</v>
      </c>
      <c r="B3922" s="196" t="s">
        <v>3762</v>
      </c>
      <c r="C3922" s="196" t="s">
        <v>3106</v>
      </c>
      <c r="D3922" s="196" t="s">
        <v>4012</v>
      </c>
      <c r="E3922" s="197" t="s">
        <v>11</v>
      </c>
      <c r="F3922" s="196" t="s">
        <v>11</v>
      </c>
      <c r="G3922" s="196">
        <v>89418</v>
      </c>
      <c r="H3922" s="196" t="s">
        <v>4069</v>
      </c>
      <c r="I3922" s="196" t="s">
        <v>96</v>
      </c>
      <c r="J3922" s="196" t="s">
        <v>62</v>
      </c>
      <c r="K3922" s="197">
        <v>16.2</v>
      </c>
      <c r="L3922" s="196" t="s">
        <v>63</v>
      </c>
      <c r="M3922"/>
    </row>
    <row r="3923" spans="1:13" ht="13.5" hidden="1" x14ac:dyDescent="0.25">
      <c r="A3923" s="196" t="s">
        <v>3761</v>
      </c>
      <c r="B3923" s="196" t="s">
        <v>3762</v>
      </c>
      <c r="C3923" s="196" t="s">
        <v>3106</v>
      </c>
      <c r="D3923" s="196" t="s">
        <v>4012</v>
      </c>
      <c r="E3923" s="197" t="s">
        <v>11</v>
      </c>
      <c r="F3923" s="196" t="s">
        <v>11</v>
      </c>
      <c r="G3923" s="196">
        <v>89419</v>
      </c>
      <c r="H3923" s="196" t="s">
        <v>4070</v>
      </c>
      <c r="I3923" s="196" t="s">
        <v>96</v>
      </c>
      <c r="J3923" s="196" t="s">
        <v>62</v>
      </c>
      <c r="K3923" s="197">
        <v>7.94</v>
      </c>
      <c r="L3923" s="196" t="s">
        <v>63</v>
      </c>
      <c r="M3923"/>
    </row>
    <row r="3924" spans="1:13" ht="13.5" hidden="1" x14ac:dyDescent="0.25">
      <c r="A3924" s="196" t="s">
        <v>3761</v>
      </c>
      <c r="B3924" s="196" t="s">
        <v>3762</v>
      </c>
      <c r="C3924" s="196" t="s">
        <v>3106</v>
      </c>
      <c r="D3924" s="196" t="s">
        <v>4012</v>
      </c>
      <c r="E3924" s="197" t="s">
        <v>11</v>
      </c>
      <c r="F3924" s="196" t="s">
        <v>11</v>
      </c>
      <c r="G3924" s="196">
        <v>89421</v>
      </c>
      <c r="H3924" s="196" t="s">
        <v>4071</v>
      </c>
      <c r="I3924" s="196" t="s">
        <v>96</v>
      </c>
      <c r="J3924" s="196" t="s">
        <v>62</v>
      </c>
      <c r="K3924" s="197">
        <v>12.39</v>
      </c>
      <c r="L3924" s="196" t="s">
        <v>63</v>
      </c>
      <c r="M3924"/>
    </row>
    <row r="3925" spans="1:13" ht="13.5" hidden="1" x14ac:dyDescent="0.25">
      <c r="A3925" s="196" t="s">
        <v>3761</v>
      </c>
      <c r="B3925" s="196" t="s">
        <v>3762</v>
      </c>
      <c r="C3925" s="196" t="s">
        <v>3106</v>
      </c>
      <c r="D3925" s="196" t="s">
        <v>4012</v>
      </c>
      <c r="E3925" s="197" t="s">
        <v>11</v>
      </c>
      <c r="F3925" s="196" t="s">
        <v>11</v>
      </c>
      <c r="G3925" s="196">
        <v>89423</v>
      </c>
      <c r="H3925" s="196" t="s">
        <v>4072</v>
      </c>
      <c r="I3925" s="196" t="s">
        <v>96</v>
      </c>
      <c r="J3925" s="196" t="s">
        <v>62</v>
      </c>
      <c r="K3925" s="197">
        <v>10.76</v>
      </c>
      <c r="L3925" s="196" t="s">
        <v>63</v>
      </c>
      <c r="M3925"/>
    </row>
    <row r="3926" spans="1:13" ht="13.5" hidden="1" x14ac:dyDescent="0.25">
      <c r="A3926" s="196" t="s">
        <v>3761</v>
      </c>
      <c r="B3926" s="196" t="s">
        <v>3762</v>
      </c>
      <c r="C3926" s="196" t="s">
        <v>3106</v>
      </c>
      <c r="D3926" s="196" t="s">
        <v>4012</v>
      </c>
      <c r="E3926" s="197" t="s">
        <v>11</v>
      </c>
      <c r="F3926" s="196" t="s">
        <v>11</v>
      </c>
      <c r="G3926" s="196">
        <v>89424</v>
      </c>
      <c r="H3926" s="196" t="s">
        <v>4073</v>
      </c>
      <c r="I3926" s="196" t="s">
        <v>96</v>
      </c>
      <c r="J3926" s="196" t="s">
        <v>62</v>
      </c>
      <c r="K3926" s="197">
        <v>7.94</v>
      </c>
      <c r="L3926" s="196" t="s">
        <v>63</v>
      </c>
      <c r="M3926"/>
    </row>
    <row r="3927" spans="1:13" ht="13.5" hidden="1" x14ac:dyDescent="0.25">
      <c r="A3927" s="196" t="s">
        <v>3761</v>
      </c>
      <c r="B3927" s="196" t="s">
        <v>3762</v>
      </c>
      <c r="C3927" s="196" t="s">
        <v>3106</v>
      </c>
      <c r="D3927" s="196" t="s">
        <v>4012</v>
      </c>
      <c r="E3927" s="197" t="s">
        <v>11</v>
      </c>
      <c r="F3927" s="196" t="s">
        <v>11</v>
      </c>
      <c r="G3927" s="196">
        <v>89425</v>
      </c>
      <c r="H3927" s="196" t="s">
        <v>4074</v>
      </c>
      <c r="I3927" s="196" t="s">
        <v>96</v>
      </c>
      <c r="J3927" s="196" t="s">
        <v>62</v>
      </c>
      <c r="K3927" s="197">
        <v>18.989999999999998</v>
      </c>
      <c r="L3927" s="196" t="s">
        <v>63</v>
      </c>
      <c r="M3927"/>
    </row>
    <row r="3928" spans="1:13" ht="13.5" hidden="1" x14ac:dyDescent="0.25">
      <c r="A3928" s="196" t="s">
        <v>3761</v>
      </c>
      <c r="B3928" s="196" t="s">
        <v>3762</v>
      </c>
      <c r="C3928" s="196" t="s">
        <v>3106</v>
      </c>
      <c r="D3928" s="196" t="s">
        <v>4012</v>
      </c>
      <c r="E3928" s="197" t="s">
        <v>11</v>
      </c>
      <c r="F3928" s="196" t="s">
        <v>11</v>
      </c>
      <c r="G3928" s="196">
        <v>89426</v>
      </c>
      <c r="H3928" s="196" t="s">
        <v>4075</v>
      </c>
      <c r="I3928" s="196" t="s">
        <v>96</v>
      </c>
      <c r="J3928" s="196" t="s">
        <v>62</v>
      </c>
      <c r="K3928" s="197">
        <v>10.9</v>
      </c>
      <c r="L3928" s="196" t="s">
        <v>63</v>
      </c>
      <c r="M3928"/>
    </row>
    <row r="3929" spans="1:13" ht="13.5" hidden="1" x14ac:dyDescent="0.25">
      <c r="A3929" s="196" t="s">
        <v>3761</v>
      </c>
      <c r="B3929" s="196" t="s">
        <v>3762</v>
      </c>
      <c r="C3929" s="196" t="s">
        <v>3106</v>
      </c>
      <c r="D3929" s="196" t="s">
        <v>4012</v>
      </c>
      <c r="E3929" s="197" t="s">
        <v>11</v>
      </c>
      <c r="F3929" s="196" t="s">
        <v>11</v>
      </c>
      <c r="G3929" s="196">
        <v>89427</v>
      </c>
      <c r="H3929" s="196" t="s">
        <v>4076</v>
      </c>
      <c r="I3929" s="196" t="s">
        <v>96</v>
      </c>
      <c r="J3929" s="196" t="s">
        <v>62</v>
      </c>
      <c r="K3929" s="197">
        <v>12.89</v>
      </c>
      <c r="L3929" s="196" t="s">
        <v>63</v>
      </c>
      <c r="M3929"/>
    </row>
    <row r="3930" spans="1:13" ht="13.5" hidden="1" x14ac:dyDescent="0.25">
      <c r="A3930" s="196" t="s">
        <v>3761</v>
      </c>
      <c r="B3930" s="196" t="s">
        <v>3762</v>
      </c>
      <c r="C3930" s="196" t="s">
        <v>3106</v>
      </c>
      <c r="D3930" s="196" t="s">
        <v>4012</v>
      </c>
      <c r="E3930" s="197" t="s">
        <v>11</v>
      </c>
      <c r="F3930" s="196" t="s">
        <v>11</v>
      </c>
      <c r="G3930" s="196">
        <v>89428</v>
      </c>
      <c r="H3930" s="196" t="s">
        <v>4077</v>
      </c>
      <c r="I3930" s="196" t="s">
        <v>96</v>
      </c>
      <c r="J3930" s="196" t="s">
        <v>62</v>
      </c>
      <c r="K3930" s="197">
        <v>14.82</v>
      </c>
      <c r="L3930" s="196" t="s">
        <v>63</v>
      </c>
      <c r="M3930"/>
    </row>
    <row r="3931" spans="1:13" ht="13.5" hidden="1" x14ac:dyDescent="0.25">
      <c r="A3931" s="196" t="s">
        <v>3761</v>
      </c>
      <c r="B3931" s="196" t="s">
        <v>3762</v>
      </c>
      <c r="C3931" s="196" t="s">
        <v>3106</v>
      </c>
      <c r="D3931" s="196" t="s">
        <v>4012</v>
      </c>
      <c r="E3931" s="197" t="s">
        <v>11</v>
      </c>
      <c r="F3931" s="196" t="s">
        <v>11</v>
      </c>
      <c r="G3931" s="196">
        <v>89429</v>
      </c>
      <c r="H3931" s="196" t="s">
        <v>4078</v>
      </c>
      <c r="I3931" s="196" t="s">
        <v>96</v>
      </c>
      <c r="J3931" s="196" t="s">
        <v>62</v>
      </c>
      <c r="K3931" s="197">
        <v>7.45</v>
      </c>
      <c r="L3931" s="196" t="s">
        <v>63</v>
      </c>
      <c r="M3931"/>
    </row>
    <row r="3932" spans="1:13" ht="13.5" hidden="1" x14ac:dyDescent="0.25">
      <c r="A3932" s="196" t="s">
        <v>3761</v>
      </c>
      <c r="B3932" s="196" t="s">
        <v>3762</v>
      </c>
      <c r="C3932" s="196" t="s">
        <v>3106</v>
      </c>
      <c r="D3932" s="196" t="s">
        <v>4012</v>
      </c>
      <c r="E3932" s="197" t="s">
        <v>11</v>
      </c>
      <c r="F3932" s="196" t="s">
        <v>11</v>
      </c>
      <c r="G3932" s="196">
        <v>89430</v>
      </c>
      <c r="H3932" s="196" t="s">
        <v>4079</v>
      </c>
      <c r="I3932" s="196" t="s">
        <v>96</v>
      </c>
      <c r="J3932" s="196" t="s">
        <v>62</v>
      </c>
      <c r="K3932" s="197">
        <v>13.56</v>
      </c>
      <c r="L3932" s="196" t="s">
        <v>63</v>
      </c>
      <c r="M3932"/>
    </row>
    <row r="3933" spans="1:13" ht="13.5" hidden="1" x14ac:dyDescent="0.25">
      <c r="A3933" s="196" t="s">
        <v>3761</v>
      </c>
      <c r="B3933" s="196" t="s">
        <v>3762</v>
      </c>
      <c r="C3933" s="196" t="s">
        <v>3106</v>
      </c>
      <c r="D3933" s="196" t="s">
        <v>4012</v>
      </c>
      <c r="E3933" s="197" t="s">
        <v>11</v>
      </c>
      <c r="F3933" s="196" t="s">
        <v>11</v>
      </c>
      <c r="G3933" s="196">
        <v>89431</v>
      </c>
      <c r="H3933" s="196" t="s">
        <v>4080</v>
      </c>
      <c r="I3933" s="196" t="s">
        <v>96</v>
      </c>
      <c r="J3933" s="196" t="s">
        <v>62</v>
      </c>
      <c r="K3933" s="197">
        <v>10.6</v>
      </c>
      <c r="L3933" s="196" t="s">
        <v>63</v>
      </c>
      <c r="M3933"/>
    </row>
    <row r="3934" spans="1:13" ht="13.5" hidden="1" x14ac:dyDescent="0.25">
      <c r="A3934" s="196" t="s">
        <v>3761</v>
      </c>
      <c r="B3934" s="196" t="s">
        <v>3762</v>
      </c>
      <c r="C3934" s="196" t="s">
        <v>3106</v>
      </c>
      <c r="D3934" s="196" t="s">
        <v>4012</v>
      </c>
      <c r="E3934" s="197" t="s">
        <v>11</v>
      </c>
      <c r="F3934" s="196" t="s">
        <v>11</v>
      </c>
      <c r="G3934" s="196">
        <v>89432</v>
      </c>
      <c r="H3934" s="196" t="s">
        <v>4081</v>
      </c>
      <c r="I3934" s="196" t="s">
        <v>96</v>
      </c>
      <c r="J3934" s="196" t="s">
        <v>62</v>
      </c>
      <c r="K3934" s="197">
        <v>29.69</v>
      </c>
      <c r="L3934" s="196" t="s">
        <v>63</v>
      </c>
      <c r="M3934"/>
    </row>
    <row r="3935" spans="1:13" ht="13.5" hidden="1" x14ac:dyDescent="0.25">
      <c r="A3935" s="196" t="s">
        <v>3761</v>
      </c>
      <c r="B3935" s="196" t="s">
        <v>3762</v>
      </c>
      <c r="C3935" s="196" t="s">
        <v>3106</v>
      </c>
      <c r="D3935" s="196" t="s">
        <v>4012</v>
      </c>
      <c r="E3935" s="197" t="s">
        <v>11</v>
      </c>
      <c r="F3935" s="196" t="s">
        <v>11</v>
      </c>
      <c r="G3935" s="196">
        <v>89433</v>
      </c>
      <c r="H3935" s="196" t="s">
        <v>4082</v>
      </c>
      <c r="I3935" s="196" t="s">
        <v>96</v>
      </c>
      <c r="J3935" s="196" t="s">
        <v>62</v>
      </c>
      <c r="K3935" s="197">
        <v>14.64</v>
      </c>
      <c r="L3935" s="196" t="s">
        <v>63</v>
      </c>
      <c r="M3935"/>
    </row>
    <row r="3936" spans="1:13" ht="13.5" hidden="1" x14ac:dyDescent="0.25">
      <c r="A3936" s="196" t="s">
        <v>3761</v>
      </c>
      <c r="B3936" s="196" t="s">
        <v>3762</v>
      </c>
      <c r="C3936" s="196" t="s">
        <v>3106</v>
      </c>
      <c r="D3936" s="196" t="s">
        <v>4012</v>
      </c>
      <c r="E3936" s="197" t="s">
        <v>11</v>
      </c>
      <c r="F3936" s="196" t="s">
        <v>11</v>
      </c>
      <c r="G3936" s="196">
        <v>89434</v>
      </c>
      <c r="H3936" s="196" t="s">
        <v>4083</v>
      </c>
      <c r="I3936" s="196" t="s">
        <v>96</v>
      </c>
      <c r="J3936" s="196" t="s">
        <v>62</v>
      </c>
      <c r="K3936" s="197">
        <v>12.25</v>
      </c>
      <c r="L3936" s="196" t="s">
        <v>63</v>
      </c>
      <c r="M3936"/>
    </row>
    <row r="3937" spans="1:13" ht="13.5" hidden="1" x14ac:dyDescent="0.25">
      <c r="A3937" s="196" t="s">
        <v>3761</v>
      </c>
      <c r="B3937" s="196" t="s">
        <v>3762</v>
      </c>
      <c r="C3937" s="196" t="s">
        <v>3106</v>
      </c>
      <c r="D3937" s="196" t="s">
        <v>4012</v>
      </c>
      <c r="E3937" s="197" t="s">
        <v>11</v>
      </c>
      <c r="F3937" s="196" t="s">
        <v>11</v>
      </c>
      <c r="G3937" s="196">
        <v>89435</v>
      </c>
      <c r="H3937" s="196" t="s">
        <v>4084</v>
      </c>
      <c r="I3937" s="196" t="s">
        <v>96</v>
      </c>
      <c r="J3937" s="196" t="s">
        <v>62</v>
      </c>
      <c r="K3937" s="197">
        <v>21.58</v>
      </c>
      <c r="L3937" s="196" t="s">
        <v>63</v>
      </c>
      <c r="M3937"/>
    </row>
    <row r="3938" spans="1:13" ht="13.5" hidden="1" x14ac:dyDescent="0.25">
      <c r="A3938" s="196" t="s">
        <v>3761</v>
      </c>
      <c r="B3938" s="196" t="s">
        <v>3762</v>
      </c>
      <c r="C3938" s="196" t="s">
        <v>3106</v>
      </c>
      <c r="D3938" s="196" t="s">
        <v>4012</v>
      </c>
      <c r="E3938" s="197" t="s">
        <v>11</v>
      </c>
      <c r="F3938" s="196" t="s">
        <v>11</v>
      </c>
      <c r="G3938" s="196">
        <v>89436</v>
      </c>
      <c r="H3938" s="196" t="s">
        <v>4085</v>
      </c>
      <c r="I3938" s="196" t="s">
        <v>96</v>
      </c>
      <c r="J3938" s="196" t="s">
        <v>62</v>
      </c>
      <c r="K3938" s="197">
        <v>9.65</v>
      </c>
      <c r="L3938" s="196" t="s">
        <v>63</v>
      </c>
      <c r="M3938"/>
    </row>
    <row r="3939" spans="1:13" ht="13.5" hidden="1" x14ac:dyDescent="0.25">
      <c r="A3939" s="196" t="s">
        <v>3761</v>
      </c>
      <c r="B3939" s="196" t="s">
        <v>3762</v>
      </c>
      <c r="C3939" s="196" t="s">
        <v>3106</v>
      </c>
      <c r="D3939" s="196" t="s">
        <v>4012</v>
      </c>
      <c r="E3939" s="197" t="s">
        <v>11</v>
      </c>
      <c r="F3939" s="196" t="s">
        <v>11</v>
      </c>
      <c r="G3939" s="196">
        <v>89437</v>
      </c>
      <c r="H3939" s="196" t="s">
        <v>4086</v>
      </c>
      <c r="I3939" s="196" t="s">
        <v>96</v>
      </c>
      <c r="J3939" s="196" t="s">
        <v>62</v>
      </c>
      <c r="K3939" s="197">
        <v>24.5</v>
      </c>
      <c r="L3939" s="196" t="s">
        <v>63</v>
      </c>
      <c r="M3939"/>
    </row>
    <row r="3940" spans="1:13" ht="13.5" hidden="1" x14ac:dyDescent="0.25">
      <c r="A3940" s="196" t="s">
        <v>3761</v>
      </c>
      <c r="B3940" s="196" t="s">
        <v>3762</v>
      </c>
      <c r="C3940" s="196" t="s">
        <v>3106</v>
      </c>
      <c r="D3940" s="196" t="s">
        <v>4012</v>
      </c>
      <c r="E3940" s="197" t="s">
        <v>11</v>
      </c>
      <c r="F3940" s="196" t="s">
        <v>11</v>
      </c>
      <c r="G3940" s="196">
        <v>89438</v>
      </c>
      <c r="H3940" s="196" t="s">
        <v>4087</v>
      </c>
      <c r="I3940" s="196" t="s">
        <v>96</v>
      </c>
      <c r="J3940" s="196" t="s">
        <v>62</v>
      </c>
      <c r="K3940" s="197">
        <v>12.78</v>
      </c>
      <c r="L3940" s="196" t="s">
        <v>63</v>
      </c>
      <c r="M3940"/>
    </row>
    <row r="3941" spans="1:13" ht="13.5" hidden="1" x14ac:dyDescent="0.25">
      <c r="A3941" s="196" t="s">
        <v>3761</v>
      </c>
      <c r="B3941" s="196" t="s">
        <v>3762</v>
      </c>
      <c r="C3941" s="196" t="s">
        <v>3106</v>
      </c>
      <c r="D3941" s="196" t="s">
        <v>4012</v>
      </c>
      <c r="E3941" s="197" t="s">
        <v>11</v>
      </c>
      <c r="F3941" s="196" t="s">
        <v>11</v>
      </c>
      <c r="G3941" s="196">
        <v>89439</v>
      </c>
      <c r="H3941" s="196" t="s">
        <v>4088</v>
      </c>
      <c r="I3941" s="196" t="s">
        <v>96</v>
      </c>
      <c r="J3941" s="196" t="s">
        <v>62</v>
      </c>
      <c r="K3941" s="197">
        <v>14.19</v>
      </c>
      <c r="L3941" s="196" t="s">
        <v>63</v>
      </c>
      <c r="M3941"/>
    </row>
    <row r="3942" spans="1:13" ht="13.5" hidden="1" x14ac:dyDescent="0.25">
      <c r="A3942" s="196" t="s">
        <v>3761</v>
      </c>
      <c r="B3942" s="196" t="s">
        <v>3762</v>
      </c>
      <c r="C3942" s="196" t="s">
        <v>3106</v>
      </c>
      <c r="D3942" s="196" t="s">
        <v>4012</v>
      </c>
      <c r="E3942" s="197" t="s">
        <v>11</v>
      </c>
      <c r="F3942" s="196" t="s">
        <v>11</v>
      </c>
      <c r="G3942" s="196">
        <v>89440</v>
      </c>
      <c r="H3942" s="196" t="s">
        <v>4089</v>
      </c>
      <c r="I3942" s="196" t="s">
        <v>96</v>
      </c>
      <c r="J3942" s="196" t="s">
        <v>62</v>
      </c>
      <c r="K3942" s="197">
        <v>15.01</v>
      </c>
      <c r="L3942" s="196" t="s">
        <v>63</v>
      </c>
      <c r="M3942"/>
    </row>
    <row r="3943" spans="1:13" ht="13.5" hidden="1" x14ac:dyDescent="0.25">
      <c r="A3943" s="196" t="s">
        <v>3761</v>
      </c>
      <c r="B3943" s="196" t="s">
        <v>3762</v>
      </c>
      <c r="C3943" s="196" t="s">
        <v>3106</v>
      </c>
      <c r="D3943" s="196" t="s">
        <v>4012</v>
      </c>
      <c r="E3943" s="197" t="s">
        <v>11</v>
      </c>
      <c r="F3943" s="196" t="s">
        <v>11</v>
      </c>
      <c r="G3943" s="196">
        <v>89442</v>
      </c>
      <c r="H3943" s="196" t="s">
        <v>4090</v>
      </c>
      <c r="I3943" s="196" t="s">
        <v>96</v>
      </c>
      <c r="J3943" s="196" t="s">
        <v>62</v>
      </c>
      <c r="K3943" s="197">
        <v>16.489999999999998</v>
      </c>
      <c r="L3943" s="196" t="s">
        <v>63</v>
      </c>
      <c r="M3943"/>
    </row>
    <row r="3944" spans="1:13" ht="13.5" hidden="1" x14ac:dyDescent="0.25">
      <c r="A3944" s="196" t="s">
        <v>3761</v>
      </c>
      <c r="B3944" s="196" t="s">
        <v>3762</v>
      </c>
      <c r="C3944" s="196" t="s">
        <v>3106</v>
      </c>
      <c r="D3944" s="196" t="s">
        <v>4012</v>
      </c>
      <c r="E3944" s="197" t="s">
        <v>11</v>
      </c>
      <c r="F3944" s="196" t="s">
        <v>11</v>
      </c>
      <c r="G3944" s="196">
        <v>89443</v>
      </c>
      <c r="H3944" s="196" t="s">
        <v>4091</v>
      </c>
      <c r="I3944" s="196" t="s">
        <v>96</v>
      </c>
      <c r="J3944" s="196" t="s">
        <v>62</v>
      </c>
      <c r="K3944" s="197">
        <v>20.350000000000001</v>
      </c>
      <c r="L3944" s="196" t="s">
        <v>63</v>
      </c>
      <c r="M3944"/>
    </row>
    <row r="3945" spans="1:13" ht="13.5" hidden="1" x14ac:dyDescent="0.25">
      <c r="A3945" s="196" t="s">
        <v>3761</v>
      </c>
      <c r="B3945" s="196" t="s">
        <v>3762</v>
      </c>
      <c r="C3945" s="196" t="s">
        <v>3106</v>
      </c>
      <c r="D3945" s="196" t="s">
        <v>4012</v>
      </c>
      <c r="E3945" s="197" t="s">
        <v>11</v>
      </c>
      <c r="F3945" s="196" t="s">
        <v>11</v>
      </c>
      <c r="G3945" s="196">
        <v>89444</v>
      </c>
      <c r="H3945" s="196" t="s">
        <v>4092</v>
      </c>
      <c r="I3945" s="196" t="s">
        <v>96</v>
      </c>
      <c r="J3945" s="196" t="s">
        <v>62</v>
      </c>
      <c r="K3945" s="197">
        <v>26.54</v>
      </c>
      <c r="L3945" s="196" t="s">
        <v>63</v>
      </c>
      <c r="M3945"/>
    </row>
    <row r="3946" spans="1:13" ht="13.5" hidden="1" x14ac:dyDescent="0.25">
      <c r="A3946" s="196" t="s">
        <v>3761</v>
      </c>
      <c r="B3946" s="196" t="s">
        <v>3762</v>
      </c>
      <c r="C3946" s="196" t="s">
        <v>3106</v>
      </c>
      <c r="D3946" s="196" t="s">
        <v>4012</v>
      </c>
      <c r="E3946" s="197" t="s">
        <v>11</v>
      </c>
      <c r="F3946" s="196" t="s">
        <v>11</v>
      </c>
      <c r="G3946" s="196">
        <v>89445</v>
      </c>
      <c r="H3946" s="196" t="s">
        <v>4093</v>
      </c>
      <c r="I3946" s="196" t="s">
        <v>96</v>
      </c>
      <c r="J3946" s="196" t="s">
        <v>62</v>
      </c>
      <c r="K3946" s="197">
        <v>21.71</v>
      </c>
      <c r="L3946" s="196" t="s">
        <v>63</v>
      </c>
      <c r="M3946"/>
    </row>
    <row r="3947" spans="1:13" ht="13.5" hidden="1" x14ac:dyDescent="0.25">
      <c r="A3947" s="196" t="s">
        <v>3761</v>
      </c>
      <c r="B3947" s="196" t="s">
        <v>3762</v>
      </c>
      <c r="C3947" s="196" t="s">
        <v>3106</v>
      </c>
      <c r="D3947" s="196" t="s">
        <v>4012</v>
      </c>
      <c r="E3947" s="197" t="s">
        <v>11</v>
      </c>
      <c r="F3947" s="196" t="s">
        <v>11</v>
      </c>
      <c r="G3947" s="196">
        <v>89481</v>
      </c>
      <c r="H3947" s="196" t="s">
        <v>4094</v>
      </c>
      <c r="I3947" s="196" t="s">
        <v>96</v>
      </c>
      <c r="J3947" s="196" t="s">
        <v>62</v>
      </c>
      <c r="K3947" s="197">
        <v>6.44</v>
      </c>
      <c r="L3947" s="196" t="s">
        <v>63</v>
      </c>
      <c r="M3947"/>
    </row>
    <row r="3948" spans="1:13" ht="13.5" hidden="1" x14ac:dyDescent="0.25">
      <c r="A3948" s="196" t="s">
        <v>3761</v>
      </c>
      <c r="B3948" s="196" t="s">
        <v>3762</v>
      </c>
      <c r="C3948" s="196" t="s">
        <v>3106</v>
      </c>
      <c r="D3948" s="196" t="s">
        <v>4012</v>
      </c>
      <c r="E3948" s="197" t="s">
        <v>11</v>
      </c>
      <c r="F3948" s="196" t="s">
        <v>11</v>
      </c>
      <c r="G3948" s="196">
        <v>89485</v>
      </c>
      <c r="H3948" s="196" t="s">
        <v>4095</v>
      </c>
      <c r="I3948" s="196" t="s">
        <v>96</v>
      </c>
      <c r="J3948" s="196" t="s">
        <v>62</v>
      </c>
      <c r="K3948" s="197">
        <v>7.18</v>
      </c>
      <c r="L3948" s="196" t="s">
        <v>63</v>
      </c>
      <c r="M3948"/>
    </row>
    <row r="3949" spans="1:13" ht="13.5" hidden="1" x14ac:dyDescent="0.25">
      <c r="A3949" s="196" t="s">
        <v>3761</v>
      </c>
      <c r="B3949" s="196" t="s">
        <v>3762</v>
      </c>
      <c r="C3949" s="196" t="s">
        <v>3106</v>
      </c>
      <c r="D3949" s="196" t="s">
        <v>4012</v>
      </c>
      <c r="E3949" s="197" t="s">
        <v>11</v>
      </c>
      <c r="F3949" s="196" t="s">
        <v>11</v>
      </c>
      <c r="G3949" s="196">
        <v>89489</v>
      </c>
      <c r="H3949" s="196" t="s">
        <v>4096</v>
      </c>
      <c r="I3949" s="196" t="s">
        <v>96</v>
      </c>
      <c r="J3949" s="196" t="s">
        <v>62</v>
      </c>
      <c r="K3949" s="197">
        <v>8.6</v>
      </c>
      <c r="L3949" s="196" t="s">
        <v>63</v>
      </c>
      <c r="M3949"/>
    </row>
    <row r="3950" spans="1:13" ht="13.5" hidden="1" x14ac:dyDescent="0.25">
      <c r="A3950" s="196" t="s">
        <v>3761</v>
      </c>
      <c r="B3950" s="196" t="s">
        <v>3762</v>
      </c>
      <c r="C3950" s="196" t="s">
        <v>3106</v>
      </c>
      <c r="D3950" s="196" t="s">
        <v>4012</v>
      </c>
      <c r="E3950" s="197" t="s">
        <v>11</v>
      </c>
      <c r="F3950" s="196" t="s">
        <v>11</v>
      </c>
      <c r="G3950" s="196">
        <v>89490</v>
      </c>
      <c r="H3950" s="196" t="s">
        <v>4097</v>
      </c>
      <c r="I3950" s="196" t="s">
        <v>96</v>
      </c>
      <c r="J3950" s="196" t="s">
        <v>62</v>
      </c>
      <c r="K3950" s="197">
        <v>8.09</v>
      </c>
      <c r="L3950" s="196" t="s">
        <v>63</v>
      </c>
      <c r="M3950"/>
    </row>
    <row r="3951" spans="1:13" ht="13.5" hidden="1" x14ac:dyDescent="0.25">
      <c r="A3951" s="196" t="s">
        <v>3761</v>
      </c>
      <c r="B3951" s="196" t="s">
        <v>3762</v>
      </c>
      <c r="C3951" s="196" t="s">
        <v>3106</v>
      </c>
      <c r="D3951" s="196" t="s">
        <v>4012</v>
      </c>
      <c r="E3951" s="197" t="s">
        <v>11</v>
      </c>
      <c r="F3951" s="196" t="s">
        <v>11</v>
      </c>
      <c r="G3951" s="196">
        <v>89492</v>
      </c>
      <c r="H3951" s="196" t="s">
        <v>4098</v>
      </c>
      <c r="I3951" s="196" t="s">
        <v>96</v>
      </c>
      <c r="J3951" s="196" t="s">
        <v>62</v>
      </c>
      <c r="K3951" s="197">
        <v>9.43</v>
      </c>
      <c r="L3951" s="196" t="s">
        <v>63</v>
      </c>
      <c r="M3951"/>
    </row>
    <row r="3952" spans="1:13" ht="13.5" hidden="1" x14ac:dyDescent="0.25">
      <c r="A3952" s="196" t="s">
        <v>3761</v>
      </c>
      <c r="B3952" s="196" t="s">
        <v>3762</v>
      </c>
      <c r="C3952" s="196" t="s">
        <v>3106</v>
      </c>
      <c r="D3952" s="196" t="s">
        <v>4012</v>
      </c>
      <c r="E3952" s="197" t="s">
        <v>11</v>
      </c>
      <c r="F3952" s="196" t="s">
        <v>11</v>
      </c>
      <c r="G3952" s="196">
        <v>89493</v>
      </c>
      <c r="H3952" s="196" t="s">
        <v>4099</v>
      </c>
      <c r="I3952" s="196" t="s">
        <v>96</v>
      </c>
      <c r="J3952" s="196" t="s">
        <v>62</v>
      </c>
      <c r="K3952" s="197">
        <v>11.08</v>
      </c>
      <c r="L3952" s="196" t="s">
        <v>63</v>
      </c>
      <c r="M3952"/>
    </row>
    <row r="3953" spans="1:13" ht="13.5" hidden="1" x14ac:dyDescent="0.25">
      <c r="A3953" s="196" t="s">
        <v>3761</v>
      </c>
      <c r="B3953" s="196" t="s">
        <v>3762</v>
      </c>
      <c r="C3953" s="196" t="s">
        <v>3106</v>
      </c>
      <c r="D3953" s="196" t="s">
        <v>4012</v>
      </c>
      <c r="E3953" s="197" t="s">
        <v>11</v>
      </c>
      <c r="F3953" s="196" t="s">
        <v>11</v>
      </c>
      <c r="G3953" s="196">
        <v>89494</v>
      </c>
      <c r="H3953" s="196" t="s">
        <v>4100</v>
      </c>
      <c r="I3953" s="196" t="s">
        <v>96</v>
      </c>
      <c r="J3953" s="196" t="s">
        <v>62</v>
      </c>
      <c r="K3953" s="197">
        <v>13.3</v>
      </c>
      <c r="L3953" s="196" t="s">
        <v>63</v>
      </c>
      <c r="M3953"/>
    </row>
    <row r="3954" spans="1:13" ht="13.5" hidden="1" x14ac:dyDescent="0.25">
      <c r="A3954" s="196" t="s">
        <v>3761</v>
      </c>
      <c r="B3954" s="196" t="s">
        <v>3762</v>
      </c>
      <c r="C3954" s="196" t="s">
        <v>3106</v>
      </c>
      <c r="D3954" s="196" t="s">
        <v>4012</v>
      </c>
      <c r="E3954" s="197" t="s">
        <v>11</v>
      </c>
      <c r="F3954" s="196" t="s">
        <v>11</v>
      </c>
      <c r="G3954" s="196">
        <v>89496</v>
      </c>
      <c r="H3954" s="196" t="s">
        <v>4101</v>
      </c>
      <c r="I3954" s="196" t="s">
        <v>96</v>
      </c>
      <c r="J3954" s="196" t="s">
        <v>62</v>
      </c>
      <c r="K3954" s="197">
        <v>11.39</v>
      </c>
      <c r="L3954" s="196" t="s">
        <v>63</v>
      </c>
      <c r="M3954"/>
    </row>
    <row r="3955" spans="1:13" ht="13.5" hidden="1" x14ac:dyDescent="0.25">
      <c r="A3955" s="196" t="s">
        <v>3761</v>
      </c>
      <c r="B3955" s="196" t="s">
        <v>3762</v>
      </c>
      <c r="C3955" s="196" t="s">
        <v>3106</v>
      </c>
      <c r="D3955" s="196" t="s">
        <v>4012</v>
      </c>
      <c r="E3955" s="197" t="s">
        <v>11</v>
      </c>
      <c r="F3955" s="196" t="s">
        <v>11</v>
      </c>
      <c r="G3955" s="196">
        <v>89497</v>
      </c>
      <c r="H3955" s="196" t="s">
        <v>4102</v>
      </c>
      <c r="I3955" s="196" t="s">
        <v>96</v>
      </c>
      <c r="J3955" s="196" t="s">
        <v>62</v>
      </c>
      <c r="K3955" s="197">
        <v>14.39</v>
      </c>
      <c r="L3955" s="196" t="s">
        <v>63</v>
      </c>
      <c r="M3955"/>
    </row>
    <row r="3956" spans="1:13" ht="13.5" hidden="1" x14ac:dyDescent="0.25">
      <c r="A3956" s="196" t="s">
        <v>3761</v>
      </c>
      <c r="B3956" s="196" t="s">
        <v>3762</v>
      </c>
      <c r="C3956" s="196" t="s">
        <v>3106</v>
      </c>
      <c r="D3956" s="196" t="s">
        <v>4012</v>
      </c>
      <c r="E3956" s="197" t="s">
        <v>11</v>
      </c>
      <c r="F3956" s="196" t="s">
        <v>11</v>
      </c>
      <c r="G3956" s="196">
        <v>89498</v>
      </c>
      <c r="H3956" s="196" t="s">
        <v>4103</v>
      </c>
      <c r="I3956" s="196" t="s">
        <v>96</v>
      </c>
      <c r="J3956" s="196" t="s">
        <v>62</v>
      </c>
      <c r="K3956" s="197">
        <v>14.44</v>
      </c>
      <c r="L3956" s="196" t="s">
        <v>63</v>
      </c>
      <c r="M3956"/>
    </row>
    <row r="3957" spans="1:13" ht="13.5" hidden="1" x14ac:dyDescent="0.25">
      <c r="A3957" s="196" t="s">
        <v>3761</v>
      </c>
      <c r="B3957" s="196" t="s">
        <v>3762</v>
      </c>
      <c r="C3957" s="196" t="s">
        <v>3106</v>
      </c>
      <c r="D3957" s="196" t="s">
        <v>4012</v>
      </c>
      <c r="E3957" s="197" t="s">
        <v>11</v>
      </c>
      <c r="F3957" s="196" t="s">
        <v>11</v>
      </c>
      <c r="G3957" s="196">
        <v>89499</v>
      </c>
      <c r="H3957" s="196" t="s">
        <v>4104</v>
      </c>
      <c r="I3957" s="196" t="s">
        <v>96</v>
      </c>
      <c r="J3957" s="196" t="s">
        <v>62</v>
      </c>
      <c r="K3957" s="197">
        <v>20.25</v>
      </c>
      <c r="L3957" s="196" t="s">
        <v>63</v>
      </c>
      <c r="M3957"/>
    </row>
    <row r="3958" spans="1:13" ht="13.5" hidden="1" x14ac:dyDescent="0.25">
      <c r="A3958" s="196" t="s">
        <v>3761</v>
      </c>
      <c r="B3958" s="196" t="s">
        <v>3762</v>
      </c>
      <c r="C3958" s="196" t="s">
        <v>3106</v>
      </c>
      <c r="D3958" s="196" t="s">
        <v>4012</v>
      </c>
      <c r="E3958" s="197" t="s">
        <v>11</v>
      </c>
      <c r="F3958" s="196" t="s">
        <v>11</v>
      </c>
      <c r="G3958" s="196">
        <v>89500</v>
      </c>
      <c r="H3958" s="196" t="s">
        <v>4105</v>
      </c>
      <c r="I3958" s="196" t="s">
        <v>96</v>
      </c>
      <c r="J3958" s="196" t="s">
        <v>62</v>
      </c>
      <c r="K3958" s="197">
        <v>13.92</v>
      </c>
      <c r="L3958" s="196" t="s">
        <v>63</v>
      </c>
      <c r="M3958"/>
    </row>
    <row r="3959" spans="1:13" ht="13.5" hidden="1" x14ac:dyDescent="0.25">
      <c r="A3959" s="196" t="s">
        <v>3761</v>
      </c>
      <c r="B3959" s="196" t="s">
        <v>3762</v>
      </c>
      <c r="C3959" s="196" t="s">
        <v>3106</v>
      </c>
      <c r="D3959" s="196" t="s">
        <v>4012</v>
      </c>
      <c r="E3959" s="197" t="s">
        <v>11</v>
      </c>
      <c r="F3959" s="196" t="s">
        <v>11</v>
      </c>
      <c r="G3959" s="196">
        <v>89501</v>
      </c>
      <c r="H3959" s="196" t="s">
        <v>4106</v>
      </c>
      <c r="I3959" s="196" t="s">
        <v>96</v>
      </c>
      <c r="J3959" s="196" t="s">
        <v>62</v>
      </c>
      <c r="K3959" s="197">
        <v>15.82</v>
      </c>
      <c r="L3959" s="196" t="s">
        <v>63</v>
      </c>
      <c r="M3959"/>
    </row>
    <row r="3960" spans="1:13" ht="13.5" hidden="1" x14ac:dyDescent="0.25">
      <c r="A3960" s="196" t="s">
        <v>3761</v>
      </c>
      <c r="B3960" s="196" t="s">
        <v>3762</v>
      </c>
      <c r="C3960" s="196" t="s">
        <v>3106</v>
      </c>
      <c r="D3960" s="196" t="s">
        <v>4012</v>
      </c>
      <c r="E3960" s="197" t="s">
        <v>11</v>
      </c>
      <c r="F3960" s="196" t="s">
        <v>11</v>
      </c>
      <c r="G3960" s="196">
        <v>89502</v>
      </c>
      <c r="H3960" s="196" t="s">
        <v>4107</v>
      </c>
      <c r="I3960" s="196" t="s">
        <v>96</v>
      </c>
      <c r="J3960" s="196" t="s">
        <v>62</v>
      </c>
      <c r="K3960" s="197">
        <v>18.21</v>
      </c>
      <c r="L3960" s="196" t="s">
        <v>63</v>
      </c>
      <c r="M3960"/>
    </row>
    <row r="3961" spans="1:13" ht="13.5" hidden="1" x14ac:dyDescent="0.25">
      <c r="A3961" s="196" t="s">
        <v>3761</v>
      </c>
      <c r="B3961" s="196" t="s">
        <v>3762</v>
      </c>
      <c r="C3961" s="196" t="s">
        <v>3106</v>
      </c>
      <c r="D3961" s="196" t="s">
        <v>4012</v>
      </c>
      <c r="E3961" s="197" t="s">
        <v>11</v>
      </c>
      <c r="F3961" s="196" t="s">
        <v>11</v>
      </c>
      <c r="G3961" s="196">
        <v>89503</v>
      </c>
      <c r="H3961" s="196" t="s">
        <v>4108</v>
      </c>
      <c r="I3961" s="196" t="s">
        <v>96</v>
      </c>
      <c r="J3961" s="196" t="s">
        <v>62</v>
      </c>
      <c r="K3961" s="197">
        <v>23.54</v>
      </c>
      <c r="L3961" s="196" t="s">
        <v>63</v>
      </c>
      <c r="M3961"/>
    </row>
    <row r="3962" spans="1:13" ht="13.5" hidden="1" x14ac:dyDescent="0.25">
      <c r="A3962" s="196" t="s">
        <v>3761</v>
      </c>
      <c r="B3962" s="196" t="s">
        <v>3762</v>
      </c>
      <c r="C3962" s="196" t="s">
        <v>3106</v>
      </c>
      <c r="D3962" s="196" t="s">
        <v>4012</v>
      </c>
      <c r="E3962" s="197" t="s">
        <v>11</v>
      </c>
      <c r="F3962" s="196" t="s">
        <v>11</v>
      </c>
      <c r="G3962" s="196">
        <v>89504</v>
      </c>
      <c r="H3962" s="196" t="s">
        <v>4109</v>
      </c>
      <c r="I3962" s="196" t="s">
        <v>96</v>
      </c>
      <c r="J3962" s="196" t="s">
        <v>62</v>
      </c>
      <c r="K3962" s="197">
        <v>19.93</v>
      </c>
      <c r="L3962" s="196" t="s">
        <v>63</v>
      </c>
      <c r="M3962"/>
    </row>
    <row r="3963" spans="1:13" ht="13.5" hidden="1" x14ac:dyDescent="0.25">
      <c r="A3963" s="196" t="s">
        <v>3761</v>
      </c>
      <c r="B3963" s="196" t="s">
        <v>3762</v>
      </c>
      <c r="C3963" s="196" t="s">
        <v>3106</v>
      </c>
      <c r="D3963" s="196" t="s">
        <v>4012</v>
      </c>
      <c r="E3963" s="197" t="s">
        <v>11</v>
      </c>
      <c r="F3963" s="196" t="s">
        <v>11</v>
      </c>
      <c r="G3963" s="196">
        <v>89505</v>
      </c>
      <c r="H3963" s="196" t="s">
        <v>4110</v>
      </c>
      <c r="I3963" s="196" t="s">
        <v>96</v>
      </c>
      <c r="J3963" s="196" t="s">
        <v>62</v>
      </c>
      <c r="K3963" s="197">
        <v>41.17</v>
      </c>
      <c r="L3963" s="196" t="s">
        <v>63</v>
      </c>
      <c r="M3963"/>
    </row>
    <row r="3964" spans="1:13" ht="13.5" hidden="1" x14ac:dyDescent="0.25">
      <c r="A3964" s="196" t="s">
        <v>3761</v>
      </c>
      <c r="B3964" s="196" t="s">
        <v>3762</v>
      </c>
      <c r="C3964" s="196" t="s">
        <v>3106</v>
      </c>
      <c r="D3964" s="196" t="s">
        <v>4012</v>
      </c>
      <c r="E3964" s="197" t="s">
        <v>11</v>
      </c>
      <c r="F3964" s="196" t="s">
        <v>11</v>
      </c>
      <c r="G3964" s="196">
        <v>89506</v>
      </c>
      <c r="H3964" s="196" t="s">
        <v>4111</v>
      </c>
      <c r="I3964" s="196" t="s">
        <v>96</v>
      </c>
      <c r="J3964" s="196" t="s">
        <v>62</v>
      </c>
      <c r="K3964" s="197">
        <v>39.5</v>
      </c>
      <c r="L3964" s="196" t="s">
        <v>63</v>
      </c>
      <c r="M3964"/>
    </row>
    <row r="3965" spans="1:13" ht="13.5" hidden="1" x14ac:dyDescent="0.25">
      <c r="A3965" s="196" t="s">
        <v>3761</v>
      </c>
      <c r="B3965" s="196" t="s">
        <v>3762</v>
      </c>
      <c r="C3965" s="196" t="s">
        <v>3106</v>
      </c>
      <c r="D3965" s="196" t="s">
        <v>4012</v>
      </c>
      <c r="E3965" s="197" t="s">
        <v>11</v>
      </c>
      <c r="F3965" s="196" t="s">
        <v>11</v>
      </c>
      <c r="G3965" s="196">
        <v>89507</v>
      </c>
      <c r="H3965" s="196" t="s">
        <v>4112</v>
      </c>
      <c r="I3965" s="196" t="s">
        <v>96</v>
      </c>
      <c r="J3965" s="196" t="s">
        <v>62</v>
      </c>
      <c r="K3965" s="197">
        <v>46.1</v>
      </c>
      <c r="L3965" s="196" t="s">
        <v>63</v>
      </c>
      <c r="M3965"/>
    </row>
    <row r="3966" spans="1:13" ht="13.5" hidden="1" x14ac:dyDescent="0.25">
      <c r="A3966" s="196" t="s">
        <v>3761</v>
      </c>
      <c r="B3966" s="196" t="s">
        <v>3762</v>
      </c>
      <c r="C3966" s="196" t="s">
        <v>3106</v>
      </c>
      <c r="D3966" s="196" t="s">
        <v>4012</v>
      </c>
      <c r="E3966" s="197" t="s">
        <v>11</v>
      </c>
      <c r="F3966" s="196" t="s">
        <v>11</v>
      </c>
      <c r="G3966" s="196">
        <v>89510</v>
      </c>
      <c r="H3966" s="196" t="s">
        <v>4113</v>
      </c>
      <c r="I3966" s="196" t="s">
        <v>96</v>
      </c>
      <c r="J3966" s="196" t="s">
        <v>62</v>
      </c>
      <c r="K3966" s="197">
        <v>27.77</v>
      </c>
      <c r="L3966" s="196" t="s">
        <v>63</v>
      </c>
      <c r="M3966"/>
    </row>
    <row r="3967" spans="1:13" ht="13.5" hidden="1" x14ac:dyDescent="0.25">
      <c r="A3967" s="196" t="s">
        <v>3761</v>
      </c>
      <c r="B3967" s="196" t="s">
        <v>3762</v>
      </c>
      <c r="C3967" s="196" t="s">
        <v>3106</v>
      </c>
      <c r="D3967" s="196" t="s">
        <v>4012</v>
      </c>
      <c r="E3967" s="197" t="s">
        <v>11</v>
      </c>
      <c r="F3967" s="196" t="s">
        <v>11</v>
      </c>
      <c r="G3967" s="196">
        <v>89513</v>
      </c>
      <c r="H3967" s="196" t="s">
        <v>4114</v>
      </c>
      <c r="I3967" s="196" t="s">
        <v>96</v>
      </c>
      <c r="J3967" s="196" t="s">
        <v>62</v>
      </c>
      <c r="K3967" s="197">
        <v>99.12</v>
      </c>
      <c r="L3967" s="196" t="s">
        <v>63</v>
      </c>
      <c r="M3967"/>
    </row>
    <row r="3968" spans="1:13" ht="13.5" hidden="1" x14ac:dyDescent="0.25">
      <c r="A3968" s="196" t="s">
        <v>3761</v>
      </c>
      <c r="B3968" s="196" t="s">
        <v>3762</v>
      </c>
      <c r="C3968" s="196" t="s">
        <v>3106</v>
      </c>
      <c r="D3968" s="196" t="s">
        <v>4012</v>
      </c>
      <c r="E3968" s="197" t="s">
        <v>11</v>
      </c>
      <c r="F3968" s="196" t="s">
        <v>11</v>
      </c>
      <c r="G3968" s="196">
        <v>89514</v>
      </c>
      <c r="H3968" s="196" t="s">
        <v>4115</v>
      </c>
      <c r="I3968" s="196" t="s">
        <v>96</v>
      </c>
      <c r="J3968" s="196" t="s">
        <v>62</v>
      </c>
      <c r="K3968" s="197">
        <v>9.0299999999999994</v>
      </c>
      <c r="L3968" s="196" t="s">
        <v>63</v>
      </c>
      <c r="M3968"/>
    </row>
    <row r="3969" spans="1:13" ht="13.5" hidden="1" x14ac:dyDescent="0.25">
      <c r="A3969" s="196" t="s">
        <v>3761</v>
      </c>
      <c r="B3969" s="196" t="s">
        <v>3762</v>
      </c>
      <c r="C3969" s="196" t="s">
        <v>3106</v>
      </c>
      <c r="D3969" s="196" t="s">
        <v>4012</v>
      </c>
      <c r="E3969" s="197" t="s">
        <v>11</v>
      </c>
      <c r="F3969" s="196" t="s">
        <v>11</v>
      </c>
      <c r="G3969" s="196">
        <v>89515</v>
      </c>
      <c r="H3969" s="196" t="s">
        <v>4116</v>
      </c>
      <c r="I3969" s="196" t="s">
        <v>96</v>
      </c>
      <c r="J3969" s="196" t="s">
        <v>62</v>
      </c>
      <c r="K3969" s="197">
        <v>79.81</v>
      </c>
      <c r="L3969" s="196" t="s">
        <v>63</v>
      </c>
      <c r="M3969"/>
    </row>
    <row r="3970" spans="1:13" ht="13.5" hidden="1" x14ac:dyDescent="0.25">
      <c r="A3970" s="196" t="s">
        <v>3761</v>
      </c>
      <c r="B3970" s="196" t="s">
        <v>3762</v>
      </c>
      <c r="C3970" s="196" t="s">
        <v>3106</v>
      </c>
      <c r="D3970" s="196" t="s">
        <v>4012</v>
      </c>
      <c r="E3970" s="197" t="s">
        <v>11</v>
      </c>
      <c r="F3970" s="196" t="s">
        <v>11</v>
      </c>
      <c r="G3970" s="196">
        <v>89516</v>
      </c>
      <c r="H3970" s="196" t="s">
        <v>4117</v>
      </c>
      <c r="I3970" s="196" t="s">
        <v>96</v>
      </c>
      <c r="J3970" s="196" t="s">
        <v>62</v>
      </c>
      <c r="K3970" s="197">
        <v>9.1300000000000008</v>
      </c>
      <c r="L3970" s="196" t="s">
        <v>63</v>
      </c>
      <c r="M3970"/>
    </row>
    <row r="3971" spans="1:13" ht="13.5" hidden="1" x14ac:dyDescent="0.25">
      <c r="A3971" s="196" t="s">
        <v>3761</v>
      </c>
      <c r="B3971" s="196" t="s">
        <v>3762</v>
      </c>
      <c r="C3971" s="196" t="s">
        <v>3106</v>
      </c>
      <c r="D3971" s="196" t="s">
        <v>4012</v>
      </c>
      <c r="E3971" s="197" t="s">
        <v>11</v>
      </c>
      <c r="F3971" s="196" t="s">
        <v>11</v>
      </c>
      <c r="G3971" s="196">
        <v>89517</v>
      </c>
      <c r="H3971" s="196" t="s">
        <v>4118</v>
      </c>
      <c r="I3971" s="196" t="s">
        <v>96</v>
      </c>
      <c r="J3971" s="196" t="s">
        <v>62</v>
      </c>
      <c r="K3971" s="197">
        <v>67.48</v>
      </c>
      <c r="L3971" s="196" t="s">
        <v>63</v>
      </c>
      <c r="M3971"/>
    </row>
    <row r="3972" spans="1:13" ht="13.5" hidden="1" x14ac:dyDescent="0.25">
      <c r="A3972" s="196" t="s">
        <v>3761</v>
      </c>
      <c r="B3972" s="196" t="s">
        <v>3762</v>
      </c>
      <c r="C3972" s="196" t="s">
        <v>3106</v>
      </c>
      <c r="D3972" s="196" t="s">
        <v>4012</v>
      </c>
      <c r="E3972" s="197" t="s">
        <v>11</v>
      </c>
      <c r="F3972" s="196" t="s">
        <v>11</v>
      </c>
      <c r="G3972" s="196">
        <v>89518</v>
      </c>
      <c r="H3972" s="196" t="s">
        <v>4119</v>
      </c>
      <c r="I3972" s="196" t="s">
        <v>96</v>
      </c>
      <c r="J3972" s="196" t="s">
        <v>62</v>
      </c>
      <c r="K3972" s="197">
        <v>15.57</v>
      </c>
      <c r="L3972" s="196" t="s">
        <v>63</v>
      </c>
      <c r="M3972"/>
    </row>
    <row r="3973" spans="1:13" ht="13.5" hidden="1" x14ac:dyDescent="0.25">
      <c r="A3973" s="196" t="s">
        <v>3761</v>
      </c>
      <c r="B3973" s="196" t="s">
        <v>3762</v>
      </c>
      <c r="C3973" s="196" t="s">
        <v>3106</v>
      </c>
      <c r="D3973" s="196" t="s">
        <v>4012</v>
      </c>
      <c r="E3973" s="197" t="s">
        <v>11</v>
      </c>
      <c r="F3973" s="196" t="s">
        <v>11</v>
      </c>
      <c r="G3973" s="196">
        <v>89519</v>
      </c>
      <c r="H3973" s="196" t="s">
        <v>4120</v>
      </c>
      <c r="I3973" s="196" t="s">
        <v>96</v>
      </c>
      <c r="J3973" s="196" t="s">
        <v>62</v>
      </c>
      <c r="K3973" s="197">
        <v>46.97</v>
      </c>
      <c r="L3973" s="196" t="s">
        <v>63</v>
      </c>
      <c r="M3973"/>
    </row>
    <row r="3974" spans="1:13" ht="13.5" hidden="1" x14ac:dyDescent="0.25">
      <c r="A3974" s="196" t="s">
        <v>3761</v>
      </c>
      <c r="B3974" s="196" t="s">
        <v>3762</v>
      </c>
      <c r="C3974" s="196" t="s">
        <v>3106</v>
      </c>
      <c r="D3974" s="196" t="s">
        <v>4012</v>
      </c>
      <c r="E3974" s="197" t="s">
        <v>11</v>
      </c>
      <c r="F3974" s="196" t="s">
        <v>11</v>
      </c>
      <c r="G3974" s="196">
        <v>89520</v>
      </c>
      <c r="H3974" s="196" t="s">
        <v>4121</v>
      </c>
      <c r="I3974" s="196" t="s">
        <v>96</v>
      </c>
      <c r="J3974" s="196" t="s">
        <v>62</v>
      </c>
      <c r="K3974" s="197">
        <v>16.34</v>
      </c>
      <c r="L3974" s="196" t="s">
        <v>63</v>
      </c>
      <c r="M3974"/>
    </row>
    <row r="3975" spans="1:13" ht="13.5" hidden="1" x14ac:dyDescent="0.25">
      <c r="A3975" s="196" t="s">
        <v>3761</v>
      </c>
      <c r="B3975" s="196" t="s">
        <v>3762</v>
      </c>
      <c r="C3975" s="196" t="s">
        <v>3106</v>
      </c>
      <c r="D3975" s="196" t="s">
        <v>4012</v>
      </c>
      <c r="E3975" s="197" t="s">
        <v>11</v>
      </c>
      <c r="F3975" s="196" t="s">
        <v>11</v>
      </c>
      <c r="G3975" s="196">
        <v>89521</v>
      </c>
      <c r="H3975" s="196" t="s">
        <v>4122</v>
      </c>
      <c r="I3975" s="196" t="s">
        <v>96</v>
      </c>
      <c r="J3975" s="196" t="s">
        <v>62</v>
      </c>
      <c r="K3975" s="197">
        <v>117.84</v>
      </c>
      <c r="L3975" s="196" t="s">
        <v>63</v>
      </c>
      <c r="M3975"/>
    </row>
    <row r="3976" spans="1:13" ht="13.5" hidden="1" x14ac:dyDescent="0.25">
      <c r="A3976" s="196" t="s">
        <v>3761</v>
      </c>
      <c r="B3976" s="196" t="s">
        <v>3762</v>
      </c>
      <c r="C3976" s="196" t="s">
        <v>3106</v>
      </c>
      <c r="D3976" s="196" t="s">
        <v>4012</v>
      </c>
      <c r="E3976" s="197" t="s">
        <v>11</v>
      </c>
      <c r="F3976" s="196" t="s">
        <v>11</v>
      </c>
      <c r="G3976" s="196">
        <v>89522</v>
      </c>
      <c r="H3976" s="196" t="s">
        <v>4123</v>
      </c>
      <c r="I3976" s="196" t="s">
        <v>96</v>
      </c>
      <c r="J3976" s="196" t="s">
        <v>62</v>
      </c>
      <c r="K3976" s="197">
        <v>30.94</v>
      </c>
      <c r="L3976" s="196" t="s">
        <v>63</v>
      </c>
      <c r="M3976"/>
    </row>
    <row r="3977" spans="1:13" ht="13.5" hidden="1" x14ac:dyDescent="0.25">
      <c r="A3977" s="196" t="s">
        <v>3761</v>
      </c>
      <c r="B3977" s="196" t="s">
        <v>3762</v>
      </c>
      <c r="C3977" s="196" t="s">
        <v>3106</v>
      </c>
      <c r="D3977" s="196" t="s">
        <v>4012</v>
      </c>
      <c r="E3977" s="197" t="s">
        <v>11</v>
      </c>
      <c r="F3977" s="196" t="s">
        <v>11</v>
      </c>
      <c r="G3977" s="196">
        <v>89523</v>
      </c>
      <c r="H3977" s="196" t="s">
        <v>4124</v>
      </c>
      <c r="I3977" s="196" t="s">
        <v>96</v>
      </c>
      <c r="J3977" s="196" t="s">
        <v>62</v>
      </c>
      <c r="K3977" s="197">
        <v>97.16</v>
      </c>
      <c r="L3977" s="196" t="s">
        <v>63</v>
      </c>
      <c r="M3977"/>
    </row>
    <row r="3978" spans="1:13" ht="13.5" hidden="1" x14ac:dyDescent="0.25">
      <c r="A3978" s="196" t="s">
        <v>3761</v>
      </c>
      <c r="B3978" s="196" t="s">
        <v>3762</v>
      </c>
      <c r="C3978" s="196" t="s">
        <v>3106</v>
      </c>
      <c r="D3978" s="196" t="s">
        <v>4012</v>
      </c>
      <c r="E3978" s="197" t="s">
        <v>11</v>
      </c>
      <c r="F3978" s="196" t="s">
        <v>11</v>
      </c>
      <c r="G3978" s="196">
        <v>89524</v>
      </c>
      <c r="H3978" s="196" t="s">
        <v>4125</v>
      </c>
      <c r="I3978" s="196" t="s">
        <v>96</v>
      </c>
      <c r="J3978" s="196" t="s">
        <v>62</v>
      </c>
      <c r="K3978" s="197">
        <v>31.43</v>
      </c>
      <c r="L3978" s="196" t="s">
        <v>63</v>
      </c>
      <c r="M3978"/>
    </row>
    <row r="3979" spans="1:13" ht="13.5" hidden="1" x14ac:dyDescent="0.25">
      <c r="A3979" s="196" t="s">
        <v>3761</v>
      </c>
      <c r="B3979" s="196" t="s">
        <v>3762</v>
      </c>
      <c r="C3979" s="196" t="s">
        <v>3106</v>
      </c>
      <c r="D3979" s="196" t="s">
        <v>4012</v>
      </c>
      <c r="E3979" s="197" t="s">
        <v>11</v>
      </c>
      <c r="F3979" s="196" t="s">
        <v>11</v>
      </c>
      <c r="G3979" s="196">
        <v>89525</v>
      </c>
      <c r="H3979" s="196" t="s">
        <v>4126</v>
      </c>
      <c r="I3979" s="196" t="s">
        <v>96</v>
      </c>
      <c r="J3979" s="196" t="s">
        <v>62</v>
      </c>
      <c r="K3979" s="197">
        <v>84.3</v>
      </c>
      <c r="L3979" s="196" t="s">
        <v>63</v>
      </c>
      <c r="M3979"/>
    </row>
    <row r="3980" spans="1:13" ht="13.5" hidden="1" x14ac:dyDescent="0.25">
      <c r="A3980" s="196" t="s">
        <v>3761</v>
      </c>
      <c r="B3980" s="196" t="s">
        <v>3762</v>
      </c>
      <c r="C3980" s="196" t="s">
        <v>3106</v>
      </c>
      <c r="D3980" s="196" t="s">
        <v>4012</v>
      </c>
      <c r="E3980" s="197" t="s">
        <v>11</v>
      </c>
      <c r="F3980" s="196" t="s">
        <v>11</v>
      </c>
      <c r="G3980" s="196">
        <v>89526</v>
      </c>
      <c r="H3980" s="196" t="s">
        <v>4127</v>
      </c>
      <c r="I3980" s="196" t="s">
        <v>96</v>
      </c>
      <c r="J3980" s="196" t="s">
        <v>62</v>
      </c>
      <c r="K3980" s="197">
        <v>40.49</v>
      </c>
      <c r="L3980" s="196" t="s">
        <v>63</v>
      </c>
      <c r="M3980"/>
    </row>
    <row r="3981" spans="1:13" ht="13.5" hidden="1" x14ac:dyDescent="0.25">
      <c r="A3981" s="196" t="s">
        <v>3761</v>
      </c>
      <c r="B3981" s="196" t="s">
        <v>3762</v>
      </c>
      <c r="C3981" s="196" t="s">
        <v>3106</v>
      </c>
      <c r="D3981" s="196" t="s">
        <v>4012</v>
      </c>
      <c r="E3981" s="197" t="s">
        <v>11</v>
      </c>
      <c r="F3981" s="196" t="s">
        <v>11</v>
      </c>
      <c r="G3981" s="196">
        <v>89527</v>
      </c>
      <c r="H3981" s="196" t="s">
        <v>4128</v>
      </c>
      <c r="I3981" s="196" t="s">
        <v>96</v>
      </c>
      <c r="J3981" s="196" t="s">
        <v>62</v>
      </c>
      <c r="K3981" s="197">
        <v>56.24</v>
      </c>
      <c r="L3981" s="196" t="s">
        <v>63</v>
      </c>
      <c r="M3981"/>
    </row>
    <row r="3982" spans="1:13" ht="13.5" hidden="1" x14ac:dyDescent="0.25">
      <c r="A3982" s="196" t="s">
        <v>3761</v>
      </c>
      <c r="B3982" s="196" t="s">
        <v>3762</v>
      </c>
      <c r="C3982" s="196" t="s">
        <v>3106</v>
      </c>
      <c r="D3982" s="196" t="s">
        <v>4012</v>
      </c>
      <c r="E3982" s="197" t="s">
        <v>11</v>
      </c>
      <c r="F3982" s="196" t="s">
        <v>11</v>
      </c>
      <c r="G3982" s="196">
        <v>89528</v>
      </c>
      <c r="H3982" s="196" t="s">
        <v>4129</v>
      </c>
      <c r="I3982" s="196" t="s">
        <v>96</v>
      </c>
      <c r="J3982" s="196" t="s">
        <v>62</v>
      </c>
      <c r="K3982" s="197">
        <v>4.91</v>
      </c>
      <c r="L3982" s="196" t="s">
        <v>63</v>
      </c>
      <c r="M3982"/>
    </row>
    <row r="3983" spans="1:13" ht="13.5" hidden="1" x14ac:dyDescent="0.25">
      <c r="A3983" s="196" t="s">
        <v>3761</v>
      </c>
      <c r="B3983" s="196" t="s">
        <v>3762</v>
      </c>
      <c r="C3983" s="196" t="s">
        <v>3106</v>
      </c>
      <c r="D3983" s="196" t="s">
        <v>4012</v>
      </c>
      <c r="E3983" s="197" t="s">
        <v>11</v>
      </c>
      <c r="F3983" s="196" t="s">
        <v>11</v>
      </c>
      <c r="G3983" s="196">
        <v>89529</v>
      </c>
      <c r="H3983" s="196" t="s">
        <v>4130</v>
      </c>
      <c r="I3983" s="196" t="s">
        <v>96</v>
      </c>
      <c r="J3983" s="196" t="s">
        <v>62</v>
      </c>
      <c r="K3983" s="197">
        <v>38.4</v>
      </c>
      <c r="L3983" s="196" t="s">
        <v>63</v>
      </c>
      <c r="M3983"/>
    </row>
    <row r="3984" spans="1:13" ht="13.5" hidden="1" x14ac:dyDescent="0.25">
      <c r="A3984" s="196" t="s">
        <v>3761</v>
      </c>
      <c r="B3984" s="196" t="s">
        <v>3762</v>
      </c>
      <c r="C3984" s="196" t="s">
        <v>3106</v>
      </c>
      <c r="D3984" s="196" t="s">
        <v>4012</v>
      </c>
      <c r="E3984" s="197" t="s">
        <v>11</v>
      </c>
      <c r="F3984" s="196" t="s">
        <v>11</v>
      </c>
      <c r="G3984" s="196">
        <v>89530</v>
      </c>
      <c r="H3984" s="196" t="s">
        <v>4131</v>
      </c>
      <c r="I3984" s="196" t="s">
        <v>96</v>
      </c>
      <c r="J3984" s="196" t="s">
        <v>62</v>
      </c>
      <c r="K3984" s="197">
        <v>15.96</v>
      </c>
      <c r="L3984" s="196" t="s">
        <v>63</v>
      </c>
      <c r="M3984"/>
    </row>
    <row r="3985" spans="1:13" ht="13.5" hidden="1" x14ac:dyDescent="0.25">
      <c r="A3985" s="196" t="s">
        <v>3761</v>
      </c>
      <c r="B3985" s="196" t="s">
        <v>3762</v>
      </c>
      <c r="C3985" s="196" t="s">
        <v>3106</v>
      </c>
      <c r="D3985" s="196" t="s">
        <v>4012</v>
      </c>
      <c r="E3985" s="197" t="s">
        <v>11</v>
      </c>
      <c r="F3985" s="196" t="s">
        <v>11</v>
      </c>
      <c r="G3985" s="196">
        <v>89531</v>
      </c>
      <c r="H3985" s="196" t="s">
        <v>4132</v>
      </c>
      <c r="I3985" s="196" t="s">
        <v>96</v>
      </c>
      <c r="J3985" s="196" t="s">
        <v>62</v>
      </c>
      <c r="K3985" s="197">
        <v>39.5</v>
      </c>
      <c r="L3985" s="196" t="s">
        <v>63</v>
      </c>
      <c r="M3985"/>
    </row>
    <row r="3986" spans="1:13" ht="13.5" hidden="1" x14ac:dyDescent="0.25">
      <c r="A3986" s="196" t="s">
        <v>3761</v>
      </c>
      <c r="B3986" s="196" t="s">
        <v>3762</v>
      </c>
      <c r="C3986" s="196" t="s">
        <v>3106</v>
      </c>
      <c r="D3986" s="196" t="s">
        <v>4012</v>
      </c>
      <c r="E3986" s="197" t="s">
        <v>11</v>
      </c>
      <c r="F3986" s="196" t="s">
        <v>11</v>
      </c>
      <c r="G3986" s="196">
        <v>89532</v>
      </c>
      <c r="H3986" s="196" t="s">
        <v>4133</v>
      </c>
      <c r="I3986" s="196" t="s">
        <v>96</v>
      </c>
      <c r="J3986" s="196" t="s">
        <v>62</v>
      </c>
      <c r="K3986" s="197">
        <v>7.63</v>
      </c>
      <c r="L3986" s="196" t="s">
        <v>63</v>
      </c>
      <c r="M3986"/>
    </row>
    <row r="3987" spans="1:13" ht="13.5" hidden="1" x14ac:dyDescent="0.25">
      <c r="A3987" s="196" t="s">
        <v>3761</v>
      </c>
      <c r="B3987" s="196" t="s">
        <v>3762</v>
      </c>
      <c r="C3987" s="196" t="s">
        <v>3106</v>
      </c>
      <c r="D3987" s="196" t="s">
        <v>4012</v>
      </c>
      <c r="E3987" s="197" t="s">
        <v>11</v>
      </c>
      <c r="F3987" s="196" t="s">
        <v>11</v>
      </c>
      <c r="G3987" s="196">
        <v>89535</v>
      </c>
      <c r="H3987" s="196" t="s">
        <v>4134</v>
      </c>
      <c r="I3987" s="196" t="s">
        <v>96</v>
      </c>
      <c r="J3987" s="196" t="s">
        <v>62</v>
      </c>
      <c r="K3987" s="197">
        <v>44.24</v>
      </c>
      <c r="L3987" s="196" t="s">
        <v>63</v>
      </c>
      <c r="M3987"/>
    </row>
    <row r="3988" spans="1:13" ht="13.5" hidden="1" x14ac:dyDescent="0.25">
      <c r="A3988" s="196" t="s">
        <v>3761</v>
      </c>
      <c r="B3988" s="196" t="s">
        <v>3762</v>
      </c>
      <c r="C3988" s="196" t="s">
        <v>3106</v>
      </c>
      <c r="D3988" s="196" t="s">
        <v>4012</v>
      </c>
      <c r="E3988" s="197" t="s">
        <v>11</v>
      </c>
      <c r="F3988" s="196" t="s">
        <v>11</v>
      </c>
      <c r="G3988" s="196">
        <v>89536</v>
      </c>
      <c r="H3988" s="196" t="s">
        <v>4135</v>
      </c>
      <c r="I3988" s="196" t="s">
        <v>96</v>
      </c>
      <c r="J3988" s="196" t="s">
        <v>62</v>
      </c>
      <c r="K3988" s="197">
        <v>11.79</v>
      </c>
      <c r="L3988" s="196" t="s">
        <v>63</v>
      </c>
      <c r="M3988"/>
    </row>
    <row r="3989" spans="1:13" ht="13.5" hidden="1" x14ac:dyDescent="0.25">
      <c r="A3989" s="196" t="s">
        <v>3761</v>
      </c>
      <c r="B3989" s="196" t="s">
        <v>3762</v>
      </c>
      <c r="C3989" s="196" t="s">
        <v>3106</v>
      </c>
      <c r="D3989" s="196" t="s">
        <v>4012</v>
      </c>
      <c r="E3989" s="197" t="s">
        <v>11</v>
      </c>
      <c r="F3989" s="196" t="s">
        <v>11</v>
      </c>
      <c r="G3989" s="196">
        <v>89540</v>
      </c>
      <c r="H3989" s="196" t="s">
        <v>4136</v>
      </c>
      <c r="I3989" s="196" t="s">
        <v>96</v>
      </c>
      <c r="J3989" s="196" t="s">
        <v>62</v>
      </c>
      <c r="K3989" s="197">
        <v>10.53</v>
      </c>
      <c r="L3989" s="196" t="s">
        <v>63</v>
      </c>
      <c r="M3989"/>
    </row>
    <row r="3990" spans="1:13" ht="13.5" hidden="1" x14ac:dyDescent="0.25">
      <c r="A3990" s="196" t="s">
        <v>3761</v>
      </c>
      <c r="B3990" s="196" t="s">
        <v>3762</v>
      </c>
      <c r="C3990" s="196" t="s">
        <v>3106</v>
      </c>
      <c r="D3990" s="196" t="s">
        <v>4012</v>
      </c>
      <c r="E3990" s="197" t="s">
        <v>11</v>
      </c>
      <c r="F3990" s="196" t="s">
        <v>11</v>
      </c>
      <c r="G3990" s="196">
        <v>89541</v>
      </c>
      <c r="H3990" s="196" t="s">
        <v>4137</v>
      </c>
      <c r="I3990" s="196" t="s">
        <v>96</v>
      </c>
      <c r="J3990" s="196" t="s">
        <v>62</v>
      </c>
      <c r="K3990" s="197">
        <v>7.09</v>
      </c>
      <c r="L3990" s="196" t="s">
        <v>63</v>
      </c>
      <c r="M3990"/>
    </row>
    <row r="3991" spans="1:13" ht="13.5" hidden="1" x14ac:dyDescent="0.25">
      <c r="A3991" s="196" t="s">
        <v>3761</v>
      </c>
      <c r="B3991" s="196" t="s">
        <v>3762</v>
      </c>
      <c r="C3991" s="196" t="s">
        <v>3106</v>
      </c>
      <c r="D3991" s="196" t="s">
        <v>4012</v>
      </c>
      <c r="E3991" s="197" t="s">
        <v>11</v>
      </c>
      <c r="F3991" s="196" t="s">
        <v>11</v>
      </c>
      <c r="G3991" s="196">
        <v>89542</v>
      </c>
      <c r="H3991" s="196" t="s">
        <v>4138</v>
      </c>
      <c r="I3991" s="196" t="s">
        <v>96</v>
      </c>
      <c r="J3991" s="196" t="s">
        <v>62</v>
      </c>
      <c r="K3991" s="197">
        <v>26.18</v>
      </c>
      <c r="L3991" s="196" t="s">
        <v>63</v>
      </c>
      <c r="M3991"/>
    </row>
    <row r="3992" spans="1:13" ht="13.5" hidden="1" x14ac:dyDescent="0.25">
      <c r="A3992" s="196" t="s">
        <v>3761</v>
      </c>
      <c r="B3992" s="196" t="s">
        <v>3762</v>
      </c>
      <c r="C3992" s="196" t="s">
        <v>3106</v>
      </c>
      <c r="D3992" s="196" t="s">
        <v>4012</v>
      </c>
      <c r="E3992" s="197" t="s">
        <v>11</v>
      </c>
      <c r="F3992" s="196" t="s">
        <v>11</v>
      </c>
      <c r="G3992" s="196">
        <v>89544</v>
      </c>
      <c r="H3992" s="196" t="s">
        <v>4139</v>
      </c>
      <c r="I3992" s="196" t="s">
        <v>96</v>
      </c>
      <c r="J3992" s="196" t="s">
        <v>62</v>
      </c>
      <c r="K3992" s="197">
        <v>9.02</v>
      </c>
      <c r="L3992" s="196" t="s">
        <v>63</v>
      </c>
      <c r="M3992"/>
    </row>
    <row r="3993" spans="1:13" ht="13.5" hidden="1" x14ac:dyDescent="0.25">
      <c r="A3993" s="196" t="s">
        <v>3761</v>
      </c>
      <c r="B3993" s="196" t="s">
        <v>3762</v>
      </c>
      <c r="C3993" s="196" t="s">
        <v>3106</v>
      </c>
      <c r="D3993" s="196" t="s">
        <v>4012</v>
      </c>
      <c r="E3993" s="197" t="s">
        <v>11</v>
      </c>
      <c r="F3993" s="196" t="s">
        <v>11</v>
      </c>
      <c r="G3993" s="196">
        <v>89545</v>
      </c>
      <c r="H3993" s="196" t="s">
        <v>4140</v>
      </c>
      <c r="I3993" s="196" t="s">
        <v>96</v>
      </c>
      <c r="J3993" s="196" t="s">
        <v>62</v>
      </c>
      <c r="K3993" s="197">
        <v>17.28</v>
      </c>
      <c r="L3993" s="196" t="s">
        <v>63</v>
      </c>
      <c r="M3993"/>
    </row>
    <row r="3994" spans="1:13" ht="13.5" hidden="1" x14ac:dyDescent="0.25">
      <c r="A3994" s="196" t="s">
        <v>3761</v>
      </c>
      <c r="B3994" s="196" t="s">
        <v>3762</v>
      </c>
      <c r="C3994" s="196" t="s">
        <v>3106</v>
      </c>
      <c r="D3994" s="196" t="s">
        <v>4012</v>
      </c>
      <c r="E3994" s="197" t="s">
        <v>11</v>
      </c>
      <c r="F3994" s="196" t="s">
        <v>11</v>
      </c>
      <c r="G3994" s="196">
        <v>89546</v>
      </c>
      <c r="H3994" s="196" t="s">
        <v>4141</v>
      </c>
      <c r="I3994" s="196" t="s">
        <v>96</v>
      </c>
      <c r="J3994" s="196" t="s">
        <v>62</v>
      </c>
      <c r="K3994" s="197">
        <v>11.43</v>
      </c>
      <c r="L3994" s="196" t="s">
        <v>63</v>
      </c>
      <c r="M3994"/>
    </row>
    <row r="3995" spans="1:13" ht="13.5" hidden="1" x14ac:dyDescent="0.25">
      <c r="A3995" s="196" t="s">
        <v>3761</v>
      </c>
      <c r="B3995" s="196" t="s">
        <v>3762</v>
      </c>
      <c r="C3995" s="196" t="s">
        <v>3106</v>
      </c>
      <c r="D3995" s="196" t="s">
        <v>4012</v>
      </c>
      <c r="E3995" s="197" t="s">
        <v>11</v>
      </c>
      <c r="F3995" s="196" t="s">
        <v>11</v>
      </c>
      <c r="G3995" s="196">
        <v>89547</v>
      </c>
      <c r="H3995" s="196" t="s">
        <v>4142</v>
      </c>
      <c r="I3995" s="196" t="s">
        <v>96</v>
      </c>
      <c r="J3995" s="196" t="s">
        <v>62</v>
      </c>
      <c r="K3995" s="197">
        <v>22.82</v>
      </c>
      <c r="L3995" s="196" t="s">
        <v>63</v>
      </c>
      <c r="M3995"/>
    </row>
    <row r="3996" spans="1:13" ht="13.5" hidden="1" x14ac:dyDescent="0.25">
      <c r="A3996" s="196" t="s">
        <v>3761</v>
      </c>
      <c r="B3996" s="196" t="s">
        <v>3762</v>
      </c>
      <c r="C3996" s="196" t="s">
        <v>3106</v>
      </c>
      <c r="D3996" s="196" t="s">
        <v>4012</v>
      </c>
      <c r="E3996" s="197" t="s">
        <v>11</v>
      </c>
      <c r="F3996" s="196" t="s">
        <v>11</v>
      </c>
      <c r="G3996" s="196">
        <v>89548</v>
      </c>
      <c r="H3996" s="196" t="s">
        <v>4143</v>
      </c>
      <c r="I3996" s="196" t="s">
        <v>96</v>
      </c>
      <c r="J3996" s="196" t="s">
        <v>62</v>
      </c>
      <c r="K3996" s="197">
        <v>23.33</v>
      </c>
      <c r="L3996" s="196" t="s">
        <v>63</v>
      </c>
      <c r="M3996"/>
    </row>
    <row r="3997" spans="1:13" ht="13.5" hidden="1" x14ac:dyDescent="0.25">
      <c r="A3997" s="196" t="s">
        <v>3761</v>
      </c>
      <c r="B3997" s="196" t="s">
        <v>3762</v>
      </c>
      <c r="C3997" s="196" t="s">
        <v>3106</v>
      </c>
      <c r="D3997" s="196" t="s">
        <v>4012</v>
      </c>
      <c r="E3997" s="197" t="s">
        <v>11</v>
      </c>
      <c r="F3997" s="196" t="s">
        <v>11</v>
      </c>
      <c r="G3997" s="196">
        <v>89549</v>
      </c>
      <c r="H3997" s="196" t="s">
        <v>4144</v>
      </c>
      <c r="I3997" s="196" t="s">
        <v>96</v>
      </c>
      <c r="J3997" s="196" t="s">
        <v>62</v>
      </c>
      <c r="K3997" s="197">
        <v>19.239999999999998</v>
      </c>
      <c r="L3997" s="196" t="s">
        <v>63</v>
      </c>
      <c r="M3997"/>
    </row>
    <row r="3998" spans="1:13" ht="13.5" hidden="1" x14ac:dyDescent="0.25">
      <c r="A3998" s="196" t="s">
        <v>3761</v>
      </c>
      <c r="B3998" s="196" t="s">
        <v>3762</v>
      </c>
      <c r="C3998" s="196" t="s">
        <v>3106</v>
      </c>
      <c r="D3998" s="196" t="s">
        <v>4012</v>
      </c>
      <c r="E3998" s="197" t="s">
        <v>11</v>
      </c>
      <c r="F3998" s="196" t="s">
        <v>11</v>
      </c>
      <c r="G3998" s="196">
        <v>89550</v>
      </c>
      <c r="H3998" s="196" t="s">
        <v>4145</v>
      </c>
      <c r="I3998" s="196" t="s">
        <v>96</v>
      </c>
      <c r="J3998" s="196" t="s">
        <v>62</v>
      </c>
      <c r="K3998" s="197">
        <v>42.31</v>
      </c>
      <c r="L3998" s="196" t="s">
        <v>63</v>
      </c>
      <c r="M3998"/>
    </row>
    <row r="3999" spans="1:13" ht="13.5" hidden="1" x14ac:dyDescent="0.25">
      <c r="A3999" s="196" t="s">
        <v>3761</v>
      </c>
      <c r="B3999" s="196" t="s">
        <v>3762</v>
      </c>
      <c r="C3999" s="196" t="s">
        <v>3106</v>
      </c>
      <c r="D3999" s="196" t="s">
        <v>4012</v>
      </c>
      <c r="E3999" s="197" t="s">
        <v>11</v>
      </c>
      <c r="F3999" s="196" t="s">
        <v>11</v>
      </c>
      <c r="G3999" s="196">
        <v>89551</v>
      </c>
      <c r="H3999" s="196" t="s">
        <v>4146</v>
      </c>
      <c r="I3999" s="196" t="s">
        <v>96</v>
      </c>
      <c r="J3999" s="196" t="s">
        <v>62</v>
      </c>
      <c r="K3999" s="197">
        <v>8.98</v>
      </c>
      <c r="L3999" s="196" t="s">
        <v>63</v>
      </c>
      <c r="M3999"/>
    </row>
    <row r="4000" spans="1:13" ht="13.5" hidden="1" x14ac:dyDescent="0.25">
      <c r="A4000" s="196" t="s">
        <v>3761</v>
      </c>
      <c r="B4000" s="196" t="s">
        <v>3762</v>
      </c>
      <c r="C4000" s="196" t="s">
        <v>3106</v>
      </c>
      <c r="D4000" s="196" t="s">
        <v>4012</v>
      </c>
      <c r="E4000" s="197" t="s">
        <v>11</v>
      </c>
      <c r="F4000" s="196" t="s">
        <v>11</v>
      </c>
      <c r="G4000" s="196">
        <v>89552</v>
      </c>
      <c r="H4000" s="196" t="s">
        <v>4147</v>
      </c>
      <c r="I4000" s="196" t="s">
        <v>96</v>
      </c>
      <c r="J4000" s="196" t="s">
        <v>62</v>
      </c>
      <c r="K4000" s="197">
        <v>18.07</v>
      </c>
      <c r="L4000" s="196" t="s">
        <v>63</v>
      </c>
      <c r="M4000"/>
    </row>
    <row r="4001" spans="1:13" ht="13.5" hidden="1" x14ac:dyDescent="0.25">
      <c r="A4001" s="196" t="s">
        <v>3761</v>
      </c>
      <c r="B4001" s="196" t="s">
        <v>3762</v>
      </c>
      <c r="C4001" s="196" t="s">
        <v>3106</v>
      </c>
      <c r="D4001" s="196" t="s">
        <v>4012</v>
      </c>
      <c r="E4001" s="197" t="s">
        <v>11</v>
      </c>
      <c r="F4001" s="196" t="s">
        <v>11</v>
      </c>
      <c r="G4001" s="196">
        <v>89553</v>
      </c>
      <c r="H4001" s="196" t="s">
        <v>4148</v>
      </c>
      <c r="I4001" s="196" t="s">
        <v>96</v>
      </c>
      <c r="J4001" s="196" t="s">
        <v>62</v>
      </c>
      <c r="K4001" s="197">
        <v>6.38</v>
      </c>
      <c r="L4001" s="196" t="s">
        <v>63</v>
      </c>
      <c r="M4001"/>
    </row>
    <row r="4002" spans="1:13" ht="13.5" hidden="1" x14ac:dyDescent="0.25">
      <c r="A4002" s="196" t="s">
        <v>3761</v>
      </c>
      <c r="B4002" s="196" t="s">
        <v>3762</v>
      </c>
      <c r="C4002" s="196" t="s">
        <v>3106</v>
      </c>
      <c r="D4002" s="196" t="s">
        <v>4012</v>
      </c>
      <c r="E4002" s="197" t="s">
        <v>11</v>
      </c>
      <c r="F4002" s="196" t="s">
        <v>11</v>
      </c>
      <c r="G4002" s="196">
        <v>89554</v>
      </c>
      <c r="H4002" s="196" t="s">
        <v>4149</v>
      </c>
      <c r="I4002" s="196" t="s">
        <v>96</v>
      </c>
      <c r="J4002" s="196" t="s">
        <v>62</v>
      </c>
      <c r="K4002" s="197">
        <v>28.82</v>
      </c>
      <c r="L4002" s="196" t="s">
        <v>63</v>
      </c>
      <c r="M4002"/>
    </row>
    <row r="4003" spans="1:13" ht="13.5" hidden="1" x14ac:dyDescent="0.25">
      <c r="A4003" s="196" t="s">
        <v>3761</v>
      </c>
      <c r="B4003" s="196" t="s">
        <v>3762</v>
      </c>
      <c r="C4003" s="196" t="s">
        <v>3106</v>
      </c>
      <c r="D4003" s="196" t="s">
        <v>4012</v>
      </c>
      <c r="E4003" s="197" t="s">
        <v>11</v>
      </c>
      <c r="F4003" s="196" t="s">
        <v>11</v>
      </c>
      <c r="G4003" s="196">
        <v>89555</v>
      </c>
      <c r="H4003" s="196" t="s">
        <v>4150</v>
      </c>
      <c r="I4003" s="196" t="s">
        <v>96</v>
      </c>
      <c r="J4003" s="196" t="s">
        <v>62</v>
      </c>
      <c r="K4003" s="197">
        <v>20.99</v>
      </c>
      <c r="L4003" s="196" t="s">
        <v>63</v>
      </c>
      <c r="M4003"/>
    </row>
    <row r="4004" spans="1:13" ht="13.5" hidden="1" x14ac:dyDescent="0.25">
      <c r="A4004" s="196" t="s">
        <v>3761</v>
      </c>
      <c r="B4004" s="196" t="s">
        <v>3762</v>
      </c>
      <c r="C4004" s="196" t="s">
        <v>3106</v>
      </c>
      <c r="D4004" s="196" t="s">
        <v>4012</v>
      </c>
      <c r="E4004" s="197" t="s">
        <v>11</v>
      </c>
      <c r="F4004" s="196" t="s">
        <v>11</v>
      </c>
      <c r="G4004" s="196">
        <v>89556</v>
      </c>
      <c r="H4004" s="196" t="s">
        <v>4151</v>
      </c>
      <c r="I4004" s="196" t="s">
        <v>96</v>
      </c>
      <c r="J4004" s="196" t="s">
        <v>62</v>
      </c>
      <c r="K4004" s="197">
        <v>40.950000000000003</v>
      </c>
      <c r="L4004" s="196" t="s">
        <v>63</v>
      </c>
      <c r="M4004"/>
    </row>
    <row r="4005" spans="1:13" ht="13.5" hidden="1" x14ac:dyDescent="0.25">
      <c r="A4005" s="196" t="s">
        <v>3761</v>
      </c>
      <c r="B4005" s="196" t="s">
        <v>3762</v>
      </c>
      <c r="C4005" s="196" t="s">
        <v>3106</v>
      </c>
      <c r="D4005" s="196" t="s">
        <v>4012</v>
      </c>
      <c r="E4005" s="197" t="s">
        <v>11</v>
      </c>
      <c r="F4005" s="196" t="s">
        <v>11</v>
      </c>
      <c r="G4005" s="196">
        <v>89557</v>
      </c>
      <c r="H4005" s="196" t="s">
        <v>4152</v>
      </c>
      <c r="I4005" s="196" t="s">
        <v>96</v>
      </c>
      <c r="J4005" s="196" t="s">
        <v>62</v>
      </c>
      <c r="K4005" s="197">
        <v>32.450000000000003</v>
      </c>
      <c r="L4005" s="196" t="s">
        <v>63</v>
      </c>
      <c r="M4005"/>
    </row>
    <row r="4006" spans="1:13" ht="13.5" hidden="1" x14ac:dyDescent="0.25">
      <c r="A4006" s="196" t="s">
        <v>3761</v>
      </c>
      <c r="B4006" s="196" t="s">
        <v>3762</v>
      </c>
      <c r="C4006" s="196" t="s">
        <v>3106</v>
      </c>
      <c r="D4006" s="196" t="s">
        <v>4012</v>
      </c>
      <c r="E4006" s="197" t="s">
        <v>11</v>
      </c>
      <c r="F4006" s="196" t="s">
        <v>11</v>
      </c>
      <c r="G4006" s="196">
        <v>89558</v>
      </c>
      <c r="H4006" s="196" t="s">
        <v>4153</v>
      </c>
      <c r="I4006" s="196" t="s">
        <v>96</v>
      </c>
      <c r="J4006" s="196" t="s">
        <v>62</v>
      </c>
      <c r="K4006" s="197">
        <v>10.39</v>
      </c>
      <c r="L4006" s="196" t="s">
        <v>63</v>
      </c>
      <c r="M4006"/>
    </row>
    <row r="4007" spans="1:13" ht="13.5" hidden="1" x14ac:dyDescent="0.25">
      <c r="A4007" s="196" t="s">
        <v>3761</v>
      </c>
      <c r="B4007" s="196" t="s">
        <v>3762</v>
      </c>
      <c r="C4007" s="196" t="s">
        <v>3106</v>
      </c>
      <c r="D4007" s="196" t="s">
        <v>4012</v>
      </c>
      <c r="E4007" s="197" t="s">
        <v>11</v>
      </c>
      <c r="F4007" s="196" t="s">
        <v>11</v>
      </c>
      <c r="G4007" s="196">
        <v>89559</v>
      </c>
      <c r="H4007" s="196" t="s">
        <v>4154</v>
      </c>
      <c r="I4007" s="196" t="s">
        <v>96</v>
      </c>
      <c r="J4007" s="196" t="s">
        <v>62</v>
      </c>
      <c r="K4007" s="197">
        <v>69.010000000000005</v>
      </c>
      <c r="L4007" s="196" t="s">
        <v>63</v>
      </c>
      <c r="M4007"/>
    </row>
    <row r="4008" spans="1:13" ht="13.5" hidden="1" x14ac:dyDescent="0.25">
      <c r="A4008" s="196" t="s">
        <v>3761</v>
      </c>
      <c r="B4008" s="196" t="s">
        <v>3762</v>
      </c>
      <c r="C4008" s="196" t="s">
        <v>3106</v>
      </c>
      <c r="D4008" s="196" t="s">
        <v>4012</v>
      </c>
      <c r="E4008" s="197" t="s">
        <v>11</v>
      </c>
      <c r="F4008" s="196" t="s">
        <v>11</v>
      </c>
      <c r="G4008" s="196">
        <v>89560</v>
      </c>
      <c r="H4008" s="196" t="s">
        <v>4155</v>
      </c>
      <c r="I4008" s="196" t="s">
        <v>96</v>
      </c>
      <c r="J4008" s="196" t="s">
        <v>62</v>
      </c>
      <c r="K4008" s="197">
        <v>33.450000000000003</v>
      </c>
      <c r="L4008" s="196" t="s">
        <v>63</v>
      </c>
      <c r="M4008"/>
    </row>
    <row r="4009" spans="1:13" ht="13.5" hidden="1" x14ac:dyDescent="0.25">
      <c r="A4009" s="196" t="s">
        <v>3761</v>
      </c>
      <c r="B4009" s="196" t="s">
        <v>3762</v>
      </c>
      <c r="C4009" s="196" t="s">
        <v>3106</v>
      </c>
      <c r="D4009" s="196" t="s">
        <v>4012</v>
      </c>
      <c r="E4009" s="197" t="s">
        <v>11</v>
      </c>
      <c r="F4009" s="196" t="s">
        <v>11</v>
      </c>
      <c r="G4009" s="196">
        <v>89561</v>
      </c>
      <c r="H4009" s="196" t="s">
        <v>4156</v>
      </c>
      <c r="I4009" s="196" t="s">
        <v>96</v>
      </c>
      <c r="J4009" s="196" t="s">
        <v>62</v>
      </c>
      <c r="K4009" s="197">
        <v>15.89</v>
      </c>
      <c r="L4009" s="196" t="s">
        <v>63</v>
      </c>
      <c r="M4009"/>
    </row>
    <row r="4010" spans="1:13" ht="13.5" hidden="1" x14ac:dyDescent="0.25">
      <c r="A4010" s="196" t="s">
        <v>3761</v>
      </c>
      <c r="B4010" s="196" t="s">
        <v>3762</v>
      </c>
      <c r="C4010" s="196" t="s">
        <v>3106</v>
      </c>
      <c r="D4010" s="196" t="s">
        <v>4012</v>
      </c>
      <c r="E4010" s="197" t="s">
        <v>11</v>
      </c>
      <c r="F4010" s="196" t="s">
        <v>11</v>
      </c>
      <c r="G4010" s="196">
        <v>89562</v>
      </c>
      <c r="H4010" s="196" t="s">
        <v>4157</v>
      </c>
      <c r="I4010" s="196" t="s">
        <v>96</v>
      </c>
      <c r="J4010" s="196" t="s">
        <v>62</v>
      </c>
      <c r="K4010" s="197">
        <v>10.83</v>
      </c>
      <c r="L4010" s="196" t="s">
        <v>63</v>
      </c>
      <c r="M4010"/>
    </row>
    <row r="4011" spans="1:13" ht="13.5" hidden="1" x14ac:dyDescent="0.25">
      <c r="A4011" s="196" t="s">
        <v>3761</v>
      </c>
      <c r="B4011" s="196" t="s">
        <v>3762</v>
      </c>
      <c r="C4011" s="196" t="s">
        <v>3106</v>
      </c>
      <c r="D4011" s="196" t="s">
        <v>4012</v>
      </c>
      <c r="E4011" s="197" t="s">
        <v>11</v>
      </c>
      <c r="F4011" s="196" t="s">
        <v>11</v>
      </c>
      <c r="G4011" s="196">
        <v>89563</v>
      </c>
      <c r="H4011" s="196" t="s">
        <v>4158</v>
      </c>
      <c r="I4011" s="196" t="s">
        <v>96</v>
      </c>
      <c r="J4011" s="196" t="s">
        <v>62</v>
      </c>
      <c r="K4011" s="197">
        <v>35.6</v>
      </c>
      <c r="L4011" s="196" t="s">
        <v>63</v>
      </c>
      <c r="M4011"/>
    </row>
    <row r="4012" spans="1:13" ht="13.5" hidden="1" x14ac:dyDescent="0.25">
      <c r="A4012" s="196" t="s">
        <v>3761</v>
      </c>
      <c r="B4012" s="196" t="s">
        <v>3762</v>
      </c>
      <c r="C4012" s="196" t="s">
        <v>3106</v>
      </c>
      <c r="D4012" s="196" t="s">
        <v>4012</v>
      </c>
      <c r="E4012" s="197" t="s">
        <v>11</v>
      </c>
      <c r="F4012" s="196" t="s">
        <v>11</v>
      </c>
      <c r="G4012" s="196">
        <v>89564</v>
      </c>
      <c r="H4012" s="196" t="s">
        <v>4159</v>
      </c>
      <c r="I4012" s="196" t="s">
        <v>96</v>
      </c>
      <c r="J4012" s="196" t="s">
        <v>62</v>
      </c>
      <c r="K4012" s="197">
        <v>15.64</v>
      </c>
      <c r="L4012" s="196" t="s">
        <v>63</v>
      </c>
      <c r="M4012"/>
    </row>
    <row r="4013" spans="1:13" ht="13.5" hidden="1" x14ac:dyDescent="0.25">
      <c r="A4013" s="196" t="s">
        <v>3761</v>
      </c>
      <c r="B4013" s="196" t="s">
        <v>3762</v>
      </c>
      <c r="C4013" s="196" t="s">
        <v>3106</v>
      </c>
      <c r="D4013" s="196" t="s">
        <v>4012</v>
      </c>
      <c r="E4013" s="197" t="s">
        <v>11</v>
      </c>
      <c r="F4013" s="196" t="s">
        <v>11</v>
      </c>
      <c r="G4013" s="196">
        <v>89565</v>
      </c>
      <c r="H4013" s="196" t="s">
        <v>4160</v>
      </c>
      <c r="I4013" s="196" t="s">
        <v>96</v>
      </c>
      <c r="J4013" s="196" t="s">
        <v>62</v>
      </c>
      <c r="K4013" s="197">
        <v>57.91</v>
      </c>
      <c r="L4013" s="196" t="s">
        <v>63</v>
      </c>
      <c r="M4013"/>
    </row>
    <row r="4014" spans="1:13" ht="13.5" hidden="1" x14ac:dyDescent="0.25">
      <c r="A4014" s="196" t="s">
        <v>3761</v>
      </c>
      <c r="B4014" s="196" t="s">
        <v>3762</v>
      </c>
      <c r="C4014" s="196" t="s">
        <v>3106</v>
      </c>
      <c r="D4014" s="196" t="s">
        <v>4012</v>
      </c>
      <c r="E4014" s="197" t="s">
        <v>11</v>
      </c>
      <c r="F4014" s="196" t="s">
        <v>11</v>
      </c>
      <c r="G4014" s="196">
        <v>89566</v>
      </c>
      <c r="H4014" s="196" t="s">
        <v>4161</v>
      </c>
      <c r="I4014" s="196" t="s">
        <v>96</v>
      </c>
      <c r="J4014" s="196" t="s">
        <v>62</v>
      </c>
      <c r="K4014" s="197">
        <v>49.01</v>
      </c>
      <c r="L4014" s="196" t="s">
        <v>63</v>
      </c>
      <c r="M4014"/>
    </row>
    <row r="4015" spans="1:13" ht="13.5" hidden="1" x14ac:dyDescent="0.25">
      <c r="A4015" s="196" t="s">
        <v>3761</v>
      </c>
      <c r="B4015" s="196" t="s">
        <v>3762</v>
      </c>
      <c r="C4015" s="196" t="s">
        <v>3106</v>
      </c>
      <c r="D4015" s="196" t="s">
        <v>4012</v>
      </c>
      <c r="E4015" s="197" t="s">
        <v>11</v>
      </c>
      <c r="F4015" s="196" t="s">
        <v>11</v>
      </c>
      <c r="G4015" s="196">
        <v>89567</v>
      </c>
      <c r="H4015" s="196" t="s">
        <v>4162</v>
      </c>
      <c r="I4015" s="196" t="s">
        <v>96</v>
      </c>
      <c r="J4015" s="196" t="s">
        <v>62</v>
      </c>
      <c r="K4015" s="197">
        <v>83.13</v>
      </c>
      <c r="L4015" s="196" t="s">
        <v>63</v>
      </c>
      <c r="M4015"/>
    </row>
    <row r="4016" spans="1:13" ht="13.5" hidden="1" x14ac:dyDescent="0.25">
      <c r="A4016" s="196" t="s">
        <v>3761</v>
      </c>
      <c r="B4016" s="196" t="s">
        <v>3762</v>
      </c>
      <c r="C4016" s="196" t="s">
        <v>3106</v>
      </c>
      <c r="D4016" s="196" t="s">
        <v>4012</v>
      </c>
      <c r="E4016" s="197" t="s">
        <v>11</v>
      </c>
      <c r="F4016" s="196" t="s">
        <v>11</v>
      </c>
      <c r="G4016" s="196">
        <v>89568</v>
      </c>
      <c r="H4016" s="196" t="s">
        <v>4163</v>
      </c>
      <c r="I4016" s="196" t="s">
        <v>96</v>
      </c>
      <c r="J4016" s="196" t="s">
        <v>62</v>
      </c>
      <c r="K4016" s="197">
        <v>31.11</v>
      </c>
      <c r="L4016" s="196" t="s">
        <v>63</v>
      </c>
      <c r="M4016"/>
    </row>
    <row r="4017" spans="1:13" ht="13.5" hidden="1" x14ac:dyDescent="0.25">
      <c r="A4017" s="196" t="s">
        <v>3761</v>
      </c>
      <c r="B4017" s="196" t="s">
        <v>3762</v>
      </c>
      <c r="C4017" s="196" t="s">
        <v>3106</v>
      </c>
      <c r="D4017" s="196" t="s">
        <v>4012</v>
      </c>
      <c r="E4017" s="197" t="s">
        <v>11</v>
      </c>
      <c r="F4017" s="196" t="s">
        <v>11</v>
      </c>
      <c r="G4017" s="196">
        <v>89569</v>
      </c>
      <c r="H4017" s="196" t="s">
        <v>4164</v>
      </c>
      <c r="I4017" s="196" t="s">
        <v>96</v>
      </c>
      <c r="J4017" s="196" t="s">
        <v>62</v>
      </c>
      <c r="K4017" s="197">
        <v>97.21</v>
      </c>
      <c r="L4017" s="196" t="s">
        <v>63</v>
      </c>
      <c r="M4017"/>
    </row>
    <row r="4018" spans="1:13" ht="13.5" hidden="1" x14ac:dyDescent="0.25">
      <c r="A4018" s="196" t="s">
        <v>3761</v>
      </c>
      <c r="B4018" s="196" t="s">
        <v>3762</v>
      </c>
      <c r="C4018" s="196" t="s">
        <v>3106</v>
      </c>
      <c r="D4018" s="196" t="s">
        <v>4012</v>
      </c>
      <c r="E4018" s="197" t="s">
        <v>11</v>
      </c>
      <c r="F4018" s="196" t="s">
        <v>11</v>
      </c>
      <c r="G4018" s="196">
        <v>89570</v>
      </c>
      <c r="H4018" s="196" t="s">
        <v>4165</v>
      </c>
      <c r="I4018" s="196" t="s">
        <v>96</v>
      </c>
      <c r="J4018" s="196" t="s">
        <v>62</v>
      </c>
      <c r="K4018" s="197">
        <v>11.88</v>
      </c>
      <c r="L4018" s="196" t="s">
        <v>63</v>
      </c>
      <c r="M4018"/>
    </row>
    <row r="4019" spans="1:13" ht="13.5" hidden="1" x14ac:dyDescent="0.25">
      <c r="A4019" s="196" t="s">
        <v>3761</v>
      </c>
      <c r="B4019" s="196" t="s">
        <v>3762</v>
      </c>
      <c r="C4019" s="196" t="s">
        <v>3106</v>
      </c>
      <c r="D4019" s="196" t="s">
        <v>4012</v>
      </c>
      <c r="E4019" s="197" t="s">
        <v>11</v>
      </c>
      <c r="F4019" s="196" t="s">
        <v>11</v>
      </c>
      <c r="G4019" s="196">
        <v>89571</v>
      </c>
      <c r="H4019" s="196" t="s">
        <v>4166</v>
      </c>
      <c r="I4019" s="196" t="s">
        <v>96</v>
      </c>
      <c r="J4019" s="196" t="s">
        <v>62</v>
      </c>
      <c r="K4019" s="197">
        <v>71.930000000000007</v>
      </c>
      <c r="L4019" s="196" t="s">
        <v>63</v>
      </c>
      <c r="M4019"/>
    </row>
    <row r="4020" spans="1:13" ht="13.5" hidden="1" x14ac:dyDescent="0.25">
      <c r="A4020" s="196" t="s">
        <v>3761</v>
      </c>
      <c r="B4020" s="196" t="s">
        <v>3762</v>
      </c>
      <c r="C4020" s="196" t="s">
        <v>3106</v>
      </c>
      <c r="D4020" s="196" t="s">
        <v>4012</v>
      </c>
      <c r="E4020" s="197" t="s">
        <v>11</v>
      </c>
      <c r="F4020" s="196" t="s">
        <v>11</v>
      </c>
      <c r="G4020" s="196">
        <v>89572</v>
      </c>
      <c r="H4020" s="196" t="s">
        <v>4167</v>
      </c>
      <c r="I4020" s="196" t="s">
        <v>96</v>
      </c>
      <c r="J4020" s="196" t="s">
        <v>62</v>
      </c>
      <c r="K4020" s="197">
        <v>9.3000000000000007</v>
      </c>
      <c r="L4020" s="196" t="s">
        <v>63</v>
      </c>
      <c r="M4020"/>
    </row>
    <row r="4021" spans="1:13" ht="13.5" hidden="1" x14ac:dyDescent="0.25">
      <c r="A4021" s="196" t="s">
        <v>3761</v>
      </c>
      <c r="B4021" s="196" t="s">
        <v>3762</v>
      </c>
      <c r="C4021" s="196" t="s">
        <v>3106</v>
      </c>
      <c r="D4021" s="196" t="s">
        <v>4012</v>
      </c>
      <c r="E4021" s="197" t="s">
        <v>11</v>
      </c>
      <c r="F4021" s="196" t="s">
        <v>11</v>
      </c>
      <c r="G4021" s="196">
        <v>89573</v>
      </c>
      <c r="H4021" s="196" t="s">
        <v>4168</v>
      </c>
      <c r="I4021" s="196" t="s">
        <v>96</v>
      </c>
      <c r="J4021" s="196" t="s">
        <v>62</v>
      </c>
      <c r="K4021" s="197">
        <v>79.069999999999993</v>
      </c>
      <c r="L4021" s="196" t="s">
        <v>63</v>
      </c>
      <c r="M4021"/>
    </row>
    <row r="4022" spans="1:13" ht="13.5" hidden="1" x14ac:dyDescent="0.25">
      <c r="A4022" s="196" t="s">
        <v>3761</v>
      </c>
      <c r="B4022" s="196" t="s">
        <v>3762</v>
      </c>
      <c r="C4022" s="196" t="s">
        <v>3106</v>
      </c>
      <c r="D4022" s="196" t="s">
        <v>4012</v>
      </c>
      <c r="E4022" s="197" t="s">
        <v>11</v>
      </c>
      <c r="F4022" s="196" t="s">
        <v>11</v>
      </c>
      <c r="G4022" s="196">
        <v>89574</v>
      </c>
      <c r="H4022" s="196" t="s">
        <v>4169</v>
      </c>
      <c r="I4022" s="196" t="s">
        <v>96</v>
      </c>
      <c r="J4022" s="196" t="s">
        <v>62</v>
      </c>
      <c r="K4022" s="197">
        <v>161.27000000000001</v>
      </c>
      <c r="L4022" s="196" t="s">
        <v>63</v>
      </c>
      <c r="M4022"/>
    </row>
    <row r="4023" spans="1:13" ht="13.5" hidden="1" x14ac:dyDescent="0.25">
      <c r="A4023" s="196" t="s">
        <v>3761</v>
      </c>
      <c r="B4023" s="196" t="s">
        <v>3762</v>
      </c>
      <c r="C4023" s="196" t="s">
        <v>3106</v>
      </c>
      <c r="D4023" s="196" t="s">
        <v>4012</v>
      </c>
      <c r="E4023" s="197" t="s">
        <v>11</v>
      </c>
      <c r="F4023" s="196" t="s">
        <v>11</v>
      </c>
      <c r="G4023" s="196">
        <v>89575</v>
      </c>
      <c r="H4023" s="196" t="s">
        <v>4170</v>
      </c>
      <c r="I4023" s="196" t="s">
        <v>96</v>
      </c>
      <c r="J4023" s="196" t="s">
        <v>62</v>
      </c>
      <c r="K4023" s="197">
        <v>12.32</v>
      </c>
      <c r="L4023" s="196" t="s">
        <v>63</v>
      </c>
      <c r="M4023"/>
    </row>
    <row r="4024" spans="1:13" ht="13.5" hidden="1" x14ac:dyDescent="0.25">
      <c r="A4024" s="196" t="s">
        <v>3761</v>
      </c>
      <c r="B4024" s="196" t="s">
        <v>3762</v>
      </c>
      <c r="C4024" s="196" t="s">
        <v>3106</v>
      </c>
      <c r="D4024" s="196" t="s">
        <v>4012</v>
      </c>
      <c r="E4024" s="197" t="s">
        <v>11</v>
      </c>
      <c r="F4024" s="196" t="s">
        <v>11</v>
      </c>
      <c r="G4024" s="196">
        <v>89577</v>
      </c>
      <c r="H4024" s="196" t="s">
        <v>4171</v>
      </c>
      <c r="I4024" s="196" t="s">
        <v>96</v>
      </c>
      <c r="J4024" s="196" t="s">
        <v>62</v>
      </c>
      <c r="K4024" s="197">
        <v>35.51</v>
      </c>
      <c r="L4024" s="196" t="s">
        <v>63</v>
      </c>
      <c r="M4024"/>
    </row>
    <row r="4025" spans="1:13" ht="13.5" hidden="1" x14ac:dyDescent="0.25">
      <c r="A4025" s="196" t="s">
        <v>3761</v>
      </c>
      <c r="B4025" s="196" t="s">
        <v>3762</v>
      </c>
      <c r="C4025" s="196" t="s">
        <v>3106</v>
      </c>
      <c r="D4025" s="196" t="s">
        <v>4012</v>
      </c>
      <c r="E4025" s="197" t="s">
        <v>11</v>
      </c>
      <c r="F4025" s="196" t="s">
        <v>11</v>
      </c>
      <c r="G4025" s="196">
        <v>89579</v>
      </c>
      <c r="H4025" s="196" t="s">
        <v>4172</v>
      </c>
      <c r="I4025" s="196" t="s">
        <v>96</v>
      </c>
      <c r="J4025" s="196" t="s">
        <v>62</v>
      </c>
      <c r="K4025" s="197">
        <v>12.09</v>
      </c>
      <c r="L4025" s="196" t="s">
        <v>63</v>
      </c>
      <c r="M4025"/>
    </row>
    <row r="4026" spans="1:13" ht="13.5" hidden="1" x14ac:dyDescent="0.25">
      <c r="A4026" s="196" t="s">
        <v>3761</v>
      </c>
      <c r="B4026" s="196" t="s">
        <v>3762</v>
      </c>
      <c r="C4026" s="196" t="s">
        <v>3106</v>
      </c>
      <c r="D4026" s="196" t="s">
        <v>4012</v>
      </c>
      <c r="E4026" s="197" t="s">
        <v>11</v>
      </c>
      <c r="F4026" s="196" t="s">
        <v>11</v>
      </c>
      <c r="G4026" s="196">
        <v>89581</v>
      </c>
      <c r="H4026" s="196" t="s">
        <v>4173</v>
      </c>
      <c r="I4026" s="196" t="s">
        <v>96</v>
      </c>
      <c r="J4026" s="196" t="s">
        <v>62</v>
      </c>
      <c r="K4026" s="197">
        <v>36.39</v>
      </c>
      <c r="L4026" s="196" t="s">
        <v>63</v>
      </c>
      <c r="M4026"/>
    </row>
    <row r="4027" spans="1:13" ht="13.5" hidden="1" x14ac:dyDescent="0.25">
      <c r="A4027" s="196" t="s">
        <v>3761</v>
      </c>
      <c r="B4027" s="196" t="s">
        <v>3762</v>
      </c>
      <c r="C4027" s="196" t="s">
        <v>3106</v>
      </c>
      <c r="D4027" s="196" t="s">
        <v>4012</v>
      </c>
      <c r="E4027" s="197" t="s">
        <v>11</v>
      </c>
      <c r="F4027" s="196" t="s">
        <v>11</v>
      </c>
      <c r="G4027" s="196">
        <v>89582</v>
      </c>
      <c r="H4027" s="196" t="s">
        <v>4174</v>
      </c>
      <c r="I4027" s="196" t="s">
        <v>96</v>
      </c>
      <c r="J4027" s="196" t="s">
        <v>62</v>
      </c>
      <c r="K4027" s="197">
        <v>36.880000000000003</v>
      </c>
      <c r="L4027" s="196" t="s">
        <v>63</v>
      </c>
      <c r="M4027"/>
    </row>
    <row r="4028" spans="1:13" ht="13.5" hidden="1" x14ac:dyDescent="0.25">
      <c r="A4028" s="196" t="s">
        <v>3761</v>
      </c>
      <c r="B4028" s="196" t="s">
        <v>3762</v>
      </c>
      <c r="C4028" s="196" t="s">
        <v>3106</v>
      </c>
      <c r="D4028" s="196" t="s">
        <v>4012</v>
      </c>
      <c r="E4028" s="197" t="s">
        <v>11</v>
      </c>
      <c r="F4028" s="196" t="s">
        <v>11</v>
      </c>
      <c r="G4028" s="196">
        <v>89583</v>
      </c>
      <c r="H4028" s="196" t="s">
        <v>4175</v>
      </c>
      <c r="I4028" s="196" t="s">
        <v>96</v>
      </c>
      <c r="J4028" s="196" t="s">
        <v>62</v>
      </c>
      <c r="K4028" s="197">
        <v>45.94</v>
      </c>
      <c r="L4028" s="196" t="s">
        <v>63</v>
      </c>
      <c r="M4028"/>
    </row>
    <row r="4029" spans="1:13" ht="13.5" hidden="1" x14ac:dyDescent="0.25">
      <c r="A4029" s="196" t="s">
        <v>3761</v>
      </c>
      <c r="B4029" s="196" t="s">
        <v>3762</v>
      </c>
      <c r="C4029" s="196" t="s">
        <v>3106</v>
      </c>
      <c r="D4029" s="196" t="s">
        <v>4012</v>
      </c>
      <c r="E4029" s="197" t="s">
        <v>11</v>
      </c>
      <c r="F4029" s="196" t="s">
        <v>11</v>
      </c>
      <c r="G4029" s="196">
        <v>89584</v>
      </c>
      <c r="H4029" s="196" t="s">
        <v>4176</v>
      </c>
      <c r="I4029" s="196" t="s">
        <v>96</v>
      </c>
      <c r="J4029" s="196" t="s">
        <v>62</v>
      </c>
      <c r="K4029" s="197">
        <v>48.27</v>
      </c>
      <c r="L4029" s="196" t="s">
        <v>63</v>
      </c>
      <c r="M4029"/>
    </row>
    <row r="4030" spans="1:13" ht="13.5" hidden="1" x14ac:dyDescent="0.25">
      <c r="A4030" s="196" t="s">
        <v>3761</v>
      </c>
      <c r="B4030" s="196" t="s">
        <v>3762</v>
      </c>
      <c r="C4030" s="196" t="s">
        <v>3106</v>
      </c>
      <c r="D4030" s="196" t="s">
        <v>4012</v>
      </c>
      <c r="E4030" s="197" t="s">
        <v>11</v>
      </c>
      <c r="F4030" s="196" t="s">
        <v>11</v>
      </c>
      <c r="G4030" s="196">
        <v>89585</v>
      </c>
      <c r="H4030" s="196" t="s">
        <v>4177</v>
      </c>
      <c r="I4030" s="196" t="s">
        <v>96</v>
      </c>
      <c r="J4030" s="196" t="s">
        <v>62</v>
      </c>
      <c r="K4030" s="197">
        <v>49.37</v>
      </c>
      <c r="L4030" s="196" t="s">
        <v>63</v>
      </c>
      <c r="M4030"/>
    </row>
    <row r="4031" spans="1:13" ht="13.5" hidden="1" x14ac:dyDescent="0.25">
      <c r="A4031" s="196" t="s">
        <v>3761</v>
      </c>
      <c r="B4031" s="196" t="s">
        <v>3762</v>
      </c>
      <c r="C4031" s="196" t="s">
        <v>3106</v>
      </c>
      <c r="D4031" s="196" t="s">
        <v>4012</v>
      </c>
      <c r="E4031" s="197" t="s">
        <v>11</v>
      </c>
      <c r="F4031" s="196" t="s">
        <v>11</v>
      </c>
      <c r="G4031" s="196">
        <v>89587</v>
      </c>
      <c r="H4031" s="196" t="s">
        <v>4178</v>
      </c>
      <c r="I4031" s="196" t="s">
        <v>96</v>
      </c>
      <c r="J4031" s="196" t="s">
        <v>62</v>
      </c>
      <c r="K4031" s="197">
        <v>54.11</v>
      </c>
      <c r="L4031" s="196" t="s">
        <v>63</v>
      </c>
      <c r="M4031"/>
    </row>
    <row r="4032" spans="1:13" ht="13.5" hidden="1" x14ac:dyDescent="0.25">
      <c r="A4032" s="196" t="s">
        <v>3761</v>
      </c>
      <c r="B4032" s="196" t="s">
        <v>3762</v>
      </c>
      <c r="C4032" s="196" t="s">
        <v>3106</v>
      </c>
      <c r="D4032" s="196" t="s">
        <v>4012</v>
      </c>
      <c r="E4032" s="197" t="s">
        <v>11</v>
      </c>
      <c r="F4032" s="196" t="s">
        <v>11</v>
      </c>
      <c r="G4032" s="196">
        <v>89590</v>
      </c>
      <c r="H4032" s="196" t="s">
        <v>4179</v>
      </c>
      <c r="I4032" s="196" t="s">
        <v>96</v>
      </c>
      <c r="J4032" s="196" t="s">
        <v>62</v>
      </c>
      <c r="K4032" s="197">
        <v>140.24</v>
      </c>
      <c r="L4032" s="196" t="s">
        <v>63</v>
      </c>
      <c r="M4032"/>
    </row>
    <row r="4033" spans="1:13" ht="13.5" hidden="1" x14ac:dyDescent="0.25">
      <c r="A4033" s="196" t="s">
        <v>3761</v>
      </c>
      <c r="B4033" s="196" t="s">
        <v>3762</v>
      </c>
      <c r="C4033" s="196" t="s">
        <v>3106</v>
      </c>
      <c r="D4033" s="196" t="s">
        <v>4012</v>
      </c>
      <c r="E4033" s="197" t="s">
        <v>11</v>
      </c>
      <c r="F4033" s="196" t="s">
        <v>11</v>
      </c>
      <c r="G4033" s="196">
        <v>89591</v>
      </c>
      <c r="H4033" s="196" t="s">
        <v>4180</v>
      </c>
      <c r="I4033" s="196" t="s">
        <v>96</v>
      </c>
      <c r="J4033" s="196" t="s">
        <v>62</v>
      </c>
      <c r="K4033" s="197">
        <v>136.86000000000001</v>
      </c>
      <c r="L4033" s="196" t="s">
        <v>63</v>
      </c>
      <c r="M4033"/>
    </row>
    <row r="4034" spans="1:13" ht="13.5" hidden="1" x14ac:dyDescent="0.25">
      <c r="A4034" s="196" t="s">
        <v>3761</v>
      </c>
      <c r="B4034" s="196" t="s">
        <v>3762</v>
      </c>
      <c r="C4034" s="196" t="s">
        <v>3106</v>
      </c>
      <c r="D4034" s="196" t="s">
        <v>4012</v>
      </c>
      <c r="E4034" s="197" t="s">
        <v>11</v>
      </c>
      <c r="F4034" s="196" t="s">
        <v>11</v>
      </c>
      <c r="G4034" s="196">
        <v>89592</v>
      </c>
      <c r="H4034" s="196" t="s">
        <v>4181</v>
      </c>
      <c r="I4034" s="196" t="s">
        <v>96</v>
      </c>
      <c r="J4034" s="196" t="s">
        <v>62</v>
      </c>
      <c r="K4034" s="197">
        <v>166.54</v>
      </c>
      <c r="L4034" s="196" t="s">
        <v>63</v>
      </c>
      <c r="M4034"/>
    </row>
    <row r="4035" spans="1:13" ht="13.5" hidden="1" x14ac:dyDescent="0.25">
      <c r="A4035" s="196" t="s">
        <v>3761</v>
      </c>
      <c r="B4035" s="196" t="s">
        <v>3762</v>
      </c>
      <c r="C4035" s="196" t="s">
        <v>3106</v>
      </c>
      <c r="D4035" s="196" t="s">
        <v>4012</v>
      </c>
      <c r="E4035" s="197" t="s">
        <v>11</v>
      </c>
      <c r="F4035" s="196" t="s">
        <v>11</v>
      </c>
      <c r="G4035" s="196">
        <v>89593</v>
      </c>
      <c r="H4035" s="196" t="s">
        <v>4182</v>
      </c>
      <c r="I4035" s="196" t="s">
        <v>96</v>
      </c>
      <c r="J4035" s="196" t="s">
        <v>62</v>
      </c>
      <c r="K4035" s="197">
        <v>24.34</v>
      </c>
      <c r="L4035" s="196" t="s">
        <v>63</v>
      </c>
      <c r="M4035"/>
    </row>
    <row r="4036" spans="1:13" ht="13.5" hidden="1" x14ac:dyDescent="0.25">
      <c r="A4036" s="196" t="s">
        <v>3761</v>
      </c>
      <c r="B4036" s="196" t="s">
        <v>3762</v>
      </c>
      <c r="C4036" s="196" t="s">
        <v>3106</v>
      </c>
      <c r="D4036" s="196" t="s">
        <v>4012</v>
      </c>
      <c r="E4036" s="197" t="s">
        <v>11</v>
      </c>
      <c r="F4036" s="196" t="s">
        <v>11</v>
      </c>
      <c r="G4036" s="196">
        <v>89594</v>
      </c>
      <c r="H4036" s="196" t="s">
        <v>4183</v>
      </c>
      <c r="I4036" s="196" t="s">
        <v>96</v>
      </c>
      <c r="J4036" s="196" t="s">
        <v>62</v>
      </c>
      <c r="K4036" s="197">
        <v>34.619999999999997</v>
      </c>
      <c r="L4036" s="196" t="s">
        <v>63</v>
      </c>
      <c r="M4036"/>
    </row>
    <row r="4037" spans="1:13" ht="13.5" hidden="1" x14ac:dyDescent="0.25">
      <c r="A4037" s="196" t="s">
        <v>3761</v>
      </c>
      <c r="B4037" s="196" t="s">
        <v>3762</v>
      </c>
      <c r="C4037" s="196" t="s">
        <v>3106</v>
      </c>
      <c r="D4037" s="196" t="s">
        <v>4012</v>
      </c>
      <c r="E4037" s="197" t="s">
        <v>11</v>
      </c>
      <c r="F4037" s="196" t="s">
        <v>11</v>
      </c>
      <c r="G4037" s="196">
        <v>89595</v>
      </c>
      <c r="H4037" s="196" t="s">
        <v>4184</v>
      </c>
      <c r="I4037" s="196" t="s">
        <v>96</v>
      </c>
      <c r="J4037" s="196" t="s">
        <v>62</v>
      </c>
      <c r="K4037" s="197">
        <v>14.74</v>
      </c>
      <c r="L4037" s="196" t="s">
        <v>63</v>
      </c>
      <c r="M4037"/>
    </row>
    <row r="4038" spans="1:13" ht="13.5" hidden="1" x14ac:dyDescent="0.25">
      <c r="A4038" s="196" t="s">
        <v>3761</v>
      </c>
      <c r="B4038" s="196" t="s">
        <v>3762</v>
      </c>
      <c r="C4038" s="196" t="s">
        <v>3106</v>
      </c>
      <c r="D4038" s="196" t="s">
        <v>4012</v>
      </c>
      <c r="E4038" s="197" t="s">
        <v>11</v>
      </c>
      <c r="F4038" s="196" t="s">
        <v>11</v>
      </c>
      <c r="G4038" s="196">
        <v>89596</v>
      </c>
      <c r="H4038" s="196" t="s">
        <v>4185</v>
      </c>
      <c r="I4038" s="196" t="s">
        <v>96</v>
      </c>
      <c r="J4038" s="196" t="s">
        <v>62</v>
      </c>
      <c r="K4038" s="197">
        <v>11.1</v>
      </c>
      <c r="L4038" s="196" t="s">
        <v>63</v>
      </c>
      <c r="M4038"/>
    </row>
    <row r="4039" spans="1:13" ht="13.5" hidden="1" x14ac:dyDescent="0.25">
      <c r="A4039" s="196" t="s">
        <v>3761</v>
      </c>
      <c r="B4039" s="196" t="s">
        <v>3762</v>
      </c>
      <c r="C4039" s="196" t="s">
        <v>3106</v>
      </c>
      <c r="D4039" s="196" t="s">
        <v>4012</v>
      </c>
      <c r="E4039" s="197" t="s">
        <v>11</v>
      </c>
      <c r="F4039" s="196" t="s">
        <v>11</v>
      </c>
      <c r="G4039" s="196">
        <v>89597</v>
      </c>
      <c r="H4039" s="196" t="s">
        <v>4186</v>
      </c>
      <c r="I4039" s="196" t="s">
        <v>96</v>
      </c>
      <c r="J4039" s="196" t="s">
        <v>62</v>
      </c>
      <c r="K4039" s="197">
        <v>22.77</v>
      </c>
      <c r="L4039" s="196" t="s">
        <v>63</v>
      </c>
      <c r="M4039"/>
    </row>
    <row r="4040" spans="1:13" ht="13.5" hidden="1" x14ac:dyDescent="0.25">
      <c r="A4040" s="196" t="s">
        <v>3761</v>
      </c>
      <c r="B4040" s="196" t="s">
        <v>3762</v>
      </c>
      <c r="C4040" s="196" t="s">
        <v>3106</v>
      </c>
      <c r="D4040" s="196" t="s">
        <v>4012</v>
      </c>
      <c r="E4040" s="197" t="s">
        <v>11</v>
      </c>
      <c r="F4040" s="196" t="s">
        <v>11</v>
      </c>
      <c r="G4040" s="196">
        <v>89598</v>
      </c>
      <c r="H4040" s="196" t="s">
        <v>4187</v>
      </c>
      <c r="I4040" s="196" t="s">
        <v>96</v>
      </c>
      <c r="J4040" s="196" t="s">
        <v>62</v>
      </c>
      <c r="K4040" s="197">
        <v>47.59</v>
      </c>
      <c r="L4040" s="196" t="s">
        <v>63</v>
      </c>
      <c r="M4040"/>
    </row>
    <row r="4041" spans="1:13" ht="13.5" hidden="1" x14ac:dyDescent="0.25">
      <c r="A4041" s="196" t="s">
        <v>3761</v>
      </c>
      <c r="B4041" s="196" t="s">
        <v>3762</v>
      </c>
      <c r="C4041" s="196" t="s">
        <v>3106</v>
      </c>
      <c r="D4041" s="196" t="s">
        <v>4012</v>
      </c>
      <c r="E4041" s="197" t="s">
        <v>11</v>
      </c>
      <c r="F4041" s="196" t="s">
        <v>11</v>
      </c>
      <c r="G4041" s="196">
        <v>89599</v>
      </c>
      <c r="H4041" s="196" t="s">
        <v>4188</v>
      </c>
      <c r="I4041" s="196" t="s">
        <v>96</v>
      </c>
      <c r="J4041" s="196" t="s">
        <v>62</v>
      </c>
      <c r="K4041" s="197">
        <v>26.48</v>
      </c>
      <c r="L4041" s="196" t="s">
        <v>63</v>
      </c>
      <c r="M4041"/>
    </row>
    <row r="4042" spans="1:13" ht="13.5" hidden="1" x14ac:dyDescent="0.25">
      <c r="A4042" s="196" t="s">
        <v>3761</v>
      </c>
      <c r="B4042" s="196" t="s">
        <v>3762</v>
      </c>
      <c r="C4042" s="196" t="s">
        <v>3106</v>
      </c>
      <c r="D4042" s="196" t="s">
        <v>4012</v>
      </c>
      <c r="E4042" s="197" t="s">
        <v>11</v>
      </c>
      <c r="F4042" s="196" t="s">
        <v>11</v>
      </c>
      <c r="G4042" s="196">
        <v>89600</v>
      </c>
      <c r="H4042" s="196" t="s">
        <v>4189</v>
      </c>
      <c r="I4042" s="196" t="s">
        <v>96</v>
      </c>
      <c r="J4042" s="196" t="s">
        <v>62</v>
      </c>
      <c r="K4042" s="197">
        <v>26.97</v>
      </c>
      <c r="L4042" s="196" t="s">
        <v>63</v>
      </c>
      <c r="M4042"/>
    </row>
    <row r="4043" spans="1:13" ht="13.5" hidden="1" x14ac:dyDescent="0.25">
      <c r="A4043" s="196" t="s">
        <v>3761</v>
      </c>
      <c r="B4043" s="196" t="s">
        <v>3762</v>
      </c>
      <c r="C4043" s="196" t="s">
        <v>3106</v>
      </c>
      <c r="D4043" s="196" t="s">
        <v>4012</v>
      </c>
      <c r="E4043" s="197" t="s">
        <v>11</v>
      </c>
      <c r="F4043" s="196" t="s">
        <v>11</v>
      </c>
      <c r="G4043" s="196">
        <v>89605</v>
      </c>
      <c r="H4043" s="196" t="s">
        <v>4190</v>
      </c>
      <c r="I4043" s="196" t="s">
        <v>96</v>
      </c>
      <c r="J4043" s="196" t="s">
        <v>62</v>
      </c>
      <c r="K4043" s="197">
        <v>20.77</v>
      </c>
      <c r="L4043" s="196" t="s">
        <v>63</v>
      </c>
      <c r="M4043"/>
    </row>
    <row r="4044" spans="1:13" ht="13.5" hidden="1" x14ac:dyDescent="0.25">
      <c r="A4044" s="196" t="s">
        <v>3761</v>
      </c>
      <c r="B4044" s="196" t="s">
        <v>3762</v>
      </c>
      <c r="C4044" s="196" t="s">
        <v>3106</v>
      </c>
      <c r="D4044" s="196" t="s">
        <v>4012</v>
      </c>
      <c r="E4044" s="197" t="s">
        <v>11</v>
      </c>
      <c r="F4044" s="196" t="s">
        <v>11</v>
      </c>
      <c r="G4044" s="196">
        <v>89609</v>
      </c>
      <c r="H4044" s="196" t="s">
        <v>4191</v>
      </c>
      <c r="I4044" s="196" t="s">
        <v>96</v>
      </c>
      <c r="J4044" s="196" t="s">
        <v>62</v>
      </c>
      <c r="K4044" s="197">
        <v>78.87</v>
      </c>
      <c r="L4044" s="196" t="s">
        <v>63</v>
      </c>
      <c r="M4044"/>
    </row>
    <row r="4045" spans="1:13" ht="13.5" hidden="1" x14ac:dyDescent="0.25">
      <c r="A4045" s="196" t="s">
        <v>3761</v>
      </c>
      <c r="B4045" s="196" t="s">
        <v>3762</v>
      </c>
      <c r="C4045" s="196" t="s">
        <v>3106</v>
      </c>
      <c r="D4045" s="196" t="s">
        <v>4012</v>
      </c>
      <c r="E4045" s="197" t="s">
        <v>11</v>
      </c>
      <c r="F4045" s="196" t="s">
        <v>11</v>
      </c>
      <c r="G4045" s="196">
        <v>89610</v>
      </c>
      <c r="H4045" s="196" t="s">
        <v>4192</v>
      </c>
      <c r="I4045" s="196" t="s">
        <v>96</v>
      </c>
      <c r="J4045" s="196" t="s">
        <v>62</v>
      </c>
      <c r="K4045" s="197">
        <v>19.75</v>
      </c>
      <c r="L4045" s="196" t="s">
        <v>63</v>
      </c>
      <c r="M4045"/>
    </row>
    <row r="4046" spans="1:13" ht="13.5" hidden="1" x14ac:dyDescent="0.25">
      <c r="A4046" s="196" t="s">
        <v>3761</v>
      </c>
      <c r="B4046" s="196" t="s">
        <v>3762</v>
      </c>
      <c r="C4046" s="196" t="s">
        <v>3106</v>
      </c>
      <c r="D4046" s="196" t="s">
        <v>4012</v>
      </c>
      <c r="E4046" s="197" t="s">
        <v>11</v>
      </c>
      <c r="F4046" s="196" t="s">
        <v>11</v>
      </c>
      <c r="G4046" s="196">
        <v>89611</v>
      </c>
      <c r="H4046" s="196" t="s">
        <v>4193</v>
      </c>
      <c r="I4046" s="196" t="s">
        <v>96</v>
      </c>
      <c r="J4046" s="196" t="s">
        <v>62</v>
      </c>
      <c r="K4046" s="197">
        <v>31.77</v>
      </c>
      <c r="L4046" s="196" t="s">
        <v>63</v>
      </c>
      <c r="M4046"/>
    </row>
    <row r="4047" spans="1:13" ht="13.5" hidden="1" x14ac:dyDescent="0.25">
      <c r="A4047" s="196" t="s">
        <v>3761</v>
      </c>
      <c r="B4047" s="196" t="s">
        <v>3762</v>
      </c>
      <c r="C4047" s="196" t="s">
        <v>3106</v>
      </c>
      <c r="D4047" s="196" t="s">
        <v>4012</v>
      </c>
      <c r="E4047" s="197" t="s">
        <v>11</v>
      </c>
      <c r="F4047" s="196" t="s">
        <v>11</v>
      </c>
      <c r="G4047" s="196">
        <v>89612</v>
      </c>
      <c r="H4047" s="196" t="s">
        <v>4194</v>
      </c>
      <c r="I4047" s="196" t="s">
        <v>96</v>
      </c>
      <c r="J4047" s="196" t="s">
        <v>62</v>
      </c>
      <c r="K4047" s="197">
        <v>153.37</v>
      </c>
      <c r="L4047" s="196" t="s">
        <v>63</v>
      </c>
      <c r="M4047"/>
    </row>
    <row r="4048" spans="1:13" ht="13.5" hidden="1" x14ac:dyDescent="0.25">
      <c r="A4048" s="196" t="s">
        <v>3761</v>
      </c>
      <c r="B4048" s="196" t="s">
        <v>3762</v>
      </c>
      <c r="C4048" s="196" t="s">
        <v>3106</v>
      </c>
      <c r="D4048" s="196" t="s">
        <v>4012</v>
      </c>
      <c r="E4048" s="197" t="s">
        <v>11</v>
      </c>
      <c r="F4048" s="196" t="s">
        <v>11</v>
      </c>
      <c r="G4048" s="196">
        <v>89613</v>
      </c>
      <c r="H4048" s="196" t="s">
        <v>4195</v>
      </c>
      <c r="I4048" s="196" t="s">
        <v>96</v>
      </c>
      <c r="J4048" s="196" t="s">
        <v>62</v>
      </c>
      <c r="K4048" s="197">
        <v>30.14</v>
      </c>
      <c r="L4048" s="196" t="s">
        <v>63</v>
      </c>
      <c r="M4048"/>
    </row>
    <row r="4049" spans="1:13" ht="13.5" hidden="1" x14ac:dyDescent="0.25">
      <c r="A4049" s="196" t="s">
        <v>3761</v>
      </c>
      <c r="B4049" s="196" t="s">
        <v>3762</v>
      </c>
      <c r="C4049" s="196" t="s">
        <v>3106</v>
      </c>
      <c r="D4049" s="196" t="s">
        <v>4012</v>
      </c>
      <c r="E4049" s="197" t="s">
        <v>11</v>
      </c>
      <c r="F4049" s="196" t="s">
        <v>11</v>
      </c>
      <c r="G4049" s="196">
        <v>89614</v>
      </c>
      <c r="H4049" s="196" t="s">
        <v>4196</v>
      </c>
      <c r="I4049" s="196" t="s">
        <v>96</v>
      </c>
      <c r="J4049" s="196" t="s">
        <v>62</v>
      </c>
      <c r="K4049" s="197">
        <v>57.3</v>
      </c>
      <c r="L4049" s="196" t="s">
        <v>63</v>
      </c>
      <c r="M4049"/>
    </row>
    <row r="4050" spans="1:13" ht="13.5" hidden="1" x14ac:dyDescent="0.25">
      <c r="A4050" s="196" t="s">
        <v>3761</v>
      </c>
      <c r="B4050" s="196" t="s">
        <v>3762</v>
      </c>
      <c r="C4050" s="196" t="s">
        <v>3106</v>
      </c>
      <c r="D4050" s="196" t="s">
        <v>4012</v>
      </c>
      <c r="E4050" s="197" t="s">
        <v>11</v>
      </c>
      <c r="F4050" s="196" t="s">
        <v>11</v>
      </c>
      <c r="G4050" s="196">
        <v>89615</v>
      </c>
      <c r="H4050" s="196" t="s">
        <v>4197</v>
      </c>
      <c r="I4050" s="196" t="s">
        <v>96</v>
      </c>
      <c r="J4050" s="196" t="s">
        <v>62</v>
      </c>
      <c r="K4050" s="197">
        <v>180.95</v>
      </c>
      <c r="L4050" s="196" t="s">
        <v>63</v>
      </c>
      <c r="M4050"/>
    </row>
    <row r="4051" spans="1:13" ht="13.5" hidden="1" x14ac:dyDescent="0.25">
      <c r="A4051" s="196" t="s">
        <v>3761</v>
      </c>
      <c r="B4051" s="196" t="s">
        <v>3762</v>
      </c>
      <c r="C4051" s="196" t="s">
        <v>3106</v>
      </c>
      <c r="D4051" s="196" t="s">
        <v>4012</v>
      </c>
      <c r="E4051" s="197" t="s">
        <v>11</v>
      </c>
      <c r="F4051" s="196" t="s">
        <v>11</v>
      </c>
      <c r="G4051" s="196">
        <v>89616</v>
      </c>
      <c r="H4051" s="196" t="s">
        <v>4198</v>
      </c>
      <c r="I4051" s="196" t="s">
        <v>96</v>
      </c>
      <c r="J4051" s="196" t="s">
        <v>62</v>
      </c>
      <c r="K4051" s="197">
        <v>39.83</v>
      </c>
      <c r="L4051" s="196" t="s">
        <v>63</v>
      </c>
      <c r="M4051"/>
    </row>
    <row r="4052" spans="1:13" ht="13.5" hidden="1" x14ac:dyDescent="0.25">
      <c r="A4052" s="196" t="s">
        <v>3761</v>
      </c>
      <c r="B4052" s="196" t="s">
        <v>3762</v>
      </c>
      <c r="C4052" s="196" t="s">
        <v>3106</v>
      </c>
      <c r="D4052" s="196" t="s">
        <v>4012</v>
      </c>
      <c r="E4052" s="197" t="s">
        <v>11</v>
      </c>
      <c r="F4052" s="196" t="s">
        <v>11</v>
      </c>
      <c r="G4052" s="196">
        <v>89617</v>
      </c>
      <c r="H4052" s="196" t="s">
        <v>4199</v>
      </c>
      <c r="I4052" s="196" t="s">
        <v>96</v>
      </c>
      <c r="J4052" s="196" t="s">
        <v>62</v>
      </c>
      <c r="K4052" s="197">
        <v>8.98</v>
      </c>
      <c r="L4052" s="196" t="s">
        <v>63</v>
      </c>
      <c r="M4052"/>
    </row>
    <row r="4053" spans="1:13" ht="13.5" hidden="1" x14ac:dyDescent="0.25">
      <c r="A4053" s="196" t="s">
        <v>3761</v>
      </c>
      <c r="B4053" s="196" t="s">
        <v>3762</v>
      </c>
      <c r="C4053" s="196" t="s">
        <v>3106</v>
      </c>
      <c r="D4053" s="196" t="s">
        <v>4012</v>
      </c>
      <c r="E4053" s="197" t="s">
        <v>11</v>
      </c>
      <c r="F4053" s="196" t="s">
        <v>11</v>
      </c>
      <c r="G4053" s="196">
        <v>89620</v>
      </c>
      <c r="H4053" s="196" t="s">
        <v>4200</v>
      </c>
      <c r="I4053" s="196" t="s">
        <v>96</v>
      </c>
      <c r="J4053" s="196" t="s">
        <v>62</v>
      </c>
      <c r="K4053" s="197">
        <v>13.37</v>
      </c>
      <c r="L4053" s="196" t="s">
        <v>63</v>
      </c>
      <c r="M4053"/>
    </row>
    <row r="4054" spans="1:13" ht="13.5" hidden="1" x14ac:dyDescent="0.25">
      <c r="A4054" s="196" t="s">
        <v>3761</v>
      </c>
      <c r="B4054" s="196" t="s">
        <v>3762</v>
      </c>
      <c r="C4054" s="196" t="s">
        <v>3106</v>
      </c>
      <c r="D4054" s="196" t="s">
        <v>4012</v>
      </c>
      <c r="E4054" s="197" t="s">
        <v>11</v>
      </c>
      <c r="F4054" s="196" t="s">
        <v>11</v>
      </c>
      <c r="G4054" s="196">
        <v>89622</v>
      </c>
      <c r="H4054" s="196" t="s">
        <v>4201</v>
      </c>
      <c r="I4054" s="196" t="s">
        <v>96</v>
      </c>
      <c r="J4054" s="196" t="s">
        <v>62</v>
      </c>
      <c r="K4054" s="197">
        <v>15.19</v>
      </c>
      <c r="L4054" s="196" t="s">
        <v>63</v>
      </c>
      <c r="M4054"/>
    </row>
    <row r="4055" spans="1:13" ht="13.5" hidden="1" x14ac:dyDescent="0.25">
      <c r="A4055" s="196" t="s">
        <v>3761</v>
      </c>
      <c r="B4055" s="196" t="s">
        <v>3762</v>
      </c>
      <c r="C4055" s="196" t="s">
        <v>3106</v>
      </c>
      <c r="D4055" s="196" t="s">
        <v>4012</v>
      </c>
      <c r="E4055" s="197" t="s">
        <v>11</v>
      </c>
      <c r="F4055" s="196" t="s">
        <v>11</v>
      </c>
      <c r="G4055" s="196">
        <v>89623</v>
      </c>
      <c r="H4055" s="196" t="s">
        <v>4202</v>
      </c>
      <c r="I4055" s="196" t="s">
        <v>96</v>
      </c>
      <c r="J4055" s="196" t="s">
        <v>62</v>
      </c>
      <c r="K4055" s="197">
        <v>20.79</v>
      </c>
      <c r="L4055" s="196" t="s">
        <v>63</v>
      </c>
      <c r="M4055"/>
    </row>
    <row r="4056" spans="1:13" ht="13.5" hidden="1" x14ac:dyDescent="0.25">
      <c r="A4056" s="196" t="s">
        <v>3761</v>
      </c>
      <c r="B4056" s="196" t="s">
        <v>3762</v>
      </c>
      <c r="C4056" s="196" t="s">
        <v>3106</v>
      </c>
      <c r="D4056" s="196" t="s">
        <v>4012</v>
      </c>
      <c r="E4056" s="197" t="s">
        <v>11</v>
      </c>
      <c r="F4056" s="196" t="s">
        <v>11</v>
      </c>
      <c r="G4056" s="196">
        <v>89624</v>
      </c>
      <c r="H4056" s="196" t="s">
        <v>4203</v>
      </c>
      <c r="I4056" s="196" t="s">
        <v>96</v>
      </c>
      <c r="J4056" s="196" t="s">
        <v>62</v>
      </c>
      <c r="K4056" s="197">
        <v>19.16</v>
      </c>
      <c r="L4056" s="196" t="s">
        <v>63</v>
      </c>
      <c r="M4056"/>
    </row>
    <row r="4057" spans="1:13" ht="13.5" hidden="1" x14ac:dyDescent="0.25">
      <c r="A4057" s="196" t="s">
        <v>3761</v>
      </c>
      <c r="B4057" s="196" t="s">
        <v>3762</v>
      </c>
      <c r="C4057" s="196" t="s">
        <v>3106</v>
      </c>
      <c r="D4057" s="196" t="s">
        <v>4012</v>
      </c>
      <c r="E4057" s="197" t="s">
        <v>11</v>
      </c>
      <c r="F4057" s="196" t="s">
        <v>11</v>
      </c>
      <c r="G4057" s="196">
        <v>89625</v>
      </c>
      <c r="H4057" s="196" t="s">
        <v>4204</v>
      </c>
      <c r="I4057" s="196" t="s">
        <v>96</v>
      </c>
      <c r="J4057" s="196" t="s">
        <v>62</v>
      </c>
      <c r="K4057" s="197">
        <v>24.37</v>
      </c>
      <c r="L4057" s="196" t="s">
        <v>63</v>
      </c>
      <c r="M4057"/>
    </row>
    <row r="4058" spans="1:13" ht="13.5" hidden="1" x14ac:dyDescent="0.25">
      <c r="A4058" s="196" t="s">
        <v>3761</v>
      </c>
      <c r="B4058" s="196" t="s">
        <v>3762</v>
      </c>
      <c r="C4058" s="196" t="s">
        <v>3106</v>
      </c>
      <c r="D4058" s="196" t="s">
        <v>4012</v>
      </c>
      <c r="E4058" s="197" t="s">
        <v>11</v>
      </c>
      <c r="F4058" s="196" t="s">
        <v>11</v>
      </c>
      <c r="G4058" s="196">
        <v>89626</v>
      </c>
      <c r="H4058" s="196" t="s">
        <v>4205</v>
      </c>
      <c r="I4058" s="196" t="s">
        <v>96</v>
      </c>
      <c r="J4058" s="196" t="s">
        <v>62</v>
      </c>
      <c r="K4058" s="197">
        <v>30.88</v>
      </c>
      <c r="L4058" s="196" t="s">
        <v>63</v>
      </c>
      <c r="M4058"/>
    </row>
    <row r="4059" spans="1:13" ht="13.5" hidden="1" x14ac:dyDescent="0.25">
      <c r="A4059" s="196" t="s">
        <v>3761</v>
      </c>
      <c r="B4059" s="196" t="s">
        <v>3762</v>
      </c>
      <c r="C4059" s="196" t="s">
        <v>3106</v>
      </c>
      <c r="D4059" s="196" t="s">
        <v>4012</v>
      </c>
      <c r="E4059" s="197" t="s">
        <v>11</v>
      </c>
      <c r="F4059" s="196" t="s">
        <v>11</v>
      </c>
      <c r="G4059" s="196">
        <v>89627</v>
      </c>
      <c r="H4059" s="196" t="s">
        <v>4206</v>
      </c>
      <c r="I4059" s="196" t="s">
        <v>96</v>
      </c>
      <c r="J4059" s="196" t="s">
        <v>62</v>
      </c>
      <c r="K4059" s="197">
        <v>21.23</v>
      </c>
      <c r="L4059" s="196" t="s">
        <v>63</v>
      </c>
      <c r="M4059"/>
    </row>
    <row r="4060" spans="1:13" ht="13.5" hidden="1" x14ac:dyDescent="0.25">
      <c r="A4060" s="196" t="s">
        <v>3761</v>
      </c>
      <c r="B4060" s="196" t="s">
        <v>3762</v>
      </c>
      <c r="C4060" s="196" t="s">
        <v>3106</v>
      </c>
      <c r="D4060" s="196" t="s">
        <v>4012</v>
      </c>
      <c r="E4060" s="197" t="s">
        <v>11</v>
      </c>
      <c r="F4060" s="196" t="s">
        <v>11</v>
      </c>
      <c r="G4060" s="196">
        <v>89628</v>
      </c>
      <c r="H4060" s="196" t="s">
        <v>4207</v>
      </c>
      <c r="I4060" s="196" t="s">
        <v>96</v>
      </c>
      <c r="J4060" s="196" t="s">
        <v>62</v>
      </c>
      <c r="K4060" s="197">
        <v>48.05</v>
      </c>
      <c r="L4060" s="196" t="s">
        <v>63</v>
      </c>
      <c r="M4060"/>
    </row>
    <row r="4061" spans="1:13" ht="13.5" hidden="1" x14ac:dyDescent="0.25">
      <c r="A4061" s="196" t="s">
        <v>3761</v>
      </c>
      <c r="B4061" s="196" t="s">
        <v>3762</v>
      </c>
      <c r="C4061" s="196" t="s">
        <v>3106</v>
      </c>
      <c r="D4061" s="196" t="s">
        <v>4012</v>
      </c>
      <c r="E4061" s="197" t="s">
        <v>11</v>
      </c>
      <c r="F4061" s="196" t="s">
        <v>11</v>
      </c>
      <c r="G4061" s="196">
        <v>89629</v>
      </c>
      <c r="H4061" s="196" t="s">
        <v>4208</v>
      </c>
      <c r="I4061" s="196" t="s">
        <v>96</v>
      </c>
      <c r="J4061" s="196" t="s">
        <v>62</v>
      </c>
      <c r="K4061" s="197">
        <v>78.88</v>
      </c>
      <c r="L4061" s="196" t="s">
        <v>63</v>
      </c>
      <c r="M4061"/>
    </row>
    <row r="4062" spans="1:13" ht="13.5" hidden="1" x14ac:dyDescent="0.25">
      <c r="A4062" s="196" t="s">
        <v>3761</v>
      </c>
      <c r="B4062" s="196" t="s">
        <v>3762</v>
      </c>
      <c r="C4062" s="196" t="s">
        <v>3106</v>
      </c>
      <c r="D4062" s="196" t="s">
        <v>4012</v>
      </c>
      <c r="E4062" s="197" t="s">
        <v>11</v>
      </c>
      <c r="F4062" s="196" t="s">
        <v>11</v>
      </c>
      <c r="G4062" s="196">
        <v>89630</v>
      </c>
      <c r="H4062" s="196" t="s">
        <v>4209</v>
      </c>
      <c r="I4062" s="196" t="s">
        <v>96</v>
      </c>
      <c r="J4062" s="196" t="s">
        <v>62</v>
      </c>
      <c r="K4062" s="197">
        <v>60.31</v>
      </c>
      <c r="L4062" s="196" t="s">
        <v>63</v>
      </c>
      <c r="M4062"/>
    </row>
    <row r="4063" spans="1:13" ht="13.5" hidden="1" x14ac:dyDescent="0.25">
      <c r="A4063" s="196" t="s">
        <v>3761</v>
      </c>
      <c r="B4063" s="196" t="s">
        <v>3762</v>
      </c>
      <c r="C4063" s="196" t="s">
        <v>3106</v>
      </c>
      <c r="D4063" s="196" t="s">
        <v>4012</v>
      </c>
      <c r="E4063" s="197" t="s">
        <v>11</v>
      </c>
      <c r="F4063" s="196" t="s">
        <v>11</v>
      </c>
      <c r="G4063" s="196">
        <v>89631</v>
      </c>
      <c r="H4063" s="196" t="s">
        <v>4210</v>
      </c>
      <c r="I4063" s="196" t="s">
        <v>96</v>
      </c>
      <c r="J4063" s="196" t="s">
        <v>62</v>
      </c>
      <c r="K4063" s="197">
        <v>102.52</v>
      </c>
      <c r="L4063" s="196" t="s">
        <v>63</v>
      </c>
      <c r="M4063"/>
    </row>
    <row r="4064" spans="1:13" ht="13.5" hidden="1" x14ac:dyDescent="0.25">
      <c r="A4064" s="196" t="s">
        <v>3761</v>
      </c>
      <c r="B4064" s="196" t="s">
        <v>3762</v>
      </c>
      <c r="C4064" s="196" t="s">
        <v>3106</v>
      </c>
      <c r="D4064" s="196" t="s">
        <v>4012</v>
      </c>
      <c r="E4064" s="197" t="s">
        <v>11</v>
      </c>
      <c r="F4064" s="196" t="s">
        <v>11</v>
      </c>
      <c r="G4064" s="196">
        <v>89632</v>
      </c>
      <c r="H4064" s="196" t="s">
        <v>4211</v>
      </c>
      <c r="I4064" s="196" t="s">
        <v>96</v>
      </c>
      <c r="J4064" s="196" t="s">
        <v>62</v>
      </c>
      <c r="K4064" s="197">
        <v>117.36</v>
      </c>
      <c r="L4064" s="196" t="s">
        <v>63</v>
      </c>
      <c r="M4064"/>
    </row>
    <row r="4065" spans="1:13" ht="13.5" hidden="1" x14ac:dyDescent="0.25">
      <c r="A4065" s="196" t="s">
        <v>3761</v>
      </c>
      <c r="B4065" s="196" t="s">
        <v>3762</v>
      </c>
      <c r="C4065" s="196" t="s">
        <v>3106</v>
      </c>
      <c r="D4065" s="196" t="s">
        <v>4012</v>
      </c>
      <c r="E4065" s="197" t="s">
        <v>11</v>
      </c>
      <c r="F4065" s="196" t="s">
        <v>11</v>
      </c>
      <c r="G4065" s="196">
        <v>89637</v>
      </c>
      <c r="H4065" s="196" t="s">
        <v>4212</v>
      </c>
      <c r="I4065" s="196" t="s">
        <v>96</v>
      </c>
      <c r="J4065" s="196" t="s">
        <v>62</v>
      </c>
      <c r="K4065" s="197">
        <v>12.74</v>
      </c>
      <c r="L4065" s="196" t="s">
        <v>63</v>
      </c>
      <c r="M4065"/>
    </row>
    <row r="4066" spans="1:13" ht="13.5" hidden="1" x14ac:dyDescent="0.25">
      <c r="A4066" s="196" t="s">
        <v>3761</v>
      </c>
      <c r="B4066" s="196" t="s">
        <v>3762</v>
      </c>
      <c r="C4066" s="196" t="s">
        <v>3106</v>
      </c>
      <c r="D4066" s="196" t="s">
        <v>4012</v>
      </c>
      <c r="E4066" s="197" t="s">
        <v>11</v>
      </c>
      <c r="F4066" s="196" t="s">
        <v>11</v>
      </c>
      <c r="G4066" s="196">
        <v>89638</v>
      </c>
      <c r="H4066" s="196" t="s">
        <v>4213</v>
      </c>
      <c r="I4066" s="196" t="s">
        <v>96</v>
      </c>
      <c r="J4066" s="196" t="s">
        <v>62</v>
      </c>
      <c r="K4066" s="197">
        <v>13.69</v>
      </c>
      <c r="L4066" s="196" t="s">
        <v>63</v>
      </c>
      <c r="M4066"/>
    </row>
    <row r="4067" spans="1:13" ht="13.5" hidden="1" x14ac:dyDescent="0.25">
      <c r="A4067" s="196" t="s">
        <v>3761</v>
      </c>
      <c r="B4067" s="196" t="s">
        <v>3762</v>
      </c>
      <c r="C4067" s="196" t="s">
        <v>3106</v>
      </c>
      <c r="D4067" s="196" t="s">
        <v>4012</v>
      </c>
      <c r="E4067" s="197" t="s">
        <v>11</v>
      </c>
      <c r="F4067" s="196" t="s">
        <v>11</v>
      </c>
      <c r="G4067" s="196">
        <v>89639</v>
      </c>
      <c r="H4067" s="196" t="s">
        <v>4214</v>
      </c>
      <c r="I4067" s="196" t="s">
        <v>96</v>
      </c>
      <c r="J4067" s="196" t="s">
        <v>62</v>
      </c>
      <c r="K4067" s="197">
        <v>14.36</v>
      </c>
      <c r="L4067" s="196" t="s">
        <v>63</v>
      </c>
      <c r="M4067"/>
    </row>
    <row r="4068" spans="1:13" ht="13.5" hidden="1" x14ac:dyDescent="0.25">
      <c r="A4068" s="196" t="s">
        <v>3761</v>
      </c>
      <c r="B4068" s="196" t="s">
        <v>3762</v>
      </c>
      <c r="C4068" s="196" t="s">
        <v>3106</v>
      </c>
      <c r="D4068" s="196" t="s">
        <v>4012</v>
      </c>
      <c r="E4068" s="197" t="s">
        <v>11</v>
      </c>
      <c r="F4068" s="196" t="s">
        <v>11</v>
      </c>
      <c r="G4068" s="196">
        <v>89640</v>
      </c>
      <c r="H4068" s="196" t="s">
        <v>4215</v>
      </c>
      <c r="I4068" s="196" t="s">
        <v>96</v>
      </c>
      <c r="J4068" s="196" t="s">
        <v>62</v>
      </c>
      <c r="K4068" s="197">
        <v>21.58</v>
      </c>
      <c r="L4068" s="196" t="s">
        <v>63</v>
      </c>
      <c r="M4068"/>
    </row>
    <row r="4069" spans="1:13" ht="13.5" hidden="1" x14ac:dyDescent="0.25">
      <c r="A4069" s="196" t="s">
        <v>3761</v>
      </c>
      <c r="B4069" s="196" t="s">
        <v>3762</v>
      </c>
      <c r="C4069" s="196" t="s">
        <v>3106</v>
      </c>
      <c r="D4069" s="196" t="s">
        <v>4012</v>
      </c>
      <c r="E4069" s="197" t="s">
        <v>11</v>
      </c>
      <c r="F4069" s="196" t="s">
        <v>11</v>
      </c>
      <c r="G4069" s="196">
        <v>89641</v>
      </c>
      <c r="H4069" s="196" t="s">
        <v>4216</v>
      </c>
      <c r="I4069" s="196" t="s">
        <v>96</v>
      </c>
      <c r="J4069" s="196" t="s">
        <v>62</v>
      </c>
      <c r="K4069" s="197">
        <v>16.36</v>
      </c>
      <c r="L4069" s="196" t="s">
        <v>63</v>
      </c>
      <c r="M4069"/>
    </row>
    <row r="4070" spans="1:13" ht="13.5" hidden="1" x14ac:dyDescent="0.25">
      <c r="A4070" s="196" t="s">
        <v>3761</v>
      </c>
      <c r="B4070" s="196" t="s">
        <v>3762</v>
      </c>
      <c r="C4070" s="196" t="s">
        <v>3106</v>
      </c>
      <c r="D4070" s="196" t="s">
        <v>4012</v>
      </c>
      <c r="E4070" s="197" t="s">
        <v>11</v>
      </c>
      <c r="F4070" s="196" t="s">
        <v>11</v>
      </c>
      <c r="G4070" s="196">
        <v>89642</v>
      </c>
      <c r="H4070" s="196" t="s">
        <v>4217</v>
      </c>
      <c r="I4070" s="196" t="s">
        <v>96</v>
      </c>
      <c r="J4070" s="196" t="s">
        <v>62</v>
      </c>
      <c r="K4070" s="197">
        <v>18.03</v>
      </c>
      <c r="L4070" s="196" t="s">
        <v>63</v>
      </c>
      <c r="M4070"/>
    </row>
    <row r="4071" spans="1:13" ht="13.5" hidden="1" x14ac:dyDescent="0.25">
      <c r="A4071" s="196" t="s">
        <v>3761</v>
      </c>
      <c r="B4071" s="196" t="s">
        <v>3762</v>
      </c>
      <c r="C4071" s="196" t="s">
        <v>3106</v>
      </c>
      <c r="D4071" s="196" t="s">
        <v>4012</v>
      </c>
      <c r="E4071" s="197" t="s">
        <v>11</v>
      </c>
      <c r="F4071" s="196" t="s">
        <v>11</v>
      </c>
      <c r="G4071" s="196">
        <v>89643</v>
      </c>
      <c r="H4071" s="196" t="s">
        <v>4218</v>
      </c>
      <c r="I4071" s="196" t="s">
        <v>96</v>
      </c>
      <c r="J4071" s="196" t="s">
        <v>62</v>
      </c>
      <c r="K4071" s="197">
        <v>19.36</v>
      </c>
      <c r="L4071" s="196" t="s">
        <v>63</v>
      </c>
      <c r="M4071"/>
    </row>
    <row r="4072" spans="1:13" ht="13.5" hidden="1" x14ac:dyDescent="0.25">
      <c r="A4072" s="196" t="s">
        <v>3761</v>
      </c>
      <c r="B4072" s="196" t="s">
        <v>3762</v>
      </c>
      <c r="C4072" s="196" t="s">
        <v>3106</v>
      </c>
      <c r="D4072" s="196" t="s">
        <v>4012</v>
      </c>
      <c r="E4072" s="197" t="s">
        <v>11</v>
      </c>
      <c r="F4072" s="196" t="s">
        <v>11</v>
      </c>
      <c r="G4072" s="196">
        <v>89644</v>
      </c>
      <c r="H4072" s="196" t="s">
        <v>4219</v>
      </c>
      <c r="I4072" s="196" t="s">
        <v>96</v>
      </c>
      <c r="J4072" s="196" t="s">
        <v>62</v>
      </c>
      <c r="K4072" s="197">
        <v>26.16</v>
      </c>
      <c r="L4072" s="196" t="s">
        <v>63</v>
      </c>
      <c r="M4072"/>
    </row>
    <row r="4073" spans="1:13" ht="13.5" hidden="1" x14ac:dyDescent="0.25">
      <c r="A4073" s="196" t="s">
        <v>3761</v>
      </c>
      <c r="B4073" s="196" t="s">
        <v>3762</v>
      </c>
      <c r="C4073" s="196" t="s">
        <v>3106</v>
      </c>
      <c r="D4073" s="196" t="s">
        <v>4012</v>
      </c>
      <c r="E4073" s="197" t="s">
        <v>11</v>
      </c>
      <c r="F4073" s="196" t="s">
        <v>11</v>
      </c>
      <c r="G4073" s="196">
        <v>89645</v>
      </c>
      <c r="H4073" s="196" t="s">
        <v>4220</v>
      </c>
      <c r="I4073" s="196" t="s">
        <v>96</v>
      </c>
      <c r="J4073" s="196" t="s">
        <v>62</v>
      </c>
      <c r="K4073" s="197">
        <v>35.9</v>
      </c>
      <c r="L4073" s="196" t="s">
        <v>63</v>
      </c>
      <c r="M4073"/>
    </row>
    <row r="4074" spans="1:13" ht="13.5" hidden="1" x14ac:dyDescent="0.25">
      <c r="A4074" s="196" t="s">
        <v>3761</v>
      </c>
      <c r="B4074" s="196" t="s">
        <v>3762</v>
      </c>
      <c r="C4074" s="196" t="s">
        <v>3106</v>
      </c>
      <c r="D4074" s="196" t="s">
        <v>4012</v>
      </c>
      <c r="E4074" s="197" t="s">
        <v>11</v>
      </c>
      <c r="F4074" s="196" t="s">
        <v>11</v>
      </c>
      <c r="G4074" s="196">
        <v>89646</v>
      </c>
      <c r="H4074" s="196" t="s">
        <v>4221</v>
      </c>
      <c r="I4074" s="196" t="s">
        <v>96</v>
      </c>
      <c r="J4074" s="196" t="s">
        <v>62</v>
      </c>
      <c r="K4074" s="197">
        <v>23.93</v>
      </c>
      <c r="L4074" s="196" t="s">
        <v>63</v>
      </c>
      <c r="M4074"/>
    </row>
    <row r="4075" spans="1:13" ht="13.5" hidden="1" x14ac:dyDescent="0.25">
      <c r="A4075" s="196" t="s">
        <v>3761</v>
      </c>
      <c r="B4075" s="196" t="s">
        <v>3762</v>
      </c>
      <c r="C4075" s="196" t="s">
        <v>3106</v>
      </c>
      <c r="D4075" s="196" t="s">
        <v>4012</v>
      </c>
      <c r="E4075" s="197" t="s">
        <v>11</v>
      </c>
      <c r="F4075" s="196" t="s">
        <v>11</v>
      </c>
      <c r="G4075" s="196">
        <v>89647</v>
      </c>
      <c r="H4075" s="196" t="s">
        <v>4222</v>
      </c>
      <c r="I4075" s="196" t="s">
        <v>96</v>
      </c>
      <c r="J4075" s="196" t="s">
        <v>62</v>
      </c>
      <c r="K4075" s="197">
        <v>23.24</v>
      </c>
      <c r="L4075" s="196" t="s">
        <v>63</v>
      </c>
      <c r="M4075"/>
    </row>
    <row r="4076" spans="1:13" ht="13.5" hidden="1" x14ac:dyDescent="0.25">
      <c r="A4076" s="196" t="s">
        <v>3761</v>
      </c>
      <c r="B4076" s="196" t="s">
        <v>3762</v>
      </c>
      <c r="C4076" s="196" t="s">
        <v>3106</v>
      </c>
      <c r="D4076" s="196" t="s">
        <v>4012</v>
      </c>
      <c r="E4076" s="197" t="s">
        <v>11</v>
      </c>
      <c r="F4076" s="196" t="s">
        <v>11</v>
      </c>
      <c r="G4076" s="196">
        <v>89648</v>
      </c>
      <c r="H4076" s="196" t="s">
        <v>4223</v>
      </c>
      <c r="I4076" s="196" t="s">
        <v>96</v>
      </c>
      <c r="J4076" s="196" t="s">
        <v>62</v>
      </c>
      <c r="K4076" s="197">
        <v>28.45</v>
      </c>
      <c r="L4076" s="196" t="s">
        <v>63</v>
      </c>
      <c r="M4076"/>
    </row>
    <row r="4077" spans="1:13" ht="13.5" hidden="1" x14ac:dyDescent="0.25">
      <c r="A4077" s="196" t="s">
        <v>3761</v>
      </c>
      <c r="B4077" s="196" t="s">
        <v>3762</v>
      </c>
      <c r="C4077" s="196" t="s">
        <v>3106</v>
      </c>
      <c r="D4077" s="196" t="s">
        <v>4012</v>
      </c>
      <c r="E4077" s="197" t="s">
        <v>11</v>
      </c>
      <c r="F4077" s="196" t="s">
        <v>11</v>
      </c>
      <c r="G4077" s="196">
        <v>89649</v>
      </c>
      <c r="H4077" s="196" t="s">
        <v>4224</v>
      </c>
      <c r="I4077" s="196" t="s">
        <v>96</v>
      </c>
      <c r="J4077" s="196" t="s">
        <v>62</v>
      </c>
      <c r="K4077" s="197">
        <v>34.479999999999997</v>
      </c>
      <c r="L4077" s="196" t="s">
        <v>63</v>
      </c>
      <c r="M4077"/>
    </row>
    <row r="4078" spans="1:13" ht="13.5" hidden="1" x14ac:dyDescent="0.25">
      <c r="A4078" s="196" t="s">
        <v>3761</v>
      </c>
      <c r="B4078" s="196" t="s">
        <v>3762</v>
      </c>
      <c r="C4078" s="196" t="s">
        <v>3106</v>
      </c>
      <c r="D4078" s="196" t="s">
        <v>4012</v>
      </c>
      <c r="E4078" s="197" t="s">
        <v>11</v>
      </c>
      <c r="F4078" s="196" t="s">
        <v>11</v>
      </c>
      <c r="G4078" s="196">
        <v>89650</v>
      </c>
      <c r="H4078" s="196" t="s">
        <v>4225</v>
      </c>
      <c r="I4078" s="196" t="s">
        <v>96</v>
      </c>
      <c r="J4078" s="196" t="s">
        <v>62</v>
      </c>
      <c r="K4078" s="197">
        <v>32.770000000000003</v>
      </c>
      <c r="L4078" s="196" t="s">
        <v>63</v>
      </c>
      <c r="M4078"/>
    </row>
    <row r="4079" spans="1:13" ht="13.5" hidden="1" x14ac:dyDescent="0.25">
      <c r="A4079" s="196" t="s">
        <v>3761</v>
      </c>
      <c r="B4079" s="196" t="s">
        <v>3762</v>
      </c>
      <c r="C4079" s="196" t="s">
        <v>3106</v>
      </c>
      <c r="D4079" s="196" t="s">
        <v>4012</v>
      </c>
      <c r="E4079" s="197" t="s">
        <v>11</v>
      </c>
      <c r="F4079" s="196" t="s">
        <v>11</v>
      </c>
      <c r="G4079" s="196">
        <v>89651</v>
      </c>
      <c r="H4079" s="196" t="s">
        <v>4226</v>
      </c>
      <c r="I4079" s="196" t="s">
        <v>96</v>
      </c>
      <c r="J4079" s="196" t="s">
        <v>62</v>
      </c>
      <c r="K4079" s="197">
        <v>8.49</v>
      </c>
      <c r="L4079" s="196" t="s">
        <v>63</v>
      </c>
      <c r="M4079"/>
    </row>
    <row r="4080" spans="1:13" ht="13.5" hidden="1" x14ac:dyDescent="0.25">
      <c r="A4080" s="196" t="s">
        <v>3761</v>
      </c>
      <c r="B4080" s="196" t="s">
        <v>3762</v>
      </c>
      <c r="C4080" s="196" t="s">
        <v>3106</v>
      </c>
      <c r="D4080" s="196" t="s">
        <v>4012</v>
      </c>
      <c r="E4080" s="197" t="s">
        <v>11</v>
      </c>
      <c r="F4080" s="196" t="s">
        <v>11</v>
      </c>
      <c r="G4080" s="196">
        <v>89652</v>
      </c>
      <c r="H4080" s="196" t="s">
        <v>4227</v>
      </c>
      <c r="I4080" s="196" t="s">
        <v>96</v>
      </c>
      <c r="J4080" s="196" t="s">
        <v>62</v>
      </c>
      <c r="K4080" s="197">
        <v>13.79</v>
      </c>
      <c r="L4080" s="196" t="s">
        <v>63</v>
      </c>
      <c r="M4080"/>
    </row>
    <row r="4081" spans="1:13" ht="13.5" hidden="1" x14ac:dyDescent="0.25">
      <c r="A4081" s="196" t="s">
        <v>3761</v>
      </c>
      <c r="B4081" s="196" t="s">
        <v>3762</v>
      </c>
      <c r="C4081" s="196" t="s">
        <v>3106</v>
      </c>
      <c r="D4081" s="196" t="s">
        <v>4012</v>
      </c>
      <c r="E4081" s="197" t="s">
        <v>11</v>
      </c>
      <c r="F4081" s="196" t="s">
        <v>11</v>
      </c>
      <c r="G4081" s="196">
        <v>89653</v>
      </c>
      <c r="H4081" s="196" t="s">
        <v>4228</v>
      </c>
      <c r="I4081" s="196" t="s">
        <v>96</v>
      </c>
      <c r="J4081" s="196" t="s">
        <v>62</v>
      </c>
      <c r="K4081" s="197">
        <v>19.170000000000002</v>
      </c>
      <c r="L4081" s="196" t="s">
        <v>63</v>
      </c>
      <c r="M4081"/>
    </row>
    <row r="4082" spans="1:13" ht="13.5" hidden="1" x14ac:dyDescent="0.25">
      <c r="A4082" s="196" t="s">
        <v>3761</v>
      </c>
      <c r="B4082" s="196" t="s">
        <v>3762</v>
      </c>
      <c r="C4082" s="196" t="s">
        <v>3106</v>
      </c>
      <c r="D4082" s="196" t="s">
        <v>4012</v>
      </c>
      <c r="E4082" s="197" t="s">
        <v>11</v>
      </c>
      <c r="F4082" s="196" t="s">
        <v>11</v>
      </c>
      <c r="G4082" s="196">
        <v>89654</v>
      </c>
      <c r="H4082" s="196" t="s">
        <v>4229</v>
      </c>
      <c r="I4082" s="196" t="s">
        <v>96</v>
      </c>
      <c r="J4082" s="196" t="s">
        <v>62</v>
      </c>
      <c r="K4082" s="197">
        <v>22.04</v>
      </c>
      <c r="L4082" s="196" t="s">
        <v>63</v>
      </c>
      <c r="M4082"/>
    </row>
    <row r="4083" spans="1:13" ht="13.5" hidden="1" x14ac:dyDescent="0.25">
      <c r="A4083" s="196" t="s">
        <v>3761</v>
      </c>
      <c r="B4083" s="196" t="s">
        <v>3762</v>
      </c>
      <c r="C4083" s="196" t="s">
        <v>3106</v>
      </c>
      <c r="D4083" s="196" t="s">
        <v>4012</v>
      </c>
      <c r="E4083" s="197" t="s">
        <v>11</v>
      </c>
      <c r="F4083" s="196" t="s">
        <v>11</v>
      </c>
      <c r="G4083" s="196">
        <v>89655</v>
      </c>
      <c r="H4083" s="196" t="s">
        <v>4230</v>
      </c>
      <c r="I4083" s="196" t="s">
        <v>96</v>
      </c>
      <c r="J4083" s="196" t="s">
        <v>62</v>
      </c>
      <c r="K4083" s="197">
        <v>26.07</v>
      </c>
      <c r="L4083" s="196" t="s">
        <v>63</v>
      </c>
      <c r="M4083"/>
    </row>
    <row r="4084" spans="1:13" ht="13.5" hidden="1" x14ac:dyDescent="0.25">
      <c r="A4084" s="196" t="s">
        <v>3761</v>
      </c>
      <c r="B4084" s="196" t="s">
        <v>3762</v>
      </c>
      <c r="C4084" s="196" t="s">
        <v>3106</v>
      </c>
      <c r="D4084" s="196" t="s">
        <v>4012</v>
      </c>
      <c r="E4084" s="197" t="s">
        <v>11</v>
      </c>
      <c r="F4084" s="196" t="s">
        <v>11</v>
      </c>
      <c r="G4084" s="196">
        <v>89656</v>
      </c>
      <c r="H4084" s="196" t="s">
        <v>4231</v>
      </c>
      <c r="I4084" s="196" t="s">
        <v>96</v>
      </c>
      <c r="J4084" s="196" t="s">
        <v>62</v>
      </c>
      <c r="K4084" s="197">
        <v>24.36</v>
      </c>
      <c r="L4084" s="196" t="s">
        <v>63</v>
      </c>
      <c r="M4084"/>
    </row>
    <row r="4085" spans="1:13" ht="13.5" hidden="1" x14ac:dyDescent="0.25">
      <c r="A4085" s="196" t="s">
        <v>3761</v>
      </c>
      <c r="B4085" s="196" t="s">
        <v>3762</v>
      </c>
      <c r="C4085" s="196" t="s">
        <v>3106</v>
      </c>
      <c r="D4085" s="196" t="s">
        <v>4012</v>
      </c>
      <c r="E4085" s="197" t="s">
        <v>11</v>
      </c>
      <c r="F4085" s="196" t="s">
        <v>11</v>
      </c>
      <c r="G4085" s="196">
        <v>89657</v>
      </c>
      <c r="H4085" s="196" t="s">
        <v>4232</v>
      </c>
      <c r="I4085" s="196" t="s">
        <v>96</v>
      </c>
      <c r="J4085" s="196" t="s">
        <v>62</v>
      </c>
      <c r="K4085" s="197">
        <v>15.49</v>
      </c>
      <c r="L4085" s="196" t="s">
        <v>63</v>
      </c>
      <c r="M4085"/>
    </row>
    <row r="4086" spans="1:13" ht="13.5" hidden="1" x14ac:dyDescent="0.25">
      <c r="A4086" s="196" t="s">
        <v>3761</v>
      </c>
      <c r="B4086" s="196" t="s">
        <v>3762</v>
      </c>
      <c r="C4086" s="196" t="s">
        <v>3106</v>
      </c>
      <c r="D4086" s="196" t="s">
        <v>4012</v>
      </c>
      <c r="E4086" s="197" t="s">
        <v>11</v>
      </c>
      <c r="F4086" s="196" t="s">
        <v>11</v>
      </c>
      <c r="G4086" s="196">
        <v>89658</v>
      </c>
      <c r="H4086" s="196" t="s">
        <v>4233</v>
      </c>
      <c r="I4086" s="196" t="s">
        <v>96</v>
      </c>
      <c r="J4086" s="196" t="s">
        <v>62</v>
      </c>
      <c r="K4086" s="197">
        <v>11.16</v>
      </c>
      <c r="L4086" s="196" t="s">
        <v>63</v>
      </c>
      <c r="M4086"/>
    </row>
    <row r="4087" spans="1:13" ht="13.5" hidden="1" x14ac:dyDescent="0.25">
      <c r="A4087" s="196" t="s">
        <v>3761</v>
      </c>
      <c r="B4087" s="196" t="s">
        <v>3762</v>
      </c>
      <c r="C4087" s="196" t="s">
        <v>3106</v>
      </c>
      <c r="D4087" s="196" t="s">
        <v>4012</v>
      </c>
      <c r="E4087" s="197" t="s">
        <v>11</v>
      </c>
      <c r="F4087" s="196" t="s">
        <v>11</v>
      </c>
      <c r="G4087" s="196">
        <v>89659</v>
      </c>
      <c r="H4087" s="196" t="s">
        <v>4234</v>
      </c>
      <c r="I4087" s="196" t="s">
        <v>96</v>
      </c>
      <c r="J4087" s="196" t="s">
        <v>62</v>
      </c>
      <c r="K4087" s="197">
        <v>19.16</v>
      </c>
      <c r="L4087" s="196" t="s">
        <v>63</v>
      </c>
      <c r="M4087"/>
    </row>
    <row r="4088" spans="1:13" ht="13.5" hidden="1" x14ac:dyDescent="0.25">
      <c r="A4088" s="196" t="s">
        <v>3761</v>
      </c>
      <c r="B4088" s="196" t="s">
        <v>3762</v>
      </c>
      <c r="C4088" s="196" t="s">
        <v>3106</v>
      </c>
      <c r="D4088" s="196" t="s">
        <v>4012</v>
      </c>
      <c r="E4088" s="197" t="s">
        <v>11</v>
      </c>
      <c r="F4088" s="196" t="s">
        <v>11</v>
      </c>
      <c r="G4088" s="196">
        <v>89660</v>
      </c>
      <c r="H4088" s="196" t="s">
        <v>4235</v>
      </c>
      <c r="I4088" s="196" t="s">
        <v>96</v>
      </c>
      <c r="J4088" s="196" t="s">
        <v>62</v>
      </c>
      <c r="K4088" s="197">
        <v>11.4</v>
      </c>
      <c r="L4088" s="196" t="s">
        <v>63</v>
      </c>
      <c r="M4088"/>
    </row>
    <row r="4089" spans="1:13" ht="13.5" hidden="1" x14ac:dyDescent="0.25">
      <c r="A4089" s="196" t="s">
        <v>3761</v>
      </c>
      <c r="B4089" s="196" t="s">
        <v>3762</v>
      </c>
      <c r="C4089" s="196" t="s">
        <v>3106</v>
      </c>
      <c r="D4089" s="196" t="s">
        <v>4012</v>
      </c>
      <c r="E4089" s="197" t="s">
        <v>11</v>
      </c>
      <c r="F4089" s="196" t="s">
        <v>11</v>
      </c>
      <c r="G4089" s="196">
        <v>89661</v>
      </c>
      <c r="H4089" s="196" t="s">
        <v>4236</v>
      </c>
      <c r="I4089" s="196" t="s">
        <v>96</v>
      </c>
      <c r="J4089" s="196" t="s">
        <v>62</v>
      </c>
      <c r="K4089" s="197">
        <v>25.74</v>
      </c>
      <c r="L4089" s="196" t="s">
        <v>63</v>
      </c>
      <c r="M4089"/>
    </row>
    <row r="4090" spans="1:13" ht="13.5" hidden="1" x14ac:dyDescent="0.25">
      <c r="A4090" s="196" t="s">
        <v>3761</v>
      </c>
      <c r="B4090" s="196" t="s">
        <v>3762</v>
      </c>
      <c r="C4090" s="196" t="s">
        <v>3106</v>
      </c>
      <c r="D4090" s="196" t="s">
        <v>4012</v>
      </c>
      <c r="E4090" s="197" t="s">
        <v>11</v>
      </c>
      <c r="F4090" s="196" t="s">
        <v>11</v>
      </c>
      <c r="G4090" s="196">
        <v>89662</v>
      </c>
      <c r="H4090" s="196" t="s">
        <v>4237</v>
      </c>
      <c r="I4090" s="196" t="s">
        <v>96</v>
      </c>
      <c r="J4090" s="196" t="s">
        <v>62</v>
      </c>
      <c r="K4090" s="197">
        <v>33.54</v>
      </c>
      <c r="L4090" s="196" t="s">
        <v>63</v>
      </c>
      <c r="M4090"/>
    </row>
    <row r="4091" spans="1:13" ht="13.5" hidden="1" x14ac:dyDescent="0.25">
      <c r="A4091" s="196" t="s">
        <v>3761</v>
      </c>
      <c r="B4091" s="196" t="s">
        <v>3762</v>
      </c>
      <c r="C4091" s="196" t="s">
        <v>3106</v>
      </c>
      <c r="D4091" s="196" t="s">
        <v>4012</v>
      </c>
      <c r="E4091" s="197" t="s">
        <v>11</v>
      </c>
      <c r="F4091" s="196" t="s">
        <v>11</v>
      </c>
      <c r="G4091" s="196">
        <v>89663</v>
      </c>
      <c r="H4091" s="196" t="s">
        <v>4238</v>
      </c>
      <c r="I4091" s="196" t="s">
        <v>96</v>
      </c>
      <c r="J4091" s="196" t="s">
        <v>62</v>
      </c>
      <c r="K4091" s="197">
        <v>32.49</v>
      </c>
      <c r="L4091" s="196" t="s">
        <v>63</v>
      </c>
      <c r="M4091"/>
    </row>
    <row r="4092" spans="1:13" ht="13.5" hidden="1" x14ac:dyDescent="0.25">
      <c r="A4092" s="196" t="s">
        <v>3761</v>
      </c>
      <c r="B4092" s="196" t="s">
        <v>3762</v>
      </c>
      <c r="C4092" s="196" t="s">
        <v>3106</v>
      </c>
      <c r="D4092" s="196" t="s">
        <v>4012</v>
      </c>
      <c r="E4092" s="197" t="s">
        <v>11</v>
      </c>
      <c r="F4092" s="196" t="s">
        <v>11</v>
      </c>
      <c r="G4092" s="196">
        <v>89664</v>
      </c>
      <c r="H4092" s="196" t="s">
        <v>4239</v>
      </c>
      <c r="I4092" s="196" t="s">
        <v>96</v>
      </c>
      <c r="J4092" s="196" t="s">
        <v>62</v>
      </c>
      <c r="K4092" s="197">
        <v>19.09</v>
      </c>
      <c r="L4092" s="196" t="s">
        <v>63</v>
      </c>
      <c r="M4092"/>
    </row>
    <row r="4093" spans="1:13" ht="13.5" hidden="1" x14ac:dyDescent="0.25">
      <c r="A4093" s="196" t="s">
        <v>3761</v>
      </c>
      <c r="B4093" s="196" t="s">
        <v>3762</v>
      </c>
      <c r="C4093" s="196" t="s">
        <v>3106</v>
      </c>
      <c r="D4093" s="196" t="s">
        <v>4012</v>
      </c>
      <c r="E4093" s="197" t="s">
        <v>11</v>
      </c>
      <c r="F4093" s="196" t="s">
        <v>11</v>
      </c>
      <c r="G4093" s="196">
        <v>89666</v>
      </c>
      <c r="H4093" s="196" t="s">
        <v>4240</v>
      </c>
      <c r="I4093" s="196" t="s">
        <v>96</v>
      </c>
      <c r="J4093" s="196" t="s">
        <v>62</v>
      </c>
      <c r="K4093" s="197">
        <v>8.82</v>
      </c>
      <c r="L4093" s="196" t="s">
        <v>63</v>
      </c>
      <c r="M4093"/>
    </row>
    <row r="4094" spans="1:13" ht="13.5" hidden="1" x14ac:dyDescent="0.25">
      <c r="A4094" s="196" t="s">
        <v>3761</v>
      </c>
      <c r="B4094" s="196" t="s">
        <v>3762</v>
      </c>
      <c r="C4094" s="196" t="s">
        <v>3106</v>
      </c>
      <c r="D4094" s="196" t="s">
        <v>4012</v>
      </c>
      <c r="E4094" s="197" t="s">
        <v>11</v>
      </c>
      <c r="F4094" s="196" t="s">
        <v>11</v>
      </c>
      <c r="G4094" s="196">
        <v>89667</v>
      </c>
      <c r="H4094" s="196" t="s">
        <v>4241</v>
      </c>
      <c r="I4094" s="196" t="s">
        <v>96</v>
      </c>
      <c r="J4094" s="196" t="s">
        <v>62</v>
      </c>
      <c r="K4094" s="197">
        <v>45.95</v>
      </c>
      <c r="L4094" s="196" t="s">
        <v>63</v>
      </c>
      <c r="M4094"/>
    </row>
    <row r="4095" spans="1:13" ht="13.5" hidden="1" x14ac:dyDescent="0.25">
      <c r="A4095" s="196" t="s">
        <v>3761</v>
      </c>
      <c r="B4095" s="196" t="s">
        <v>3762</v>
      </c>
      <c r="C4095" s="196" t="s">
        <v>3106</v>
      </c>
      <c r="D4095" s="196" t="s">
        <v>4012</v>
      </c>
      <c r="E4095" s="197" t="s">
        <v>11</v>
      </c>
      <c r="F4095" s="196" t="s">
        <v>11</v>
      </c>
      <c r="G4095" s="196">
        <v>89668</v>
      </c>
      <c r="H4095" s="196" t="s">
        <v>4242</v>
      </c>
      <c r="I4095" s="196" t="s">
        <v>96</v>
      </c>
      <c r="J4095" s="196" t="s">
        <v>62</v>
      </c>
      <c r="K4095" s="197">
        <v>31.69</v>
      </c>
      <c r="L4095" s="196" t="s">
        <v>63</v>
      </c>
      <c r="M4095"/>
    </row>
    <row r="4096" spans="1:13" ht="13.5" hidden="1" x14ac:dyDescent="0.25">
      <c r="A4096" s="196" t="s">
        <v>3761</v>
      </c>
      <c r="B4096" s="196" t="s">
        <v>3762</v>
      </c>
      <c r="C4096" s="196" t="s">
        <v>3106</v>
      </c>
      <c r="D4096" s="196" t="s">
        <v>4012</v>
      </c>
      <c r="E4096" s="197" t="s">
        <v>11</v>
      </c>
      <c r="F4096" s="196" t="s">
        <v>11</v>
      </c>
      <c r="G4096" s="196">
        <v>89669</v>
      </c>
      <c r="H4096" s="196" t="s">
        <v>4243</v>
      </c>
      <c r="I4096" s="196" t="s">
        <v>96</v>
      </c>
      <c r="J4096" s="196" t="s">
        <v>62</v>
      </c>
      <c r="K4096" s="197">
        <v>35.43</v>
      </c>
      <c r="L4096" s="196" t="s">
        <v>63</v>
      </c>
      <c r="M4096"/>
    </row>
    <row r="4097" spans="1:13" ht="13.5" hidden="1" x14ac:dyDescent="0.25">
      <c r="A4097" s="196" t="s">
        <v>3761</v>
      </c>
      <c r="B4097" s="196" t="s">
        <v>3762</v>
      </c>
      <c r="C4097" s="196" t="s">
        <v>3106</v>
      </c>
      <c r="D4097" s="196" t="s">
        <v>4012</v>
      </c>
      <c r="E4097" s="197" t="s">
        <v>11</v>
      </c>
      <c r="F4097" s="196" t="s">
        <v>11</v>
      </c>
      <c r="G4097" s="196">
        <v>89670</v>
      </c>
      <c r="H4097" s="196" t="s">
        <v>4244</v>
      </c>
      <c r="I4097" s="196" t="s">
        <v>96</v>
      </c>
      <c r="J4097" s="196" t="s">
        <v>62</v>
      </c>
      <c r="K4097" s="197">
        <v>16.14</v>
      </c>
      <c r="L4097" s="196" t="s">
        <v>63</v>
      </c>
      <c r="M4097"/>
    </row>
    <row r="4098" spans="1:13" ht="13.5" hidden="1" x14ac:dyDescent="0.25">
      <c r="A4098" s="196" t="s">
        <v>3761</v>
      </c>
      <c r="B4098" s="196" t="s">
        <v>3762</v>
      </c>
      <c r="C4098" s="196" t="s">
        <v>3106</v>
      </c>
      <c r="D4098" s="196" t="s">
        <v>4012</v>
      </c>
      <c r="E4098" s="197" t="s">
        <v>11</v>
      </c>
      <c r="F4098" s="196" t="s">
        <v>11</v>
      </c>
      <c r="G4098" s="196">
        <v>89671</v>
      </c>
      <c r="H4098" s="196" t="s">
        <v>4245</v>
      </c>
      <c r="I4098" s="196" t="s">
        <v>96</v>
      </c>
      <c r="J4098" s="196" t="s">
        <v>62</v>
      </c>
      <c r="K4098" s="197">
        <v>47.52</v>
      </c>
      <c r="L4098" s="196" t="s">
        <v>63</v>
      </c>
      <c r="M4098"/>
    </row>
    <row r="4099" spans="1:13" ht="13.5" hidden="1" x14ac:dyDescent="0.25">
      <c r="A4099" s="196" t="s">
        <v>3761</v>
      </c>
      <c r="B4099" s="196" t="s">
        <v>3762</v>
      </c>
      <c r="C4099" s="196" t="s">
        <v>3106</v>
      </c>
      <c r="D4099" s="196" t="s">
        <v>4012</v>
      </c>
      <c r="E4099" s="197" t="s">
        <v>11</v>
      </c>
      <c r="F4099" s="196" t="s">
        <v>11</v>
      </c>
      <c r="G4099" s="196">
        <v>89672</v>
      </c>
      <c r="H4099" s="196" t="s">
        <v>4246</v>
      </c>
      <c r="I4099" s="196" t="s">
        <v>96</v>
      </c>
      <c r="J4099" s="196" t="s">
        <v>62</v>
      </c>
      <c r="K4099" s="197">
        <v>26.1</v>
      </c>
      <c r="L4099" s="196" t="s">
        <v>63</v>
      </c>
      <c r="M4099"/>
    </row>
    <row r="4100" spans="1:13" ht="13.5" hidden="1" x14ac:dyDescent="0.25">
      <c r="A4100" s="196" t="s">
        <v>3761</v>
      </c>
      <c r="B4100" s="196" t="s">
        <v>3762</v>
      </c>
      <c r="C4100" s="196" t="s">
        <v>3106</v>
      </c>
      <c r="D4100" s="196" t="s">
        <v>4012</v>
      </c>
      <c r="E4100" s="197" t="s">
        <v>11</v>
      </c>
      <c r="F4100" s="196" t="s">
        <v>11</v>
      </c>
      <c r="G4100" s="196">
        <v>89673</v>
      </c>
      <c r="H4100" s="196" t="s">
        <v>4247</v>
      </c>
      <c r="I4100" s="196" t="s">
        <v>96</v>
      </c>
      <c r="J4100" s="196" t="s">
        <v>62</v>
      </c>
      <c r="K4100" s="197">
        <v>37.56</v>
      </c>
      <c r="L4100" s="196" t="s">
        <v>63</v>
      </c>
      <c r="M4100"/>
    </row>
    <row r="4101" spans="1:13" ht="13.5" hidden="1" x14ac:dyDescent="0.25">
      <c r="A4101" s="196" t="s">
        <v>3761</v>
      </c>
      <c r="B4101" s="196" t="s">
        <v>3762</v>
      </c>
      <c r="C4101" s="196" t="s">
        <v>3106</v>
      </c>
      <c r="D4101" s="196" t="s">
        <v>4012</v>
      </c>
      <c r="E4101" s="197" t="s">
        <v>11</v>
      </c>
      <c r="F4101" s="196" t="s">
        <v>11</v>
      </c>
      <c r="G4101" s="196">
        <v>89674</v>
      </c>
      <c r="H4101" s="196" t="s">
        <v>4248</v>
      </c>
      <c r="I4101" s="196" t="s">
        <v>96</v>
      </c>
      <c r="J4101" s="196" t="s">
        <v>62</v>
      </c>
      <c r="K4101" s="197">
        <v>33.299999999999997</v>
      </c>
      <c r="L4101" s="196" t="s">
        <v>63</v>
      </c>
      <c r="M4101"/>
    </row>
    <row r="4102" spans="1:13" ht="13.5" hidden="1" x14ac:dyDescent="0.25">
      <c r="A4102" s="196" t="s">
        <v>3761</v>
      </c>
      <c r="B4102" s="196" t="s">
        <v>3762</v>
      </c>
      <c r="C4102" s="196" t="s">
        <v>3106</v>
      </c>
      <c r="D4102" s="196" t="s">
        <v>4012</v>
      </c>
      <c r="E4102" s="197" t="s">
        <v>11</v>
      </c>
      <c r="F4102" s="196" t="s">
        <v>11</v>
      </c>
      <c r="G4102" s="196">
        <v>89675</v>
      </c>
      <c r="H4102" s="196" t="s">
        <v>4249</v>
      </c>
      <c r="I4102" s="196" t="s">
        <v>96</v>
      </c>
      <c r="J4102" s="196" t="s">
        <v>62</v>
      </c>
      <c r="K4102" s="197">
        <v>75.58</v>
      </c>
      <c r="L4102" s="196" t="s">
        <v>63</v>
      </c>
      <c r="M4102"/>
    </row>
    <row r="4103" spans="1:13" ht="13.5" hidden="1" x14ac:dyDescent="0.25">
      <c r="A4103" s="196" t="s">
        <v>3761</v>
      </c>
      <c r="B4103" s="196" t="s">
        <v>3762</v>
      </c>
      <c r="C4103" s="196" t="s">
        <v>3106</v>
      </c>
      <c r="D4103" s="196" t="s">
        <v>4012</v>
      </c>
      <c r="E4103" s="197" t="s">
        <v>11</v>
      </c>
      <c r="F4103" s="196" t="s">
        <v>11</v>
      </c>
      <c r="G4103" s="196">
        <v>89676</v>
      </c>
      <c r="H4103" s="196" t="s">
        <v>4250</v>
      </c>
      <c r="I4103" s="196" t="s">
        <v>96</v>
      </c>
      <c r="J4103" s="196" t="s">
        <v>62</v>
      </c>
      <c r="K4103" s="197">
        <v>39.81</v>
      </c>
      <c r="L4103" s="196" t="s">
        <v>63</v>
      </c>
      <c r="M4103"/>
    </row>
    <row r="4104" spans="1:13" ht="13.5" hidden="1" x14ac:dyDescent="0.25">
      <c r="A4104" s="196" t="s">
        <v>3761</v>
      </c>
      <c r="B4104" s="196" t="s">
        <v>3762</v>
      </c>
      <c r="C4104" s="196" t="s">
        <v>3106</v>
      </c>
      <c r="D4104" s="196" t="s">
        <v>4012</v>
      </c>
      <c r="E4104" s="197" t="s">
        <v>11</v>
      </c>
      <c r="F4104" s="196" t="s">
        <v>11</v>
      </c>
      <c r="G4104" s="196">
        <v>89677</v>
      </c>
      <c r="H4104" s="196" t="s">
        <v>4251</v>
      </c>
      <c r="I4104" s="196" t="s">
        <v>96</v>
      </c>
      <c r="J4104" s="196" t="s">
        <v>62</v>
      </c>
      <c r="K4104" s="197">
        <v>81.239999999999995</v>
      </c>
      <c r="L4104" s="196" t="s">
        <v>63</v>
      </c>
      <c r="M4104"/>
    </row>
    <row r="4105" spans="1:13" ht="13.5" hidden="1" x14ac:dyDescent="0.25">
      <c r="A4105" s="196" t="s">
        <v>3761</v>
      </c>
      <c r="B4105" s="196" t="s">
        <v>3762</v>
      </c>
      <c r="C4105" s="196" t="s">
        <v>3106</v>
      </c>
      <c r="D4105" s="196" t="s">
        <v>4012</v>
      </c>
      <c r="E4105" s="197" t="s">
        <v>11</v>
      </c>
      <c r="F4105" s="196" t="s">
        <v>11</v>
      </c>
      <c r="G4105" s="196">
        <v>89678</v>
      </c>
      <c r="H4105" s="196" t="s">
        <v>4252</v>
      </c>
      <c r="I4105" s="196" t="s">
        <v>96</v>
      </c>
      <c r="J4105" s="196" t="s">
        <v>62</v>
      </c>
      <c r="K4105" s="197">
        <v>13.86</v>
      </c>
      <c r="L4105" s="196" t="s">
        <v>63</v>
      </c>
      <c r="M4105"/>
    </row>
    <row r="4106" spans="1:13" ht="13.5" hidden="1" x14ac:dyDescent="0.25">
      <c r="A4106" s="196" t="s">
        <v>3761</v>
      </c>
      <c r="B4106" s="196" t="s">
        <v>3762</v>
      </c>
      <c r="C4106" s="196" t="s">
        <v>3106</v>
      </c>
      <c r="D4106" s="196" t="s">
        <v>4012</v>
      </c>
      <c r="E4106" s="197" t="s">
        <v>11</v>
      </c>
      <c r="F4106" s="196" t="s">
        <v>11</v>
      </c>
      <c r="G4106" s="196">
        <v>89679</v>
      </c>
      <c r="H4106" s="196" t="s">
        <v>4253</v>
      </c>
      <c r="I4106" s="196" t="s">
        <v>96</v>
      </c>
      <c r="J4106" s="196" t="s">
        <v>62</v>
      </c>
      <c r="K4106" s="197">
        <v>127.08</v>
      </c>
      <c r="L4106" s="196" t="s">
        <v>63</v>
      </c>
      <c r="M4106"/>
    </row>
    <row r="4107" spans="1:13" ht="13.5" hidden="1" x14ac:dyDescent="0.25">
      <c r="A4107" s="196" t="s">
        <v>3761</v>
      </c>
      <c r="B4107" s="196" t="s">
        <v>3762</v>
      </c>
      <c r="C4107" s="196" t="s">
        <v>3106</v>
      </c>
      <c r="D4107" s="196" t="s">
        <v>4012</v>
      </c>
      <c r="E4107" s="197" t="s">
        <v>11</v>
      </c>
      <c r="F4107" s="196" t="s">
        <v>11</v>
      </c>
      <c r="G4107" s="196">
        <v>89680</v>
      </c>
      <c r="H4107" s="196" t="s">
        <v>4254</v>
      </c>
      <c r="I4107" s="196" t="s">
        <v>96</v>
      </c>
      <c r="J4107" s="196" t="s">
        <v>62</v>
      </c>
      <c r="K4107" s="197">
        <v>25.09</v>
      </c>
      <c r="L4107" s="196" t="s">
        <v>63</v>
      </c>
      <c r="M4107"/>
    </row>
    <row r="4108" spans="1:13" ht="13.5" hidden="1" x14ac:dyDescent="0.25">
      <c r="A4108" s="196" t="s">
        <v>3761</v>
      </c>
      <c r="B4108" s="196" t="s">
        <v>3762</v>
      </c>
      <c r="C4108" s="196" t="s">
        <v>3106</v>
      </c>
      <c r="D4108" s="196" t="s">
        <v>4012</v>
      </c>
      <c r="E4108" s="197" t="s">
        <v>11</v>
      </c>
      <c r="F4108" s="196" t="s">
        <v>11</v>
      </c>
      <c r="G4108" s="196">
        <v>89681</v>
      </c>
      <c r="H4108" s="196" t="s">
        <v>4255</v>
      </c>
      <c r="I4108" s="196" t="s">
        <v>96</v>
      </c>
      <c r="J4108" s="196" t="s">
        <v>62</v>
      </c>
      <c r="K4108" s="197">
        <v>93.31</v>
      </c>
      <c r="L4108" s="196" t="s">
        <v>63</v>
      </c>
      <c r="M4108"/>
    </row>
    <row r="4109" spans="1:13" ht="13.5" hidden="1" x14ac:dyDescent="0.25">
      <c r="A4109" s="196" t="s">
        <v>3761</v>
      </c>
      <c r="B4109" s="196" t="s">
        <v>3762</v>
      </c>
      <c r="C4109" s="196" t="s">
        <v>3106</v>
      </c>
      <c r="D4109" s="196" t="s">
        <v>4012</v>
      </c>
      <c r="E4109" s="197" t="s">
        <v>11</v>
      </c>
      <c r="F4109" s="196" t="s">
        <v>11</v>
      </c>
      <c r="G4109" s="196">
        <v>89682</v>
      </c>
      <c r="H4109" s="196" t="s">
        <v>4256</v>
      </c>
      <c r="I4109" s="196" t="s">
        <v>96</v>
      </c>
      <c r="J4109" s="196" t="s">
        <v>62</v>
      </c>
      <c r="K4109" s="197">
        <v>34.479999999999997</v>
      </c>
      <c r="L4109" s="196" t="s">
        <v>63</v>
      </c>
      <c r="M4109"/>
    </row>
    <row r="4110" spans="1:13" ht="13.5" hidden="1" x14ac:dyDescent="0.25">
      <c r="A4110" s="196" t="s">
        <v>3761</v>
      </c>
      <c r="B4110" s="196" t="s">
        <v>3762</v>
      </c>
      <c r="C4110" s="196" t="s">
        <v>3106</v>
      </c>
      <c r="D4110" s="196" t="s">
        <v>4012</v>
      </c>
      <c r="E4110" s="197" t="s">
        <v>11</v>
      </c>
      <c r="F4110" s="196" t="s">
        <v>11</v>
      </c>
      <c r="G4110" s="196">
        <v>89683</v>
      </c>
      <c r="H4110" s="196" t="s">
        <v>4257</v>
      </c>
      <c r="I4110" s="196" t="s">
        <v>96</v>
      </c>
      <c r="J4110" s="196" t="s">
        <v>62</v>
      </c>
      <c r="K4110" s="197">
        <v>293.56</v>
      </c>
      <c r="L4110" s="196" t="s">
        <v>63</v>
      </c>
      <c r="M4110"/>
    </row>
    <row r="4111" spans="1:13" ht="13.5" hidden="1" x14ac:dyDescent="0.25">
      <c r="A4111" s="196" t="s">
        <v>3761</v>
      </c>
      <c r="B4111" s="196" t="s">
        <v>3762</v>
      </c>
      <c r="C4111" s="196" t="s">
        <v>3106</v>
      </c>
      <c r="D4111" s="196" t="s">
        <v>4012</v>
      </c>
      <c r="E4111" s="197" t="s">
        <v>11</v>
      </c>
      <c r="F4111" s="196" t="s">
        <v>11</v>
      </c>
      <c r="G4111" s="196">
        <v>89684</v>
      </c>
      <c r="H4111" s="196" t="s">
        <v>4258</v>
      </c>
      <c r="I4111" s="196" t="s">
        <v>96</v>
      </c>
      <c r="J4111" s="196" t="s">
        <v>62</v>
      </c>
      <c r="K4111" s="197">
        <v>47.94</v>
      </c>
      <c r="L4111" s="196" t="s">
        <v>63</v>
      </c>
      <c r="M4111"/>
    </row>
    <row r="4112" spans="1:13" ht="13.5" hidden="1" x14ac:dyDescent="0.25">
      <c r="A4112" s="196" t="s">
        <v>3761</v>
      </c>
      <c r="B4112" s="196" t="s">
        <v>3762</v>
      </c>
      <c r="C4112" s="196" t="s">
        <v>3106</v>
      </c>
      <c r="D4112" s="196" t="s">
        <v>4012</v>
      </c>
      <c r="E4112" s="197" t="s">
        <v>11</v>
      </c>
      <c r="F4112" s="196" t="s">
        <v>11</v>
      </c>
      <c r="G4112" s="196">
        <v>89685</v>
      </c>
      <c r="H4112" s="196" t="s">
        <v>4259</v>
      </c>
      <c r="I4112" s="196" t="s">
        <v>96</v>
      </c>
      <c r="J4112" s="196" t="s">
        <v>62</v>
      </c>
      <c r="K4112" s="197">
        <v>65.180000000000007</v>
      </c>
      <c r="L4112" s="196" t="s">
        <v>63</v>
      </c>
      <c r="M4112"/>
    </row>
    <row r="4113" spans="1:13" ht="13.5" hidden="1" x14ac:dyDescent="0.25">
      <c r="A4113" s="196" t="s">
        <v>3761</v>
      </c>
      <c r="B4113" s="196" t="s">
        <v>3762</v>
      </c>
      <c r="C4113" s="196" t="s">
        <v>3106</v>
      </c>
      <c r="D4113" s="196" t="s">
        <v>4012</v>
      </c>
      <c r="E4113" s="197" t="s">
        <v>11</v>
      </c>
      <c r="F4113" s="196" t="s">
        <v>11</v>
      </c>
      <c r="G4113" s="196">
        <v>89686</v>
      </c>
      <c r="H4113" s="196" t="s">
        <v>4260</v>
      </c>
      <c r="I4113" s="196" t="s">
        <v>96</v>
      </c>
      <c r="J4113" s="196" t="s">
        <v>62</v>
      </c>
      <c r="K4113" s="197">
        <v>60.26</v>
      </c>
      <c r="L4113" s="196" t="s">
        <v>63</v>
      </c>
      <c r="M4113"/>
    </row>
    <row r="4114" spans="1:13" ht="13.5" hidden="1" x14ac:dyDescent="0.25">
      <c r="A4114" s="196" t="s">
        <v>3761</v>
      </c>
      <c r="B4114" s="196" t="s">
        <v>3762</v>
      </c>
      <c r="C4114" s="196" t="s">
        <v>3106</v>
      </c>
      <c r="D4114" s="196" t="s">
        <v>4012</v>
      </c>
      <c r="E4114" s="197" t="s">
        <v>11</v>
      </c>
      <c r="F4114" s="196" t="s">
        <v>11</v>
      </c>
      <c r="G4114" s="196">
        <v>89687</v>
      </c>
      <c r="H4114" s="196" t="s">
        <v>4261</v>
      </c>
      <c r="I4114" s="196" t="s">
        <v>96</v>
      </c>
      <c r="J4114" s="196" t="s">
        <v>62</v>
      </c>
      <c r="K4114" s="197">
        <v>56.28</v>
      </c>
      <c r="L4114" s="196" t="s">
        <v>63</v>
      </c>
      <c r="M4114"/>
    </row>
    <row r="4115" spans="1:13" ht="13.5" hidden="1" x14ac:dyDescent="0.25">
      <c r="A4115" s="196" t="s">
        <v>3761</v>
      </c>
      <c r="B4115" s="196" t="s">
        <v>3762</v>
      </c>
      <c r="C4115" s="196" t="s">
        <v>3106</v>
      </c>
      <c r="D4115" s="196" t="s">
        <v>4012</v>
      </c>
      <c r="E4115" s="197" t="s">
        <v>11</v>
      </c>
      <c r="F4115" s="196" t="s">
        <v>11</v>
      </c>
      <c r="G4115" s="196">
        <v>89689</v>
      </c>
      <c r="H4115" s="196" t="s">
        <v>4262</v>
      </c>
      <c r="I4115" s="196" t="s">
        <v>96</v>
      </c>
      <c r="J4115" s="196" t="s">
        <v>62</v>
      </c>
      <c r="K4115" s="197">
        <v>40.71</v>
      </c>
      <c r="L4115" s="196" t="s">
        <v>63</v>
      </c>
      <c r="M4115"/>
    </row>
    <row r="4116" spans="1:13" ht="13.5" hidden="1" x14ac:dyDescent="0.25">
      <c r="A4116" s="196" t="s">
        <v>3761</v>
      </c>
      <c r="B4116" s="196" t="s">
        <v>3762</v>
      </c>
      <c r="C4116" s="196" t="s">
        <v>3106</v>
      </c>
      <c r="D4116" s="196" t="s">
        <v>4012</v>
      </c>
      <c r="E4116" s="197" t="s">
        <v>11</v>
      </c>
      <c r="F4116" s="196" t="s">
        <v>11</v>
      </c>
      <c r="G4116" s="196">
        <v>89690</v>
      </c>
      <c r="H4116" s="196" t="s">
        <v>4263</v>
      </c>
      <c r="I4116" s="196" t="s">
        <v>96</v>
      </c>
      <c r="J4116" s="196" t="s">
        <v>62</v>
      </c>
      <c r="K4116" s="197">
        <v>96.28</v>
      </c>
      <c r="L4116" s="196" t="s">
        <v>63</v>
      </c>
      <c r="M4116"/>
    </row>
    <row r="4117" spans="1:13" ht="13.5" hidden="1" x14ac:dyDescent="0.25">
      <c r="A4117" s="196" t="s">
        <v>3761</v>
      </c>
      <c r="B4117" s="196" t="s">
        <v>3762</v>
      </c>
      <c r="C4117" s="196" t="s">
        <v>3106</v>
      </c>
      <c r="D4117" s="196" t="s">
        <v>4012</v>
      </c>
      <c r="E4117" s="197" t="s">
        <v>11</v>
      </c>
      <c r="F4117" s="196" t="s">
        <v>11</v>
      </c>
      <c r="G4117" s="196">
        <v>89691</v>
      </c>
      <c r="H4117" s="196" t="s">
        <v>4264</v>
      </c>
      <c r="I4117" s="196" t="s">
        <v>96</v>
      </c>
      <c r="J4117" s="196" t="s">
        <v>62</v>
      </c>
      <c r="K4117" s="197">
        <v>16.45</v>
      </c>
      <c r="L4117" s="196" t="s">
        <v>63</v>
      </c>
      <c r="M4117"/>
    </row>
    <row r="4118" spans="1:13" ht="13.5" hidden="1" x14ac:dyDescent="0.25">
      <c r="A4118" s="196" t="s">
        <v>3761</v>
      </c>
      <c r="B4118" s="196" t="s">
        <v>3762</v>
      </c>
      <c r="C4118" s="196" t="s">
        <v>3106</v>
      </c>
      <c r="D4118" s="196" t="s">
        <v>4012</v>
      </c>
      <c r="E4118" s="197" t="s">
        <v>11</v>
      </c>
      <c r="F4118" s="196" t="s">
        <v>11</v>
      </c>
      <c r="G4118" s="196">
        <v>89692</v>
      </c>
      <c r="H4118" s="196" t="s">
        <v>4265</v>
      </c>
      <c r="I4118" s="196" t="s">
        <v>96</v>
      </c>
      <c r="J4118" s="196" t="s">
        <v>62</v>
      </c>
      <c r="K4118" s="197">
        <v>108.39</v>
      </c>
      <c r="L4118" s="196" t="s">
        <v>63</v>
      </c>
      <c r="M4118"/>
    </row>
    <row r="4119" spans="1:13" ht="13.5" hidden="1" x14ac:dyDescent="0.25">
      <c r="A4119" s="196" t="s">
        <v>3761</v>
      </c>
      <c r="B4119" s="196" t="s">
        <v>3762</v>
      </c>
      <c r="C4119" s="196" t="s">
        <v>3106</v>
      </c>
      <c r="D4119" s="196" t="s">
        <v>4012</v>
      </c>
      <c r="E4119" s="197" t="s">
        <v>11</v>
      </c>
      <c r="F4119" s="196" t="s">
        <v>11</v>
      </c>
      <c r="G4119" s="196">
        <v>89693</v>
      </c>
      <c r="H4119" s="196" t="s">
        <v>4266</v>
      </c>
      <c r="I4119" s="196" t="s">
        <v>96</v>
      </c>
      <c r="J4119" s="196" t="s">
        <v>62</v>
      </c>
      <c r="K4119" s="197">
        <v>85.08</v>
      </c>
      <c r="L4119" s="196" t="s">
        <v>63</v>
      </c>
      <c r="M4119"/>
    </row>
    <row r="4120" spans="1:13" ht="13.5" hidden="1" x14ac:dyDescent="0.25">
      <c r="A4120" s="196" t="s">
        <v>3761</v>
      </c>
      <c r="B4120" s="196" t="s">
        <v>3762</v>
      </c>
      <c r="C4120" s="196" t="s">
        <v>3106</v>
      </c>
      <c r="D4120" s="196" t="s">
        <v>4012</v>
      </c>
      <c r="E4120" s="197" t="s">
        <v>11</v>
      </c>
      <c r="F4120" s="196" t="s">
        <v>11</v>
      </c>
      <c r="G4120" s="196">
        <v>89694</v>
      </c>
      <c r="H4120" s="196" t="s">
        <v>4267</v>
      </c>
      <c r="I4120" s="196" t="s">
        <v>96</v>
      </c>
      <c r="J4120" s="196" t="s">
        <v>62</v>
      </c>
      <c r="K4120" s="197">
        <v>23.25</v>
      </c>
      <c r="L4120" s="196" t="s">
        <v>63</v>
      </c>
      <c r="M4120"/>
    </row>
    <row r="4121" spans="1:13" ht="13.5" hidden="1" x14ac:dyDescent="0.25">
      <c r="A4121" s="196" t="s">
        <v>3761</v>
      </c>
      <c r="B4121" s="196" t="s">
        <v>3762</v>
      </c>
      <c r="C4121" s="196" t="s">
        <v>3106</v>
      </c>
      <c r="D4121" s="196" t="s">
        <v>4012</v>
      </c>
      <c r="E4121" s="197" t="s">
        <v>11</v>
      </c>
      <c r="F4121" s="196" t="s">
        <v>11</v>
      </c>
      <c r="G4121" s="196">
        <v>89695</v>
      </c>
      <c r="H4121" s="196" t="s">
        <v>4268</v>
      </c>
      <c r="I4121" s="196" t="s">
        <v>96</v>
      </c>
      <c r="J4121" s="196" t="s">
        <v>62</v>
      </c>
      <c r="K4121" s="197">
        <v>20.11</v>
      </c>
      <c r="L4121" s="196" t="s">
        <v>63</v>
      </c>
      <c r="M4121"/>
    </row>
    <row r="4122" spans="1:13" ht="13.5" hidden="1" x14ac:dyDescent="0.25">
      <c r="A4122" s="196" t="s">
        <v>3761</v>
      </c>
      <c r="B4122" s="196" t="s">
        <v>3762</v>
      </c>
      <c r="C4122" s="196" t="s">
        <v>3106</v>
      </c>
      <c r="D4122" s="196" t="s">
        <v>4012</v>
      </c>
      <c r="E4122" s="197" t="s">
        <v>11</v>
      </c>
      <c r="F4122" s="196" t="s">
        <v>11</v>
      </c>
      <c r="G4122" s="196">
        <v>89696</v>
      </c>
      <c r="H4122" s="196" t="s">
        <v>4269</v>
      </c>
      <c r="I4122" s="196" t="s">
        <v>96</v>
      </c>
      <c r="J4122" s="196" t="s">
        <v>62</v>
      </c>
      <c r="K4122" s="197">
        <v>90.25</v>
      </c>
      <c r="L4122" s="196" t="s">
        <v>63</v>
      </c>
      <c r="M4122"/>
    </row>
    <row r="4123" spans="1:13" ht="13.5" hidden="1" x14ac:dyDescent="0.25">
      <c r="A4123" s="196" t="s">
        <v>3761</v>
      </c>
      <c r="B4123" s="196" t="s">
        <v>3762</v>
      </c>
      <c r="C4123" s="196" t="s">
        <v>3106</v>
      </c>
      <c r="D4123" s="196" t="s">
        <v>4012</v>
      </c>
      <c r="E4123" s="197" t="s">
        <v>11</v>
      </c>
      <c r="F4123" s="196" t="s">
        <v>11</v>
      </c>
      <c r="G4123" s="196">
        <v>89697</v>
      </c>
      <c r="H4123" s="196" t="s">
        <v>4270</v>
      </c>
      <c r="I4123" s="196" t="s">
        <v>96</v>
      </c>
      <c r="J4123" s="196" t="s">
        <v>62</v>
      </c>
      <c r="K4123" s="197">
        <v>21.27</v>
      </c>
      <c r="L4123" s="196" t="s">
        <v>63</v>
      </c>
      <c r="M4123"/>
    </row>
    <row r="4124" spans="1:13" ht="13.5" hidden="1" x14ac:dyDescent="0.25">
      <c r="A4124" s="196" t="s">
        <v>3761</v>
      </c>
      <c r="B4124" s="196" t="s">
        <v>3762</v>
      </c>
      <c r="C4124" s="196" t="s">
        <v>3106</v>
      </c>
      <c r="D4124" s="196" t="s">
        <v>4012</v>
      </c>
      <c r="E4124" s="197" t="s">
        <v>11</v>
      </c>
      <c r="F4124" s="196" t="s">
        <v>11</v>
      </c>
      <c r="G4124" s="196">
        <v>89698</v>
      </c>
      <c r="H4124" s="196" t="s">
        <v>4271</v>
      </c>
      <c r="I4124" s="196" t="s">
        <v>96</v>
      </c>
      <c r="J4124" s="196" t="s">
        <v>62</v>
      </c>
      <c r="K4124" s="197">
        <v>277.31</v>
      </c>
      <c r="L4124" s="196" t="s">
        <v>63</v>
      </c>
      <c r="M4124"/>
    </row>
    <row r="4125" spans="1:13" ht="13.5" hidden="1" x14ac:dyDescent="0.25">
      <c r="A4125" s="196" t="s">
        <v>3761</v>
      </c>
      <c r="B4125" s="196" t="s">
        <v>3762</v>
      </c>
      <c r="C4125" s="196" t="s">
        <v>3106</v>
      </c>
      <c r="D4125" s="196" t="s">
        <v>4012</v>
      </c>
      <c r="E4125" s="197" t="s">
        <v>11</v>
      </c>
      <c r="F4125" s="196" t="s">
        <v>11</v>
      </c>
      <c r="G4125" s="196">
        <v>89699</v>
      </c>
      <c r="H4125" s="196" t="s">
        <v>4272</v>
      </c>
      <c r="I4125" s="196" t="s">
        <v>96</v>
      </c>
      <c r="J4125" s="196" t="s">
        <v>62</v>
      </c>
      <c r="K4125" s="197">
        <v>210.28</v>
      </c>
      <c r="L4125" s="196" t="s">
        <v>63</v>
      </c>
      <c r="M4125"/>
    </row>
    <row r="4126" spans="1:13" ht="13.5" hidden="1" x14ac:dyDescent="0.25">
      <c r="A4126" s="196" t="s">
        <v>3761</v>
      </c>
      <c r="B4126" s="196" t="s">
        <v>3762</v>
      </c>
      <c r="C4126" s="196" t="s">
        <v>3106</v>
      </c>
      <c r="D4126" s="196" t="s">
        <v>4012</v>
      </c>
      <c r="E4126" s="197" t="s">
        <v>11</v>
      </c>
      <c r="F4126" s="196" t="s">
        <v>11</v>
      </c>
      <c r="G4126" s="196">
        <v>89700</v>
      </c>
      <c r="H4126" s="196" t="s">
        <v>4273</v>
      </c>
      <c r="I4126" s="196" t="s">
        <v>96</v>
      </c>
      <c r="J4126" s="196" t="s">
        <v>62</v>
      </c>
      <c r="K4126" s="197">
        <v>26.51</v>
      </c>
      <c r="L4126" s="196" t="s">
        <v>63</v>
      </c>
      <c r="M4126"/>
    </row>
    <row r="4127" spans="1:13" ht="13.5" hidden="1" x14ac:dyDescent="0.25">
      <c r="A4127" s="196" t="s">
        <v>3761</v>
      </c>
      <c r="B4127" s="196" t="s">
        <v>3762</v>
      </c>
      <c r="C4127" s="196" t="s">
        <v>3106</v>
      </c>
      <c r="D4127" s="196" t="s">
        <v>4012</v>
      </c>
      <c r="E4127" s="197" t="s">
        <v>11</v>
      </c>
      <c r="F4127" s="196" t="s">
        <v>11</v>
      </c>
      <c r="G4127" s="196">
        <v>89701</v>
      </c>
      <c r="H4127" s="196" t="s">
        <v>4274</v>
      </c>
      <c r="I4127" s="196" t="s">
        <v>96</v>
      </c>
      <c r="J4127" s="196" t="s">
        <v>62</v>
      </c>
      <c r="K4127" s="197">
        <v>205.35</v>
      </c>
      <c r="L4127" s="196" t="s">
        <v>63</v>
      </c>
      <c r="M4127"/>
    </row>
    <row r="4128" spans="1:13" ht="13.5" hidden="1" x14ac:dyDescent="0.25">
      <c r="A4128" s="196" t="s">
        <v>3761</v>
      </c>
      <c r="B4128" s="196" t="s">
        <v>3762</v>
      </c>
      <c r="C4128" s="196" t="s">
        <v>3106</v>
      </c>
      <c r="D4128" s="196" t="s">
        <v>4012</v>
      </c>
      <c r="E4128" s="197" t="s">
        <v>11</v>
      </c>
      <c r="F4128" s="196" t="s">
        <v>11</v>
      </c>
      <c r="G4128" s="196">
        <v>89702</v>
      </c>
      <c r="H4128" s="196" t="s">
        <v>4275</v>
      </c>
      <c r="I4128" s="196" t="s">
        <v>96</v>
      </c>
      <c r="J4128" s="196" t="s">
        <v>62</v>
      </c>
      <c r="K4128" s="197">
        <v>25.73</v>
      </c>
      <c r="L4128" s="196" t="s">
        <v>63</v>
      </c>
      <c r="M4128"/>
    </row>
    <row r="4129" spans="1:13" ht="13.5" hidden="1" x14ac:dyDescent="0.25">
      <c r="A4129" s="196" t="s">
        <v>3761</v>
      </c>
      <c r="B4129" s="196" t="s">
        <v>3762</v>
      </c>
      <c r="C4129" s="196" t="s">
        <v>3106</v>
      </c>
      <c r="D4129" s="196" t="s">
        <v>4012</v>
      </c>
      <c r="E4129" s="197" t="s">
        <v>11</v>
      </c>
      <c r="F4129" s="196" t="s">
        <v>11</v>
      </c>
      <c r="G4129" s="196">
        <v>89703</v>
      </c>
      <c r="H4129" s="196" t="s">
        <v>4276</v>
      </c>
      <c r="I4129" s="196" t="s">
        <v>96</v>
      </c>
      <c r="J4129" s="196" t="s">
        <v>62</v>
      </c>
      <c r="K4129" s="197">
        <v>52.49</v>
      </c>
      <c r="L4129" s="196" t="s">
        <v>63</v>
      </c>
      <c r="M4129"/>
    </row>
    <row r="4130" spans="1:13" ht="13.5" hidden="1" x14ac:dyDescent="0.25">
      <c r="A4130" s="196" t="s">
        <v>3761</v>
      </c>
      <c r="B4130" s="196" t="s">
        <v>3762</v>
      </c>
      <c r="C4130" s="196" t="s">
        <v>3106</v>
      </c>
      <c r="D4130" s="196" t="s">
        <v>4012</v>
      </c>
      <c r="E4130" s="197" t="s">
        <v>11</v>
      </c>
      <c r="F4130" s="196" t="s">
        <v>11</v>
      </c>
      <c r="G4130" s="196">
        <v>89704</v>
      </c>
      <c r="H4130" s="196" t="s">
        <v>4277</v>
      </c>
      <c r="I4130" s="196" t="s">
        <v>96</v>
      </c>
      <c r="J4130" s="196" t="s">
        <v>62</v>
      </c>
      <c r="K4130" s="197">
        <v>159.55000000000001</v>
      </c>
      <c r="L4130" s="196" t="s">
        <v>63</v>
      </c>
      <c r="M4130"/>
    </row>
    <row r="4131" spans="1:13" ht="13.5" hidden="1" x14ac:dyDescent="0.25">
      <c r="A4131" s="196" t="s">
        <v>3761</v>
      </c>
      <c r="B4131" s="196" t="s">
        <v>3762</v>
      </c>
      <c r="C4131" s="196" t="s">
        <v>3106</v>
      </c>
      <c r="D4131" s="196" t="s">
        <v>4012</v>
      </c>
      <c r="E4131" s="197" t="s">
        <v>11</v>
      </c>
      <c r="F4131" s="196" t="s">
        <v>11</v>
      </c>
      <c r="G4131" s="196">
        <v>89705</v>
      </c>
      <c r="H4131" s="196" t="s">
        <v>4278</v>
      </c>
      <c r="I4131" s="196" t="s">
        <v>96</v>
      </c>
      <c r="J4131" s="196" t="s">
        <v>62</v>
      </c>
      <c r="K4131" s="197">
        <v>29.81</v>
      </c>
      <c r="L4131" s="196" t="s">
        <v>63</v>
      </c>
      <c r="M4131"/>
    </row>
    <row r="4132" spans="1:13" ht="13.5" hidden="1" x14ac:dyDescent="0.25">
      <c r="A4132" s="196" t="s">
        <v>3761</v>
      </c>
      <c r="B4132" s="196" t="s">
        <v>3762</v>
      </c>
      <c r="C4132" s="196" t="s">
        <v>3106</v>
      </c>
      <c r="D4132" s="196" t="s">
        <v>4012</v>
      </c>
      <c r="E4132" s="197" t="s">
        <v>11</v>
      </c>
      <c r="F4132" s="196" t="s">
        <v>11</v>
      </c>
      <c r="G4132" s="196">
        <v>89706</v>
      </c>
      <c r="H4132" s="196" t="s">
        <v>4279</v>
      </c>
      <c r="I4132" s="196" t="s">
        <v>96</v>
      </c>
      <c r="J4132" s="196" t="s">
        <v>62</v>
      </c>
      <c r="K4132" s="197">
        <v>62.41</v>
      </c>
      <c r="L4132" s="196" t="s">
        <v>63</v>
      </c>
      <c r="M4132"/>
    </row>
    <row r="4133" spans="1:13" ht="13.5" hidden="1" x14ac:dyDescent="0.25">
      <c r="A4133" s="196" t="s">
        <v>3761</v>
      </c>
      <c r="B4133" s="196" t="s">
        <v>3762</v>
      </c>
      <c r="C4133" s="196" t="s">
        <v>3106</v>
      </c>
      <c r="D4133" s="196" t="s">
        <v>4012</v>
      </c>
      <c r="E4133" s="197" t="s">
        <v>11</v>
      </c>
      <c r="F4133" s="196" t="s">
        <v>11</v>
      </c>
      <c r="G4133" s="196">
        <v>89718</v>
      </c>
      <c r="H4133" s="196" t="s">
        <v>4280</v>
      </c>
      <c r="I4133" s="196" t="s">
        <v>9</v>
      </c>
      <c r="J4133" s="196" t="s">
        <v>62</v>
      </c>
      <c r="K4133" s="197">
        <v>60.47</v>
      </c>
      <c r="L4133" s="196" t="s">
        <v>63</v>
      </c>
      <c r="M4133"/>
    </row>
    <row r="4134" spans="1:13" ht="13.5" hidden="1" x14ac:dyDescent="0.25">
      <c r="A4134" s="196" t="s">
        <v>3761</v>
      </c>
      <c r="B4134" s="196" t="s">
        <v>3762</v>
      </c>
      <c r="C4134" s="196" t="s">
        <v>3106</v>
      </c>
      <c r="D4134" s="196" t="s">
        <v>4012</v>
      </c>
      <c r="E4134" s="197" t="s">
        <v>11</v>
      </c>
      <c r="F4134" s="196" t="s">
        <v>11</v>
      </c>
      <c r="G4134" s="196">
        <v>89719</v>
      </c>
      <c r="H4134" s="196" t="s">
        <v>4281</v>
      </c>
      <c r="I4134" s="196" t="s">
        <v>96</v>
      </c>
      <c r="J4134" s="196" t="s">
        <v>62</v>
      </c>
      <c r="K4134" s="197">
        <v>15.34</v>
      </c>
      <c r="L4134" s="196" t="s">
        <v>63</v>
      </c>
      <c r="M4134"/>
    </row>
    <row r="4135" spans="1:13" ht="13.5" hidden="1" x14ac:dyDescent="0.25">
      <c r="A4135" s="196" t="s">
        <v>3761</v>
      </c>
      <c r="B4135" s="196" t="s">
        <v>3762</v>
      </c>
      <c r="C4135" s="196" t="s">
        <v>3106</v>
      </c>
      <c r="D4135" s="196" t="s">
        <v>4012</v>
      </c>
      <c r="E4135" s="197" t="s">
        <v>11</v>
      </c>
      <c r="F4135" s="196" t="s">
        <v>11</v>
      </c>
      <c r="G4135" s="196">
        <v>89720</v>
      </c>
      <c r="H4135" s="196" t="s">
        <v>4282</v>
      </c>
      <c r="I4135" s="196" t="s">
        <v>96</v>
      </c>
      <c r="J4135" s="196" t="s">
        <v>62</v>
      </c>
      <c r="K4135" s="197">
        <v>17.010000000000002</v>
      </c>
      <c r="L4135" s="196" t="s">
        <v>63</v>
      </c>
      <c r="M4135"/>
    </row>
    <row r="4136" spans="1:13" ht="13.5" hidden="1" x14ac:dyDescent="0.25">
      <c r="A4136" s="196" t="s">
        <v>3761</v>
      </c>
      <c r="B4136" s="196" t="s">
        <v>3762</v>
      </c>
      <c r="C4136" s="196" t="s">
        <v>3106</v>
      </c>
      <c r="D4136" s="196" t="s">
        <v>4012</v>
      </c>
      <c r="E4136" s="197" t="s">
        <v>11</v>
      </c>
      <c r="F4136" s="196" t="s">
        <v>11</v>
      </c>
      <c r="G4136" s="196">
        <v>89721</v>
      </c>
      <c r="H4136" s="196" t="s">
        <v>4283</v>
      </c>
      <c r="I4136" s="196" t="s">
        <v>96</v>
      </c>
      <c r="J4136" s="196" t="s">
        <v>62</v>
      </c>
      <c r="K4136" s="197">
        <v>18.34</v>
      </c>
      <c r="L4136" s="196" t="s">
        <v>63</v>
      </c>
      <c r="M4136"/>
    </row>
    <row r="4137" spans="1:13" ht="13.5" hidden="1" x14ac:dyDescent="0.25">
      <c r="A4137" s="196" t="s">
        <v>3761</v>
      </c>
      <c r="B4137" s="196" t="s">
        <v>3762</v>
      </c>
      <c r="C4137" s="196" t="s">
        <v>3106</v>
      </c>
      <c r="D4137" s="196" t="s">
        <v>4012</v>
      </c>
      <c r="E4137" s="197" t="s">
        <v>11</v>
      </c>
      <c r="F4137" s="196" t="s">
        <v>11</v>
      </c>
      <c r="G4137" s="196">
        <v>89723</v>
      </c>
      <c r="H4137" s="196" t="s">
        <v>4284</v>
      </c>
      <c r="I4137" s="196" t="s">
        <v>96</v>
      </c>
      <c r="J4137" s="196" t="s">
        <v>62</v>
      </c>
      <c r="K4137" s="197">
        <v>22.74</v>
      </c>
      <c r="L4137" s="196" t="s">
        <v>63</v>
      </c>
      <c r="M4137"/>
    </row>
    <row r="4138" spans="1:13" ht="13.5" hidden="1" x14ac:dyDescent="0.25">
      <c r="A4138" s="196" t="s">
        <v>3761</v>
      </c>
      <c r="B4138" s="196" t="s">
        <v>3762</v>
      </c>
      <c r="C4138" s="196" t="s">
        <v>3106</v>
      </c>
      <c r="D4138" s="196" t="s">
        <v>4012</v>
      </c>
      <c r="E4138" s="197" t="s">
        <v>11</v>
      </c>
      <c r="F4138" s="196" t="s">
        <v>11</v>
      </c>
      <c r="G4138" s="196">
        <v>89724</v>
      </c>
      <c r="H4138" s="196" t="s">
        <v>4285</v>
      </c>
      <c r="I4138" s="196" t="s">
        <v>96</v>
      </c>
      <c r="J4138" s="196" t="s">
        <v>62</v>
      </c>
      <c r="K4138" s="197">
        <v>12.47</v>
      </c>
      <c r="L4138" s="196" t="s">
        <v>63</v>
      </c>
      <c r="M4138"/>
    </row>
    <row r="4139" spans="1:13" ht="13.5" hidden="1" x14ac:dyDescent="0.25">
      <c r="A4139" s="196" t="s">
        <v>3761</v>
      </c>
      <c r="B4139" s="196" t="s">
        <v>3762</v>
      </c>
      <c r="C4139" s="196" t="s">
        <v>3106</v>
      </c>
      <c r="D4139" s="196" t="s">
        <v>4012</v>
      </c>
      <c r="E4139" s="197" t="s">
        <v>11</v>
      </c>
      <c r="F4139" s="196" t="s">
        <v>11</v>
      </c>
      <c r="G4139" s="196">
        <v>89725</v>
      </c>
      <c r="H4139" s="196" t="s">
        <v>4286</v>
      </c>
      <c r="I4139" s="196" t="s">
        <v>96</v>
      </c>
      <c r="J4139" s="196" t="s">
        <v>62</v>
      </c>
      <c r="K4139" s="197">
        <v>22.05</v>
      </c>
      <c r="L4139" s="196" t="s">
        <v>63</v>
      </c>
      <c r="M4139"/>
    </row>
    <row r="4140" spans="1:13" ht="13.5" hidden="1" x14ac:dyDescent="0.25">
      <c r="A4140" s="196" t="s">
        <v>3761</v>
      </c>
      <c r="B4140" s="196" t="s">
        <v>3762</v>
      </c>
      <c r="C4140" s="196" t="s">
        <v>3106</v>
      </c>
      <c r="D4140" s="196" t="s">
        <v>4012</v>
      </c>
      <c r="E4140" s="197" t="s">
        <v>11</v>
      </c>
      <c r="F4140" s="196" t="s">
        <v>11</v>
      </c>
      <c r="G4140" s="196">
        <v>89726</v>
      </c>
      <c r="H4140" s="196" t="s">
        <v>4287</v>
      </c>
      <c r="I4140" s="196" t="s">
        <v>96</v>
      </c>
      <c r="J4140" s="196" t="s">
        <v>62</v>
      </c>
      <c r="K4140" s="197">
        <v>12.72</v>
      </c>
      <c r="L4140" s="196" t="s">
        <v>63</v>
      </c>
      <c r="M4140"/>
    </row>
    <row r="4141" spans="1:13" ht="13.5" hidden="1" x14ac:dyDescent="0.25">
      <c r="A4141" s="196" t="s">
        <v>3761</v>
      </c>
      <c r="B4141" s="196" t="s">
        <v>3762</v>
      </c>
      <c r="C4141" s="196" t="s">
        <v>3106</v>
      </c>
      <c r="D4141" s="196" t="s">
        <v>4012</v>
      </c>
      <c r="E4141" s="197" t="s">
        <v>11</v>
      </c>
      <c r="F4141" s="196" t="s">
        <v>11</v>
      </c>
      <c r="G4141" s="196">
        <v>89727</v>
      </c>
      <c r="H4141" s="196" t="s">
        <v>4288</v>
      </c>
      <c r="I4141" s="196" t="s">
        <v>96</v>
      </c>
      <c r="J4141" s="196" t="s">
        <v>62</v>
      </c>
      <c r="K4141" s="197">
        <v>27.26</v>
      </c>
      <c r="L4141" s="196" t="s">
        <v>63</v>
      </c>
      <c r="M4141"/>
    </row>
    <row r="4142" spans="1:13" ht="13.5" hidden="1" x14ac:dyDescent="0.25">
      <c r="A4142" s="196" t="s">
        <v>3761</v>
      </c>
      <c r="B4142" s="196" t="s">
        <v>3762</v>
      </c>
      <c r="C4142" s="196" t="s">
        <v>3106</v>
      </c>
      <c r="D4142" s="196" t="s">
        <v>4012</v>
      </c>
      <c r="E4142" s="197" t="s">
        <v>11</v>
      </c>
      <c r="F4142" s="196" t="s">
        <v>11</v>
      </c>
      <c r="G4142" s="196">
        <v>89728</v>
      </c>
      <c r="H4142" s="196" t="s">
        <v>4289</v>
      </c>
      <c r="I4142" s="196" t="s">
        <v>96</v>
      </c>
      <c r="J4142" s="196" t="s">
        <v>62</v>
      </c>
      <c r="K4142" s="197">
        <v>15.61</v>
      </c>
      <c r="L4142" s="196" t="s">
        <v>63</v>
      </c>
      <c r="M4142"/>
    </row>
    <row r="4143" spans="1:13" ht="13.5" hidden="1" x14ac:dyDescent="0.25">
      <c r="A4143" s="196" t="s">
        <v>3761</v>
      </c>
      <c r="B4143" s="196" t="s">
        <v>3762</v>
      </c>
      <c r="C4143" s="196" t="s">
        <v>3106</v>
      </c>
      <c r="D4143" s="196" t="s">
        <v>4012</v>
      </c>
      <c r="E4143" s="197" t="s">
        <v>11</v>
      </c>
      <c r="F4143" s="196" t="s">
        <v>11</v>
      </c>
      <c r="G4143" s="196">
        <v>89729</v>
      </c>
      <c r="H4143" s="196" t="s">
        <v>4290</v>
      </c>
      <c r="I4143" s="196" t="s">
        <v>96</v>
      </c>
      <c r="J4143" s="196" t="s">
        <v>62</v>
      </c>
      <c r="K4143" s="197">
        <v>33.08</v>
      </c>
      <c r="L4143" s="196" t="s">
        <v>63</v>
      </c>
      <c r="M4143"/>
    </row>
    <row r="4144" spans="1:13" ht="13.5" hidden="1" x14ac:dyDescent="0.25">
      <c r="A4144" s="196" t="s">
        <v>3761</v>
      </c>
      <c r="B4144" s="196" t="s">
        <v>3762</v>
      </c>
      <c r="C4144" s="196" t="s">
        <v>3106</v>
      </c>
      <c r="D4144" s="196" t="s">
        <v>4012</v>
      </c>
      <c r="E4144" s="197" t="s">
        <v>11</v>
      </c>
      <c r="F4144" s="196" t="s">
        <v>11</v>
      </c>
      <c r="G4144" s="196">
        <v>89730</v>
      </c>
      <c r="H4144" s="196" t="s">
        <v>4291</v>
      </c>
      <c r="I4144" s="196" t="s">
        <v>96</v>
      </c>
      <c r="J4144" s="196" t="s">
        <v>62</v>
      </c>
      <c r="K4144" s="197">
        <v>17.649999999999999</v>
      </c>
      <c r="L4144" s="196" t="s">
        <v>63</v>
      </c>
      <c r="M4144"/>
    </row>
    <row r="4145" spans="1:13" ht="13.5" hidden="1" x14ac:dyDescent="0.25">
      <c r="A4145" s="196" t="s">
        <v>3761</v>
      </c>
      <c r="B4145" s="196" t="s">
        <v>3762</v>
      </c>
      <c r="C4145" s="196" t="s">
        <v>3106</v>
      </c>
      <c r="D4145" s="196" t="s">
        <v>4012</v>
      </c>
      <c r="E4145" s="197" t="s">
        <v>11</v>
      </c>
      <c r="F4145" s="196" t="s">
        <v>11</v>
      </c>
      <c r="G4145" s="196">
        <v>89731</v>
      </c>
      <c r="H4145" s="196" t="s">
        <v>4292</v>
      </c>
      <c r="I4145" s="196" t="s">
        <v>96</v>
      </c>
      <c r="J4145" s="196" t="s">
        <v>62</v>
      </c>
      <c r="K4145" s="197">
        <v>16.79</v>
      </c>
      <c r="L4145" s="196" t="s">
        <v>63</v>
      </c>
      <c r="M4145"/>
    </row>
    <row r="4146" spans="1:13" ht="13.5" hidden="1" x14ac:dyDescent="0.25">
      <c r="A4146" s="196" t="s">
        <v>3761</v>
      </c>
      <c r="B4146" s="196" t="s">
        <v>3762</v>
      </c>
      <c r="C4146" s="196" t="s">
        <v>3106</v>
      </c>
      <c r="D4146" s="196" t="s">
        <v>4012</v>
      </c>
      <c r="E4146" s="197" t="s">
        <v>11</v>
      </c>
      <c r="F4146" s="196" t="s">
        <v>11</v>
      </c>
      <c r="G4146" s="196">
        <v>89732</v>
      </c>
      <c r="H4146" s="196" t="s">
        <v>4293</v>
      </c>
      <c r="I4146" s="196" t="s">
        <v>96</v>
      </c>
      <c r="J4146" s="196" t="s">
        <v>62</v>
      </c>
      <c r="K4146" s="197">
        <v>17.57</v>
      </c>
      <c r="L4146" s="196" t="s">
        <v>63</v>
      </c>
      <c r="M4146"/>
    </row>
    <row r="4147" spans="1:13" ht="13.5" hidden="1" x14ac:dyDescent="0.25">
      <c r="A4147" s="196" t="s">
        <v>3761</v>
      </c>
      <c r="B4147" s="196" t="s">
        <v>3762</v>
      </c>
      <c r="C4147" s="196" t="s">
        <v>3106</v>
      </c>
      <c r="D4147" s="196" t="s">
        <v>4012</v>
      </c>
      <c r="E4147" s="197" t="s">
        <v>11</v>
      </c>
      <c r="F4147" s="196" t="s">
        <v>11</v>
      </c>
      <c r="G4147" s="196">
        <v>89733</v>
      </c>
      <c r="H4147" s="196" t="s">
        <v>4294</v>
      </c>
      <c r="I4147" s="196" t="s">
        <v>96</v>
      </c>
      <c r="J4147" s="196" t="s">
        <v>62</v>
      </c>
      <c r="K4147" s="197">
        <v>25.87</v>
      </c>
      <c r="L4147" s="196" t="s">
        <v>63</v>
      </c>
      <c r="M4147"/>
    </row>
    <row r="4148" spans="1:13" ht="13.5" hidden="1" x14ac:dyDescent="0.25">
      <c r="A4148" s="196" t="s">
        <v>3761</v>
      </c>
      <c r="B4148" s="196" t="s">
        <v>3762</v>
      </c>
      <c r="C4148" s="196" t="s">
        <v>3106</v>
      </c>
      <c r="D4148" s="196" t="s">
        <v>4012</v>
      </c>
      <c r="E4148" s="197" t="s">
        <v>11</v>
      </c>
      <c r="F4148" s="196" t="s">
        <v>11</v>
      </c>
      <c r="G4148" s="196">
        <v>89734</v>
      </c>
      <c r="H4148" s="196" t="s">
        <v>4295</v>
      </c>
      <c r="I4148" s="196" t="s">
        <v>96</v>
      </c>
      <c r="J4148" s="196" t="s">
        <v>62</v>
      </c>
      <c r="K4148" s="197">
        <v>31.37</v>
      </c>
      <c r="L4148" s="196" t="s">
        <v>63</v>
      </c>
      <c r="M4148"/>
    </row>
    <row r="4149" spans="1:13" ht="13.5" hidden="1" x14ac:dyDescent="0.25">
      <c r="A4149" s="196" t="s">
        <v>3761</v>
      </c>
      <c r="B4149" s="196" t="s">
        <v>3762</v>
      </c>
      <c r="C4149" s="196" t="s">
        <v>3106</v>
      </c>
      <c r="D4149" s="196" t="s">
        <v>4012</v>
      </c>
      <c r="E4149" s="197" t="s">
        <v>11</v>
      </c>
      <c r="F4149" s="196" t="s">
        <v>11</v>
      </c>
      <c r="G4149" s="196">
        <v>89735</v>
      </c>
      <c r="H4149" s="196" t="s">
        <v>4296</v>
      </c>
      <c r="I4149" s="196" t="s">
        <v>96</v>
      </c>
      <c r="J4149" s="196" t="s">
        <v>62</v>
      </c>
      <c r="K4149" s="197">
        <v>28.22</v>
      </c>
      <c r="L4149" s="196" t="s">
        <v>63</v>
      </c>
      <c r="M4149"/>
    </row>
    <row r="4150" spans="1:13" ht="13.5" hidden="1" x14ac:dyDescent="0.25">
      <c r="A4150" s="196" t="s">
        <v>3761</v>
      </c>
      <c r="B4150" s="196" t="s">
        <v>3762</v>
      </c>
      <c r="C4150" s="196" t="s">
        <v>3106</v>
      </c>
      <c r="D4150" s="196" t="s">
        <v>4012</v>
      </c>
      <c r="E4150" s="197" t="s">
        <v>11</v>
      </c>
      <c r="F4150" s="196" t="s">
        <v>11</v>
      </c>
      <c r="G4150" s="196">
        <v>89736</v>
      </c>
      <c r="H4150" s="196" t="s">
        <v>4297</v>
      </c>
      <c r="I4150" s="196" t="s">
        <v>96</v>
      </c>
      <c r="J4150" s="196" t="s">
        <v>62</v>
      </c>
      <c r="K4150" s="197">
        <v>10.49</v>
      </c>
      <c r="L4150" s="196" t="s">
        <v>63</v>
      </c>
      <c r="M4150"/>
    </row>
    <row r="4151" spans="1:13" ht="13.5" hidden="1" x14ac:dyDescent="0.25">
      <c r="A4151" s="196" t="s">
        <v>3761</v>
      </c>
      <c r="B4151" s="196" t="s">
        <v>3762</v>
      </c>
      <c r="C4151" s="196" t="s">
        <v>3106</v>
      </c>
      <c r="D4151" s="196" t="s">
        <v>4012</v>
      </c>
      <c r="E4151" s="197" t="s">
        <v>11</v>
      </c>
      <c r="F4151" s="196" t="s">
        <v>11</v>
      </c>
      <c r="G4151" s="196">
        <v>89737</v>
      </c>
      <c r="H4151" s="196" t="s">
        <v>4298</v>
      </c>
      <c r="I4151" s="196" t="s">
        <v>96</v>
      </c>
      <c r="J4151" s="196" t="s">
        <v>62</v>
      </c>
      <c r="K4151" s="197">
        <v>24.8</v>
      </c>
      <c r="L4151" s="196" t="s">
        <v>63</v>
      </c>
      <c r="M4151"/>
    </row>
    <row r="4152" spans="1:13" ht="13.5" hidden="1" x14ac:dyDescent="0.25">
      <c r="A4152" s="196" t="s">
        <v>3761</v>
      </c>
      <c r="B4152" s="196" t="s">
        <v>3762</v>
      </c>
      <c r="C4152" s="196" t="s">
        <v>3106</v>
      </c>
      <c r="D4152" s="196" t="s">
        <v>4012</v>
      </c>
      <c r="E4152" s="197" t="s">
        <v>11</v>
      </c>
      <c r="F4152" s="196" t="s">
        <v>11</v>
      </c>
      <c r="G4152" s="196">
        <v>89738</v>
      </c>
      <c r="H4152" s="196" t="s">
        <v>4299</v>
      </c>
      <c r="I4152" s="196" t="s">
        <v>96</v>
      </c>
      <c r="J4152" s="196" t="s">
        <v>62</v>
      </c>
      <c r="K4152" s="197">
        <v>18.489999999999998</v>
      </c>
      <c r="L4152" s="196" t="s">
        <v>63</v>
      </c>
      <c r="M4152"/>
    </row>
    <row r="4153" spans="1:13" ht="13.5" hidden="1" x14ac:dyDescent="0.25">
      <c r="A4153" s="196" t="s">
        <v>3761</v>
      </c>
      <c r="B4153" s="196" t="s">
        <v>3762</v>
      </c>
      <c r="C4153" s="196" t="s">
        <v>3106</v>
      </c>
      <c r="D4153" s="196" t="s">
        <v>4012</v>
      </c>
      <c r="E4153" s="197" t="s">
        <v>11</v>
      </c>
      <c r="F4153" s="196" t="s">
        <v>11</v>
      </c>
      <c r="G4153" s="196">
        <v>89739</v>
      </c>
      <c r="H4153" s="196" t="s">
        <v>4300</v>
      </c>
      <c r="I4153" s="196" t="s">
        <v>96</v>
      </c>
      <c r="J4153" s="196" t="s">
        <v>62</v>
      </c>
      <c r="K4153" s="197">
        <v>25.85</v>
      </c>
      <c r="L4153" s="196" t="s">
        <v>63</v>
      </c>
      <c r="M4153"/>
    </row>
    <row r="4154" spans="1:13" ht="13.5" hidden="1" x14ac:dyDescent="0.25">
      <c r="A4154" s="196" t="s">
        <v>3761</v>
      </c>
      <c r="B4154" s="196" t="s">
        <v>3762</v>
      </c>
      <c r="C4154" s="196" t="s">
        <v>3106</v>
      </c>
      <c r="D4154" s="196" t="s">
        <v>4012</v>
      </c>
      <c r="E4154" s="197" t="s">
        <v>11</v>
      </c>
      <c r="F4154" s="196" t="s">
        <v>11</v>
      </c>
      <c r="G4154" s="196">
        <v>89740</v>
      </c>
      <c r="H4154" s="196" t="s">
        <v>4301</v>
      </c>
      <c r="I4154" s="196" t="s">
        <v>96</v>
      </c>
      <c r="J4154" s="196" t="s">
        <v>62</v>
      </c>
      <c r="K4154" s="197">
        <v>10.7</v>
      </c>
      <c r="L4154" s="196" t="s">
        <v>63</v>
      </c>
      <c r="M4154"/>
    </row>
    <row r="4155" spans="1:13" ht="13.5" hidden="1" x14ac:dyDescent="0.25">
      <c r="A4155" s="196" t="s">
        <v>3761</v>
      </c>
      <c r="B4155" s="196" t="s">
        <v>3762</v>
      </c>
      <c r="C4155" s="196" t="s">
        <v>3106</v>
      </c>
      <c r="D4155" s="196" t="s">
        <v>4012</v>
      </c>
      <c r="E4155" s="197" t="s">
        <v>11</v>
      </c>
      <c r="F4155" s="196" t="s">
        <v>11</v>
      </c>
      <c r="G4155" s="196">
        <v>89741</v>
      </c>
      <c r="H4155" s="196" t="s">
        <v>4302</v>
      </c>
      <c r="I4155" s="196" t="s">
        <v>96</v>
      </c>
      <c r="J4155" s="196" t="s">
        <v>62</v>
      </c>
      <c r="K4155" s="197">
        <v>25.07</v>
      </c>
      <c r="L4155" s="196" t="s">
        <v>63</v>
      </c>
      <c r="M4155"/>
    </row>
    <row r="4156" spans="1:13" ht="13.5" hidden="1" x14ac:dyDescent="0.25">
      <c r="A4156" s="196" t="s">
        <v>3761</v>
      </c>
      <c r="B4156" s="196" t="s">
        <v>3762</v>
      </c>
      <c r="C4156" s="196" t="s">
        <v>3106</v>
      </c>
      <c r="D4156" s="196" t="s">
        <v>4012</v>
      </c>
      <c r="E4156" s="197" t="s">
        <v>11</v>
      </c>
      <c r="F4156" s="196" t="s">
        <v>11</v>
      </c>
      <c r="G4156" s="196">
        <v>89742</v>
      </c>
      <c r="H4156" s="196" t="s">
        <v>4303</v>
      </c>
      <c r="I4156" s="196" t="s">
        <v>96</v>
      </c>
      <c r="J4156" s="196" t="s">
        <v>62</v>
      </c>
      <c r="K4156" s="197">
        <v>43.15</v>
      </c>
      <c r="L4156" s="196" t="s">
        <v>63</v>
      </c>
      <c r="M4156"/>
    </row>
    <row r="4157" spans="1:13" ht="13.5" hidden="1" x14ac:dyDescent="0.25">
      <c r="A4157" s="196" t="s">
        <v>3761</v>
      </c>
      <c r="B4157" s="196" t="s">
        <v>3762</v>
      </c>
      <c r="C4157" s="196" t="s">
        <v>3106</v>
      </c>
      <c r="D4157" s="196" t="s">
        <v>4012</v>
      </c>
      <c r="E4157" s="197" t="s">
        <v>11</v>
      </c>
      <c r="F4157" s="196" t="s">
        <v>11</v>
      </c>
      <c r="G4157" s="196">
        <v>89743</v>
      </c>
      <c r="H4157" s="196" t="s">
        <v>4304</v>
      </c>
      <c r="I4157" s="196" t="s">
        <v>96</v>
      </c>
      <c r="J4157" s="196" t="s">
        <v>62</v>
      </c>
      <c r="K4157" s="197">
        <v>65.27</v>
      </c>
      <c r="L4157" s="196" t="s">
        <v>63</v>
      </c>
      <c r="M4157"/>
    </row>
    <row r="4158" spans="1:13" ht="13.5" hidden="1" x14ac:dyDescent="0.25">
      <c r="A4158" s="196" t="s">
        <v>3761</v>
      </c>
      <c r="B4158" s="196" t="s">
        <v>3762</v>
      </c>
      <c r="C4158" s="196" t="s">
        <v>3106</v>
      </c>
      <c r="D4158" s="196" t="s">
        <v>4012</v>
      </c>
      <c r="E4158" s="197" t="s">
        <v>11</v>
      </c>
      <c r="F4158" s="196" t="s">
        <v>11</v>
      </c>
      <c r="G4158" s="196">
        <v>89744</v>
      </c>
      <c r="H4158" s="196" t="s">
        <v>4305</v>
      </c>
      <c r="I4158" s="196" t="s">
        <v>96</v>
      </c>
      <c r="J4158" s="196" t="s">
        <v>62</v>
      </c>
      <c r="K4158" s="197">
        <v>29.94</v>
      </c>
      <c r="L4158" s="196" t="s">
        <v>63</v>
      </c>
      <c r="M4158"/>
    </row>
    <row r="4159" spans="1:13" ht="13.5" hidden="1" x14ac:dyDescent="0.25">
      <c r="A4159" s="196" t="s">
        <v>3761</v>
      </c>
      <c r="B4159" s="196" t="s">
        <v>3762</v>
      </c>
      <c r="C4159" s="196" t="s">
        <v>3106</v>
      </c>
      <c r="D4159" s="196" t="s">
        <v>4012</v>
      </c>
      <c r="E4159" s="197" t="s">
        <v>11</v>
      </c>
      <c r="F4159" s="196" t="s">
        <v>11</v>
      </c>
      <c r="G4159" s="196">
        <v>89746</v>
      </c>
      <c r="H4159" s="196" t="s">
        <v>4306</v>
      </c>
      <c r="I4159" s="196" t="s">
        <v>96</v>
      </c>
      <c r="J4159" s="196" t="s">
        <v>62</v>
      </c>
      <c r="K4159" s="197">
        <v>30.84</v>
      </c>
      <c r="L4159" s="196" t="s">
        <v>63</v>
      </c>
      <c r="M4159"/>
    </row>
    <row r="4160" spans="1:13" ht="13.5" hidden="1" x14ac:dyDescent="0.25">
      <c r="A4160" s="196" t="s">
        <v>3761</v>
      </c>
      <c r="B4160" s="196" t="s">
        <v>3762</v>
      </c>
      <c r="C4160" s="196" t="s">
        <v>3106</v>
      </c>
      <c r="D4160" s="196" t="s">
        <v>4012</v>
      </c>
      <c r="E4160" s="197" t="s">
        <v>11</v>
      </c>
      <c r="F4160" s="196" t="s">
        <v>11</v>
      </c>
      <c r="G4160" s="196">
        <v>89747</v>
      </c>
      <c r="H4160" s="196" t="s">
        <v>4307</v>
      </c>
      <c r="I4160" s="196" t="s">
        <v>96</v>
      </c>
      <c r="J4160" s="196" t="s">
        <v>62</v>
      </c>
      <c r="K4160" s="197">
        <v>31.82</v>
      </c>
      <c r="L4160" s="196" t="s">
        <v>63</v>
      </c>
      <c r="M4160"/>
    </row>
    <row r="4161" spans="1:13" ht="13.5" hidden="1" x14ac:dyDescent="0.25">
      <c r="A4161" s="196" t="s">
        <v>3761</v>
      </c>
      <c r="B4161" s="196" t="s">
        <v>3762</v>
      </c>
      <c r="C4161" s="196" t="s">
        <v>3106</v>
      </c>
      <c r="D4161" s="196" t="s">
        <v>4012</v>
      </c>
      <c r="E4161" s="197" t="s">
        <v>11</v>
      </c>
      <c r="F4161" s="196" t="s">
        <v>11</v>
      </c>
      <c r="G4161" s="196">
        <v>89748</v>
      </c>
      <c r="H4161" s="196" t="s">
        <v>4308</v>
      </c>
      <c r="I4161" s="196" t="s">
        <v>96</v>
      </c>
      <c r="J4161" s="196" t="s">
        <v>62</v>
      </c>
      <c r="K4161" s="197">
        <v>46.1</v>
      </c>
      <c r="L4161" s="196" t="s">
        <v>63</v>
      </c>
      <c r="M4161"/>
    </row>
    <row r="4162" spans="1:13" ht="13.5" hidden="1" x14ac:dyDescent="0.25">
      <c r="A4162" s="196" t="s">
        <v>3761</v>
      </c>
      <c r="B4162" s="196" t="s">
        <v>3762</v>
      </c>
      <c r="C4162" s="196" t="s">
        <v>3106</v>
      </c>
      <c r="D4162" s="196" t="s">
        <v>4012</v>
      </c>
      <c r="E4162" s="197" t="s">
        <v>11</v>
      </c>
      <c r="F4162" s="196" t="s">
        <v>11</v>
      </c>
      <c r="G4162" s="196">
        <v>89749</v>
      </c>
      <c r="H4162" s="196" t="s">
        <v>4309</v>
      </c>
      <c r="I4162" s="196" t="s">
        <v>96</v>
      </c>
      <c r="J4162" s="196" t="s">
        <v>62</v>
      </c>
      <c r="K4162" s="197">
        <v>18.420000000000002</v>
      </c>
      <c r="L4162" s="196" t="s">
        <v>63</v>
      </c>
      <c r="M4162"/>
    </row>
    <row r="4163" spans="1:13" ht="13.5" hidden="1" x14ac:dyDescent="0.25">
      <c r="A4163" s="196" t="s">
        <v>3761</v>
      </c>
      <c r="B4163" s="196" t="s">
        <v>3762</v>
      </c>
      <c r="C4163" s="196" t="s">
        <v>3106</v>
      </c>
      <c r="D4163" s="196" t="s">
        <v>4012</v>
      </c>
      <c r="E4163" s="197" t="s">
        <v>11</v>
      </c>
      <c r="F4163" s="196" t="s">
        <v>11</v>
      </c>
      <c r="G4163" s="196">
        <v>89750</v>
      </c>
      <c r="H4163" s="196" t="s">
        <v>4310</v>
      </c>
      <c r="I4163" s="196" t="s">
        <v>96</v>
      </c>
      <c r="J4163" s="196" t="s">
        <v>62</v>
      </c>
      <c r="K4163" s="197">
        <v>83.76</v>
      </c>
      <c r="L4163" s="196" t="s">
        <v>63</v>
      </c>
      <c r="M4163"/>
    </row>
    <row r="4164" spans="1:13" ht="13.5" hidden="1" x14ac:dyDescent="0.25">
      <c r="A4164" s="196" t="s">
        <v>3761</v>
      </c>
      <c r="B4164" s="196" t="s">
        <v>3762</v>
      </c>
      <c r="C4164" s="196" t="s">
        <v>3106</v>
      </c>
      <c r="D4164" s="196" t="s">
        <v>4012</v>
      </c>
      <c r="E4164" s="197" t="s">
        <v>11</v>
      </c>
      <c r="F4164" s="196" t="s">
        <v>11</v>
      </c>
      <c r="G4164" s="196">
        <v>89752</v>
      </c>
      <c r="H4164" s="196" t="s">
        <v>4311</v>
      </c>
      <c r="I4164" s="196" t="s">
        <v>96</v>
      </c>
      <c r="J4164" s="196" t="s">
        <v>62</v>
      </c>
      <c r="K4164" s="197">
        <v>9.01</v>
      </c>
      <c r="L4164" s="196" t="s">
        <v>63</v>
      </c>
      <c r="M4164"/>
    </row>
    <row r="4165" spans="1:13" ht="13.5" hidden="1" x14ac:dyDescent="0.25">
      <c r="A4165" s="196" t="s">
        <v>3761</v>
      </c>
      <c r="B4165" s="196" t="s">
        <v>3762</v>
      </c>
      <c r="C4165" s="196" t="s">
        <v>3106</v>
      </c>
      <c r="D4165" s="196" t="s">
        <v>4012</v>
      </c>
      <c r="E4165" s="197" t="s">
        <v>11</v>
      </c>
      <c r="F4165" s="196" t="s">
        <v>11</v>
      </c>
      <c r="G4165" s="196">
        <v>89753</v>
      </c>
      <c r="H4165" s="196" t="s">
        <v>4312</v>
      </c>
      <c r="I4165" s="196" t="s">
        <v>96</v>
      </c>
      <c r="J4165" s="196" t="s">
        <v>62</v>
      </c>
      <c r="K4165" s="197">
        <v>11.03</v>
      </c>
      <c r="L4165" s="196" t="s">
        <v>63</v>
      </c>
      <c r="M4165"/>
    </row>
    <row r="4166" spans="1:13" ht="13.5" hidden="1" x14ac:dyDescent="0.25">
      <c r="A4166" s="196" t="s">
        <v>3761</v>
      </c>
      <c r="B4166" s="196" t="s">
        <v>3762</v>
      </c>
      <c r="C4166" s="196" t="s">
        <v>3106</v>
      </c>
      <c r="D4166" s="196" t="s">
        <v>4012</v>
      </c>
      <c r="E4166" s="197" t="s">
        <v>11</v>
      </c>
      <c r="F4166" s="196" t="s">
        <v>11</v>
      </c>
      <c r="G4166" s="196">
        <v>89754</v>
      </c>
      <c r="H4166" s="196" t="s">
        <v>4313</v>
      </c>
      <c r="I4166" s="196" t="s">
        <v>96</v>
      </c>
      <c r="J4166" s="196" t="s">
        <v>62</v>
      </c>
      <c r="K4166" s="197">
        <v>22.45</v>
      </c>
      <c r="L4166" s="196" t="s">
        <v>63</v>
      </c>
      <c r="M4166"/>
    </row>
    <row r="4167" spans="1:13" ht="13.5" hidden="1" x14ac:dyDescent="0.25">
      <c r="A4167" s="196" t="s">
        <v>3761</v>
      </c>
      <c r="B4167" s="196" t="s">
        <v>3762</v>
      </c>
      <c r="C4167" s="196" t="s">
        <v>3106</v>
      </c>
      <c r="D4167" s="196" t="s">
        <v>4012</v>
      </c>
      <c r="E4167" s="197" t="s">
        <v>11</v>
      </c>
      <c r="F4167" s="196" t="s">
        <v>11</v>
      </c>
      <c r="G4167" s="196">
        <v>89755</v>
      </c>
      <c r="H4167" s="196" t="s">
        <v>4314</v>
      </c>
      <c r="I4167" s="196" t="s">
        <v>96</v>
      </c>
      <c r="J4167" s="196" t="s">
        <v>62</v>
      </c>
      <c r="K4167" s="197">
        <v>15.35</v>
      </c>
      <c r="L4167" s="196" t="s">
        <v>63</v>
      </c>
      <c r="M4167"/>
    </row>
    <row r="4168" spans="1:13" ht="13.5" hidden="1" x14ac:dyDescent="0.25">
      <c r="A4168" s="196" t="s">
        <v>3761</v>
      </c>
      <c r="B4168" s="196" t="s">
        <v>3762</v>
      </c>
      <c r="C4168" s="196" t="s">
        <v>3106</v>
      </c>
      <c r="D4168" s="196" t="s">
        <v>4012</v>
      </c>
      <c r="E4168" s="197" t="s">
        <v>11</v>
      </c>
      <c r="F4168" s="196" t="s">
        <v>11</v>
      </c>
      <c r="G4168" s="196">
        <v>89756</v>
      </c>
      <c r="H4168" s="196" t="s">
        <v>4315</v>
      </c>
      <c r="I4168" s="196" t="s">
        <v>96</v>
      </c>
      <c r="J4168" s="196" t="s">
        <v>62</v>
      </c>
      <c r="K4168" s="197">
        <v>25.31</v>
      </c>
      <c r="L4168" s="196" t="s">
        <v>63</v>
      </c>
      <c r="M4168"/>
    </row>
    <row r="4169" spans="1:13" ht="13.5" hidden="1" x14ac:dyDescent="0.25">
      <c r="A4169" s="196" t="s">
        <v>3761</v>
      </c>
      <c r="B4169" s="196" t="s">
        <v>3762</v>
      </c>
      <c r="C4169" s="196" t="s">
        <v>3106</v>
      </c>
      <c r="D4169" s="196" t="s">
        <v>4012</v>
      </c>
      <c r="E4169" s="197" t="s">
        <v>11</v>
      </c>
      <c r="F4169" s="196" t="s">
        <v>11</v>
      </c>
      <c r="G4169" s="196">
        <v>89757</v>
      </c>
      <c r="H4169" s="196" t="s">
        <v>4316</v>
      </c>
      <c r="I4169" s="196" t="s">
        <v>96</v>
      </c>
      <c r="J4169" s="196" t="s">
        <v>62</v>
      </c>
      <c r="K4169" s="197">
        <v>32.51</v>
      </c>
      <c r="L4169" s="196" t="s">
        <v>63</v>
      </c>
      <c r="M4169"/>
    </row>
    <row r="4170" spans="1:13" ht="13.5" hidden="1" x14ac:dyDescent="0.25">
      <c r="A4170" s="196" t="s">
        <v>3761</v>
      </c>
      <c r="B4170" s="196" t="s">
        <v>3762</v>
      </c>
      <c r="C4170" s="196" t="s">
        <v>3106</v>
      </c>
      <c r="D4170" s="196" t="s">
        <v>4012</v>
      </c>
      <c r="E4170" s="197" t="s">
        <v>11</v>
      </c>
      <c r="F4170" s="196" t="s">
        <v>11</v>
      </c>
      <c r="G4170" s="196">
        <v>89758</v>
      </c>
      <c r="H4170" s="196" t="s">
        <v>4317</v>
      </c>
      <c r="I4170" s="196" t="s">
        <v>96</v>
      </c>
      <c r="J4170" s="196" t="s">
        <v>62</v>
      </c>
      <c r="K4170" s="197">
        <v>39.450000000000003</v>
      </c>
      <c r="L4170" s="196" t="s">
        <v>63</v>
      </c>
      <c r="M4170"/>
    </row>
    <row r="4171" spans="1:13" ht="13.5" hidden="1" x14ac:dyDescent="0.25">
      <c r="A4171" s="196" t="s">
        <v>3761</v>
      </c>
      <c r="B4171" s="196" t="s">
        <v>3762</v>
      </c>
      <c r="C4171" s="196" t="s">
        <v>3106</v>
      </c>
      <c r="D4171" s="196" t="s">
        <v>4012</v>
      </c>
      <c r="E4171" s="197" t="s">
        <v>11</v>
      </c>
      <c r="F4171" s="196" t="s">
        <v>11</v>
      </c>
      <c r="G4171" s="196">
        <v>89759</v>
      </c>
      <c r="H4171" s="196" t="s">
        <v>4318</v>
      </c>
      <c r="I4171" s="196" t="s">
        <v>96</v>
      </c>
      <c r="J4171" s="196" t="s">
        <v>62</v>
      </c>
      <c r="K4171" s="197">
        <v>13.13</v>
      </c>
      <c r="L4171" s="196" t="s">
        <v>63</v>
      </c>
      <c r="M4171"/>
    </row>
    <row r="4172" spans="1:13" ht="13.5" hidden="1" x14ac:dyDescent="0.25">
      <c r="A4172" s="196" t="s">
        <v>3761</v>
      </c>
      <c r="B4172" s="196" t="s">
        <v>3762</v>
      </c>
      <c r="C4172" s="196" t="s">
        <v>3106</v>
      </c>
      <c r="D4172" s="196" t="s">
        <v>4012</v>
      </c>
      <c r="E4172" s="197" t="s">
        <v>11</v>
      </c>
      <c r="F4172" s="196" t="s">
        <v>11</v>
      </c>
      <c r="G4172" s="196">
        <v>89760</v>
      </c>
      <c r="H4172" s="196" t="s">
        <v>4319</v>
      </c>
      <c r="I4172" s="196" t="s">
        <v>96</v>
      </c>
      <c r="J4172" s="196" t="s">
        <v>62</v>
      </c>
      <c r="K4172" s="197">
        <v>24.16</v>
      </c>
      <c r="L4172" s="196" t="s">
        <v>63</v>
      </c>
      <c r="M4172"/>
    </row>
    <row r="4173" spans="1:13" ht="13.5" hidden="1" x14ac:dyDescent="0.25">
      <c r="A4173" s="196" t="s">
        <v>3761</v>
      </c>
      <c r="B4173" s="196" t="s">
        <v>3762</v>
      </c>
      <c r="C4173" s="196" t="s">
        <v>3106</v>
      </c>
      <c r="D4173" s="196" t="s">
        <v>4012</v>
      </c>
      <c r="E4173" s="197" t="s">
        <v>11</v>
      </c>
      <c r="F4173" s="196" t="s">
        <v>11</v>
      </c>
      <c r="G4173" s="196">
        <v>89761</v>
      </c>
      <c r="H4173" s="196" t="s">
        <v>4320</v>
      </c>
      <c r="I4173" s="196" t="s">
        <v>96</v>
      </c>
      <c r="J4173" s="196" t="s">
        <v>62</v>
      </c>
      <c r="K4173" s="197">
        <v>33.549999999999997</v>
      </c>
      <c r="L4173" s="196" t="s">
        <v>63</v>
      </c>
      <c r="M4173"/>
    </row>
    <row r="4174" spans="1:13" ht="13.5" hidden="1" x14ac:dyDescent="0.25">
      <c r="A4174" s="196" t="s">
        <v>3761</v>
      </c>
      <c r="B4174" s="196" t="s">
        <v>3762</v>
      </c>
      <c r="C4174" s="196" t="s">
        <v>3106</v>
      </c>
      <c r="D4174" s="196" t="s">
        <v>4012</v>
      </c>
      <c r="E4174" s="197" t="s">
        <v>11</v>
      </c>
      <c r="F4174" s="196" t="s">
        <v>11</v>
      </c>
      <c r="G4174" s="196">
        <v>89762</v>
      </c>
      <c r="H4174" s="196" t="s">
        <v>4321</v>
      </c>
      <c r="I4174" s="196" t="s">
        <v>96</v>
      </c>
      <c r="J4174" s="196" t="s">
        <v>62</v>
      </c>
      <c r="K4174" s="197">
        <v>47.01</v>
      </c>
      <c r="L4174" s="196" t="s">
        <v>63</v>
      </c>
      <c r="M4174"/>
    </row>
    <row r="4175" spans="1:13" ht="13.5" hidden="1" x14ac:dyDescent="0.25">
      <c r="A4175" s="196" t="s">
        <v>3761</v>
      </c>
      <c r="B4175" s="196" t="s">
        <v>3762</v>
      </c>
      <c r="C4175" s="196" t="s">
        <v>3106</v>
      </c>
      <c r="D4175" s="196" t="s">
        <v>4012</v>
      </c>
      <c r="E4175" s="197" t="s">
        <v>11</v>
      </c>
      <c r="F4175" s="196" t="s">
        <v>11</v>
      </c>
      <c r="G4175" s="196">
        <v>89763</v>
      </c>
      <c r="H4175" s="196" t="s">
        <v>4322</v>
      </c>
      <c r="I4175" s="196" t="s">
        <v>96</v>
      </c>
      <c r="J4175" s="196" t="s">
        <v>62</v>
      </c>
      <c r="K4175" s="197">
        <v>59.36</v>
      </c>
      <c r="L4175" s="196" t="s">
        <v>63</v>
      </c>
      <c r="M4175"/>
    </row>
    <row r="4176" spans="1:13" ht="13.5" hidden="1" x14ac:dyDescent="0.25">
      <c r="A4176" s="196" t="s">
        <v>3761</v>
      </c>
      <c r="B4176" s="196" t="s">
        <v>3762</v>
      </c>
      <c r="C4176" s="196" t="s">
        <v>3106</v>
      </c>
      <c r="D4176" s="196" t="s">
        <v>4012</v>
      </c>
      <c r="E4176" s="197" t="s">
        <v>11</v>
      </c>
      <c r="F4176" s="196" t="s">
        <v>11</v>
      </c>
      <c r="G4176" s="196">
        <v>89764</v>
      </c>
      <c r="H4176" s="196" t="s">
        <v>4323</v>
      </c>
      <c r="I4176" s="196" t="s">
        <v>96</v>
      </c>
      <c r="J4176" s="196" t="s">
        <v>62</v>
      </c>
      <c r="K4176" s="197">
        <v>39.85</v>
      </c>
      <c r="L4176" s="196" t="s">
        <v>63</v>
      </c>
      <c r="M4176"/>
    </row>
    <row r="4177" spans="1:13" ht="13.5" hidden="1" x14ac:dyDescent="0.25">
      <c r="A4177" s="196" t="s">
        <v>3761</v>
      </c>
      <c r="B4177" s="196" t="s">
        <v>3762</v>
      </c>
      <c r="C4177" s="196" t="s">
        <v>3106</v>
      </c>
      <c r="D4177" s="196" t="s">
        <v>4012</v>
      </c>
      <c r="E4177" s="197" t="s">
        <v>11</v>
      </c>
      <c r="F4177" s="196" t="s">
        <v>11</v>
      </c>
      <c r="G4177" s="196">
        <v>89765</v>
      </c>
      <c r="H4177" s="196" t="s">
        <v>4324</v>
      </c>
      <c r="I4177" s="196" t="s">
        <v>96</v>
      </c>
      <c r="J4177" s="196" t="s">
        <v>62</v>
      </c>
      <c r="K4177" s="197">
        <v>19.920000000000002</v>
      </c>
      <c r="L4177" s="196" t="s">
        <v>63</v>
      </c>
      <c r="M4177"/>
    </row>
    <row r="4178" spans="1:13" ht="13.5" hidden="1" x14ac:dyDescent="0.25">
      <c r="A4178" s="196" t="s">
        <v>3761</v>
      </c>
      <c r="B4178" s="196" t="s">
        <v>3762</v>
      </c>
      <c r="C4178" s="196" t="s">
        <v>3106</v>
      </c>
      <c r="D4178" s="196" t="s">
        <v>4012</v>
      </c>
      <c r="E4178" s="197" t="s">
        <v>11</v>
      </c>
      <c r="F4178" s="196" t="s">
        <v>11</v>
      </c>
      <c r="G4178" s="196">
        <v>89767</v>
      </c>
      <c r="H4178" s="196" t="s">
        <v>4325</v>
      </c>
      <c r="I4178" s="196" t="s">
        <v>96</v>
      </c>
      <c r="J4178" s="196" t="s">
        <v>62</v>
      </c>
      <c r="K4178" s="197">
        <v>24.38</v>
      </c>
      <c r="L4178" s="196" t="s">
        <v>63</v>
      </c>
      <c r="M4178"/>
    </row>
    <row r="4179" spans="1:13" ht="13.5" hidden="1" x14ac:dyDescent="0.25">
      <c r="A4179" s="196" t="s">
        <v>3761</v>
      </c>
      <c r="B4179" s="196" t="s">
        <v>3762</v>
      </c>
      <c r="C4179" s="196" t="s">
        <v>3106</v>
      </c>
      <c r="D4179" s="196" t="s">
        <v>4012</v>
      </c>
      <c r="E4179" s="197" t="s">
        <v>11</v>
      </c>
      <c r="F4179" s="196" t="s">
        <v>11</v>
      </c>
      <c r="G4179" s="196">
        <v>89768</v>
      </c>
      <c r="H4179" s="196" t="s">
        <v>4326</v>
      </c>
      <c r="I4179" s="196" t="s">
        <v>96</v>
      </c>
      <c r="J4179" s="196" t="s">
        <v>62</v>
      </c>
      <c r="K4179" s="197">
        <v>28.24</v>
      </c>
      <c r="L4179" s="196" t="s">
        <v>63</v>
      </c>
      <c r="M4179"/>
    </row>
    <row r="4180" spans="1:13" ht="13.5" hidden="1" x14ac:dyDescent="0.25">
      <c r="A4180" s="196" t="s">
        <v>3761</v>
      </c>
      <c r="B4180" s="196" t="s">
        <v>3762</v>
      </c>
      <c r="C4180" s="196" t="s">
        <v>3106</v>
      </c>
      <c r="D4180" s="196" t="s">
        <v>4012</v>
      </c>
      <c r="E4180" s="197" t="s">
        <v>11</v>
      </c>
      <c r="F4180" s="196" t="s">
        <v>11</v>
      </c>
      <c r="G4180" s="196">
        <v>89769</v>
      </c>
      <c r="H4180" s="196" t="s">
        <v>4327</v>
      </c>
      <c r="I4180" s="196" t="s">
        <v>96</v>
      </c>
      <c r="J4180" s="196" t="s">
        <v>62</v>
      </c>
      <c r="K4180" s="197">
        <v>60.55</v>
      </c>
      <c r="L4180" s="196" t="s">
        <v>63</v>
      </c>
      <c r="M4180"/>
    </row>
    <row r="4181" spans="1:13" ht="13.5" hidden="1" x14ac:dyDescent="0.25">
      <c r="A4181" s="196" t="s">
        <v>3761</v>
      </c>
      <c r="B4181" s="196" t="s">
        <v>3762</v>
      </c>
      <c r="C4181" s="196" t="s">
        <v>3106</v>
      </c>
      <c r="D4181" s="196" t="s">
        <v>4012</v>
      </c>
      <c r="E4181" s="197" t="s">
        <v>11</v>
      </c>
      <c r="F4181" s="196" t="s">
        <v>11</v>
      </c>
      <c r="G4181" s="196">
        <v>89772</v>
      </c>
      <c r="H4181" s="196" t="s">
        <v>4328</v>
      </c>
      <c r="I4181" s="196" t="s">
        <v>9</v>
      </c>
      <c r="J4181" s="196" t="s">
        <v>62</v>
      </c>
      <c r="K4181" s="197">
        <v>93.88</v>
      </c>
      <c r="L4181" s="196" t="s">
        <v>63</v>
      </c>
      <c r="M4181"/>
    </row>
    <row r="4182" spans="1:13" ht="13.5" hidden="1" x14ac:dyDescent="0.25">
      <c r="A4182" s="196" t="s">
        <v>3761</v>
      </c>
      <c r="B4182" s="196" t="s">
        <v>3762</v>
      </c>
      <c r="C4182" s="196" t="s">
        <v>3106</v>
      </c>
      <c r="D4182" s="196" t="s">
        <v>4012</v>
      </c>
      <c r="E4182" s="197" t="s">
        <v>11</v>
      </c>
      <c r="F4182" s="196" t="s">
        <v>11</v>
      </c>
      <c r="G4182" s="196">
        <v>89774</v>
      </c>
      <c r="H4182" s="196" t="s">
        <v>4329</v>
      </c>
      <c r="I4182" s="196" t="s">
        <v>96</v>
      </c>
      <c r="J4182" s="196" t="s">
        <v>62</v>
      </c>
      <c r="K4182" s="197">
        <v>17.45</v>
      </c>
      <c r="L4182" s="196" t="s">
        <v>63</v>
      </c>
      <c r="M4182"/>
    </row>
    <row r="4183" spans="1:13" ht="13.5" hidden="1" x14ac:dyDescent="0.25">
      <c r="A4183" s="196" t="s">
        <v>3761</v>
      </c>
      <c r="B4183" s="196" t="s">
        <v>3762</v>
      </c>
      <c r="C4183" s="196" t="s">
        <v>3106</v>
      </c>
      <c r="D4183" s="196" t="s">
        <v>4012</v>
      </c>
      <c r="E4183" s="197" t="s">
        <v>11</v>
      </c>
      <c r="F4183" s="196" t="s">
        <v>11</v>
      </c>
      <c r="G4183" s="196">
        <v>89776</v>
      </c>
      <c r="H4183" s="196" t="s">
        <v>4330</v>
      </c>
      <c r="I4183" s="196" t="s">
        <v>96</v>
      </c>
      <c r="J4183" s="196" t="s">
        <v>62</v>
      </c>
      <c r="K4183" s="197">
        <v>27.01</v>
      </c>
      <c r="L4183" s="196" t="s">
        <v>63</v>
      </c>
      <c r="M4183"/>
    </row>
    <row r="4184" spans="1:13" ht="13.5" hidden="1" x14ac:dyDescent="0.25">
      <c r="A4184" s="196" t="s">
        <v>3761</v>
      </c>
      <c r="B4184" s="196" t="s">
        <v>3762</v>
      </c>
      <c r="C4184" s="196" t="s">
        <v>3106</v>
      </c>
      <c r="D4184" s="196" t="s">
        <v>4012</v>
      </c>
      <c r="E4184" s="197" t="s">
        <v>11</v>
      </c>
      <c r="F4184" s="196" t="s">
        <v>11</v>
      </c>
      <c r="G4184" s="196">
        <v>89777</v>
      </c>
      <c r="H4184" s="196" t="s">
        <v>4331</v>
      </c>
      <c r="I4184" s="196" t="s">
        <v>96</v>
      </c>
      <c r="J4184" s="196" t="s">
        <v>62</v>
      </c>
      <c r="K4184" s="197">
        <v>27.57</v>
      </c>
      <c r="L4184" s="196" t="s">
        <v>63</v>
      </c>
      <c r="M4184"/>
    </row>
    <row r="4185" spans="1:13" ht="13.5" hidden="1" x14ac:dyDescent="0.25">
      <c r="A4185" s="196" t="s">
        <v>3761</v>
      </c>
      <c r="B4185" s="196" t="s">
        <v>3762</v>
      </c>
      <c r="C4185" s="196" t="s">
        <v>3106</v>
      </c>
      <c r="D4185" s="196" t="s">
        <v>4012</v>
      </c>
      <c r="E4185" s="197" t="s">
        <v>11</v>
      </c>
      <c r="F4185" s="196" t="s">
        <v>11</v>
      </c>
      <c r="G4185" s="196">
        <v>89778</v>
      </c>
      <c r="H4185" s="196" t="s">
        <v>4332</v>
      </c>
      <c r="I4185" s="196" t="s">
        <v>96</v>
      </c>
      <c r="J4185" s="196" t="s">
        <v>62</v>
      </c>
      <c r="K4185" s="197">
        <v>19.75</v>
      </c>
      <c r="L4185" s="196" t="s">
        <v>63</v>
      </c>
      <c r="M4185"/>
    </row>
    <row r="4186" spans="1:13" ht="13.5" hidden="1" x14ac:dyDescent="0.25">
      <c r="A4186" s="196" t="s">
        <v>3761</v>
      </c>
      <c r="B4186" s="196" t="s">
        <v>3762</v>
      </c>
      <c r="C4186" s="196" t="s">
        <v>3106</v>
      </c>
      <c r="D4186" s="196" t="s">
        <v>4012</v>
      </c>
      <c r="E4186" s="197" t="s">
        <v>11</v>
      </c>
      <c r="F4186" s="196" t="s">
        <v>11</v>
      </c>
      <c r="G4186" s="196">
        <v>89779</v>
      </c>
      <c r="H4186" s="196" t="s">
        <v>4333</v>
      </c>
      <c r="I4186" s="196" t="s">
        <v>96</v>
      </c>
      <c r="J4186" s="196" t="s">
        <v>62</v>
      </c>
      <c r="K4186" s="197">
        <v>36.46</v>
      </c>
      <c r="L4186" s="196" t="s">
        <v>63</v>
      </c>
      <c r="M4186"/>
    </row>
    <row r="4187" spans="1:13" ht="13.5" hidden="1" x14ac:dyDescent="0.25">
      <c r="A4187" s="196" t="s">
        <v>3761</v>
      </c>
      <c r="B4187" s="196" t="s">
        <v>3762</v>
      </c>
      <c r="C4187" s="196" t="s">
        <v>3106</v>
      </c>
      <c r="D4187" s="196" t="s">
        <v>4012</v>
      </c>
      <c r="E4187" s="197" t="s">
        <v>11</v>
      </c>
      <c r="F4187" s="196" t="s">
        <v>11</v>
      </c>
      <c r="G4187" s="196">
        <v>89780</v>
      </c>
      <c r="H4187" s="196" t="s">
        <v>4334</v>
      </c>
      <c r="I4187" s="196" t="s">
        <v>96</v>
      </c>
      <c r="J4187" s="196" t="s">
        <v>62</v>
      </c>
      <c r="K4187" s="197">
        <v>25.86</v>
      </c>
      <c r="L4187" s="196" t="s">
        <v>63</v>
      </c>
      <c r="M4187"/>
    </row>
    <row r="4188" spans="1:13" ht="13.5" hidden="1" x14ac:dyDescent="0.25">
      <c r="A4188" s="196" t="s">
        <v>3761</v>
      </c>
      <c r="B4188" s="196" t="s">
        <v>3762</v>
      </c>
      <c r="C4188" s="196" t="s">
        <v>3106</v>
      </c>
      <c r="D4188" s="196" t="s">
        <v>4012</v>
      </c>
      <c r="E4188" s="197" t="s">
        <v>11</v>
      </c>
      <c r="F4188" s="196" t="s">
        <v>11</v>
      </c>
      <c r="G4188" s="196">
        <v>89781</v>
      </c>
      <c r="H4188" s="196" t="s">
        <v>4335</v>
      </c>
      <c r="I4188" s="196" t="s">
        <v>96</v>
      </c>
      <c r="J4188" s="196" t="s">
        <v>62</v>
      </c>
      <c r="K4188" s="197">
        <v>38.840000000000003</v>
      </c>
      <c r="L4188" s="196" t="s">
        <v>63</v>
      </c>
      <c r="M4188"/>
    </row>
    <row r="4189" spans="1:13" ht="13.5" hidden="1" x14ac:dyDescent="0.25">
      <c r="A4189" s="196" t="s">
        <v>3761</v>
      </c>
      <c r="B4189" s="196" t="s">
        <v>3762</v>
      </c>
      <c r="C4189" s="196" t="s">
        <v>3106</v>
      </c>
      <c r="D4189" s="196" t="s">
        <v>4012</v>
      </c>
      <c r="E4189" s="197" t="s">
        <v>11</v>
      </c>
      <c r="F4189" s="196" t="s">
        <v>11</v>
      </c>
      <c r="G4189" s="196">
        <v>89782</v>
      </c>
      <c r="H4189" s="196" t="s">
        <v>4336</v>
      </c>
      <c r="I4189" s="196" t="s">
        <v>96</v>
      </c>
      <c r="J4189" s="196" t="s">
        <v>62</v>
      </c>
      <c r="K4189" s="197">
        <v>17.8</v>
      </c>
      <c r="L4189" s="196" t="s">
        <v>63</v>
      </c>
      <c r="M4189"/>
    </row>
    <row r="4190" spans="1:13" ht="13.5" hidden="1" x14ac:dyDescent="0.25">
      <c r="A4190" s="196" t="s">
        <v>3761</v>
      </c>
      <c r="B4190" s="196" t="s">
        <v>3762</v>
      </c>
      <c r="C4190" s="196" t="s">
        <v>3106</v>
      </c>
      <c r="D4190" s="196" t="s">
        <v>4012</v>
      </c>
      <c r="E4190" s="197" t="s">
        <v>11</v>
      </c>
      <c r="F4190" s="196" t="s">
        <v>11</v>
      </c>
      <c r="G4190" s="196">
        <v>89783</v>
      </c>
      <c r="H4190" s="196" t="s">
        <v>4337</v>
      </c>
      <c r="I4190" s="196" t="s">
        <v>96</v>
      </c>
      <c r="J4190" s="196" t="s">
        <v>62</v>
      </c>
      <c r="K4190" s="197">
        <v>17.91</v>
      </c>
      <c r="L4190" s="196" t="s">
        <v>63</v>
      </c>
      <c r="M4190"/>
    </row>
    <row r="4191" spans="1:13" ht="13.5" hidden="1" x14ac:dyDescent="0.25">
      <c r="A4191" s="196" t="s">
        <v>3761</v>
      </c>
      <c r="B4191" s="196" t="s">
        <v>3762</v>
      </c>
      <c r="C4191" s="196" t="s">
        <v>3106</v>
      </c>
      <c r="D4191" s="196" t="s">
        <v>4012</v>
      </c>
      <c r="E4191" s="197" t="s">
        <v>11</v>
      </c>
      <c r="F4191" s="196" t="s">
        <v>11</v>
      </c>
      <c r="G4191" s="196">
        <v>89784</v>
      </c>
      <c r="H4191" s="196" t="s">
        <v>4338</v>
      </c>
      <c r="I4191" s="196" t="s">
        <v>96</v>
      </c>
      <c r="J4191" s="196" t="s">
        <v>62</v>
      </c>
      <c r="K4191" s="197">
        <v>26.76</v>
      </c>
      <c r="L4191" s="196" t="s">
        <v>63</v>
      </c>
      <c r="M4191"/>
    </row>
    <row r="4192" spans="1:13" ht="13.5" hidden="1" x14ac:dyDescent="0.25">
      <c r="A4192" s="196" t="s">
        <v>3761</v>
      </c>
      <c r="B4192" s="196" t="s">
        <v>3762</v>
      </c>
      <c r="C4192" s="196" t="s">
        <v>3106</v>
      </c>
      <c r="D4192" s="196" t="s">
        <v>4012</v>
      </c>
      <c r="E4192" s="197" t="s">
        <v>11</v>
      </c>
      <c r="F4192" s="196" t="s">
        <v>11</v>
      </c>
      <c r="G4192" s="196">
        <v>89785</v>
      </c>
      <c r="H4192" s="196" t="s">
        <v>4339</v>
      </c>
      <c r="I4192" s="196" t="s">
        <v>96</v>
      </c>
      <c r="J4192" s="196" t="s">
        <v>62</v>
      </c>
      <c r="K4192" s="197">
        <v>29.29</v>
      </c>
      <c r="L4192" s="196" t="s">
        <v>63</v>
      </c>
      <c r="M4192"/>
    </row>
    <row r="4193" spans="1:13" ht="13.5" hidden="1" x14ac:dyDescent="0.25">
      <c r="A4193" s="196" t="s">
        <v>3761</v>
      </c>
      <c r="B4193" s="196" t="s">
        <v>3762</v>
      </c>
      <c r="C4193" s="196" t="s">
        <v>3106</v>
      </c>
      <c r="D4193" s="196" t="s">
        <v>4012</v>
      </c>
      <c r="E4193" s="197" t="s">
        <v>11</v>
      </c>
      <c r="F4193" s="196" t="s">
        <v>11</v>
      </c>
      <c r="G4193" s="196">
        <v>89786</v>
      </c>
      <c r="H4193" s="196" t="s">
        <v>4340</v>
      </c>
      <c r="I4193" s="196" t="s">
        <v>96</v>
      </c>
      <c r="J4193" s="196" t="s">
        <v>62</v>
      </c>
      <c r="K4193" s="197">
        <v>41.97</v>
      </c>
      <c r="L4193" s="196" t="s">
        <v>63</v>
      </c>
      <c r="M4193"/>
    </row>
    <row r="4194" spans="1:13" ht="13.5" hidden="1" x14ac:dyDescent="0.25">
      <c r="A4194" s="196" t="s">
        <v>3761</v>
      </c>
      <c r="B4194" s="196" t="s">
        <v>3762</v>
      </c>
      <c r="C4194" s="196" t="s">
        <v>3106</v>
      </c>
      <c r="D4194" s="196" t="s">
        <v>4012</v>
      </c>
      <c r="E4194" s="197" t="s">
        <v>11</v>
      </c>
      <c r="F4194" s="196" t="s">
        <v>11</v>
      </c>
      <c r="G4194" s="196">
        <v>89787</v>
      </c>
      <c r="H4194" s="196" t="s">
        <v>4341</v>
      </c>
      <c r="I4194" s="196" t="s">
        <v>96</v>
      </c>
      <c r="J4194" s="196" t="s">
        <v>62</v>
      </c>
      <c r="K4194" s="197">
        <v>38.42</v>
      </c>
      <c r="L4194" s="196" t="s">
        <v>63</v>
      </c>
      <c r="M4194"/>
    </row>
    <row r="4195" spans="1:13" ht="13.5" hidden="1" x14ac:dyDescent="0.25">
      <c r="A4195" s="196" t="s">
        <v>3761</v>
      </c>
      <c r="B4195" s="196" t="s">
        <v>3762</v>
      </c>
      <c r="C4195" s="196" t="s">
        <v>3106</v>
      </c>
      <c r="D4195" s="196" t="s">
        <v>4012</v>
      </c>
      <c r="E4195" s="197" t="s">
        <v>11</v>
      </c>
      <c r="F4195" s="196" t="s">
        <v>11</v>
      </c>
      <c r="G4195" s="196">
        <v>89788</v>
      </c>
      <c r="H4195" s="196" t="s">
        <v>4342</v>
      </c>
      <c r="I4195" s="196" t="s">
        <v>96</v>
      </c>
      <c r="J4195" s="196" t="s">
        <v>62</v>
      </c>
      <c r="K4195" s="197">
        <v>83.49</v>
      </c>
      <c r="L4195" s="196" t="s">
        <v>63</v>
      </c>
      <c r="M4195"/>
    </row>
    <row r="4196" spans="1:13" ht="13.5" hidden="1" x14ac:dyDescent="0.25">
      <c r="A4196" s="196" t="s">
        <v>3761</v>
      </c>
      <c r="B4196" s="196" t="s">
        <v>3762</v>
      </c>
      <c r="C4196" s="196" t="s">
        <v>3106</v>
      </c>
      <c r="D4196" s="196" t="s">
        <v>4012</v>
      </c>
      <c r="E4196" s="197" t="s">
        <v>11</v>
      </c>
      <c r="F4196" s="196" t="s">
        <v>11</v>
      </c>
      <c r="G4196" s="196">
        <v>89789</v>
      </c>
      <c r="H4196" s="196" t="s">
        <v>4343</v>
      </c>
      <c r="I4196" s="196" t="s">
        <v>96</v>
      </c>
      <c r="J4196" s="196" t="s">
        <v>62</v>
      </c>
      <c r="K4196" s="197">
        <v>71.03</v>
      </c>
      <c r="L4196" s="196" t="s">
        <v>63</v>
      </c>
      <c r="M4196"/>
    </row>
    <row r="4197" spans="1:13" ht="13.5" hidden="1" x14ac:dyDescent="0.25">
      <c r="A4197" s="196" t="s">
        <v>3761</v>
      </c>
      <c r="B4197" s="196" t="s">
        <v>3762</v>
      </c>
      <c r="C4197" s="196" t="s">
        <v>3106</v>
      </c>
      <c r="D4197" s="196" t="s">
        <v>4012</v>
      </c>
      <c r="E4197" s="197" t="s">
        <v>11</v>
      </c>
      <c r="F4197" s="196" t="s">
        <v>11</v>
      </c>
      <c r="G4197" s="196">
        <v>89790</v>
      </c>
      <c r="H4197" s="196" t="s">
        <v>4344</v>
      </c>
      <c r="I4197" s="196" t="s">
        <v>96</v>
      </c>
      <c r="J4197" s="196" t="s">
        <v>62</v>
      </c>
      <c r="K4197" s="197">
        <v>166.26</v>
      </c>
      <c r="L4197" s="196" t="s">
        <v>63</v>
      </c>
      <c r="M4197"/>
    </row>
    <row r="4198" spans="1:13" ht="13.5" hidden="1" x14ac:dyDescent="0.25">
      <c r="A4198" s="196" t="s">
        <v>3761</v>
      </c>
      <c r="B4198" s="196" t="s">
        <v>3762</v>
      </c>
      <c r="C4198" s="196" t="s">
        <v>3106</v>
      </c>
      <c r="D4198" s="196" t="s">
        <v>4012</v>
      </c>
      <c r="E4198" s="197" t="s">
        <v>11</v>
      </c>
      <c r="F4198" s="196" t="s">
        <v>11</v>
      </c>
      <c r="G4198" s="196">
        <v>89791</v>
      </c>
      <c r="H4198" s="196" t="s">
        <v>4345</v>
      </c>
      <c r="I4198" s="196" t="s">
        <v>96</v>
      </c>
      <c r="J4198" s="196" t="s">
        <v>62</v>
      </c>
      <c r="K4198" s="197">
        <v>160.62</v>
      </c>
      <c r="L4198" s="196" t="s">
        <v>63</v>
      </c>
      <c r="M4198"/>
    </row>
    <row r="4199" spans="1:13" ht="13.5" hidden="1" x14ac:dyDescent="0.25">
      <c r="A4199" s="196" t="s">
        <v>3761</v>
      </c>
      <c r="B4199" s="196" t="s">
        <v>3762</v>
      </c>
      <c r="C4199" s="196" t="s">
        <v>3106</v>
      </c>
      <c r="D4199" s="196" t="s">
        <v>4012</v>
      </c>
      <c r="E4199" s="197" t="s">
        <v>11</v>
      </c>
      <c r="F4199" s="196" t="s">
        <v>11</v>
      </c>
      <c r="G4199" s="196">
        <v>89792</v>
      </c>
      <c r="H4199" s="196" t="s">
        <v>4346</v>
      </c>
      <c r="I4199" s="196" t="s">
        <v>96</v>
      </c>
      <c r="J4199" s="196" t="s">
        <v>62</v>
      </c>
      <c r="K4199" s="197">
        <v>195.84</v>
      </c>
      <c r="L4199" s="196" t="s">
        <v>63</v>
      </c>
      <c r="M4199"/>
    </row>
    <row r="4200" spans="1:13" ht="13.5" hidden="1" x14ac:dyDescent="0.25">
      <c r="A4200" s="196" t="s">
        <v>3761</v>
      </c>
      <c r="B4200" s="196" t="s">
        <v>3762</v>
      </c>
      <c r="C4200" s="196" t="s">
        <v>3106</v>
      </c>
      <c r="D4200" s="196" t="s">
        <v>4012</v>
      </c>
      <c r="E4200" s="197" t="s">
        <v>11</v>
      </c>
      <c r="F4200" s="196" t="s">
        <v>11</v>
      </c>
      <c r="G4200" s="196">
        <v>89793</v>
      </c>
      <c r="H4200" s="196" t="s">
        <v>4347</v>
      </c>
      <c r="I4200" s="196" t="s">
        <v>96</v>
      </c>
      <c r="J4200" s="196" t="s">
        <v>62</v>
      </c>
      <c r="K4200" s="197">
        <v>230.91</v>
      </c>
      <c r="L4200" s="196" t="s">
        <v>63</v>
      </c>
      <c r="M4200"/>
    </row>
    <row r="4201" spans="1:13" ht="13.5" hidden="1" x14ac:dyDescent="0.25">
      <c r="A4201" s="196" t="s">
        <v>3761</v>
      </c>
      <c r="B4201" s="196" t="s">
        <v>3762</v>
      </c>
      <c r="C4201" s="196" t="s">
        <v>3106</v>
      </c>
      <c r="D4201" s="196" t="s">
        <v>4012</v>
      </c>
      <c r="E4201" s="197" t="s">
        <v>11</v>
      </c>
      <c r="F4201" s="196" t="s">
        <v>11</v>
      </c>
      <c r="G4201" s="196">
        <v>89794</v>
      </c>
      <c r="H4201" s="196" t="s">
        <v>4348</v>
      </c>
      <c r="I4201" s="196" t="s">
        <v>96</v>
      </c>
      <c r="J4201" s="196" t="s">
        <v>62</v>
      </c>
      <c r="K4201" s="197">
        <v>20.52</v>
      </c>
      <c r="L4201" s="196" t="s">
        <v>63</v>
      </c>
      <c r="M4201"/>
    </row>
    <row r="4202" spans="1:13" ht="13.5" hidden="1" x14ac:dyDescent="0.25">
      <c r="A4202" s="196" t="s">
        <v>3761</v>
      </c>
      <c r="B4202" s="196" t="s">
        <v>3762</v>
      </c>
      <c r="C4202" s="196" t="s">
        <v>3106</v>
      </c>
      <c r="D4202" s="196" t="s">
        <v>4012</v>
      </c>
      <c r="E4202" s="197" t="s">
        <v>11</v>
      </c>
      <c r="F4202" s="196" t="s">
        <v>11</v>
      </c>
      <c r="G4202" s="196">
        <v>89795</v>
      </c>
      <c r="H4202" s="196" t="s">
        <v>4349</v>
      </c>
      <c r="I4202" s="196" t="s">
        <v>96</v>
      </c>
      <c r="J4202" s="196" t="s">
        <v>62</v>
      </c>
      <c r="K4202" s="197">
        <v>44.2</v>
      </c>
      <c r="L4202" s="196" t="s">
        <v>63</v>
      </c>
      <c r="M4202"/>
    </row>
    <row r="4203" spans="1:13" ht="13.5" hidden="1" x14ac:dyDescent="0.25">
      <c r="A4203" s="196" t="s">
        <v>3761</v>
      </c>
      <c r="B4203" s="196" t="s">
        <v>3762</v>
      </c>
      <c r="C4203" s="196" t="s">
        <v>3106</v>
      </c>
      <c r="D4203" s="196" t="s">
        <v>4012</v>
      </c>
      <c r="E4203" s="197" t="s">
        <v>11</v>
      </c>
      <c r="F4203" s="196" t="s">
        <v>11</v>
      </c>
      <c r="G4203" s="196">
        <v>89796</v>
      </c>
      <c r="H4203" s="196" t="s">
        <v>4350</v>
      </c>
      <c r="I4203" s="196" t="s">
        <v>96</v>
      </c>
      <c r="J4203" s="196" t="s">
        <v>62</v>
      </c>
      <c r="K4203" s="197">
        <v>46.53</v>
      </c>
      <c r="L4203" s="196" t="s">
        <v>63</v>
      </c>
      <c r="M4203"/>
    </row>
    <row r="4204" spans="1:13" ht="13.5" hidden="1" x14ac:dyDescent="0.25">
      <c r="A4204" s="196" t="s">
        <v>3761</v>
      </c>
      <c r="B4204" s="196" t="s">
        <v>3762</v>
      </c>
      <c r="C4204" s="196" t="s">
        <v>3106</v>
      </c>
      <c r="D4204" s="196" t="s">
        <v>4012</v>
      </c>
      <c r="E4204" s="197" t="s">
        <v>11</v>
      </c>
      <c r="F4204" s="196" t="s">
        <v>11</v>
      </c>
      <c r="G4204" s="196">
        <v>89797</v>
      </c>
      <c r="H4204" s="196" t="s">
        <v>4351</v>
      </c>
      <c r="I4204" s="196" t="s">
        <v>96</v>
      </c>
      <c r="J4204" s="196" t="s">
        <v>62</v>
      </c>
      <c r="K4204" s="197">
        <v>55.17</v>
      </c>
      <c r="L4204" s="196" t="s">
        <v>63</v>
      </c>
      <c r="M4204"/>
    </row>
    <row r="4205" spans="1:13" ht="13.5" hidden="1" x14ac:dyDescent="0.25">
      <c r="A4205" s="196" t="s">
        <v>3761</v>
      </c>
      <c r="B4205" s="196" t="s">
        <v>3762</v>
      </c>
      <c r="C4205" s="196" t="s">
        <v>3106</v>
      </c>
      <c r="D4205" s="196" t="s">
        <v>4012</v>
      </c>
      <c r="E4205" s="197" t="s">
        <v>11</v>
      </c>
      <c r="F4205" s="196" t="s">
        <v>11</v>
      </c>
      <c r="G4205" s="196">
        <v>89801</v>
      </c>
      <c r="H4205" s="196" t="s">
        <v>4352</v>
      </c>
      <c r="I4205" s="196" t="s">
        <v>96</v>
      </c>
      <c r="J4205" s="196" t="s">
        <v>62</v>
      </c>
      <c r="K4205" s="197">
        <v>9.69</v>
      </c>
      <c r="L4205" s="196" t="s">
        <v>63</v>
      </c>
      <c r="M4205"/>
    </row>
    <row r="4206" spans="1:13" ht="13.5" hidden="1" x14ac:dyDescent="0.25">
      <c r="A4206" s="196" t="s">
        <v>3761</v>
      </c>
      <c r="B4206" s="196" t="s">
        <v>3762</v>
      </c>
      <c r="C4206" s="196" t="s">
        <v>3106</v>
      </c>
      <c r="D4206" s="196" t="s">
        <v>4012</v>
      </c>
      <c r="E4206" s="197" t="s">
        <v>11</v>
      </c>
      <c r="F4206" s="196" t="s">
        <v>11</v>
      </c>
      <c r="G4206" s="196">
        <v>89802</v>
      </c>
      <c r="H4206" s="196" t="s">
        <v>4353</v>
      </c>
      <c r="I4206" s="196" t="s">
        <v>96</v>
      </c>
      <c r="J4206" s="196" t="s">
        <v>62</v>
      </c>
      <c r="K4206" s="197">
        <v>10.47</v>
      </c>
      <c r="L4206" s="196" t="s">
        <v>63</v>
      </c>
      <c r="M4206"/>
    </row>
    <row r="4207" spans="1:13" ht="13.5" hidden="1" x14ac:dyDescent="0.25">
      <c r="A4207" s="196" t="s">
        <v>3761</v>
      </c>
      <c r="B4207" s="196" t="s">
        <v>3762</v>
      </c>
      <c r="C4207" s="196" t="s">
        <v>3106</v>
      </c>
      <c r="D4207" s="196" t="s">
        <v>4012</v>
      </c>
      <c r="E4207" s="197" t="s">
        <v>11</v>
      </c>
      <c r="F4207" s="196" t="s">
        <v>11</v>
      </c>
      <c r="G4207" s="196">
        <v>89803</v>
      </c>
      <c r="H4207" s="196" t="s">
        <v>4354</v>
      </c>
      <c r="I4207" s="196" t="s">
        <v>96</v>
      </c>
      <c r="J4207" s="196" t="s">
        <v>62</v>
      </c>
      <c r="K4207" s="197">
        <v>18.77</v>
      </c>
      <c r="L4207" s="196" t="s">
        <v>63</v>
      </c>
      <c r="M4207"/>
    </row>
    <row r="4208" spans="1:13" ht="13.5" hidden="1" x14ac:dyDescent="0.25">
      <c r="A4208" s="196" t="s">
        <v>3761</v>
      </c>
      <c r="B4208" s="196" t="s">
        <v>3762</v>
      </c>
      <c r="C4208" s="196" t="s">
        <v>3106</v>
      </c>
      <c r="D4208" s="196" t="s">
        <v>4012</v>
      </c>
      <c r="E4208" s="197" t="s">
        <v>11</v>
      </c>
      <c r="F4208" s="196" t="s">
        <v>11</v>
      </c>
      <c r="G4208" s="196">
        <v>89804</v>
      </c>
      <c r="H4208" s="196" t="s">
        <v>4355</v>
      </c>
      <c r="I4208" s="196" t="s">
        <v>96</v>
      </c>
      <c r="J4208" s="196" t="s">
        <v>62</v>
      </c>
      <c r="K4208" s="197">
        <v>21.12</v>
      </c>
      <c r="L4208" s="196" t="s">
        <v>63</v>
      </c>
      <c r="M4208"/>
    </row>
    <row r="4209" spans="1:13" ht="13.5" hidden="1" x14ac:dyDescent="0.25">
      <c r="A4209" s="196" t="s">
        <v>3761</v>
      </c>
      <c r="B4209" s="196" t="s">
        <v>3762</v>
      </c>
      <c r="C4209" s="196" t="s">
        <v>3106</v>
      </c>
      <c r="D4209" s="196" t="s">
        <v>4012</v>
      </c>
      <c r="E4209" s="197" t="s">
        <v>11</v>
      </c>
      <c r="F4209" s="196" t="s">
        <v>11</v>
      </c>
      <c r="G4209" s="196">
        <v>89805</v>
      </c>
      <c r="H4209" s="196" t="s">
        <v>4356</v>
      </c>
      <c r="I4209" s="196" t="s">
        <v>96</v>
      </c>
      <c r="J4209" s="196" t="s">
        <v>62</v>
      </c>
      <c r="K4209" s="197">
        <v>22.1</v>
      </c>
      <c r="L4209" s="196" t="s">
        <v>63</v>
      </c>
      <c r="M4209"/>
    </row>
    <row r="4210" spans="1:13" ht="13.5" hidden="1" x14ac:dyDescent="0.25">
      <c r="A4210" s="196" t="s">
        <v>3761</v>
      </c>
      <c r="B4210" s="196" t="s">
        <v>3762</v>
      </c>
      <c r="C4210" s="196" t="s">
        <v>3106</v>
      </c>
      <c r="D4210" s="196" t="s">
        <v>4012</v>
      </c>
      <c r="E4210" s="197" t="s">
        <v>11</v>
      </c>
      <c r="F4210" s="196" t="s">
        <v>11</v>
      </c>
      <c r="G4210" s="196">
        <v>89806</v>
      </c>
      <c r="H4210" s="196" t="s">
        <v>4357</v>
      </c>
      <c r="I4210" s="196" t="s">
        <v>96</v>
      </c>
      <c r="J4210" s="196" t="s">
        <v>62</v>
      </c>
      <c r="K4210" s="197">
        <v>23.15</v>
      </c>
      <c r="L4210" s="196" t="s">
        <v>63</v>
      </c>
      <c r="M4210"/>
    </row>
    <row r="4211" spans="1:13" ht="13.5" hidden="1" x14ac:dyDescent="0.25">
      <c r="A4211" s="196" t="s">
        <v>3761</v>
      </c>
      <c r="B4211" s="196" t="s">
        <v>3762</v>
      </c>
      <c r="C4211" s="196" t="s">
        <v>3106</v>
      </c>
      <c r="D4211" s="196" t="s">
        <v>4012</v>
      </c>
      <c r="E4211" s="197" t="s">
        <v>11</v>
      </c>
      <c r="F4211" s="196" t="s">
        <v>11</v>
      </c>
      <c r="G4211" s="196">
        <v>89807</v>
      </c>
      <c r="H4211" s="196" t="s">
        <v>4358</v>
      </c>
      <c r="I4211" s="196" t="s">
        <v>96</v>
      </c>
      <c r="J4211" s="196" t="s">
        <v>62</v>
      </c>
      <c r="K4211" s="197">
        <v>40.450000000000003</v>
      </c>
      <c r="L4211" s="196" t="s">
        <v>63</v>
      </c>
      <c r="M4211"/>
    </row>
    <row r="4212" spans="1:13" ht="13.5" hidden="1" x14ac:dyDescent="0.25">
      <c r="A4212" s="196" t="s">
        <v>3761</v>
      </c>
      <c r="B4212" s="196" t="s">
        <v>3762</v>
      </c>
      <c r="C4212" s="196" t="s">
        <v>3106</v>
      </c>
      <c r="D4212" s="196" t="s">
        <v>4012</v>
      </c>
      <c r="E4212" s="197" t="s">
        <v>11</v>
      </c>
      <c r="F4212" s="196" t="s">
        <v>11</v>
      </c>
      <c r="G4212" s="196">
        <v>89808</v>
      </c>
      <c r="H4212" s="196" t="s">
        <v>4359</v>
      </c>
      <c r="I4212" s="196" t="s">
        <v>96</v>
      </c>
      <c r="J4212" s="196" t="s">
        <v>62</v>
      </c>
      <c r="K4212" s="197">
        <v>62.57</v>
      </c>
      <c r="L4212" s="196" t="s">
        <v>63</v>
      </c>
      <c r="M4212"/>
    </row>
    <row r="4213" spans="1:13" ht="13.5" hidden="1" x14ac:dyDescent="0.25">
      <c r="A4213" s="196" t="s">
        <v>3761</v>
      </c>
      <c r="B4213" s="196" t="s">
        <v>3762</v>
      </c>
      <c r="C4213" s="196" t="s">
        <v>3106</v>
      </c>
      <c r="D4213" s="196" t="s">
        <v>4012</v>
      </c>
      <c r="E4213" s="197" t="s">
        <v>11</v>
      </c>
      <c r="F4213" s="196" t="s">
        <v>11</v>
      </c>
      <c r="G4213" s="196">
        <v>89809</v>
      </c>
      <c r="H4213" s="196" t="s">
        <v>4360</v>
      </c>
      <c r="I4213" s="196" t="s">
        <v>96</v>
      </c>
      <c r="J4213" s="196" t="s">
        <v>62</v>
      </c>
      <c r="K4213" s="197">
        <v>31.62</v>
      </c>
      <c r="L4213" s="196" t="s">
        <v>63</v>
      </c>
      <c r="M4213"/>
    </row>
    <row r="4214" spans="1:13" ht="13.5" hidden="1" x14ac:dyDescent="0.25">
      <c r="A4214" s="196" t="s">
        <v>3761</v>
      </c>
      <c r="B4214" s="196" t="s">
        <v>3762</v>
      </c>
      <c r="C4214" s="196" t="s">
        <v>3106</v>
      </c>
      <c r="D4214" s="196" t="s">
        <v>4012</v>
      </c>
      <c r="E4214" s="197" t="s">
        <v>11</v>
      </c>
      <c r="F4214" s="196" t="s">
        <v>11</v>
      </c>
      <c r="G4214" s="196">
        <v>89810</v>
      </c>
      <c r="H4214" s="196" t="s">
        <v>4361</v>
      </c>
      <c r="I4214" s="196" t="s">
        <v>96</v>
      </c>
      <c r="J4214" s="196" t="s">
        <v>62</v>
      </c>
      <c r="K4214" s="197">
        <v>32.520000000000003</v>
      </c>
      <c r="L4214" s="196" t="s">
        <v>63</v>
      </c>
      <c r="M4214"/>
    </row>
    <row r="4215" spans="1:13" ht="13.5" hidden="1" x14ac:dyDescent="0.25">
      <c r="A4215" s="196" t="s">
        <v>3761</v>
      </c>
      <c r="B4215" s="196" t="s">
        <v>3762</v>
      </c>
      <c r="C4215" s="196" t="s">
        <v>3106</v>
      </c>
      <c r="D4215" s="196" t="s">
        <v>4012</v>
      </c>
      <c r="E4215" s="197" t="s">
        <v>11</v>
      </c>
      <c r="F4215" s="196" t="s">
        <v>11</v>
      </c>
      <c r="G4215" s="196">
        <v>89811</v>
      </c>
      <c r="H4215" s="196" t="s">
        <v>4362</v>
      </c>
      <c r="I4215" s="196" t="s">
        <v>96</v>
      </c>
      <c r="J4215" s="196" t="s">
        <v>62</v>
      </c>
      <c r="K4215" s="197">
        <v>47.78</v>
      </c>
      <c r="L4215" s="196" t="s">
        <v>63</v>
      </c>
      <c r="M4215"/>
    </row>
    <row r="4216" spans="1:13" ht="13.5" hidden="1" x14ac:dyDescent="0.25">
      <c r="A4216" s="196" t="s">
        <v>3761</v>
      </c>
      <c r="B4216" s="196" t="s">
        <v>3762</v>
      </c>
      <c r="C4216" s="196" t="s">
        <v>3106</v>
      </c>
      <c r="D4216" s="196" t="s">
        <v>4012</v>
      </c>
      <c r="E4216" s="197" t="s">
        <v>11</v>
      </c>
      <c r="F4216" s="196" t="s">
        <v>11</v>
      </c>
      <c r="G4216" s="196">
        <v>89812</v>
      </c>
      <c r="H4216" s="196" t="s">
        <v>4363</v>
      </c>
      <c r="I4216" s="196" t="s">
        <v>96</v>
      </c>
      <c r="J4216" s="196" t="s">
        <v>62</v>
      </c>
      <c r="K4216" s="197">
        <v>85.44</v>
      </c>
      <c r="L4216" s="196" t="s">
        <v>63</v>
      </c>
      <c r="M4216"/>
    </row>
    <row r="4217" spans="1:13" ht="13.5" hidden="1" x14ac:dyDescent="0.25">
      <c r="A4217" s="196" t="s">
        <v>3761</v>
      </c>
      <c r="B4217" s="196" t="s">
        <v>3762</v>
      </c>
      <c r="C4217" s="196" t="s">
        <v>3106</v>
      </c>
      <c r="D4217" s="196" t="s">
        <v>4012</v>
      </c>
      <c r="E4217" s="197" t="s">
        <v>11</v>
      </c>
      <c r="F4217" s="196" t="s">
        <v>11</v>
      </c>
      <c r="G4217" s="196">
        <v>89813</v>
      </c>
      <c r="H4217" s="196" t="s">
        <v>4364</v>
      </c>
      <c r="I4217" s="196" t="s">
        <v>96</v>
      </c>
      <c r="J4217" s="196" t="s">
        <v>62</v>
      </c>
      <c r="K4217" s="197">
        <v>6.22</v>
      </c>
      <c r="L4217" s="196" t="s">
        <v>63</v>
      </c>
      <c r="M4217"/>
    </row>
    <row r="4218" spans="1:13" ht="13.5" hidden="1" x14ac:dyDescent="0.25">
      <c r="A4218" s="196" t="s">
        <v>3761</v>
      </c>
      <c r="B4218" s="196" t="s">
        <v>3762</v>
      </c>
      <c r="C4218" s="196" t="s">
        <v>3106</v>
      </c>
      <c r="D4218" s="196" t="s">
        <v>4012</v>
      </c>
      <c r="E4218" s="197" t="s">
        <v>11</v>
      </c>
      <c r="F4218" s="196" t="s">
        <v>11</v>
      </c>
      <c r="G4218" s="196">
        <v>89814</v>
      </c>
      <c r="H4218" s="196" t="s">
        <v>4365</v>
      </c>
      <c r="I4218" s="196" t="s">
        <v>96</v>
      </c>
      <c r="J4218" s="196" t="s">
        <v>62</v>
      </c>
      <c r="K4218" s="197">
        <v>17.72</v>
      </c>
      <c r="L4218" s="196" t="s">
        <v>63</v>
      </c>
      <c r="M4218"/>
    </row>
    <row r="4219" spans="1:13" ht="13.5" hidden="1" x14ac:dyDescent="0.25">
      <c r="A4219" s="196" t="s">
        <v>3761</v>
      </c>
      <c r="B4219" s="196" t="s">
        <v>3762</v>
      </c>
      <c r="C4219" s="196" t="s">
        <v>3106</v>
      </c>
      <c r="D4219" s="196" t="s">
        <v>4012</v>
      </c>
      <c r="E4219" s="197" t="s">
        <v>11</v>
      </c>
      <c r="F4219" s="196" t="s">
        <v>11</v>
      </c>
      <c r="G4219" s="196">
        <v>89815</v>
      </c>
      <c r="H4219" s="196" t="s">
        <v>4366</v>
      </c>
      <c r="I4219" s="196" t="s">
        <v>96</v>
      </c>
      <c r="J4219" s="196" t="s">
        <v>62</v>
      </c>
      <c r="K4219" s="197">
        <v>29.91</v>
      </c>
      <c r="L4219" s="196" t="s">
        <v>63</v>
      </c>
      <c r="M4219"/>
    </row>
    <row r="4220" spans="1:13" ht="13.5" hidden="1" x14ac:dyDescent="0.25">
      <c r="A4220" s="196" t="s">
        <v>3761</v>
      </c>
      <c r="B4220" s="196" t="s">
        <v>3762</v>
      </c>
      <c r="C4220" s="196" t="s">
        <v>3106</v>
      </c>
      <c r="D4220" s="196" t="s">
        <v>4012</v>
      </c>
      <c r="E4220" s="197" t="s">
        <v>11</v>
      </c>
      <c r="F4220" s="196" t="s">
        <v>11</v>
      </c>
      <c r="G4220" s="196">
        <v>89816</v>
      </c>
      <c r="H4220" s="196" t="s">
        <v>4367</v>
      </c>
      <c r="I4220" s="196" t="s">
        <v>96</v>
      </c>
      <c r="J4220" s="196" t="s">
        <v>62</v>
      </c>
      <c r="K4220" s="197">
        <v>43.37</v>
      </c>
      <c r="L4220" s="196" t="s">
        <v>63</v>
      </c>
      <c r="M4220"/>
    </row>
    <row r="4221" spans="1:13" ht="13.5" hidden="1" x14ac:dyDescent="0.25">
      <c r="A4221" s="196" t="s">
        <v>3761</v>
      </c>
      <c r="B4221" s="196" t="s">
        <v>3762</v>
      </c>
      <c r="C4221" s="196" t="s">
        <v>3106</v>
      </c>
      <c r="D4221" s="196" t="s">
        <v>4012</v>
      </c>
      <c r="E4221" s="197" t="s">
        <v>11</v>
      </c>
      <c r="F4221" s="196" t="s">
        <v>11</v>
      </c>
      <c r="G4221" s="196">
        <v>89817</v>
      </c>
      <c r="H4221" s="196" t="s">
        <v>4368</v>
      </c>
      <c r="I4221" s="196" t="s">
        <v>96</v>
      </c>
      <c r="J4221" s="196" t="s">
        <v>62</v>
      </c>
      <c r="K4221" s="197">
        <v>15.6</v>
      </c>
      <c r="L4221" s="196" t="s">
        <v>63</v>
      </c>
      <c r="M4221"/>
    </row>
    <row r="4222" spans="1:13" ht="13.5" hidden="1" x14ac:dyDescent="0.25">
      <c r="A4222" s="196" t="s">
        <v>3761</v>
      </c>
      <c r="B4222" s="196" t="s">
        <v>3762</v>
      </c>
      <c r="C4222" s="196" t="s">
        <v>3106</v>
      </c>
      <c r="D4222" s="196" t="s">
        <v>4012</v>
      </c>
      <c r="E4222" s="197" t="s">
        <v>11</v>
      </c>
      <c r="F4222" s="196" t="s">
        <v>11</v>
      </c>
      <c r="G4222" s="196">
        <v>89818</v>
      </c>
      <c r="H4222" s="196" t="s">
        <v>4369</v>
      </c>
      <c r="I4222" s="196" t="s">
        <v>96</v>
      </c>
      <c r="J4222" s="196" t="s">
        <v>62</v>
      </c>
      <c r="K4222" s="197">
        <v>55.81</v>
      </c>
      <c r="L4222" s="196" t="s">
        <v>63</v>
      </c>
      <c r="M4222"/>
    </row>
    <row r="4223" spans="1:13" ht="13.5" hidden="1" x14ac:dyDescent="0.25">
      <c r="A4223" s="196" t="s">
        <v>3761</v>
      </c>
      <c r="B4223" s="196" t="s">
        <v>3762</v>
      </c>
      <c r="C4223" s="196" t="s">
        <v>3106</v>
      </c>
      <c r="D4223" s="196" t="s">
        <v>4012</v>
      </c>
      <c r="E4223" s="197" t="s">
        <v>11</v>
      </c>
      <c r="F4223" s="196" t="s">
        <v>11</v>
      </c>
      <c r="G4223" s="196">
        <v>89819</v>
      </c>
      <c r="H4223" s="196" t="s">
        <v>4370</v>
      </c>
      <c r="I4223" s="196" t="s">
        <v>96</v>
      </c>
      <c r="J4223" s="196" t="s">
        <v>62</v>
      </c>
      <c r="K4223" s="197">
        <v>25.2</v>
      </c>
      <c r="L4223" s="196" t="s">
        <v>63</v>
      </c>
      <c r="M4223"/>
    </row>
    <row r="4224" spans="1:13" ht="13.5" hidden="1" x14ac:dyDescent="0.25">
      <c r="A4224" s="196" t="s">
        <v>3761</v>
      </c>
      <c r="B4224" s="196" t="s">
        <v>3762</v>
      </c>
      <c r="C4224" s="196" t="s">
        <v>3106</v>
      </c>
      <c r="D4224" s="196" t="s">
        <v>4012</v>
      </c>
      <c r="E4224" s="197" t="s">
        <v>11</v>
      </c>
      <c r="F4224" s="196" t="s">
        <v>11</v>
      </c>
      <c r="G4224" s="196">
        <v>89821</v>
      </c>
      <c r="H4224" s="196" t="s">
        <v>4371</v>
      </c>
      <c r="I4224" s="196" t="s">
        <v>96</v>
      </c>
      <c r="J4224" s="196" t="s">
        <v>62</v>
      </c>
      <c r="K4224" s="197">
        <v>20.87</v>
      </c>
      <c r="L4224" s="196" t="s">
        <v>63</v>
      </c>
      <c r="M4224"/>
    </row>
    <row r="4225" spans="1:13" ht="13.5" hidden="1" x14ac:dyDescent="0.25">
      <c r="A4225" s="196" t="s">
        <v>3761</v>
      </c>
      <c r="B4225" s="196" t="s">
        <v>3762</v>
      </c>
      <c r="C4225" s="196" t="s">
        <v>3106</v>
      </c>
      <c r="D4225" s="196" t="s">
        <v>4012</v>
      </c>
      <c r="E4225" s="197" t="s">
        <v>11</v>
      </c>
      <c r="F4225" s="196" t="s">
        <v>11</v>
      </c>
      <c r="G4225" s="196">
        <v>89822</v>
      </c>
      <c r="H4225" s="196" t="s">
        <v>4372</v>
      </c>
      <c r="I4225" s="196" t="s">
        <v>96</v>
      </c>
      <c r="J4225" s="196" t="s">
        <v>62</v>
      </c>
      <c r="K4225" s="197">
        <v>26.77</v>
      </c>
      <c r="L4225" s="196" t="s">
        <v>63</v>
      </c>
      <c r="M4225"/>
    </row>
    <row r="4226" spans="1:13" ht="13.5" hidden="1" x14ac:dyDescent="0.25">
      <c r="A4226" s="196" t="s">
        <v>3761</v>
      </c>
      <c r="B4226" s="196" t="s">
        <v>3762</v>
      </c>
      <c r="C4226" s="196" t="s">
        <v>3106</v>
      </c>
      <c r="D4226" s="196" t="s">
        <v>4012</v>
      </c>
      <c r="E4226" s="197" t="s">
        <v>11</v>
      </c>
      <c r="F4226" s="196" t="s">
        <v>11</v>
      </c>
      <c r="G4226" s="196">
        <v>89823</v>
      </c>
      <c r="H4226" s="196" t="s">
        <v>4373</v>
      </c>
      <c r="I4226" s="196" t="s">
        <v>96</v>
      </c>
      <c r="J4226" s="196" t="s">
        <v>62</v>
      </c>
      <c r="K4226" s="197">
        <v>37.58</v>
      </c>
      <c r="L4226" s="196" t="s">
        <v>63</v>
      </c>
      <c r="M4226"/>
    </row>
    <row r="4227" spans="1:13" ht="13.5" hidden="1" x14ac:dyDescent="0.25">
      <c r="A4227" s="196" t="s">
        <v>3761</v>
      </c>
      <c r="B4227" s="196" t="s">
        <v>3762</v>
      </c>
      <c r="C4227" s="196" t="s">
        <v>3106</v>
      </c>
      <c r="D4227" s="196" t="s">
        <v>4012</v>
      </c>
      <c r="E4227" s="197" t="s">
        <v>11</v>
      </c>
      <c r="F4227" s="196" t="s">
        <v>11</v>
      </c>
      <c r="G4227" s="196">
        <v>89824</v>
      </c>
      <c r="H4227" s="196" t="s">
        <v>4374</v>
      </c>
      <c r="I4227" s="196" t="s">
        <v>96</v>
      </c>
      <c r="J4227" s="196" t="s">
        <v>62</v>
      </c>
      <c r="K4227" s="197">
        <v>40.58</v>
      </c>
      <c r="L4227" s="196" t="s">
        <v>63</v>
      </c>
      <c r="M4227"/>
    </row>
    <row r="4228" spans="1:13" ht="13.5" hidden="1" x14ac:dyDescent="0.25">
      <c r="A4228" s="196" t="s">
        <v>3761</v>
      </c>
      <c r="B4228" s="196" t="s">
        <v>3762</v>
      </c>
      <c r="C4228" s="196" t="s">
        <v>3106</v>
      </c>
      <c r="D4228" s="196" t="s">
        <v>4012</v>
      </c>
      <c r="E4228" s="197" t="s">
        <v>11</v>
      </c>
      <c r="F4228" s="196" t="s">
        <v>11</v>
      </c>
      <c r="G4228" s="196">
        <v>89825</v>
      </c>
      <c r="H4228" s="196" t="s">
        <v>4375</v>
      </c>
      <c r="I4228" s="196" t="s">
        <v>96</v>
      </c>
      <c r="J4228" s="196" t="s">
        <v>62</v>
      </c>
      <c r="K4228" s="197">
        <v>17.29</v>
      </c>
      <c r="L4228" s="196" t="s">
        <v>63</v>
      </c>
      <c r="M4228"/>
    </row>
    <row r="4229" spans="1:13" ht="13.5" hidden="1" x14ac:dyDescent="0.25">
      <c r="A4229" s="196" t="s">
        <v>3761</v>
      </c>
      <c r="B4229" s="196" t="s">
        <v>3762</v>
      </c>
      <c r="C4229" s="196" t="s">
        <v>3106</v>
      </c>
      <c r="D4229" s="196" t="s">
        <v>4012</v>
      </c>
      <c r="E4229" s="197" t="s">
        <v>11</v>
      </c>
      <c r="F4229" s="196" t="s">
        <v>11</v>
      </c>
      <c r="G4229" s="196">
        <v>89826</v>
      </c>
      <c r="H4229" s="196" t="s">
        <v>4376</v>
      </c>
      <c r="I4229" s="196" t="s">
        <v>96</v>
      </c>
      <c r="J4229" s="196" t="s">
        <v>62</v>
      </c>
      <c r="K4229" s="197">
        <v>132.22999999999999</v>
      </c>
      <c r="L4229" s="196" t="s">
        <v>63</v>
      </c>
      <c r="M4229"/>
    </row>
    <row r="4230" spans="1:13" ht="13.5" hidden="1" x14ac:dyDescent="0.25">
      <c r="A4230" s="196" t="s">
        <v>3761</v>
      </c>
      <c r="B4230" s="196" t="s">
        <v>3762</v>
      </c>
      <c r="C4230" s="196" t="s">
        <v>3106</v>
      </c>
      <c r="D4230" s="196" t="s">
        <v>4012</v>
      </c>
      <c r="E4230" s="197" t="s">
        <v>11</v>
      </c>
      <c r="F4230" s="196" t="s">
        <v>11</v>
      </c>
      <c r="G4230" s="196">
        <v>89827</v>
      </c>
      <c r="H4230" s="196" t="s">
        <v>4377</v>
      </c>
      <c r="I4230" s="196" t="s">
        <v>96</v>
      </c>
      <c r="J4230" s="196" t="s">
        <v>62</v>
      </c>
      <c r="K4230" s="197">
        <v>19.82</v>
      </c>
      <c r="L4230" s="196" t="s">
        <v>63</v>
      </c>
      <c r="M4230"/>
    </row>
    <row r="4231" spans="1:13" ht="13.5" hidden="1" x14ac:dyDescent="0.25">
      <c r="A4231" s="196" t="s">
        <v>3761</v>
      </c>
      <c r="B4231" s="196" t="s">
        <v>3762</v>
      </c>
      <c r="C4231" s="196" t="s">
        <v>3106</v>
      </c>
      <c r="D4231" s="196" t="s">
        <v>4012</v>
      </c>
      <c r="E4231" s="197" t="s">
        <v>11</v>
      </c>
      <c r="F4231" s="196" t="s">
        <v>11</v>
      </c>
      <c r="G4231" s="196">
        <v>89828</v>
      </c>
      <c r="H4231" s="196" t="s">
        <v>4378</v>
      </c>
      <c r="I4231" s="196" t="s">
        <v>96</v>
      </c>
      <c r="J4231" s="196" t="s">
        <v>62</v>
      </c>
      <c r="K4231" s="197">
        <v>63.1</v>
      </c>
      <c r="L4231" s="196" t="s">
        <v>63</v>
      </c>
      <c r="M4231"/>
    </row>
    <row r="4232" spans="1:13" ht="13.5" hidden="1" x14ac:dyDescent="0.25">
      <c r="A4232" s="196" t="s">
        <v>3761</v>
      </c>
      <c r="B4232" s="196" t="s">
        <v>3762</v>
      </c>
      <c r="C4232" s="196" t="s">
        <v>3106</v>
      </c>
      <c r="D4232" s="196" t="s">
        <v>4012</v>
      </c>
      <c r="E4232" s="197" t="s">
        <v>11</v>
      </c>
      <c r="F4232" s="196" t="s">
        <v>11</v>
      </c>
      <c r="G4232" s="196">
        <v>89829</v>
      </c>
      <c r="H4232" s="196" t="s">
        <v>4379</v>
      </c>
      <c r="I4232" s="196" t="s">
        <v>96</v>
      </c>
      <c r="J4232" s="196" t="s">
        <v>62</v>
      </c>
      <c r="K4232" s="197">
        <v>38.36</v>
      </c>
      <c r="L4232" s="196" t="s">
        <v>63</v>
      </c>
      <c r="M4232"/>
    </row>
    <row r="4233" spans="1:13" ht="13.5" hidden="1" x14ac:dyDescent="0.25">
      <c r="A4233" s="196" t="s">
        <v>3761</v>
      </c>
      <c r="B4233" s="196" t="s">
        <v>3762</v>
      </c>
      <c r="C4233" s="196" t="s">
        <v>3106</v>
      </c>
      <c r="D4233" s="196" t="s">
        <v>4012</v>
      </c>
      <c r="E4233" s="197" t="s">
        <v>11</v>
      </c>
      <c r="F4233" s="196" t="s">
        <v>11</v>
      </c>
      <c r="G4233" s="196">
        <v>89830</v>
      </c>
      <c r="H4233" s="196" t="s">
        <v>4380</v>
      </c>
      <c r="I4233" s="196" t="s">
        <v>96</v>
      </c>
      <c r="J4233" s="196" t="s">
        <v>62</v>
      </c>
      <c r="K4233" s="197">
        <v>40.590000000000003</v>
      </c>
      <c r="L4233" s="196" t="s">
        <v>63</v>
      </c>
      <c r="M4233"/>
    </row>
    <row r="4234" spans="1:13" ht="13.5" hidden="1" x14ac:dyDescent="0.25">
      <c r="A4234" s="196" t="s">
        <v>3761</v>
      </c>
      <c r="B4234" s="196" t="s">
        <v>3762</v>
      </c>
      <c r="C4234" s="196" t="s">
        <v>3106</v>
      </c>
      <c r="D4234" s="196" t="s">
        <v>4012</v>
      </c>
      <c r="E4234" s="197" t="s">
        <v>11</v>
      </c>
      <c r="F4234" s="196" t="s">
        <v>11</v>
      </c>
      <c r="G4234" s="196">
        <v>89831</v>
      </c>
      <c r="H4234" s="196" t="s">
        <v>4381</v>
      </c>
      <c r="I4234" s="196" t="s">
        <v>96</v>
      </c>
      <c r="J4234" s="196" t="s">
        <v>62</v>
      </c>
      <c r="K4234" s="197">
        <v>67.459999999999994</v>
      </c>
      <c r="L4234" s="196" t="s">
        <v>63</v>
      </c>
      <c r="M4234"/>
    </row>
    <row r="4235" spans="1:13" ht="13.5" hidden="1" x14ac:dyDescent="0.25">
      <c r="A4235" s="196" t="s">
        <v>3761</v>
      </c>
      <c r="B4235" s="196" t="s">
        <v>3762</v>
      </c>
      <c r="C4235" s="196" t="s">
        <v>3106</v>
      </c>
      <c r="D4235" s="196" t="s">
        <v>4012</v>
      </c>
      <c r="E4235" s="197" t="s">
        <v>11</v>
      </c>
      <c r="F4235" s="196" t="s">
        <v>11</v>
      </c>
      <c r="G4235" s="196">
        <v>89832</v>
      </c>
      <c r="H4235" s="196" t="s">
        <v>4382</v>
      </c>
      <c r="I4235" s="196" t="s">
        <v>96</v>
      </c>
      <c r="J4235" s="196" t="s">
        <v>62</v>
      </c>
      <c r="K4235" s="197">
        <v>44.3</v>
      </c>
      <c r="L4235" s="196" t="s">
        <v>63</v>
      </c>
      <c r="M4235"/>
    </row>
    <row r="4236" spans="1:13" ht="13.5" hidden="1" x14ac:dyDescent="0.25">
      <c r="A4236" s="196" t="s">
        <v>3761</v>
      </c>
      <c r="B4236" s="196" t="s">
        <v>3762</v>
      </c>
      <c r="C4236" s="196" t="s">
        <v>3106</v>
      </c>
      <c r="D4236" s="196" t="s">
        <v>4012</v>
      </c>
      <c r="E4236" s="197" t="s">
        <v>11</v>
      </c>
      <c r="F4236" s="196" t="s">
        <v>11</v>
      </c>
      <c r="G4236" s="196">
        <v>89833</v>
      </c>
      <c r="H4236" s="196" t="s">
        <v>4383</v>
      </c>
      <c r="I4236" s="196" t="s">
        <v>96</v>
      </c>
      <c r="J4236" s="196" t="s">
        <v>62</v>
      </c>
      <c r="K4236" s="197">
        <v>48.77</v>
      </c>
      <c r="L4236" s="196" t="s">
        <v>63</v>
      </c>
      <c r="M4236"/>
    </row>
    <row r="4237" spans="1:13" ht="13.5" hidden="1" x14ac:dyDescent="0.25">
      <c r="A4237" s="196" t="s">
        <v>3761</v>
      </c>
      <c r="B4237" s="196" t="s">
        <v>3762</v>
      </c>
      <c r="C4237" s="196" t="s">
        <v>3106</v>
      </c>
      <c r="D4237" s="196" t="s">
        <v>4012</v>
      </c>
      <c r="E4237" s="197" t="s">
        <v>11</v>
      </c>
      <c r="F4237" s="196" t="s">
        <v>11</v>
      </c>
      <c r="G4237" s="196">
        <v>89834</v>
      </c>
      <c r="H4237" s="196" t="s">
        <v>4384</v>
      </c>
      <c r="I4237" s="196" t="s">
        <v>96</v>
      </c>
      <c r="J4237" s="196" t="s">
        <v>62</v>
      </c>
      <c r="K4237" s="197">
        <v>57.41</v>
      </c>
      <c r="L4237" s="196" t="s">
        <v>63</v>
      </c>
      <c r="M4237"/>
    </row>
    <row r="4238" spans="1:13" ht="13.5" hidden="1" x14ac:dyDescent="0.25">
      <c r="A4238" s="196" t="s">
        <v>3761</v>
      </c>
      <c r="B4238" s="196" t="s">
        <v>3762</v>
      </c>
      <c r="C4238" s="196" t="s">
        <v>3106</v>
      </c>
      <c r="D4238" s="196" t="s">
        <v>4012</v>
      </c>
      <c r="E4238" s="197" t="s">
        <v>11</v>
      </c>
      <c r="F4238" s="196" t="s">
        <v>11</v>
      </c>
      <c r="G4238" s="196">
        <v>89835</v>
      </c>
      <c r="H4238" s="196" t="s">
        <v>4385</v>
      </c>
      <c r="I4238" s="196" t="s">
        <v>96</v>
      </c>
      <c r="J4238" s="196" t="s">
        <v>62</v>
      </c>
      <c r="K4238" s="197">
        <v>46.05</v>
      </c>
      <c r="L4238" s="196" t="s">
        <v>63</v>
      </c>
      <c r="M4238"/>
    </row>
    <row r="4239" spans="1:13" ht="13.5" hidden="1" x14ac:dyDescent="0.25">
      <c r="A4239" s="196" t="s">
        <v>3761</v>
      </c>
      <c r="B4239" s="196" t="s">
        <v>3762</v>
      </c>
      <c r="C4239" s="196" t="s">
        <v>3106</v>
      </c>
      <c r="D4239" s="196" t="s">
        <v>4012</v>
      </c>
      <c r="E4239" s="197" t="s">
        <v>11</v>
      </c>
      <c r="F4239" s="196" t="s">
        <v>11</v>
      </c>
      <c r="G4239" s="196">
        <v>89836</v>
      </c>
      <c r="H4239" s="196" t="s">
        <v>4386</v>
      </c>
      <c r="I4239" s="196" t="s">
        <v>96</v>
      </c>
      <c r="J4239" s="196" t="s">
        <v>62</v>
      </c>
      <c r="K4239" s="197">
        <v>207.81</v>
      </c>
      <c r="L4239" s="196" t="s">
        <v>63</v>
      </c>
      <c r="M4239"/>
    </row>
    <row r="4240" spans="1:13" ht="13.5" hidden="1" x14ac:dyDescent="0.25">
      <c r="A4240" s="196" t="s">
        <v>3761</v>
      </c>
      <c r="B4240" s="196" t="s">
        <v>3762</v>
      </c>
      <c r="C4240" s="196" t="s">
        <v>3106</v>
      </c>
      <c r="D4240" s="196" t="s">
        <v>4012</v>
      </c>
      <c r="E4240" s="197" t="s">
        <v>11</v>
      </c>
      <c r="F4240" s="196" t="s">
        <v>11</v>
      </c>
      <c r="G4240" s="196">
        <v>89837</v>
      </c>
      <c r="H4240" s="196" t="s">
        <v>4387</v>
      </c>
      <c r="I4240" s="196" t="s">
        <v>96</v>
      </c>
      <c r="J4240" s="196" t="s">
        <v>62</v>
      </c>
      <c r="K4240" s="197">
        <v>139.43</v>
      </c>
      <c r="L4240" s="196" t="s">
        <v>63</v>
      </c>
      <c r="M4240"/>
    </row>
    <row r="4241" spans="1:13" ht="13.5" hidden="1" x14ac:dyDescent="0.25">
      <c r="A4241" s="196" t="s">
        <v>3761</v>
      </c>
      <c r="B4241" s="196" t="s">
        <v>3762</v>
      </c>
      <c r="C4241" s="196" t="s">
        <v>3106</v>
      </c>
      <c r="D4241" s="196" t="s">
        <v>4012</v>
      </c>
      <c r="E4241" s="197" t="s">
        <v>11</v>
      </c>
      <c r="F4241" s="196" t="s">
        <v>11</v>
      </c>
      <c r="G4241" s="196">
        <v>89838</v>
      </c>
      <c r="H4241" s="196" t="s">
        <v>4388</v>
      </c>
      <c r="I4241" s="196" t="s">
        <v>96</v>
      </c>
      <c r="J4241" s="196" t="s">
        <v>62</v>
      </c>
      <c r="K4241" s="197">
        <v>159.9</v>
      </c>
      <c r="L4241" s="196" t="s">
        <v>63</v>
      </c>
      <c r="M4241"/>
    </row>
    <row r="4242" spans="1:13" ht="13.5" hidden="1" x14ac:dyDescent="0.25">
      <c r="A4242" s="196" t="s">
        <v>3761</v>
      </c>
      <c r="B4242" s="196" t="s">
        <v>3762</v>
      </c>
      <c r="C4242" s="196" t="s">
        <v>3106</v>
      </c>
      <c r="D4242" s="196" t="s">
        <v>4012</v>
      </c>
      <c r="E4242" s="197" t="s">
        <v>11</v>
      </c>
      <c r="F4242" s="196" t="s">
        <v>11</v>
      </c>
      <c r="G4242" s="196">
        <v>89839</v>
      </c>
      <c r="H4242" s="196" t="s">
        <v>4389</v>
      </c>
      <c r="I4242" s="196" t="s">
        <v>96</v>
      </c>
      <c r="J4242" s="196" t="s">
        <v>62</v>
      </c>
      <c r="K4242" s="197">
        <v>181.28</v>
      </c>
      <c r="L4242" s="196" t="s">
        <v>63</v>
      </c>
      <c r="M4242"/>
    </row>
    <row r="4243" spans="1:13" ht="13.5" hidden="1" x14ac:dyDescent="0.25">
      <c r="A4243" s="196" t="s">
        <v>3761</v>
      </c>
      <c r="B4243" s="196" t="s">
        <v>3762</v>
      </c>
      <c r="C4243" s="196" t="s">
        <v>3106</v>
      </c>
      <c r="D4243" s="196" t="s">
        <v>4012</v>
      </c>
      <c r="E4243" s="197" t="s">
        <v>11</v>
      </c>
      <c r="F4243" s="196" t="s">
        <v>11</v>
      </c>
      <c r="G4243" s="196">
        <v>89840</v>
      </c>
      <c r="H4243" s="196" t="s">
        <v>4390</v>
      </c>
      <c r="I4243" s="196" t="s">
        <v>96</v>
      </c>
      <c r="J4243" s="196" t="s">
        <v>62</v>
      </c>
      <c r="K4243" s="197">
        <v>187.71</v>
      </c>
      <c r="L4243" s="196" t="s">
        <v>63</v>
      </c>
      <c r="M4243"/>
    </row>
    <row r="4244" spans="1:13" ht="13.5" hidden="1" x14ac:dyDescent="0.25">
      <c r="A4244" s="196" t="s">
        <v>3761</v>
      </c>
      <c r="B4244" s="196" t="s">
        <v>3762</v>
      </c>
      <c r="C4244" s="196" t="s">
        <v>3106</v>
      </c>
      <c r="D4244" s="196" t="s">
        <v>4012</v>
      </c>
      <c r="E4244" s="197" t="s">
        <v>11</v>
      </c>
      <c r="F4244" s="196" t="s">
        <v>11</v>
      </c>
      <c r="G4244" s="196">
        <v>89841</v>
      </c>
      <c r="H4244" s="196" t="s">
        <v>4391</v>
      </c>
      <c r="I4244" s="196" t="s">
        <v>96</v>
      </c>
      <c r="J4244" s="196" t="s">
        <v>62</v>
      </c>
      <c r="K4244" s="197">
        <v>274.43</v>
      </c>
      <c r="L4244" s="196" t="s">
        <v>63</v>
      </c>
      <c r="M4244"/>
    </row>
    <row r="4245" spans="1:13" ht="13.5" hidden="1" x14ac:dyDescent="0.25">
      <c r="A4245" s="196" t="s">
        <v>3761</v>
      </c>
      <c r="B4245" s="196" t="s">
        <v>3762</v>
      </c>
      <c r="C4245" s="196" t="s">
        <v>3106</v>
      </c>
      <c r="D4245" s="196" t="s">
        <v>4012</v>
      </c>
      <c r="E4245" s="197" t="s">
        <v>11</v>
      </c>
      <c r="F4245" s="196" t="s">
        <v>11</v>
      </c>
      <c r="G4245" s="196">
        <v>89842</v>
      </c>
      <c r="H4245" s="196" t="s">
        <v>4392</v>
      </c>
      <c r="I4245" s="196" t="s">
        <v>96</v>
      </c>
      <c r="J4245" s="196" t="s">
        <v>62</v>
      </c>
      <c r="K4245" s="197">
        <v>53.26</v>
      </c>
      <c r="L4245" s="196" t="s">
        <v>63</v>
      </c>
      <c r="M4245"/>
    </row>
    <row r="4246" spans="1:13" ht="13.5" hidden="1" x14ac:dyDescent="0.25">
      <c r="A4246" s="196" t="s">
        <v>3761</v>
      </c>
      <c r="B4246" s="196" t="s">
        <v>3762</v>
      </c>
      <c r="C4246" s="196" t="s">
        <v>3106</v>
      </c>
      <c r="D4246" s="196" t="s">
        <v>4012</v>
      </c>
      <c r="E4246" s="197" t="s">
        <v>11</v>
      </c>
      <c r="F4246" s="196" t="s">
        <v>11</v>
      </c>
      <c r="G4246" s="196">
        <v>89844</v>
      </c>
      <c r="H4246" s="196" t="s">
        <v>4393</v>
      </c>
      <c r="I4246" s="196" t="s">
        <v>96</v>
      </c>
      <c r="J4246" s="196" t="s">
        <v>62</v>
      </c>
      <c r="K4246" s="197">
        <v>66.98</v>
      </c>
      <c r="L4246" s="196" t="s">
        <v>63</v>
      </c>
      <c r="M4246"/>
    </row>
    <row r="4247" spans="1:13" ht="13.5" hidden="1" x14ac:dyDescent="0.25">
      <c r="A4247" s="196" t="s">
        <v>3761</v>
      </c>
      <c r="B4247" s="196" t="s">
        <v>3762</v>
      </c>
      <c r="C4247" s="196" t="s">
        <v>3106</v>
      </c>
      <c r="D4247" s="196" t="s">
        <v>4012</v>
      </c>
      <c r="E4247" s="197" t="s">
        <v>11</v>
      </c>
      <c r="F4247" s="196" t="s">
        <v>11</v>
      </c>
      <c r="G4247" s="196">
        <v>89845</v>
      </c>
      <c r="H4247" s="196" t="s">
        <v>4394</v>
      </c>
      <c r="I4247" s="196" t="s">
        <v>96</v>
      </c>
      <c r="J4247" s="196" t="s">
        <v>62</v>
      </c>
      <c r="K4247" s="197">
        <v>104.76</v>
      </c>
      <c r="L4247" s="196" t="s">
        <v>63</v>
      </c>
      <c r="M4247"/>
    </row>
    <row r="4248" spans="1:13" ht="13.5" hidden="1" x14ac:dyDescent="0.25">
      <c r="A4248" s="196" t="s">
        <v>3761</v>
      </c>
      <c r="B4248" s="196" t="s">
        <v>3762</v>
      </c>
      <c r="C4248" s="196" t="s">
        <v>3106</v>
      </c>
      <c r="D4248" s="196" t="s">
        <v>4012</v>
      </c>
      <c r="E4248" s="197" t="s">
        <v>11</v>
      </c>
      <c r="F4248" s="196" t="s">
        <v>11</v>
      </c>
      <c r="G4248" s="196">
        <v>89846</v>
      </c>
      <c r="H4248" s="196" t="s">
        <v>4395</v>
      </c>
      <c r="I4248" s="196" t="s">
        <v>96</v>
      </c>
      <c r="J4248" s="196" t="s">
        <v>62</v>
      </c>
      <c r="K4248" s="197">
        <v>223.48</v>
      </c>
      <c r="L4248" s="196" t="s">
        <v>63</v>
      </c>
      <c r="M4248"/>
    </row>
    <row r="4249" spans="1:13" ht="13.5" hidden="1" x14ac:dyDescent="0.25">
      <c r="A4249" s="196" t="s">
        <v>3761</v>
      </c>
      <c r="B4249" s="196" t="s">
        <v>3762</v>
      </c>
      <c r="C4249" s="196" t="s">
        <v>3106</v>
      </c>
      <c r="D4249" s="196" t="s">
        <v>4012</v>
      </c>
      <c r="E4249" s="197" t="s">
        <v>11</v>
      </c>
      <c r="F4249" s="196" t="s">
        <v>11</v>
      </c>
      <c r="G4249" s="196">
        <v>89847</v>
      </c>
      <c r="H4249" s="196" t="s">
        <v>4396</v>
      </c>
      <c r="I4249" s="196" t="s">
        <v>96</v>
      </c>
      <c r="J4249" s="196" t="s">
        <v>62</v>
      </c>
      <c r="K4249" s="197">
        <v>265.70999999999998</v>
      </c>
      <c r="L4249" s="196" t="s">
        <v>63</v>
      </c>
      <c r="M4249"/>
    </row>
    <row r="4250" spans="1:13" ht="13.5" hidden="1" x14ac:dyDescent="0.25">
      <c r="A4250" s="196" t="s">
        <v>3761</v>
      </c>
      <c r="B4250" s="196" t="s">
        <v>3762</v>
      </c>
      <c r="C4250" s="196" t="s">
        <v>3106</v>
      </c>
      <c r="D4250" s="196" t="s">
        <v>4012</v>
      </c>
      <c r="E4250" s="197" t="s">
        <v>11</v>
      </c>
      <c r="F4250" s="196" t="s">
        <v>11</v>
      </c>
      <c r="G4250" s="196">
        <v>89850</v>
      </c>
      <c r="H4250" s="196" t="s">
        <v>4397</v>
      </c>
      <c r="I4250" s="196" t="s">
        <v>96</v>
      </c>
      <c r="J4250" s="196" t="s">
        <v>62</v>
      </c>
      <c r="K4250" s="197">
        <v>35.75</v>
      </c>
      <c r="L4250" s="196" t="s">
        <v>63</v>
      </c>
      <c r="M4250"/>
    </row>
    <row r="4251" spans="1:13" ht="13.5" hidden="1" x14ac:dyDescent="0.25">
      <c r="A4251" s="196" t="s">
        <v>3761</v>
      </c>
      <c r="B4251" s="196" t="s">
        <v>3762</v>
      </c>
      <c r="C4251" s="196" t="s">
        <v>3106</v>
      </c>
      <c r="D4251" s="196" t="s">
        <v>4012</v>
      </c>
      <c r="E4251" s="197" t="s">
        <v>11</v>
      </c>
      <c r="F4251" s="196" t="s">
        <v>11</v>
      </c>
      <c r="G4251" s="196">
        <v>89851</v>
      </c>
      <c r="H4251" s="196" t="s">
        <v>4398</v>
      </c>
      <c r="I4251" s="196" t="s">
        <v>96</v>
      </c>
      <c r="J4251" s="196" t="s">
        <v>62</v>
      </c>
      <c r="K4251" s="197">
        <v>36.65</v>
      </c>
      <c r="L4251" s="196" t="s">
        <v>63</v>
      </c>
      <c r="M4251"/>
    </row>
    <row r="4252" spans="1:13" ht="13.5" hidden="1" x14ac:dyDescent="0.25">
      <c r="A4252" s="196" t="s">
        <v>3761</v>
      </c>
      <c r="B4252" s="196" t="s">
        <v>3762</v>
      </c>
      <c r="C4252" s="196" t="s">
        <v>3106</v>
      </c>
      <c r="D4252" s="196" t="s">
        <v>4012</v>
      </c>
      <c r="E4252" s="197" t="s">
        <v>11</v>
      </c>
      <c r="F4252" s="196" t="s">
        <v>11</v>
      </c>
      <c r="G4252" s="196">
        <v>89852</v>
      </c>
      <c r="H4252" s="196" t="s">
        <v>4399</v>
      </c>
      <c r="I4252" s="196" t="s">
        <v>96</v>
      </c>
      <c r="J4252" s="196" t="s">
        <v>62</v>
      </c>
      <c r="K4252" s="197">
        <v>51.91</v>
      </c>
      <c r="L4252" s="196" t="s">
        <v>63</v>
      </c>
      <c r="M4252"/>
    </row>
    <row r="4253" spans="1:13" ht="13.5" hidden="1" x14ac:dyDescent="0.25">
      <c r="A4253" s="196" t="s">
        <v>3761</v>
      </c>
      <c r="B4253" s="196" t="s">
        <v>3762</v>
      </c>
      <c r="C4253" s="196" t="s">
        <v>3106</v>
      </c>
      <c r="D4253" s="196" t="s">
        <v>4012</v>
      </c>
      <c r="E4253" s="197" t="s">
        <v>11</v>
      </c>
      <c r="F4253" s="196" t="s">
        <v>11</v>
      </c>
      <c r="G4253" s="196">
        <v>89853</v>
      </c>
      <c r="H4253" s="196" t="s">
        <v>4400</v>
      </c>
      <c r="I4253" s="196" t="s">
        <v>96</v>
      </c>
      <c r="J4253" s="196" t="s">
        <v>62</v>
      </c>
      <c r="K4253" s="197">
        <v>89.57</v>
      </c>
      <c r="L4253" s="196" t="s">
        <v>63</v>
      </c>
      <c r="M4253"/>
    </row>
    <row r="4254" spans="1:13" ht="13.5" hidden="1" x14ac:dyDescent="0.25">
      <c r="A4254" s="196" t="s">
        <v>3761</v>
      </c>
      <c r="B4254" s="196" t="s">
        <v>3762</v>
      </c>
      <c r="C4254" s="196" t="s">
        <v>3106</v>
      </c>
      <c r="D4254" s="196" t="s">
        <v>4012</v>
      </c>
      <c r="E4254" s="197" t="s">
        <v>11</v>
      </c>
      <c r="F4254" s="196" t="s">
        <v>11</v>
      </c>
      <c r="G4254" s="196">
        <v>89854</v>
      </c>
      <c r="H4254" s="196" t="s">
        <v>4401</v>
      </c>
      <c r="I4254" s="196" t="s">
        <v>96</v>
      </c>
      <c r="J4254" s="196" t="s">
        <v>62</v>
      </c>
      <c r="K4254" s="197">
        <v>111.65</v>
      </c>
      <c r="L4254" s="196" t="s">
        <v>63</v>
      </c>
      <c r="M4254"/>
    </row>
    <row r="4255" spans="1:13" ht="13.5" hidden="1" x14ac:dyDescent="0.25">
      <c r="A4255" s="196" t="s">
        <v>3761</v>
      </c>
      <c r="B4255" s="196" t="s">
        <v>3762</v>
      </c>
      <c r="C4255" s="196" t="s">
        <v>3106</v>
      </c>
      <c r="D4255" s="196" t="s">
        <v>4012</v>
      </c>
      <c r="E4255" s="197" t="s">
        <v>11</v>
      </c>
      <c r="F4255" s="196" t="s">
        <v>11</v>
      </c>
      <c r="G4255" s="196">
        <v>89855</v>
      </c>
      <c r="H4255" s="196" t="s">
        <v>4402</v>
      </c>
      <c r="I4255" s="196" t="s">
        <v>96</v>
      </c>
      <c r="J4255" s="196" t="s">
        <v>62</v>
      </c>
      <c r="K4255" s="197">
        <v>117.25</v>
      </c>
      <c r="L4255" s="196" t="s">
        <v>63</v>
      </c>
      <c r="M4255"/>
    </row>
    <row r="4256" spans="1:13" ht="13.5" hidden="1" x14ac:dyDescent="0.25">
      <c r="A4256" s="196" t="s">
        <v>3761</v>
      </c>
      <c r="B4256" s="196" t="s">
        <v>3762</v>
      </c>
      <c r="C4256" s="196" t="s">
        <v>3106</v>
      </c>
      <c r="D4256" s="196" t="s">
        <v>4012</v>
      </c>
      <c r="E4256" s="197" t="s">
        <v>11</v>
      </c>
      <c r="F4256" s="196" t="s">
        <v>11</v>
      </c>
      <c r="G4256" s="196">
        <v>89856</v>
      </c>
      <c r="H4256" s="196" t="s">
        <v>4403</v>
      </c>
      <c r="I4256" s="196" t="s">
        <v>96</v>
      </c>
      <c r="J4256" s="196" t="s">
        <v>62</v>
      </c>
      <c r="K4256" s="197">
        <v>23.64</v>
      </c>
      <c r="L4256" s="196" t="s">
        <v>63</v>
      </c>
      <c r="M4256"/>
    </row>
    <row r="4257" spans="1:13" ht="13.5" hidden="1" x14ac:dyDescent="0.25">
      <c r="A4257" s="196" t="s">
        <v>3761</v>
      </c>
      <c r="B4257" s="196" t="s">
        <v>3762</v>
      </c>
      <c r="C4257" s="196" t="s">
        <v>3106</v>
      </c>
      <c r="D4257" s="196" t="s">
        <v>4012</v>
      </c>
      <c r="E4257" s="197" t="s">
        <v>11</v>
      </c>
      <c r="F4257" s="196" t="s">
        <v>11</v>
      </c>
      <c r="G4257" s="196">
        <v>89857</v>
      </c>
      <c r="H4257" s="196" t="s">
        <v>4404</v>
      </c>
      <c r="I4257" s="196" t="s">
        <v>96</v>
      </c>
      <c r="J4257" s="196" t="s">
        <v>62</v>
      </c>
      <c r="K4257" s="197">
        <v>40.340000000000003</v>
      </c>
      <c r="L4257" s="196" t="s">
        <v>63</v>
      </c>
      <c r="M4257"/>
    </row>
    <row r="4258" spans="1:13" ht="13.5" hidden="1" x14ac:dyDescent="0.25">
      <c r="A4258" s="196" t="s">
        <v>3761</v>
      </c>
      <c r="B4258" s="196" t="s">
        <v>3762</v>
      </c>
      <c r="C4258" s="196" t="s">
        <v>3106</v>
      </c>
      <c r="D4258" s="196" t="s">
        <v>4012</v>
      </c>
      <c r="E4258" s="197" t="s">
        <v>11</v>
      </c>
      <c r="F4258" s="196" t="s">
        <v>11</v>
      </c>
      <c r="G4258" s="196">
        <v>89860</v>
      </c>
      <c r="H4258" s="196" t="s">
        <v>4405</v>
      </c>
      <c r="I4258" s="196" t="s">
        <v>96</v>
      </c>
      <c r="J4258" s="196" t="s">
        <v>62</v>
      </c>
      <c r="K4258" s="197">
        <v>54.27</v>
      </c>
      <c r="L4258" s="196" t="s">
        <v>63</v>
      </c>
      <c r="M4258"/>
    </row>
    <row r="4259" spans="1:13" ht="13.5" hidden="1" x14ac:dyDescent="0.25">
      <c r="A4259" s="196" t="s">
        <v>3761</v>
      </c>
      <c r="B4259" s="196" t="s">
        <v>3762</v>
      </c>
      <c r="C4259" s="196" t="s">
        <v>3106</v>
      </c>
      <c r="D4259" s="196" t="s">
        <v>4012</v>
      </c>
      <c r="E4259" s="197" t="s">
        <v>11</v>
      </c>
      <c r="F4259" s="196" t="s">
        <v>11</v>
      </c>
      <c r="G4259" s="196">
        <v>89861</v>
      </c>
      <c r="H4259" s="196" t="s">
        <v>4406</v>
      </c>
      <c r="I4259" s="196" t="s">
        <v>96</v>
      </c>
      <c r="J4259" s="196" t="s">
        <v>62</v>
      </c>
      <c r="K4259" s="197">
        <v>62.91</v>
      </c>
      <c r="L4259" s="196" t="s">
        <v>63</v>
      </c>
      <c r="M4259"/>
    </row>
    <row r="4260" spans="1:13" ht="13.5" hidden="1" x14ac:dyDescent="0.25">
      <c r="A4260" s="196" t="s">
        <v>3761</v>
      </c>
      <c r="B4260" s="196" t="s">
        <v>3762</v>
      </c>
      <c r="C4260" s="196" t="s">
        <v>3106</v>
      </c>
      <c r="D4260" s="196" t="s">
        <v>4012</v>
      </c>
      <c r="E4260" s="197" t="s">
        <v>11</v>
      </c>
      <c r="F4260" s="196" t="s">
        <v>11</v>
      </c>
      <c r="G4260" s="196">
        <v>89866</v>
      </c>
      <c r="H4260" s="196" t="s">
        <v>4407</v>
      </c>
      <c r="I4260" s="196" t="s">
        <v>96</v>
      </c>
      <c r="J4260" s="196" t="s">
        <v>62</v>
      </c>
      <c r="K4260" s="197">
        <v>9.16</v>
      </c>
      <c r="L4260" s="196" t="s">
        <v>63</v>
      </c>
      <c r="M4260"/>
    </row>
    <row r="4261" spans="1:13" ht="13.5" hidden="1" x14ac:dyDescent="0.25">
      <c r="A4261" s="196" t="s">
        <v>3761</v>
      </c>
      <c r="B4261" s="196" t="s">
        <v>3762</v>
      </c>
      <c r="C4261" s="196" t="s">
        <v>3106</v>
      </c>
      <c r="D4261" s="196" t="s">
        <v>4012</v>
      </c>
      <c r="E4261" s="197" t="s">
        <v>11</v>
      </c>
      <c r="F4261" s="196" t="s">
        <v>11</v>
      </c>
      <c r="G4261" s="196">
        <v>89867</v>
      </c>
      <c r="H4261" s="196" t="s">
        <v>4408</v>
      </c>
      <c r="I4261" s="196" t="s">
        <v>96</v>
      </c>
      <c r="J4261" s="196" t="s">
        <v>62</v>
      </c>
      <c r="K4261" s="197">
        <v>9.9</v>
      </c>
      <c r="L4261" s="196" t="s">
        <v>63</v>
      </c>
      <c r="M4261"/>
    </row>
    <row r="4262" spans="1:13" ht="13.5" hidden="1" x14ac:dyDescent="0.25">
      <c r="A4262" s="196" t="s">
        <v>3761</v>
      </c>
      <c r="B4262" s="196" t="s">
        <v>3762</v>
      </c>
      <c r="C4262" s="196" t="s">
        <v>3106</v>
      </c>
      <c r="D4262" s="196" t="s">
        <v>4012</v>
      </c>
      <c r="E4262" s="197" t="s">
        <v>11</v>
      </c>
      <c r="F4262" s="196" t="s">
        <v>11</v>
      </c>
      <c r="G4262" s="196">
        <v>89868</v>
      </c>
      <c r="H4262" s="196" t="s">
        <v>4409</v>
      </c>
      <c r="I4262" s="196" t="s">
        <v>96</v>
      </c>
      <c r="J4262" s="196" t="s">
        <v>62</v>
      </c>
      <c r="K4262" s="197">
        <v>6.71</v>
      </c>
      <c r="L4262" s="196" t="s">
        <v>63</v>
      </c>
      <c r="M4262"/>
    </row>
    <row r="4263" spans="1:13" ht="13.5" hidden="1" x14ac:dyDescent="0.25">
      <c r="A4263" s="196" t="s">
        <v>3761</v>
      </c>
      <c r="B4263" s="196" t="s">
        <v>3762</v>
      </c>
      <c r="C4263" s="196" t="s">
        <v>3106</v>
      </c>
      <c r="D4263" s="196" t="s">
        <v>4012</v>
      </c>
      <c r="E4263" s="197" t="s">
        <v>11</v>
      </c>
      <c r="F4263" s="196" t="s">
        <v>11</v>
      </c>
      <c r="G4263" s="196">
        <v>89869</v>
      </c>
      <c r="H4263" s="196" t="s">
        <v>4410</v>
      </c>
      <c r="I4263" s="196" t="s">
        <v>96</v>
      </c>
      <c r="J4263" s="196" t="s">
        <v>62</v>
      </c>
      <c r="K4263" s="197">
        <v>12.6</v>
      </c>
      <c r="L4263" s="196" t="s">
        <v>63</v>
      </c>
      <c r="M4263"/>
    </row>
    <row r="4264" spans="1:13" ht="13.5" hidden="1" x14ac:dyDescent="0.25">
      <c r="A4264" s="196" t="s">
        <v>3761</v>
      </c>
      <c r="B4264" s="196" t="s">
        <v>3762</v>
      </c>
      <c r="C4264" s="196" t="s">
        <v>3106</v>
      </c>
      <c r="D4264" s="196" t="s">
        <v>4012</v>
      </c>
      <c r="E4264" s="197" t="s">
        <v>11</v>
      </c>
      <c r="F4264" s="196" t="s">
        <v>11</v>
      </c>
      <c r="G4264" s="196">
        <v>89979</v>
      </c>
      <c r="H4264" s="196" t="s">
        <v>4411</v>
      </c>
      <c r="I4264" s="196" t="s">
        <v>96</v>
      </c>
      <c r="J4264" s="196" t="s">
        <v>62</v>
      </c>
      <c r="K4264" s="197">
        <v>25.38</v>
      </c>
      <c r="L4264" s="196" t="s">
        <v>63</v>
      </c>
      <c r="M4264"/>
    </row>
    <row r="4265" spans="1:13" ht="13.5" hidden="1" x14ac:dyDescent="0.25">
      <c r="A4265" s="196" t="s">
        <v>3761</v>
      </c>
      <c r="B4265" s="196" t="s">
        <v>3762</v>
      </c>
      <c r="C4265" s="196" t="s">
        <v>3106</v>
      </c>
      <c r="D4265" s="196" t="s">
        <v>4012</v>
      </c>
      <c r="E4265" s="197" t="s">
        <v>11</v>
      </c>
      <c r="F4265" s="196" t="s">
        <v>11</v>
      </c>
      <c r="G4265" s="196">
        <v>89981</v>
      </c>
      <c r="H4265" s="196" t="s">
        <v>4412</v>
      </c>
      <c r="I4265" s="196" t="s">
        <v>96</v>
      </c>
      <c r="J4265" s="196" t="s">
        <v>62</v>
      </c>
      <c r="K4265" s="197">
        <v>21.31</v>
      </c>
      <c r="L4265" s="196" t="s">
        <v>63</v>
      </c>
      <c r="M4265"/>
    </row>
    <row r="4266" spans="1:13" ht="13.5" hidden="1" x14ac:dyDescent="0.25">
      <c r="A4266" s="196" t="s">
        <v>3761</v>
      </c>
      <c r="B4266" s="196" t="s">
        <v>3762</v>
      </c>
      <c r="C4266" s="196" t="s">
        <v>3106</v>
      </c>
      <c r="D4266" s="196" t="s">
        <v>4012</v>
      </c>
      <c r="E4266" s="197" t="s">
        <v>11</v>
      </c>
      <c r="F4266" s="196" t="s">
        <v>11</v>
      </c>
      <c r="G4266" s="196">
        <v>90373</v>
      </c>
      <c r="H4266" s="196" t="s">
        <v>4413</v>
      </c>
      <c r="I4266" s="196" t="s">
        <v>96</v>
      </c>
      <c r="J4266" s="196" t="s">
        <v>62</v>
      </c>
      <c r="K4266" s="197">
        <v>14.95</v>
      </c>
      <c r="L4266" s="196" t="s">
        <v>63</v>
      </c>
      <c r="M4266"/>
    </row>
    <row r="4267" spans="1:13" ht="13.5" hidden="1" x14ac:dyDescent="0.25">
      <c r="A4267" s="196" t="s">
        <v>3761</v>
      </c>
      <c r="B4267" s="196" t="s">
        <v>3762</v>
      </c>
      <c r="C4267" s="196" t="s">
        <v>3106</v>
      </c>
      <c r="D4267" s="196" t="s">
        <v>4012</v>
      </c>
      <c r="E4267" s="197" t="s">
        <v>11</v>
      </c>
      <c r="F4267" s="196" t="s">
        <v>11</v>
      </c>
      <c r="G4267" s="196">
        <v>90374</v>
      </c>
      <c r="H4267" s="196" t="s">
        <v>4414</v>
      </c>
      <c r="I4267" s="196" t="s">
        <v>96</v>
      </c>
      <c r="J4267" s="196" t="s">
        <v>62</v>
      </c>
      <c r="K4267" s="197">
        <v>24.73</v>
      </c>
      <c r="L4267" s="196" t="s">
        <v>63</v>
      </c>
      <c r="M4267"/>
    </row>
    <row r="4268" spans="1:13" ht="13.5" hidden="1" x14ac:dyDescent="0.25">
      <c r="A4268" s="196" t="s">
        <v>3761</v>
      </c>
      <c r="B4268" s="196" t="s">
        <v>3762</v>
      </c>
      <c r="C4268" s="196" t="s">
        <v>3106</v>
      </c>
      <c r="D4268" s="196" t="s">
        <v>4012</v>
      </c>
      <c r="E4268" s="197" t="s">
        <v>11</v>
      </c>
      <c r="F4268" s="196" t="s">
        <v>11</v>
      </c>
      <c r="G4268" s="196">
        <v>92287</v>
      </c>
      <c r="H4268" s="196" t="s">
        <v>4415</v>
      </c>
      <c r="I4268" s="196" t="s">
        <v>96</v>
      </c>
      <c r="J4268" s="196" t="s">
        <v>62</v>
      </c>
      <c r="K4268" s="197">
        <v>19.37</v>
      </c>
      <c r="L4268" s="196" t="s">
        <v>63</v>
      </c>
      <c r="M4268"/>
    </row>
    <row r="4269" spans="1:13" ht="13.5" hidden="1" x14ac:dyDescent="0.25">
      <c r="A4269" s="196" t="s">
        <v>3761</v>
      </c>
      <c r="B4269" s="196" t="s">
        <v>3762</v>
      </c>
      <c r="C4269" s="196" t="s">
        <v>3106</v>
      </c>
      <c r="D4269" s="196" t="s">
        <v>4012</v>
      </c>
      <c r="E4269" s="197" t="s">
        <v>11</v>
      </c>
      <c r="F4269" s="196" t="s">
        <v>11</v>
      </c>
      <c r="G4269" s="196">
        <v>92288</v>
      </c>
      <c r="H4269" s="196" t="s">
        <v>4416</v>
      </c>
      <c r="I4269" s="196" t="s">
        <v>96</v>
      </c>
      <c r="J4269" s="196" t="s">
        <v>62</v>
      </c>
      <c r="K4269" s="197">
        <v>30.06</v>
      </c>
      <c r="L4269" s="196" t="s">
        <v>63</v>
      </c>
      <c r="M4269"/>
    </row>
    <row r="4270" spans="1:13" ht="13.5" hidden="1" x14ac:dyDescent="0.25">
      <c r="A4270" s="196" t="s">
        <v>3761</v>
      </c>
      <c r="B4270" s="196" t="s">
        <v>3762</v>
      </c>
      <c r="C4270" s="196" t="s">
        <v>3106</v>
      </c>
      <c r="D4270" s="196" t="s">
        <v>4012</v>
      </c>
      <c r="E4270" s="197" t="s">
        <v>11</v>
      </c>
      <c r="F4270" s="196" t="s">
        <v>11</v>
      </c>
      <c r="G4270" s="196">
        <v>92289</v>
      </c>
      <c r="H4270" s="196" t="s">
        <v>4417</v>
      </c>
      <c r="I4270" s="196" t="s">
        <v>96</v>
      </c>
      <c r="J4270" s="196" t="s">
        <v>62</v>
      </c>
      <c r="K4270" s="197">
        <v>52.19</v>
      </c>
      <c r="L4270" s="196" t="s">
        <v>63</v>
      </c>
      <c r="M4270"/>
    </row>
    <row r="4271" spans="1:13" ht="13.5" hidden="1" x14ac:dyDescent="0.25">
      <c r="A4271" s="196" t="s">
        <v>3761</v>
      </c>
      <c r="B4271" s="196" t="s">
        <v>3762</v>
      </c>
      <c r="C4271" s="196" t="s">
        <v>3106</v>
      </c>
      <c r="D4271" s="196" t="s">
        <v>4012</v>
      </c>
      <c r="E4271" s="197" t="s">
        <v>11</v>
      </c>
      <c r="F4271" s="196" t="s">
        <v>11</v>
      </c>
      <c r="G4271" s="196">
        <v>92290</v>
      </c>
      <c r="H4271" s="196" t="s">
        <v>4418</v>
      </c>
      <c r="I4271" s="196" t="s">
        <v>96</v>
      </c>
      <c r="J4271" s="196" t="s">
        <v>62</v>
      </c>
      <c r="K4271" s="197">
        <v>78.28</v>
      </c>
      <c r="L4271" s="196" t="s">
        <v>63</v>
      </c>
      <c r="M4271"/>
    </row>
    <row r="4272" spans="1:13" ht="13.5" hidden="1" x14ac:dyDescent="0.25">
      <c r="A4272" s="196" t="s">
        <v>3761</v>
      </c>
      <c r="B4272" s="196" t="s">
        <v>3762</v>
      </c>
      <c r="C4272" s="196" t="s">
        <v>3106</v>
      </c>
      <c r="D4272" s="196" t="s">
        <v>4012</v>
      </c>
      <c r="E4272" s="197" t="s">
        <v>11</v>
      </c>
      <c r="F4272" s="196" t="s">
        <v>11</v>
      </c>
      <c r="G4272" s="196">
        <v>92291</v>
      </c>
      <c r="H4272" s="196" t="s">
        <v>4419</v>
      </c>
      <c r="I4272" s="196" t="s">
        <v>96</v>
      </c>
      <c r="J4272" s="196" t="s">
        <v>62</v>
      </c>
      <c r="K4272" s="197">
        <v>120.47</v>
      </c>
      <c r="L4272" s="196" t="s">
        <v>63</v>
      </c>
      <c r="M4272"/>
    </row>
    <row r="4273" spans="1:13" ht="13.5" hidden="1" x14ac:dyDescent="0.25">
      <c r="A4273" s="196" t="s">
        <v>3761</v>
      </c>
      <c r="B4273" s="196" t="s">
        <v>3762</v>
      </c>
      <c r="C4273" s="196" t="s">
        <v>3106</v>
      </c>
      <c r="D4273" s="196" t="s">
        <v>4012</v>
      </c>
      <c r="E4273" s="197" t="s">
        <v>11</v>
      </c>
      <c r="F4273" s="196" t="s">
        <v>11</v>
      </c>
      <c r="G4273" s="196">
        <v>92292</v>
      </c>
      <c r="H4273" s="196" t="s">
        <v>4420</v>
      </c>
      <c r="I4273" s="196" t="s">
        <v>96</v>
      </c>
      <c r="J4273" s="196" t="s">
        <v>62</v>
      </c>
      <c r="K4273" s="197">
        <v>365.45</v>
      </c>
      <c r="L4273" s="196" t="s">
        <v>63</v>
      </c>
      <c r="M4273"/>
    </row>
    <row r="4274" spans="1:13" ht="13.5" hidden="1" x14ac:dyDescent="0.25">
      <c r="A4274" s="196" t="s">
        <v>3761</v>
      </c>
      <c r="B4274" s="196" t="s">
        <v>3762</v>
      </c>
      <c r="C4274" s="196" t="s">
        <v>3106</v>
      </c>
      <c r="D4274" s="196" t="s">
        <v>4012</v>
      </c>
      <c r="E4274" s="197" t="s">
        <v>11</v>
      </c>
      <c r="F4274" s="196" t="s">
        <v>11</v>
      </c>
      <c r="G4274" s="196">
        <v>92293</v>
      </c>
      <c r="H4274" s="196" t="s">
        <v>4421</v>
      </c>
      <c r="I4274" s="196" t="s">
        <v>96</v>
      </c>
      <c r="J4274" s="196" t="s">
        <v>62</v>
      </c>
      <c r="K4274" s="197">
        <v>11.16</v>
      </c>
      <c r="L4274" s="196" t="s">
        <v>63</v>
      </c>
      <c r="M4274"/>
    </row>
    <row r="4275" spans="1:13" ht="13.5" hidden="1" x14ac:dyDescent="0.25">
      <c r="A4275" s="196" t="s">
        <v>3761</v>
      </c>
      <c r="B4275" s="196" t="s">
        <v>3762</v>
      </c>
      <c r="C4275" s="196" t="s">
        <v>3106</v>
      </c>
      <c r="D4275" s="196" t="s">
        <v>4012</v>
      </c>
      <c r="E4275" s="197" t="s">
        <v>11</v>
      </c>
      <c r="F4275" s="196" t="s">
        <v>11</v>
      </c>
      <c r="G4275" s="196">
        <v>92294</v>
      </c>
      <c r="H4275" s="196" t="s">
        <v>4422</v>
      </c>
      <c r="I4275" s="196" t="s">
        <v>96</v>
      </c>
      <c r="J4275" s="196" t="s">
        <v>62</v>
      </c>
      <c r="K4275" s="197">
        <v>18.45</v>
      </c>
      <c r="L4275" s="196" t="s">
        <v>63</v>
      </c>
      <c r="M4275"/>
    </row>
    <row r="4276" spans="1:13" ht="13.5" hidden="1" x14ac:dyDescent="0.25">
      <c r="A4276" s="196" t="s">
        <v>3761</v>
      </c>
      <c r="B4276" s="196" t="s">
        <v>3762</v>
      </c>
      <c r="C4276" s="196" t="s">
        <v>3106</v>
      </c>
      <c r="D4276" s="196" t="s">
        <v>4012</v>
      </c>
      <c r="E4276" s="197" t="s">
        <v>11</v>
      </c>
      <c r="F4276" s="196" t="s">
        <v>11</v>
      </c>
      <c r="G4276" s="196">
        <v>92295</v>
      </c>
      <c r="H4276" s="196" t="s">
        <v>4423</v>
      </c>
      <c r="I4276" s="196" t="s">
        <v>96</v>
      </c>
      <c r="J4276" s="196" t="s">
        <v>62</v>
      </c>
      <c r="K4276" s="197">
        <v>33.9</v>
      </c>
      <c r="L4276" s="196" t="s">
        <v>63</v>
      </c>
      <c r="M4276"/>
    </row>
    <row r="4277" spans="1:13" ht="13.5" hidden="1" x14ac:dyDescent="0.25">
      <c r="A4277" s="196" t="s">
        <v>3761</v>
      </c>
      <c r="B4277" s="196" t="s">
        <v>3762</v>
      </c>
      <c r="C4277" s="196" t="s">
        <v>3106</v>
      </c>
      <c r="D4277" s="196" t="s">
        <v>4012</v>
      </c>
      <c r="E4277" s="197" t="s">
        <v>11</v>
      </c>
      <c r="F4277" s="196" t="s">
        <v>11</v>
      </c>
      <c r="G4277" s="196">
        <v>92296</v>
      </c>
      <c r="H4277" s="196" t="s">
        <v>4424</v>
      </c>
      <c r="I4277" s="196" t="s">
        <v>96</v>
      </c>
      <c r="J4277" s="196" t="s">
        <v>62</v>
      </c>
      <c r="K4277" s="197">
        <v>44.73</v>
      </c>
      <c r="L4277" s="196" t="s">
        <v>63</v>
      </c>
      <c r="M4277"/>
    </row>
    <row r="4278" spans="1:13" ht="13.5" hidden="1" x14ac:dyDescent="0.25">
      <c r="A4278" s="196" t="s">
        <v>3761</v>
      </c>
      <c r="B4278" s="196" t="s">
        <v>3762</v>
      </c>
      <c r="C4278" s="196" t="s">
        <v>3106</v>
      </c>
      <c r="D4278" s="196" t="s">
        <v>4012</v>
      </c>
      <c r="E4278" s="197" t="s">
        <v>11</v>
      </c>
      <c r="F4278" s="196" t="s">
        <v>11</v>
      </c>
      <c r="G4278" s="196">
        <v>92297</v>
      </c>
      <c r="H4278" s="196" t="s">
        <v>4425</v>
      </c>
      <c r="I4278" s="196" t="s">
        <v>96</v>
      </c>
      <c r="J4278" s="196" t="s">
        <v>62</v>
      </c>
      <c r="K4278" s="197">
        <v>68.849999999999994</v>
      </c>
      <c r="L4278" s="196" t="s">
        <v>63</v>
      </c>
      <c r="M4278"/>
    </row>
    <row r="4279" spans="1:13" ht="13.5" hidden="1" x14ac:dyDescent="0.25">
      <c r="A4279" s="196" t="s">
        <v>3761</v>
      </c>
      <c r="B4279" s="196" t="s">
        <v>3762</v>
      </c>
      <c r="C4279" s="196" t="s">
        <v>3106</v>
      </c>
      <c r="D4279" s="196" t="s">
        <v>4012</v>
      </c>
      <c r="E4279" s="197" t="s">
        <v>11</v>
      </c>
      <c r="F4279" s="196" t="s">
        <v>11</v>
      </c>
      <c r="G4279" s="196">
        <v>92298</v>
      </c>
      <c r="H4279" s="196" t="s">
        <v>4426</v>
      </c>
      <c r="I4279" s="196" t="s">
        <v>96</v>
      </c>
      <c r="J4279" s="196" t="s">
        <v>62</v>
      </c>
      <c r="K4279" s="197">
        <v>189.05</v>
      </c>
      <c r="L4279" s="196" t="s">
        <v>63</v>
      </c>
      <c r="M4279"/>
    </row>
    <row r="4280" spans="1:13" ht="13.5" hidden="1" x14ac:dyDescent="0.25">
      <c r="A4280" s="196" t="s">
        <v>3761</v>
      </c>
      <c r="B4280" s="196" t="s">
        <v>3762</v>
      </c>
      <c r="C4280" s="196" t="s">
        <v>3106</v>
      </c>
      <c r="D4280" s="196" t="s">
        <v>4012</v>
      </c>
      <c r="E4280" s="197" t="s">
        <v>11</v>
      </c>
      <c r="F4280" s="196" t="s">
        <v>11</v>
      </c>
      <c r="G4280" s="196">
        <v>92299</v>
      </c>
      <c r="H4280" s="196" t="s">
        <v>4427</v>
      </c>
      <c r="I4280" s="196" t="s">
        <v>96</v>
      </c>
      <c r="J4280" s="196" t="s">
        <v>62</v>
      </c>
      <c r="K4280" s="197">
        <v>25.5</v>
      </c>
      <c r="L4280" s="196" t="s">
        <v>63</v>
      </c>
      <c r="M4280"/>
    </row>
    <row r="4281" spans="1:13" ht="13.5" hidden="1" x14ac:dyDescent="0.25">
      <c r="A4281" s="196" t="s">
        <v>3761</v>
      </c>
      <c r="B4281" s="196" t="s">
        <v>3762</v>
      </c>
      <c r="C4281" s="196" t="s">
        <v>3106</v>
      </c>
      <c r="D4281" s="196" t="s">
        <v>4012</v>
      </c>
      <c r="E4281" s="197" t="s">
        <v>11</v>
      </c>
      <c r="F4281" s="196" t="s">
        <v>11</v>
      </c>
      <c r="G4281" s="196">
        <v>92300</v>
      </c>
      <c r="H4281" s="196" t="s">
        <v>4428</v>
      </c>
      <c r="I4281" s="196" t="s">
        <v>96</v>
      </c>
      <c r="J4281" s="196" t="s">
        <v>62</v>
      </c>
      <c r="K4281" s="197">
        <v>38.35</v>
      </c>
      <c r="L4281" s="196" t="s">
        <v>63</v>
      </c>
      <c r="M4281"/>
    </row>
    <row r="4282" spans="1:13" ht="13.5" hidden="1" x14ac:dyDescent="0.25">
      <c r="A4282" s="196" t="s">
        <v>3761</v>
      </c>
      <c r="B4282" s="196" t="s">
        <v>3762</v>
      </c>
      <c r="C4282" s="196" t="s">
        <v>3106</v>
      </c>
      <c r="D4282" s="196" t="s">
        <v>4012</v>
      </c>
      <c r="E4282" s="197" t="s">
        <v>11</v>
      </c>
      <c r="F4282" s="196" t="s">
        <v>11</v>
      </c>
      <c r="G4282" s="196">
        <v>92301</v>
      </c>
      <c r="H4282" s="196" t="s">
        <v>4429</v>
      </c>
      <c r="I4282" s="196" t="s">
        <v>96</v>
      </c>
      <c r="J4282" s="196" t="s">
        <v>62</v>
      </c>
      <c r="K4282" s="197">
        <v>73.91</v>
      </c>
      <c r="L4282" s="196" t="s">
        <v>63</v>
      </c>
      <c r="M4282"/>
    </row>
    <row r="4283" spans="1:13" ht="13.5" hidden="1" x14ac:dyDescent="0.25">
      <c r="A4283" s="196" t="s">
        <v>3761</v>
      </c>
      <c r="B4283" s="196" t="s">
        <v>3762</v>
      </c>
      <c r="C4283" s="196" t="s">
        <v>3106</v>
      </c>
      <c r="D4283" s="196" t="s">
        <v>4012</v>
      </c>
      <c r="E4283" s="197" t="s">
        <v>11</v>
      </c>
      <c r="F4283" s="196" t="s">
        <v>11</v>
      </c>
      <c r="G4283" s="196">
        <v>92302</v>
      </c>
      <c r="H4283" s="196" t="s">
        <v>4430</v>
      </c>
      <c r="I4283" s="196" t="s">
        <v>96</v>
      </c>
      <c r="J4283" s="196" t="s">
        <v>62</v>
      </c>
      <c r="K4283" s="197">
        <v>97.25</v>
      </c>
      <c r="L4283" s="196" t="s">
        <v>63</v>
      </c>
      <c r="M4283"/>
    </row>
    <row r="4284" spans="1:13" ht="13.5" hidden="1" x14ac:dyDescent="0.25">
      <c r="A4284" s="196" t="s">
        <v>3761</v>
      </c>
      <c r="B4284" s="196" t="s">
        <v>3762</v>
      </c>
      <c r="C4284" s="196" t="s">
        <v>3106</v>
      </c>
      <c r="D4284" s="196" t="s">
        <v>4012</v>
      </c>
      <c r="E4284" s="197" t="s">
        <v>11</v>
      </c>
      <c r="F4284" s="196" t="s">
        <v>11</v>
      </c>
      <c r="G4284" s="196">
        <v>92303</v>
      </c>
      <c r="H4284" s="196" t="s">
        <v>4431</v>
      </c>
      <c r="I4284" s="196" t="s">
        <v>96</v>
      </c>
      <c r="J4284" s="196" t="s">
        <v>62</v>
      </c>
      <c r="K4284" s="197">
        <v>176.21</v>
      </c>
      <c r="L4284" s="196" t="s">
        <v>63</v>
      </c>
      <c r="M4284"/>
    </row>
    <row r="4285" spans="1:13" ht="13.5" hidden="1" x14ac:dyDescent="0.25">
      <c r="A4285" s="196" t="s">
        <v>3761</v>
      </c>
      <c r="B4285" s="196" t="s">
        <v>3762</v>
      </c>
      <c r="C4285" s="196" t="s">
        <v>3106</v>
      </c>
      <c r="D4285" s="196" t="s">
        <v>4012</v>
      </c>
      <c r="E4285" s="197" t="s">
        <v>11</v>
      </c>
      <c r="F4285" s="196" t="s">
        <v>11</v>
      </c>
      <c r="G4285" s="196">
        <v>92304</v>
      </c>
      <c r="H4285" s="196" t="s">
        <v>4432</v>
      </c>
      <c r="I4285" s="196" t="s">
        <v>96</v>
      </c>
      <c r="J4285" s="196" t="s">
        <v>62</v>
      </c>
      <c r="K4285" s="197">
        <v>449.9</v>
      </c>
      <c r="L4285" s="196" t="s">
        <v>63</v>
      </c>
      <c r="M4285"/>
    </row>
    <row r="4286" spans="1:13" ht="13.5" hidden="1" x14ac:dyDescent="0.25">
      <c r="A4286" s="196" t="s">
        <v>3761</v>
      </c>
      <c r="B4286" s="196" t="s">
        <v>3762</v>
      </c>
      <c r="C4286" s="196" t="s">
        <v>3106</v>
      </c>
      <c r="D4286" s="196" t="s">
        <v>4012</v>
      </c>
      <c r="E4286" s="197" t="s">
        <v>11</v>
      </c>
      <c r="F4286" s="196" t="s">
        <v>11</v>
      </c>
      <c r="G4286" s="196">
        <v>92311</v>
      </c>
      <c r="H4286" s="196" t="s">
        <v>4433</v>
      </c>
      <c r="I4286" s="196" t="s">
        <v>96</v>
      </c>
      <c r="J4286" s="196" t="s">
        <v>62</v>
      </c>
      <c r="K4286" s="197">
        <v>15.68</v>
      </c>
      <c r="L4286" s="196" t="s">
        <v>63</v>
      </c>
      <c r="M4286"/>
    </row>
    <row r="4287" spans="1:13" ht="13.5" hidden="1" x14ac:dyDescent="0.25">
      <c r="A4287" s="196" t="s">
        <v>3761</v>
      </c>
      <c r="B4287" s="196" t="s">
        <v>3762</v>
      </c>
      <c r="C4287" s="196" t="s">
        <v>3106</v>
      </c>
      <c r="D4287" s="196" t="s">
        <v>4012</v>
      </c>
      <c r="E4287" s="197" t="s">
        <v>11</v>
      </c>
      <c r="F4287" s="196" t="s">
        <v>11</v>
      </c>
      <c r="G4287" s="196">
        <v>92312</v>
      </c>
      <c r="H4287" s="196" t="s">
        <v>4434</v>
      </c>
      <c r="I4287" s="196" t="s">
        <v>96</v>
      </c>
      <c r="J4287" s="196" t="s">
        <v>62</v>
      </c>
      <c r="K4287" s="197">
        <v>25.13</v>
      </c>
      <c r="L4287" s="196" t="s">
        <v>63</v>
      </c>
      <c r="M4287"/>
    </row>
    <row r="4288" spans="1:13" ht="13.5" hidden="1" x14ac:dyDescent="0.25">
      <c r="A4288" s="196" t="s">
        <v>3761</v>
      </c>
      <c r="B4288" s="196" t="s">
        <v>3762</v>
      </c>
      <c r="C4288" s="196" t="s">
        <v>3106</v>
      </c>
      <c r="D4288" s="196" t="s">
        <v>4012</v>
      </c>
      <c r="E4288" s="197" t="s">
        <v>11</v>
      </c>
      <c r="F4288" s="196" t="s">
        <v>11</v>
      </c>
      <c r="G4288" s="196">
        <v>92313</v>
      </c>
      <c r="H4288" s="196" t="s">
        <v>4435</v>
      </c>
      <c r="I4288" s="196" t="s">
        <v>96</v>
      </c>
      <c r="J4288" s="196" t="s">
        <v>62</v>
      </c>
      <c r="K4288" s="197">
        <v>35.39</v>
      </c>
      <c r="L4288" s="196" t="s">
        <v>63</v>
      </c>
      <c r="M4288"/>
    </row>
    <row r="4289" spans="1:13" ht="13.5" hidden="1" x14ac:dyDescent="0.25">
      <c r="A4289" s="196" t="s">
        <v>3761</v>
      </c>
      <c r="B4289" s="196" t="s">
        <v>3762</v>
      </c>
      <c r="C4289" s="196" t="s">
        <v>3106</v>
      </c>
      <c r="D4289" s="196" t="s">
        <v>4012</v>
      </c>
      <c r="E4289" s="197" t="s">
        <v>11</v>
      </c>
      <c r="F4289" s="196" t="s">
        <v>11</v>
      </c>
      <c r="G4289" s="196">
        <v>92314</v>
      </c>
      <c r="H4289" s="196" t="s">
        <v>4436</v>
      </c>
      <c r="I4289" s="196" t="s">
        <v>96</v>
      </c>
      <c r="J4289" s="196" t="s">
        <v>62</v>
      </c>
      <c r="K4289" s="197">
        <v>10.67</v>
      </c>
      <c r="L4289" s="196" t="s">
        <v>63</v>
      </c>
      <c r="M4289"/>
    </row>
    <row r="4290" spans="1:13" ht="13.5" hidden="1" x14ac:dyDescent="0.25">
      <c r="A4290" s="196" t="s">
        <v>3761</v>
      </c>
      <c r="B4290" s="196" t="s">
        <v>3762</v>
      </c>
      <c r="C4290" s="196" t="s">
        <v>3106</v>
      </c>
      <c r="D4290" s="196" t="s">
        <v>4012</v>
      </c>
      <c r="E4290" s="197" t="s">
        <v>11</v>
      </c>
      <c r="F4290" s="196" t="s">
        <v>11</v>
      </c>
      <c r="G4290" s="196">
        <v>92315</v>
      </c>
      <c r="H4290" s="196" t="s">
        <v>4437</v>
      </c>
      <c r="I4290" s="196" t="s">
        <v>96</v>
      </c>
      <c r="J4290" s="196" t="s">
        <v>62</v>
      </c>
      <c r="K4290" s="197">
        <v>15.02</v>
      </c>
      <c r="L4290" s="196" t="s">
        <v>63</v>
      </c>
      <c r="M4290"/>
    </row>
    <row r="4291" spans="1:13" ht="13.5" hidden="1" x14ac:dyDescent="0.25">
      <c r="A4291" s="196" t="s">
        <v>3761</v>
      </c>
      <c r="B4291" s="196" t="s">
        <v>3762</v>
      </c>
      <c r="C4291" s="196" t="s">
        <v>3106</v>
      </c>
      <c r="D4291" s="196" t="s">
        <v>4012</v>
      </c>
      <c r="E4291" s="197" t="s">
        <v>11</v>
      </c>
      <c r="F4291" s="196" t="s">
        <v>11</v>
      </c>
      <c r="G4291" s="196">
        <v>92316</v>
      </c>
      <c r="H4291" s="196" t="s">
        <v>4438</v>
      </c>
      <c r="I4291" s="196" t="s">
        <v>96</v>
      </c>
      <c r="J4291" s="196" t="s">
        <v>62</v>
      </c>
      <c r="K4291" s="197">
        <v>22.01</v>
      </c>
      <c r="L4291" s="196" t="s">
        <v>63</v>
      </c>
      <c r="M4291"/>
    </row>
    <row r="4292" spans="1:13" ht="13.5" hidden="1" x14ac:dyDescent="0.25">
      <c r="A4292" s="196" t="s">
        <v>3761</v>
      </c>
      <c r="B4292" s="196" t="s">
        <v>3762</v>
      </c>
      <c r="C4292" s="196" t="s">
        <v>3106</v>
      </c>
      <c r="D4292" s="196" t="s">
        <v>4012</v>
      </c>
      <c r="E4292" s="197" t="s">
        <v>11</v>
      </c>
      <c r="F4292" s="196" t="s">
        <v>11</v>
      </c>
      <c r="G4292" s="196">
        <v>92317</v>
      </c>
      <c r="H4292" s="196" t="s">
        <v>4439</v>
      </c>
      <c r="I4292" s="196" t="s">
        <v>96</v>
      </c>
      <c r="J4292" s="196" t="s">
        <v>62</v>
      </c>
      <c r="K4292" s="197">
        <v>22.15</v>
      </c>
      <c r="L4292" s="196" t="s">
        <v>63</v>
      </c>
      <c r="M4292"/>
    </row>
    <row r="4293" spans="1:13" ht="13.5" hidden="1" x14ac:dyDescent="0.25">
      <c r="A4293" s="196" t="s">
        <v>3761</v>
      </c>
      <c r="B4293" s="196" t="s">
        <v>3762</v>
      </c>
      <c r="C4293" s="196" t="s">
        <v>3106</v>
      </c>
      <c r="D4293" s="196" t="s">
        <v>4012</v>
      </c>
      <c r="E4293" s="197" t="s">
        <v>11</v>
      </c>
      <c r="F4293" s="196" t="s">
        <v>11</v>
      </c>
      <c r="G4293" s="196">
        <v>92318</v>
      </c>
      <c r="H4293" s="196" t="s">
        <v>4440</v>
      </c>
      <c r="I4293" s="196" t="s">
        <v>96</v>
      </c>
      <c r="J4293" s="196" t="s">
        <v>62</v>
      </c>
      <c r="K4293" s="197">
        <v>33.19</v>
      </c>
      <c r="L4293" s="196" t="s">
        <v>63</v>
      </c>
      <c r="M4293"/>
    </row>
    <row r="4294" spans="1:13" ht="13.5" hidden="1" x14ac:dyDescent="0.25">
      <c r="A4294" s="196" t="s">
        <v>3761</v>
      </c>
      <c r="B4294" s="196" t="s">
        <v>3762</v>
      </c>
      <c r="C4294" s="196" t="s">
        <v>3106</v>
      </c>
      <c r="D4294" s="196" t="s">
        <v>4012</v>
      </c>
      <c r="E4294" s="197" t="s">
        <v>11</v>
      </c>
      <c r="F4294" s="196" t="s">
        <v>11</v>
      </c>
      <c r="G4294" s="196">
        <v>92319</v>
      </c>
      <c r="H4294" s="196" t="s">
        <v>4441</v>
      </c>
      <c r="I4294" s="196" t="s">
        <v>96</v>
      </c>
      <c r="J4294" s="196" t="s">
        <v>62</v>
      </c>
      <c r="K4294" s="197">
        <v>45.46</v>
      </c>
      <c r="L4294" s="196" t="s">
        <v>63</v>
      </c>
      <c r="M4294"/>
    </row>
    <row r="4295" spans="1:13" ht="13.5" hidden="1" x14ac:dyDescent="0.25">
      <c r="A4295" s="196" t="s">
        <v>3761</v>
      </c>
      <c r="B4295" s="196" t="s">
        <v>3762</v>
      </c>
      <c r="C4295" s="196" t="s">
        <v>3106</v>
      </c>
      <c r="D4295" s="196" t="s">
        <v>4012</v>
      </c>
      <c r="E4295" s="197" t="s">
        <v>11</v>
      </c>
      <c r="F4295" s="196" t="s">
        <v>11</v>
      </c>
      <c r="G4295" s="196">
        <v>92326</v>
      </c>
      <c r="H4295" s="196" t="s">
        <v>4442</v>
      </c>
      <c r="I4295" s="196" t="s">
        <v>96</v>
      </c>
      <c r="J4295" s="196" t="s">
        <v>62</v>
      </c>
      <c r="K4295" s="197">
        <v>16.73</v>
      </c>
      <c r="L4295" s="196" t="s">
        <v>63</v>
      </c>
      <c r="M4295"/>
    </row>
    <row r="4296" spans="1:13" ht="13.5" hidden="1" x14ac:dyDescent="0.25">
      <c r="A4296" s="196" t="s">
        <v>3761</v>
      </c>
      <c r="B4296" s="196" t="s">
        <v>3762</v>
      </c>
      <c r="C4296" s="196" t="s">
        <v>3106</v>
      </c>
      <c r="D4296" s="196" t="s">
        <v>4012</v>
      </c>
      <c r="E4296" s="197" t="s">
        <v>11</v>
      </c>
      <c r="F4296" s="196" t="s">
        <v>11</v>
      </c>
      <c r="G4296" s="196">
        <v>92327</v>
      </c>
      <c r="H4296" s="196" t="s">
        <v>4443</v>
      </c>
      <c r="I4296" s="196" t="s">
        <v>96</v>
      </c>
      <c r="J4296" s="196" t="s">
        <v>62</v>
      </c>
      <c r="K4296" s="197">
        <v>29.39</v>
      </c>
      <c r="L4296" s="196" t="s">
        <v>63</v>
      </c>
      <c r="M4296"/>
    </row>
    <row r="4297" spans="1:13" ht="13.5" hidden="1" x14ac:dyDescent="0.25">
      <c r="A4297" s="196" t="s">
        <v>3761</v>
      </c>
      <c r="B4297" s="196" t="s">
        <v>3762</v>
      </c>
      <c r="C4297" s="196" t="s">
        <v>3106</v>
      </c>
      <c r="D4297" s="196" t="s">
        <v>4012</v>
      </c>
      <c r="E4297" s="197" t="s">
        <v>11</v>
      </c>
      <c r="F4297" s="196" t="s">
        <v>11</v>
      </c>
      <c r="G4297" s="196">
        <v>92328</v>
      </c>
      <c r="H4297" s="196" t="s">
        <v>4444</v>
      </c>
      <c r="I4297" s="196" t="s">
        <v>96</v>
      </c>
      <c r="J4297" s="196" t="s">
        <v>62</v>
      </c>
      <c r="K4297" s="197">
        <v>43</v>
      </c>
      <c r="L4297" s="196" t="s">
        <v>63</v>
      </c>
      <c r="M4297"/>
    </row>
    <row r="4298" spans="1:13" ht="13.5" hidden="1" x14ac:dyDescent="0.25">
      <c r="A4298" s="196" t="s">
        <v>3761</v>
      </c>
      <c r="B4298" s="196" t="s">
        <v>3762</v>
      </c>
      <c r="C4298" s="196" t="s">
        <v>3106</v>
      </c>
      <c r="D4298" s="196" t="s">
        <v>4012</v>
      </c>
      <c r="E4298" s="197" t="s">
        <v>11</v>
      </c>
      <c r="F4298" s="196" t="s">
        <v>11</v>
      </c>
      <c r="G4298" s="196">
        <v>92329</v>
      </c>
      <c r="H4298" s="196" t="s">
        <v>4445</v>
      </c>
      <c r="I4298" s="196" t="s">
        <v>96</v>
      </c>
      <c r="J4298" s="196" t="s">
        <v>62</v>
      </c>
      <c r="K4298" s="197">
        <v>10.91</v>
      </c>
      <c r="L4298" s="196" t="s">
        <v>63</v>
      </c>
      <c r="M4298"/>
    </row>
    <row r="4299" spans="1:13" ht="13.5" hidden="1" x14ac:dyDescent="0.25">
      <c r="A4299" s="196" t="s">
        <v>3761</v>
      </c>
      <c r="B4299" s="196" t="s">
        <v>3762</v>
      </c>
      <c r="C4299" s="196" t="s">
        <v>3106</v>
      </c>
      <c r="D4299" s="196" t="s">
        <v>4012</v>
      </c>
      <c r="E4299" s="197" t="s">
        <v>11</v>
      </c>
      <c r="F4299" s="196" t="s">
        <v>11</v>
      </c>
      <c r="G4299" s="196">
        <v>92330</v>
      </c>
      <c r="H4299" s="196" t="s">
        <v>4446</v>
      </c>
      <c r="I4299" s="196" t="s">
        <v>96</v>
      </c>
      <c r="J4299" s="196" t="s">
        <v>62</v>
      </c>
      <c r="K4299" s="197">
        <v>17.88</v>
      </c>
      <c r="L4299" s="196" t="s">
        <v>63</v>
      </c>
      <c r="M4299"/>
    </row>
    <row r="4300" spans="1:13" ht="13.5" hidden="1" x14ac:dyDescent="0.25">
      <c r="A4300" s="196" t="s">
        <v>3761</v>
      </c>
      <c r="B4300" s="196" t="s">
        <v>3762</v>
      </c>
      <c r="C4300" s="196" t="s">
        <v>3106</v>
      </c>
      <c r="D4300" s="196" t="s">
        <v>4012</v>
      </c>
      <c r="E4300" s="197" t="s">
        <v>11</v>
      </c>
      <c r="F4300" s="196" t="s">
        <v>11</v>
      </c>
      <c r="G4300" s="196">
        <v>92331</v>
      </c>
      <c r="H4300" s="196" t="s">
        <v>4447</v>
      </c>
      <c r="I4300" s="196" t="s">
        <v>96</v>
      </c>
      <c r="J4300" s="196" t="s">
        <v>62</v>
      </c>
      <c r="K4300" s="197">
        <v>27.12</v>
      </c>
      <c r="L4300" s="196" t="s">
        <v>63</v>
      </c>
      <c r="M4300"/>
    </row>
    <row r="4301" spans="1:13" ht="13.5" hidden="1" x14ac:dyDescent="0.25">
      <c r="A4301" s="196" t="s">
        <v>3761</v>
      </c>
      <c r="B4301" s="196" t="s">
        <v>3762</v>
      </c>
      <c r="C4301" s="196" t="s">
        <v>3106</v>
      </c>
      <c r="D4301" s="196" t="s">
        <v>4012</v>
      </c>
      <c r="E4301" s="197" t="s">
        <v>11</v>
      </c>
      <c r="F4301" s="196" t="s">
        <v>11</v>
      </c>
      <c r="G4301" s="196">
        <v>92332</v>
      </c>
      <c r="H4301" s="196" t="s">
        <v>4448</v>
      </c>
      <c r="I4301" s="196" t="s">
        <v>96</v>
      </c>
      <c r="J4301" s="196" t="s">
        <v>62</v>
      </c>
      <c r="K4301" s="197">
        <v>22.64</v>
      </c>
      <c r="L4301" s="196" t="s">
        <v>63</v>
      </c>
      <c r="M4301"/>
    </row>
    <row r="4302" spans="1:13" ht="13.5" hidden="1" x14ac:dyDescent="0.25">
      <c r="A4302" s="196" t="s">
        <v>3761</v>
      </c>
      <c r="B4302" s="196" t="s">
        <v>3762</v>
      </c>
      <c r="C4302" s="196" t="s">
        <v>3106</v>
      </c>
      <c r="D4302" s="196" t="s">
        <v>4012</v>
      </c>
      <c r="E4302" s="197" t="s">
        <v>11</v>
      </c>
      <c r="F4302" s="196" t="s">
        <v>11</v>
      </c>
      <c r="G4302" s="196">
        <v>92333</v>
      </c>
      <c r="H4302" s="196" t="s">
        <v>4449</v>
      </c>
      <c r="I4302" s="196" t="s">
        <v>96</v>
      </c>
      <c r="J4302" s="196" t="s">
        <v>62</v>
      </c>
      <c r="K4302" s="197">
        <v>38.89</v>
      </c>
      <c r="L4302" s="196" t="s">
        <v>63</v>
      </c>
      <c r="M4302"/>
    </row>
    <row r="4303" spans="1:13" ht="13.5" hidden="1" x14ac:dyDescent="0.25">
      <c r="A4303" s="196" t="s">
        <v>3761</v>
      </c>
      <c r="B4303" s="196" t="s">
        <v>3762</v>
      </c>
      <c r="C4303" s="196" t="s">
        <v>3106</v>
      </c>
      <c r="D4303" s="196" t="s">
        <v>4012</v>
      </c>
      <c r="E4303" s="197" t="s">
        <v>11</v>
      </c>
      <c r="F4303" s="196" t="s">
        <v>11</v>
      </c>
      <c r="G4303" s="196">
        <v>92334</v>
      </c>
      <c r="H4303" s="196" t="s">
        <v>4450</v>
      </c>
      <c r="I4303" s="196" t="s">
        <v>96</v>
      </c>
      <c r="J4303" s="196" t="s">
        <v>62</v>
      </c>
      <c r="K4303" s="197">
        <v>55.61</v>
      </c>
      <c r="L4303" s="196" t="s">
        <v>63</v>
      </c>
      <c r="M4303"/>
    </row>
    <row r="4304" spans="1:13" ht="13.5" hidden="1" x14ac:dyDescent="0.25">
      <c r="A4304" s="196" t="s">
        <v>3761</v>
      </c>
      <c r="B4304" s="196" t="s">
        <v>3762</v>
      </c>
      <c r="C4304" s="196" t="s">
        <v>3106</v>
      </c>
      <c r="D4304" s="196" t="s">
        <v>4012</v>
      </c>
      <c r="E4304" s="197" t="s">
        <v>11</v>
      </c>
      <c r="F4304" s="196" t="s">
        <v>11</v>
      </c>
      <c r="G4304" s="196">
        <v>92344</v>
      </c>
      <c r="H4304" s="196" t="s">
        <v>4451</v>
      </c>
      <c r="I4304" s="196" t="s">
        <v>96</v>
      </c>
      <c r="J4304" s="196" t="s">
        <v>62</v>
      </c>
      <c r="K4304" s="197">
        <v>83.89</v>
      </c>
      <c r="L4304" s="196" t="s">
        <v>63</v>
      </c>
      <c r="M4304"/>
    </row>
    <row r="4305" spans="1:13" ht="13.5" hidden="1" x14ac:dyDescent="0.25">
      <c r="A4305" s="196" t="s">
        <v>3761</v>
      </c>
      <c r="B4305" s="196" t="s">
        <v>3762</v>
      </c>
      <c r="C4305" s="196" t="s">
        <v>3106</v>
      </c>
      <c r="D4305" s="196" t="s">
        <v>4012</v>
      </c>
      <c r="E4305" s="197" t="s">
        <v>11</v>
      </c>
      <c r="F4305" s="196" t="s">
        <v>11</v>
      </c>
      <c r="G4305" s="196">
        <v>92345</v>
      </c>
      <c r="H4305" s="196" t="s">
        <v>4452</v>
      </c>
      <c r="I4305" s="196" t="s">
        <v>96</v>
      </c>
      <c r="J4305" s="196" t="s">
        <v>62</v>
      </c>
      <c r="K4305" s="197">
        <v>83.86</v>
      </c>
      <c r="L4305" s="196" t="s">
        <v>63</v>
      </c>
      <c r="M4305"/>
    </row>
    <row r="4306" spans="1:13" ht="13.5" hidden="1" x14ac:dyDescent="0.25">
      <c r="A4306" s="196" t="s">
        <v>3761</v>
      </c>
      <c r="B4306" s="196" t="s">
        <v>3762</v>
      </c>
      <c r="C4306" s="196" t="s">
        <v>3106</v>
      </c>
      <c r="D4306" s="196" t="s">
        <v>4012</v>
      </c>
      <c r="E4306" s="197" t="s">
        <v>11</v>
      </c>
      <c r="F4306" s="196" t="s">
        <v>11</v>
      </c>
      <c r="G4306" s="196">
        <v>92346</v>
      </c>
      <c r="H4306" s="196" t="s">
        <v>4453</v>
      </c>
      <c r="I4306" s="196" t="s">
        <v>96</v>
      </c>
      <c r="J4306" s="196" t="s">
        <v>62</v>
      </c>
      <c r="K4306" s="197">
        <v>108.71</v>
      </c>
      <c r="L4306" s="196" t="s">
        <v>63</v>
      </c>
      <c r="M4306"/>
    </row>
    <row r="4307" spans="1:13" ht="13.5" hidden="1" x14ac:dyDescent="0.25">
      <c r="A4307" s="196" t="s">
        <v>3761</v>
      </c>
      <c r="B4307" s="196" t="s">
        <v>3762</v>
      </c>
      <c r="C4307" s="196" t="s">
        <v>3106</v>
      </c>
      <c r="D4307" s="196" t="s">
        <v>4012</v>
      </c>
      <c r="E4307" s="197" t="s">
        <v>11</v>
      </c>
      <c r="F4307" s="196" t="s">
        <v>11</v>
      </c>
      <c r="G4307" s="196">
        <v>92347</v>
      </c>
      <c r="H4307" s="196" t="s">
        <v>4454</v>
      </c>
      <c r="I4307" s="196" t="s">
        <v>96</v>
      </c>
      <c r="J4307" s="196" t="s">
        <v>62</v>
      </c>
      <c r="K4307" s="197">
        <v>120.18</v>
      </c>
      <c r="L4307" s="196" t="s">
        <v>63</v>
      </c>
      <c r="M4307"/>
    </row>
    <row r="4308" spans="1:13" ht="13.5" hidden="1" x14ac:dyDescent="0.25">
      <c r="A4308" s="196" t="s">
        <v>3761</v>
      </c>
      <c r="B4308" s="196" t="s">
        <v>3762</v>
      </c>
      <c r="C4308" s="196" t="s">
        <v>3106</v>
      </c>
      <c r="D4308" s="196" t="s">
        <v>4012</v>
      </c>
      <c r="E4308" s="197" t="s">
        <v>11</v>
      </c>
      <c r="F4308" s="196" t="s">
        <v>11</v>
      </c>
      <c r="G4308" s="196">
        <v>92348</v>
      </c>
      <c r="H4308" s="196" t="s">
        <v>4455</v>
      </c>
      <c r="I4308" s="196" t="s">
        <v>96</v>
      </c>
      <c r="J4308" s="196" t="s">
        <v>62</v>
      </c>
      <c r="K4308" s="197">
        <v>150.27000000000001</v>
      </c>
      <c r="L4308" s="196" t="s">
        <v>63</v>
      </c>
      <c r="M4308"/>
    </row>
    <row r="4309" spans="1:13" ht="13.5" hidden="1" x14ac:dyDescent="0.25">
      <c r="A4309" s="196" t="s">
        <v>3761</v>
      </c>
      <c r="B4309" s="196" t="s">
        <v>3762</v>
      </c>
      <c r="C4309" s="196" t="s">
        <v>3106</v>
      </c>
      <c r="D4309" s="196" t="s">
        <v>4012</v>
      </c>
      <c r="E4309" s="197" t="s">
        <v>11</v>
      </c>
      <c r="F4309" s="196" t="s">
        <v>11</v>
      </c>
      <c r="G4309" s="196">
        <v>92349</v>
      </c>
      <c r="H4309" s="196" t="s">
        <v>4456</v>
      </c>
      <c r="I4309" s="196" t="s">
        <v>96</v>
      </c>
      <c r="J4309" s="196" t="s">
        <v>62</v>
      </c>
      <c r="K4309" s="197">
        <v>160.47999999999999</v>
      </c>
      <c r="L4309" s="196" t="s">
        <v>63</v>
      </c>
      <c r="M4309"/>
    </row>
    <row r="4310" spans="1:13" ht="13.5" hidden="1" x14ac:dyDescent="0.25">
      <c r="A4310" s="196" t="s">
        <v>3761</v>
      </c>
      <c r="B4310" s="196" t="s">
        <v>3762</v>
      </c>
      <c r="C4310" s="196" t="s">
        <v>3106</v>
      </c>
      <c r="D4310" s="196" t="s">
        <v>4012</v>
      </c>
      <c r="E4310" s="197" t="s">
        <v>11</v>
      </c>
      <c r="F4310" s="196" t="s">
        <v>11</v>
      </c>
      <c r="G4310" s="196">
        <v>92350</v>
      </c>
      <c r="H4310" s="196" t="s">
        <v>4457</v>
      </c>
      <c r="I4310" s="196" t="s">
        <v>96</v>
      </c>
      <c r="J4310" s="196" t="s">
        <v>62</v>
      </c>
      <c r="K4310" s="197">
        <v>124.95</v>
      </c>
      <c r="L4310" s="196" t="s">
        <v>63</v>
      </c>
      <c r="M4310"/>
    </row>
    <row r="4311" spans="1:13" ht="13.5" hidden="1" x14ac:dyDescent="0.25">
      <c r="A4311" s="196" t="s">
        <v>3761</v>
      </c>
      <c r="B4311" s="196" t="s">
        <v>3762</v>
      </c>
      <c r="C4311" s="196" t="s">
        <v>3106</v>
      </c>
      <c r="D4311" s="196" t="s">
        <v>4012</v>
      </c>
      <c r="E4311" s="197" t="s">
        <v>11</v>
      </c>
      <c r="F4311" s="196" t="s">
        <v>11</v>
      </c>
      <c r="G4311" s="196">
        <v>92351</v>
      </c>
      <c r="H4311" s="196" t="s">
        <v>4458</v>
      </c>
      <c r="I4311" s="196" t="s">
        <v>96</v>
      </c>
      <c r="J4311" s="196" t="s">
        <v>62</v>
      </c>
      <c r="K4311" s="197">
        <v>122.4</v>
      </c>
      <c r="L4311" s="196" t="s">
        <v>63</v>
      </c>
      <c r="M4311"/>
    </row>
    <row r="4312" spans="1:13" ht="13.5" hidden="1" x14ac:dyDescent="0.25">
      <c r="A4312" s="196" t="s">
        <v>3761</v>
      </c>
      <c r="B4312" s="196" t="s">
        <v>3762</v>
      </c>
      <c r="C4312" s="196" t="s">
        <v>3106</v>
      </c>
      <c r="D4312" s="196" t="s">
        <v>4012</v>
      </c>
      <c r="E4312" s="197" t="s">
        <v>11</v>
      </c>
      <c r="F4312" s="196" t="s">
        <v>11</v>
      </c>
      <c r="G4312" s="196">
        <v>92352</v>
      </c>
      <c r="H4312" s="196" t="s">
        <v>4459</v>
      </c>
      <c r="I4312" s="196" t="s">
        <v>96</v>
      </c>
      <c r="J4312" s="196" t="s">
        <v>62</v>
      </c>
      <c r="K4312" s="197">
        <v>185.22</v>
      </c>
      <c r="L4312" s="196" t="s">
        <v>63</v>
      </c>
      <c r="M4312"/>
    </row>
    <row r="4313" spans="1:13" ht="13.5" hidden="1" x14ac:dyDescent="0.25">
      <c r="A4313" s="196" t="s">
        <v>3761</v>
      </c>
      <c r="B4313" s="196" t="s">
        <v>3762</v>
      </c>
      <c r="C4313" s="196" t="s">
        <v>3106</v>
      </c>
      <c r="D4313" s="196" t="s">
        <v>4012</v>
      </c>
      <c r="E4313" s="197" t="s">
        <v>11</v>
      </c>
      <c r="F4313" s="196" t="s">
        <v>11</v>
      </c>
      <c r="G4313" s="196">
        <v>92353</v>
      </c>
      <c r="H4313" s="196" t="s">
        <v>4460</v>
      </c>
      <c r="I4313" s="196" t="s">
        <v>96</v>
      </c>
      <c r="J4313" s="196" t="s">
        <v>62</v>
      </c>
      <c r="K4313" s="197">
        <v>173.99</v>
      </c>
      <c r="L4313" s="196" t="s">
        <v>63</v>
      </c>
      <c r="M4313"/>
    </row>
    <row r="4314" spans="1:13" ht="13.5" hidden="1" x14ac:dyDescent="0.25">
      <c r="A4314" s="196" t="s">
        <v>3761</v>
      </c>
      <c r="B4314" s="196" t="s">
        <v>3762</v>
      </c>
      <c r="C4314" s="196" t="s">
        <v>3106</v>
      </c>
      <c r="D4314" s="196" t="s">
        <v>4012</v>
      </c>
      <c r="E4314" s="197" t="s">
        <v>11</v>
      </c>
      <c r="F4314" s="196" t="s">
        <v>11</v>
      </c>
      <c r="G4314" s="196">
        <v>92354</v>
      </c>
      <c r="H4314" s="196" t="s">
        <v>4461</v>
      </c>
      <c r="I4314" s="196" t="s">
        <v>96</v>
      </c>
      <c r="J4314" s="196" t="s">
        <v>62</v>
      </c>
      <c r="K4314" s="197">
        <v>243.14</v>
      </c>
      <c r="L4314" s="196" t="s">
        <v>63</v>
      </c>
      <c r="M4314"/>
    </row>
    <row r="4315" spans="1:13" ht="13.5" hidden="1" x14ac:dyDescent="0.25">
      <c r="A4315" s="196" t="s">
        <v>3761</v>
      </c>
      <c r="B4315" s="196" t="s">
        <v>3762</v>
      </c>
      <c r="C4315" s="196" t="s">
        <v>3106</v>
      </c>
      <c r="D4315" s="196" t="s">
        <v>4012</v>
      </c>
      <c r="E4315" s="197" t="s">
        <v>11</v>
      </c>
      <c r="F4315" s="196" t="s">
        <v>11</v>
      </c>
      <c r="G4315" s="196">
        <v>92355</v>
      </c>
      <c r="H4315" s="196" t="s">
        <v>4462</v>
      </c>
      <c r="I4315" s="196" t="s">
        <v>96</v>
      </c>
      <c r="J4315" s="196" t="s">
        <v>62</v>
      </c>
      <c r="K4315" s="197">
        <v>221.5</v>
      </c>
      <c r="L4315" s="196" t="s">
        <v>63</v>
      </c>
      <c r="M4315"/>
    </row>
    <row r="4316" spans="1:13" ht="13.5" hidden="1" x14ac:dyDescent="0.25">
      <c r="A4316" s="196" t="s">
        <v>3761</v>
      </c>
      <c r="B4316" s="196" t="s">
        <v>3762</v>
      </c>
      <c r="C4316" s="196" t="s">
        <v>3106</v>
      </c>
      <c r="D4316" s="196" t="s">
        <v>4012</v>
      </c>
      <c r="E4316" s="197" t="s">
        <v>11</v>
      </c>
      <c r="F4316" s="196" t="s">
        <v>11</v>
      </c>
      <c r="G4316" s="196">
        <v>92356</v>
      </c>
      <c r="H4316" s="196" t="s">
        <v>4463</v>
      </c>
      <c r="I4316" s="196" t="s">
        <v>96</v>
      </c>
      <c r="J4316" s="196" t="s">
        <v>62</v>
      </c>
      <c r="K4316" s="197">
        <v>163.12</v>
      </c>
      <c r="L4316" s="196" t="s">
        <v>63</v>
      </c>
      <c r="M4316"/>
    </row>
    <row r="4317" spans="1:13" ht="13.5" hidden="1" x14ac:dyDescent="0.25">
      <c r="A4317" s="196" t="s">
        <v>3761</v>
      </c>
      <c r="B4317" s="196" t="s">
        <v>3762</v>
      </c>
      <c r="C4317" s="196" t="s">
        <v>3106</v>
      </c>
      <c r="D4317" s="196" t="s">
        <v>4012</v>
      </c>
      <c r="E4317" s="197" t="s">
        <v>11</v>
      </c>
      <c r="F4317" s="196" t="s">
        <v>11</v>
      </c>
      <c r="G4317" s="196">
        <v>92357</v>
      </c>
      <c r="H4317" s="196" t="s">
        <v>4464</v>
      </c>
      <c r="I4317" s="196" t="s">
        <v>96</v>
      </c>
      <c r="J4317" s="196" t="s">
        <v>62</v>
      </c>
      <c r="K4317" s="197">
        <v>237.6</v>
      </c>
      <c r="L4317" s="196" t="s">
        <v>63</v>
      </c>
      <c r="M4317"/>
    </row>
    <row r="4318" spans="1:13" ht="13.5" hidden="1" x14ac:dyDescent="0.25">
      <c r="A4318" s="196" t="s">
        <v>3761</v>
      </c>
      <c r="B4318" s="196" t="s">
        <v>3762</v>
      </c>
      <c r="C4318" s="196" t="s">
        <v>3106</v>
      </c>
      <c r="D4318" s="196" t="s">
        <v>4012</v>
      </c>
      <c r="E4318" s="197" t="s">
        <v>11</v>
      </c>
      <c r="F4318" s="196" t="s">
        <v>11</v>
      </c>
      <c r="G4318" s="196">
        <v>92358</v>
      </c>
      <c r="H4318" s="196" t="s">
        <v>4465</v>
      </c>
      <c r="I4318" s="196" t="s">
        <v>96</v>
      </c>
      <c r="J4318" s="196" t="s">
        <v>62</v>
      </c>
      <c r="K4318" s="197">
        <v>293.22000000000003</v>
      </c>
      <c r="L4318" s="196" t="s">
        <v>63</v>
      </c>
      <c r="M4318"/>
    </row>
    <row r="4319" spans="1:13" ht="13.5" hidden="1" x14ac:dyDescent="0.25">
      <c r="A4319" s="196" t="s">
        <v>3761</v>
      </c>
      <c r="B4319" s="196" t="s">
        <v>3762</v>
      </c>
      <c r="C4319" s="196" t="s">
        <v>3106</v>
      </c>
      <c r="D4319" s="196" t="s">
        <v>4012</v>
      </c>
      <c r="E4319" s="197" t="s">
        <v>11</v>
      </c>
      <c r="F4319" s="196" t="s">
        <v>11</v>
      </c>
      <c r="G4319" s="196">
        <v>92369</v>
      </c>
      <c r="H4319" s="196" t="s">
        <v>4466</v>
      </c>
      <c r="I4319" s="196" t="s">
        <v>96</v>
      </c>
      <c r="J4319" s="196" t="s">
        <v>62</v>
      </c>
      <c r="K4319" s="197">
        <v>46.7</v>
      </c>
      <c r="L4319" s="196" t="s">
        <v>63</v>
      </c>
      <c r="M4319"/>
    </row>
    <row r="4320" spans="1:13" ht="13.5" hidden="1" x14ac:dyDescent="0.25">
      <c r="A4320" s="196" t="s">
        <v>3761</v>
      </c>
      <c r="B4320" s="196" t="s">
        <v>3762</v>
      </c>
      <c r="C4320" s="196" t="s">
        <v>3106</v>
      </c>
      <c r="D4320" s="196" t="s">
        <v>4012</v>
      </c>
      <c r="E4320" s="197" t="s">
        <v>11</v>
      </c>
      <c r="F4320" s="196" t="s">
        <v>11</v>
      </c>
      <c r="G4320" s="196">
        <v>92370</v>
      </c>
      <c r="H4320" s="196" t="s">
        <v>4467</v>
      </c>
      <c r="I4320" s="196" t="s">
        <v>96</v>
      </c>
      <c r="J4320" s="196" t="s">
        <v>62</v>
      </c>
      <c r="K4320" s="197">
        <v>48.76</v>
      </c>
      <c r="L4320" s="196" t="s">
        <v>63</v>
      </c>
      <c r="M4320"/>
    </row>
    <row r="4321" spans="1:13" ht="13.5" hidden="1" x14ac:dyDescent="0.25">
      <c r="A4321" s="196" t="s">
        <v>3761</v>
      </c>
      <c r="B4321" s="196" t="s">
        <v>3762</v>
      </c>
      <c r="C4321" s="196" t="s">
        <v>3106</v>
      </c>
      <c r="D4321" s="196" t="s">
        <v>4012</v>
      </c>
      <c r="E4321" s="197" t="s">
        <v>11</v>
      </c>
      <c r="F4321" s="196" t="s">
        <v>11</v>
      </c>
      <c r="G4321" s="196">
        <v>92371</v>
      </c>
      <c r="H4321" s="196" t="s">
        <v>4468</v>
      </c>
      <c r="I4321" s="196" t="s">
        <v>96</v>
      </c>
      <c r="J4321" s="196" t="s">
        <v>62</v>
      </c>
      <c r="K4321" s="197">
        <v>55.81</v>
      </c>
      <c r="L4321" s="196" t="s">
        <v>63</v>
      </c>
      <c r="M4321"/>
    </row>
    <row r="4322" spans="1:13" ht="13.5" hidden="1" x14ac:dyDescent="0.25">
      <c r="A4322" s="196" t="s">
        <v>3761</v>
      </c>
      <c r="B4322" s="196" t="s">
        <v>3762</v>
      </c>
      <c r="C4322" s="196" t="s">
        <v>3106</v>
      </c>
      <c r="D4322" s="196" t="s">
        <v>4012</v>
      </c>
      <c r="E4322" s="197" t="s">
        <v>11</v>
      </c>
      <c r="F4322" s="196" t="s">
        <v>11</v>
      </c>
      <c r="G4322" s="196">
        <v>92372</v>
      </c>
      <c r="H4322" s="196" t="s">
        <v>4469</v>
      </c>
      <c r="I4322" s="196" t="s">
        <v>96</v>
      </c>
      <c r="J4322" s="196" t="s">
        <v>62</v>
      </c>
      <c r="K4322" s="197">
        <v>57.74</v>
      </c>
      <c r="L4322" s="196" t="s">
        <v>63</v>
      </c>
      <c r="M4322"/>
    </row>
    <row r="4323" spans="1:13" ht="13.5" hidden="1" x14ac:dyDescent="0.25">
      <c r="A4323" s="196" t="s">
        <v>3761</v>
      </c>
      <c r="B4323" s="196" t="s">
        <v>3762</v>
      </c>
      <c r="C4323" s="196" t="s">
        <v>3106</v>
      </c>
      <c r="D4323" s="196" t="s">
        <v>4012</v>
      </c>
      <c r="E4323" s="197" t="s">
        <v>11</v>
      </c>
      <c r="F4323" s="196" t="s">
        <v>11</v>
      </c>
      <c r="G4323" s="196">
        <v>92373</v>
      </c>
      <c r="H4323" s="196" t="s">
        <v>4470</v>
      </c>
      <c r="I4323" s="196" t="s">
        <v>96</v>
      </c>
      <c r="J4323" s="196" t="s">
        <v>62</v>
      </c>
      <c r="K4323" s="197">
        <v>65.47</v>
      </c>
      <c r="L4323" s="196" t="s">
        <v>63</v>
      </c>
      <c r="M4323"/>
    </row>
    <row r="4324" spans="1:13" ht="13.5" hidden="1" x14ac:dyDescent="0.25">
      <c r="A4324" s="196" t="s">
        <v>3761</v>
      </c>
      <c r="B4324" s="196" t="s">
        <v>3762</v>
      </c>
      <c r="C4324" s="196" t="s">
        <v>3106</v>
      </c>
      <c r="D4324" s="196" t="s">
        <v>4012</v>
      </c>
      <c r="E4324" s="197" t="s">
        <v>11</v>
      </c>
      <c r="F4324" s="196" t="s">
        <v>11</v>
      </c>
      <c r="G4324" s="196">
        <v>92374</v>
      </c>
      <c r="H4324" s="196" t="s">
        <v>4471</v>
      </c>
      <c r="I4324" s="196" t="s">
        <v>96</v>
      </c>
      <c r="J4324" s="196" t="s">
        <v>62</v>
      </c>
      <c r="K4324" s="197">
        <v>65.84</v>
      </c>
      <c r="L4324" s="196" t="s">
        <v>63</v>
      </c>
      <c r="M4324"/>
    </row>
    <row r="4325" spans="1:13" ht="13.5" hidden="1" x14ac:dyDescent="0.25">
      <c r="A4325" s="196" t="s">
        <v>3761</v>
      </c>
      <c r="B4325" s="196" t="s">
        <v>3762</v>
      </c>
      <c r="C4325" s="196" t="s">
        <v>3106</v>
      </c>
      <c r="D4325" s="196" t="s">
        <v>4012</v>
      </c>
      <c r="E4325" s="197" t="s">
        <v>11</v>
      </c>
      <c r="F4325" s="196" t="s">
        <v>11</v>
      </c>
      <c r="G4325" s="196">
        <v>92375</v>
      </c>
      <c r="H4325" s="196" t="s">
        <v>4472</v>
      </c>
      <c r="I4325" s="196" t="s">
        <v>96</v>
      </c>
      <c r="J4325" s="196" t="s">
        <v>62</v>
      </c>
      <c r="K4325" s="197">
        <v>83.82</v>
      </c>
      <c r="L4325" s="196" t="s">
        <v>63</v>
      </c>
      <c r="M4325"/>
    </row>
    <row r="4326" spans="1:13" ht="13.5" hidden="1" x14ac:dyDescent="0.25">
      <c r="A4326" s="196" t="s">
        <v>3761</v>
      </c>
      <c r="B4326" s="196" t="s">
        <v>3762</v>
      </c>
      <c r="C4326" s="196" t="s">
        <v>3106</v>
      </c>
      <c r="D4326" s="196" t="s">
        <v>4012</v>
      </c>
      <c r="E4326" s="197" t="s">
        <v>11</v>
      </c>
      <c r="F4326" s="196" t="s">
        <v>11</v>
      </c>
      <c r="G4326" s="196">
        <v>92376</v>
      </c>
      <c r="H4326" s="196" t="s">
        <v>4473</v>
      </c>
      <c r="I4326" s="196" t="s">
        <v>96</v>
      </c>
      <c r="J4326" s="196" t="s">
        <v>62</v>
      </c>
      <c r="K4326" s="197">
        <v>83.79</v>
      </c>
      <c r="L4326" s="196" t="s">
        <v>63</v>
      </c>
      <c r="M4326"/>
    </row>
    <row r="4327" spans="1:13" ht="13.5" hidden="1" x14ac:dyDescent="0.25">
      <c r="A4327" s="196" t="s">
        <v>3761</v>
      </c>
      <c r="B4327" s="196" t="s">
        <v>3762</v>
      </c>
      <c r="C4327" s="196" t="s">
        <v>3106</v>
      </c>
      <c r="D4327" s="196" t="s">
        <v>4012</v>
      </c>
      <c r="E4327" s="197" t="s">
        <v>11</v>
      </c>
      <c r="F4327" s="196" t="s">
        <v>11</v>
      </c>
      <c r="G4327" s="196">
        <v>92377</v>
      </c>
      <c r="H4327" s="196" t="s">
        <v>4474</v>
      </c>
      <c r="I4327" s="196" t="s">
        <v>96</v>
      </c>
      <c r="J4327" s="196" t="s">
        <v>62</v>
      </c>
      <c r="K4327" s="197">
        <v>111.04</v>
      </c>
      <c r="L4327" s="196" t="s">
        <v>63</v>
      </c>
      <c r="M4327"/>
    </row>
    <row r="4328" spans="1:13" ht="13.5" hidden="1" x14ac:dyDescent="0.25">
      <c r="A4328" s="196" t="s">
        <v>3761</v>
      </c>
      <c r="B4328" s="196" t="s">
        <v>3762</v>
      </c>
      <c r="C4328" s="196" t="s">
        <v>3106</v>
      </c>
      <c r="D4328" s="196" t="s">
        <v>4012</v>
      </c>
      <c r="E4328" s="197" t="s">
        <v>11</v>
      </c>
      <c r="F4328" s="196" t="s">
        <v>11</v>
      </c>
      <c r="G4328" s="196">
        <v>92378</v>
      </c>
      <c r="H4328" s="196" t="s">
        <v>4475</v>
      </c>
      <c r="I4328" s="196" t="s">
        <v>96</v>
      </c>
      <c r="J4328" s="196" t="s">
        <v>62</v>
      </c>
      <c r="K4328" s="197">
        <v>122.51</v>
      </c>
      <c r="L4328" s="196" t="s">
        <v>63</v>
      </c>
      <c r="M4328"/>
    </row>
    <row r="4329" spans="1:13" ht="13.5" hidden="1" x14ac:dyDescent="0.25">
      <c r="A4329" s="196" t="s">
        <v>3761</v>
      </c>
      <c r="B4329" s="196" t="s">
        <v>3762</v>
      </c>
      <c r="C4329" s="196" t="s">
        <v>3106</v>
      </c>
      <c r="D4329" s="196" t="s">
        <v>4012</v>
      </c>
      <c r="E4329" s="197" t="s">
        <v>11</v>
      </c>
      <c r="F4329" s="196" t="s">
        <v>11</v>
      </c>
      <c r="G4329" s="196">
        <v>92379</v>
      </c>
      <c r="H4329" s="196" t="s">
        <v>4476</v>
      </c>
      <c r="I4329" s="196" t="s">
        <v>96</v>
      </c>
      <c r="J4329" s="196" t="s">
        <v>62</v>
      </c>
      <c r="K4329" s="197">
        <v>155.06</v>
      </c>
      <c r="L4329" s="196" t="s">
        <v>63</v>
      </c>
      <c r="M4329"/>
    </row>
    <row r="4330" spans="1:13" ht="13.5" hidden="1" x14ac:dyDescent="0.25">
      <c r="A4330" s="196" t="s">
        <v>3761</v>
      </c>
      <c r="B4330" s="196" t="s">
        <v>3762</v>
      </c>
      <c r="C4330" s="196" t="s">
        <v>3106</v>
      </c>
      <c r="D4330" s="196" t="s">
        <v>4012</v>
      </c>
      <c r="E4330" s="197" t="s">
        <v>11</v>
      </c>
      <c r="F4330" s="196" t="s">
        <v>11</v>
      </c>
      <c r="G4330" s="196">
        <v>92380</v>
      </c>
      <c r="H4330" s="196" t="s">
        <v>4477</v>
      </c>
      <c r="I4330" s="196" t="s">
        <v>96</v>
      </c>
      <c r="J4330" s="196" t="s">
        <v>62</v>
      </c>
      <c r="K4330" s="197">
        <v>165.27</v>
      </c>
      <c r="L4330" s="196" t="s">
        <v>63</v>
      </c>
      <c r="M4330"/>
    </row>
    <row r="4331" spans="1:13" ht="13.5" hidden="1" x14ac:dyDescent="0.25">
      <c r="A4331" s="196" t="s">
        <v>3761</v>
      </c>
      <c r="B4331" s="196" t="s">
        <v>3762</v>
      </c>
      <c r="C4331" s="196" t="s">
        <v>3106</v>
      </c>
      <c r="D4331" s="196" t="s">
        <v>4012</v>
      </c>
      <c r="E4331" s="197" t="s">
        <v>11</v>
      </c>
      <c r="F4331" s="196" t="s">
        <v>11</v>
      </c>
      <c r="G4331" s="196">
        <v>92381</v>
      </c>
      <c r="H4331" s="196" t="s">
        <v>4478</v>
      </c>
      <c r="I4331" s="196" t="s">
        <v>96</v>
      </c>
      <c r="J4331" s="196" t="s">
        <v>62</v>
      </c>
      <c r="K4331" s="197">
        <v>70.709999999999994</v>
      </c>
      <c r="L4331" s="196" t="s">
        <v>63</v>
      </c>
      <c r="M4331"/>
    </row>
    <row r="4332" spans="1:13" ht="13.5" hidden="1" x14ac:dyDescent="0.25">
      <c r="A4332" s="196" t="s">
        <v>3761</v>
      </c>
      <c r="B4332" s="196" t="s">
        <v>3762</v>
      </c>
      <c r="C4332" s="196" t="s">
        <v>3106</v>
      </c>
      <c r="D4332" s="196" t="s">
        <v>4012</v>
      </c>
      <c r="E4332" s="197" t="s">
        <v>11</v>
      </c>
      <c r="F4332" s="196" t="s">
        <v>11</v>
      </c>
      <c r="G4332" s="196">
        <v>92382</v>
      </c>
      <c r="H4332" s="196" t="s">
        <v>4479</v>
      </c>
      <c r="I4332" s="196" t="s">
        <v>96</v>
      </c>
      <c r="J4332" s="196" t="s">
        <v>62</v>
      </c>
      <c r="K4332" s="197">
        <v>67.97</v>
      </c>
      <c r="L4332" s="196" t="s">
        <v>63</v>
      </c>
      <c r="M4332"/>
    </row>
    <row r="4333" spans="1:13" ht="13.5" hidden="1" x14ac:dyDescent="0.25">
      <c r="A4333" s="196" t="s">
        <v>3761</v>
      </c>
      <c r="B4333" s="196" t="s">
        <v>3762</v>
      </c>
      <c r="C4333" s="196" t="s">
        <v>3106</v>
      </c>
      <c r="D4333" s="196" t="s">
        <v>4012</v>
      </c>
      <c r="E4333" s="197" t="s">
        <v>11</v>
      </c>
      <c r="F4333" s="196" t="s">
        <v>11</v>
      </c>
      <c r="G4333" s="196">
        <v>92383</v>
      </c>
      <c r="H4333" s="196" t="s">
        <v>4480</v>
      </c>
      <c r="I4333" s="196" t="s">
        <v>96</v>
      </c>
      <c r="J4333" s="196" t="s">
        <v>62</v>
      </c>
      <c r="K4333" s="197">
        <v>87.73</v>
      </c>
      <c r="L4333" s="196" t="s">
        <v>63</v>
      </c>
      <c r="M4333"/>
    </row>
    <row r="4334" spans="1:13" ht="13.5" hidden="1" x14ac:dyDescent="0.25">
      <c r="A4334" s="196" t="s">
        <v>3761</v>
      </c>
      <c r="B4334" s="196" t="s">
        <v>3762</v>
      </c>
      <c r="C4334" s="196" t="s">
        <v>3106</v>
      </c>
      <c r="D4334" s="196" t="s">
        <v>4012</v>
      </c>
      <c r="E4334" s="197" t="s">
        <v>11</v>
      </c>
      <c r="F4334" s="196" t="s">
        <v>11</v>
      </c>
      <c r="G4334" s="196">
        <v>92384</v>
      </c>
      <c r="H4334" s="196" t="s">
        <v>4481</v>
      </c>
      <c r="I4334" s="196" t="s">
        <v>96</v>
      </c>
      <c r="J4334" s="196" t="s">
        <v>62</v>
      </c>
      <c r="K4334" s="197">
        <v>82.28</v>
      </c>
      <c r="L4334" s="196" t="s">
        <v>63</v>
      </c>
      <c r="M4334"/>
    </row>
    <row r="4335" spans="1:13" ht="13.5" hidden="1" x14ac:dyDescent="0.25">
      <c r="A4335" s="196" t="s">
        <v>3761</v>
      </c>
      <c r="B4335" s="196" t="s">
        <v>3762</v>
      </c>
      <c r="C4335" s="196" t="s">
        <v>3106</v>
      </c>
      <c r="D4335" s="196" t="s">
        <v>4012</v>
      </c>
      <c r="E4335" s="197" t="s">
        <v>11</v>
      </c>
      <c r="F4335" s="196" t="s">
        <v>11</v>
      </c>
      <c r="G4335" s="196">
        <v>92385</v>
      </c>
      <c r="H4335" s="196" t="s">
        <v>4482</v>
      </c>
      <c r="I4335" s="196" t="s">
        <v>96</v>
      </c>
      <c r="J4335" s="196" t="s">
        <v>62</v>
      </c>
      <c r="K4335" s="197">
        <v>100.16</v>
      </c>
      <c r="L4335" s="196" t="s">
        <v>63</v>
      </c>
      <c r="M4335"/>
    </row>
    <row r="4336" spans="1:13" ht="13.5" hidden="1" x14ac:dyDescent="0.25">
      <c r="A4336" s="196" t="s">
        <v>3761</v>
      </c>
      <c r="B4336" s="196" t="s">
        <v>3762</v>
      </c>
      <c r="C4336" s="196" t="s">
        <v>3106</v>
      </c>
      <c r="D4336" s="196" t="s">
        <v>4012</v>
      </c>
      <c r="E4336" s="197" t="s">
        <v>11</v>
      </c>
      <c r="F4336" s="196" t="s">
        <v>11</v>
      </c>
      <c r="G4336" s="196">
        <v>92386</v>
      </c>
      <c r="H4336" s="196" t="s">
        <v>4483</v>
      </c>
      <c r="I4336" s="196" t="s">
        <v>96</v>
      </c>
      <c r="J4336" s="196" t="s">
        <v>62</v>
      </c>
      <c r="K4336" s="197">
        <v>96.4</v>
      </c>
      <c r="L4336" s="196" t="s">
        <v>63</v>
      </c>
      <c r="M4336"/>
    </row>
    <row r="4337" spans="1:13" ht="13.5" hidden="1" x14ac:dyDescent="0.25">
      <c r="A4337" s="196" t="s">
        <v>3761</v>
      </c>
      <c r="B4337" s="196" t="s">
        <v>3762</v>
      </c>
      <c r="C4337" s="196" t="s">
        <v>3106</v>
      </c>
      <c r="D4337" s="196" t="s">
        <v>4012</v>
      </c>
      <c r="E4337" s="197" t="s">
        <v>11</v>
      </c>
      <c r="F4337" s="196" t="s">
        <v>11</v>
      </c>
      <c r="G4337" s="196">
        <v>92387</v>
      </c>
      <c r="H4337" s="196" t="s">
        <v>4484</v>
      </c>
      <c r="I4337" s="196" t="s">
        <v>96</v>
      </c>
      <c r="J4337" s="196" t="s">
        <v>62</v>
      </c>
      <c r="K4337" s="197">
        <v>124.81</v>
      </c>
      <c r="L4337" s="196" t="s">
        <v>63</v>
      </c>
      <c r="M4337"/>
    </row>
    <row r="4338" spans="1:13" ht="13.5" hidden="1" x14ac:dyDescent="0.25">
      <c r="A4338" s="196" t="s">
        <v>3761</v>
      </c>
      <c r="B4338" s="196" t="s">
        <v>3762</v>
      </c>
      <c r="C4338" s="196" t="s">
        <v>3106</v>
      </c>
      <c r="D4338" s="196" t="s">
        <v>4012</v>
      </c>
      <c r="E4338" s="197" t="s">
        <v>11</v>
      </c>
      <c r="F4338" s="196" t="s">
        <v>11</v>
      </c>
      <c r="G4338" s="196">
        <v>92388</v>
      </c>
      <c r="H4338" s="196" t="s">
        <v>4485</v>
      </c>
      <c r="I4338" s="196" t="s">
        <v>96</v>
      </c>
      <c r="J4338" s="196" t="s">
        <v>62</v>
      </c>
      <c r="K4338" s="197">
        <v>122.26</v>
      </c>
      <c r="L4338" s="196" t="s">
        <v>63</v>
      </c>
      <c r="M4338"/>
    </row>
    <row r="4339" spans="1:13" ht="13.5" hidden="1" x14ac:dyDescent="0.25">
      <c r="A4339" s="196" t="s">
        <v>3761</v>
      </c>
      <c r="B4339" s="196" t="s">
        <v>3762</v>
      </c>
      <c r="C4339" s="196" t="s">
        <v>3106</v>
      </c>
      <c r="D4339" s="196" t="s">
        <v>4012</v>
      </c>
      <c r="E4339" s="197" t="s">
        <v>11</v>
      </c>
      <c r="F4339" s="196" t="s">
        <v>11</v>
      </c>
      <c r="G4339" s="196">
        <v>92389</v>
      </c>
      <c r="H4339" s="196" t="s">
        <v>4486</v>
      </c>
      <c r="I4339" s="196" t="s">
        <v>96</v>
      </c>
      <c r="J4339" s="196" t="s">
        <v>62</v>
      </c>
      <c r="K4339" s="197">
        <v>188.78</v>
      </c>
      <c r="L4339" s="196" t="s">
        <v>63</v>
      </c>
      <c r="M4339"/>
    </row>
    <row r="4340" spans="1:13" ht="13.5" hidden="1" x14ac:dyDescent="0.25">
      <c r="A4340" s="196" t="s">
        <v>3761</v>
      </c>
      <c r="B4340" s="196" t="s">
        <v>3762</v>
      </c>
      <c r="C4340" s="196" t="s">
        <v>3106</v>
      </c>
      <c r="D4340" s="196" t="s">
        <v>4012</v>
      </c>
      <c r="E4340" s="197" t="s">
        <v>11</v>
      </c>
      <c r="F4340" s="196" t="s">
        <v>11</v>
      </c>
      <c r="G4340" s="196">
        <v>92390</v>
      </c>
      <c r="H4340" s="196" t="s">
        <v>4487</v>
      </c>
      <c r="I4340" s="196" t="s">
        <v>96</v>
      </c>
      <c r="J4340" s="196" t="s">
        <v>62</v>
      </c>
      <c r="K4340" s="197">
        <v>177.55</v>
      </c>
      <c r="L4340" s="196" t="s">
        <v>63</v>
      </c>
      <c r="M4340"/>
    </row>
    <row r="4341" spans="1:13" ht="13.5" hidden="1" x14ac:dyDescent="0.25">
      <c r="A4341" s="196" t="s">
        <v>3761</v>
      </c>
      <c r="B4341" s="196" t="s">
        <v>3762</v>
      </c>
      <c r="C4341" s="196" t="s">
        <v>3106</v>
      </c>
      <c r="D4341" s="196" t="s">
        <v>4012</v>
      </c>
      <c r="E4341" s="197" t="s">
        <v>11</v>
      </c>
      <c r="F4341" s="196" t="s">
        <v>11</v>
      </c>
      <c r="G4341" s="196">
        <v>92635</v>
      </c>
      <c r="H4341" s="196" t="s">
        <v>4488</v>
      </c>
      <c r="I4341" s="196" t="s">
        <v>96</v>
      </c>
      <c r="J4341" s="196" t="s">
        <v>62</v>
      </c>
      <c r="K4341" s="197">
        <v>250.33</v>
      </c>
      <c r="L4341" s="196" t="s">
        <v>63</v>
      </c>
      <c r="M4341"/>
    </row>
    <row r="4342" spans="1:13" ht="13.5" hidden="1" x14ac:dyDescent="0.25">
      <c r="A4342" s="196" t="s">
        <v>3761</v>
      </c>
      <c r="B4342" s="196" t="s">
        <v>3762</v>
      </c>
      <c r="C4342" s="196" t="s">
        <v>3106</v>
      </c>
      <c r="D4342" s="196" t="s">
        <v>4012</v>
      </c>
      <c r="E4342" s="197" t="s">
        <v>11</v>
      </c>
      <c r="F4342" s="196" t="s">
        <v>11</v>
      </c>
      <c r="G4342" s="196">
        <v>92636</v>
      </c>
      <c r="H4342" s="196" t="s">
        <v>4489</v>
      </c>
      <c r="I4342" s="196" t="s">
        <v>96</v>
      </c>
      <c r="J4342" s="196" t="s">
        <v>62</v>
      </c>
      <c r="K4342" s="197">
        <v>228.69</v>
      </c>
      <c r="L4342" s="196" t="s">
        <v>63</v>
      </c>
      <c r="M4342"/>
    </row>
    <row r="4343" spans="1:13" ht="13.5" hidden="1" x14ac:dyDescent="0.25">
      <c r="A4343" s="196" t="s">
        <v>3761</v>
      </c>
      <c r="B4343" s="196" t="s">
        <v>3762</v>
      </c>
      <c r="C4343" s="196" t="s">
        <v>3106</v>
      </c>
      <c r="D4343" s="196" t="s">
        <v>4012</v>
      </c>
      <c r="E4343" s="197" t="s">
        <v>11</v>
      </c>
      <c r="F4343" s="196" t="s">
        <v>11</v>
      </c>
      <c r="G4343" s="196">
        <v>92637</v>
      </c>
      <c r="H4343" s="196" t="s">
        <v>4490</v>
      </c>
      <c r="I4343" s="196" t="s">
        <v>96</v>
      </c>
      <c r="J4343" s="196" t="s">
        <v>62</v>
      </c>
      <c r="K4343" s="197">
        <v>91.61</v>
      </c>
      <c r="L4343" s="196" t="s">
        <v>63</v>
      </c>
      <c r="M4343"/>
    </row>
    <row r="4344" spans="1:13" ht="13.5" hidden="1" x14ac:dyDescent="0.25">
      <c r="A4344" s="196" t="s">
        <v>3761</v>
      </c>
      <c r="B4344" s="196" t="s">
        <v>3762</v>
      </c>
      <c r="C4344" s="196" t="s">
        <v>3106</v>
      </c>
      <c r="D4344" s="196" t="s">
        <v>4012</v>
      </c>
      <c r="E4344" s="197" t="s">
        <v>11</v>
      </c>
      <c r="F4344" s="196" t="s">
        <v>11</v>
      </c>
      <c r="G4344" s="196">
        <v>92638</v>
      </c>
      <c r="H4344" s="196" t="s">
        <v>4491</v>
      </c>
      <c r="I4344" s="196" t="s">
        <v>96</v>
      </c>
      <c r="J4344" s="196" t="s">
        <v>62</v>
      </c>
      <c r="K4344" s="197">
        <v>110.39</v>
      </c>
      <c r="L4344" s="196" t="s">
        <v>63</v>
      </c>
      <c r="M4344"/>
    </row>
    <row r="4345" spans="1:13" ht="13.5" hidden="1" x14ac:dyDescent="0.25">
      <c r="A4345" s="196" t="s">
        <v>3761</v>
      </c>
      <c r="B4345" s="196" t="s">
        <v>3762</v>
      </c>
      <c r="C4345" s="196" t="s">
        <v>3106</v>
      </c>
      <c r="D4345" s="196" t="s">
        <v>4012</v>
      </c>
      <c r="E4345" s="197" t="s">
        <v>11</v>
      </c>
      <c r="F4345" s="196" t="s">
        <v>11</v>
      </c>
      <c r="G4345" s="196">
        <v>92639</v>
      </c>
      <c r="H4345" s="196" t="s">
        <v>4492</v>
      </c>
      <c r="I4345" s="196" t="s">
        <v>96</v>
      </c>
      <c r="J4345" s="196" t="s">
        <v>62</v>
      </c>
      <c r="K4345" s="197">
        <v>127.03</v>
      </c>
      <c r="L4345" s="196" t="s">
        <v>63</v>
      </c>
      <c r="M4345"/>
    </row>
    <row r="4346" spans="1:13" ht="13.5" hidden="1" x14ac:dyDescent="0.25">
      <c r="A4346" s="196" t="s">
        <v>3761</v>
      </c>
      <c r="B4346" s="196" t="s">
        <v>3762</v>
      </c>
      <c r="C4346" s="196" t="s">
        <v>3106</v>
      </c>
      <c r="D4346" s="196" t="s">
        <v>4012</v>
      </c>
      <c r="E4346" s="197" t="s">
        <v>11</v>
      </c>
      <c r="F4346" s="196" t="s">
        <v>11</v>
      </c>
      <c r="G4346" s="196">
        <v>92640</v>
      </c>
      <c r="H4346" s="196" t="s">
        <v>4493</v>
      </c>
      <c r="I4346" s="196" t="s">
        <v>96</v>
      </c>
      <c r="J4346" s="196" t="s">
        <v>62</v>
      </c>
      <c r="K4346" s="197">
        <v>162.91999999999999</v>
      </c>
      <c r="L4346" s="196" t="s">
        <v>63</v>
      </c>
      <c r="M4346"/>
    </row>
    <row r="4347" spans="1:13" ht="13.5" hidden="1" x14ac:dyDescent="0.25">
      <c r="A4347" s="196" t="s">
        <v>3761</v>
      </c>
      <c r="B4347" s="196" t="s">
        <v>3762</v>
      </c>
      <c r="C4347" s="196" t="s">
        <v>3106</v>
      </c>
      <c r="D4347" s="196" t="s">
        <v>4012</v>
      </c>
      <c r="E4347" s="197" t="s">
        <v>11</v>
      </c>
      <c r="F4347" s="196" t="s">
        <v>11</v>
      </c>
      <c r="G4347" s="196">
        <v>92642</v>
      </c>
      <c r="H4347" s="196" t="s">
        <v>4494</v>
      </c>
      <c r="I4347" s="196" t="s">
        <v>96</v>
      </c>
      <c r="J4347" s="196" t="s">
        <v>62</v>
      </c>
      <c r="K4347" s="197">
        <v>242.25</v>
      </c>
      <c r="L4347" s="196" t="s">
        <v>63</v>
      </c>
      <c r="M4347"/>
    </row>
    <row r="4348" spans="1:13" ht="13.5" hidden="1" x14ac:dyDescent="0.25">
      <c r="A4348" s="196" t="s">
        <v>3761</v>
      </c>
      <c r="B4348" s="196" t="s">
        <v>3762</v>
      </c>
      <c r="C4348" s="196" t="s">
        <v>3106</v>
      </c>
      <c r="D4348" s="196" t="s">
        <v>4012</v>
      </c>
      <c r="E4348" s="197" t="s">
        <v>11</v>
      </c>
      <c r="F4348" s="196" t="s">
        <v>11</v>
      </c>
      <c r="G4348" s="196">
        <v>92644</v>
      </c>
      <c r="H4348" s="196" t="s">
        <v>4495</v>
      </c>
      <c r="I4348" s="196" t="s">
        <v>96</v>
      </c>
      <c r="J4348" s="196" t="s">
        <v>62</v>
      </c>
      <c r="K4348" s="197">
        <v>302.8</v>
      </c>
      <c r="L4348" s="196" t="s">
        <v>63</v>
      </c>
      <c r="M4348"/>
    </row>
    <row r="4349" spans="1:13" ht="13.5" hidden="1" x14ac:dyDescent="0.25">
      <c r="A4349" s="196" t="s">
        <v>3761</v>
      </c>
      <c r="B4349" s="196" t="s">
        <v>3762</v>
      </c>
      <c r="C4349" s="196" t="s">
        <v>3106</v>
      </c>
      <c r="D4349" s="196" t="s">
        <v>4012</v>
      </c>
      <c r="E4349" s="197" t="s">
        <v>11</v>
      </c>
      <c r="F4349" s="196" t="s">
        <v>11</v>
      </c>
      <c r="G4349" s="196">
        <v>92657</v>
      </c>
      <c r="H4349" s="196" t="s">
        <v>4496</v>
      </c>
      <c r="I4349" s="196" t="s">
        <v>96</v>
      </c>
      <c r="J4349" s="196" t="s">
        <v>62</v>
      </c>
      <c r="K4349" s="197">
        <v>33.75</v>
      </c>
      <c r="L4349" s="196" t="s">
        <v>63</v>
      </c>
      <c r="M4349"/>
    </row>
    <row r="4350" spans="1:13" ht="13.5" hidden="1" x14ac:dyDescent="0.25">
      <c r="A4350" s="196" t="s">
        <v>3761</v>
      </c>
      <c r="B4350" s="196" t="s">
        <v>3762</v>
      </c>
      <c r="C4350" s="196" t="s">
        <v>3106</v>
      </c>
      <c r="D4350" s="196" t="s">
        <v>4012</v>
      </c>
      <c r="E4350" s="197" t="s">
        <v>11</v>
      </c>
      <c r="F4350" s="196" t="s">
        <v>11</v>
      </c>
      <c r="G4350" s="196">
        <v>92658</v>
      </c>
      <c r="H4350" s="196" t="s">
        <v>4497</v>
      </c>
      <c r="I4350" s="196" t="s">
        <v>96</v>
      </c>
      <c r="J4350" s="196" t="s">
        <v>62</v>
      </c>
      <c r="K4350" s="197">
        <v>35.81</v>
      </c>
      <c r="L4350" s="196" t="s">
        <v>63</v>
      </c>
      <c r="M4350"/>
    </row>
    <row r="4351" spans="1:13" ht="13.5" hidden="1" x14ac:dyDescent="0.25">
      <c r="A4351" s="196" t="s">
        <v>3761</v>
      </c>
      <c r="B4351" s="196" t="s">
        <v>3762</v>
      </c>
      <c r="C4351" s="196" t="s">
        <v>3106</v>
      </c>
      <c r="D4351" s="196" t="s">
        <v>4012</v>
      </c>
      <c r="E4351" s="197" t="s">
        <v>11</v>
      </c>
      <c r="F4351" s="196" t="s">
        <v>11</v>
      </c>
      <c r="G4351" s="196">
        <v>92659</v>
      </c>
      <c r="H4351" s="196" t="s">
        <v>4498</v>
      </c>
      <c r="I4351" s="196" t="s">
        <v>96</v>
      </c>
      <c r="J4351" s="196" t="s">
        <v>62</v>
      </c>
      <c r="K4351" s="197">
        <v>41.09</v>
      </c>
      <c r="L4351" s="196" t="s">
        <v>63</v>
      </c>
      <c r="M4351"/>
    </row>
    <row r="4352" spans="1:13" ht="13.5" hidden="1" x14ac:dyDescent="0.25">
      <c r="A4352" s="196" t="s">
        <v>3761</v>
      </c>
      <c r="B4352" s="196" t="s">
        <v>3762</v>
      </c>
      <c r="C4352" s="196" t="s">
        <v>3106</v>
      </c>
      <c r="D4352" s="196" t="s">
        <v>4012</v>
      </c>
      <c r="E4352" s="197" t="s">
        <v>11</v>
      </c>
      <c r="F4352" s="196" t="s">
        <v>11</v>
      </c>
      <c r="G4352" s="196">
        <v>92660</v>
      </c>
      <c r="H4352" s="196" t="s">
        <v>4499</v>
      </c>
      <c r="I4352" s="196" t="s">
        <v>96</v>
      </c>
      <c r="J4352" s="196" t="s">
        <v>62</v>
      </c>
      <c r="K4352" s="197">
        <v>43.02</v>
      </c>
      <c r="L4352" s="196" t="s">
        <v>63</v>
      </c>
      <c r="M4352"/>
    </row>
    <row r="4353" spans="1:13" ht="13.5" hidden="1" x14ac:dyDescent="0.25">
      <c r="A4353" s="196" t="s">
        <v>3761</v>
      </c>
      <c r="B4353" s="196" t="s">
        <v>3762</v>
      </c>
      <c r="C4353" s="196" t="s">
        <v>3106</v>
      </c>
      <c r="D4353" s="196" t="s">
        <v>4012</v>
      </c>
      <c r="E4353" s="197" t="s">
        <v>11</v>
      </c>
      <c r="F4353" s="196" t="s">
        <v>11</v>
      </c>
      <c r="G4353" s="196">
        <v>92661</v>
      </c>
      <c r="H4353" s="196" t="s">
        <v>4500</v>
      </c>
      <c r="I4353" s="196" t="s">
        <v>96</v>
      </c>
      <c r="J4353" s="196" t="s">
        <v>62</v>
      </c>
      <c r="K4353" s="197">
        <v>48.69</v>
      </c>
      <c r="L4353" s="196" t="s">
        <v>63</v>
      </c>
      <c r="M4353"/>
    </row>
    <row r="4354" spans="1:13" ht="13.5" hidden="1" x14ac:dyDescent="0.25">
      <c r="A4354" s="196" t="s">
        <v>3761</v>
      </c>
      <c r="B4354" s="196" t="s">
        <v>3762</v>
      </c>
      <c r="C4354" s="196" t="s">
        <v>3106</v>
      </c>
      <c r="D4354" s="196" t="s">
        <v>4012</v>
      </c>
      <c r="E4354" s="197" t="s">
        <v>11</v>
      </c>
      <c r="F4354" s="196" t="s">
        <v>11</v>
      </c>
      <c r="G4354" s="196">
        <v>92662</v>
      </c>
      <c r="H4354" s="196" t="s">
        <v>4501</v>
      </c>
      <c r="I4354" s="196" t="s">
        <v>96</v>
      </c>
      <c r="J4354" s="196" t="s">
        <v>62</v>
      </c>
      <c r="K4354" s="197">
        <v>49.06</v>
      </c>
      <c r="L4354" s="196" t="s">
        <v>63</v>
      </c>
      <c r="M4354"/>
    </row>
    <row r="4355" spans="1:13" ht="13.5" hidden="1" x14ac:dyDescent="0.25">
      <c r="A4355" s="196" t="s">
        <v>3761</v>
      </c>
      <c r="B4355" s="196" t="s">
        <v>3762</v>
      </c>
      <c r="C4355" s="196" t="s">
        <v>3106</v>
      </c>
      <c r="D4355" s="196" t="s">
        <v>4012</v>
      </c>
      <c r="E4355" s="197" t="s">
        <v>11</v>
      </c>
      <c r="F4355" s="196" t="s">
        <v>11</v>
      </c>
      <c r="G4355" s="196">
        <v>92663</v>
      </c>
      <c r="H4355" s="196" t="s">
        <v>4502</v>
      </c>
      <c r="I4355" s="196" t="s">
        <v>96</v>
      </c>
      <c r="J4355" s="196" t="s">
        <v>62</v>
      </c>
      <c r="K4355" s="197">
        <v>64.510000000000005</v>
      </c>
      <c r="L4355" s="196" t="s">
        <v>63</v>
      </c>
      <c r="M4355"/>
    </row>
    <row r="4356" spans="1:13" ht="13.5" hidden="1" x14ac:dyDescent="0.25">
      <c r="A4356" s="196" t="s">
        <v>3761</v>
      </c>
      <c r="B4356" s="196" t="s">
        <v>3762</v>
      </c>
      <c r="C4356" s="196" t="s">
        <v>3106</v>
      </c>
      <c r="D4356" s="196" t="s">
        <v>4012</v>
      </c>
      <c r="E4356" s="197" t="s">
        <v>11</v>
      </c>
      <c r="F4356" s="196" t="s">
        <v>11</v>
      </c>
      <c r="G4356" s="196">
        <v>92664</v>
      </c>
      <c r="H4356" s="196" t="s">
        <v>4503</v>
      </c>
      <c r="I4356" s="196" t="s">
        <v>96</v>
      </c>
      <c r="J4356" s="196" t="s">
        <v>62</v>
      </c>
      <c r="K4356" s="197">
        <v>64.48</v>
      </c>
      <c r="L4356" s="196" t="s">
        <v>63</v>
      </c>
      <c r="M4356"/>
    </row>
    <row r="4357" spans="1:13" ht="13.5" hidden="1" x14ac:dyDescent="0.25">
      <c r="A4357" s="196" t="s">
        <v>3761</v>
      </c>
      <c r="B4357" s="196" t="s">
        <v>3762</v>
      </c>
      <c r="C4357" s="196" t="s">
        <v>3106</v>
      </c>
      <c r="D4357" s="196" t="s">
        <v>4012</v>
      </c>
      <c r="E4357" s="197" t="s">
        <v>11</v>
      </c>
      <c r="F4357" s="196" t="s">
        <v>11</v>
      </c>
      <c r="G4357" s="196">
        <v>92665</v>
      </c>
      <c r="H4357" s="196" t="s">
        <v>4504</v>
      </c>
      <c r="I4357" s="196" t="s">
        <v>96</v>
      </c>
      <c r="J4357" s="196" t="s">
        <v>62</v>
      </c>
      <c r="K4357" s="197">
        <v>87.89</v>
      </c>
      <c r="L4357" s="196" t="s">
        <v>63</v>
      </c>
      <c r="M4357"/>
    </row>
    <row r="4358" spans="1:13" ht="13.5" hidden="1" x14ac:dyDescent="0.25">
      <c r="A4358" s="196" t="s">
        <v>3761</v>
      </c>
      <c r="B4358" s="196" t="s">
        <v>3762</v>
      </c>
      <c r="C4358" s="196" t="s">
        <v>3106</v>
      </c>
      <c r="D4358" s="196" t="s">
        <v>4012</v>
      </c>
      <c r="E4358" s="197" t="s">
        <v>11</v>
      </c>
      <c r="F4358" s="196" t="s">
        <v>11</v>
      </c>
      <c r="G4358" s="196">
        <v>92666</v>
      </c>
      <c r="H4358" s="196" t="s">
        <v>4505</v>
      </c>
      <c r="I4358" s="196" t="s">
        <v>96</v>
      </c>
      <c r="J4358" s="196" t="s">
        <v>62</v>
      </c>
      <c r="K4358" s="197">
        <v>99.36</v>
      </c>
      <c r="L4358" s="196" t="s">
        <v>63</v>
      </c>
      <c r="M4358"/>
    </row>
    <row r="4359" spans="1:13" ht="13.5" hidden="1" x14ac:dyDescent="0.25">
      <c r="A4359" s="196" t="s">
        <v>3761</v>
      </c>
      <c r="B4359" s="196" t="s">
        <v>3762</v>
      </c>
      <c r="C4359" s="196" t="s">
        <v>3106</v>
      </c>
      <c r="D4359" s="196" t="s">
        <v>4012</v>
      </c>
      <c r="E4359" s="197" t="s">
        <v>11</v>
      </c>
      <c r="F4359" s="196" t="s">
        <v>11</v>
      </c>
      <c r="G4359" s="196">
        <v>92667</v>
      </c>
      <c r="H4359" s="196" t="s">
        <v>4506</v>
      </c>
      <c r="I4359" s="196" t="s">
        <v>96</v>
      </c>
      <c r="J4359" s="196" t="s">
        <v>62</v>
      </c>
      <c r="K4359" s="197">
        <v>128.15</v>
      </c>
      <c r="L4359" s="196" t="s">
        <v>63</v>
      </c>
      <c r="M4359"/>
    </row>
    <row r="4360" spans="1:13" ht="13.5" hidden="1" x14ac:dyDescent="0.25">
      <c r="A4360" s="196" t="s">
        <v>3761</v>
      </c>
      <c r="B4360" s="196" t="s">
        <v>3762</v>
      </c>
      <c r="C4360" s="196" t="s">
        <v>3106</v>
      </c>
      <c r="D4360" s="196" t="s">
        <v>4012</v>
      </c>
      <c r="E4360" s="197" t="s">
        <v>11</v>
      </c>
      <c r="F4360" s="196" t="s">
        <v>11</v>
      </c>
      <c r="G4360" s="196">
        <v>92668</v>
      </c>
      <c r="H4360" s="196" t="s">
        <v>4507</v>
      </c>
      <c r="I4360" s="196" t="s">
        <v>96</v>
      </c>
      <c r="J4360" s="196" t="s">
        <v>62</v>
      </c>
      <c r="K4360" s="197">
        <v>138.36000000000001</v>
      </c>
      <c r="L4360" s="196" t="s">
        <v>63</v>
      </c>
      <c r="M4360"/>
    </row>
    <row r="4361" spans="1:13" ht="13.5" hidden="1" x14ac:dyDescent="0.25">
      <c r="A4361" s="196" t="s">
        <v>3761</v>
      </c>
      <c r="B4361" s="196" t="s">
        <v>3762</v>
      </c>
      <c r="C4361" s="196" t="s">
        <v>3106</v>
      </c>
      <c r="D4361" s="196" t="s">
        <v>4012</v>
      </c>
      <c r="E4361" s="197" t="s">
        <v>11</v>
      </c>
      <c r="F4361" s="196" t="s">
        <v>11</v>
      </c>
      <c r="G4361" s="196">
        <v>92669</v>
      </c>
      <c r="H4361" s="196" t="s">
        <v>4508</v>
      </c>
      <c r="I4361" s="196" t="s">
        <v>96</v>
      </c>
      <c r="J4361" s="196" t="s">
        <v>62</v>
      </c>
      <c r="K4361" s="197">
        <v>51.26</v>
      </c>
      <c r="L4361" s="196" t="s">
        <v>63</v>
      </c>
      <c r="M4361"/>
    </row>
    <row r="4362" spans="1:13" ht="13.5" hidden="1" x14ac:dyDescent="0.25">
      <c r="A4362" s="196" t="s">
        <v>3761</v>
      </c>
      <c r="B4362" s="196" t="s">
        <v>3762</v>
      </c>
      <c r="C4362" s="196" t="s">
        <v>3106</v>
      </c>
      <c r="D4362" s="196" t="s">
        <v>4012</v>
      </c>
      <c r="E4362" s="197" t="s">
        <v>11</v>
      </c>
      <c r="F4362" s="196" t="s">
        <v>11</v>
      </c>
      <c r="G4362" s="196">
        <v>92670</v>
      </c>
      <c r="H4362" s="196" t="s">
        <v>4509</v>
      </c>
      <c r="I4362" s="196" t="s">
        <v>96</v>
      </c>
      <c r="J4362" s="196" t="s">
        <v>62</v>
      </c>
      <c r="K4362" s="197">
        <v>48.52</v>
      </c>
      <c r="L4362" s="196" t="s">
        <v>63</v>
      </c>
      <c r="M4362"/>
    </row>
    <row r="4363" spans="1:13" ht="13.5" hidden="1" x14ac:dyDescent="0.25">
      <c r="A4363" s="196" t="s">
        <v>3761</v>
      </c>
      <c r="B4363" s="196" t="s">
        <v>3762</v>
      </c>
      <c r="C4363" s="196" t="s">
        <v>3106</v>
      </c>
      <c r="D4363" s="196" t="s">
        <v>4012</v>
      </c>
      <c r="E4363" s="197" t="s">
        <v>11</v>
      </c>
      <c r="F4363" s="196" t="s">
        <v>11</v>
      </c>
      <c r="G4363" s="196">
        <v>92671</v>
      </c>
      <c r="H4363" s="196" t="s">
        <v>4510</v>
      </c>
      <c r="I4363" s="196" t="s">
        <v>96</v>
      </c>
      <c r="J4363" s="196" t="s">
        <v>62</v>
      </c>
      <c r="K4363" s="197">
        <v>65.69</v>
      </c>
      <c r="L4363" s="196" t="s">
        <v>63</v>
      </c>
      <c r="M4363"/>
    </row>
    <row r="4364" spans="1:13" ht="13.5" hidden="1" x14ac:dyDescent="0.25">
      <c r="A4364" s="196" t="s">
        <v>3761</v>
      </c>
      <c r="B4364" s="196" t="s">
        <v>3762</v>
      </c>
      <c r="C4364" s="196" t="s">
        <v>3106</v>
      </c>
      <c r="D4364" s="196" t="s">
        <v>4012</v>
      </c>
      <c r="E4364" s="197" t="s">
        <v>11</v>
      </c>
      <c r="F4364" s="196" t="s">
        <v>11</v>
      </c>
      <c r="G4364" s="196">
        <v>92672</v>
      </c>
      <c r="H4364" s="196" t="s">
        <v>4511</v>
      </c>
      <c r="I4364" s="196" t="s">
        <v>96</v>
      </c>
      <c r="J4364" s="196" t="s">
        <v>62</v>
      </c>
      <c r="K4364" s="197">
        <v>60.24</v>
      </c>
      <c r="L4364" s="196" t="s">
        <v>63</v>
      </c>
      <c r="M4364"/>
    </row>
    <row r="4365" spans="1:13" ht="13.5" hidden="1" x14ac:dyDescent="0.25">
      <c r="A4365" s="196" t="s">
        <v>3761</v>
      </c>
      <c r="B4365" s="196" t="s">
        <v>3762</v>
      </c>
      <c r="C4365" s="196" t="s">
        <v>3106</v>
      </c>
      <c r="D4365" s="196" t="s">
        <v>4012</v>
      </c>
      <c r="E4365" s="197" t="s">
        <v>11</v>
      </c>
      <c r="F4365" s="196" t="s">
        <v>11</v>
      </c>
      <c r="G4365" s="196">
        <v>92673</v>
      </c>
      <c r="H4365" s="196" t="s">
        <v>4512</v>
      </c>
      <c r="I4365" s="196" t="s">
        <v>96</v>
      </c>
      <c r="J4365" s="196" t="s">
        <v>62</v>
      </c>
      <c r="K4365" s="197">
        <v>75.03</v>
      </c>
      <c r="L4365" s="196" t="s">
        <v>63</v>
      </c>
      <c r="M4365"/>
    </row>
    <row r="4366" spans="1:13" ht="13.5" hidden="1" x14ac:dyDescent="0.25">
      <c r="A4366" s="196" t="s">
        <v>3761</v>
      </c>
      <c r="B4366" s="196" t="s">
        <v>3762</v>
      </c>
      <c r="C4366" s="196" t="s">
        <v>3106</v>
      </c>
      <c r="D4366" s="196" t="s">
        <v>4012</v>
      </c>
      <c r="E4366" s="197" t="s">
        <v>11</v>
      </c>
      <c r="F4366" s="196" t="s">
        <v>11</v>
      </c>
      <c r="G4366" s="196">
        <v>92674</v>
      </c>
      <c r="H4366" s="196" t="s">
        <v>4513</v>
      </c>
      <c r="I4366" s="196" t="s">
        <v>96</v>
      </c>
      <c r="J4366" s="196" t="s">
        <v>62</v>
      </c>
      <c r="K4366" s="197">
        <v>71.27</v>
      </c>
      <c r="L4366" s="196" t="s">
        <v>63</v>
      </c>
      <c r="M4366"/>
    </row>
    <row r="4367" spans="1:13" ht="13.5" hidden="1" x14ac:dyDescent="0.25">
      <c r="A4367" s="196" t="s">
        <v>3761</v>
      </c>
      <c r="B4367" s="196" t="s">
        <v>3762</v>
      </c>
      <c r="C4367" s="196" t="s">
        <v>3106</v>
      </c>
      <c r="D4367" s="196" t="s">
        <v>4012</v>
      </c>
      <c r="E4367" s="197" t="s">
        <v>11</v>
      </c>
      <c r="F4367" s="196" t="s">
        <v>11</v>
      </c>
      <c r="G4367" s="196">
        <v>92675</v>
      </c>
      <c r="H4367" s="196" t="s">
        <v>4514</v>
      </c>
      <c r="I4367" s="196" t="s">
        <v>96</v>
      </c>
      <c r="J4367" s="196" t="s">
        <v>62</v>
      </c>
      <c r="K4367" s="197">
        <v>95.92</v>
      </c>
      <c r="L4367" s="196" t="s">
        <v>63</v>
      </c>
      <c r="M4367"/>
    </row>
    <row r="4368" spans="1:13" ht="13.5" hidden="1" x14ac:dyDescent="0.25">
      <c r="A4368" s="196" t="s">
        <v>3761</v>
      </c>
      <c r="B4368" s="196" t="s">
        <v>3762</v>
      </c>
      <c r="C4368" s="196" t="s">
        <v>3106</v>
      </c>
      <c r="D4368" s="196" t="s">
        <v>4012</v>
      </c>
      <c r="E4368" s="197" t="s">
        <v>11</v>
      </c>
      <c r="F4368" s="196" t="s">
        <v>11</v>
      </c>
      <c r="G4368" s="196">
        <v>92676</v>
      </c>
      <c r="H4368" s="196" t="s">
        <v>4515</v>
      </c>
      <c r="I4368" s="196" t="s">
        <v>96</v>
      </c>
      <c r="J4368" s="196" t="s">
        <v>62</v>
      </c>
      <c r="K4368" s="197">
        <v>93.37</v>
      </c>
      <c r="L4368" s="196" t="s">
        <v>63</v>
      </c>
      <c r="M4368"/>
    </row>
    <row r="4369" spans="1:13" ht="13.5" hidden="1" x14ac:dyDescent="0.25">
      <c r="A4369" s="196" t="s">
        <v>3761</v>
      </c>
      <c r="B4369" s="196" t="s">
        <v>3762</v>
      </c>
      <c r="C4369" s="196" t="s">
        <v>3106</v>
      </c>
      <c r="D4369" s="196" t="s">
        <v>4012</v>
      </c>
      <c r="E4369" s="197" t="s">
        <v>11</v>
      </c>
      <c r="F4369" s="196" t="s">
        <v>11</v>
      </c>
      <c r="G4369" s="196">
        <v>92677</v>
      </c>
      <c r="H4369" s="196" t="s">
        <v>4516</v>
      </c>
      <c r="I4369" s="196" t="s">
        <v>96</v>
      </c>
      <c r="J4369" s="196" t="s">
        <v>62</v>
      </c>
      <c r="K4369" s="197">
        <v>154.13</v>
      </c>
      <c r="L4369" s="196" t="s">
        <v>63</v>
      </c>
      <c r="M4369"/>
    </row>
    <row r="4370" spans="1:13" ht="13.5" hidden="1" x14ac:dyDescent="0.25">
      <c r="A4370" s="196" t="s">
        <v>3761</v>
      </c>
      <c r="B4370" s="196" t="s">
        <v>3762</v>
      </c>
      <c r="C4370" s="196" t="s">
        <v>3106</v>
      </c>
      <c r="D4370" s="196" t="s">
        <v>4012</v>
      </c>
      <c r="E4370" s="197" t="s">
        <v>11</v>
      </c>
      <c r="F4370" s="196" t="s">
        <v>11</v>
      </c>
      <c r="G4370" s="196">
        <v>92678</v>
      </c>
      <c r="H4370" s="196" t="s">
        <v>4517</v>
      </c>
      <c r="I4370" s="196" t="s">
        <v>96</v>
      </c>
      <c r="J4370" s="196" t="s">
        <v>62</v>
      </c>
      <c r="K4370" s="197">
        <v>142.9</v>
      </c>
      <c r="L4370" s="196" t="s">
        <v>63</v>
      </c>
      <c r="M4370"/>
    </row>
    <row r="4371" spans="1:13" ht="13.5" hidden="1" x14ac:dyDescent="0.25">
      <c r="A4371" s="196" t="s">
        <v>3761</v>
      </c>
      <c r="B4371" s="196" t="s">
        <v>3762</v>
      </c>
      <c r="C4371" s="196" t="s">
        <v>3106</v>
      </c>
      <c r="D4371" s="196" t="s">
        <v>4012</v>
      </c>
      <c r="E4371" s="197" t="s">
        <v>11</v>
      </c>
      <c r="F4371" s="196" t="s">
        <v>11</v>
      </c>
      <c r="G4371" s="196">
        <v>92679</v>
      </c>
      <c r="H4371" s="196" t="s">
        <v>4518</v>
      </c>
      <c r="I4371" s="196" t="s">
        <v>96</v>
      </c>
      <c r="J4371" s="196" t="s">
        <v>62</v>
      </c>
      <c r="K4371" s="197">
        <v>210</v>
      </c>
      <c r="L4371" s="196" t="s">
        <v>63</v>
      </c>
      <c r="M4371"/>
    </row>
    <row r="4372" spans="1:13" ht="13.5" hidden="1" x14ac:dyDescent="0.25">
      <c r="A4372" s="196" t="s">
        <v>3761</v>
      </c>
      <c r="B4372" s="196" t="s">
        <v>3762</v>
      </c>
      <c r="C4372" s="196" t="s">
        <v>3106</v>
      </c>
      <c r="D4372" s="196" t="s">
        <v>4012</v>
      </c>
      <c r="E4372" s="197" t="s">
        <v>11</v>
      </c>
      <c r="F4372" s="196" t="s">
        <v>11</v>
      </c>
      <c r="G4372" s="196">
        <v>92680</v>
      </c>
      <c r="H4372" s="196" t="s">
        <v>4519</v>
      </c>
      <c r="I4372" s="196" t="s">
        <v>96</v>
      </c>
      <c r="J4372" s="196" t="s">
        <v>62</v>
      </c>
      <c r="K4372" s="197">
        <v>188.36</v>
      </c>
      <c r="L4372" s="196" t="s">
        <v>63</v>
      </c>
      <c r="M4372"/>
    </row>
    <row r="4373" spans="1:13" ht="13.5" hidden="1" x14ac:dyDescent="0.25">
      <c r="A4373" s="196" t="s">
        <v>3761</v>
      </c>
      <c r="B4373" s="196" t="s">
        <v>3762</v>
      </c>
      <c r="C4373" s="196" t="s">
        <v>3106</v>
      </c>
      <c r="D4373" s="196" t="s">
        <v>4012</v>
      </c>
      <c r="E4373" s="197" t="s">
        <v>11</v>
      </c>
      <c r="F4373" s="196" t="s">
        <v>11</v>
      </c>
      <c r="G4373" s="196">
        <v>92681</v>
      </c>
      <c r="H4373" s="196" t="s">
        <v>4520</v>
      </c>
      <c r="I4373" s="196" t="s">
        <v>96</v>
      </c>
      <c r="J4373" s="196" t="s">
        <v>62</v>
      </c>
      <c r="K4373" s="197">
        <v>65.66</v>
      </c>
      <c r="L4373" s="196" t="s">
        <v>63</v>
      </c>
      <c r="M4373"/>
    </row>
    <row r="4374" spans="1:13" ht="13.5" hidden="1" x14ac:dyDescent="0.25">
      <c r="A4374" s="196" t="s">
        <v>3761</v>
      </c>
      <c r="B4374" s="196" t="s">
        <v>3762</v>
      </c>
      <c r="C4374" s="196" t="s">
        <v>3106</v>
      </c>
      <c r="D4374" s="196" t="s">
        <v>4012</v>
      </c>
      <c r="E4374" s="197" t="s">
        <v>11</v>
      </c>
      <c r="F4374" s="196" t="s">
        <v>11</v>
      </c>
      <c r="G4374" s="196">
        <v>92682</v>
      </c>
      <c r="H4374" s="196" t="s">
        <v>4521</v>
      </c>
      <c r="I4374" s="196" t="s">
        <v>96</v>
      </c>
      <c r="J4374" s="196" t="s">
        <v>62</v>
      </c>
      <c r="K4374" s="197">
        <v>80.87</v>
      </c>
      <c r="L4374" s="196" t="s">
        <v>63</v>
      </c>
      <c r="M4374"/>
    </row>
    <row r="4375" spans="1:13" ht="13.5" hidden="1" x14ac:dyDescent="0.25">
      <c r="A4375" s="196" t="s">
        <v>3761</v>
      </c>
      <c r="B4375" s="196" t="s">
        <v>3762</v>
      </c>
      <c r="C4375" s="196" t="s">
        <v>3106</v>
      </c>
      <c r="D4375" s="196" t="s">
        <v>4012</v>
      </c>
      <c r="E4375" s="197" t="s">
        <v>11</v>
      </c>
      <c r="F4375" s="196" t="s">
        <v>11</v>
      </c>
      <c r="G4375" s="196">
        <v>92683</v>
      </c>
      <c r="H4375" s="196" t="s">
        <v>4522</v>
      </c>
      <c r="I4375" s="196" t="s">
        <v>96</v>
      </c>
      <c r="J4375" s="196" t="s">
        <v>62</v>
      </c>
      <c r="K4375" s="197">
        <v>93.54</v>
      </c>
      <c r="L4375" s="196" t="s">
        <v>63</v>
      </c>
      <c r="M4375"/>
    </row>
    <row r="4376" spans="1:13" ht="13.5" hidden="1" x14ac:dyDescent="0.25">
      <c r="A4376" s="196" t="s">
        <v>3761</v>
      </c>
      <c r="B4376" s="196" t="s">
        <v>3762</v>
      </c>
      <c r="C4376" s="196" t="s">
        <v>3106</v>
      </c>
      <c r="D4376" s="196" t="s">
        <v>4012</v>
      </c>
      <c r="E4376" s="197" t="s">
        <v>11</v>
      </c>
      <c r="F4376" s="196" t="s">
        <v>11</v>
      </c>
      <c r="G4376" s="196">
        <v>92684</v>
      </c>
      <c r="H4376" s="196" t="s">
        <v>4523</v>
      </c>
      <c r="I4376" s="196" t="s">
        <v>96</v>
      </c>
      <c r="J4376" s="196" t="s">
        <v>62</v>
      </c>
      <c r="K4376" s="197">
        <v>124.36</v>
      </c>
      <c r="L4376" s="196" t="s">
        <v>63</v>
      </c>
      <c r="M4376"/>
    </row>
    <row r="4377" spans="1:13" ht="13.5" hidden="1" x14ac:dyDescent="0.25">
      <c r="A4377" s="196" t="s">
        <v>3761</v>
      </c>
      <c r="B4377" s="196" t="s">
        <v>3762</v>
      </c>
      <c r="C4377" s="196" t="s">
        <v>3106</v>
      </c>
      <c r="D4377" s="196" t="s">
        <v>4012</v>
      </c>
      <c r="E4377" s="197" t="s">
        <v>11</v>
      </c>
      <c r="F4377" s="196" t="s">
        <v>11</v>
      </c>
      <c r="G4377" s="196">
        <v>92685</v>
      </c>
      <c r="H4377" s="196" t="s">
        <v>4524</v>
      </c>
      <c r="I4377" s="196" t="s">
        <v>96</v>
      </c>
      <c r="J4377" s="196" t="s">
        <v>62</v>
      </c>
      <c r="K4377" s="197">
        <v>196.1</v>
      </c>
      <c r="L4377" s="196" t="s">
        <v>63</v>
      </c>
      <c r="M4377"/>
    </row>
    <row r="4378" spans="1:13" ht="13.5" hidden="1" x14ac:dyDescent="0.25">
      <c r="A4378" s="196" t="s">
        <v>3761</v>
      </c>
      <c r="B4378" s="196" t="s">
        <v>3762</v>
      </c>
      <c r="C4378" s="196" t="s">
        <v>3106</v>
      </c>
      <c r="D4378" s="196" t="s">
        <v>4012</v>
      </c>
      <c r="E4378" s="197" t="s">
        <v>11</v>
      </c>
      <c r="F4378" s="196" t="s">
        <v>11</v>
      </c>
      <c r="G4378" s="196">
        <v>92686</v>
      </c>
      <c r="H4378" s="196" t="s">
        <v>4525</v>
      </c>
      <c r="I4378" s="196" t="s">
        <v>96</v>
      </c>
      <c r="J4378" s="196" t="s">
        <v>62</v>
      </c>
      <c r="K4378" s="197">
        <v>248.98</v>
      </c>
      <c r="L4378" s="196" t="s">
        <v>63</v>
      </c>
      <c r="M4378"/>
    </row>
    <row r="4379" spans="1:13" ht="13.5" hidden="1" x14ac:dyDescent="0.25">
      <c r="A4379" s="196" t="s">
        <v>3761</v>
      </c>
      <c r="B4379" s="196" t="s">
        <v>3762</v>
      </c>
      <c r="C4379" s="196" t="s">
        <v>3106</v>
      </c>
      <c r="D4379" s="196" t="s">
        <v>4012</v>
      </c>
      <c r="E4379" s="197" t="s">
        <v>11</v>
      </c>
      <c r="F4379" s="196" t="s">
        <v>11</v>
      </c>
      <c r="G4379" s="196">
        <v>92692</v>
      </c>
      <c r="H4379" s="196" t="s">
        <v>4526</v>
      </c>
      <c r="I4379" s="196" t="s">
        <v>96</v>
      </c>
      <c r="J4379" s="196" t="s">
        <v>62</v>
      </c>
      <c r="K4379" s="197">
        <v>18.3</v>
      </c>
      <c r="L4379" s="196" t="s">
        <v>63</v>
      </c>
      <c r="M4379"/>
    </row>
    <row r="4380" spans="1:13" ht="13.5" hidden="1" x14ac:dyDescent="0.25">
      <c r="A4380" s="196" t="s">
        <v>3761</v>
      </c>
      <c r="B4380" s="196" t="s">
        <v>3762</v>
      </c>
      <c r="C4380" s="196" t="s">
        <v>3106</v>
      </c>
      <c r="D4380" s="196" t="s">
        <v>4012</v>
      </c>
      <c r="E4380" s="197" t="s">
        <v>11</v>
      </c>
      <c r="F4380" s="196" t="s">
        <v>11</v>
      </c>
      <c r="G4380" s="196">
        <v>92693</v>
      </c>
      <c r="H4380" s="196" t="s">
        <v>4527</v>
      </c>
      <c r="I4380" s="196" t="s">
        <v>96</v>
      </c>
      <c r="J4380" s="196" t="s">
        <v>62</v>
      </c>
      <c r="K4380" s="197">
        <v>18.760000000000002</v>
      </c>
      <c r="L4380" s="196" t="s">
        <v>63</v>
      </c>
      <c r="M4380"/>
    </row>
    <row r="4381" spans="1:13" ht="13.5" hidden="1" x14ac:dyDescent="0.25">
      <c r="A4381" s="196" t="s">
        <v>3761</v>
      </c>
      <c r="B4381" s="196" t="s">
        <v>3762</v>
      </c>
      <c r="C4381" s="196" t="s">
        <v>3106</v>
      </c>
      <c r="D4381" s="196" t="s">
        <v>4012</v>
      </c>
      <c r="E4381" s="197" t="s">
        <v>11</v>
      </c>
      <c r="F4381" s="196" t="s">
        <v>11</v>
      </c>
      <c r="G4381" s="196">
        <v>92694</v>
      </c>
      <c r="H4381" s="196" t="s">
        <v>4528</v>
      </c>
      <c r="I4381" s="196" t="s">
        <v>96</v>
      </c>
      <c r="J4381" s="196" t="s">
        <v>62</v>
      </c>
      <c r="K4381" s="197">
        <v>29.3</v>
      </c>
      <c r="L4381" s="196" t="s">
        <v>63</v>
      </c>
      <c r="M4381"/>
    </row>
    <row r="4382" spans="1:13" ht="13.5" hidden="1" x14ac:dyDescent="0.25">
      <c r="A4382" s="196" t="s">
        <v>3761</v>
      </c>
      <c r="B4382" s="196" t="s">
        <v>3762</v>
      </c>
      <c r="C4382" s="196" t="s">
        <v>3106</v>
      </c>
      <c r="D4382" s="196" t="s">
        <v>4012</v>
      </c>
      <c r="E4382" s="197" t="s">
        <v>11</v>
      </c>
      <c r="F4382" s="196" t="s">
        <v>11</v>
      </c>
      <c r="G4382" s="196">
        <v>92695</v>
      </c>
      <c r="H4382" s="196" t="s">
        <v>4529</v>
      </c>
      <c r="I4382" s="196" t="s">
        <v>96</v>
      </c>
      <c r="J4382" s="196" t="s">
        <v>62</v>
      </c>
      <c r="K4382" s="197">
        <v>29.76</v>
      </c>
      <c r="L4382" s="196" t="s">
        <v>63</v>
      </c>
      <c r="M4382"/>
    </row>
    <row r="4383" spans="1:13" ht="13.5" hidden="1" x14ac:dyDescent="0.25">
      <c r="A4383" s="196" t="s">
        <v>3761</v>
      </c>
      <c r="B4383" s="196" t="s">
        <v>3762</v>
      </c>
      <c r="C4383" s="196" t="s">
        <v>3106</v>
      </c>
      <c r="D4383" s="196" t="s">
        <v>4012</v>
      </c>
      <c r="E4383" s="197" t="s">
        <v>11</v>
      </c>
      <c r="F4383" s="196" t="s">
        <v>11</v>
      </c>
      <c r="G4383" s="196">
        <v>92696</v>
      </c>
      <c r="H4383" s="196" t="s">
        <v>4530</v>
      </c>
      <c r="I4383" s="196" t="s">
        <v>96</v>
      </c>
      <c r="J4383" s="196" t="s">
        <v>62</v>
      </c>
      <c r="K4383" s="197">
        <v>46.15</v>
      </c>
      <c r="L4383" s="196" t="s">
        <v>63</v>
      </c>
      <c r="M4383"/>
    </row>
    <row r="4384" spans="1:13" ht="13.5" hidden="1" x14ac:dyDescent="0.25">
      <c r="A4384" s="196" t="s">
        <v>3761</v>
      </c>
      <c r="B4384" s="196" t="s">
        <v>3762</v>
      </c>
      <c r="C4384" s="196" t="s">
        <v>3106</v>
      </c>
      <c r="D4384" s="196" t="s">
        <v>4012</v>
      </c>
      <c r="E4384" s="197" t="s">
        <v>11</v>
      </c>
      <c r="F4384" s="196" t="s">
        <v>11</v>
      </c>
      <c r="G4384" s="196">
        <v>92697</v>
      </c>
      <c r="H4384" s="196" t="s">
        <v>4531</v>
      </c>
      <c r="I4384" s="196" t="s">
        <v>96</v>
      </c>
      <c r="J4384" s="196" t="s">
        <v>62</v>
      </c>
      <c r="K4384" s="197">
        <v>48.21</v>
      </c>
      <c r="L4384" s="196" t="s">
        <v>63</v>
      </c>
      <c r="M4384"/>
    </row>
    <row r="4385" spans="1:13" ht="13.5" hidden="1" x14ac:dyDescent="0.25">
      <c r="A4385" s="196" t="s">
        <v>3761</v>
      </c>
      <c r="B4385" s="196" t="s">
        <v>3762</v>
      </c>
      <c r="C4385" s="196" t="s">
        <v>3106</v>
      </c>
      <c r="D4385" s="196" t="s">
        <v>4012</v>
      </c>
      <c r="E4385" s="197" t="s">
        <v>11</v>
      </c>
      <c r="F4385" s="196" t="s">
        <v>11</v>
      </c>
      <c r="G4385" s="196">
        <v>92698</v>
      </c>
      <c r="H4385" s="196" t="s">
        <v>4532</v>
      </c>
      <c r="I4385" s="196" t="s">
        <v>96</v>
      </c>
      <c r="J4385" s="196" t="s">
        <v>62</v>
      </c>
      <c r="K4385" s="197">
        <v>27.12</v>
      </c>
      <c r="L4385" s="196" t="s">
        <v>63</v>
      </c>
      <c r="M4385"/>
    </row>
    <row r="4386" spans="1:13" ht="13.5" hidden="1" x14ac:dyDescent="0.25">
      <c r="A4386" s="196" t="s">
        <v>3761</v>
      </c>
      <c r="B4386" s="196" t="s">
        <v>3762</v>
      </c>
      <c r="C4386" s="196" t="s">
        <v>3106</v>
      </c>
      <c r="D4386" s="196" t="s">
        <v>4012</v>
      </c>
      <c r="E4386" s="197" t="s">
        <v>11</v>
      </c>
      <c r="F4386" s="196" t="s">
        <v>11</v>
      </c>
      <c r="G4386" s="196">
        <v>92699</v>
      </c>
      <c r="H4386" s="196" t="s">
        <v>4533</v>
      </c>
      <c r="I4386" s="196" t="s">
        <v>96</v>
      </c>
      <c r="J4386" s="196" t="s">
        <v>62</v>
      </c>
      <c r="K4386" s="197">
        <v>25.63</v>
      </c>
      <c r="L4386" s="196" t="s">
        <v>63</v>
      </c>
      <c r="M4386"/>
    </row>
    <row r="4387" spans="1:13" ht="13.5" hidden="1" x14ac:dyDescent="0.25">
      <c r="A4387" s="196" t="s">
        <v>3761</v>
      </c>
      <c r="B4387" s="196" t="s">
        <v>3762</v>
      </c>
      <c r="C4387" s="196" t="s">
        <v>3106</v>
      </c>
      <c r="D4387" s="196" t="s">
        <v>4012</v>
      </c>
      <c r="E4387" s="197" t="s">
        <v>11</v>
      </c>
      <c r="F4387" s="196" t="s">
        <v>11</v>
      </c>
      <c r="G4387" s="196">
        <v>92700</v>
      </c>
      <c r="H4387" s="196" t="s">
        <v>4534</v>
      </c>
      <c r="I4387" s="196" t="s">
        <v>96</v>
      </c>
      <c r="J4387" s="196" t="s">
        <v>62</v>
      </c>
      <c r="K4387" s="197">
        <v>44.49</v>
      </c>
      <c r="L4387" s="196" t="s">
        <v>63</v>
      </c>
      <c r="M4387"/>
    </row>
    <row r="4388" spans="1:13" ht="13.5" hidden="1" x14ac:dyDescent="0.25">
      <c r="A4388" s="196" t="s">
        <v>3761</v>
      </c>
      <c r="B4388" s="196" t="s">
        <v>3762</v>
      </c>
      <c r="C4388" s="196" t="s">
        <v>3106</v>
      </c>
      <c r="D4388" s="196" t="s">
        <v>4012</v>
      </c>
      <c r="E4388" s="197" t="s">
        <v>11</v>
      </c>
      <c r="F4388" s="196" t="s">
        <v>11</v>
      </c>
      <c r="G4388" s="196">
        <v>92701</v>
      </c>
      <c r="H4388" s="196" t="s">
        <v>4535</v>
      </c>
      <c r="I4388" s="196" t="s">
        <v>96</v>
      </c>
      <c r="J4388" s="196" t="s">
        <v>62</v>
      </c>
      <c r="K4388" s="197">
        <v>42.27</v>
      </c>
      <c r="L4388" s="196" t="s">
        <v>63</v>
      </c>
      <c r="M4388"/>
    </row>
    <row r="4389" spans="1:13" ht="13.5" hidden="1" x14ac:dyDescent="0.25">
      <c r="A4389" s="196" t="s">
        <v>3761</v>
      </c>
      <c r="B4389" s="196" t="s">
        <v>3762</v>
      </c>
      <c r="C4389" s="196" t="s">
        <v>3106</v>
      </c>
      <c r="D4389" s="196" t="s">
        <v>4012</v>
      </c>
      <c r="E4389" s="197" t="s">
        <v>11</v>
      </c>
      <c r="F4389" s="196" t="s">
        <v>11</v>
      </c>
      <c r="G4389" s="196">
        <v>92702</v>
      </c>
      <c r="H4389" s="196" t="s">
        <v>4536</v>
      </c>
      <c r="I4389" s="196" t="s">
        <v>96</v>
      </c>
      <c r="J4389" s="196" t="s">
        <v>62</v>
      </c>
      <c r="K4389" s="197">
        <v>69.95</v>
      </c>
      <c r="L4389" s="196" t="s">
        <v>63</v>
      </c>
      <c r="M4389"/>
    </row>
    <row r="4390" spans="1:13" ht="13.5" hidden="1" x14ac:dyDescent="0.25">
      <c r="A4390" s="196" t="s">
        <v>3761</v>
      </c>
      <c r="B4390" s="196" t="s">
        <v>3762</v>
      </c>
      <c r="C4390" s="196" t="s">
        <v>3106</v>
      </c>
      <c r="D4390" s="196" t="s">
        <v>4012</v>
      </c>
      <c r="E4390" s="197" t="s">
        <v>11</v>
      </c>
      <c r="F4390" s="196" t="s">
        <v>11</v>
      </c>
      <c r="G4390" s="196">
        <v>92703</v>
      </c>
      <c r="H4390" s="196" t="s">
        <v>4537</v>
      </c>
      <c r="I4390" s="196" t="s">
        <v>96</v>
      </c>
      <c r="J4390" s="196" t="s">
        <v>62</v>
      </c>
      <c r="K4390" s="197">
        <v>67.209999999999994</v>
      </c>
      <c r="L4390" s="196" t="s">
        <v>63</v>
      </c>
      <c r="M4390"/>
    </row>
    <row r="4391" spans="1:13" ht="13.5" hidden="1" x14ac:dyDescent="0.25">
      <c r="A4391" s="196" t="s">
        <v>3761</v>
      </c>
      <c r="B4391" s="196" t="s">
        <v>3762</v>
      </c>
      <c r="C4391" s="196" t="s">
        <v>3106</v>
      </c>
      <c r="D4391" s="196" t="s">
        <v>4012</v>
      </c>
      <c r="E4391" s="197" t="s">
        <v>11</v>
      </c>
      <c r="F4391" s="196" t="s">
        <v>11</v>
      </c>
      <c r="G4391" s="196">
        <v>92704</v>
      </c>
      <c r="H4391" s="196" t="s">
        <v>4538</v>
      </c>
      <c r="I4391" s="196" t="s">
        <v>96</v>
      </c>
      <c r="J4391" s="196" t="s">
        <v>62</v>
      </c>
      <c r="K4391" s="197">
        <v>34.46</v>
      </c>
      <c r="L4391" s="196" t="s">
        <v>63</v>
      </c>
      <c r="M4391"/>
    </row>
    <row r="4392" spans="1:13" ht="13.5" hidden="1" x14ac:dyDescent="0.25">
      <c r="A4392" s="196" t="s">
        <v>3761</v>
      </c>
      <c r="B4392" s="196" t="s">
        <v>3762</v>
      </c>
      <c r="C4392" s="196" t="s">
        <v>3106</v>
      </c>
      <c r="D4392" s="196" t="s">
        <v>4012</v>
      </c>
      <c r="E4392" s="197" t="s">
        <v>11</v>
      </c>
      <c r="F4392" s="196" t="s">
        <v>11</v>
      </c>
      <c r="G4392" s="196">
        <v>92705</v>
      </c>
      <c r="H4392" s="196" t="s">
        <v>4539</v>
      </c>
      <c r="I4392" s="196" t="s">
        <v>96</v>
      </c>
      <c r="J4392" s="196" t="s">
        <v>62</v>
      </c>
      <c r="K4392" s="197">
        <v>55.9</v>
      </c>
      <c r="L4392" s="196" t="s">
        <v>63</v>
      </c>
      <c r="M4392"/>
    </row>
    <row r="4393" spans="1:13" ht="13.5" hidden="1" x14ac:dyDescent="0.25">
      <c r="A4393" s="196" t="s">
        <v>3761</v>
      </c>
      <c r="B4393" s="196" t="s">
        <v>3762</v>
      </c>
      <c r="C4393" s="196" t="s">
        <v>3106</v>
      </c>
      <c r="D4393" s="196" t="s">
        <v>4012</v>
      </c>
      <c r="E4393" s="197" t="s">
        <v>11</v>
      </c>
      <c r="F4393" s="196" t="s">
        <v>11</v>
      </c>
      <c r="G4393" s="196">
        <v>92706</v>
      </c>
      <c r="H4393" s="196" t="s">
        <v>4540</v>
      </c>
      <c r="I4393" s="196" t="s">
        <v>96</v>
      </c>
      <c r="J4393" s="196" t="s">
        <v>62</v>
      </c>
      <c r="K4393" s="197">
        <v>90.58</v>
      </c>
      <c r="L4393" s="196" t="s">
        <v>63</v>
      </c>
      <c r="M4393"/>
    </row>
    <row r="4394" spans="1:13" ht="13.5" hidden="1" x14ac:dyDescent="0.25">
      <c r="A4394" s="196" t="s">
        <v>3761</v>
      </c>
      <c r="B4394" s="196" t="s">
        <v>3762</v>
      </c>
      <c r="C4394" s="196" t="s">
        <v>3106</v>
      </c>
      <c r="D4394" s="196" t="s">
        <v>4012</v>
      </c>
      <c r="E4394" s="197" t="s">
        <v>11</v>
      </c>
      <c r="F4394" s="196" t="s">
        <v>11</v>
      </c>
      <c r="G4394" s="196">
        <v>92889</v>
      </c>
      <c r="H4394" s="196" t="s">
        <v>4541</v>
      </c>
      <c r="I4394" s="196" t="s">
        <v>96</v>
      </c>
      <c r="J4394" s="196" t="s">
        <v>62</v>
      </c>
      <c r="K4394" s="197">
        <v>158.35</v>
      </c>
      <c r="L4394" s="196" t="s">
        <v>63</v>
      </c>
      <c r="M4394"/>
    </row>
    <row r="4395" spans="1:13" ht="13.5" hidden="1" x14ac:dyDescent="0.25">
      <c r="A4395" s="196" t="s">
        <v>3761</v>
      </c>
      <c r="B4395" s="196" t="s">
        <v>3762</v>
      </c>
      <c r="C4395" s="196" t="s">
        <v>3106</v>
      </c>
      <c r="D4395" s="196" t="s">
        <v>4012</v>
      </c>
      <c r="E4395" s="197" t="s">
        <v>11</v>
      </c>
      <c r="F4395" s="196" t="s">
        <v>11</v>
      </c>
      <c r="G4395" s="196">
        <v>92890</v>
      </c>
      <c r="H4395" s="196" t="s">
        <v>4542</v>
      </c>
      <c r="I4395" s="196" t="s">
        <v>96</v>
      </c>
      <c r="J4395" s="196" t="s">
        <v>62</v>
      </c>
      <c r="K4395" s="197">
        <v>236.77</v>
      </c>
      <c r="L4395" s="196" t="s">
        <v>63</v>
      </c>
      <c r="M4395"/>
    </row>
    <row r="4396" spans="1:13" ht="13.5" hidden="1" x14ac:dyDescent="0.25">
      <c r="A4396" s="196" t="s">
        <v>3761</v>
      </c>
      <c r="B4396" s="196" t="s">
        <v>3762</v>
      </c>
      <c r="C4396" s="196" t="s">
        <v>3106</v>
      </c>
      <c r="D4396" s="196" t="s">
        <v>4012</v>
      </c>
      <c r="E4396" s="197" t="s">
        <v>11</v>
      </c>
      <c r="F4396" s="196" t="s">
        <v>11</v>
      </c>
      <c r="G4396" s="196">
        <v>92891</v>
      </c>
      <c r="H4396" s="196" t="s">
        <v>4543</v>
      </c>
      <c r="I4396" s="196" t="s">
        <v>96</v>
      </c>
      <c r="J4396" s="196" t="s">
        <v>62</v>
      </c>
      <c r="K4396" s="197">
        <v>344.02</v>
      </c>
      <c r="L4396" s="196" t="s">
        <v>63</v>
      </c>
      <c r="M4396"/>
    </row>
    <row r="4397" spans="1:13" ht="13.5" hidden="1" x14ac:dyDescent="0.25">
      <c r="A4397" s="196" t="s">
        <v>3761</v>
      </c>
      <c r="B4397" s="196" t="s">
        <v>3762</v>
      </c>
      <c r="C4397" s="196" t="s">
        <v>3106</v>
      </c>
      <c r="D4397" s="196" t="s">
        <v>4012</v>
      </c>
      <c r="E4397" s="197" t="s">
        <v>11</v>
      </c>
      <c r="F4397" s="196" t="s">
        <v>11</v>
      </c>
      <c r="G4397" s="196">
        <v>92892</v>
      </c>
      <c r="H4397" s="196" t="s">
        <v>4544</v>
      </c>
      <c r="I4397" s="196" t="s">
        <v>96</v>
      </c>
      <c r="J4397" s="196" t="s">
        <v>62</v>
      </c>
      <c r="K4397" s="197">
        <v>70.930000000000007</v>
      </c>
      <c r="L4397" s="196" t="s">
        <v>63</v>
      </c>
      <c r="M4397"/>
    </row>
    <row r="4398" spans="1:13" ht="13.5" hidden="1" x14ac:dyDescent="0.25">
      <c r="A4398" s="196" t="s">
        <v>3761</v>
      </c>
      <c r="B4398" s="196" t="s">
        <v>3762</v>
      </c>
      <c r="C4398" s="196" t="s">
        <v>3106</v>
      </c>
      <c r="D4398" s="196" t="s">
        <v>4012</v>
      </c>
      <c r="E4398" s="197" t="s">
        <v>11</v>
      </c>
      <c r="F4398" s="196" t="s">
        <v>11</v>
      </c>
      <c r="G4398" s="196">
        <v>92893</v>
      </c>
      <c r="H4398" s="196" t="s">
        <v>4545</v>
      </c>
      <c r="I4398" s="196" t="s">
        <v>96</v>
      </c>
      <c r="J4398" s="196" t="s">
        <v>62</v>
      </c>
      <c r="K4398" s="197">
        <v>98.95</v>
      </c>
      <c r="L4398" s="196" t="s">
        <v>63</v>
      </c>
      <c r="M4398"/>
    </row>
    <row r="4399" spans="1:13" ht="13.5" hidden="1" x14ac:dyDescent="0.25">
      <c r="A4399" s="196" t="s">
        <v>3761</v>
      </c>
      <c r="B4399" s="196" t="s">
        <v>3762</v>
      </c>
      <c r="C4399" s="196" t="s">
        <v>3106</v>
      </c>
      <c r="D4399" s="196" t="s">
        <v>4012</v>
      </c>
      <c r="E4399" s="197" t="s">
        <v>11</v>
      </c>
      <c r="F4399" s="196" t="s">
        <v>11</v>
      </c>
      <c r="G4399" s="196">
        <v>92894</v>
      </c>
      <c r="H4399" s="196" t="s">
        <v>4546</v>
      </c>
      <c r="I4399" s="196" t="s">
        <v>96</v>
      </c>
      <c r="J4399" s="196" t="s">
        <v>62</v>
      </c>
      <c r="K4399" s="197">
        <v>117.56</v>
      </c>
      <c r="L4399" s="196" t="s">
        <v>63</v>
      </c>
      <c r="M4399"/>
    </row>
    <row r="4400" spans="1:13" ht="13.5" hidden="1" x14ac:dyDescent="0.25">
      <c r="A4400" s="196" t="s">
        <v>3761</v>
      </c>
      <c r="B4400" s="196" t="s">
        <v>3762</v>
      </c>
      <c r="C4400" s="196" t="s">
        <v>3106</v>
      </c>
      <c r="D4400" s="196" t="s">
        <v>4012</v>
      </c>
      <c r="E4400" s="197" t="s">
        <v>11</v>
      </c>
      <c r="F4400" s="196" t="s">
        <v>11</v>
      </c>
      <c r="G4400" s="196">
        <v>92895</v>
      </c>
      <c r="H4400" s="196" t="s">
        <v>4547</v>
      </c>
      <c r="I4400" s="196" t="s">
        <v>96</v>
      </c>
      <c r="J4400" s="196" t="s">
        <v>62</v>
      </c>
      <c r="K4400" s="197">
        <v>158.28</v>
      </c>
      <c r="L4400" s="196" t="s">
        <v>63</v>
      </c>
      <c r="M4400"/>
    </row>
    <row r="4401" spans="1:13" ht="13.5" hidden="1" x14ac:dyDescent="0.25">
      <c r="A4401" s="196" t="s">
        <v>3761</v>
      </c>
      <c r="B4401" s="196" t="s">
        <v>3762</v>
      </c>
      <c r="C4401" s="196" t="s">
        <v>3106</v>
      </c>
      <c r="D4401" s="196" t="s">
        <v>4012</v>
      </c>
      <c r="E4401" s="197" t="s">
        <v>11</v>
      </c>
      <c r="F4401" s="196" t="s">
        <v>11</v>
      </c>
      <c r="G4401" s="196">
        <v>92896</v>
      </c>
      <c r="H4401" s="196" t="s">
        <v>4548</v>
      </c>
      <c r="I4401" s="196" t="s">
        <v>96</v>
      </c>
      <c r="J4401" s="196" t="s">
        <v>62</v>
      </c>
      <c r="K4401" s="197">
        <v>239.1</v>
      </c>
      <c r="L4401" s="196" t="s">
        <v>63</v>
      </c>
      <c r="M4401"/>
    </row>
    <row r="4402" spans="1:13" ht="13.5" hidden="1" x14ac:dyDescent="0.25">
      <c r="A4402" s="196" t="s">
        <v>3761</v>
      </c>
      <c r="B4402" s="196" t="s">
        <v>3762</v>
      </c>
      <c r="C4402" s="196" t="s">
        <v>3106</v>
      </c>
      <c r="D4402" s="196" t="s">
        <v>4012</v>
      </c>
      <c r="E4402" s="197" t="s">
        <v>11</v>
      </c>
      <c r="F4402" s="196" t="s">
        <v>11</v>
      </c>
      <c r="G4402" s="196">
        <v>92897</v>
      </c>
      <c r="H4402" s="196" t="s">
        <v>4549</v>
      </c>
      <c r="I4402" s="196" t="s">
        <v>96</v>
      </c>
      <c r="J4402" s="196" t="s">
        <v>62</v>
      </c>
      <c r="K4402" s="197">
        <v>348.81</v>
      </c>
      <c r="L4402" s="196" t="s">
        <v>63</v>
      </c>
      <c r="M4402"/>
    </row>
    <row r="4403" spans="1:13" ht="13.5" hidden="1" x14ac:dyDescent="0.25">
      <c r="A4403" s="196" t="s">
        <v>3761</v>
      </c>
      <c r="B4403" s="196" t="s">
        <v>3762</v>
      </c>
      <c r="C4403" s="196" t="s">
        <v>3106</v>
      </c>
      <c r="D4403" s="196" t="s">
        <v>4012</v>
      </c>
      <c r="E4403" s="197" t="s">
        <v>11</v>
      </c>
      <c r="F4403" s="196" t="s">
        <v>11</v>
      </c>
      <c r="G4403" s="196">
        <v>92898</v>
      </c>
      <c r="H4403" s="196" t="s">
        <v>4550</v>
      </c>
      <c r="I4403" s="196" t="s">
        <v>96</v>
      </c>
      <c r="J4403" s="196" t="s">
        <v>62</v>
      </c>
      <c r="K4403" s="197">
        <v>57.98</v>
      </c>
      <c r="L4403" s="196" t="s">
        <v>63</v>
      </c>
      <c r="M4403"/>
    </row>
    <row r="4404" spans="1:13" ht="13.5" hidden="1" x14ac:dyDescent="0.25">
      <c r="A4404" s="196" t="s">
        <v>3761</v>
      </c>
      <c r="B4404" s="196" t="s">
        <v>3762</v>
      </c>
      <c r="C4404" s="196" t="s">
        <v>3106</v>
      </c>
      <c r="D4404" s="196" t="s">
        <v>4012</v>
      </c>
      <c r="E4404" s="197" t="s">
        <v>11</v>
      </c>
      <c r="F4404" s="196" t="s">
        <v>11</v>
      </c>
      <c r="G4404" s="196">
        <v>92899</v>
      </c>
      <c r="H4404" s="196" t="s">
        <v>4551</v>
      </c>
      <c r="I4404" s="196" t="s">
        <v>96</v>
      </c>
      <c r="J4404" s="196" t="s">
        <v>62</v>
      </c>
      <c r="K4404" s="197">
        <v>84.23</v>
      </c>
      <c r="L4404" s="196" t="s">
        <v>63</v>
      </c>
      <c r="M4404"/>
    </row>
    <row r="4405" spans="1:13" ht="13.5" hidden="1" x14ac:dyDescent="0.25">
      <c r="A4405" s="196" t="s">
        <v>3761</v>
      </c>
      <c r="B4405" s="196" t="s">
        <v>3762</v>
      </c>
      <c r="C4405" s="196" t="s">
        <v>3106</v>
      </c>
      <c r="D4405" s="196" t="s">
        <v>4012</v>
      </c>
      <c r="E4405" s="197" t="s">
        <v>11</v>
      </c>
      <c r="F4405" s="196" t="s">
        <v>11</v>
      </c>
      <c r="G4405" s="196">
        <v>92900</v>
      </c>
      <c r="H4405" s="196" t="s">
        <v>4552</v>
      </c>
      <c r="I4405" s="196" t="s">
        <v>96</v>
      </c>
      <c r="J4405" s="196" t="s">
        <v>62</v>
      </c>
      <c r="K4405" s="197">
        <v>100.78</v>
      </c>
      <c r="L4405" s="196" t="s">
        <v>63</v>
      </c>
      <c r="M4405"/>
    </row>
    <row r="4406" spans="1:13" ht="13.5" hidden="1" x14ac:dyDescent="0.25">
      <c r="A4406" s="196" t="s">
        <v>3761</v>
      </c>
      <c r="B4406" s="196" t="s">
        <v>3762</v>
      </c>
      <c r="C4406" s="196" t="s">
        <v>3106</v>
      </c>
      <c r="D4406" s="196" t="s">
        <v>4012</v>
      </c>
      <c r="E4406" s="197" t="s">
        <v>11</v>
      </c>
      <c r="F4406" s="196" t="s">
        <v>11</v>
      </c>
      <c r="G4406" s="196">
        <v>92901</v>
      </c>
      <c r="H4406" s="196" t="s">
        <v>4553</v>
      </c>
      <c r="I4406" s="196" t="s">
        <v>96</v>
      </c>
      <c r="J4406" s="196" t="s">
        <v>62</v>
      </c>
      <c r="K4406" s="197">
        <v>138.97</v>
      </c>
      <c r="L4406" s="196" t="s">
        <v>63</v>
      </c>
      <c r="M4406"/>
    </row>
    <row r="4407" spans="1:13" ht="13.5" hidden="1" x14ac:dyDescent="0.25">
      <c r="A4407" s="196" t="s">
        <v>3761</v>
      </c>
      <c r="B4407" s="196" t="s">
        <v>3762</v>
      </c>
      <c r="C4407" s="196" t="s">
        <v>3106</v>
      </c>
      <c r="D4407" s="196" t="s">
        <v>4012</v>
      </c>
      <c r="E4407" s="197" t="s">
        <v>11</v>
      </c>
      <c r="F4407" s="196" t="s">
        <v>11</v>
      </c>
      <c r="G4407" s="196">
        <v>92902</v>
      </c>
      <c r="H4407" s="196" t="s">
        <v>4554</v>
      </c>
      <c r="I4407" s="196" t="s">
        <v>96</v>
      </c>
      <c r="J4407" s="196" t="s">
        <v>62</v>
      </c>
      <c r="K4407" s="197">
        <v>215.95</v>
      </c>
      <c r="L4407" s="196" t="s">
        <v>63</v>
      </c>
      <c r="M4407"/>
    </row>
    <row r="4408" spans="1:13" ht="13.5" hidden="1" x14ac:dyDescent="0.25">
      <c r="A4408" s="196" t="s">
        <v>3761</v>
      </c>
      <c r="B4408" s="196" t="s">
        <v>3762</v>
      </c>
      <c r="C4408" s="196" t="s">
        <v>3106</v>
      </c>
      <c r="D4408" s="196" t="s">
        <v>4012</v>
      </c>
      <c r="E4408" s="197" t="s">
        <v>11</v>
      </c>
      <c r="F4408" s="196" t="s">
        <v>11</v>
      </c>
      <c r="G4408" s="196">
        <v>92903</v>
      </c>
      <c r="H4408" s="196" t="s">
        <v>4555</v>
      </c>
      <c r="I4408" s="196" t="s">
        <v>96</v>
      </c>
      <c r="J4408" s="196" t="s">
        <v>62</v>
      </c>
      <c r="K4408" s="197">
        <v>321.89999999999998</v>
      </c>
      <c r="L4408" s="196" t="s">
        <v>63</v>
      </c>
      <c r="M4408"/>
    </row>
    <row r="4409" spans="1:13" ht="13.5" hidden="1" x14ac:dyDescent="0.25">
      <c r="A4409" s="196" t="s">
        <v>3761</v>
      </c>
      <c r="B4409" s="196" t="s">
        <v>3762</v>
      </c>
      <c r="C4409" s="196" t="s">
        <v>3106</v>
      </c>
      <c r="D4409" s="196" t="s">
        <v>4012</v>
      </c>
      <c r="E4409" s="197" t="s">
        <v>11</v>
      </c>
      <c r="F4409" s="196" t="s">
        <v>11</v>
      </c>
      <c r="G4409" s="196">
        <v>92904</v>
      </c>
      <c r="H4409" s="196" t="s">
        <v>4556</v>
      </c>
      <c r="I4409" s="196" t="s">
        <v>96</v>
      </c>
      <c r="J4409" s="196" t="s">
        <v>62</v>
      </c>
      <c r="K4409" s="197">
        <v>39.11</v>
      </c>
      <c r="L4409" s="196" t="s">
        <v>63</v>
      </c>
      <c r="M4409"/>
    </row>
    <row r="4410" spans="1:13" ht="13.5" hidden="1" x14ac:dyDescent="0.25">
      <c r="A4410" s="196" t="s">
        <v>3761</v>
      </c>
      <c r="B4410" s="196" t="s">
        <v>3762</v>
      </c>
      <c r="C4410" s="196" t="s">
        <v>3106</v>
      </c>
      <c r="D4410" s="196" t="s">
        <v>4012</v>
      </c>
      <c r="E4410" s="197" t="s">
        <v>11</v>
      </c>
      <c r="F4410" s="196" t="s">
        <v>11</v>
      </c>
      <c r="G4410" s="196">
        <v>92905</v>
      </c>
      <c r="H4410" s="196" t="s">
        <v>4557</v>
      </c>
      <c r="I4410" s="196" t="s">
        <v>96</v>
      </c>
      <c r="J4410" s="196" t="s">
        <v>62</v>
      </c>
      <c r="K4410" s="197">
        <v>56.46</v>
      </c>
      <c r="L4410" s="196" t="s">
        <v>63</v>
      </c>
      <c r="M4410"/>
    </row>
    <row r="4411" spans="1:13" ht="13.5" hidden="1" x14ac:dyDescent="0.25">
      <c r="A4411" s="196" t="s">
        <v>3761</v>
      </c>
      <c r="B4411" s="196" t="s">
        <v>3762</v>
      </c>
      <c r="C4411" s="196" t="s">
        <v>3106</v>
      </c>
      <c r="D4411" s="196" t="s">
        <v>4012</v>
      </c>
      <c r="E4411" s="197" t="s">
        <v>11</v>
      </c>
      <c r="F4411" s="196" t="s">
        <v>11</v>
      </c>
      <c r="G4411" s="196">
        <v>92906</v>
      </c>
      <c r="H4411" s="196" t="s">
        <v>4558</v>
      </c>
      <c r="I4411" s="196" t="s">
        <v>96</v>
      </c>
      <c r="J4411" s="196" t="s">
        <v>62</v>
      </c>
      <c r="K4411" s="197">
        <v>70.38</v>
      </c>
      <c r="L4411" s="196" t="s">
        <v>63</v>
      </c>
      <c r="M4411"/>
    </row>
    <row r="4412" spans="1:13" ht="13.5" hidden="1" x14ac:dyDescent="0.25">
      <c r="A4412" s="196" t="s">
        <v>3761</v>
      </c>
      <c r="B4412" s="196" t="s">
        <v>3762</v>
      </c>
      <c r="C4412" s="196" t="s">
        <v>3106</v>
      </c>
      <c r="D4412" s="196" t="s">
        <v>4012</v>
      </c>
      <c r="E4412" s="197" t="s">
        <v>11</v>
      </c>
      <c r="F4412" s="196" t="s">
        <v>11</v>
      </c>
      <c r="G4412" s="196">
        <v>92907</v>
      </c>
      <c r="H4412" s="196" t="s">
        <v>4559</v>
      </c>
      <c r="I4412" s="196" t="s">
        <v>96</v>
      </c>
      <c r="J4412" s="196" t="s">
        <v>62</v>
      </c>
      <c r="K4412" s="197">
        <v>88.19</v>
      </c>
      <c r="L4412" s="196" t="s">
        <v>63</v>
      </c>
      <c r="M4412"/>
    </row>
    <row r="4413" spans="1:13" ht="13.5" hidden="1" x14ac:dyDescent="0.25">
      <c r="A4413" s="196" t="s">
        <v>3761</v>
      </c>
      <c r="B4413" s="196" t="s">
        <v>3762</v>
      </c>
      <c r="C4413" s="196" t="s">
        <v>3106</v>
      </c>
      <c r="D4413" s="196" t="s">
        <v>4012</v>
      </c>
      <c r="E4413" s="197" t="s">
        <v>11</v>
      </c>
      <c r="F4413" s="196" t="s">
        <v>11</v>
      </c>
      <c r="G4413" s="196">
        <v>92908</v>
      </c>
      <c r="H4413" s="196" t="s">
        <v>4560</v>
      </c>
      <c r="I4413" s="196" t="s">
        <v>96</v>
      </c>
      <c r="J4413" s="196" t="s">
        <v>62</v>
      </c>
      <c r="K4413" s="197">
        <v>88.19</v>
      </c>
      <c r="L4413" s="196" t="s">
        <v>63</v>
      </c>
      <c r="M4413"/>
    </row>
    <row r="4414" spans="1:13" ht="13.5" hidden="1" x14ac:dyDescent="0.25">
      <c r="A4414" s="196" t="s">
        <v>3761</v>
      </c>
      <c r="B4414" s="196" t="s">
        <v>3762</v>
      </c>
      <c r="C4414" s="196" t="s">
        <v>3106</v>
      </c>
      <c r="D4414" s="196" t="s">
        <v>4012</v>
      </c>
      <c r="E4414" s="197" t="s">
        <v>11</v>
      </c>
      <c r="F4414" s="196" t="s">
        <v>11</v>
      </c>
      <c r="G4414" s="196">
        <v>92909</v>
      </c>
      <c r="H4414" s="196" t="s">
        <v>4561</v>
      </c>
      <c r="I4414" s="196" t="s">
        <v>96</v>
      </c>
      <c r="J4414" s="196" t="s">
        <v>62</v>
      </c>
      <c r="K4414" s="197">
        <v>88.19</v>
      </c>
      <c r="L4414" s="196" t="s">
        <v>63</v>
      </c>
      <c r="M4414"/>
    </row>
    <row r="4415" spans="1:13" ht="13.5" hidden="1" x14ac:dyDescent="0.25">
      <c r="A4415" s="196" t="s">
        <v>3761</v>
      </c>
      <c r="B4415" s="196" t="s">
        <v>3762</v>
      </c>
      <c r="C4415" s="196" t="s">
        <v>3106</v>
      </c>
      <c r="D4415" s="196" t="s">
        <v>4012</v>
      </c>
      <c r="E4415" s="197" t="s">
        <v>11</v>
      </c>
      <c r="F4415" s="196" t="s">
        <v>11</v>
      </c>
      <c r="G4415" s="196">
        <v>92910</v>
      </c>
      <c r="H4415" s="196" t="s">
        <v>4562</v>
      </c>
      <c r="I4415" s="196" t="s">
        <v>96</v>
      </c>
      <c r="J4415" s="196" t="s">
        <v>62</v>
      </c>
      <c r="K4415" s="197">
        <v>125.03</v>
      </c>
      <c r="L4415" s="196" t="s">
        <v>63</v>
      </c>
      <c r="M4415"/>
    </row>
    <row r="4416" spans="1:13" ht="13.5" hidden="1" x14ac:dyDescent="0.25">
      <c r="A4416" s="196" t="s">
        <v>3761</v>
      </c>
      <c r="B4416" s="196" t="s">
        <v>3762</v>
      </c>
      <c r="C4416" s="196" t="s">
        <v>3106</v>
      </c>
      <c r="D4416" s="196" t="s">
        <v>4012</v>
      </c>
      <c r="E4416" s="197" t="s">
        <v>11</v>
      </c>
      <c r="F4416" s="196" t="s">
        <v>11</v>
      </c>
      <c r="G4416" s="196">
        <v>92911</v>
      </c>
      <c r="H4416" s="196" t="s">
        <v>4563</v>
      </c>
      <c r="I4416" s="196" t="s">
        <v>96</v>
      </c>
      <c r="J4416" s="196" t="s">
        <v>62</v>
      </c>
      <c r="K4416" s="197">
        <v>125.03</v>
      </c>
      <c r="L4416" s="196" t="s">
        <v>63</v>
      </c>
      <c r="M4416"/>
    </row>
    <row r="4417" spans="1:13" ht="13.5" hidden="1" x14ac:dyDescent="0.25">
      <c r="A4417" s="196" t="s">
        <v>3761</v>
      </c>
      <c r="B4417" s="196" t="s">
        <v>3762</v>
      </c>
      <c r="C4417" s="196" t="s">
        <v>3106</v>
      </c>
      <c r="D4417" s="196" t="s">
        <v>4012</v>
      </c>
      <c r="E4417" s="197" t="s">
        <v>11</v>
      </c>
      <c r="F4417" s="196" t="s">
        <v>11</v>
      </c>
      <c r="G4417" s="196">
        <v>92912</v>
      </c>
      <c r="H4417" s="196" t="s">
        <v>4564</v>
      </c>
      <c r="I4417" s="196" t="s">
        <v>96</v>
      </c>
      <c r="J4417" s="196" t="s">
        <v>62</v>
      </c>
      <c r="K4417" s="197">
        <v>165.02</v>
      </c>
      <c r="L4417" s="196" t="s">
        <v>63</v>
      </c>
      <c r="M4417"/>
    </row>
    <row r="4418" spans="1:13" ht="13.5" hidden="1" x14ac:dyDescent="0.25">
      <c r="A4418" s="196" t="s">
        <v>3761</v>
      </c>
      <c r="B4418" s="196" t="s">
        <v>3762</v>
      </c>
      <c r="C4418" s="196" t="s">
        <v>3106</v>
      </c>
      <c r="D4418" s="196" t="s">
        <v>4012</v>
      </c>
      <c r="E4418" s="197" t="s">
        <v>11</v>
      </c>
      <c r="F4418" s="196" t="s">
        <v>11</v>
      </c>
      <c r="G4418" s="196">
        <v>92913</v>
      </c>
      <c r="H4418" s="196" t="s">
        <v>4565</v>
      </c>
      <c r="I4418" s="196" t="s">
        <v>96</v>
      </c>
      <c r="J4418" s="196" t="s">
        <v>62</v>
      </c>
      <c r="K4418" s="197">
        <v>168.94</v>
      </c>
      <c r="L4418" s="196" t="s">
        <v>63</v>
      </c>
      <c r="M4418"/>
    </row>
    <row r="4419" spans="1:13" ht="13.5" hidden="1" x14ac:dyDescent="0.25">
      <c r="A4419" s="196" t="s">
        <v>3761</v>
      </c>
      <c r="B4419" s="196" t="s">
        <v>3762</v>
      </c>
      <c r="C4419" s="196" t="s">
        <v>3106</v>
      </c>
      <c r="D4419" s="196" t="s">
        <v>4012</v>
      </c>
      <c r="E4419" s="197" t="s">
        <v>11</v>
      </c>
      <c r="F4419" s="196" t="s">
        <v>11</v>
      </c>
      <c r="G4419" s="196">
        <v>92914</v>
      </c>
      <c r="H4419" s="196" t="s">
        <v>4566</v>
      </c>
      <c r="I4419" s="196" t="s">
        <v>96</v>
      </c>
      <c r="J4419" s="196" t="s">
        <v>62</v>
      </c>
      <c r="K4419" s="197">
        <v>168.94</v>
      </c>
      <c r="L4419" s="196" t="s">
        <v>63</v>
      </c>
      <c r="M4419"/>
    </row>
    <row r="4420" spans="1:13" ht="13.5" hidden="1" x14ac:dyDescent="0.25">
      <c r="A4420" s="196" t="s">
        <v>3761</v>
      </c>
      <c r="B4420" s="196" t="s">
        <v>3762</v>
      </c>
      <c r="C4420" s="196" t="s">
        <v>3106</v>
      </c>
      <c r="D4420" s="196" t="s">
        <v>4012</v>
      </c>
      <c r="E4420" s="197" t="s">
        <v>11</v>
      </c>
      <c r="F4420" s="196" t="s">
        <v>11</v>
      </c>
      <c r="G4420" s="196">
        <v>92918</v>
      </c>
      <c r="H4420" s="196" t="s">
        <v>4567</v>
      </c>
      <c r="I4420" s="196" t="s">
        <v>96</v>
      </c>
      <c r="J4420" s="196" t="s">
        <v>62</v>
      </c>
      <c r="K4420" s="197">
        <v>48.59</v>
      </c>
      <c r="L4420" s="196" t="s">
        <v>63</v>
      </c>
      <c r="M4420"/>
    </row>
    <row r="4421" spans="1:13" ht="13.5" hidden="1" x14ac:dyDescent="0.25">
      <c r="A4421" s="196" t="s">
        <v>3761</v>
      </c>
      <c r="B4421" s="196" t="s">
        <v>3762</v>
      </c>
      <c r="C4421" s="196" t="s">
        <v>3106</v>
      </c>
      <c r="D4421" s="196" t="s">
        <v>4012</v>
      </c>
      <c r="E4421" s="197" t="s">
        <v>11</v>
      </c>
      <c r="F4421" s="196" t="s">
        <v>11</v>
      </c>
      <c r="G4421" s="196">
        <v>92920</v>
      </c>
      <c r="H4421" s="196" t="s">
        <v>4568</v>
      </c>
      <c r="I4421" s="196" t="s">
        <v>96</v>
      </c>
      <c r="J4421" s="196" t="s">
        <v>62</v>
      </c>
      <c r="K4421" s="197">
        <v>48.88</v>
      </c>
      <c r="L4421" s="196" t="s">
        <v>63</v>
      </c>
      <c r="M4421"/>
    </row>
    <row r="4422" spans="1:13" ht="13.5" hidden="1" x14ac:dyDescent="0.25">
      <c r="A4422" s="196" t="s">
        <v>3761</v>
      </c>
      <c r="B4422" s="196" t="s">
        <v>3762</v>
      </c>
      <c r="C4422" s="196" t="s">
        <v>3106</v>
      </c>
      <c r="D4422" s="196" t="s">
        <v>4012</v>
      </c>
      <c r="E4422" s="197" t="s">
        <v>11</v>
      </c>
      <c r="F4422" s="196" t="s">
        <v>11</v>
      </c>
      <c r="G4422" s="196">
        <v>92925</v>
      </c>
      <c r="H4422" s="196" t="s">
        <v>4569</v>
      </c>
      <c r="I4422" s="196" t="s">
        <v>96</v>
      </c>
      <c r="J4422" s="196" t="s">
        <v>62</v>
      </c>
      <c r="K4422" s="197">
        <v>59.27</v>
      </c>
      <c r="L4422" s="196" t="s">
        <v>63</v>
      </c>
      <c r="M4422"/>
    </row>
    <row r="4423" spans="1:13" ht="13.5" hidden="1" x14ac:dyDescent="0.25">
      <c r="A4423" s="196" t="s">
        <v>3761</v>
      </c>
      <c r="B4423" s="196" t="s">
        <v>3762</v>
      </c>
      <c r="C4423" s="196" t="s">
        <v>3106</v>
      </c>
      <c r="D4423" s="196" t="s">
        <v>4012</v>
      </c>
      <c r="E4423" s="197" t="s">
        <v>11</v>
      </c>
      <c r="F4423" s="196" t="s">
        <v>11</v>
      </c>
      <c r="G4423" s="196">
        <v>92926</v>
      </c>
      <c r="H4423" s="196" t="s">
        <v>4570</v>
      </c>
      <c r="I4423" s="196" t="s">
        <v>96</v>
      </c>
      <c r="J4423" s="196" t="s">
        <v>62</v>
      </c>
      <c r="K4423" s="197">
        <v>59.26</v>
      </c>
      <c r="L4423" s="196" t="s">
        <v>63</v>
      </c>
      <c r="M4423"/>
    </row>
    <row r="4424" spans="1:13" ht="13.5" hidden="1" x14ac:dyDescent="0.25">
      <c r="A4424" s="196" t="s">
        <v>3761</v>
      </c>
      <c r="B4424" s="196" t="s">
        <v>3762</v>
      </c>
      <c r="C4424" s="196" t="s">
        <v>3106</v>
      </c>
      <c r="D4424" s="196" t="s">
        <v>4012</v>
      </c>
      <c r="E4424" s="197" t="s">
        <v>11</v>
      </c>
      <c r="F4424" s="196" t="s">
        <v>11</v>
      </c>
      <c r="G4424" s="196">
        <v>92927</v>
      </c>
      <c r="H4424" s="196" t="s">
        <v>4571</v>
      </c>
      <c r="I4424" s="196" t="s">
        <v>96</v>
      </c>
      <c r="J4424" s="196" t="s">
        <v>62</v>
      </c>
      <c r="K4424" s="197">
        <v>59.26</v>
      </c>
      <c r="L4424" s="196" t="s">
        <v>63</v>
      </c>
      <c r="M4424"/>
    </row>
    <row r="4425" spans="1:13" ht="13.5" hidden="1" x14ac:dyDescent="0.25">
      <c r="A4425" s="196" t="s">
        <v>3761</v>
      </c>
      <c r="B4425" s="196" t="s">
        <v>3762</v>
      </c>
      <c r="C4425" s="196" t="s">
        <v>3106</v>
      </c>
      <c r="D4425" s="196" t="s">
        <v>4012</v>
      </c>
      <c r="E4425" s="197" t="s">
        <v>11</v>
      </c>
      <c r="F4425" s="196" t="s">
        <v>11</v>
      </c>
      <c r="G4425" s="196">
        <v>92928</v>
      </c>
      <c r="H4425" s="196" t="s">
        <v>4572</v>
      </c>
      <c r="I4425" s="196" t="s">
        <v>96</v>
      </c>
      <c r="J4425" s="196" t="s">
        <v>62</v>
      </c>
      <c r="K4425" s="197">
        <v>67.44</v>
      </c>
      <c r="L4425" s="196" t="s">
        <v>63</v>
      </c>
      <c r="M4425"/>
    </row>
    <row r="4426" spans="1:13" ht="13.5" hidden="1" x14ac:dyDescent="0.25">
      <c r="A4426" s="196" t="s">
        <v>3761</v>
      </c>
      <c r="B4426" s="196" t="s">
        <v>3762</v>
      </c>
      <c r="C4426" s="196" t="s">
        <v>3106</v>
      </c>
      <c r="D4426" s="196" t="s">
        <v>4012</v>
      </c>
      <c r="E4426" s="197" t="s">
        <v>11</v>
      </c>
      <c r="F4426" s="196" t="s">
        <v>11</v>
      </c>
      <c r="G4426" s="196">
        <v>92929</v>
      </c>
      <c r="H4426" s="196" t="s">
        <v>4573</v>
      </c>
      <c r="I4426" s="196" t="s">
        <v>96</v>
      </c>
      <c r="J4426" s="196" t="s">
        <v>62</v>
      </c>
      <c r="K4426" s="197">
        <v>67.44</v>
      </c>
      <c r="L4426" s="196" t="s">
        <v>63</v>
      </c>
      <c r="M4426"/>
    </row>
    <row r="4427" spans="1:13" ht="13.5" hidden="1" x14ac:dyDescent="0.25">
      <c r="A4427" s="196" t="s">
        <v>3761</v>
      </c>
      <c r="B4427" s="196" t="s">
        <v>3762</v>
      </c>
      <c r="C4427" s="196" t="s">
        <v>3106</v>
      </c>
      <c r="D4427" s="196" t="s">
        <v>4012</v>
      </c>
      <c r="E4427" s="197" t="s">
        <v>11</v>
      </c>
      <c r="F4427" s="196" t="s">
        <v>11</v>
      </c>
      <c r="G4427" s="196">
        <v>92930</v>
      </c>
      <c r="H4427" s="196" t="s">
        <v>4574</v>
      </c>
      <c r="I4427" s="196" t="s">
        <v>96</v>
      </c>
      <c r="J4427" s="196" t="s">
        <v>62</v>
      </c>
      <c r="K4427" s="197">
        <v>67.44</v>
      </c>
      <c r="L4427" s="196" t="s">
        <v>63</v>
      </c>
      <c r="M4427"/>
    </row>
    <row r="4428" spans="1:13" ht="13.5" hidden="1" x14ac:dyDescent="0.25">
      <c r="A4428" s="196" t="s">
        <v>3761</v>
      </c>
      <c r="B4428" s="196" t="s">
        <v>3762</v>
      </c>
      <c r="C4428" s="196" t="s">
        <v>3106</v>
      </c>
      <c r="D4428" s="196" t="s">
        <v>4012</v>
      </c>
      <c r="E4428" s="197" t="s">
        <v>11</v>
      </c>
      <c r="F4428" s="196" t="s">
        <v>11</v>
      </c>
      <c r="G4428" s="196">
        <v>92931</v>
      </c>
      <c r="H4428" s="196" t="s">
        <v>4575</v>
      </c>
      <c r="I4428" s="196" t="s">
        <v>96</v>
      </c>
      <c r="J4428" s="196" t="s">
        <v>62</v>
      </c>
      <c r="K4428" s="197">
        <v>88.12</v>
      </c>
      <c r="L4428" s="196" t="s">
        <v>63</v>
      </c>
      <c r="M4428"/>
    </row>
    <row r="4429" spans="1:13" ht="13.5" hidden="1" x14ac:dyDescent="0.25">
      <c r="A4429" s="196" t="s">
        <v>3761</v>
      </c>
      <c r="B4429" s="196" t="s">
        <v>3762</v>
      </c>
      <c r="C4429" s="196" t="s">
        <v>3106</v>
      </c>
      <c r="D4429" s="196" t="s">
        <v>4012</v>
      </c>
      <c r="E4429" s="197" t="s">
        <v>11</v>
      </c>
      <c r="F4429" s="196" t="s">
        <v>11</v>
      </c>
      <c r="G4429" s="196">
        <v>92932</v>
      </c>
      <c r="H4429" s="196" t="s">
        <v>4576</v>
      </c>
      <c r="I4429" s="196" t="s">
        <v>96</v>
      </c>
      <c r="J4429" s="196" t="s">
        <v>62</v>
      </c>
      <c r="K4429" s="197">
        <v>88.12</v>
      </c>
      <c r="L4429" s="196" t="s">
        <v>63</v>
      </c>
      <c r="M4429"/>
    </row>
    <row r="4430" spans="1:13" ht="13.5" hidden="1" x14ac:dyDescent="0.25">
      <c r="A4430" s="196" t="s">
        <v>3761</v>
      </c>
      <c r="B4430" s="196" t="s">
        <v>3762</v>
      </c>
      <c r="C4430" s="196" t="s">
        <v>3106</v>
      </c>
      <c r="D4430" s="196" t="s">
        <v>4012</v>
      </c>
      <c r="E4430" s="197" t="s">
        <v>11</v>
      </c>
      <c r="F4430" s="196" t="s">
        <v>11</v>
      </c>
      <c r="G4430" s="196">
        <v>92933</v>
      </c>
      <c r="H4430" s="196" t="s">
        <v>4577</v>
      </c>
      <c r="I4430" s="196" t="s">
        <v>96</v>
      </c>
      <c r="J4430" s="196" t="s">
        <v>62</v>
      </c>
      <c r="K4430" s="197">
        <v>88.12</v>
      </c>
      <c r="L4430" s="196" t="s">
        <v>63</v>
      </c>
      <c r="M4430"/>
    </row>
    <row r="4431" spans="1:13" ht="13.5" hidden="1" x14ac:dyDescent="0.25">
      <c r="A4431" s="196" t="s">
        <v>3761</v>
      </c>
      <c r="B4431" s="196" t="s">
        <v>3762</v>
      </c>
      <c r="C4431" s="196" t="s">
        <v>3106</v>
      </c>
      <c r="D4431" s="196" t="s">
        <v>4012</v>
      </c>
      <c r="E4431" s="197" t="s">
        <v>11</v>
      </c>
      <c r="F4431" s="196" t="s">
        <v>11</v>
      </c>
      <c r="G4431" s="196">
        <v>92934</v>
      </c>
      <c r="H4431" s="196" t="s">
        <v>4578</v>
      </c>
      <c r="I4431" s="196" t="s">
        <v>96</v>
      </c>
      <c r="J4431" s="196" t="s">
        <v>62</v>
      </c>
      <c r="K4431" s="197">
        <v>127.36</v>
      </c>
      <c r="L4431" s="196" t="s">
        <v>63</v>
      </c>
      <c r="M4431"/>
    </row>
    <row r="4432" spans="1:13" ht="13.5" hidden="1" x14ac:dyDescent="0.25">
      <c r="A4432" s="196" t="s">
        <v>3761</v>
      </c>
      <c r="B4432" s="196" t="s">
        <v>3762</v>
      </c>
      <c r="C4432" s="196" t="s">
        <v>3106</v>
      </c>
      <c r="D4432" s="196" t="s">
        <v>4012</v>
      </c>
      <c r="E4432" s="197" t="s">
        <v>11</v>
      </c>
      <c r="F4432" s="196" t="s">
        <v>11</v>
      </c>
      <c r="G4432" s="196">
        <v>92935</v>
      </c>
      <c r="H4432" s="196" t="s">
        <v>4579</v>
      </c>
      <c r="I4432" s="196" t="s">
        <v>96</v>
      </c>
      <c r="J4432" s="196" t="s">
        <v>62</v>
      </c>
      <c r="K4432" s="197">
        <v>127.36</v>
      </c>
      <c r="L4432" s="196" t="s">
        <v>63</v>
      </c>
      <c r="M4432"/>
    </row>
    <row r="4433" spans="1:13" ht="13.5" hidden="1" x14ac:dyDescent="0.25">
      <c r="A4433" s="196" t="s">
        <v>3761</v>
      </c>
      <c r="B4433" s="196" t="s">
        <v>3762</v>
      </c>
      <c r="C4433" s="196" t="s">
        <v>3106</v>
      </c>
      <c r="D4433" s="196" t="s">
        <v>4012</v>
      </c>
      <c r="E4433" s="197" t="s">
        <v>11</v>
      </c>
      <c r="F4433" s="196" t="s">
        <v>11</v>
      </c>
      <c r="G4433" s="196">
        <v>92936</v>
      </c>
      <c r="H4433" s="196" t="s">
        <v>4580</v>
      </c>
      <c r="I4433" s="196" t="s">
        <v>96</v>
      </c>
      <c r="J4433" s="196" t="s">
        <v>62</v>
      </c>
      <c r="K4433" s="197">
        <v>173.73</v>
      </c>
      <c r="L4433" s="196" t="s">
        <v>63</v>
      </c>
      <c r="M4433"/>
    </row>
    <row r="4434" spans="1:13" ht="13.5" hidden="1" x14ac:dyDescent="0.25">
      <c r="A4434" s="196" t="s">
        <v>3761</v>
      </c>
      <c r="B4434" s="196" t="s">
        <v>3762</v>
      </c>
      <c r="C4434" s="196" t="s">
        <v>3106</v>
      </c>
      <c r="D4434" s="196" t="s">
        <v>4012</v>
      </c>
      <c r="E4434" s="197" t="s">
        <v>11</v>
      </c>
      <c r="F4434" s="196" t="s">
        <v>11</v>
      </c>
      <c r="G4434" s="196">
        <v>92937</v>
      </c>
      <c r="H4434" s="196" t="s">
        <v>4581</v>
      </c>
      <c r="I4434" s="196" t="s">
        <v>96</v>
      </c>
      <c r="J4434" s="196" t="s">
        <v>62</v>
      </c>
      <c r="K4434" s="197">
        <v>173.73</v>
      </c>
      <c r="L4434" s="196" t="s">
        <v>63</v>
      </c>
      <c r="M4434"/>
    </row>
    <row r="4435" spans="1:13" ht="13.5" hidden="1" x14ac:dyDescent="0.25">
      <c r="A4435" s="196" t="s">
        <v>3761</v>
      </c>
      <c r="B4435" s="196" t="s">
        <v>3762</v>
      </c>
      <c r="C4435" s="196" t="s">
        <v>3106</v>
      </c>
      <c r="D4435" s="196" t="s">
        <v>4012</v>
      </c>
      <c r="E4435" s="197" t="s">
        <v>11</v>
      </c>
      <c r="F4435" s="196" t="s">
        <v>11</v>
      </c>
      <c r="G4435" s="196">
        <v>92938</v>
      </c>
      <c r="H4435" s="196" t="s">
        <v>4582</v>
      </c>
      <c r="I4435" s="196" t="s">
        <v>96</v>
      </c>
      <c r="J4435" s="196" t="s">
        <v>62</v>
      </c>
      <c r="K4435" s="197">
        <v>35.64</v>
      </c>
      <c r="L4435" s="196" t="s">
        <v>63</v>
      </c>
      <c r="M4435"/>
    </row>
    <row r="4436" spans="1:13" ht="13.5" hidden="1" x14ac:dyDescent="0.25">
      <c r="A4436" s="196" t="s">
        <v>3761</v>
      </c>
      <c r="B4436" s="196" t="s">
        <v>3762</v>
      </c>
      <c r="C4436" s="196" t="s">
        <v>3106</v>
      </c>
      <c r="D4436" s="196" t="s">
        <v>4012</v>
      </c>
      <c r="E4436" s="197" t="s">
        <v>11</v>
      </c>
      <c r="F4436" s="196" t="s">
        <v>11</v>
      </c>
      <c r="G4436" s="196">
        <v>92939</v>
      </c>
      <c r="H4436" s="196" t="s">
        <v>4583</v>
      </c>
      <c r="I4436" s="196" t="s">
        <v>96</v>
      </c>
      <c r="J4436" s="196" t="s">
        <v>62</v>
      </c>
      <c r="K4436" s="197">
        <v>35.93</v>
      </c>
      <c r="L4436" s="196" t="s">
        <v>63</v>
      </c>
      <c r="M4436"/>
    </row>
    <row r="4437" spans="1:13" ht="13.5" hidden="1" x14ac:dyDescent="0.25">
      <c r="A4437" s="196" t="s">
        <v>3761</v>
      </c>
      <c r="B4437" s="196" t="s">
        <v>3762</v>
      </c>
      <c r="C4437" s="196" t="s">
        <v>3106</v>
      </c>
      <c r="D4437" s="196" t="s">
        <v>4012</v>
      </c>
      <c r="E4437" s="197" t="s">
        <v>11</v>
      </c>
      <c r="F4437" s="196" t="s">
        <v>11</v>
      </c>
      <c r="G4437" s="196">
        <v>92940</v>
      </c>
      <c r="H4437" s="196" t="s">
        <v>4584</v>
      </c>
      <c r="I4437" s="196" t="s">
        <v>96</v>
      </c>
      <c r="J4437" s="196" t="s">
        <v>62</v>
      </c>
      <c r="K4437" s="197">
        <v>44.55</v>
      </c>
      <c r="L4437" s="196" t="s">
        <v>63</v>
      </c>
      <c r="M4437"/>
    </row>
    <row r="4438" spans="1:13" ht="13.5" hidden="1" x14ac:dyDescent="0.25">
      <c r="A4438" s="196" t="s">
        <v>3761</v>
      </c>
      <c r="B4438" s="196" t="s">
        <v>3762</v>
      </c>
      <c r="C4438" s="196" t="s">
        <v>3106</v>
      </c>
      <c r="D4438" s="196" t="s">
        <v>4012</v>
      </c>
      <c r="E4438" s="197" t="s">
        <v>11</v>
      </c>
      <c r="F4438" s="196" t="s">
        <v>11</v>
      </c>
      <c r="G4438" s="196">
        <v>92941</v>
      </c>
      <c r="H4438" s="196" t="s">
        <v>4585</v>
      </c>
      <c r="I4438" s="196" t="s">
        <v>96</v>
      </c>
      <c r="J4438" s="196" t="s">
        <v>62</v>
      </c>
      <c r="K4438" s="197">
        <v>44.54</v>
      </c>
      <c r="L4438" s="196" t="s">
        <v>63</v>
      </c>
      <c r="M4438"/>
    </row>
    <row r="4439" spans="1:13" ht="13.5" hidden="1" x14ac:dyDescent="0.25">
      <c r="A4439" s="196" t="s">
        <v>3761</v>
      </c>
      <c r="B4439" s="196" t="s">
        <v>3762</v>
      </c>
      <c r="C4439" s="196" t="s">
        <v>3106</v>
      </c>
      <c r="D4439" s="196" t="s">
        <v>4012</v>
      </c>
      <c r="E4439" s="197" t="s">
        <v>11</v>
      </c>
      <c r="F4439" s="196" t="s">
        <v>11</v>
      </c>
      <c r="G4439" s="196">
        <v>92942</v>
      </c>
      <c r="H4439" s="196" t="s">
        <v>4586</v>
      </c>
      <c r="I4439" s="196" t="s">
        <v>96</v>
      </c>
      <c r="J4439" s="196" t="s">
        <v>62</v>
      </c>
      <c r="K4439" s="197">
        <v>44.54</v>
      </c>
      <c r="L4439" s="196" t="s">
        <v>63</v>
      </c>
      <c r="M4439"/>
    </row>
    <row r="4440" spans="1:13" ht="13.5" hidden="1" x14ac:dyDescent="0.25">
      <c r="A4440" s="196" t="s">
        <v>3761</v>
      </c>
      <c r="B4440" s="196" t="s">
        <v>3762</v>
      </c>
      <c r="C4440" s="196" t="s">
        <v>3106</v>
      </c>
      <c r="D4440" s="196" t="s">
        <v>4012</v>
      </c>
      <c r="E4440" s="197" t="s">
        <v>11</v>
      </c>
      <c r="F4440" s="196" t="s">
        <v>11</v>
      </c>
      <c r="G4440" s="196">
        <v>92943</v>
      </c>
      <c r="H4440" s="196" t="s">
        <v>4587</v>
      </c>
      <c r="I4440" s="196" t="s">
        <v>96</v>
      </c>
      <c r="J4440" s="196" t="s">
        <v>62</v>
      </c>
      <c r="K4440" s="197">
        <v>50.66</v>
      </c>
      <c r="L4440" s="196" t="s">
        <v>63</v>
      </c>
      <c r="M4440"/>
    </row>
    <row r="4441" spans="1:13" ht="13.5" hidden="1" x14ac:dyDescent="0.25">
      <c r="A4441" s="196" t="s">
        <v>3761</v>
      </c>
      <c r="B4441" s="196" t="s">
        <v>3762</v>
      </c>
      <c r="C4441" s="196" t="s">
        <v>3106</v>
      </c>
      <c r="D4441" s="196" t="s">
        <v>4012</v>
      </c>
      <c r="E4441" s="197" t="s">
        <v>11</v>
      </c>
      <c r="F4441" s="196" t="s">
        <v>11</v>
      </c>
      <c r="G4441" s="196">
        <v>92944</v>
      </c>
      <c r="H4441" s="196" t="s">
        <v>4588</v>
      </c>
      <c r="I4441" s="196" t="s">
        <v>96</v>
      </c>
      <c r="J4441" s="196" t="s">
        <v>62</v>
      </c>
      <c r="K4441" s="197">
        <v>50.66</v>
      </c>
      <c r="L4441" s="196" t="s">
        <v>63</v>
      </c>
      <c r="M4441"/>
    </row>
    <row r="4442" spans="1:13" ht="13.5" hidden="1" x14ac:dyDescent="0.25">
      <c r="A4442" s="196" t="s">
        <v>3761</v>
      </c>
      <c r="B4442" s="196" t="s">
        <v>3762</v>
      </c>
      <c r="C4442" s="196" t="s">
        <v>3106</v>
      </c>
      <c r="D4442" s="196" t="s">
        <v>4012</v>
      </c>
      <c r="E4442" s="197" t="s">
        <v>11</v>
      </c>
      <c r="F4442" s="196" t="s">
        <v>11</v>
      </c>
      <c r="G4442" s="196">
        <v>92945</v>
      </c>
      <c r="H4442" s="196" t="s">
        <v>4589</v>
      </c>
      <c r="I4442" s="196" t="s">
        <v>96</v>
      </c>
      <c r="J4442" s="196" t="s">
        <v>62</v>
      </c>
      <c r="K4442" s="197">
        <v>50.66</v>
      </c>
      <c r="L4442" s="196" t="s">
        <v>63</v>
      </c>
      <c r="M4442"/>
    </row>
    <row r="4443" spans="1:13" ht="13.5" hidden="1" x14ac:dyDescent="0.25">
      <c r="A4443" s="196" t="s">
        <v>3761</v>
      </c>
      <c r="B4443" s="196" t="s">
        <v>3762</v>
      </c>
      <c r="C4443" s="196" t="s">
        <v>3106</v>
      </c>
      <c r="D4443" s="196" t="s">
        <v>4012</v>
      </c>
      <c r="E4443" s="197" t="s">
        <v>11</v>
      </c>
      <c r="F4443" s="196" t="s">
        <v>11</v>
      </c>
      <c r="G4443" s="196">
        <v>92946</v>
      </c>
      <c r="H4443" s="196" t="s">
        <v>4590</v>
      </c>
      <c r="I4443" s="196" t="s">
        <v>96</v>
      </c>
      <c r="J4443" s="196" t="s">
        <v>62</v>
      </c>
      <c r="K4443" s="197">
        <v>68.81</v>
      </c>
      <c r="L4443" s="196" t="s">
        <v>63</v>
      </c>
      <c r="M4443"/>
    </row>
    <row r="4444" spans="1:13" ht="13.5" hidden="1" x14ac:dyDescent="0.25">
      <c r="A4444" s="196" t="s">
        <v>3761</v>
      </c>
      <c r="B4444" s="196" t="s">
        <v>3762</v>
      </c>
      <c r="C4444" s="196" t="s">
        <v>3106</v>
      </c>
      <c r="D4444" s="196" t="s">
        <v>4012</v>
      </c>
      <c r="E4444" s="197" t="s">
        <v>11</v>
      </c>
      <c r="F4444" s="196" t="s">
        <v>11</v>
      </c>
      <c r="G4444" s="196">
        <v>92947</v>
      </c>
      <c r="H4444" s="196" t="s">
        <v>4591</v>
      </c>
      <c r="I4444" s="196" t="s">
        <v>96</v>
      </c>
      <c r="J4444" s="196" t="s">
        <v>62</v>
      </c>
      <c r="K4444" s="197">
        <v>68.81</v>
      </c>
      <c r="L4444" s="196" t="s">
        <v>63</v>
      </c>
      <c r="M4444"/>
    </row>
    <row r="4445" spans="1:13" ht="13.5" hidden="1" x14ac:dyDescent="0.25">
      <c r="A4445" s="196" t="s">
        <v>3761</v>
      </c>
      <c r="B4445" s="196" t="s">
        <v>3762</v>
      </c>
      <c r="C4445" s="196" t="s">
        <v>3106</v>
      </c>
      <c r="D4445" s="196" t="s">
        <v>4012</v>
      </c>
      <c r="E4445" s="197" t="s">
        <v>11</v>
      </c>
      <c r="F4445" s="196" t="s">
        <v>11</v>
      </c>
      <c r="G4445" s="196">
        <v>92948</v>
      </c>
      <c r="H4445" s="196" t="s">
        <v>4592</v>
      </c>
      <c r="I4445" s="196" t="s">
        <v>96</v>
      </c>
      <c r="J4445" s="196" t="s">
        <v>62</v>
      </c>
      <c r="K4445" s="197">
        <v>68.81</v>
      </c>
      <c r="L4445" s="196" t="s">
        <v>63</v>
      </c>
      <c r="M4445"/>
    </row>
    <row r="4446" spans="1:13" ht="13.5" hidden="1" x14ac:dyDescent="0.25">
      <c r="A4446" s="196" t="s">
        <v>3761</v>
      </c>
      <c r="B4446" s="196" t="s">
        <v>3762</v>
      </c>
      <c r="C4446" s="196" t="s">
        <v>3106</v>
      </c>
      <c r="D4446" s="196" t="s">
        <v>4012</v>
      </c>
      <c r="E4446" s="197" t="s">
        <v>11</v>
      </c>
      <c r="F4446" s="196" t="s">
        <v>11</v>
      </c>
      <c r="G4446" s="196">
        <v>92949</v>
      </c>
      <c r="H4446" s="196" t="s">
        <v>4593</v>
      </c>
      <c r="I4446" s="196" t="s">
        <v>96</v>
      </c>
      <c r="J4446" s="196" t="s">
        <v>62</v>
      </c>
      <c r="K4446" s="197">
        <v>104.21</v>
      </c>
      <c r="L4446" s="196" t="s">
        <v>63</v>
      </c>
      <c r="M4446"/>
    </row>
    <row r="4447" spans="1:13" ht="13.5" hidden="1" x14ac:dyDescent="0.25">
      <c r="A4447" s="196" t="s">
        <v>3761</v>
      </c>
      <c r="B4447" s="196" t="s">
        <v>3762</v>
      </c>
      <c r="C4447" s="196" t="s">
        <v>3106</v>
      </c>
      <c r="D4447" s="196" t="s">
        <v>4012</v>
      </c>
      <c r="E4447" s="197" t="s">
        <v>11</v>
      </c>
      <c r="F4447" s="196" t="s">
        <v>11</v>
      </c>
      <c r="G4447" s="196">
        <v>92950</v>
      </c>
      <c r="H4447" s="196" t="s">
        <v>4594</v>
      </c>
      <c r="I4447" s="196" t="s">
        <v>96</v>
      </c>
      <c r="J4447" s="196" t="s">
        <v>62</v>
      </c>
      <c r="K4447" s="197">
        <v>104.21</v>
      </c>
      <c r="L4447" s="196" t="s">
        <v>63</v>
      </c>
      <c r="M4447"/>
    </row>
    <row r="4448" spans="1:13" ht="13.5" hidden="1" x14ac:dyDescent="0.25">
      <c r="A4448" s="196" t="s">
        <v>3761</v>
      </c>
      <c r="B4448" s="196" t="s">
        <v>3762</v>
      </c>
      <c r="C4448" s="196" t="s">
        <v>3106</v>
      </c>
      <c r="D4448" s="196" t="s">
        <v>4012</v>
      </c>
      <c r="E4448" s="197" t="s">
        <v>11</v>
      </c>
      <c r="F4448" s="196" t="s">
        <v>11</v>
      </c>
      <c r="G4448" s="196">
        <v>92951</v>
      </c>
      <c r="H4448" s="196" t="s">
        <v>4595</v>
      </c>
      <c r="I4448" s="196" t="s">
        <v>96</v>
      </c>
      <c r="J4448" s="196" t="s">
        <v>62</v>
      </c>
      <c r="K4448" s="197">
        <v>146.82</v>
      </c>
      <c r="L4448" s="196" t="s">
        <v>63</v>
      </c>
      <c r="M4448"/>
    </row>
    <row r="4449" spans="1:13" ht="13.5" hidden="1" x14ac:dyDescent="0.25">
      <c r="A4449" s="196" t="s">
        <v>3761</v>
      </c>
      <c r="B4449" s="196" t="s">
        <v>3762</v>
      </c>
      <c r="C4449" s="196" t="s">
        <v>3106</v>
      </c>
      <c r="D4449" s="196" t="s">
        <v>4012</v>
      </c>
      <c r="E4449" s="197" t="s">
        <v>11</v>
      </c>
      <c r="F4449" s="196" t="s">
        <v>11</v>
      </c>
      <c r="G4449" s="196">
        <v>92952</v>
      </c>
      <c r="H4449" s="196" t="s">
        <v>4596</v>
      </c>
      <c r="I4449" s="196" t="s">
        <v>96</v>
      </c>
      <c r="J4449" s="196" t="s">
        <v>62</v>
      </c>
      <c r="K4449" s="197">
        <v>146.82</v>
      </c>
      <c r="L4449" s="196" t="s">
        <v>63</v>
      </c>
      <c r="M4449"/>
    </row>
    <row r="4450" spans="1:13" ht="13.5" hidden="1" x14ac:dyDescent="0.25">
      <c r="A4450" s="196" t="s">
        <v>3761</v>
      </c>
      <c r="B4450" s="196" t="s">
        <v>3762</v>
      </c>
      <c r="C4450" s="196" t="s">
        <v>3106</v>
      </c>
      <c r="D4450" s="196" t="s">
        <v>4012</v>
      </c>
      <c r="E4450" s="197" t="s">
        <v>11</v>
      </c>
      <c r="F4450" s="196" t="s">
        <v>11</v>
      </c>
      <c r="G4450" s="196">
        <v>92953</v>
      </c>
      <c r="H4450" s="196" t="s">
        <v>4597</v>
      </c>
      <c r="I4450" s="196" t="s">
        <v>96</v>
      </c>
      <c r="J4450" s="196" t="s">
        <v>62</v>
      </c>
      <c r="K4450" s="197">
        <v>31.25</v>
      </c>
      <c r="L4450" s="196" t="s">
        <v>63</v>
      </c>
      <c r="M4450"/>
    </row>
    <row r="4451" spans="1:13" ht="13.5" hidden="1" x14ac:dyDescent="0.25">
      <c r="A4451" s="196" t="s">
        <v>3761</v>
      </c>
      <c r="B4451" s="196" t="s">
        <v>3762</v>
      </c>
      <c r="C4451" s="196" t="s">
        <v>3106</v>
      </c>
      <c r="D4451" s="196" t="s">
        <v>4012</v>
      </c>
      <c r="E4451" s="197" t="s">
        <v>11</v>
      </c>
      <c r="F4451" s="196" t="s">
        <v>11</v>
      </c>
      <c r="G4451" s="196">
        <v>93050</v>
      </c>
      <c r="H4451" s="196" t="s">
        <v>4598</v>
      </c>
      <c r="I4451" s="196" t="s">
        <v>96</v>
      </c>
      <c r="J4451" s="196" t="s">
        <v>62</v>
      </c>
      <c r="K4451" s="197">
        <v>12.49</v>
      </c>
      <c r="L4451" s="196" t="s">
        <v>63</v>
      </c>
      <c r="M4451"/>
    </row>
    <row r="4452" spans="1:13" ht="13.5" hidden="1" x14ac:dyDescent="0.25">
      <c r="A4452" s="196" t="s">
        <v>3761</v>
      </c>
      <c r="B4452" s="196" t="s">
        <v>3762</v>
      </c>
      <c r="C4452" s="196" t="s">
        <v>3106</v>
      </c>
      <c r="D4452" s="196" t="s">
        <v>4012</v>
      </c>
      <c r="E4452" s="197" t="s">
        <v>11</v>
      </c>
      <c r="F4452" s="196" t="s">
        <v>11</v>
      </c>
      <c r="G4452" s="196">
        <v>93052</v>
      </c>
      <c r="H4452" s="196" t="s">
        <v>4599</v>
      </c>
      <c r="I4452" s="196" t="s">
        <v>96</v>
      </c>
      <c r="J4452" s="196" t="s">
        <v>62</v>
      </c>
      <c r="K4452" s="197">
        <v>525.04999999999995</v>
      </c>
      <c r="L4452" s="196" t="s">
        <v>63</v>
      </c>
      <c r="M4452"/>
    </row>
    <row r="4453" spans="1:13" ht="13.5" hidden="1" x14ac:dyDescent="0.25">
      <c r="A4453" s="196" t="s">
        <v>3761</v>
      </c>
      <c r="B4453" s="196" t="s">
        <v>3762</v>
      </c>
      <c r="C4453" s="196" t="s">
        <v>3106</v>
      </c>
      <c r="D4453" s="196" t="s">
        <v>4012</v>
      </c>
      <c r="E4453" s="197" t="s">
        <v>11</v>
      </c>
      <c r="F4453" s="196" t="s">
        <v>11</v>
      </c>
      <c r="G4453" s="196">
        <v>93054</v>
      </c>
      <c r="H4453" s="196" t="s">
        <v>4600</v>
      </c>
      <c r="I4453" s="196" t="s">
        <v>96</v>
      </c>
      <c r="J4453" s="196" t="s">
        <v>62</v>
      </c>
      <c r="K4453" s="197">
        <v>24.19</v>
      </c>
      <c r="L4453" s="196" t="s">
        <v>63</v>
      </c>
      <c r="M4453"/>
    </row>
    <row r="4454" spans="1:13" ht="13.5" hidden="1" x14ac:dyDescent="0.25">
      <c r="A4454" s="196" t="s">
        <v>3761</v>
      </c>
      <c r="B4454" s="196" t="s">
        <v>3762</v>
      </c>
      <c r="C4454" s="196" t="s">
        <v>3106</v>
      </c>
      <c r="D4454" s="196" t="s">
        <v>4012</v>
      </c>
      <c r="E4454" s="197" t="s">
        <v>11</v>
      </c>
      <c r="F4454" s="196" t="s">
        <v>11</v>
      </c>
      <c r="G4454" s="196">
        <v>93055</v>
      </c>
      <c r="H4454" s="196" t="s">
        <v>4601</v>
      </c>
      <c r="I4454" s="196" t="s">
        <v>96</v>
      </c>
      <c r="J4454" s="196" t="s">
        <v>62</v>
      </c>
      <c r="K4454" s="197">
        <v>46.44</v>
      </c>
      <c r="L4454" s="196" t="s">
        <v>63</v>
      </c>
      <c r="M4454"/>
    </row>
    <row r="4455" spans="1:13" ht="13.5" hidden="1" x14ac:dyDescent="0.25">
      <c r="A4455" s="196" t="s">
        <v>3761</v>
      </c>
      <c r="B4455" s="196" t="s">
        <v>3762</v>
      </c>
      <c r="C4455" s="196" t="s">
        <v>3106</v>
      </c>
      <c r="D4455" s="196" t="s">
        <v>4012</v>
      </c>
      <c r="E4455" s="197" t="s">
        <v>11</v>
      </c>
      <c r="F4455" s="196" t="s">
        <v>11</v>
      </c>
      <c r="G4455" s="196">
        <v>93056</v>
      </c>
      <c r="H4455" s="196" t="s">
        <v>4602</v>
      </c>
      <c r="I4455" s="196" t="s">
        <v>96</v>
      </c>
      <c r="J4455" s="196" t="s">
        <v>62</v>
      </c>
      <c r="K4455" s="197">
        <v>18.45</v>
      </c>
      <c r="L4455" s="196" t="s">
        <v>63</v>
      </c>
      <c r="M4455"/>
    </row>
    <row r="4456" spans="1:13" ht="13.5" hidden="1" x14ac:dyDescent="0.25">
      <c r="A4456" s="196" t="s">
        <v>3761</v>
      </c>
      <c r="B4456" s="196" t="s">
        <v>3762</v>
      </c>
      <c r="C4456" s="196" t="s">
        <v>3106</v>
      </c>
      <c r="D4456" s="196" t="s">
        <v>4012</v>
      </c>
      <c r="E4456" s="197" t="s">
        <v>11</v>
      </c>
      <c r="F4456" s="196" t="s">
        <v>11</v>
      </c>
      <c r="G4456" s="196">
        <v>93057</v>
      </c>
      <c r="H4456" s="196" t="s">
        <v>4603</v>
      </c>
      <c r="I4456" s="196" t="s">
        <v>96</v>
      </c>
      <c r="J4456" s="196" t="s">
        <v>62</v>
      </c>
      <c r="K4456" s="197">
        <v>15.41</v>
      </c>
      <c r="L4456" s="196" t="s">
        <v>63</v>
      </c>
      <c r="M4456"/>
    </row>
    <row r="4457" spans="1:13" ht="13.5" hidden="1" x14ac:dyDescent="0.25">
      <c r="A4457" s="196" t="s">
        <v>3761</v>
      </c>
      <c r="B4457" s="196" t="s">
        <v>3762</v>
      </c>
      <c r="C4457" s="196" t="s">
        <v>3106</v>
      </c>
      <c r="D4457" s="196" t="s">
        <v>4012</v>
      </c>
      <c r="E4457" s="197" t="s">
        <v>11</v>
      </c>
      <c r="F4457" s="196" t="s">
        <v>11</v>
      </c>
      <c r="G4457" s="196">
        <v>93058</v>
      </c>
      <c r="H4457" s="196" t="s">
        <v>4604</v>
      </c>
      <c r="I4457" s="196" t="s">
        <v>96</v>
      </c>
      <c r="J4457" s="196" t="s">
        <v>62</v>
      </c>
      <c r="K4457" s="197">
        <v>577.84</v>
      </c>
      <c r="L4457" s="196" t="s">
        <v>63</v>
      </c>
      <c r="M4457"/>
    </row>
    <row r="4458" spans="1:13" ht="13.5" hidden="1" x14ac:dyDescent="0.25">
      <c r="A4458" s="196" t="s">
        <v>3761</v>
      </c>
      <c r="B4458" s="196" t="s">
        <v>3762</v>
      </c>
      <c r="C4458" s="196" t="s">
        <v>3106</v>
      </c>
      <c r="D4458" s="196" t="s">
        <v>4012</v>
      </c>
      <c r="E4458" s="197" t="s">
        <v>11</v>
      </c>
      <c r="F4458" s="196" t="s">
        <v>11</v>
      </c>
      <c r="G4458" s="196">
        <v>93059</v>
      </c>
      <c r="H4458" s="196" t="s">
        <v>4605</v>
      </c>
      <c r="I4458" s="196" t="s">
        <v>96</v>
      </c>
      <c r="J4458" s="196" t="s">
        <v>62</v>
      </c>
      <c r="K4458" s="197">
        <v>30.89</v>
      </c>
      <c r="L4458" s="196" t="s">
        <v>63</v>
      </c>
      <c r="M4458"/>
    </row>
    <row r="4459" spans="1:13" ht="13.5" hidden="1" x14ac:dyDescent="0.25">
      <c r="A4459" s="196" t="s">
        <v>3761</v>
      </c>
      <c r="B4459" s="196" t="s">
        <v>3762</v>
      </c>
      <c r="C4459" s="196" t="s">
        <v>3106</v>
      </c>
      <c r="D4459" s="196" t="s">
        <v>4012</v>
      </c>
      <c r="E4459" s="197" t="s">
        <v>11</v>
      </c>
      <c r="F4459" s="196" t="s">
        <v>11</v>
      </c>
      <c r="G4459" s="196">
        <v>93060</v>
      </c>
      <c r="H4459" s="196" t="s">
        <v>4606</v>
      </c>
      <c r="I4459" s="196" t="s">
        <v>96</v>
      </c>
      <c r="J4459" s="196" t="s">
        <v>62</v>
      </c>
      <c r="K4459" s="197">
        <v>80.86</v>
      </c>
      <c r="L4459" s="196" t="s">
        <v>63</v>
      </c>
      <c r="M4459"/>
    </row>
    <row r="4460" spans="1:13" ht="13.5" hidden="1" x14ac:dyDescent="0.25">
      <c r="A4460" s="196" t="s">
        <v>3761</v>
      </c>
      <c r="B4460" s="196" t="s">
        <v>3762</v>
      </c>
      <c r="C4460" s="196" t="s">
        <v>3106</v>
      </c>
      <c r="D4460" s="196" t="s">
        <v>4012</v>
      </c>
      <c r="E4460" s="197" t="s">
        <v>11</v>
      </c>
      <c r="F4460" s="196" t="s">
        <v>11</v>
      </c>
      <c r="G4460" s="196">
        <v>93061</v>
      </c>
      <c r="H4460" s="196" t="s">
        <v>4607</v>
      </c>
      <c r="I4460" s="196" t="s">
        <v>96</v>
      </c>
      <c r="J4460" s="196" t="s">
        <v>62</v>
      </c>
      <c r="K4460" s="197">
        <v>34.03</v>
      </c>
      <c r="L4460" s="196" t="s">
        <v>63</v>
      </c>
      <c r="M4460"/>
    </row>
    <row r="4461" spans="1:13" ht="13.5" hidden="1" x14ac:dyDescent="0.25">
      <c r="A4461" s="196" t="s">
        <v>3761</v>
      </c>
      <c r="B4461" s="196" t="s">
        <v>3762</v>
      </c>
      <c r="C4461" s="196" t="s">
        <v>3106</v>
      </c>
      <c r="D4461" s="196" t="s">
        <v>4012</v>
      </c>
      <c r="E4461" s="197" t="s">
        <v>11</v>
      </c>
      <c r="F4461" s="196" t="s">
        <v>11</v>
      </c>
      <c r="G4461" s="196">
        <v>93062</v>
      </c>
      <c r="H4461" s="196" t="s">
        <v>4608</v>
      </c>
      <c r="I4461" s="196" t="s">
        <v>96</v>
      </c>
      <c r="J4461" s="196" t="s">
        <v>62</v>
      </c>
      <c r="K4461" s="197">
        <v>28.8</v>
      </c>
      <c r="L4461" s="196" t="s">
        <v>63</v>
      </c>
      <c r="M4461"/>
    </row>
    <row r="4462" spans="1:13" ht="13.5" hidden="1" x14ac:dyDescent="0.25">
      <c r="A4462" s="196" t="s">
        <v>3761</v>
      </c>
      <c r="B4462" s="196" t="s">
        <v>3762</v>
      </c>
      <c r="C4462" s="196" t="s">
        <v>3106</v>
      </c>
      <c r="D4462" s="196" t="s">
        <v>4012</v>
      </c>
      <c r="E4462" s="197" t="s">
        <v>11</v>
      </c>
      <c r="F4462" s="196" t="s">
        <v>11</v>
      </c>
      <c r="G4462" s="196">
        <v>93063</v>
      </c>
      <c r="H4462" s="196" t="s">
        <v>4609</v>
      </c>
      <c r="I4462" s="196" t="s">
        <v>96</v>
      </c>
      <c r="J4462" s="196" t="s">
        <v>62</v>
      </c>
      <c r="K4462" s="197">
        <v>662.33</v>
      </c>
      <c r="L4462" s="196" t="s">
        <v>63</v>
      </c>
      <c r="M4462"/>
    </row>
    <row r="4463" spans="1:13" ht="13.5" hidden="1" x14ac:dyDescent="0.25">
      <c r="A4463" s="196" t="s">
        <v>3761</v>
      </c>
      <c r="B4463" s="196" t="s">
        <v>3762</v>
      </c>
      <c r="C4463" s="196" t="s">
        <v>3106</v>
      </c>
      <c r="D4463" s="196" t="s">
        <v>4012</v>
      </c>
      <c r="E4463" s="197" t="s">
        <v>11</v>
      </c>
      <c r="F4463" s="196" t="s">
        <v>11</v>
      </c>
      <c r="G4463" s="196">
        <v>93064</v>
      </c>
      <c r="H4463" s="196" t="s">
        <v>4610</v>
      </c>
      <c r="I4463" s="196" t="s">
        <v>96</v>
      </c>
      <c r="J4463" s="196" t="s">
        <v>62</v>
      </c>
      <c r="K4463" s="197">
        <v>51.65</v>
      </c>
      <c r="L4463" s="196" t="s">
        <v>63</v>
      </c>
      <c r="M4463"/>
    </row>
    <row r="4464" spans="1:13" ht="13.5" hidden="1" x14ac:dyDescent="0.25">
      <c r="A4464" s="196" t="s">
        <v>3761</v>
      </c>
      <c r="B4464" s="196" t="s">
        <v>3762</v>
      </c>
      <c r="C4464" s="196" t="s">
        <v>3106</v>
      </c>
      <c r="D4464" s="196" t="s">
        <v>4012</v>
      </c>
      <c r="E4464" s="197" t="s">
        <v>11</v>
      </c>
      <c r="F4464" s="196" t="s">
        <v>11</v>
      </c>
      <c r="G4464" s="196">
        <v>93065</v>
      </c>
      <c r="H4464" s="196" t="s">
        <v>4611</v>
      </c>
      <c r="I4464" s="196" t="s">
        <v>96</v>
      </c>
      <c r="J4464" s="196" t="s">
        <v>62</v>
      </c>
      <c r="K4464" s="197">
        <v>46.42</v>
      </c>
      <c r="L4464" s="196" t="s">
        <v>63</v>
      </c>
      <c r="M4464"/>
    </row>
    <row r="4465" spans="1:13" ht="13.5" hidden="1" x14ac:dyDescent="0.25">
      <c r="A4465" s="196" t="s">
        <v>3761</v>
      </c>
      <c r="B4465" s="196" t="s">
        <v>3762</v>
      </c>
      <c r="C4465" s="196" t="s">
        <v>3106</v>
      </c>
      <c r="D4465" s="196" t="s">
        <v>4012</v>
      </c>
      <c r="E4465" s="197" t="s">
        <v>11</v>
      </c>
      <c r="F4465" s="196" t="s">
        <v>11</v>
      </c>
      <c r="G4465" s="196">
        <v>93066</v>
      </c>
      <c r="H4465" s="196" t="s">
        <v>4612</v>
      </c>
      <c r="I4465" s="196" t="s">
        <v>96</v>
      </c>
      <c r="J4465" s="196" t="s">
        <v>62</v>
      </c>
      <c r="K4465" s="197">
        <v>831.11</v>
      </c>
      <c r="L4465" s="196" t="s">
        <v>63</v>
      </c>
      <c r="M4465"/>
    </row>
    <row r="4466" spans="1:13" ht="13.5" hidden="1" x14ac:dyDescent="0.25">
      <c r="A4466" s="196" t="s">
        <v>3761</v>
      </c>
      <c r="B4466" s="196" t="s">
        <v>3762</v>
      </c>
      <c r="C4466" s="196" t="s">
        <v>3106</v>
      </c>
      <c r="D4466" s="196" t="s">
        <v>4012</v>
      </c>
      <c r="E4466" s="197" t="s">
        <v>11</v>
      </c>
      <c r="F4466" s="196" t="s">
        <v>11</v>
      </c>
      <c r="G4466" s="196">
        <v>93067</v>
      </c>
      <c r="H4466" s="196" t="s">
        <v>4613</v>
      </c>
      <c r="I4466" s="196" t="s">
        <v>96</v>
      </c>
      <c r="J4466" s="196" t="s">
        <v>62</v>
      </c>
      <c r="K4466" s="197">
        <v>76.38</v>
      </c>
      <c r="L4466" s="196" t="s">
        <v>63</v>
      </c>
      <c r="M4466"/>
    </row>
    <row r="4467" spans="1:13" ht="13.5" hidden="1" x14ac:dyDescent="0.25">
      <c r="A4467" s="196" t="s">
        <v>3761</v>
      </c>
      <c r="B4467" s="196" t="s">
        <v>3762</v>
      </c>
      <c r="C4467" s="196" t="s">
        <v>3106</v>
      </c>
      <c r="D4467" s="196" t="s">
        <v>4012</v>
      </c>
      <c r="E4467" s="197" t="s">
        <v>11</v>
      </c>
      <c r="F4467" s="196" t="s">
        <v>11</v>
      </c>
      <c r="G4467" s="196">
        <v>93068</v>
      </c>
      <c r="H4467" s="196" t="s">
        <v>4614</v>
      </c>
      <c r="I4467" s="196" t="s">
        <v>96</v>
      </c>
      <c r="J4467" s="196" t="s">
        <v>62</v>
      </c>
      <c r="K4467" s="197">
        <v>65.05</v>
      </c>
      <c r="L4467" s="196" t="s">
        <v>63</v>
      </c>
      <c r="M4467"/>
    </row>
    <row r="4468" spans="1:13" ht="13.5" hidden="1" x14ac:dyDescent="0.25">
      <c r="A4468" s="196" t="s">
        <v>3761</v>
      </c>
      <c r="B4468" s="196" t="s">
        <v>3762</v>
      </c>
      <c r="C4468" s="196" t="s">
        <v>3106</v>
      </c>
      <c r="D4468" s="196" t="s">
        <v>4012</v>
      </c>
      <c r="E4468" s="197" t="s">
        <v>11</v>
      </c>
      <c r="F4468" s="196" t="s">
        <v>11</v>
      </c>
      <c r="G4468" s="196">
        <v>93069</v>
      </c>
      <c r="H4468" s="196" t="s">
        <v>4615</v>
      </c>
      <c r="I4468" s="196" t="s">
        <v>96</v>
      </c>
      <c r="J4468" s="196" t="s">
        <v>62</v>
      </c>
      <c r="K4468" s="199">
        <v>1151.8399999999999</v>
      </c>
      <c r="L4468" s="196" t="s">
        <v>63</v>
      </c>
      <c r="M4468"/>
    </row>
    <row r="4469" spans="1:13" ht="13.5" hidden="1" x14ac:dyDescent="0.25">
      <c r="A4469" s="196" t="s">
        <v>3761</v>
      </c>
      <c r="B4469" s="196" t="s">
        <v>3762</v>
      </c>
      <c r="C4469" s="196" t="s">
        <v>3106</v>
      </c>
      <c r="D4469" s="196" t="s">
        <v>4012</v>
      </c>
      <c r="E4469" s="197" t="s">
        <v>11</v>
      </c>
      <c r="F4469" s="196" t="s">
        <v>11</v>
      </c>
      <c r="G4469" s="196">
        <v>93070</v>
      </c>
      <c r="H4469" s="196" t="s">
        <v>4616</v>
      </c>
      <c r="I4469" s="196" t="s">
        <v>96</v>
      </c>
      <c r="J4469" s="196" t="s">
        <v>62</v>
      </c>
      <c r="K4469" s="197">
        <v>189.05</v>
      </c>
      <c r="L4469" s="196" t="s">
        <v>63</v>
      </c>
      <c r="M4469"/>
    </row>
    <row r="4470" spans="1:13" ht="13.5" hidden="1" x14ac:dyDescent="0.25">
      <c r="A4470" s="196" t="s">
        <v>3761</v>
      </c>
      <c r="B4470" s="196" t="s">
        <v>3762</v>
      </c>
      <c r="C4470" s="196" t="s">
        <v>3106</v>
      </c>
      <c r="D4470" s="196" t="s">
        <v>4012</v>
      </c>
      <c r="E4470" s="197" t="s">
        <v>11</v>
      </c>
      <c r="F4470" s="196" t="s">
        <v>11</v>
      </c>
      <c r="G4470" s="196">
        <v>93071</v>
      </c>
      <c r="H4470" s="196" t="s">
        <v>4617</v>
      </c>
      <c r="I4470" s="196" t="s">
        <v>96</v>
      </c>
      <c r="J4470" s="196" t="s">
        <v>62</v>
      </c>
      <c r="K4470" s="197">
        <v>173.76</v>
      </c>
      <c r="L4470" s="196" t="s">
        <v>63</v>
      </c>
      <c r="M4470"/>
    </row>
    <row r="4471" spans="1:13" ht="13.5" hidden="1" x14ac:dyDescent="0.25">
      <c r="A4471" s="196" t="s">
        <v>3761</v>
      </c>
      <c r="B4471" s="196" t="s">
        <v>3762</v>
      </c>
      <c r="C4471" s="196" t="s">
        <v>3106</v>
      </c>
      <c r="D4471" s="196" t="s">
        <v>4012</v>
      </c>
      <c r="E4471" s="197" t="s">
        <v>11</v>
      </c>
      <c r="F4471" s="196" t="s">
        <v>11</v>
      </c>
      <c r="G4471" s="196">
        <v>93072</v>
      </c>
      <c r="H4471" s="196" t="s">
        <v>4618</v>
      </c>
      <c r="I4471" s="196" t="s">
        <v>96</v>
      </c>
      <c r="J4471" s="196" t="s">
        <v>62</v>
      </c>
      <c r="K4471" s="199">
        <v>1519.86</v>
      </c>
      <c r="L4471" s="196" t="s">
        <v>63</v>
      </c>
      <c r="M4471"/>
    </row>
    <row r="4472" spans="1:13" ht="13.5" hidden="1" x14ac:dyDescent="0.25">
      <c r="A4472" s="196" t="s">
        <v>3761</v>
      </c>
      <c r="B4472" s="196" t="s">
        <v>3762</v>
      </c>
      <c r="C4472" s="196" t="s">
        <v>3106</v>
      </c>
      <c r="D4472" s="196" t="s">
        <v>4012</v>
      </c>
      <c r="E4472" s="197" t="s">
        <v>11</v>
      </c>
      <c r="F4472" s="196" t="s">
        <v>11</v>
      </c>
      <c r="G4472" s="196">
        <v>93074</v>
      </c>
      <c r="H4472" s="196" t="s">
        <v>4619</v>
      </c>
      <c r="I4472" s="196" t="s">
        <v>96</v>
      </c>
      <c r="J4472" s="196" t="s">
        <v>62</v>
      </c>
      <c r="K4472" s="197">
        <v>16.36</v>
      </c>
      <c r="L4472" s="196" t="s">
        <v>63</v>
      </c>
      <c r="M4472"/>
    </row>
    <row r="4473" spans="1:13" ht="13.5" hidden="1" x14ac:dyDescent="0.25">
      <c r="A4473" s="196" t="s">
        <v>3761</v>
      </c>
      <c r="B4473" s="196" t="s">
        <v>3762</v>
      </c>
      <c r="C4473" s="196" t="s">
        <v>3106</v>
      </c>
      <c r="D4473" s="196" t="s">
        <v>4012</v>
      </c>
      <c r="E4473" s="197" t="s">
        <v>11</v>
      </c>
      <c r="F4473" s="196" t="s">
        <v>11</v>
      </c>
      <c r="G4473" s="196">
        <v>93075</v>
      </c>
      <c r="H4473" s="196" t="s">
        <v>4620</v>
      </c>
      <c r="I4473" s="196" t="s">
        <v>96</v>
      </c>
      <c r="J4473" s="196" t="s">
        <v>62</v>
      </c>
      <c r="K4473" s="197">
        <v>21.93</v>
      </c>
      <c r="L4473" s="196" t="s">
        <v>63</v>
      </c>
      <c r="M4473"/>
    </row>
    <row r="4474" spans="1:13" ht="13.5" hidden="1" x14ac:dyDescent="0.25">
      <c r="A4474" s="196" t="s">
        <v>3761</v>
      </c>
      <c r="B4474" s="196" t="s">
        <v>3762</v>
      </c>
      <c r="C4474" s="196" t="s">
        <v>3106</v>
      </c>
      <c r="D4474" s="196" t="s">
        <v>4012</v>
      </c>
      <c r="E4474" s="197" t="s">
        <v>11</v>
      </c>
      <c r="F4474" s="196" t="s">
        <v>11</v>
      </c>
      <c r="G4474" s="196">
        <v>93076</v>
      </c>
      <c r="H4474" s="196" t="s">
        <v>4621</v>
      </c>
      <c r="I4474" s="196" t="s">
        <v>96</v>
      </c>
      <c r="J4474" s="196" t="s">
        <v>62</v>
      </c>
      <c r="K4474" s="197">
        <v>24.84</v>
      </c>
      <c r="L4474" s="196" t="s">
        <v>63</v>
      </c>
      <c r="M4474"/>
    </row>
    <row r="4475" spans="1:13" ht="13.5" hidden="1" x14ac:dyDescent="0.25">
      <c r="A4475" s="196" t="s">
        <v>3761</v>
      </c>
      <c r="B4475" s="196" t="s">
        <v>3762</v>
      </c>
      <c r="C4475" s="196" t="s">
        <v>3106</v>
      </c>
      <c r="D4475" s="196" t="s">
        <v>4012</v>
      </c>
      <c r="E4475" s="197" t="s">
        <v>11</v>
      </c>
      <c r="F4475" s="196" t="s">
        <v>11</v>
      </c>
      <c r="G4475" s="196">
        <v>93077</v>
      </c>
      <c r="H4475" s="196" t="s">
        <v>4622</v>
      </c>
      <c r="I4475" s="196" t="s">
        <v>96</v>
      </c>
      <c r="J4475" s="196" t="s">
        <v>62</v>
      </c>
      <c r="K4475" s="197">
        <v>30.4</v>
      </c>
      <c r="L4475" s="196" t="s">
        <v>63</v>
      </c>
      <c r="M4475"/>
    </row>
    <row r="4476" spans="1:13" ht="13.5" hidden="1" x14ac:dyDescent="0.25">
      <c r="A4476" s="196" t="s">
        <v>3761</v>
      </c>
      <c r="B4476" s="196" t="s">
        <v>3762</v>
      </c>
      <c r="C4476" s="196" t="s">
        <v>3106</v>
      </c>
      <c r="D4476" s="196" t="s">
        <v>4012</v>
      </c>
      <c r="E4476" s="197" t="s">
        <v>11</v>
      </c>
      <c r="F4476" s="196" t="s">
        <v>11</v>
      </c>
      <c r="G4476" s="196">
        <v>93078</v>
      </c>
      <c r="H4476" s="196" t="s">
        <v>4623</v>
      </c>
      <c r="I4476" s="196" t="s">
        <v>96</v>
      </c>
      <c r="J4476" s="196" t="s">
        <v>62</v>
      </c>
      <c r="K4476" s="197">
        <v>34.270000000000003</v>
      </c>
      <c r="L4476" s="196" t="s">
        <v>63</v>
      </c>
      <c r="M4476"/>
    </row>
    <row r="4477" spans="1:13" ht="13.5" hidden="1" x14ac:dyDescent="0.25">
      <c r="A4477" s="196" t="s">
        <v>3761</v>
      </c>
      <c r="B4477" s="196" t="s">
        <v>3762</v>
      </c>
      <c r="C4477" s="196" t="s">
        <v>3106</v>
      </c>
      <c r="D4477" s="196" t="s">
        <v>4012</v>
      </c>
      <c r="E4477" s="197" t="s">
        <v>11</v>
      </c>
      <c r="F4477" s="196" t="s">
        <v>11</v>
      </c>
      <c r="G4477" s="196">
        <v>93079</v>
      </c>
      <c r="H4477" s="196" t="s">
        <v>4624</v>
      </c>
      <c r="I4477" s="196" t="s">
        <v>96</v>
      </c>
      <c r="J4477" s="196" t="s">
        <v>62</v>
      </c>
      <c r="K4477" s="197">
        <v>33.61</v>
      </c>
      <c r="L4477" s="196" t="s">
        <v>63</v>
      </c>
      <c r="M4477"/>
    </row>
    <row r="4478" spans="1:13" ht="13.5" hidden="1" x14ac:dyDescent="0.25">
      <c r="A4478" s="196" t="s">
        <v>3761</v>
      </c>
      <c r="B4478" s="196" t="s">
        <v>3762</v>
      </c>
      <c r="C4478" s="196" t="s">
        <v>3106</v>
      </c>
      <c r="D4478" s="196" t="s">
        <v>4012</v>
      </c>
      <c r="E4478" s="197" t="s">
        <v>11</v>
      </c>
      <c r="F4478" s="196" t="s">
        <v>11</v>
      </c>
      <c r="G4478" s="196">
        <v>93080</v>
      </c>
      <c r="H4478" s="196" t="s">
        <v>4625</v>
      </c>
      <c r="I4478" s="196" t="s">
        <v>96</v>
      </c>
      <c r="J4478" s="196" t="s">
        <v>62</v>
      </c>
      <c r="K4478" s="197">
        <v>10.7</v>
      </c>
      <c r="L4478" s="196" t="s">
        <v>63</v>
      </c>
      <c r="M4478"/>
    </row>
    <row r="4479" spans="1:13" ht="13.5" hidden="1" x14ac:dyDescent="0.25">
      <c r="A4479" s="196" t="s">
        <v>3761</v>
      </c>
      <c r="B4479" s="196" t="s">
        <v>3762</v>
      </c>
      <c r="C4479" s="196" t="s">
        <v>3106</v>
      </c>
      <c r="D4479" s="196" t="s">
        <v>4012</v>
      </c>
      <c r="E4479" s="197" t="s">
        <v>11</v>
      </c>
      <c r="F4479" s="196" t="s">
        <v>11</v>
      </c>
      <c r="G4479" s="196">
        <v>93081</v>
      </c>
      <c r="H4479" s="196" t="s">
        <v>4626</v>
      </c>
      <c r="I4479" s="196" t="s">
        <v>96</v>
      </c>
      <c r="J4479" s="196" t="s">
        <v>62</v>
      </c>
      <c r="K4479" s="197">
        <v>20.329999999999998</v>
      </c>
      <c r="L4479" s="196" t="s">
        <v>63</v>
      </c>
      <c r="M4479"/>
    </row>
    <row r="4480" spans="1:13" ht="13.5" hidden="1" x14ac:dyDescent="0.25">
      <c r="A4480" s="196" t="s">
        <v>3761</v>
      </c>
      <c r="B4480" s="196" t="s">
        <v>3762</v>
      </c>
      <c r="C4480" s="196" t="s">
        <v>3106</v>
      </c>
      <c r="D4480" s="196" t="s">
        <v>4012</v>
      </c>
      <c r="E4480" s="197" t="s">
        <v>11</v>
      </c>
      <c r="F4480" s="196" t="s">
        <v>11</v>
      </c>
      <c r="G4480" s="196">
        <v>93082</v>
      </c>
      <c r="H4480" s="196" t="s">
        <v>4627</v>
      </c>
      <c r="I4480" s="196" t="s">
        <v>96</v>
      </c>
      <c r="J4480" s="196" t="s">
        <v>62</v>
      </c>
      <c r="K4480" s="197">
        <v>26.14</v>
      </c>
      <c r="L4480" s="196" t="s">
        <v>63</v>
      </c>
      <c r="M4480"/>
    </row>
    <row r="4481" spans="1:13" ht="13.5" hidden="1" x14ac:dyDescent="0.25">
      <c r="A4481" s="196" t="s">
        <v>3761</v>
      </c>
      <c r="B4481" s="196" t="s">
        <v>3762</v>
      </c>
      <c r="C4481" s="196" t="s">
        <v>3106</v>
      </c>
      <c r="D4481" s="196" t="s">
        <v>4012</v>
      </c>
      <c r="E4481" s="197" t="s">
        <v>11</v>
      </c>
      <c r="F4481" s="196" t="s">
        <v>11</v>
      </c>
      <c r="G4481" s="196">
        <v>93083</v>
      </c>
      <c r="H4481" s="196" t="s">
        <v>4628</v>
      </c>
      <c r="I4481" s="196" t="s">
        <v>96</v>
      </c>
      <c r="J4481" s="196" t="s">
        <v>62</v>
      </c>
      <c r="K4481" s="197">
        <v>455.59</v>
      </c>
      <c r="L4481" s="196" t="s">
        <v>63</v>
      </c>
      <c r="M4481"/>
    </row>
    <row r="4482" spans="1:13" ht="13.5" hidden="1" x14ac:dyDescent="0.25">
      <c r="A4482" s="196" t="s">
        <v>3761</v>
      </c>
      <c r="B4482" s="196" t="s">
        <v>3762</v>
      </c>
      <c r="C4482" s="196" t="s">
        <v>3106</v>
      </c>
      <c r="D4482" s="196" t="s">
        <v>4012</v>
      </c>
      <c r="E4482" s="197" t="s">
        <v>11</v>
      </c>
      <c r="F4482" s="196" t="s">
        <v>11</v>
      </c>
      <c r="G4482" s="196">
        <v>93084</v>
      </c>
      <c r="H4482" s="196" t="s">
        <v>4629</v>
      </c>
      <c r="I4482" s="196" t="s">
        <v>96</v>
      </c>
      <c r="J4482" s="196" t="s">
        <v>62</v>
      </c>
      <c r="K4482" s="197">
        <v>16.350000000000001</v>
      </c>
      <c r="L4482" s="196" t="s">
        <v>63</v>
      </c>
      <c r="M4482"/>
    </row>
    <row r="4483" spans="1:13" ht="13.5" hidden="1" x14ac:dyDescent="0.25">
      <c r="A4483" s="196" t="s">
        <v>3761</v>
      </c>
      <c r="B4483" s="196" t="s">
        <v>3762</v>
      </c>
      <c r="C4483" s="196" t="s">
        <v>3106</v>
      </c>
      <c r="D4483" s="196" t="s">
        <v>4012</v>
      </c>
      <c r="E4483" s="197" t="s">
        <v>11</v>
      </c>
      <c r="F4483" s="196" t="s">
        <v>11</v>
      </c>
      <c r="G4483" s="196">
        <v>93085</v>
      </c>
      <c r="H4483" s="196" t="s">
        <v>4630</v>
      </c>
      <c r="I4483" s="196" t="s">
        <v>96</v>
      </c>
      <c r="J4483" s="196" t="s">
        <v>62</v>
      </c>
      <c r="K4483" s="197">
        <v>18.28</v>
      </c>
      <c r="L4483" s="196" t="s">
        <v>63</v>
      </c>
      <c r="M4483"/>
    </row>
    <row r="4484" spans="1:13" ht="13.5" hidden="1" x14ac:dyDescent="0.25">
      <c r="A4484" s="196" t="s">
        <v>3761</v>
      </c>
      <c r="B4484" s="196" t="s">
        <v>3762</v>
      </c>
      <c r="C4484" s="196" t="s">
        <v>3106</v>
      </c>
      <c r="D4484" s="196" t="s">
        <v>4012</v>
      </c>
      <c r="E4484" s="197" t="s">
        <v>11</v>
      </c>
      <c r="F4484" s="196" t="s">
        <v>11</v>
      </c>
      <c r="G4484" s="196">
        <v>93086</v>
      </c>
      <c r="H4484" s="196" t="s">
        <v>4631</v>
      </c>
      <c r="I4484" s="196" t="s">
        <v>96</v>
      </c>
      <c r="J4484" s="196" t="s">
        <v>62</v>
      </c>
      <c r="K4484" s="197">
        <v>528.91</v>
      </c>
      <c r="L4484" s="196" t="s">
        <v>63</v>
      </c>
      <c r="M4484"/>
    </row>
    <row r="4485" spans="1:13" ht="13.5" hidden="1" x14ac:dyDescent="0.25">
      <c r="A4485" s="196" t="s">
        <v>3761</v>
      </c>
      <c r="B4485" s="196" t="s">
        <v>3762</v>
      </c>
      <c r="C4485" s="196" t="s">
        <v>3106</v>
      </c>
      <c r="D4485" s="196" t="s">
        <v>4012</v>
      </c>
      <c r="E4485" s="197" t="s">
        <v>11</v>
      </c>
      <c r="F4485" s="196" t="s">
        <v>11</v>
      </c>
      <c r="G4485" s="196">
        <v>93087</v>
      </c>
      <c r="H4485" s="196" t="s">
        <v>4632</v>
      </c>
      <c r="I4485" s="196" t="s">
        <v>96</v>
      </c>
      <c r="J4485" s="196" t="s">
        <v>62</v>
      </c>
      <c r="K4485" s="197">
        <v>21.38</v>
      </c>
      <c r="L4485" s="196" t="s">
        <v>63</v>
      </c>
      <c r="M4485"/>
    </row>
    <row r="4486" spans="1:13" ht="13.5" hidden="1" x14ac:dyDescent="0.25">
      <c r="A4486" s="196" t="s">
        <v>3761</v>
      </c>
      <c r="B4486" s="196" t="s">
        <v>3762</v>
      </c>
      <c r="C4486" s="196" t="s">
        <v>3106</v>
      </c>
      <c r="D4486" s="196" t="s">
        <v>4012</v>
      </c>
      <c r="E4486" s="197" t="s">
        <v>11</v>
      </c>
      <c r="F4486" s="196" t="s">
        <v>11</v>
      </c>
      <c r="G4486" s="196">
        <v>93088</v>
      </c>
      <c r="H4486" s="196" t="s">
        <v>4633</v>
      </c>
      <c r="I4486" s="196" t="s">
        <v>96</v>
      </c>
      <c r="J4486" s="196" t="s">
        <v>62</v>
      </c>
      <c r="K4486" s="197">
        <v>26.42</v>
      </c>
      <c r="L4486" s="196" t="s">
        <v>63</v>
      </c>
      <c r="M4486"/>
    </row>
    <row r="4487" spans="1:13" ht="13.5" hidden="1" x14ac:dyDescent="0.25">
      <c r="A4487" s="196" t="s">
        <v>3761</v>
      </c>
      <c r="B4487" s="196" t="s">
        <v>3762</v>
      </c>
      <c r="C4487" s="196" t="s">
        <v>3106</v>
      </c>
      <c r="D4487" s="196" t="s">
        <v>4012</v>
      </c>
      <c r="E4487" s="197" t="s">
        <v>11</v>
      </c>
      <c r="F4487" s="196" t="s">
        <v>11</v>
      </c>
      <c r="G4487" s="196">
        <v>93089</v>
      </c>
      <c r="H4487" s="196" t="s">
        <v>4634</v>
      </c>
      <c r="I4487" s="196" t="s">
        <v>96</v>
      </c>
      <c r="J4487" s="196" t="s">
        <v>62</v>
      </c>
      <c r="K4487" s="197">
        <v>50.3</v>
      </c>
      <c r="L4487" s="196" t="s">
        <v>63</v>
      </c>
      <c r="M4487"/>
    </row>
    <row r="4488" spans="1:13" ht="13.5" hidden="1" x14ac:dyDescent="0.25">
      <c r="A4488" s="196" t="s">
        <v>3761</v>
      </c>
      <c r="B4488" s="196" t="s">
        <v>3762</v>
      </c>
      <c r="C4488" s="196" t="s">
        <v>3106</v>
      </c>
      <c r="D4488" s="196" t="s">
        <v>4012</v>
      </c>
      <c r="E4488" s="197" t="s">
        <v>11</v>
      </c>
      <c r="F4488" s="196" t="s">
        <v>11</v>
      </c>
      <c r="G4488" s="196">
        <v>93090</v>
      </c>
      <c r="H4488" s="196" t="s">
        <v>4635</v>
      </c>
      <c r="I4488" s="196" t="s">
        <v>96</v>
      </c>
      <c r="J4488" s="196" t="s">
        <v>62</v>
      </c>
      <c r="K4488" s="197">
        <v>22.01</v>
      </c>
      <c r="L4488" s="196" t="s">
        <v>63</v>
      </c>
      <c r="M4488"/>
    </row>
    <row r="4489" spans="1:13" ht="13.5" hidden="1" x14ac:dyDescent="0.25">
      <c r="A4489" s="196" t="s">
        <v>3761</v>
      </c>
      <c r="B4489" s="196" t="s">
        <v>3762</v>
      </c>
      <c r="C4489" s="196" t="s">
        <v>3106</v>
      </c>
      <c r="D4489" s="196" t="s">
        <v>4012</v>
      </c>
      <c r="E4489" s="197" t="s">
        <v>11</v>
      </c>
      <c r="F4489" s="196" t="s">
        <v>11</v>
      </c>
      <c r="G4489" s="196">
        <v>93091</v>
      </c>
      <c r="H4489" s="196" t="s">
        <v>4636</v>
      </c>
      <c r="I4489" s="196" t="s">
        <v>96</v>
      </c>
      <c r="J4489" s="196" t="s">
        <v>62</v>
      </c>
      <c r="K4489" s="197">
        <v>19.12</v>
      </c>
      <c r="L4489" s="196" t="s">
        <v>63</v>
      </c>
      <c r="M4489"/>
    </row>
    <row r="4490" spans="1:13" ht="13.5" hidden="1" x14ac:dyDescent="0.25">
      <c r="A4490" s="196" t="s">
        <v>3761</v>
      </c>
      <c r="B4490" s="196" t="s">
        <v>3762</v>
      </c>
      <c r="C4490" s="196" t="s">
        <v>3106</v>
      </c>
      <c r="D4490" s="196" t="s">
        <v>4012</v>
      </c>
      <c r="E4490" s="197" t="s">
        <v>11</v>
      </c>
      <c r="F4490" s="196" t="s">
        <v>11</v>
      </c>
      <c r="G4490" s="196">
        <v>93092</v>
      </c>
      <c r="H4490" s="196" t="s">
        <v>4637</v>
      </c>
      <c r="I4490" s="196" t="s">
        <v>96</v>
      </c>
      <c r="J4490" s="196" t="s">
        <v>62</v>
      </c>
      <c r="K4490" s="197">
        <v>581.4</v>
      </c>
      <c r="L4490" s="196" t="s">
        <v>63</v>
      </c>
      <c r="M4490"/>
    </row>
    <row r="4491" spans="1:13" ht="13.5" hidden="1" x14ac:dyDescent="0.25">
      <c r="A4491" s="196" t="s">
        <v>3761</v>
      </c>
      <c r="B4491" s="196" t="s">
        <v>3762</v>
      </c>
      <c r="C4491" s="196" t="s">
        <v>3106</v>
      </c>
      <c r="D4491" s="196" t="s">
        <v>4012</v>
      </c>
      <c r="E4491" s="197" t="s">
        <v>11</v>
      </c>
      <c r="F4491" s="196" t="s">
        <v>11</v>
      </c>
      <c r="G4491" s="196">
        <v>93093</v>
      </c>
      <c r="H4491" s="196" t="s">
        <v>4638</v>
      </c>
      <c r="I4491" s="196" t="s">
        <v>96</v>
      </c>
      <c r="J4491" s="196" t="s">
        <v>62</v>
      </c>
      <c r="K4491" s="197">
        <v>32.68</v>
      </c>
      <c r="L4491" s="196" t="s">
        <v>63</v>
      </c>
      <c r="M4491"/>
    </row>
    <row r="4492" spans="1:13" ht="13.5" hidden="1" x14ac:dyDescent="0.25">
      <c r="A4492" s="196" t="s">
        <v>3761</v>
      </c>
      <c r="B4492" s="196" t="s">
        <v>3762</v>
      </c>
      <c r="C4492" s="196" t="s">
        <v>3106</v>
      </c>
      <c r="D4492" s="196" t="s">
        <v>4012</v>
      </c>
      <c r="E4492" s="197" t="s">
        <v>11</v>
      </c>
      <c r="F4492" s="196" t="s">
        <v>11</v>
      </c>
      <c r="G4492" s="196">
        <v>93094</v>
      </c>
      <c r="H4492" s="196" t="s">
        <v>4639</v>
      </c>
      <c r="I4492" s="196" t="s">
        <v>96</v>
      </c>
      <c r="J4492" s="196" t="s">
        <v>62</v>
      </c>
      <c r="K4492" s="197">
        <v>84.42</v>
      </c>
      <c r="L4492" s="196" t="s">
        <v>63</v>
      </c>
      <c r="M4492"/>
    </row>
    <row r="4493" spans="1:13" ht="13.5" hidden="1" x14ac:dyDescent="0.25">
      <c r="A4493" s="196" t="s">
        <v>3761</v>
      </c>
      <c r="B4493" s="196" t="s">
        <v>3762</v>
      </c>
      <c r="C4493" s="196" t="s">
        <v>3106</v>
      </c>
      <c r="D4493" s="196" t="s">
        <v>4012</v>
      </c>
      <c r="E4493" s="197" t="s">
        <v>11</v>
      </c>
      <c r="F4493" s="196" t="s">
        <v>11</v>
      </c>
      <c r="G4493" s="196">
        <v>93097</v>
      </c>
      <c r="H4493" s="196" t="s">
        <v>4640</v>
      </c>
      <c r="I4493" s="196" t="s">
        <v>96</v>
      </c>
      <c r="J4493" s="196" t="s">
        <v>62</v>
      </c>
      <c r="K4493" s="197">
        <v>16.72</v>
      </c>
      <c r="L4493" s="196" t="s">
        <v>63</v>
      </c>
      <c r="M4493"/>
    </row>
    <row r="4494" spans="1:13" ht="13.5" hidden="1" x14ac:dyDescent="0.25">
      <c r="A4494" s="196" t="s">
        <v>3761</v>
      </c>
      <c r="B4494" s="196" t="s">
        <v>3762</v>
      </c>
      <c r="C4494" s="196" t="s">
        <v>3106</v>
      </c>
      <c r="D4494" s="196" t="s">
        <v>4012</v>
      </c>
      <c r="E4494" s="197" t="s">
        <v>11</v>
      </c>
      <c r="F4494" s="196" t="s">
        <v>11</v>
      </c>
      <c r="G4494" s="196">
        <v>93098</v>
      </c>
      <c r="H4494" s="196" t="s">
        <v>4641</v>
      </c>
      <c r="I4494" s="196" t="s">
        <v>96</v>
      </c>
      <c r="J4494" s="196" t="s">
        <v>62</v>
      </c>
      <c r="K4494" s="197">
        <v>22.11</v>
      </c>
      <c r="L4494" s="196" t="s">
        <v>63</v>
      </c>
      <c r="M4494"/>
    </row>
    <row r="4495" spans="1:13" ht="13.5" hidden="1" x14ac:dyDescent="0.25">
      <c r="A4495" s="196" t="s">
        <v>3761</v>
      </c>
      <c r="B4495" s="196" t="s">
        <v>3762</v>
      </c>
      <c r="C4495" s="196" t="s">
        <v>3106</v>
      </c>
      <c r="D4495" s="196" t="s">
        <v>4012</v>
      </c>
      <c r="E4495" s="197" t="s">
        <v>11</v>
      </c>
      <c r="F4495" s="196" t="s">
        <v>11</v>
      </c>
      <c r="G4495" s="196">
        <v>93099</v>
      </c>
      <c r="H4495" s="196" t="s">
        <v>4642</v>
      </c>
      <c r="I4495" s="196" t="s">
        <v>96</v>
      </c>
      <c r="J4495" s="196" t="s">
        <v>62</v>
      </c>
      <c r="K4495" s="197">
        <v>29.1</v>
      </c>
      <c r="L4495" s="196" t="s">
        <v>63</v>
      </c>
      <c r="M4495"/>
    </row>
    <row r="4496" spans="1:13" ht="13.5" hidden="1" x14ac:dyDescent="0.25">
      <c r="A4496" s="196" t="s">
        <v>3761</v>
      </c>
      <c r="B4496" s="196" t="s">
        <v>3762</v>
      </c>
      <c r="C4496" s="196" t="s">
        <v>3106</v>
      </c>
      <c r="D4496" s="196" t="s">
        <v>4012</v>
      </c>
      <c r="E4496" s="197" t="s">
        <v>11</v>
      </c>
      <c r="F4496" s="196" t="s">
        <v>11</v>
      </c>
      <c r="G4496" s="196">
        <v>93100</v>
      </c>
      <c r="H4496" s="196" t="s">
        <v>4643</v>
      </c>
      <c r="I4496" s="196" t="s">
        <v>96</v>
      </c>
      <c r="J4496" s="196" t="s">
        <v>62</v>
      </c>
      <c r="K4496" s="197">
        <v>32.53</v>
      </c>
      <c r="L4496" s="196" t="s">
        <v>63</v>
      </c>
      <c r="M4496"/>
    </row>
    <row r="4497" spans="1:13" ht="13.5" hidden="1" x14ac:dyDescent="0.25">
      <c r="A4497" s="196" t="s">
        <v>3761</v>
      </c>
      <c r="B4497" s="196" t="s">
        <v>3762</v>
      </c>
      <c r="C4497" s="196" t="s">
        <v>3106</v>
      </c>
      <c r="D4497" s="196" t="s">
        <v>4012</v>
      </c>
      <c r="E4497" s="197" t="s">
        <v>11</v>
      </c>
      <c r="F4497" s="196" t="s">
        <v>11</v>
      </c>
      <c r="G4497" s="196">
        <v>93101</v>
      </c>
      <c r="H4497" s="196" t="s">
        <v>4644</v>
      </c>
      <c r="I4497" s="196" t="s">
        <v>96</v>
      </c>
      <c r="J4497" s="196" t="s">
        <v>62</v>
      </c>
      <c r="K4497" s="197">
        <v>36.42</v>
      </c>
      <c r="L4497" s="196" t="s">
        <v>63</v>
      </c>
      <c r="M4497"/>
    </row>
    <row r="4498" spans="1:13" ht="13.5" hidden="1" x14ac:dyDescent="0.25">
      <c r="A4498" s="196" t="s">
        <v>3761</v>
      </c>
      <c r="B4498" s="196" t="s">
        <v>3762</v>
      </c>
      <c r="C4498" s="196" t="s">
        <v>3106</v>
      </c>
      <c r="D4498" s="196" t="s">
        <v>4012</v>
      </c>
      <c r="E4498" s="197" t="s">
        <v>11</v>
      </c>
      <c r="F4498" s="196" t="s">
        <v>11</v>
      </c>
      <c r="G4498" s="196">
        <v>93102</v>
      </c>
      <c r="H4498" s="196" t="s">
        <v>4645</v>
      </c>
      <c r="I4498" s="196" t="s">
        <v>96</v>
      </c>
      <c r="J4498" s="196" t="s">
        <v>62</v>
      </c>
      <c r="K4498" s="197">
        <v>41.22</v>
      </c>
      <c r="L4498" s="196" t="s">
        <v>63</v>
      </c>
      <c r="M4498"/>
    </row>
    <row r="4499" spans="1:13" ht="13.5" hidden="1" x14ac:dyDescent="0.25">
      <c r="A4499" s="196" t="s">
        <v>3761</v>
      </c>
      <c r="B4499" s="196" t="s">
        <v>3762</v>
      </c>
      <c r="C4499" s="196" t="s">
        <v>3106</v>
      </c>
      <c r="D4499" s="196" t="s">
        <v>4012</v>
      </c>
      <c r="E4499" s="197" t="s">
        <v>11</v>
      </c>
      <c r="F4499" s="196" t="s">
        <v>11</v>
      </c>
      <c r="G4499" s="196">
        <v>93103</v>
      </c>
      <c r="H4499" s="196" t="s">
        <v>4646</v>
      </c>
      <c r="I4499" s="196" t="s">
        <v>96</v>
      </c>
      <c r="J4499" s="196" t="s">
        <v>62</v>
      </c>
      <c r="K4499" s="197">
        <v>10.94</v>
      </c>
      <c r="L4499" s="196" t="s">
        <v>63</v>
      </c>
      <c r="M4499"/>
    </row>
    <row r="4500" spans="1:13" ht="13.5" hidden="1" x14ac:dyDescent="0.25">
      <c r="A4500" s="196" t="s">
        <v>3761</v>
      </c>
      <c r="B4500" s="196" t="s">
        <v>3762</v>
      </c>
      <c r="C4500" s="196" t="s">
        <v>3106</v>
      </c>
      <c r="D4500" s="196" t="s">
        <v>4012</v>
      </c>
      <c r="E4500" s="197" t="s">
        <v>11</v>
      </c>
      <c r="F4500" s="196" t="s">
        <v>11</v>
      </c>
      <c r="G4500" s="196">
        <v>93104</v>
      </c>
      <c r="H4500" s="196" t="s">
        <v>4647</v>
      </c>
      <c r="I4500" s="196" t="s">
        <v>96</v>
      </c>
      <c r="J4500" s="196" t="s">
        <v>62</v>
      </c>
      <c r="K4500" s="197">
        <v>20.440000000000001</v>
      </c>
      <c r="L4500" s="196" t="s">
        <v>63</v>
      </c>
      <c r="M4500"/>
    </row>
    <row r="4501" spans="1:13" ht="13.5" hidden="1" x14ac:dyDescent="0.25">
      <c r="A4501" s="196" t="s">
        <v>3761</v>
      </c>
      <c r="B4501" s="196" t="s">
        <v>3762</v>
      </c>
      <c r="C4501" s="196" t="s">
        <v>3106</v>
      </c>
      <c r="D4501" s="196" t="s">
        <v>4012</v>
      </c>
      <c r="E4501" s="197" t="s">
        <v>11</v>
      </c>
      <c r="F4501" s="196" t="s">
        <v>11</v>
      </c>
      <c r="G4501" s="196">
        <v>93105</v>
      </c>
      <c r="H4501" s="196" t="s">
        <v>4648</v>
      </c>
      <c r="I4501" s="196" t="s">
        <v>96</v>
      </c>
      <c r="J4501" s="196" t="s">
        <v>62</v>
      </c>
      <c r="K4501" s="197">
        <v>26.38</v>
      </c>
      <c r="L4501" s="196" t="s">
        <v>63</v>
      </c>
      <c r="M4501"/>
    </row>
    <row r="4502" spans="1:13" ht="13.5" hidden="1" x14ac:dyDescent="0.25">
      <c r="A4502" s="196" t="s">
        <v>3761</v>
      </c>
      <c r="B4502" s="196" t="s">
        <v>3762</v>
      </c>
      <c r="C4502" s="196" t="s">
        <v>3106</v>
      </c>
      <c r="D4502" s="196" t="s">
        <v>4012</v>
      </c>
      <c r="E4502" s="197" t="s">
        <v>11</v>
      </c>
      <c r="F4502" s="196" t="s">
        <v>11</v>
      </c>
      <c r="G4502" s="196">
        <v>93106</v>
      </c>
      <c r="H4502" s="196" t="s">
        <v>4649</v>
      </c>
      <c r="I4502" s="196" t="s">
        <v>96</v>
      </c>
      <c r="J4502" s="196" t="s">
        <v>62</v>
      </c>
      <c r="K4502" s="197">
        <v>455.83</v>
      </c>
      <c r="L4502" s="196" t="s">
        <v>63</v>
      </c>
      <c r="M4502"/>
    </row>
    <row r="4503" spans="1:13" ht="13.5" hidden="1" x14ac:dyDescent="0.25">
      <c r="A4503" s="196" t="s">
        <v>3761</v>
      </c>
      <c r="B4503" s="196" t="s">
        <v>3762</v>
      </c>
      <c r="C4503" s="196" t="s">
        <v>3106</v>
      </c>
      <c r="D4503" s="196" t="s">
        <v>4012</v>
      </c>
      <c r="E4503" s="197" t="s">
        <v>11</v>
      </c>
      <c r="F4503" s="196" t="s">
        <v>11</v>
      </c>
      <c r="G4503" s="196">
        <v>93107</v>
      </c>
      <c r="H4503" s="196" t="s">
        <v>4650</v>
      </c>
      <c r="I4503" s="196" t="s">
        <v>96</v>
      </c>
      <c r="J4503" s="196" t="s">
        <v>62</v>
      </c>
      <c r="K4503" s="197">
        <v>19.21</v>
      </c>
      <c r="L4503" s="196" t="s">
        <v>63</v>
      </c>
      <c r="M4503"/>
    </row>
    <row r="4504" spans="1:13" ht="13.5" hidden="1" x14ac:dyDescent="0.25">
      <c r="A4504" s="196" t="s">
        <v>3761</v>
      </c>
      <c r="B4504" s="196" t="s">
        <v>3762</v>
      </c>
      <c r="C4504" s="196" t="s">
        <v>3106</v>
      </c>
      <c r="D4504" s="196" t="s">
        <v>4012</v>
      </c>
      <c r="E4504" s="197" t="s">
        <v>11</v>
      </c>
      <c r="F4504" s="196" t="s">
        <v>11</v>
      </c>
      <c r="G4504" s="196">
        <v>93108</v>
      </c>
      <c r="H4504" s="196" t="s">
        <v>4651</v>
      </c>
      <c r="I4504" s="196" t="s">
        <v>96</v>
      </c>
      <c r="J4504" s="196" t="s">
        <v>62</v>
      </c>
      <c r="K4504" s="197">
        <v>16.149999999999999</v>
      </c>
      <c r="L4504" s="196" t="s">
        <v>63</v>
      </c>
      <c r="M4504"/>
    </row>
    <row r="4505" spans="1:13" ht="13.5" hidden="1" x14ac:dyDescent="0.25">
      <c r="A4505" s="196" t="s">
        <v>3761</v>
      </c>
      <c r="B4505" s="196" t="s">
        <v>3762</v>
      </c>
      <c r="C4505" s="196" t="s">
        <v>3106</v>
      </c>
      <c r="D4505" s="196" t="s">
        <v>4012</v>
      </c>
      <c r="E4505" s="197" t="s">
        <v>11</v>
      </c>
      <c r="F4505" s="196" t="s">
        <v>11</v>
      </c>
      <c r="G4505" s="196">
        <v>93109</v>
      </c>
      <c r="H4505" s="196" t="s">
        <v>4652</v>
      </c>
      <c r="I4505" s="196" t="s">
        <v>96</v>
      </c>
      <c r="J4505" s="196" t="s">
        <v>62</v>
      </c>
      <c r="K4505" s="197">
        <v>531.77</v>
      </c>
      <c r="L4505" s="196" t="s">
        <v>63</v>
      </c>
      <c r="M4505"/>
    </row>
    <row r="4506" spans="1:13" ht="13.5" hidden="1" x14ac:dyDescent="0.25">
      <c r="A4506" s="196" t="s">
        <v>3761</v>
      </c>
      <c r="B4506" s="196" t="s">
        <v>3762</v>
      </c>
      <c r="C4506" s="196" t="s">
        <v>3106</v>
      </c>
      <c r="D4506" s="196" t="s">
        <v>4012</v>
      </c>
      <c r="E4506" s="197" t="s">
        <v>11</v>
      </c>
      <c r="F4506" s="196" t="s">
        <v>11</v>
      </c>
      <c r="G4506" s="196">
        <v>93110</v>
      </c>
      <c r="H4506" s="196" t="s">
        <v>4653</v>
      </c>
      <c r="I4506" s="196" t="s">
        <v>96</v>
      </c>
      <c r="J4506" s="196" t="s">
        <v>62</v>
      </c>
      <c r="K4506" s="197">
        <v>22.81</v>
      </c>
      <c r="L4506" s="196" t="s">
        <v>63</v>
      </c>
      <c r="M4506"/>
    </row>
    <row r="4507" spans="1:13" ht="13.5" hidden="1" x14ac:dyDescent="0.25">
      <c r="A4507" s="196" t="s">
        <v>3761</v>
      </c>
      <c r="B4507" s="196" t="s">
        <v>3762</v>
      </c>
      <c r="C4507" s="196" t="s">
        <v>3106</v>
      </c>
      <c r="D4507" s="196" t="s">
        <v>4012</v>
      </c>
      <c r="E4507" s="197" t="s">
        <v>11</v>
      </c>
      <c r="F4507" s="196" t="s">
        <v>11</v>
      </c>
      <c r="G4507" s="196">
        <v>93111</v>
      </c>
      <c r="H4507" s="196" t="s">
        <v>4654</v>
      </c>
      <c r="I4507" s="196" t="s">
        <v>96</v>
      </c>
      <c r="J4507" s="196" t="s">
        <v>62</v>
      </c>
      <c r="K4507" s="197">
        <v>27.55</v>
      </c>
      <c r="L4507" s="196" t="s">
        <v>63</v>
      </c>
      <c r="M4507"/>
    </row>
    <row r="4508" spans="1:13" ht="13.5" hidden="1" x14ac:dyDescent="0.25">
      <c r="A4508" s="196" t="s">
        <v>3761</v>
      </c>
      <c r="B4508" s="196" t="s">
        <v>3762</v>
      </c>
      <c r="C4508" s="196" t="s">
        <v>3106</v>
      </c>
      <c r="D4508" s="196" t="s">
        <v>4012</v>
      </c>
      <c r="E4508" s="197" t="s">
        <v>11</v>
      </c>
      <c r="F4508" s="196" t="s">
        <v>11</v>
      </c>
      <c r="G4508" s="196">
        <v>93112</v>
      </c>
      <c r="H4508" s="196" t="s">
        <v>4655</v>
      </c>
      <c r="I4508" s="196" t="s">
        <v>96</v>
      </c>
      <c r="J4508" s="196" t="s">
        <v>62</v>
      </c>
      <c r="K4508" s="197">
        <v>53.16</v>
      </c>
      <c r="L4508" s="196" t="s">
        <v>63</v>
      </c>
      <c r="M4508"/>
    </row>
    <row r="4509" spans="1:13" ht="13.5" hidden="1" x14ac:dyDescent="0.25">
      <c r="A4509" s="196" t="s">
        <v>3761</v>
      </c>
      <c r="B4509" s="196" t="s">
        <v>3762</v>
      </c>
      <c r="C4509" s="196" t="s">
        <v>3106</v>
      </c>
      <c r="D4509" s="196" t="s">
        <v>4012</v>
      </c>
      <c r="E4509" s="197" t="s">
        <v>11</v>
      </c>
      <c r="F4509" s="196" t="s">
        <v>11</v>
      </c>
      <c r="G4509" s="196">
        <v>93113</v>
      </c>
      <c r="H4509" s="196" t="s">
        <v>4656</v>
      </c>
      <c r="I4509" s="196" t="s">
        <v>96</v>
      </c>
      <c r="J4509" s="196" t="s">
        <v>62</v>
      </c>
      <c r="K4509" s="197">
        <v>27.12</v>
      </c>
      <c r="L4509" s="196" t="s">
        <v>63</v>
      </c>
      <c r="M4509"/>
    </row>
    <row r="4510" spans="1:13" ht="13.5" hidden="1" x14ac:dyDescent="0.25">
      <c r="A4510" s="196" t="s">
        <v>3761</v>
      </c>
      <c r="B4510" s="196" t="s">
        <v>3762</v>
      </c>
      <c r="C4510" s="196" t="s">
        <v>3106</v>
      </c>
      <c r="D4510" s="196" t="s">
        <v>4012</v>
      </c>
      <c r="E4510" s="197" t="s">
        <v>11</v>
      </c>
      <c r="F4510" s="196" t="s">
        <v>11</v>
      </c>
      <c r="G4510" s="196">
        <v>93114</v>
      </c>
      <c r="H4510" s="196" t="s">
        <v>4657</v>
      </c>
      <c r="I4510" s="196" t="s">
        <v>96</v>
      </c>
      <c r="J4510" s="196" t="s">
        <v>62</v>
      </c>
      <c r="K4510" s="197">
        <v>35.24</v>
      </c>
      <c r="L4510" s="196" t="s">
        <v>63</v>
      </c>
      <c r="M4510"/>
    </row>
    <row r="4511" spans="1:13" ht="13.5" hidden="1" x14ac:dyDescent="0.25">
      <c r="A4511" s="196" t="s">
        <v>3761</v>
      </c>
      <c r="B4511" s="196" t="s">
        <v>3762</v>
      </c>
      <c r="C4511" s="196" t="s">
        <v>3106</v>
      </c>
      <c r="D4511" s="196" t="s">
        <v>4012</v>
      </c>
      <c r="E4511" s="197" t="s">
        <v>11</v>
      </c>
      <c r="F4511" s="196" t="s">
        <v>11</v>
      </c>
      <c r="G4511" s="196">
        <v>93115</v>
      </c>
      <c r="H4511" s="196" t="s">
        <v>4658</v>
      </c>
      <c r="I4511" s="196" t="s">
        <v>96</v>
      </c>
      <c r="J4511" s="196" t="s">
        <v>62</v>
      </c>
      <c r="K4511" s="197">
        <v>89.53</v>
      </c>
      <c r="L4511" s="196" t="s">
        <v>63</v>
      </c>
      <c r="M4511"/>
    </row>
    <row r="4512" spans="1:13" ht="13.5" hidden="1" x14ac:dyDescent="0.25">
      <c r="A4512" s="196" t="s">
        <v>3761</v>
      </c>
      <c r="B4512" s="196" t="s">
        <v>3762</v>
      </c>
      <c r="C4512" s="196" t="s">
        <v>3106</v>
      </c>
      <c r="D4512" s="196" t="s">
        <v>4012</v>
      </c>
      <c r="E4512" s="197" t="s">
        <v>11</v>
      </c>
      <c r="F4512" s="196" t="s">
        <v>11</v>
      </c>
      <c r="G4512" s="196">
        <v>93116</v>
      </c>
      <c r="H4512" s="196" t="s">
        <v>4659</v>
      </c>
      <c r="I4512" s="196" t="s">
        <v>96</v>
      </c>
      <c r="J4512" s="196" t="s">
        <v>62</v>
      </c>
      <c r="K4512" s="197">
        <v>586.51</v>
      </c>
      <c r="L4512" s="196" t="s">
        <v>63</v>
      </c>
      <c r="M4512"/>
    </row>
    <row r="4513" spans="1:13" ht="13.5" hidden="1" x14ac:dyDescent="0.25">
      <c r="A4513" s="196" t="s">
        <v>3761</v>
      </c>
      <c r="B4513" s="196" t="s">
        <v>3762</v>
      </c>
      <c r="C4513" s="196" t="s">
        <v>3106</v>
      </c>
      <c r="D4513" s="196" t="s">
        <v>4012</v>
      </c>
      <c r="E4513" s="197" t="s">
        <v>11</v>
      </c>
      <c r="F4513" s="196" t="s">
        <v>11</v>
      </c>
      <c r="G4513" s="196">
        <v>93117</v>
      </c>
      <c r="H4513" s="196" t="s">
        <v>4660</v>
      </c>
      <c r="I4513" s="196" t="s">
        <v>96</v>
      </c>
      <c r="J4513" s="196" t="s">
        <v>62</v>
      </c>
      <c r="K4513" s="197">
        <v>61.15</v>
      </c>
      <c r="L4513" s="196" t="s">
        <v>63</v>
      </c>
      <c r="M4513"/>
    </row>
    <row r="4514" spans="1:13" ht="13.5" hidden="1" x14ac:dyDescent="0.25">
      <c r="A4514" s="196" t="s">
        <v>3761</v>
      </c>
      <c r="B4514" s="196" t="s">
        <v>3762</v>
      </c>
      <c r="C4514" s="196" t="s">
        <v>3106</v>
      </c>
      <c r="D4514" s="196" t="s">
        <v>4012</v>
      </c>
      <c r="E4514" s="197" t="s">
        <v>11</v>
      </c>
      <c r="F4514" s="196" t="s">
        <v>11</v>
      </c>
      <c r="G4514" s="196">
        <v>93118</v>
      </c>
      <c r="H4514" s="196" t="s">
        <v>4661</v>
      </c>
      <c r="I4514" s="196" t="s">
        <v>96</v>
      </c>
      <c r="J4514" s="196" t="s">
        <v>62</v>
      </c>
      <c r="K4514" s="197">
        <v>90.31</v>
      </c>
      <c r="L4514" s="196" t="s">
        <v>63</v>
      </c>
      <c r="M4514"/>
    </row>
    <row r="4515" spans="1:13" ht="13.5" hidden="1" x14ac:dyDescent="0.25">
      <c r="A4515" s="196" t="s">
        <v>3761</v>
      </c>
      <c r="B4515" s="196" t="s">
        <v>3762</v>
      </c>
      <c r="C4515" s="196" t="s">
        <v>3106</v>
      </c>
      <c r="D4515" s="196" t="s">
        <v>4012</v>
      </c>
      <c r="E4515" s="197" t="s">
        <v>11</v>
      </c>
      <c r="F4515" s="196" t="s">
        <v>11</v>
      </c>
      <c r="G4515" s="196">
        <v>93119</v>
      </c>
      <c r="H4515" s="196" t="s">
        <v>4662</v>
      </c>
      <c r="I4515" s="196" t="s">
        <v>96</v>
      </c>
      <c r="J4515" s="196" t="s">
        <v>62</v>
      </c>
      <c r="K4515" s="197">
        <v>19.079999999999998</v>
      </c>
      <c r="L4515" s="196" t="s">
        <v>63</v>
      </c>
      <c r="M4515"/>
    </row>
    <row r="4516" spans="1:13" ht="13.5" hidden="1" x14ac:dyDescent="0.25">
      <c r="A4516" s="196" t="s">
        <v>3761</v>
      </c>
      <c r="B4516" s="196" t="s">
        <v>3762</v>
      </c>
      <c r="C4516" s="196" t="s">
        <v>3106</v>
      </c>
      <c r="D4516" s="196" t="s">
        <v>4012</v>
      </c>
      <c r="E4516" s="197" t="s">
        <v>11</v>
      </c>
      <c r="F4516" s="196" t="s">
        <v>11</v>
      </c>
      <c r="G4516" s="196">
        <v>93120</v>
      </c>
      <c r="H4516" s="196" t="s">
        <v>4663</v>
      </c>
      <c r="I4516" s="196" t="s">
        <v>96</v>
      </c>
      <c r="J4516" s="196" t="s">
        <v>62</v>
      </c>
      <c r="K4516" s="197">
        <v>27.52</v>
      </c>
      <c r="L4516" s="196" t="s">
        <v>63</v>
      </c>
      <c r="M4516"/>
    </row>
    <row r="4517" spans="1:13" ht="13.5" hidden="1" x14ac:dyDescent="0.25">
      <c r="A4517" s="196" t="s">
        <v>3761</v>
      </c>
      <c r="B4517" s="196" t="s">
        <v>3762</v>
      </c>
      <c r="C4517" s="196" t="s">
        <v>3106</v>
      </c>
      <c r="D4517" s="196" t="s">
        <v>4012</v>
      </c>
      <c r="E4517" s="197" t="s">
        <v>11</v>
      </c>
      <c r="F4517" s="196" t="s">
        <v>11</v>
      </c>
      <c r="G4517" s="196">
        <v>93121</v>
      </c>
      <c r="H4517" s="196" t="s">
        <v>4664</v>
      </c>
      <c r="I4517" s="196" t="s">
        <v>96</v>
      </c>
      <c r="J4517" s="196" t="s">
        <v>62</v>
      </c>
      <c r="K4517" s="197">
        <v>31.4</v>
      </c>
      <c r="L4517" s="196" t="s">
        <v>63</v>
      </c>
      <c r="M4517"/>
    </row>
    <row r="4518" spans="1:13" ht="13.5" hidden="1" x14ac:dyDescent="0.25">
      <c r="A4518" s="196" t="s">
        <v>3761</v>
      </c>
      <c r="B4518" s="196" t="s">
        <v>3762</v>
      </c>
      <c r="C4518" s="196" t="s">
        <v>3106</v>
      </c>
      <c r="D4518" s="196" t="s">
        <v>4012</v>
      </c>
      <c r="E4518" s="197" t="s">
        <v>11</v>
      </c>
      <c r="F4518" s="196" t="s">
        <v>11</v>
      </c>
      <c r="G4518" s="196">
        <v>93122</v>
      </c>
      <c r="H4518" s="196" t="s">
        <v>4665</v>
      </c>
      <c r="I4518" s="196" t="s">
        <v>96</v>
      </c>
      <c r="J4518" s="196" t="s">
        <v>62</v>
      </c>
      <c r="K4518" s="197">
        <v>28.28</v>
      </c>
      <c r="L4518" s="196" t="s">
        <v>63</v>
      </c>
      <c r="M4518"/>
    </row>
    <row r="4519" spans="1:13" ht="13.5" hidden="1" x14ac:dyDescent="0.25">
      <c r="A4519" s="196" t="s">
        <v>3761</v>
      </c>
      <c r="B4519" s="196" t="s">
        <v>3762</v>
      </c>
      <c r="C4519" s="196" t="s">
        <v>3106</v>
      </c>
      <c r="D4519" s="196" t="s">
        <v>4012</v>
      </c>
      <c r="E4519" s="197" t="s">
        <v>11</v>
      </c>
      <c r="F4519" s="196" t="s">
        <v>11</v>
      </c>
      <c r="G4519" s="196">
        <v>93123</v>
      </c>
      <c r="H4519" s="196" t="s">
        <v>4666</v>
      </c>
      <c r="I4519" s="196" t="s">
        <v>96</v>
      </c>
      <c r="J4519" s="196" t="s">
        <v>62</v>
      </c>
      <c r="K4519" s="197">
        <v>60.95</v>
      </c>
      <c r="L4519" s="196" t="s">
        <v>63</v>
      </c>
      <c r="M4519"/>
    </row>
    <row r="4520" spans="1:13" ht="13.5" hidden="1" x14ac:dyDescent="0.25">
      <c r="A4520" s="196" t="s">
        <v>3761</v>
      </c>
      <c r="B4520" s="196" t="s">
        <v>3762</v>
      </c>
      <c r="C4520" s="196" t="s">
        <v>3106</v>
      </c>
      <c r="D4520" s="196" t="s">
        <v>4012</v>
      </c>
      <c r="E4520" s="197" t="s">
        <v>11</v>
      </c>
      <c r="F4520" s="196" t="s">
        <v>11</v>
      </c>
      <c r="G4520" s="196">
        <v>93124</v>
      </c>
      <c r="H4520" s="196" t="s">
        <v>4667</v>
      </c>
      <c r="I4520" s="196" t="s">
        <v>96</v>
      </c>
      <c r="J4520" s="196" t="s">
        <v>62</v>
      </c>
      <c r="K4520" s="197">
        <v>94.71</v>
      </c>
      <c r="L4520" s="196" t="s">
        <v>63</v>
      </c>
      <c r="M4520"/>
    </row>
    <row r="4521" spans="1:13" ht="13.5" hidden="1" x14ac:dyDescent="0.25">
      <c r="A4521" s="196" t="s">
        <v>3761</v>
      </c>
      <c r="B4521" s="196" t="s">
        <v>3762</v>
      </c>
      <c r="C4521" s="196" t="s">
        <v>3106</v>
      </c>
      <c r="D4521" s="196" t="s">
        <v>4012</v>
      </c>
      <c r="E4521" s="197" t="s">
        <v>11</v>
      </c>
      <c r="F4521" s="196" t="s">
        <v>11</v>
      </c>
      <c r="G4521" s="196">
        <v>93125</v>
      </c>
      <c r="H4521" s="196" t="s">
        <v>4668</v>
      </c>
      <c r="I4521" s="196" t="s">
        <v>96</v>
      </c>
      <c r="J4521" s="196" t="s">
        <v>62</v>
      </c>
      <c r="K4521" s="197">
        <v>138.68</v>
      </c>
      <c r="L4521" s="196" t="s">
        <v>63</v>
      </c>
      <c r="M4521"/>
    </row>
    <row r="4522" spans="1:13" ht="13.5" hidden="1" x14ac:dyDescent="0.25">
      <c r="A4522" s="196" t="s">
        <v>3761</v>
      </c>
      <c r="B4522" s="196" t="s">
        <v>3762</v>
      </c>
      <c r="C4522" s="196" t="s">
        <v>3106</v>
      </c>
      <c r="D4522" s="196" t="s">
        <v>4012</v>
      </c>
      <c r="E4522" s="197" t="s">
        <v>11</v>
      </c>
      <c r="F4522" s="196" t="s">
        <v>11</v>
      </c>
      <c r="G4522" s="196">
        <v>93126</v>
      </c>
      <c r="H4522" s="196" t="s">
        <v>4669</v>
      </c>
      <c r="I4522" s="196" t="s">
        <v>96</v>
      </c>
      <c r="J4522" s="196" t="s">
        <v>62</v>
      </c>
      <c r="K4522" s="197">
        <v>302.14</v>
      </c>
      <c r="L4522" s="196" t="s">
        <v>63</v>
      </c>
      <c r="M4522"/>
    </row>
    <row r="4523" spans="1:13" ht="13.5" hidden="1" x14ac:dyDescent="0.25">
      <c r="A4523" s="196" t="s">
        <v>3761</v>
      </c>
      <c r="B4523" s="196" t="s">
        <v>3762</v>
      </c>
      <c r="C4523" s="196" t="s">
        <v>3106</v>
      </c>
      <c r="D4523" s="196" t="s">
        <v>4012</v>
      </c>
      <c r="E4523" s="197" t="s">
        <v>11</v>
      </c>
      <c r="F4523" s="196" t="s">
        <v>11</v>
      </c>
      <c r="G4523" s="196">
        <v>93133</v>
      </c>
      <c r="H4523" s="196" t="s">
        <v>4670</v>
      </c>
      <c r="I4523" s="196" t="s">
        <v>96</v>
      </c>
      <c r="J4523" s="196" t="s">
        <v>62</v>
      </c>
      <c r="K4523" s="197">
        <v>23.11</v>
      </c>
      <c r="L4523" s="196" t="s">
        <v>63</v>
      </c>
      <c r="M4523"/>
    </row>
    <row r="4524" spans="1:13" ht="13.5" hidden="1" x14ac:dyDescent="0.25">
      <c r="A4524" s="196" t="s">
        <v>3761</v>
      </c>
      <c r="B4524" s="196" t="s">
        <v>3762</v>
      </c>
      <c r="C4524" s="196" t="s">
        <v>3106</v>
      </c>
      <c r="D4524" s="196" t="s">
        <v>4012</v>
      </c>
      <c r="E4524" s="197" t="s">
        <v>11</v>
      </c>
      <c r="F4524" s="196" t="s">
        <v>11</v>
      </c>
      <c r="G4524" s="196">
        <v>94465</v>
      </c>
      <c r="H4524" s="196" t="s">
        <v>4671</v>
      </c>
      <c r="I4524" s="196" t="s">
        <v>96</v>
      </c>
      <c r="J4524" s="196" t="s">
        <v>62</v>
      </c>
      <c r="K4524" s="197">
        <v>61.12</v>
      </c>
      <c r="L4524" s="196" t="s">
        <v>63</v>
      </c>
      <c r="M4524"/>
    </row>
    <row r="4525" spans="1:13" ht="13.5" hidden="1" x14ac:dyDescent="0.25">
      <c r="A4525" s="196" t="s">
        <v>3761</v>
      </c>
      <c r="B4525" s="196" t="s">
        <v>3762</v>
      </c>
      <c r="C4525" s="196" t="s">
        <v>3106</v>
      </c>
      <c r="D4525" s="196" t="s">
        <v>4012</v>
      </c>
      <c r="E4525" s="197" t="s">
        <v>11</v>
      </c>
      <c r="F4525" s="196" t="s">
        <v>11</v>
      </c>
      <c r="G4525" s="196">
        <v>94466</v>
      </c>
      <c r="H4525" s="196" t="s">
        <v>4672</v>
      </c>
      <c r="I4525" s="196" t="s">
        <v>96</v>
      </c>
      <c r="J4525" s="196" t="s">
        <v>62</v>
      </c>
      <c r="K4525" s="197">
        <v>61.15</v>
      </c>
      <c r="L4525" s="196" t="s">
        <v>63</v>
      </c>
      <c r="M4525"/>
    </row>
    <row r="4526" spans="1:13" ht="13.5" hidden="1" x14ac:dyDescent="0.25">
      <c r="A4526" s="196" t="s">
        <v>3761</v>
      </c>
      <c r="B4526" s="196" t="s">
        <v>3762</v>
      </c>
      <c r="C4526" s="196" t="s">
        <v>3106</v>
      </c>
      <c r="D4526" s="196" t="s">
        <v>4012</v>
      </c>
      <c r="E4526" s="197" t="s">
        <v>11</v>
      </c>
      <c r="F4526" s="196" t="s">
        <v>11</v>
      </c>
      <c r="G4526" s="196">
        <v>94467</v>
      </c>
      <c r="H4526" s="196" t="s">
        <v>4673</v>
      </c>
      <c r="I4526" s="196" t="s">
        <v>96</v>
      </c>
      <c r="J4526" s="196" t="s">
        <v>62</v>
      </c>
      <c r="K4526" s="197">
        <v>97.18</v>
      </c>
      <c r="L4526" s="196" t="s">
        <v>63</v>
      </c>
      <c r="M4526"/>
    </row>
    <row r="4527" spans="1:13" ht="13.5" hidden="1" x14ac:dyDescent="0.25">
      <c r="A4527" s="196" t="s">
        <v>3761</v>
      </c>
      <c r="B4527" s="196" t="s">
        <v>3762</v>
      </c>
      <c r="C4527" s="196" t="s">
        <v>3106</v>
      </c>
      <c r="D4527" s="196" t="s">
        <v>4012</v>
      </c>
      <c r="E4527" s="197" t="s">
        <v>11</v>
      </c>
      <c r="F4527" s="196" t="s">
        <v>11</v>
      </c>
      <c r="G4527" s="196">
        <v>94468</v>
      </c>
      <c r="H4527" s="196" t="s">
        <v>4674</v>
      </c>
      <c r="I4527" s="196" t="s">
        <v>96</v>
      </c>
      <c r="J4527" s="196" t="s">
        <v>62</v>
      </c>
      <c r="K4527" s="197">
        <v>85.71</v>
      </c>
      <c r="L4527" s="196" t="s">
        <v>63</v>
      </c>
      <c r="M4527"/>
    </row>
    <row r="4528" spans="1:13" ht="13.5" hidden="1" x14ac:dyDescent="0.25">
      <c r="A4528" s="196" t="s">
        <v>3761</v>
      </c>
      <c r="B4528" s="196" t="s">
        <v>3762</v>
      </c>
      <c r="C4528" s="196" t="s">
        <v>3106</v>
      </c>
      <c r="D4528" s="196" t="s">
        <v>4012</v>
      </c>
      <c r="E4528" s="197" t="s">
        <v>11</v>
      </c>
      <c r="F4528" s="196" t="s">
        <v>11</v>
      </c>
      <c r="G4528" s="196">
        <v>94469</v>
      </c>
      <c r="H4528" s="196" t="s">
        <v>4675</v>
      </c>
      <c r="I4528" s="196" t="s">
        <v>96</v>
      </c>
      <c r="J4528" s="196" t="s">
        <v>62</v>
      </c>
      <c r="K4528" s="197">
        <v>138.18</v>
      </c>
      <c r="L4528" s="196" t="s">
        <v>63</v>
      </c>
      <c r="M4528"/>
    </row>
    <row r="4529" spans="1:13" ht="13.5" hidden="1" x14ac:dyDescent="0.25">
      <c r="A4529" s="196" t="s">
        <v>3761</v>
      </c>
      <c r="B4529" s="196" t="s">
        <v>3762</v>
      </c>
      <c r="C4529" s="196" t="s">
        <v>3106</v>
      </c>
      <c r="D4529" s="196" t="s">
        <v>4012</v>
      </c>
      <c r="E4529" s="197" t="s">
        <v>11</v>
      </c>
      <c r="F4529" s="196" t="s">
        <v>11</v>
      </c>
      <c r="G4529" s="196">
        <v>94470</v>
      </c>
      <c r="H4529" s="196" t="s">
        <v>4676</v>
      </c>
      <c r="I4529" s="196" t="s">
        <v>96</v>
      </c>
      <c r="J4529" s="196" t="s">
        <v>62</v>
      </c>
      <c r="K4529" s="197">
        <v>127.97</v>
      </c>
      <c r="L4529" s="196" t="s">
        <v>63</v>
      </c>
      <c r="M4529"/>
    </row>
    <row r="4530" spans="1:13" ht="13.5" hidden="1" x14ac:dyDescent="0.25">
      <c r="A4530" s="196" t="s">
        <v>3761</v>
      </c>
      <c r="B4530" s="196" t="s">
        <v>3762</v>
      </c>
      <c r="C4530" s="196" t="s">
        <v>3106</v>
      </c>
      <c r="D4530" s="196" t="s">
        <v>4012</v>
      </c>
      <c r="E4530" s="197" t="s">
        <v>11</v>
      </c>
      <c r="F4530" s="196" t="s">
        <v>11</v>
      </c>
      <c r="G4530" s="196">
        <v>94471</v>
      </c>
      <c r="H4530" s="196" t="s">
        <v>4677</v>
      </c>
      <c r="I4530" s="196" t="s">
        <v>96</v>
      </c>
      <c r="J4530" s="196" t="s">
        <v>62</v>
      </c>
      <c r="K4530" s="197">
        <v>88.33</v>
      </c>
      <c r="L4530" s="196" t="s">
        <v>63</v>
      </c>
      <c r="M4530"/>
    </row>
    <row r="4531" spans="1:13" ht="13.5" hidden="1" x14ac:dyDescent="0.25">
      <c r="A4531" s="196" t="s">
        <v>3761</v>
      </c>
      <c r="B4531" s="196" t="s">
        <v>3762</v>
      </c>
      <c r="C4531" s="196" t="s">
        <v>3106</v>
      </c>
      <c r="D4531" s="196" t="s">
        <v>4012</v>
      </c>
      <c r="E4531" s="197" t="s">
        <v>11</v>
      </c>
      <c r="F4531" s="196" t="s">
        <v>11</v>
      </c>
      <c r="G4531" s="196">
        <v>94472</v>
      </c>
      <c r="H4531" s="196" t="s">
        <v>4678</v>
      </c>
      <c r="I4531" s="196" t="s">
        <v>96</v>
      </c>
      <c r="J4531" s="196" t="s">
        <v>62</v>
      </c>
      <c r="K4531" s="197">
        <v>90.88</v>
      </c>
      <c r="L4531" s="196" t="s">
        <v>63</v>
      </c>
      <c r="M4531"/>
    </row>
    <row r="4532" spans="1:13" ht="13.5" hidden="1" x14ac:dyDescent="0.25">
      <c r="A4532" s="196" t="s">
        <v>3761</v>
      </c>
      <c r="B4532" s="196" t="s">
        <v>3762</v>
      </c>
      <c r="C4532" s="196" t="s">
        <v>3106</v>
      </c>
      <c r="D4532" s="196" t="s">
        <v>4012</v>
      </c>
      <c r="E4532" s="197" t="s">
        <v>11</v>
      </c>
      <c r="F4532" s="196" t="s">
        <v>11</v>
      </c>
      <c r="G4532" s="196">
        <v>94473</v>
      </c>
      <c r="H4532" s="196" t="s">
        <v>4679</v>
      </c>
      <c r="I4532" s="196" t="s">
        <v>96</v>
      </c>
      <c r="J4532" s="196" t="s">
        <v>62</v>
      </c>
      <c r="K4532" s="197">
        <v>139.55000000000001</v>
      </c>
      <c r="L4532" s="196" t="s">
        <v>63</v>
      </c>
      <c r="M4532"/>
    </row>
    <row r="4533" spans="1:13" ht="13.5" hidden="1" x14ac:dyDescent="0.25">
      <c r="A4533" s="196" t="s">
        <v>3761</v>
      </c>
      <c r="B4533" s="196" t="s">
        <v>3762</v>
      </c>
      <c r="C4533" s="196" t="s">
        <v>3106</v>
      </c>
      <c r="D4533" s="196" t="s">
        <v>4012</v>
      </c>
      <c r="E4533" s="197" t="s">
        <v>11</v>
      </c>
      <c r="F4533" s="196" t="s">
        <v>11</v>
      </c>
      <c r="G4533" s="196">
        <v>94474</v>
      </c>
      <c r="H4533" s="196" t="s">
        <v>4680</v>
      </c>
      <c r="I4533" s="196" t="s">
        <v>96</v>
      </c>
      <c r="J4533" s="196" t="s">
        <v>62</v>
      </c>
      <c r="K4533" s="197">
        <v>150.78</v>
      </c>
      <c r="L4533" s="196" t="s">
        <v>63</v>
      </c>
      <c r="M4533"/>
    </row>
    <row r="4534" spans="1:13" ht="13.5" hidden="1" x14ac:dyDescent="0.25">
      <c r="A4534" s="196" t="s">
        <v>3761</v>
      </c>
      <c r="B4534" s="196" t="s">
        <v>3762</v>
      </c>
      <c r="C4534" s="196" t="s">
        <v>3106</v>
      </c>
      <c r="D4534" s="196" t="s">
        <v>4012</v>
      </c>
      <c r="E4534" s="197" t="s">
        <v>11</v>
      </c>
      <c r="F4534" s="196" t="s">
        <v>11</v>
      </c>
      <c r="G4534" s="196">
        <v>94475</v>
      </c>
      <c r="H4534" s="196" t="s">
        <v>4681</v>
      </c>
      <c r="I4534" s="196" t="s">
        <v>96</v>
      </c>
      <c r="J4534" s="196" t="s">
        <v>62</v>
      </c>
      <c r="K4534" s="197">
        <v>188.03</v>
      </c>
      <c r="L4534" s="196" t="s">
        <v>63</v>
      </c>
      <c r="M4534"/>
    </row>
    <row r="4535" spans="1:13" ht="13.5" hidden="1" x14ac:dyDescent="0.25">
      <c r="A4535" s="196" t="s">
        <v>3761</v>
      </c>
      <c r="B4535" s="196" t="s">
        <v>3762</v>
      </c>
      <c r="C4535" s="196" t="s">
        <v>3106</v>
      </c>
      <c r="D4535" s="196" t="s">
        <v>4012</v>
      </c>
      <c r="E4535" s="197" t="s">
        <v>11</v>
      </c>
      <c r="F4535" s="196" t="s">
        <v>11</v>
      </c>
      <c r="G4535" s="196">
        <v>94476</v>
      </c>
      <c r="H4535" s="196" t="s">
        <v>4682</v>
      </c>
      <c r="I4535" s="196" t="s">
        <v>96</v>
      </c>
      <c r="J4535" s="196" t="s">
        <v>62</v>
      </c>
      <c r="K4535" s="197">
        <v>209.67</v>
      </c>
      <c r="L4535" s="196" t="s">
        <v>63</v>
      </c>
      <c r="M4535"/>
    </row>
    <row r="4536" spans="1:13" ht="13.5" hidden="1" x14ac:dyDescent="0.25">
      <c r="A4536" s="196" t="s">
        <v>3761</v>
      </c>
      <c r="B4536" s="196" t="s">
        <v>3762</v>
      </c>
      <c r="C4536" s="196" t="s">
        <v>3106</v>
      </c>
      <c r="D4536" s="196" t="s">
        <v>4012</v>
      </c>
      <c r="E4536" s="197" t="s">
        <v>11</v>
      </c>
      <c r="F4536" s="196" t="s">
        <v>11</v>
      </c>
      <c r="G4536" s="196">
        <v>94477</v>
      </c>
      <c r="H4536" s="196" t="s">
        <v>4683</v>
      </c>
      <c r="I4536" s="196" t="s">
        <v>96</v>
      </c>
      <c r="J4536" s="196" t="s">
        <v>62</v>
      </c>
      <c r="K4536" s="197">
        <v>117.64</v>
      </c>
      <c r="L4536" s="196" t="s">
        <v>63</v>
      </c>
      <c r="M4536"/>
    </row>
    <row r="4537" spans="1:13" ht="13.5" hidden="1" x14ac:dyDescent="0.25">
      <c r="A4537" s="196" t="s">
        <v>3761</v>
      </c>
      <c r="B4537" s="196" t="s">
        <v>3762</v>
      </c>
      <c r="C4537" s="196" t="s">
        <v>3106</v>
      </c>
      <c r="D4537" s="196" t="s">
        <v>4012</v>
      </c>
      <c r="E4537" s="197" t="s">
        <v>11</v>
      </c>
      <c r="F4537" s="196" t="s">
        <v>11</v>
      </c>
      <c r="G4537" s="196">
        <v>94478</v>
      </c>
      <c r="H4537" s="196" t="s">
        <v>4684</v>
      </c>
      <c r="I4537" s="196" t="s">
        <v>96</v>
      </c>
      <c r="J4537" s="196" t="s">
        <v>62</v>
      </c>
      <c r="K4537" s="197">
        <v>191.64</v>
      </c>
      <c r="L4537" s="196" t="s">
        <v>63</v>
      </c>
      <c r="M4537"/>
    </row>
    <row r="4538" spans="1:13" ht="13.5" hidden="1" x14ac:dyDescent="0.25">
      <c r="A4538" s="196" t="s">
        <v>3761</v>
      </c>
      <c r="B4538" s="196" t="s">
        <v>3762</v>
      </c>
      <c r="C4538" s="196" t="s">
        <v>3106</v>
      </c>
      <c r="D4538" s="196" t="s">
        <v>4012</v>
      </c>
      <c r="E4538" s="197" t="s">
        <v>11</v>
      </c>
      <c r="F4538" s="196" t="s">
        <v>11</v>
      </c>
      <c r="G4538" s="196">
        <v>94479</v>
      </c>
      <c r="H4538" s="196" t="s">
        <v>4685</v>
      </c>
      <c r="I4538" s="196" t="s">
        <v>96</v>
      </c>
      <c r="J4538" s="196" t="s">
        <v>62</v>
      </c>
      <c r="K4538" s="197">
        <v>248.52</v>
      </c>
      <c r="L4538" s="196" t="s">
        <v>63</v>
      </c>
      <c r="M4538"/>
    </row>
    <row r="4539" spans="1:13" ht="13.5" hidden="1" x14ac:dyDescent="0.25">
      <c r="A4539" s="196" t="s">
        <v>3761</v>
      </c>
      <c r="B4539" s="196" t="s">
        <v>3762</v>
      </c>
      <c r="C4539" s="196" t="s">
        <v>3106</v>
      </c>
      <c r="D4539" s="196" t="s">
        <v>4012</v>
      </c>
      <c r="E4539" s="197" t="s">
        <v>11</v>
      </c>
      <c r="F4539" s="196" t="s">
        <v>11</v>
      </c>
      <c r="G4539" s="196">
        <v>94606</v>
      </c>
      <c r="H4539" s="196" t="s">
        <v>4686</v>
      </c>
      <c r="I4539" s="196" t="s">
        <v>96</v>
      </c>
      <c r="J4539" s="196" t="s">
        <v>62</v>
      </c>
      <c r="K4539" s="197">
        <v>86.42</v>
      </c>
      <c r="L4539" s="196" t="s">
        <v>63</v>
      </c>
      <c r="M4539"/>
    </row>
    <row r="4540" spans="1:13" ht="13.5" hidden="1" x14ac:dyDescent="0.25">
      <c r="A4540" s="196" t="s">
        <v>3761</v>
      </c>
      <c r="B4540" s="196" t="s">
        <v>3762</v>
      </c>
      <c r="C4540" s="196" t="s">
        <v>3106</v>
      </c>
      <c r="D4540" s="196" t="s">
        <v>4012</v>
      </c>
      <c r="E4540" s="197" t="s">
        <v>11</v>
      </c>
      <c r="F4540" s="196" t="s">
        <v>11</v>
      </c>
      <c r="G4540" s="196">
        <v>94608</v>
      </c>
      <c r="H4540" s="196" t="s">
        <v>4687</v>
      </c>
      <c r="I4540" s="196" t="s">
        <v>96</v>
      </c>
      <c r="J4540" s="196" t="s">
        <v>62</v>
      </c>
      <c r="K4540" s="197">
        <v>205.42</v>
      </c>
      <c r="L4540" s="196" t="s">
        <v>63</v>
      </c>
      <c r="M4540"/>
    </row>
    <row r="4541" spans="1:13" ht="13.5" hidden="1" x14ac:dyDescent="0.25">
      <c r="A4541" s="196" t="s">
        <v>3761</v>
      </c>
      <c r="B4541" s="196" t="s">
        <v>3762</v>
      </c>
      <c r="C4541" s="196" t="s">
        <v>3106</v>
      </c>
      <c r="D4541" s="196" t="s">
        <v>4012</v>
      </c>
      <c r="E4541" s="197" t="s">
        <v>11</v>
      </c>
      <c r="F4541" s="196" t="s">
        <v>11</v>
      </c>
      <c r="G4541" s="196">
        <v>94610</v>
      </c>
      <c r="H4541" s="196" t="s">
        <v>4688</v>
      </c>
      <c r="I4541" s="196" t="s">
        <v>96</v>
      </c>
      <c r="J4541" s="196" t="s">
        <v>62</v>
      </c>
      <c r="K4541" s="197">
        <v>297.18</v>
      </c>
      <c r="L4541" s="196" t="s">
        <v>63</v>
      </c>
      <c r="M4541"/>
    </row>
    <row r="4542" spans="1:13" ht="13.5" hidden="1" x14ac:dyDescent="0.25">
      <c r="A4542" s="196" t="s">
        <v>3761</v>
      </c>
      <c r="B4542" s="196" t="s">
        <v>3762</v>
      </c>
      <c r="C4542" s="196" t="s">
        <v>3106</v>
      </c>
      <c r="D4542" s="196" t="s">
        <v>4012</v>
      </c>
      <c r="E4542" s="197" t="s">
        <v>11</v>
      </c>
      <c r="F4542" s="196" t="s">
        <v>11</v>
      </c>
      <c r="G4542" s="196">
        <v>94612</v>
      </c>
      <c r="H4542" s="196" t="s">
        <v>4689</v>
      </c>
      <c r="I4542" s="196" t="s">
        <v>96</v>
      </c>
      <c r="J4542" s="196" t="s">
        <v>62</v>
      </c>
      <c r="K4542" s="197">
        <v>419.55</v>
      </c>
      <c r="L4542" s="196" t="s">
        <v>63</v>
      </c>
      <c r="M4542"/>
    </row>
    <row r="4543" spans="1:13" ht="13.5" hidden="1" x14ac:dyDescent="0.25">
      <c r="A4543" s="196" t="s">
        <v>3761</v>
      </c>
      <c r="B4543" s="196" t="s">
        <v>3762</v>
      </c>
      <c r="C4543" s="196" t="s">
        <v>3106</v>
      </c>
      <c r="D4543" s="196" t="s">
        <v>4012</v>
      </c>
      <c r="E4543" s="197" t="s">
        <v>11</v>
      </c>
      <c r="F4543" s="196" t="s">
        <v>11</v>
      </c>
      <c r="G4543" s="196">
        <v>94614</v>
      </c>
      <c r="H4543" s="196" t="s">
        <v>4690</v>
      </c>
      <c r="I4543" s="196" t="s">
        <v>96</v>
      </c>
      <c r="J4543" s="196" t="s">
        <v>62</v>
      </c>
      <c r="K4543" s="197">
        <v>145.85</v>
      </c>
      <c r="L4543" s="196" t="s">
        <v>63</v>
      </c>
      <c r="M4543"/>
    </row>
    <row r="4544" spans="1:13" ht="13.5" hidden="1" x14ac:dyDescent="0.25">
      <c r="A4544" s="196" t="s">
        <v>3761</v>
      </c>
      <c r="B4544" s="196" t="s">
        <v>3762</v>
      </c>
      <c r="C4544" s="196" t="s">
        <v>3106</v>
      </c>
      <c r="D4544" s="196" t="s">
        <v>4012</v>
      </c>
      <c r="E4544" s="197" t="s">
        <v>11</v>
      </c>
      <c r="F4544" s="196" t="s">
        <v>11</v>
      </c>
      <c r="G4544" s="196">
        <v>94615</v>
      </c>
      <c r="H4544" s="196" t="s">
        <v>4691</v>
      </c>
      <c r="I4544" s="196" t="s">
        <v>96</v>
      </c>
      <c r="J4544" s="196" t="s">
        <v>62</v>
      </c>
      <c r="K4544" s="197">
        <v>164.06</v>
      </c>
      <c r="L4544" s="196" t="s">
        <v>63</v>
      </c>
      <c r="M4544"/>
    </row>
    <row r="4545" spans="1:13" ht="13.5" hidden="1" x14ac:dyDescent="0.25">
      <c r="A4545" s="196" t="s">
        <v>3761</v>
      </c>
      <c r="B4545" s="196" t="s">
        <v>3762</v>
      </c>
      <c r="C4545" s="196" t="s">
        <v>3106</v>
      </c>
      <c r="D4545" s="196" t="s">
        <v>4012</v>
      </c>
      <c r="E4545" s="197" t="s">
        <v>11</v>
      </c>
      <c r="F4545" s="196" t="s">
        <v>11</v>
      </c>
      <c r="G4545" s="196">
        <v>94616</v>
      </c>
      <c r="H4545" s="196" t="s">
        <v>4692</v>
      </c>
      <c r="I4545" s="196" t="s">
        <v>96</v>
      </c>
      <c r="J4545" s="196" t="s">
        <v>62</v>
      </c>
      <c r="K4545" s="197">
        <v>388.78</v>
      </c>
      <c r="L4545" s="196" t="s">
        <v>63</v>
      </c>
      <c r="M4545"/>
    </row>
    <row r="4546" spans="1:13" ht="13.5" hidden="1" x14ac:dyDescent="0.25">
      <c r="A4546" s="196" t="s">
        <v>3761</v>
      </c>
      <c r="B4546" s="196" t="s">
        <v>3762</v>
      </c>
      <c r="C4546" s="196" t="s">
        <v>3106</v>
      </c>
      <c r="D4546" s="196" t="s">
        <v>4012</v>
      </c>
      <c r="E4546" s="197" t="s">
        <v>11</v>
      </c>
      <c r="F4546" s="196" t="s">
        <v>11</v>
      </c>
      <c r="G4546" s="196">
        <v>94617</v>
      </c>
      <c r="H4546" s="196" t="s">
        <v>4693</v>
      </c>
      <c r="I4546" s="196" t="s">
        <v>96</v>
      </c>
      <c r="J4546" s="196" t="s">
        <v>62</v>
      </c>
      <c r="K4546" s="197">
        <v>325.47000000000003</v>
      </c>
      <c r="L4546" s="196" t="s">
        <v>63</v>
      </c>
      <c r="M4546"/>
    </row>
    <row r="4547" spans="1:13" ht="13.5" hidden="1" x14ac:dyDescent="0.25">
      <c r="A4547" s="196" t="s">
        <v>3761</v>
      </c>
      <c r="B4547" s="196" t="s">
        <v>3762</v>
      </c>
      <c r="C4547" s="196" t="s">
        <v>3106</v>
      </c>
      <c r="D4547" s="196" t="s">
        <v>4012</v>
      </c>
      <c r="E4547" s="197" t="s">
        <v>11</v>
      </c>
      <c r="F4547" s="196" t="s">
        <v>11</v>
      </c>
      <c r="G4547" s="196">
        <v>94618</v>
      </c>
      <c r="H4547" s="196" t="s">
        <v>4694</v>
      </c>
      <c r="I4547" s="196" t="s">
        <v>96</v>
      </c>
      <c r="J4547" s="196" t="s">
        <v>62</v>
      </c>
      <c r="K4547" s="197">
        <v>378.76</v>
      </c>
      <c r="L4547" s="196" t="s">
        <v>63</v>
      </c>
      <c r="M4547"/>
    </row>
    <row r="4548" spans="1:13" ht="13.5" hidden="1" x14ac:dyDescent="0.25">
      <c r="A4548" s="196" t="s">
        <v>3761</v>
      </c>
      <c r="B4548" s="196" t="s">
        <v>3762</v>
      </c>
      <c r="C4548" s="196" t="s">
        <v>3106</v>
      </c>
      <c r="D4548" s="196" t="s">
        <v>4012</v>
      </c>
      <c r="E4548" s="197" t="s">
        <v>11</v>
      </c>
      <c r="F4548" s="196" t="s">
        <v>11</v>
      </c>
      <c r="G4548" s="196">
        <v>94620</v>
      </c>
      <c r="H4548" s="196" t="s">
        <v>4695</v>
      </c>
      <c r="I4548" s="196" t="s">
        <v>96</v>
      </c>
      <c r="J4548" s="196" t="s">
        <v>62</v>
      </c>
      <c r="K4548" s="197">
        <v>858.87</v>
      </c>
      <c r="L4548" s="196" t="s">
        <v>63</v>
      </c>
      <c r="M4548"/>
    </row>
    <row r="4549" spans="1:13" ht="13.5" hidden="1" x14ac:dyDescent="0.25">
      <c r="A4549" s="196" t="s">
        <v>3761</v>
      </c>
      <c r="B4549" s="196" t="s">
        <v>3762</v>
      </c>
      <c r="C4549" s="196" t="s">
        <v>3106</v>
      </c>
      <c r="D4549" s="196" t="s">
        <v>4012</v>
      </c>
      <c r="E4549" s="197" t="s">
        <v>11</v>
      </c>
      <c r="F4549" s="196" t="s">
        <v>11</v>
      </c>
      <c r="G4549" s="196">
        <v>94622</v>
      </c>
      <c r="H4549" s="196" t="s">
        <v>4696</v>
      </c>
      <c r="I4549" s="196" t="s">
        <v>96</v>
      </c>
      <c r="J4549" s="196" t="s">
        <v>62</v>
      </c>
      <c r="K4549" s="197">
        <v>211.35</v>
      </c>
      <c r="L4549" s="196" t="s">
        <v>63</v>
      </c>
      <c r="M4549"/>
    </row>
    <row r="4550" spans="1:13" ht="13.5" hidden="1" x14ac:dyDescent="0.25">
      <c r="A4550" s="196" t="s">
        <v>3761</v>
      </c>
      <c r="B4550" s="196" t="s">
        <v>3762</v>
      </c>
      <c r="C4550" s="196" t="s">
        <v>3106</v>
      </c>
      <c r="D4550" s="196" t="s">
        <v>4012</v>
      </c>
      <c r="E4550" s="197" t="s">
        <v>11</v>
      </c>
      <c r="F4550" s="196" t="s">
        <v>11</v>
      </c>
      <c r="G4550" s="196">
        <v>94623</v>
      </c>
      <c r="H4550" s="196" t="s">
        <v>4697</v>
      </c>
      <c r="I4550" s="196" t="s">
        <v>96</v>
      </c>
      <c r="J4550" s="196" t="s">
        <v>62</v>
      </c>
      <c r="K4550" s="197">
        <v>482.65</v>
      </c>
      <c r="L4550" s="196" t="s">
        <v>63</v>
      </c>
      <c r="M4550"/>
    </row>
    <row r="4551" spans="1:13" ht="13.5" hidden="1" x14ac:dyDescent="0.25">
      <c r="A4551" s="196" t="s">
        <v>3761</v>
      </c>
      <c r="B4551" s="196" t="s">
        <v>3762</v>
      </c>
      <c r="C4551" s="196" t="s">
        <v>3106</v>
      </c>
      <c r="D4551" s="196" t="s">
        <v>4012</v>
      </c>
      <c r="E4551" s="197" t="s">
        <v>11</v>
      </c>
      <c r="F4551" s="196" t="s">
        <v>11</v>
      </c>
      <c r="G4551" s="196">
        <v>94624</v>
      </c>
      <c r="H4551" s="196" t="s">
        <v>4698</v>
      </c>
      <c r="I4551" s="196" t="s">
        <v>96</v>
      </c>
      <c r="J4551" s="196" t="s">
        <v>62</v>
      </c>
      <c r="K4551" s="197">
        <v>719.65</v>
      </c>
      <c r="L4551" s="196" t="s">
        <v>63</v>
      </c>
      <c r="M4551"/>
    </row>
    <row r="4552" spans="1:13" ht="13.5" hidden="1" x14ac:dyDescent="0.25">
      <c r="A4552" s="196" t="s">
        <v>3761</v>
      </c>
      <c r="B4552" s="196" t="s">
        <v>3762</v>
      </c>
      <c r="C4552" s="196" t="s">
        <v>3106</v>
      </c>
      <c r="D4552" s="196" t="s">
        <v>4012</v>
      </c>
      <c r="E4552" s="197" t="s">
        <v>11</v>
      </c>
      <c r="F4552" s="196" t="s">
        <v>11</v>
      </c>
      <c r="G4552" s="196">
        <v>94625</v>
      </c>
      <c r="H4552" s="196" t="s">
        <v>4699</v>
      </c>
      <c r="I4552" s="196" t="s">
        <v>96</v>
      </c>
      <c r="J4552" s="196" t="s">
        <v>62</v>
      </c>
      <c r="K4552" s="199">
        <v>1490.52</v>
      </c>
      <c r="L4552" s="196" t="s">
        <v>63</v>
      </c>
      <c r="M4552"/>
    </row>
    <row r="4553" spans="1:13" ht="13.5" hidden="1" x14ac:dyDescent="0.25">
      <c r="A4553" s="196" t="s">
        <v>3761</v>
      </c>
      <c r="B4553" s="196" t="s">
        <v>3762</v>
      </c>
      <c r="C4553" s="196" t="s">
        <v>3106</v>
      </c>
      <c r="D4553" s="196" t="s">
        <v>4012</v>
      </c>
      <c r="E4553" s="197" t="s">
        <v>11</v>
      </c>
      <c r="F4553" s="196" t="s">
        <v>11</v>
      </c>
      <c r="G4553" s="196">
        <v>94656</v>
      </c>
      <c r="H4553" s="196" t="s">
        <v>4700</v>
      </c>
      <c r="I4553" s="196" t="s">
        <v>96</v>
      </c>
      <c r="J4553" s="196" t="s">
        <v>62</v>
      </c>
      <c r="K4553" s="197">
        <v>3.95</v>
      </c>
      <c r="L4553" s="196" t="s">
        <v>63</v>
      </c>
      <c r="M4553"/>
    </row>
    <row r="4554" spans="1:13" ht="13.5" hidden="1" x14ac:dyDescent="0.25">
      <c r="A4554" s="196" t="s">
        <v>3761</v>
      </c>
      <c r="B4554" s="196" t="s">
        <v>3762</v>
      </c>
      <c r="C4554" s="196" t="s">
        <v>3106</v>
      </c>
      <c r="D4554" s="196" t="s">
        <v>4012</v>
      </c>
      <c r="E4554" s="197" t="s">
        <v>11</v>
      </c>
      <c r="F4554" s="196" t="s">
        <v>11</v>
      </c>
      <c r="G4554" s="196">
        <v>94657</v>
      </c>
      <c r="H4554" s="196" t="s">
        <v>4701</v>
      </c>
      <c r="I4554" s="196" t="s">
        <v>96</v>
      </c>
      <c r="J4554" s="196" t="s">
        <v>62</v>
      </c>
      <c r="K4554" s="197">
        <v>4.3</v>
      </c>
      <c r="L4554" s="196" t="s">
        <v>63</v>
      </c>
      <c r="M4554"/>
    </row>
    <row r="4555" spans="1:13" ht="13.5" hidden="1" x14ac:dyDescent="0.25">
      <c r="A4555" s="196" t="s">
        <v>3761</v>
      </c>
      <c r="B4555" s="196" t="s">
        <v>3762</v>
      </c>
      <c r="C4555" s="196" t="s">
        <v>3106</v>
      </c>
      <c r="D4555" s="196" t="s">
        <v>4012</v>
      </c>
      <c r="E4555" s="197" t="s">
        <v>11</v>
      </c>
      <c r="F4555" s="196" t="s">
        <v>11</v>
      </c>
      <c r="G4555" s="196">
        <v>94658</v>
      </c>
      <c r="H4555" s="196" t="s">
        <v>4702</v>
      </c>
      <c r="I4555" s="196" t="s">
        <v>96</v>
      </c>
      <c r="J4555" s="196" t="s">
        <v>62</v>
      </c>
      <c r="K4555" s="197">
        <v>5.8</v>
      </c>
      <c r="L4555" s="196" t="s">
        <v>63</v>
      </c>
      <c r="M4555"/>
    </row>
    <row r="4556" spans="1:13" ht="13.5" hidden="1" x14ac:dyDescent="0.25">
      <c r="A4556" s="196" t="s">
        <v>3761</v>
      </c>
      <c r="B4556" s="196" t="s">
        <v>3762</v>
      </c>
      <c r="C4556" s="196" t="s">
        <v>3106</v>
      </c>
      <c r="D4556" s="196" t="s">
        <v>4012</v>
      </c>
      <c r="E4556" s="197" t="s">
        <v>11</v>
      </c>
      <c r="F4556" s="196" t="s">
        <v>11</v>
      </c>
      <c r="G4556" s="196">
        <v>94659</v>
      </c>
      <c r="H4556" s="196" t="s">
        <v>4703</v>
      </c>
      <c r="I4556" s="196" t="s">
        <v>96</v>
      </c>
      <c r="J4556" s="196" t="s">
        <v>62</v>
      </c>
      <c r="K4556" s="197">
        <v>6.56</v>
      </c>
      <c r="L4556" s="196" t="s">
        <v>63</v>
      </c>
      <c r="M4556"/>
    </row>
    <row r="4557" spans="1:13" ht="13.5" hidden="1" x14ac:dyDescent="0.25">
      <c r="A4557" s="196" t="s">
        <v>3761</v>
      </c>
      <c r="B4557" s="196" t="s">
        <v>3762</v>
      </c>
      <c r="C4557" s="196" t="s">
        <v>3106</v>
      </c>
      <c r="D4557" s="196" t="s">
        <v>4012</v>
      </c>
      <c r="E4557" s="197" t="s">
        <v>11</v>
      </c>
      <c r="F4557" s="196" t="s">
        <v>11</v>
      </c>
      <c r="G4557" s="196">
        <v>94660</v>
      </c>
      <c r="H4557" s="196" t="s">
        <v>4704</v>
      </c>
      <c r="I4557" s="196" t="s">
        <v>96</v>
      </c>
      <c r="J4557" s="196" t="s">
        <v>62</v>
      </c>
      <c r="K4557" s="197">
        <v>8.9700000000000006</v>
      </c>
      <c r="L4557" s="196" t="s">
        <v>63</v>
      </c>
      <c r="M4557"/>
    </row>
    <row r="4558" spans="1:13" ht="13.5" hidden="1" x14ac:dyDescent="0.25">
      <c r="A4558" s="196" t="s">
        <v>3761</v>
      </c>
      <c r="B4558" s="196" t="s">
        <v>3762</v>
      </c>
      <c r="C4558" s="196" t="s">
        <v>3106</v>
      </c>
      <c r="D4558" s="196" t="s">
        <v>4012</v>
      </c>
      <c r="E4558" s="197" t="s">
        <v>11</v>
      </c>
      <c r="F4558" s="196" t="s">
        <v>11</v>
      </c>
      <c r="G4558" s="196">
        <v>94661</v>
      </c>
      <c r="H4558" s="196" t="s">
        <v>4705</v>
      </c>
      <c r="I4558" s="196" t="s">
        <v>96</v>
      </c>
      <c r="J4558" s="196" t="s">
        <v>62</v>
      </c>
      <c r="K4558" s="197">
        <v>10.210000000000001</v>
      </c>
      <c r="L4558" s="196" t="s">
        <v>63</v>
      </c>
      <c r="M4558"/>
    </row>
    <row r="4559" spans="1:13" ht="13.5" hidden="1" x14ac:dyDescent="0.25">
      <c r="A4559" s="196" t="s">
        <v>3761</v>
      </c>
      <c r="B4559" s="196" t="s">
        <v>3762</v>
      </c>
      <c r="C4559" s="196" t="s">
        <v>3106</v>
      </c>
      <c r="D4559" s="196" t="s">
        <v>4012</v>
      </c>
      <c r="E4559" s="197" t="s">
        <v>11</v>
      </c>
      <c r="F4559" s="196" t="s">
        <v>11</v>
      </c>
      <c r="G4559" s="196">
        <v>94662</v>
      </c>
      <c r="H4559" s="196" t="s">
        <v>4706</v>
      </c>
      <c r="I4559" s="196" t="s">
        <v>96</v>
      </c>
      <c r="J4559" s="196" t="s">
        <v>62</v>
      </c>
      <c r="K4559" s="197">
        <v>11.9</v>
      </c>
      <c r="L4559" s="196" t="s">
        <v>63</v>
      </c>
      <c r="M4559"/>
    </row>
    <row r="4560" spans="1:13" ht="13.5" hidden="1" x14ac:dyDescent="0.25">
      <c r="A4560" s="196" t="s">
        <v>3761</v>
      </c>
      <c r="B4560" s="196" t="s">
        <v>3762</v>
      </c>
      <c r="C4560" s="196" t="s">
        <v>3106</v>
      </c>
      <c r="D4560" s="196" t="s">
        <v>4012</v>
      </c>
      <c r="E4560" s="197" t="s">
        <v>11</v>
      </c>
      <c r="F4560" s="196" t="s">
        <v>11</v>
      </c>
      <c r="G4560" s="196">
        <v>94663</v>
      </c>
      <c r="H4560" s="196" t="s">
        <v>4707</v>
      </c>
      <c r="I4560" s="196" t="s">
        <v>96</v>
      </c>
      <c r="J4560" s="196" t="s">
        <v>62</v>
      </c>
      <c r="K4560" s="197">
        <v>12.92</v>
      </c>
      <c r="L4560" s="196" t="s">
        <v>63</v>
      </c>
      <c r="M4560"/>
    </row>
    <row r="4561" spans="1:13" ht="13.5" hidden="1" x14ac:dyDescent="0.25">
      <c r="A4561" s="196" t="s">
        <v>3761</v>
      </c>
      <c r="B4561" s="196" t="s">
        <v>3762</v>
      </c>
      <c r="C4561" s="196" t="s">
        <v>3106</v>
      </c>
      <c r="D4561" s="196" t="s">
        <v>4012</v>
      </c>
      <c r="E4561" s="197" t="s">
        <v>11</v>
      </c>
      <c r="F4561" s="196" t="s">
        <v>11</v>
      </c>
      <c r="G4561" s="196">
        <v>94664</v>
      </c>
      <c r="H4561" s="196" t="s">
        <v>4708</v>
      </c>
      <c r="I4561" s="196" t="s">
        <v>96</v>
      </c>
      <c r="J4561" s="196" t="s">
        <v>62</v>
      </c>
      <c r="K4561" s="197">
        <v>20.95</v>
      </c>
      <c r="L4561" s="196" t="s">
        <v>63</v>
      </c>
      <c r="M4561"/>
    </row>
    <row r="4562" spans="1:13" ht="13.5" hidden="1" x14ac:dyDescent="0.25">
      <c r="A4562" s="196" t="s">
        <v>3761</v>
      </c>
      <c r="B4562" s="196" t="s">
        <v>3762</v>
      </c>
      <c r="C4562" s="196" t="s">
        <v>3106</v>
      </c>
      <c r="D4562" s="196" t="s">
        <v>4012</v>
      </c>
      <c r="E4562" s="197" t="s">
        <v>11</v>
      </c>
      <c r="F4562" s="196" t="s">
        <v>11</v>
      </c>
      <c r="G4562" s="196">
        <v>94665</v>
      </c>
      <c r="H4562" s="196" t="s">
        <v>4709</v>
      </c>
      <c r="I4562" s="196" t="s">
        <v>96</v>
      </c>
      <c r="J4562" s="196" t="s">
        <v>62</v>
      </c>
      <c r="K4562" s="197">
        <v>24.52</v>
      </c>
      <c r="L4562" s="196" t="s">
        <v>63</v>
      </c>
      <c r="M4562"/>
    </row>
    <row r="4563" spans="1:13" ht="13.5" hidden="1" x14ac:dyDescent="0.25">
      <c r="A4563" s="196" t="s">
        <v>3761</v>
      </c>
      <c r="B4563" s="196" t="s">
        <v>3762</v>
      </c>
      <c r="C4563" s="196" t="s">
        <v>3106</v>
      </c>
      <c r="D4563" s="196" t="s">
        <v>4012</v>
      </c>
      <c r="E4563" s="197" t="s">
        <v>11</v>
      </c>
      <c r="F4563" s="196" t="s">
        <v>11</v>
      </c>
      <c r="G4563" s="196">
        <v>94666</v>
      </c>
      <c r="H4563" s="196" t="s">
        <v>4710</v>
      </c>
      <c r="I4563" s="196" t="s">
        <v>96</v>
      </c>
      <c r="J4563" s="196" t="s">
        <v>62</v>
      </c>
      <c r="K4563" s="197">
        <v>33.76</v>
      </c>
      <c r="L4563" s="196" t="s">
        <v>63</v>
      </c>
      <c r="M4563"/>
    </row>
    <row r="4564" spans="1:13" ht="13.5" hidden="1" x14ac:dyDescent="0.25">
      <c r="A4564" s="196" t="s">
        <v>3761</v>
      </c>
      <c r="B4564" s="196" t="s">
        <v>3762</v>
      </c>
      <c r="C4564" s="196" t="s">
        <v>3106</v>
      </c>
      <c r="D4564" s="196" t="s">
        <v>4012</v>
      </c>
      <c r="E4564" s="197" t="s">
        <v>11</v>
      </c>
      <c r="F4564" s="196" t="s">
        <v>11</v>
      </c>
      <c r="G4564" s="196">
        <v>94667</v>
      </c>
      <c r="H4564" s="196" t="s">
        <v>4711</v>
      </c>
      <c r="I4564" s="196" t="s">
        <v>96</v>
      </c>
      <c r="J4564" s="196" t="s">
        <v>62</v>
      </c>
      <c r="K4564" s="197">
        <v>36.06</v>
      </c>
      <c r="L4564" s="196" t="s">
        <v>63</v>
      </c>
      <c r="M4564"/>
    </row>
    <row r="4565" spans="1:13" ht="13.5" hidden="1" x14ac:dyDescent="0.25">
      <c r="A4565" s="196" t="s">
        <v>3761</v>
      </c>
      <c r="B4565" s="196" t="s">
        <v>3762</v>
      </c>
      <c r="C4565" s="196" t="s">
        <v>3106</v>
      </c>
      <c r="D4565" s="196" t="s">
        <v>4012</v>
      </c>
      <c r="E4565" s="197" t="s">
        <v>11</v>
      </c>
      <c r="F4565" s="196" t="s">
        <v>11</v>
      </c>
      <c r="G4565" s="196">
        <v>94668</v>
      </c>
      <c r="H4565" s="196" t="s">
        <v>4712</v>
      </c>
      <c r="I4565" s="196" t="s">
        <v>96</v>
      </c>
      <c r="J4565" s="196" t="s">
        <v>62</v>
      </c>
      <c r="K4565" s="197">
        <v>44.64</v>
      </c>
      <c r="L4565" s="196" t="s">
        <v>63</v>
      </c>
      <c r="M4565"/>
    </row>
    <row r="4566" spans="1:13" ht="13.5" hidden="1" x14ac:dyDescent="0.25">
      <c r="A4566" s="196" t="s">
        <v>3761</v>
      </c>
      <c r="B4566" s="196" t="s">
        <v>3762</v>
      </c>
      <c r="C4566" s="196" t="s">
        <v>3106</v>
      </c>
      <c r="D4566" s="196" t="s">
        <v>4012</v>
      </c>
      <c r="E4566" s="197" t="s">
        <v>11</v>
      </c>
      <c r="F4566" s="196" t="s">
        <v>11</v>
      </c>
      <c r="G4566" s="196">
        <v>94669</v>
      </c>
      <c r="H4566" s="196" t="s">
        <v>4713</v>
      </c>
      <c r="I4566" s="196" t="s">
        <v>96</v>
      </c>
      <c r="J4566" s="196" t="s">
        <v>62</v>
      </c>
      <c r="K4566" s="197">
        <v>63.78</v>
      </c>
      <c r="L4566" s="196" t="s">
        <v>63</v>
      </c>
      <c r="M4566"/>
    </row>
    <row r="4567" spans="1:13" ht="13.5" hidden="1" x14ac:dyDescent="0.25">
      <c r="A4567" s="196" t="s">
        <v>3761</v>
      </c>
      <c r="B4567" s="196" t="s">
        <v>3762</v>
      </c>
      <c r="C4567" s="196" t="s">
        <v>3106</v>
      </c>
      <c r="D4567" s="196" t="s">
        <v>4012</v>
      </c>
      <c r="E4567" s="197" t="s">
        <v>11</v>
      </c>
      <c r="F4567" s="196" t="s">
        <v>11</v>
      </c>
      <c r="G4567" s="196">
        <v>94670</v>
      </c>
      <c r="H4567" s="196" t="s">
        <v>4714</v>
      </c>
      <c r="I4567" s="196" t="s">
        <v>96</v>
      </c>
      <c r="J4567" s="196" t="s">
        <v>62</v>
      </c>
      <c r="K4567" s="197">
        <v>71.239999999999995</v>
      </c>
      <c r="L4567" s="196" t="s">
        <v>63</v>
      </c>
      <c r="M4567"/>
    </row>
    <row r="4568" spans="1:13" ht="13.5" hidden="1" x14ac:dyDescent="0.25">
      <c r="A4568" s="196" t="s">
        <v>3761</v>
      </c>
      <c r="B4568" s="196" t="s">
        <v>3762</v>
      </c>
      <c r="C4568" s="196" t="s">
        <v>3106</v>
      </c>
      <c r="D4568" s="196" t="s">
        <v>4012</v>
      </c>
      <c r="E4568" s="197" t="s">
        <v>11</v>
      </c>
      <c r="F4568" s="196" t="s">
        <v>11</v>
      </c>
      <c r="G4568" s="196">
        <v>94671</v>
      </c>
      <c r="H4568" s="196" t="s">
        <v>4715</v>
      </c>
      <c r="I4568" s="196" t="s">
        <v>96</v>
      </c>
      <c r="J4568" s="196" t="s">
        <v>62</v>
      </c>
      <c r="K4568" s="197">
        <v>104.88</v>
      </c>
      <c r="L4568" s="196" t="s">
        <v>63</v>
      </c>
      <c r="M4568"/>
    </row>
    <row r="4569" spans="1:13" ht="13.5" hidden="1" x14ac:dyDescent="0.25">
      <c r="A4569" s="196" t="s">
        <v>3761</v>
      </c>
      <c r="B4569" s="196" t="s">
        <v>3762</v>
      </c>
      <c r="C4569" s="196" t="s">
        <v>3106</v>
      </c>
      <c r="D4569" s="196" t="s">
        <v>4012</v>
      </c>
      <c r="E4569" s="197" t="s">
        <v>11</v>
      </c>
      <c r="F4569" s="196" t="s">
        <v>11</v>
      </c>
      <c r="G4569" s="196">
        <v>94672</v>
      </c>
      <c r="H4569" s="196" t="s">
        <v>4716</v>
      </c>
      <c r="I4569" s="196" t="s">
        <v>96</v>
      </c>
      <c r="J4569" s="196" t="s">
        <v>62</v>
      </c>
      <c r="K4569" s="197">
        <v>6.74</v>
      </c>
      <c r="L4569" s="196" t="s">
        <v>63</v>
      </c>
      <c r="M4569"/>
    </row>
    <row r="4570" spans="1:13" ht="13.5" hidden="1" x14ac:dyDescent="0.25">
      <c r="A4570" s="196" t="s">
        <v>3761</v>
      </c>
      <c r="B4570" s="196" t="s">
        <v>3762</v>
      </c>
      <c r="C4570" s="196" t="s">
        <v>3106</v>
      </c>
      <c r="D4570" s="196" t="s">
        <v>4012</v>
      </c>
      <c r="E4570" s="197" t="s">
        <v>11</v>
      </c>
      <c r="F4570" s="196" t="s">
        <v>11</v>
      </c>
      <c r="G4570" s="196">
        <v>94673</v>
      </c>
      <c r="H4570" s="196" t="s">
        <v>4717</v>
      </c>
      <c r="I4570" s="196" t="s">
        <v>96</v>
      </c>
      <c r="J4570" s="196" t="s">
        <v>62</v>
      </c>
      <c r="K4570" s="197">
        <v>7.69</v>
      </c>
      <c r="L4570" s="196" t="s">
        <v>63</v>
      </c>
      <c r="M4570"/>
    </row>
    <row r="4571" spans="1:13" ht="13.5" hidden="1" x14ac:dyDescent="0.25">
      <c r="A4571" s="196" t="s">
        <v>3761</v>
      </c>
      <c r="B4571" s="196" t="s">
        <v>3762</v>
      </c>
      <c r="C4571" s="196" t="s">
        <v>3106</v>
      </c>
      <c r="D4571" s="196" t="s">
        <v>4012</v>
      </c>
      <c r="E4571" s="197" t="s">
        <v>11</v>
      </c>
      <c r="F4571" s="196" t="s">
        <v>11</v>
      </c>
      <c r="G4571" s="196">
        <v>94674</v>
      </c>
      <c r="H4571" s="196" t="s">
        <v>4718</v>
      </c>
      <c r="I4571" s="196" t="s">
        <v>96</v>
      </c>
      <c r="J4571" s="196" t="s">
        <v>62</v>
      </c>
      <c r="K4571" s="197">
        <v>8.69</v>
      </c>
      <c r="L4571" s="196" t="s">
        <v>63</v>
      </c>
      <c r="M4571"/>
    </row>
    <row r="4572" spans="1:13" ht="13.5" hidden="1" x14ac:dyDescent="0.25">
      <c r="A4572" s="196" t="s">
        <v>3761</v>
      </c>
      <c r="B4572" s="196" t="s">
        <v>3762</v>
      </c>
      <c r="C4572" s="196" t="s">
        <v>3106</v>
      </c>
      <c r="D4572" s="196" t="s">
        <v>4012</v>
      </c>
      <c r="E4572" s="197" t="s">
        <v>11</v>
      </c>
      <c r="F4572" s="196" t="s">
        <v>11</v>
      </c>
      <c r="G4572" s="196">
        <v>94675</v>
      </c>
      <c r="H4572" s="196" t="s">
        <v>4719</v>
      </c>
      <c r="I4572" s="196" t="s">
        <v>96</v>
      </c>
      <c r="J4572" s="196" t="s">
        <v>62</v>
      </c>
      <c r="K4572" s="197">
        <v>12.56</v>
      </c>
      <c r="L4572" s="196" t="s">
        <v>63</v>
      </c>
      <c r="M4572"/>
    </row>
    <row r="4573" spans="1:13" ht="13.5" hidden="1" x14ac:dyDescent="0.25">
      <c r="A4573" s="196" t="s">
        <v>3761</v>
      </c>
      <c r="B4573" s="196" t="s">
        <v>3762</v>
      </c>
      <c r="C4573" s="196" t="s">
        <v>3106</v>
      </c>
      <c r="D4573" s="196" t="s">
        <v>4012</v>
      </c>
      <c r="E4573" s="197" t="s">
        <v>11</v>
      </c>
      <c r="F4573" s="196" t="s">
        <v>11</v>
      </c>
      <c r="G4573" s="196">
        <v>94676</v>
      </c>
      <c r="H4573" s="196" t="s">
        <v>4720</v>
      </c>
      <c r="I4573" s="196" t="s">
        <v>96</v>
      </c>
      <c r="J4573" s="196" t="s">
        <v>62</v>
      </c>
      <c r="K4573" s="197">
        <v>14.09</v>
      </c>
      <c r="L4573" s="196" t="s">
        <v>63</v>
      </c>
      <c r="M4573"/>
    </row>
    <row r="4574" spans="1:13" ht="13.5" hidden="1" x14ac:dyDescent="0.25">
      <c r="A4574" s="196" t="s">
        <v>3761</v>
      </c>
      <c r="B4574" s="196" t="s">
        <v>3762</v>
      </c>
      <c r="C4574" s="196" t="s">
        <v>3106</v>
      </c>
      <c r="D4574" s="196" t="s">
        <v>4012</v>
      </c>
      <c r="E4574" s="197" t="s">
        <v>11</v>
      </c>
      <c r="F4574" s="196" t="s">
        <v>11</v>
      </c>
      <c r="G4574" s="196">
        <v>94677</v>
      </c>
      <c r="H4574" s="196" t="s">
        <v>4721</v>
      </c>
      <c r="I4574" s="196" t="s">
        <v>96</v>
      </c>
      <c r="J4574" s="196" t="s">
        <v>62</v>
      </c>
      <c r="K4574" s="197">
        <v>19.95</v>
      </c>
      <c r="L4574" s="196" t="s">
        <v>63</v>
      </c>
      <c r="M4574"/>
    </row>
    <row r="4575" spans="1:13" ht="13.5" hidden="1" x14ac:dyDescent="0.25">
      <c r="A4575" s="196" t="s">
        <v>3761</v>
      </c>
      <c r="B4575" s="196" t="s">
        <v>3762</v>
      </c>
      <c r="C4575" s="196" t="s">
        <v>3106</v>
      </c>
      <c r="D4575" s="196" t="s">
        <v>4012</v>
      </c>
      <c r="E4575" s="197" t="s">
        <v>11</v>
      </c>
      <c r="F4575" s="196" t="s">
        <v>11</v>
      </c>
      <c r="G4575" s="196">
        <v>94678</v>
      </c>
      <c r="H4575" s="196" t="s">
        <v>4722</v>
      </c>
      <c r="I4575" s="196" t="s">
        <v>96</v>
      </c>
      <c r="J4575" s="196" t="s">
        <v>62</v>
      </c>
      <c r="K4575" s="197">
        <v>16.72</v>
      </c>
      <c r="L4575" s="196" t="s">
        <v>63</v>
      </c>
      <c r="M4575"/>
    </row>
    <row r="4576" spans="1:13" ht="13.5" hidden="1" x14ac:dyDescent="0.25">
      <c r="A4576" s="196" t="s">
        <v>3761</v>
      </c>
      <c r="B4576" s="196" t="s">
        <v>3762</v>
      </c>
      <c r="C4576" s="196" t="s">
        <v>3106</v>
      </c>
      <c r="D4576" s="196" t="s">
        <v>4012</v>
      </c>
      <c r="E4576" s="197" t="s">
        <v>11</v>
      </c>
      <c r="F4576" s="196" t="s">
        <v>11</v>
      </c>
      <c r="G4576" s="196">
        <v>94679</v>
      </c>
      <c r="H4576" s="196" t="s">
        <v>4723</v>
      </c>
      <c r="I4576" s="196" t="s">
        <v>96</v>
      </c>
      <c r="J4576" s="196" t="s">
        <v>62</v>
      </c>
      <c r="K4576" s="197">
        <v>24.44</v>
      </c>
      <c r="L4576" s="196" t="s">
        <v>63</v>
      </c>
      <c r="M4576"/>
    </row>
    <row r="4577" spans="1:13" ht="13.5" hidden="1" x14ac:dyDescent="0.25">
      <c r="A4577" s="196" t="s">
        <v>3761</v>
      </c>
      <c r="B4577" s="196" t="s">
        <v>3762</v>
      </c>
      <c r="C4577" s="196" t="s">
        <v>3106</v>
      </c>
      <c r="D4577" s="196" t="s">
        <v>4012</v>
      </c>
      <c r="E4577" s="197" t="s">
        <v>11</v>
      </c>
      <c r="F4577" s="196" t="s">
        <v>11</v>
      </c>
      <c r="G4577" s="196">
        <v>94680</v>
      </c>
      <c r="H4577" s="196" t="s">
        <v>4724</v>
      </c>
      <c r="I4577" s="196" t="s">
        <v>96</v>
      </c>
      <c r="J4577" s="196" t="s">
        <v>62</v>
      </c>
      <c r="K4577" s="197">
        <v>43.77</v>
      </c>
      <c r="L4577" s="196" t="s">
        <v>63</v>
      </c>
      <c r="M4577"/>
    </row>
    <row r="4578" spans="1:13" ht="13.5" hidden="1" x14ac:dyDescent="0.25">
      <c r="A4578" s="196" t="s">
        <v>3761</v>
      </c>
      <c r="B4578" s="196" t="s">
        <v>3762</v>
      </c>
      <c r="C4578" s="196" t="s">
        <v>3106</v>
      </c>
      <c r="D4578" s="196" t="s">
        <v>4012</v>
      </c>
      <c r="E4578" s="197" t="s">
        <v>11</v>
      </c>
      <c r="F4578" s="196" t="s">
        <v>11</v>
      </c>
      <c r="G4578" s="196">
        <v>94681</v>
      </c>
      <c r="H4578" s="196" t="s">
        <v>4725</v>
      </c>
      <c r="I4578" s="196" t="s">
        <v>96</v>
      </c>
      <c r="J4578" s="196" t="s">
        <v>62</v>
      </c>
      <c r="K4578" s="197">
        <v>48.7</v>
      </c>
      <c r="L4578" s="196" t="s">
        <v>63</v>
      </c>
      <c r="M4578"/>
    </row>
    <row r="4579" spans="1:13" ht="13.5" hidden="1" x14ac:dyDescent="0.25">
      <c r="A4579" s="196" t="s">
        <v>3761</v>
      </c>
      <c r="B4579" s="196" t="s">
        <v>3762</v>
      </c>
      <c r="C4579" s="196" t="s">
        <v>3106</v>
      </c>
      <c r="D4579" s="196" t="s">
        <v>4012</v>
      </c>
      <c r="E4579" s="197" t="s">
        <v>11</v>
      </c>
      <c r="F4579" s="196" t="s">
        <v>11</v>
      </c>
      <c r="G4579" s="196">
        <v>94682</v>
      </c>
      <c r="H4579" s="196" t="s">
        <v>4726</v>
      </c>
      <c r="I4579" s="196" t="s">
        <v>96</v>
      </c>
      <c r="J4579" s="196" t="s">
        <v>62</v>
      </c>
      <c r="K4579" s="197">
        <v>105.49</v>
      </c>
      <c r="L4579" s="196" t="s">
        <v>63</v>
      </c>
      <c r="M4579"/>
    </row>
    <row r="4580" spans="1:13" ht="13.5" hidden="1" x14ac:dyDescent="0.25">
      <c r="A4580" s="196" t="s">
        <v>3761</v>
      </c>
      <c r="B4580" s="196" t="s">
        <v>3762</v>
      </c>
      <c r="C4580" s="196" t="s">
        <v>3106</v>
      </c>
      <c r="D4580" s="196" t="s">
        <v>4012</v>
      </c>
      <c r="E4580" s="197" t="s">
        <v>11</v>
      </c>
      <c r="F4580" s="196" t="s">
        <v>11</v>
      </c>
      <c r="G4580" s="196">
        <v>94683</v>
      </c>
      <c r="H4580" s="196" t="s">
        <v>4727</v>
      </c>
      <c r="I4580" s="196" t="s">
        <v>96</v>
      </c>
      <c r="J4580" s="196" t="s">
        <v>62</v>
      </c>
      <c r="K4580" s="197">
        <v>73.849999999999994</v>
      </c>
      <c r="L4580" s="196" t="s">
        <v>63</v>
      </c>
      <c r="M4580"/>
    </row>
    <row r="4581" spans="1:13" ht="13.5" hidden="1" x14ac:dyDescent="0.25">
      <c r="A4581" s="196" t="s">
        <v>3761</v>
      </c>
      <c r="B4581" s="196" t="s">
        <v>3762</v>
      </c>
      <c r="C4581" s="196" t="s">
        <v>3106</v>
      </c>
      <c r="D4581" s="196" t="s">
        <v>4012</v>
      </c>
      <c r="E4581" s="197" t="s">
        <v>11</v>
      </c>
      <c r="F4581" s="196" t="s">
        <v>11</v>
      </c>
      <c r="G4581" s="196">
        <v>94684</v>
      </c>
      <c r="H4581" s="196" t="s">
        <v>4728</v>
      </c>
      <c r="I4581" s="196" t="s">
        <v>96</v>
      </c>
      <c r="J4581" s="196" t="s">
        <v>62</v>
      </c>
      <c r="K4581" s="197">
        <v>127.5</v>
      </c>
      <c r="L4581" s="196" t="s">
        <v>63</v>
      </c>
      <c r="M4581"/>
    </row>
    <row r="4582" spans="1:13" ht="13.5" hidden="1" x14ac:dyDescent="0.25">
      <c r="A4582" s="196" t="s">
        <v>3761</v>
      </c>
      <c r="B4582" s="196" t="s">
        <v>3762</v>
      </c>
      <c r="C4582" s="196" t="s">
        <v>3106</v>
      </c>
      <c r="D4582" s="196" t="s">
        <v>4012</v>
      </c>
      <c r="E4582" s="197" t="s">
        <v>11</v>
      </c>
      <c r="F4582" s="196" t="s">
        <v>11</v>
      </c>
      <c r="G4582" s="196">
        <v>94685</v>
      </c>
      <c r="H4582" s="196" t="s">
        <v>4729</v>
      </c>
      <c r="I4582" s="196" t="s">
        <v>96</v>
      </c>
      <c r="J4582" s="196" t="s">
        <v>62</v>
      </c>
      <c r="K4582" s="197">
        <v>93.96</v>
      </c>
      <c r="L4582" s="196" t="s">
        <v>63</v>
      </c>
      <c r="M4582"/>
    </row>
    <row r="4583" spans="1:13" ht="13.5" hidden="1" x14ac:dyDescent="0.25">
      <c r="A4583" s="196" t="s">
        <v>3761</v>
      </c>
      <c r="B4583" s="196" t="s">
        <v>3762</v>
      </c>
      <c r="C4583" s="196" t="s">
        <v>3106</v>
      </c>
      <c r="D4583" s="196" t="s">
        <v>4012</v>
      </c>
      <c r="E4583" s="197" t="s">
        <v>11</v>
      </c>
      <c r="F4583" s="196" t="s">
        <v>11</v>
      </c>
      <c r="G4583" s="196">
        <v>94686</v>
      </c>
      <c r="H4583" s="196" t="s">
        <v>4730</v>
      </c>
      <c r="I4583" s="196" t="s">
        <v>96</v>
      </c>
      <c r="J4583" s="196" t="s">
        <v>62</v>
      </c>
      <c r="K4583" s="197">
        <v>244.56</v>
      </c>
      <c r="L4583" s="196" t="s">
        <v>63</v>
      </c>
      <c r="M4583"/>
    </row>
    <row r="4584" spans="1:13" ht="13.5" hidden="1" x14ac:dyDescent="0.25">
      <c r="A4584" s="196" t="s">
        <v>3761</v>
      </c>
      <c r="B4584" s="196" t="s">
        <v>3762</v>
      </c>
      <c r="C4584" s="196" t="s">
        <v>3106</v>
      </c>
      <c r="D4584" s="196" t="s">
        <v>4012</v>
      </c>
      <c r="E4584" s="197" t="s">
        <v>11</v>
      </c>
      <c r="F4584" s="196" t="s">
        <v>11</v>
      </c>
      <c r="G4584" s="196">
        <v>94687</v>
      </c>
      <c r="H4584" s="196" t="s">
        <v>4731</v>
      </c>
      <c r="I4584" s="196" t="s">
        <v>96</v>
      </c>
      <c r="J4584" s="196" t="s">
        <v>62</v>
      </c>
      <c r="K4584" s="197">
        <v>222.3</v>
      </c>
      <c r="L4584" s="196" t="s">
        <v>63</v>
      </c>
      <c r="M4584"/>
    </row>
    <row r="4585" spans="1:13" ht="13.5" hidden="1" x14ac:dyDescent="0.25">
      <c r="A4585" s="196" t="s">
        <v>3761</v>
      </c>
      <c r="B4585" s="196" t="s">
        <v>3762</v>
      </c>
      <c r="C4585" s="196" t="s">
        <v>3106</v>
      </c>
      <c r="D4585" s="196" t="s">
        <v>4012</v>
      </c>
      <c r="E4585" s="197" t="s">
        <v>11</v>
      </c>
      <c r="F4585" s="196" t="s">
        <v>11</v>
      </c>
      <c r="G4585" s="196">
        <v>94688</v>
      </c>
      <c r="H4585" s="196" t="s">
        <v>4732</v>
      </c>
      <c r="I4585" s="196" t="s">
        <v>96</v>
      </c>
      <c r="J4585" s="196" t="s">
        <v>62</v>
      </c>
      <c r="K4585" s="197">
        <v>7.77</v>
      </c>
      <c r="L4585" s="196" t="s">
        <v>63</v>
      </c>
      <c r="M4585"/>
    </row>
    <row r="4586" spans="1:13" ht="13.5" hidden="1" x14ac:dyDescent="0.25">
      <c r="A4586" s="196" t="s">
        <v>3761</v>
      </c>
      <c r="B4586" s="196" t="s">
        <v>3762</v>
      </c>
      <c r="C4586" s="196" t="s">
        <v>3106</v>
      </c>
      <c r="D4586" s="196" t="s">
        <v>4012</v>
      </c>
      <c r="E4586" s="197" t="s">
        <v>11</v>
      </c>
      <c r="F4586" s="196" t="s">
        <v>11</v>
      </c>
      <c r="G4586" s="196">
        <v>94689</v>
      </c>
      <c r="H4586" s="196" t="s">
        <v>4733</v>
      </c>
      <c r="I4586" s="196" t="s">
        <v>96</v>
      </c>
      <c r="J4586" s="196" t="s">
        <v>62</v>
      </c>
      <c r="K4586" s="197">
        <v>10.24</v>
      </c>
      <c r="L4586" s="196" t="s">
        <v>63</v>
      </c>
      <c r="M4586"/>
    </row>
    <row r="4587" spans="1:13" ht="13.5" hidden="1" x14ac:dyDescent="0.25">
      <c r="A4587" s="196" t="s">
        <v>3761</v>
      </c>
      <c r="B4587" s="196" t="s">
        <v>3762</v>
      </c>
      <c r="C4587" s="196" t="s">
        <v>3106</v>
      </c>
      <c r="D4587" s="196" t="s">
        <v>4012</v>
      </c>
      <c r="E4587" s="197" t="s">
        <v>11</v>
      </c>
      <c r="F4587" s="196" t="s">
        <v>11</v>
      </c>
      <c r="G4587" s="196">
        <v>94690</v>
      </c>
      <c r="H4587" s="196" t="s">
        <v>4734</v>
      </c>
      <c r="I4587" s="196" t="s">
        <v>96</v>
      </c>
      <c r="J4587" s="196" t="s">
        <v>62</v>
      </c>
      <c r="K4587" s="197">
        <v>12.32</v>
      </c>
      <c r="L4587" s="196" t="s">
        <v>63</v>
      </c>
      <c r="M4587"/>
    </row>
    <row r="4588" spans="1:13" ht="13.5" hidden="1" x14ac:dyDescent="0.25">
      <c r="A4588" s="196" t="s">
        <v>3761</v>
      </c>
      <c r="B4588" s="196" t="s">
        <v>3762</v>
      </c>
      <c r="C4588" s="196" t="s">
        <v>3106</v>
      </c>
      <c r="D4588" s="196" t="s">
        <v>4012</v>
      </c>
      <c r="E4588" s="197" t="s">
        <v>11</v>
      </c>
      <c r="F4588" s="196" t="s">
        <v>11</v>
      </c>
      <c r="G4588" s="196">
        <v>94691</v>
      </c>
      <c r="H4588" s="196" t="s">
        <v>4735</v>
      </c>
      <c r="I4588" s="196" t="s">
        <v>96</v>
      </c>
      <c r="J4588" s="196" t="s">
        <v>62</v>
      </c>
      <c r="K4588" s="197">
        <v>14.33</v>
      </c>
      <c r="L4588" s="196" t="s">
        <v>63</v>
      </c>
      <c r="M4588"/>
    </row>
    <row r="4589" spans="1:13" ht="13.5" hidden="1" x14ac:dyDescent="0.25">
      <c r="A4589" s="196" t="s">
        <v>3761</v>
      </c>
      <c r="B4589" s="196" t="s">
        <v>3762</v>
      </c>
      <c r="C4589" s="196" t="s">
        <v>3106</v>
      </c>
      <c r="D4589" s="196" t="s">
        <v>4012</v>
      </c>
      <c r="E4589" s="197" t="s">
        <v>11</v>
      </c>
      <c r="F4589" s="196" t="s">
        <v>11</v>
      </c>
      <c r="G4589" s="196">
        <v>94692</v>
      </c>
      <c r="H4589" s="196" t="s">
        <v>4736</v>
      </c>
      <c r="I4589" s="196" t="s">
        <v>96</v>
      </c>
      <c r="J4589" s="196" t="s">
        <v>62</v>
      </c>
      <c r="K4589" s="197">
        <v>20.350000000000001</v>
      </c>
      <c r="L4589" s="196" t="s">
        <v>63</v>
      </c>
      <c r="M4589"/>
    </row>
    <row r="4590" spans="1:13" ht="13.5" hidden="1" x14ac:dyDescent="0.25">
      <c r="A4590" s="196" t="s">
        <v>3761</v>
      </c>
      <c r="B4590" s="196" t="s">
        <v>3762</v>
      </c>
      <c r="C4590" s="196" t="s">
        <v>3106</v>
      </c>
      <c r="D4590" s="196" t="s">
        <v>4012</v>
      </c>
      <c r="E4590" s="197" t="s">
        <v>11</v>
      </c>
      <c r="F4590" s="196" t="s">
        <v>11</v>
      </c>
      <c r="G4590" s="196">
        <v>94693</v>
      </c>
      <c r="H4590" s="196" t="s">
        <v>4737</v>
      </c>
      <c r="I4590" s="196" t="s">
        <v>96</v>
      </c>
      <c r="J4590" s="196" t="s">
        <v>62</v>
      </c>
      <c r="K4590" s="197">
        <v>18.809999999999999</v>
      </c>
      <c r="L4590" s="196" t="s">
        <v>63</v>
      </c>
      <c r="M4590"/>
    </row>
    <row r="4591" spans="1:13" ht="13.5" hidden="1" x14ac:dyDescent="0.25">
      <c r="A4591" s="196" t="s">
        <v>3761</v>
      </c>
      <c r="B4591" s="196" t="s">
        <v>3762</v>
      </c>
      <c r="C4591" s="196" t="s">
        <v>3106</v>
      </c>
      <c r="D4591" s="196" t="s">
        <v>4012</v>
      </c>
      <c r="E4591" s="197" t="s">
        <v>11</v>
      </c>
      <c r="F4591" s="196" t="s">
        <v>11</v>
      </c>
      <c r="G4591" s="196">
        <v>94694</v>
      </c>
      <c r="H4591" s="196" t="s">
        <v>4738</v>
      </c>
      <c r="I4591" s="196" t="s">
        <v>96</v>
      </c>
      <c r="J4591" s="196" t="s">
        <v>62</v>
      </c>
      <c r="K4591" s="197">
        <v>25.54</v>
      </c>
      <c r="L4591" s="196" t="s">
        <v>63</v>
      </c>
      <c r="M4591"/>
    </row>
    <row r="4592" spans="1:13" ht="13.5" hidden="1" x14ac:dyDescent="0.25">
      <c r="A4592" s="196" t="s">
        <v>3761</v>
      </c>
      <c r="B4592" s="196" t="s">
        <v>3762</v>
      </c>
      <c r="C4592" s="196" t="s">
        <v>3106</v>
      </c>
      <c r="D4592" s="196" t="s">
        <v>4012</v>
      </c>
      <c r="E4592" s="197" t="s">
        <v>11</v>
      </c>
      <c r="F4592" s="196" t="s">
        <v>11</v>
      </c>
      <c r="G4592" s="196">
        <v>94695</v>
      </c>
      <c r="H4592" s="196" t="s">
        <v>4739</v>
      </c>
      <c r="I4592" s="196" t="s">
        <v>96</v>
      </c>
      <c r="J4592" s="196" t="s">
        <v>62</v>
      </c>
      <c r="K4592" s="197">
        <v>32.020000000000003</v>
      </c>
      <c r="L4592" s="196" t="s">
        <v>63</v>
      </c>
      <c r="M4592"/>
    </row>
    <row r="4593" spans="1:13" ht="13.5" hidden="1" x14ac:dyDescent="0.25">
      <c r="A4593" s="196" t="s">
        <v>3761</v>
      </c>
      <c r="B4593" s="196" t="s">
        <v>3762</v>
      </c>
      <c r="C4593" s="196" t="s">
        <v>3106</v>
      </c>
      <c r="D4593" s="196" t="s">
        <v>4012</v>
      </c>
      <c r="E4593" s="197" t="s">
        <v>11</v>
      </c>
      <c r="F4593" s="196" t="s">
        <v>11</v>
      </c>
      <c r="G4593" s="196">
        <v>94696</v>
      </c>
      <c r="H4593" s="196" t="s">
        <v>4740</v>
      </c>
      <c r="I4593" s="196" t="s">
        <v>96</v>
      </c>
      <c r="J4593" s="196" t="s">
        <v>62</v>
      </c>
      <c r="K4593" s="197">
        <v>51.56</v>
      </c>
      <c r="L4593" s="196" t="s">
        <v>63</v>
      </c>
      <c r="M4593"/>
    </row>
    <row r="4594" spans="1:13" ht="13.5" hidden="1" x14ac:dyDescent="0.25">
      <c r="A4594" s="196" t="s">
        <v>3761</v>
      </c>
      <c r="B4594" s="196" t="s">
        <v>3762</v>
      </c>
      <c r="C4594" s="196" t="s">
        <v>3106</v>
      </c>
      <c r="D4594" s="196" t="s">
        <v>4012</v>
      </c>
      <c r="E4594" s="197" t="s">
        <v>11</v>
      </c>
      <c r="F4594" s="196" t="s">
        <v>11</v>
      </c>
      <c r="G4594" s="196">
        <v>94697</v>
      </c>
      <c r="H4594" s="196" t="s">
        <v>4741</v>
      </c>
      <c r="I4594" s="196" t="s">
        <v>96</v>
      </c>
      <c r="J4594" s="196" t="s">
        <v>62</v>
      </c>
      <c r="K4594" s="197">
        <v>87.41</v>
      </c>
      <c r="L4594" s="196" t="s">
        <v>63</v>
      </c>
      <c r="M4594"/>
    </row>
    <row r="4595" spans="1:13" ht="13.5" hidden="1" x14ac:dyDescent="0.25">
      <c r="A4595" s="196" t="s">
        <v>3761</v>
      </c>
      <c r="B4595" s="196" t="s">
        <v>3762</v>
      </c>
      <c r="C4595" s="196" t="s">
        <v>3106</v>
      </c>
      <c r="D4595" s="196" t="s">
        <v>4012</v>
      </c>
      <c r="E4595" s="197" t="s">
        <v>11</v>
      </c>
      <c r="F4595" s="196" t="s">
        <v>11</v>
      </c>
      <c r="G4595" s="196">
        <v>94698</v>
      </c>
      <c r="H4595" s="196" t="s">
        <v>4742</v>
      </c>
      <c r="I4595" s="196" t="s">
        <v>96</v>
      </c>
      <c r="J4595" s="196" t="s">
        <v>62</v>
      </c>
      <c r="K4595" s="197">
        <v>67.83</v>
      </c>
      <c r="L4595" s="196" t="s">
        <v>63</v>
      </c>
      <c r="M4595"/>
    </row>
    <row r="4596" spans="1:13" ht="13.5" hidden="1" x14ac:dyDescent="0.25">
      <c r="A4596" s="196" t="s">
        <v>3761</v>
      </c>
      <c r="B4596" s="196" t="s">
        <v>3762</v>
      </c>
      <c r="C4596" s="196" t="s">
        <v>3106</v>
      </c>
      <c r="D4596" s="196" t="s">
        <v>4012</v>
      </c>
      <c r="E4596" s="197" t="s">
        <v>11</v>
      </c>
      <c r="F4596" s="196" t="s">
        <v>11</v>
      </c>
      <c r="G4596" s="196">
        <v>94699</v>
      </c>
      <c r="H4596" s="196" t="s">
        <v>4743</v>
      </c>
      <c r="I4596" s="196" t="s">
        <v>96</v>
      </c>
      <c r="J4596" s="196" t="s">
        <v>62</v>
      </c>
      <c r="K4596" s="197">
        <v>115.39</v>
      </c>
      <c r="L4596" s="196" t="s">
        <v>63</v>
      </c>
      <c r="M4596"/>
    </row>
    <row r="4597" spans="1:13" ht="13.5" hidden="1" x14ac:dyDescent="0.25">
      <c r="A4597" s="196" t="s">
        <v>3761</v>
      </c>
      <c r="B4597" s="196" t="s">
        <v>3762</v>
      </c>
      <c r="C4597" s="196" t="s">
        <v>3106</v>
      </c>
      <c r="D4597" s="196" t="s">
        <v>4012</v>
      </c>
      <c r="E4597" s="197" t="s">
        <v>11</v>
      </c>
      <c r="F4597" s="196" t="s">
        <v>11</v>
      </c>
      <c r="G4597" s="196">
        <v>94700</v>
      </c>
      <c r="H4597" s="196" t="s">
        <v>4744</v>
      </c>
      <c r="I4597" s="196" t="s">
        <v>96</v>
      </c>
      <c r="J4597" s="196" t="s">
        <v>62</v>
      </c>
      <c r="K4597" s="197">
        <v>128.66</v>
      </c>
      <c r="L4597" s="196" t="s">
        <v>63</v>
      </c>
      <c r="M4597"/>
    </row>
    <row r="4598" spans="1:13" ht="13.5" hidden="1" x14ac:dyDescent="0.25">
      <c r="A4598" s="196" t="s">
        <v>3761</v>
      </c>
      <c r="B4598" s="196" t="s">
        <v>3762</v>
      </c>
      <c r="C4598" s="196" t="s">
        <v>3106</v>
      </c>
      <c r="D4598" s="196" t="s">
        <v>4012</v>
      </c>
      <c r="E4598" s="197" t="s">
        <v>11</v>
      </c>
      <c r="F4598" s="196" t="s">
        <v>11</v>
      </c>
      <c r="G4598" s="196">
        <v>94701</v>
      </c>
      <c r="H4598" s="196" t="s">
        <v>4745</v>
      </c>
      <c r="I4598" s="196" t="s">
        <v>96</v>
      </c>
      <c r="J4598" s="196" t="s">
        <v>62</v>
      </c>
      <c r="K4598" s="197">
        <v>223.81</v>
      </c>
      <c r="L4598" s="196" t="s">
        <v>63</v>
      </c>
      <c r="M4598"/>
    </row>
    <row r="4599" spans="1:13" ht="13.5" hidden="1" x14ac:dyDescent="0.25">
      <c r="A4599" s="196" t="s">
        <v>3761</v>
      </c>
      <c r="B4599" s="196" t="s">
        <v>3762</v>
      </c>
      <c r="C4599" s="196" t="s">
        <v>3106</v>
      </c>
      <c r="D4599" s="196" t="s">
        <v>4012</v>
      </c>
      <c r="E4599" s="197" t="s">
        <v>11</v>
      </c>
      <c r="F4599" s="196" t="s">
        <v>11</v>
      </c>
      <c r="G4599" s="196">
        <v>94702</v>
      </c>
      <c r="H4599" s="196" t="s">
        <v>4746</v>
      </c>
      <c r="I4599" s="196" t="s">
        <v>96</v>
      </c>
      <c r="J4599" s="196" t="s">
        <v>62</v>
      </c>
      <c r="K4599" s="197">
        <v>185.85</v>
      </c>
      <c r="L4599" s="196" t="s">
        <v>63</v>
      </c>
      <c r="M4599"/>
    </row>
    <row r="4600" spans="1:13" ht="13.5" hidden="1" x14ac:dyDescent="0.25">
      <c r="A4600" s="196" t="s">
        <v>3761</v>
      </c>
      <c r="B4600" s="196" t="s">
        <v>3762</v>
      </c>
      <c r="C4600" s="196" t="s">
        <v>3106</v>
      </c>
      <c r="D4600" s="196" t="s">
        <v>4012</v>
      </c>
      <c r="E4600" s="197" t="s">
        <v>11</v>
      </c>
      <c r="F4600" s="196" t="s">
        <v>11</v>
      </c>
      <c r="G4600" s="196">
        <v>94703</v>
      </c>
      <c r="H4600" s="196" t="s">
        <v>4747</v>
      </c>
      <c r="I4600" s="196" t="s">
        <v>96</v>
      </c>
      <c r="J4600" s="196" t="s">
        <v>62</v>
      </c>
      <c r="K4600" s="197">
        <v>21.4</v>
      </c>
      <c r="L4600" s="196" t="s">
        <v>63</v>
      </c>
      <c r="M4600"/>
    </row>
    <row r="4601" spans="1:13" ht="13.5" hidden="1" x14ac:dyDescent="0.25">
      <c r="A4601" s="196" t="s">
        <v>3761</v>
      </c>
      <c r="B4601" s="196" t="s">
        <v>3762</v>
      </c>
      <c r="C4601" s="196" t="s">
        <v>3106</v>
      </c>
      <c r="D4601" s="196" t="s">
        <v>4012</v>
      </c>
      <c r="E4601" s="197" t="s">
        <v>11</v>
      </c>
      <c r="F4601" s="196" t="s">
        <v>11</v>
      </c>
      <c r="G4601" s="196">
        <v>94704</v>
      </c>
      <c r="H4601" s="196" t="s">
        <v>4748</v>
      </c>
      <c r="I4601" s="196" t="s">
        <v>96</v>
      </c>
      <c r="J4601" s="196" t="s">
        <v>62</v>
      </c>
      <c r="K4601" s="197">
        <v>27.76</v>
      </c>
      <c r="L4601" s="196" t="s">
        <v>63</v>
      </c>
      <c r="M4601"/>
    </row>
    <row r="4602" spans="1:13" ht="13.5" hidden="1" x14ac:dyDescent="0.25">
      <c r="A4602" s="196" t="s">
        <v>3761</v>
      </c>
      <c r="B4602" s="196" t="s">
        <v>3762</v>
      </c>
      <c r="C4602" s="196" t="s">
        <v>3106</v>
      </c>
      <c r="D4602" s="196" t="s">
        <v>4012</v>
      </c>
      <c r="E4602" s="197" t="s">
        <v>11</v>
      </c>
      <c r="F4602" s="196" t="s">
        <v>11</v>
      </c>
      <c r="G4602" s="196">
        <v>94705</v>
      </c>
      <c r="H4602" s="196" t="s">
        <v>4749</v>
      </c>
      <c r="I4602" s="196" t="s">
        <v>96</v>
      </c>
      <c r="J4602" s="196" t="s">
        <v>62</v>
      </c>
      <c r="K4602" s="197">
        <v>37.06</v>
      </c>
      <c r="L4602" s="196" t="s">
        <v>63</v>
      </c>
      <c r="M4602"/>
    </row>
    <row r="4603" spans="1:13" ht="13.5" hidden="1" x14ac:dyDescent="0.25">
      <c r="A4603" s="196" t="s">
        <v>3761</v>
      </c>
      <c r="B4603" s="196" t="s">
        <v>3762</v>
      </c>
      <c r="C4603" s="196" t="s">
        <v>3106</v>
      </c>
      <c r="D4603" s="196" t="s">
        <v>4012</v>
      </c>
      <c r="E4603" s="197" t="s">
        <v>11</v>
      </c>
      <c r="F4603" s="196" t="s">
        <v>11</v>
      </c>
      <c r="G4603" s="196">
        <v>94706</v>
      </c>
      <c r="H4603" s="196" t="s">
        <v>4750</v>
      </c>
      <c r="I4603" s="196" t="s">
        <v>96</v>
      </c>
      <c r="J4603" s="196" t="s">
        <v>62</v>
      </c>
      <c r="K4603" s="197">
        <v>36.36</v>
      </c>
      <c r="L4603" s="196" t="s">
        <v>63</v>
      </c>
      <c r="M4603"/>
    </row>
    <row r="4604" spans="1:13" ht="13.5" hidden="1" x14ac:dyDescent="0.25">
      <c r="A4604" s="196" t="s">
        <v>3761</v>
      </c>
      <c r="B4604" s="196" t="s">
        <v>3762</v>
      </c>
      <c r="C4604" s="196" t="s">
        <v>3106</v>
      </c>
      <c r="D4604" s="196" t="s">
        <v>4012</v>
      </c>
      <c r="E4604" s="197" t="s">
        <v>11</v>
      </c>
      <c r="F4604" s="196" t="s">
        <v>11</v>
      </c>
      <c r="G4604" s="196">
        <v>94707</v>
      </c>
      <c r="H4604" s="196" t="s">
        <v>4751</v>
      </c>
      <c r="I4604" s="196" t="s">
        <v>96</v>
      </c>
      <c r="J4604" s="196" t="s">
        <v>62</v>
      </c>
      <c r="K4604" s="197">
        <v>55.9</v>
      </c>
      <c r="L4604" s="196" t="s">
        <v>63</v>
      </c>
      <c r="M4604"/>
    </row>
    <row r="4605" spans="1:13" ht="13.5" hidden="1" x14ac:dyDescent="0.25">
      <c r="A4605" s="196" t="s">
        <v>3761</v>
      </c>
      <c r="B4605" s="196" t="s">
        <v>3762</v>
      </c>
      <c r="C4605" s="196" t="s">
        <v>3106</v>
      </c>
      <c r="D4605" s="196" t="s">
        <v>4012</v>
      </c>
      <c r="E4605" s="197" t="s">
        <v>11</v>
      </c>
      <c r="F4605" s="196" t="s">
        <v>11</v>
      </c>
      <c r="G4605" s="196">
        <v>94713</v>
      </c>
      <c r="H4605" s="196" t="s">
        <v>4752</v>
      </c>
      <c r="I4605" s="196" t="s">
        <v>96</v>
      </c>
      <c r="J4605" s="196" t="s">
        <v>62</v>
      </c>
      <c r="K4605" s="197">
        <v>225.66</v>
      </c>
      <c r="L4605" s="196" t="s">
        <v>63</v>
      </c>
      <c r="M4605"/>
    </row>
    <row r="4606" spans="1:13" ht="13.5" hidden="1" x14ac:dyDescent="0.25">
      <c r="A4606" s="196" t="s">
        <v>3761</v>
      </c>
      <c r="B4606" s="196" t="s">
        <v>3762</v>
      </c>
      <c r="C4606" s="196" t="s">
        <v>3106</v>
      </c>
      <c r="D4606" s="196" t="s">
        <v>4012</v>
      </c>
      <c r="E4606" s="197" t="s">
        <v>11</v>
      </c>
      <c r="F4606" s="196" t="s">
        <v>11</v>
      </c>
      <c r="G4606" s="196">
        <v>94714</v>
      </c>
      <c r="H4606" s="196" t="s">
        <v>4753</v>
      </c>
      <c r="I4606" s="196" t="s">
        <v>96</v>
      </c>
      <c r="J4606" s="196" t="s">
        <v>62</v>
      </c>
      <c r="K4606" s="197">
        <v>314.82</v>
      </c>
      <c r="L4606" s="196" t="s">
        <v>63</v>
      </c>
      <c r="M4606"/>
    </row>
    <row r="4607" spans="1:13" ht="13.5" hidden="1" x14ac:dyDescent="0.25">
      <c r="A4607" s="196" t="s">
        <v>3761</v>
      </c>
      <c r="B4607" s="196" t="s">
        <v>3762</v>
      </c>
      <c r="C4607" s="196" t="s">
        <v>3106</v>
      </c>
      <c r="D4607" s="196" t="s">
        <v>4012</v>
      </c>
      <c r="E4607" s="197" t="s">
        <v>11</v>
      </c>
      <c r="F4607" s="196" t="s">
        <v>11</v>
      </c>
      <c r="G4607" s="196">
        <v>94715</v>
      </c>
      <c r="H4607" s="196" t="s">
        <v>4754</v>
      </c>
      <c r="I4607" s="196" t="s">
        <v>96</v>
      </c>
      <c r="J4607" s="196" t="s">
        <v>62</v>
      </c>
      <c r="K4607" s="197">
        <v>280.75</v>
      </c>
      <c r="L4607" s="196" t="s">
        <v>63</v>
      </c>
      <c r="M4607"/>
    </row>
    <row r="4608" spans="1:13" ht="13.5" hidden="1" x14ac:dyDescent="0.25">
      <c r="A4608" s="196" t="s">
        <v>3761</v>
      </c>
      <c r="B4608" s="196" t="s">
        <v>3762</v>
      </c>
      <c r="C4608" s="196" t="s">
        <v>3106</v>
      </c>
      <c r="D4608" s="196" t="s">
        <v>4012</v>
      </c>
      <c r="E4608" s="197" t="s">
        <v>11</v>
      </c>
      <c r="F4608" s="196" t="s">
        <v>11</v>
      </c>
      <c r="G4608" s="196">
        <v>94724</v>
      </c>
      <c r="H4608" s="196" t="s">
        <v>4755</v>
      </c>
      <c r="I4608" s="196" t="s">
        <v>96</v>
      </c>
      <c r="J4608" s="196" t="s">
        <v>62</v>
      </c>
      <c r="K4608" s="197">
        <v>26.75</v>
      </c>
      <c r="L4608" s="196" t="s">
        <v>63</v>
      </c>
      <c r="M4608"/>
    </row>
    <row r="4609" spans="1:13" ht="13.5" hidden="1" x14ac:dyDescent="0.25">
      <c r="A4609" s="196" t="s">
        <v>3761</v>
      </c>
      <c r="B4609" s="196" t="s">
        <v>3762</v>
      </c>
      <c r="C4609" s="196" t="s">
        <v>3106</v>
      </c>
      <c r="D4609" s="196" t="s">
        <v>4012</v>
      </c>
      <c r="E4609" s="197" t="s">
        <v>11</v>
      </c>
      <c r="F4609" s="196" t="s">
        <v>11</v>
      </c>
      <c r="G4609" s="196">
        <v>94725</v>
      </c>
      <c r="H4609" s="196" t="s">
        <v>4756</v>
      </c>
      <c r="I4609" s="196" t="s">
        <v>96</v>
      </c>
      <c r="J4609" s="196" t="s">
        <v>62</v>
      </c>
      <c r="K4609" s="197">
        <v>7.14</v>
      </c>
      <c r="L4609" s="196" t="s">
        <v>63</v>
      </c>
      <c r="M4609"/>
    </row>
    <row r="4610" spans="1:13" ht="13.5" hidden="1" x14ac:dyDescent="0.25">
      <c r="A4610" s="196" t="s">
        <v>3761</v>
      </c>
      <c r="B4610" s="196" t="s">
        <v>3762</v>
      </c>
      <c r="C4610" s="196" t="s">
        <v>3106</v>
      </c>
      <c r="D4610" s="196" t="s">
        <v>4012</v>
      </c>
      <c r="E4610" s="197" t="s">
        <v>11</v>
      </c>
      <c r="F4610" s="196" t="s">
        <v>11</v>
      </c>
      <c r="G4610" s="196">
        <v>94726</v>
      </c>
      <c r="H4610" s="196" t="s">
        <v>4757</v>
      </c>
      <c r="I4610" s="196" t="s">
        <v>96</v>
      </c>
      <c r="J4610" s="196" t="s">
        <v>62</v>
      </c>
      <c r="K4610" s="197">
        <v>34.43</v>
      </c>
      <c r="L4610" s="196" t="s">
        <v>63</v>
      </c>
      <c r="M4610"/>
    </row>
    <row r="4611" spans="1:13" ht="13.5" hidden="1" x14ac:dyDescent="0.25">
      <c r="A4611" s="196" t="s">
        <v>3761</v>
      </c>
      <c r="B4611" s="196" t="s">
        <v>3762</v>
      </c>
      <c r="C4611" s="196" t="s">
        <v>3106</v>
      </c>
      <c r="D4611" s="196" t="s">
        <v>4012</v>
      </c>
      <c r="E4611" s="197" t="s">
        <v>11</v>
      </c>
      <c r="F4611" s="196" t="s">
        <v>11</v>
      </c>
      <c r="G4611" s="196">
        <v>94727</v>
      </c>
      <c r="H4611" s="196" t="s">
        <v>4758</v>
      </c>
      <c r="I4611" s="196" t="s">
        <v>96</v>
      </c>
      <c r="J4611" s="196" t="s">
        <v>62</v>
      </c>
      <c r="K4611" s="197">
        <v>11.57</v>
      </c>
      <c r="L4611" s="196" t="s">
        <v>63</v>
      </c>
      <c r="M4611"/>
    </row>
    <row r="4612" spans="1:13" ht="13.5" hidden="1" x14ac:dyDescent="0.25">
      <c r="A4612" s="196" t="s">
        <v>3761</v>
      </c>
      <c r="B4612" s="196" t="s">
        <v>3762</v>
      </c>
      <c r="C4612" s="196" t="s">
        <v>3106</v>
      </c>
      <c r="D4612" s="196" t="s">
        <v>4012</v>
      </c>
      <c r="E4612" s="197" t="s">
        <v>11</v>
      </c>
      <c r="F4612" s="196" t="s">
        <v>11</v>
      </c>
      <c r="G4612" s="196">
        <v>94728</v>
      </c>
      <c r="H4612" s="196" t="s">
        <v>4759</v>
      </c>
      <c r="I4612" s="196" t="s">
        <v>96</v>
      </c>
      <c r="J4612" s="196" t="s">
        <v>62</v>
      </c>
      <c r="K4612" s="197">
        <v>53.69</v>
      </c>
      <c r="L4612" s="196" t="s">
        <v>63</v>
      </c>
      <c r="M4612"/>
    </row>
    <row r="4613" spans="1:13" ht="13.5" hidden="1" x14ac:dyDescent="0.25">
      <c r="A4613" s="196" t="s">
        <v>3761</v>
      </c>
      <c r="B4613" s="196" t="s">
        <v>3762</v>
      </c>
      <c r="C4613" s="196" t="s">
        <v>3106</v>
      </c>
      <c r="D4613" s="196" t="s">
        <v>4012</v>
      </c>
      <c r="E4613" s="197" t="s">
        <v>11</v>
      </c>
      <c r="F4613" s="196" t="s">
        <v>11</v>
      </c>
      <c r="G4613" s="196">
        <v>94729</v>
      </c>
      <c r="H4613" s="196" t="s">
        <v>4760</v>
      </c>
      <c r="I4613" s="196" t="s">
        <v>96</v>
      </c>
      <c r="J4613" s="196" t="s">
        <v>62</v>
      </c>
      <c r="K4613" s="197">
        <v>20.079999999999998</v>
      </c>
      <c r="L4613" s="196" t="s">
        <v>63</v>
      </c>
      <c r="M4613"/>
    </row>
    <row r="4614" spans="1:13" ht="13.5" hidden="1" x14ac:dyDescent="0.25">
      <c r="A4614" s="196" t="s">
        <v>3761</v>
      </c>
      <c r="B4614" s="196" t="s">
        <v>3762</v>
      </c>
      <c r="C4614" s="196" t="s">
        <v>3106</v>
      </c>
      <c r="D4614" s="196" t="s">
        <v>4012</v>
      </c>
      <c r="E4614" s="197" t="s">
        <v>11</v>
      </c>
      <c r="F4614" s="196" t="s">
        <v>11</v>
      </c>
      <c r="G4614" s="196">
        <v>94730</v>
      </c>
      <c r="H4614" s="196" t="s">
        <v>4761</v>
      </c>
      <c r="I4614" s="196" t="s">
        <v>96</v>
      </c>
      <c r="J4614" s="196" t="s">
        <v>62</v>
      </c>
      <c r="K4614" s="197">
        <v>65.900000000000006</v>
      </c>
      <c r="L4614" s="196" t="s">
        <v>63</v>
      </c>
      <c r="M4614"/>
    </row>
    <row r="4615" spans="1:13" ht="13.5" hidden="1" x14ac:dyDescent="0.25">
      <c r="A4615" s="196" t="s">
        <v>3761</v>
      </c>
      <c r="B4615" s="196" t="s">
        <v>3762</v>
      </c>
      <c r="C4615" s="196" t="s">
        <v>3106</v>
      </c>
      <c r="D4615" s="196" t="s">
        <v>4012</v>
      </c>
      <c r="E4615" s="197" t="s">
        <v>11</v>
      </c>
      <c r="F4615" s="196" t="s">
        <v>11</v>
      </c>
      <c r="G4615" s="196">
        <v>94731</v>
      </c>
      <c r="H4615" s="196" t="s">
        <v>4762</v>
      </c>
      <c r="I4615" s="196" t="s">
        <v>96</v>
      </c>
      <c r="J4615" s="196" t="s">
        <v>62</v>
      </c>
      <c r="K4615" s="197">
        <v>26.69</v>
      </c>
      <c r="L4615" s="196" t="s">
        <v>63</v>
      </c>
      <c r="M4615"/>
    </row>
    <row r="4616" spans="1:13" ht="13.5" hidden="1" x14ac:dyDescent="0.25">
      <c r="A4616" s="196" t="s">
        <v>3761</v>
      </c>
      <c r="B4616" s="196" t="s">
        <v>3762</v>
      </c>
      <c r="C4616" s="196" t="s">
        <v>3106</v>
      </c>
      <c r="D4616" s="196" t="s">
        <v>4012</v>
      </c>
      <c r="E4616" s="197" t="s">
        <v>11</v>
      </c>
      <c r="F4616" s="196" t="s">
        <v>11</v>
      </c>
      <c r="G4616" s="196">
        <v>94732</v>
      </c>
      <c r="H4616" s="196" t="s">
        <v>4763</v>
      </c>
      <c r="I4616" s="196" t="s">
        <v>96</v>
      </c>
      <c r="J4616" s="196" t="s">
        <v>62</v>
      </c>
      <c r="K4616" s="197">
        <v>105.75</v>
      </c>
      <c r="L4616" s="196" t="s">
        <v>63</v>
      </c>
      <c r="M4616"/>
    </row>
    <row r="4617" spans="1:13" ht="13.5" hidden="1" x14ac:dyDescent="0.25">
      <c r="A4617" s="196" t="s">
        <v>3761</v>
      </c>
      <c r="B4617" s="196" t="s">
        <v>3762</v>
      </c>
      <c r="C4617" s="196" t="s">
        <v>3106</v>
      </c>
      <c r="D4617" s="196" t="s">
        <v>4012</v>
      </c>
      <c r="E4617" s="197" t="s">
        <v>11</v>
      </c>
      <c r="F4617" s="196" t="s">
        <v>11</v>
      </c>
      <c r="G4617" s="196">
        <v>94733</v>
      </c>
      <c r="H4617" s="196" t="s">
        <v>4764</v>
      </c>
      <c r="I4617" s="196" t="s">
        <v>96</v>
      </c>
      <c r="J4617" s="196" t="s">
        <v>62</v>
      </c>
      <c r="K4617" s="197">
        <v>47.07</v>
      </c>
      <c r="L4617" s="196" t="s">
        <v>63</v>
      </c>
      <c r="M4617"/>
    </row>
    <row r="4618" spans="1:13" ht="13.5" hidden="1" x14ac:dyDescent="0.25">
      <c r="A4618" s="196" t="s">
        <v>3761</v>
      </c>
      <c r="B4618" s="196" t="s">
        <v>3762</v>
      </c>
      <c r="C4618" s="196" t="s">
        <v>3106</v>
      </c>
      <c r="D4618" s="196" t="s">
        <v>4012</v>
      </c>
      <c r="E4618" s="197" t="s">
        <v>11</v>
      </c>
      <c r="F4618" s="196" t="s">
        <v>11</v>
      </c>
      <c r="G4618" s="196">
        <v>94734</v>
      </c>
      <c r="H4618" s="196" t="s">
        <v>4765</v>
      </c>
      <c r="I4618" s="196" t="s">
        <v>96</v>
      </c>
      <c r="J4618" s="196" t="s">
        <v>62</v>
      </c>
      <c r="K4618" s="197">
        <v>384.37</v>
      </c>
      <c r="L4618" s="196" t="s">
        <v>63</v>
      </c>
      <c r="M4618"/>
    </row>
    <row r="4619" spans="1:13" ht="13.5" hidden="1" x14ac:dyDescent="0.25">
      <c r="A4619" s="196" t="s">
        <v>3761</v>
      </c>
      <c r="B4619" s="196" t="s">
        <v>3762</v>
      </c>
      <c r="C4619" s="196" t="s">
        <v>3106</v>
      </c>
      <c r="D4619" s="196" t="s">
        <v>4012</v>
      </c>
      <c r="E4619" s="197" t="s">
        <v>11</v>
      </c>
      <c r="F4619" s="196" t="s">
        <v>11</v>
      </c>
      <c r="G4619" s="196">
        <v>94736</v>
      </c>
      <c r="H4619" s="196" t="s">
        <v>4766</v>
      </c>
      <c r="I4619" s="196" t="s">
        <v>96</v>
      </c>
      <c r="J4619" s="196" t="s">
        <v>62</v>
      </c>
      <c r="K4619" s="197">
        <v>558.63</v>
      </c>
      <c r="L4619" s="196" t="s">
        <v>63</v>
      </c>
      <c r="M4619"/>
    </row>
    <row r="4620" spans="1:13" ht="13.5" hidden="1" x14ac:dyDescent="0.25">
      <c r="A4620" s="196" t="s">
        <v>3761</v>
      </c>
      <c r="B4620" s="196" t="s">
        <v>3762</v>
      </c>
      <c r="C4620" s="196" t="s">
        <v>3106</v>
      </c>
      <c r="D4620" s="196" t="s">
        <v>4012</v>
      </c>
      <c r="E4620" s="197" t="s">
        <v>11</v>
      </c>
      <c r="F4620" s="196" t="s">
        <v>11</v>
      </c>
      <c r="G4620" s="196">
        <v>94737</v>
      </c>
      <c r="H4620" s="196" t="s">
        <v>4767</v>
      </c>
      <c r="I4620" s="196" t="s">
        <v>96</v>
      </c>
      <c r="J4620" s="196" t="s">
        <v>62</v>
      </c>
      <c r="K4620" s="197">
        <v>195.08</v>
      </c>
      <c r="L4620" s="196" t="s">
        <v>63</v>
      </c>
      <c r="M4620"/>
    </row>
    <row r="4621" spans="1:13" ht="13.5" hidden="1" x14ac:dyDescent="0.25">
      <c r="A4621" s="196" t="s">
        <v>3761</v>
      </c>
      <c r="B4621" s="196" t="s">
        <v>3762</v>
      </c>
      <c r="C4621" s="196" t="s">
        <v>3106</v>
      </c>
      <c r="D4621" s="196" t="s">
        <v>4012</v>
      </c>
      <c r="E4621" s="197" t="s">
        <v>11</v>
      </c>
      <c r="F4621" s="196" t="s">
        <v>11</v>
      </c>
      <c r="G4621" s="196">
        <v>94738</v>
      </c>
      <c r="H4621" s="196" t="s">
        <v>4768</v>
      </c>
      <c r="I4621" s="196" t="s">
        <v>96</v>
      </c>
      <c r="J4621" s="196" t="s">
        <v>62</v>
      </c>
      <c r="K4621" s="199">
        <v>1679.05</v>
      </c>
      <c r="L4621" s="196" t="s">
        <v>63</v>
      </c>
      <c r="M4621"/>
    </row>
    <row r="4622" spans="1:13" ht="13.5" hidden="1" x14ac:dyDescent="0.25">
      <c r="A4622" s="196" t="s">
        <v>3761</v>
      </c>
      <c r="B4622" s="196" t="s">
        <v>3762</v>
      </c>
      <c r="C4622" s="196" t="s">
        <v>3106</v>
      </c>
      <c r="D4622" s="196" t="s">
        <v>4012</v>
      </c>
      <c r="E4622" s="197" t="s">
        <v>11</v>
      </c>
      <c r="F4622" s="196" t="s">
        <v>11</v>
      </c>
      <c r="G4622" s="196">
        <v>94739</v>
      </c>
      <c r="H4622" s="196" t="s">
        <v>4769</v>
      </c>
      <c r="I4622" s="196" t="s">
        <v>96</v>
      </c>
      <c r="J4622" s="196" t="s">
        <v>62</v>
      </c>
      <c r="K4622" s="197">
        <v>240.03</v>
      </c>
      <c r="L4622" s="196" t="s">
        <v>63</v>
      </c>
      <c r="M4622"/>
    </row>
    <row r="4623" spans="1:13" ht="13.5" hidden="1" x14ac:dyDescent="0.25">
      <c r="A4623" s="196" t="s">
        <v>3761</v>
      </c>
      <c r="B4623" s="196" t="s">
        <v>3762</v>
      </c>
      <c r="C4623" s="196" t="s">
        <v>3106</v>
      </c>
      <c r="D4623" s="196" t="s">
        <v>4012</v>
      </c>
      <c r="E4623" s="197" t="s">
        <v>11</v>
      </c>
      <c r="F4623" s="196" t="s">
        <v>11</v>
      </c>
      <c r="G4623" s="196">
        <v>94740</v>
      </c>
      <c r="H4623" s="196" t="s">
        <v>4770</v>
      </c>
      <c r="I4623" s="196" t="s">
        <v>96</v>
      </c>
      <c r="J4623" s="196" t="s">
        <v>62</v>
      </c>
      <c r="K4623" s="197">
        <v>10.32</v>
      </c>
      <c r="L4623" s="196" t="s">
        <v>63</v>
      </c>
      <c r="M4623"/>
    </row>
    <row r="4624" spans="1:13" ht="13.5" hidden="1" x14ac:dyDescent="0.25">
      <c r="A4624" s="196" t="s">
        <v>3761</v>
      </c>
      <c r="B4624" s="196" t="s">
        <v>3762</v>
      </c>
      <c r="C4624" s="196" t="s">
        <v>3106</v>
      </c>
      <c r="D4624" s="196" t="s">
        <v>4012</v>
      </c>
      <c r="E4624" s="197" t="s">
        <v>11</v>
      </c>
      <c r="F4624" s="196" t="s">
        <v>11</v>
      </c>
      <c r="G4624" s="196">
        <v>94741</v>
      </c>
      <c r="H4624" s="196" t="s">
        <v>4771</v>
      </c>
      <c r="I4624" s="196" t="s">
        <v>96</v>
      </c>
      <c r="J4624" s="196" t="s">
        <v>62</v>
      </c>
      <c r="K4624" s="197">
        <v>13.32</v>
      </c>
      <c r="L4624" s="196" t="s">
        <v>63</v>
      </c>
      <c r="M4624"/>
    </row>
    <row r="4625" spans="1:13" ht="13.5" hidden="1" x14ac:dyDescent="0.25">
      <c r="A4625" s="196" t="s">
        <v>3761</v>
      </c>
      <c r="B4625" s="196" t="s">
        <v>3762</v>
      </c>
      <c r="C4625" s="196" t="s">
        <v>3106</v>
      </c>
      <c r="D4625" s="196" t="s">
        <v>4012</v>
      </c>
      <c r="E4625" s="197" t="s">
        <v>11</v>
      </c>
      <c r="F4625" s="196" t="s">
        <v>11</v>
      </c>
      <c r="G4625" s="196">
        <v>94742</v>
      </c>
      <c r="H4625" s="196" t="s">
        <v>4772</v>
      </c>
      <c r="I4625" s="196" t="s">
        <v>96</v>
      </c>
      <c r="J4625" s="196" t="s">
        <v>62</v>
      </c>
      <c r="K4625" s="197">
        <v>17.09</v>
      </c>
      <c r="L4625" s="196" t="s">
        <v>63</v>
      </c>
      <c r="M4625"/>
    </row>
    <row r="4626" spans="1:13" ht="13.5" hidden="1" x14ac:dyDescent="0.25">
      <c r="A4626" s="196" t="s">
        <v>3761</v>
      </c>
      <c r="B4626" s="196" t="s">
        <v>3762</v>
      </c>
      <c r="C4626" s="196" t="s">
        <v>3106</v>
      </c>
      <c r="D4626" s="196" t="s">
        <v>4012</v>
      </c>
      <c r="E4626" s="197" t="s">
        <v>11</v>
      </c>
      <c r="F4626" s="196" t="s">
        <v>11</v>
      </c>
      <c r="G4626" s="196">
        <v>94743</v>
      </c>
      <c r="H4626" s="196" t="s">
        <v>4773</v>
      </c>
      <c r="I4626" s="196" t="s">
        <v>96</v>
      </c>
      <c r="J4626" s="196" t="s">
        <v>62</v>
      </c>
      <c r="K4626" s="197">
        <v>21.61</v>
      </c>
      <c r="L4626" s="196" t="s">
        <v>63</v>
      </c>
      <c r="M4626"/>
    </row>
    <row r="4627" spans="1:13" ht="13.5" hidden="1" x14ac:dyDescent="0.25">
      <c r="A4627" s="196" t="s">
        <v>3761</v>
      </c>
      <c r="B4627" s="196" t="s">
        <v>3762</v>
      </c>
      <c r="C4627" s="196" t="s">
        <v>3106</v>
      </c>
      <c r="D4627" s="196" t="s">
        <v>4012</v>
      </c>
      <c r="E4627" s="197" t="s">
        <v>11</v>
      </c>
      <c r="F4627" s="196" t="s">
        <v>11</v>
      </c>
      <c r="G4627" s="196">
        <v>94744</v>
      </c>
      <c r="H4627" s="196" t="s">
        <v>4774</v>
      </c>
      <c r="I4627" s="196" t="s">
        <v>96</v>
      </c>
      <c r="J4627" s="196" t="s">
        <v>62</v>
      </c>
      <c r="K4627" s="197">
        <v>26.96</v>
      </c>
      <c r="L4627" s="196" t="s">
        <v>63</v>
      </c>
      <c r="M4627"/>
    </row>
    <row r="4628" spans="1:13" ht="13.5" hidden="1" x14ac:dyDescent="0.25">
      <c r="A4628" s="196" t="s">
        <v>3761</v>
      </c>
      <c r="B4628" s="196" t="s">
        <v>3762</v>
      </c>
      <c r="C4628" s="196" t="s">
        <v>3106</v>
      </c>
      <c r="D4628" s="196" t="s">
        <v>4012</v>
      </c>
      <c r="E4628" s="197" t="s">
        <v>11</v>
      </c>
      <c r="F4628" s="196" t="s">
        <v>11</v>
      </c>
      <c r="G4628" s="196">
        <v>94746</v>
      </c>
      <c r="H4628" s="196" t="s">
        <v>4775</v>
      </c>
      <c r="I4628" s="196" t="s">
        <v>96</v>
      </c>
      <c r="J4628" s="196" t="s">
        <v>62</v>
      </c>
      <c r="K4628" s="197">
        <v>38.729999999999997</v>
      </c>
      <c r="L4628" s="196" t="s">
        <v>63</v>
      </c>
      <c r="M4628"/>
    </row>
    <row r="4629" spans="1:13" ht="13.5" hidden="1" x14ac:dyDescent="0.25">
      <c r="A4629" s="196" t="s">
        <v>3761</v>
      </c>
      <c r="B4629" s="196" t="s">
        <v>3762</v>
      </c>
      <c r="C4629" s="196" t="s">
        <v>3106</v>
      </c>
      <c r="D4629" s="196" t="s">
        <v>4012</v>
      </c>
      <c r="E4629" s="197" t="s">
        <v>11</v>
      </c>
      <c r="F4629" s="196" t="s">
        <v>11</v>
      </c>
      <c r="G4629" s="196">
        <v>94748</v>
      </c>
      <c r="H4629" s="196" t="s">
        <v>4776</v>
      </c>
      <c r="I4629" s="196" t="s">
        <v>96</v>
      </c>
      <c r="J4629" s="196" t="s">
        <v>62</v>
      </c>
      <c r="K4629" s="197">
        <v>84.99</v>
      </c>
      <c r="L4629" s="196" t="s">
        <v>63</v>
      </c>
      <c r="M4629"/>
    </row>
    <row r="4630" spans="1:13" ht="13.5" hidden="1" x14ac:dyDescent="0.25">
      <c r="A4630" s="196" t="s">
        <v>3761</v>
      </c>
      <c r="B4630" s="196" t="s">
        <v>3762</v>
      </c>
      <c r="C4630" s="196" t="s">
        <v>3106</v>
      </c>
      <c r="D4630" s="196" t="s">
        <v>4012</v>
      </c>
      <c r="E4630" s="197" t="s">
        <v>11</v>
      </c>
      <c r="F4630" s="196" t="s">
        <v>11</v>
      </c>
      <c r="G4630" s="196">
        <v>94750</v>
      </c>
      <c r="H4630" s="196" t="s">
        <v>4777</v>
      </c>
      <c r="I4630" s="196" t="s">
        <v>96</v>
      </c>
      <c r="J4630" s="196" t="s">
        <v>62</v>
      </c>
      <c r="K4630" s="197">
        <v>172.06</v>
      </c>
      <c r="L4630" s="196" t="s">
        <v>63</v>
      </c>
      <c r="M4630"/>
    </row>
    <row r="4631" spans="1:13" ht="13.5" hidden="1" x14ac:dyDescent="0.25">
      <c r="A4631" s="196" t="s">
        <v>3761</v>
      </c>
      <c r="B4631" s="196" t="s">
        <v>3762</v>
      </c>
      <c r="C4631" s="196" t="s">
        <v>3106</v>
      </c>
      <c r="D4631" s="196" t="s">
        <v>4012</v>
      </c>
      <c r="E4631" s="197" t="s">
        <v>11</v>
      </c>
      <c r="F4631" s="196" t="s">
        <v>11</v>
      </c>
      <c r="G4631" s="196">
        <v>94752</v>
      </c>
      <c r="H4631" s="196" t="s">
        <v>4778</v>
      </c>
      <c r="I4631" s="196" t="s">
        <v>96</v>
      </c>
      <c r="J4631" s="196" t="s">
        <v>62</v>
      </c>
      <c r="K4631" s="197">
        <v>206.94</v>
      </c>
      <c r="L4631" s="196" t="s">
        <v>63</v>
      </c>
      <c r="M4631"/>
    </row>
    <row r="4632" spans="1:13" ht="13.5" hidden="1" x14ac:dyDescent="0.25">
      <c r="A4632" s="196" t="s">
        <v>3761</v>
      </c>
      <c r="B4632" s="196" t="s">
        <v>3762</v>
      </c>
      <c r="C4632" s="196" t="s">
        <v>3106</v>
      </c>
      <c r="D4632" s="196" t="s">
        <v>4012</v>
      </c>
      <c r="E4632" s="197" t="s">
        <v>11</v>
      </c>
      <c r="F4632" s="196" t="s">
        <v>11</v>
      </c>
      <c r="G4632" s="196">
        <v>94754</v>
      </c>
      <c r="H4632" s="196" t="s">
        <v>4779</v>
      </c>
      <c r="I4632" s="196" t="s">
        <v>96</v>
      </c>
      <c r="J4632" s="196" t="s">
        <v>62</v>
      </c>
      <c r="K4632" s="197">
        <v>296.67</v>
      </c>
      <c r="L4632" s="196" t="s">
        <v>63</v>
      </c>
      <c r="M4632"/>
    </row>
    <row r="4633" spans="1:13" ht="13.5" hidden="1" x14ac:dyDescent="0.25">
      <c r="A4633" s="196" t="s">
        <v>3761</v>
      </c>
      <c r="B4633" s="196" t="s">
        <v>3762</v>
      </c>
      <c r="C4633" s="196" t="s">
        <v>3106</v>
      </c>
      <c r="D4633" s="196" t="s">
        <v>4012</v>
      </c>
      <c r="E4633" s="197" t="s">
        <v>11</v>
      </c>
      <c r="F4633" s="196" t="s">
        <v>11</v>
      </c>
      <c r="G4633" s="196">
        <v>94756</v>
      </c>
      <c r="H4633" s="196" t="s">
        <v>4780</v>
      </c>
      <c r="I4633" s="196" t="s">
        <v>96</v>
      </c>
      <c r="J4633" s="196" t="s">
        <v>62</v>
      </c>
      <c r="K4633" s="197">
        <v>13.22</v>
      </c>
      <c r="L4633" s="196" t="s">
        <v>63</v>
      </c>
      <c r="M4633"/>
    </row>
    <row r="4634" spans="1:13" ht="13.5" hidden="1" x14ac:dyDescent="0.25">
      <c r="A4634" s="196" t="s">
        <v>3761</v>
      </c>
      <c r="B4634" s="196" t="s">
        <v>3762</v>
      </c>
      <c r="C4634" s="196" t="s">
        <v>3106</v>
      </c>
      <c r="D4634" s="196" t="s">
        <v>4012</v>
      </c>
      <c r="E4634" s="197" t="s">
        <v>11</v>
      </c>
      <c r="F4634" s="196" t="s">
        <v>11</v>
      </c>
      <c r="G4634" s="196">
        <v>94757</v>
      </c>
      <c r="H4634" s="196" t="s">
        <v>4781</v>
      </c>
      <c r="I4634" s="196" t="s">
        <v>96</v>
      </c>
      <c r="J4634" s="196" t="s">
        <v>62</v>
      </c>
      <c r="K4634" s="197">
        <v>20.7</v>
      </c>
      <c r="L4634" s="196" t="s">
        <v>63</v>
      </c>
      <c r="M4634"/>
    </row>
    <row r="4635" spans="1:13" ht="13.5" hidden="1" x14ac:dyDescent="0.25">
      <c r="A4635" s="196" t="s">
        <v>3761</v>
      </c>
      <c r="B4635" s="196" t="s">
        <v>3762</v>
      </c>
      <c r="C4635" s="196" t="s">
        <v>3106</v>
      </c>
      <c r="D4635" s="196" t="s">
        <v>4012</v>
      </c>
      <c r="E4635" s="197" t="s">
        <v>11</v>
      </c>
      <c r="F4635" s="196" t="s">
        <v>11</v>
      </c>
      <c r="G4635" s="196">
        <v>94758</v>
      </c>
      <c r="H4635" s="196" t="s">
        <v>4782</v>
      </c>
      <c r="I4635" s="196" t="s">
        <v>96</v>
      </c>
      <c r="J4635" s="196" t="s">
        <v>62</v>
      </c>
      <c r="K4635" s="197">
        <v>52.38</v>
      </c>
      <c r="L4635" s="196" t="s">
        <v>63</v>
      </c>
      <c r="M4635"/>
    </row>
    <row r="4636" spans="1:13" ht="13.5" hidden="1" x14ac:dyDescent="0.25">
      <c r="A4636" s="196" t="s">
        <v>3761</v>
      </c>
      <c r="B4636" s="196" t="s">
        <v>3762</v>
      </c>
      <c r="C4636" s="196" t="s">
        <v>3106</v>
      </c>
      <c r="D4636" s="196" t="s">
        <v>4012</v>
      </c>
      <c r="E4636" s="197" t="s">
        <v>11</v>
      </c>
      <c r="F4636" s="196" t="s">
        <v>11</v>
      </c>
      <c r="G4636" s="196">
        <v>94759</v>
      </c>
      <c r="H4636" s="196" t="s">
        <v>4783</v>
      </c>
      <c r="I4636" s="196" t="s">
        <v>96</v>
      </c>
      <c r="J4636" s="196" t="s">
        <v>62</v>
      </c>
      <c r="K4636" s="197">
        <v>66.81</v>
      </c>
      <c r="L4636" s="196" t="s">
        <v>63</v>
      </c>
      <c r="M4636"/>
    </row>
    <row r="4637" spans="1:13" ht="13.5" hidden="1" x14ac:dyDescent="0.25">
      <c r="A4637" s="196" t="s">
        <v>3761</v>
      </c>
      <c r="B4637" s="196" t="s">
        <v>3762</v>
      </c>
      <c r="C4637" s="196" t="s">
        <v>3106</v>
      </c>
      <c r="D4637" s="196" t="s">
        <v>4012</v>
      </c>
      <c r="E4637" s="197" t="s">
        <v>11</v>
      </c>
      <c r="F4637" s="196" t="s">
        <v>11</v>
      </c>
      <c r="G4637" s="196">
        <v>94760</v>
      </c>
      <c r="H4637" s="196" t="s">
        <v>4784</v>
      </c>
      <c r="I4637" s="196" t="s">
        <v>96</v>
      </c>
      <c r="J4637" s="196" t="s">
        <v>62</v>
      </c>
      <c r="K4637" s="197">
        <v>106.73</v>
      </c>
      <c r="L4637" s="196" t="s">
        <v>63</v>
      </c>
      <c r="M4637"/>
    </row>
    <row r="4638" spans="1:13" ht="13.5" hidden="1" x14ac:dyDescent="0.25">
      <c r="A4638" s="196" t="s">
        <v>3761</v>
      </c>
      <c r="B4638" s="196" t="s">
        <v>3762</v>
      </c>
      <c r="C4638" s="196" t="s">
        <v>3106</v>
      </c>
      <c r="D4638" s="196" t="s">
        <v>4012</v>
      </c>
      <c r="E4638" s="197" t="s">
        <v>11</v>
      </c>
      <c r="F4638" s="196" t="s">
        <v>11</v>
      </c>
      <c r="G4638" s="196">
        <v>94761</v>
      </c>
      <c r="H4638" s="196" t="s">
        <v>4785</v>
      </c>
      <c r="I4638" s="196" t="s">
        <v>96</v>
      </c>
      <c r="J4638" s="196" t="s">
        <v>62</v>
      </c>
      <c r="K4638" s="197">
        <v>231.2</v>
      </c>
      <c r="L4638" s="196" t="s">
        <v>63</v>
      </c>
      <c r="M4638"/>
    </row>
    <row r="4639" spans="1:13" ht="13.5" hidden="1" x14ac:dyDescent="0.25">
      <c r="A4639" s="196" t="s">
        <v>3761</v>
      </c>
      <c r="B4639" s="196" t="s">
        <v>3762</v>
      </c>
      <c r="C4639" s="196" t="s">
        <v>3106</v>
      </c>
      <c r="D4639" s="196" t="s">
        <v>4012</v>
      </c>
      <c r="E4639" s="197" t="s">
        <v>11</v>
      </c>
      <c r="F4639" s="196" t="s">
        <v>11</v>
      </c>
      <c r="G4639" s="196">
        <v>94762</v>
      </c>
      <c r="H4639" s="196" t="s">
        <v>4786</v>
      </c>
      <c r="I4639" s="196" t="s">
        <v>96</v>
      </c>
      <c r="J4639" s="196" t="s">
        <v>62</v>
      </c>
      <c r="K4639" s="197">
        <v>280.52999999999997</v>
      </c>
      <c r="L4639" s="196" t="s">
        <v>63</v>
      </c>
      <c r="M4639"/>
    </row>
    <row r="4640" spans="1:13" ht="13.5" hidden="1" x14ac:dyDescent="0.25">
      <c r="A4640" s="196" t="s">
        <v>3761</v>
      </c>
      <c r="B4640" s="196" t="s">
        <v>3762</v>
      </c>
      <c r="C4640" s="196" t="s">
        <v>3106</v>
      </c>
      <c r="D4640" s="196" t="s">
        <v>4012</v>
      </c>
      <c r="E4640" s="197" t="s">
        <v>11</v>
      </c>
      <c r="F4640" s="196" t="s">
        <v>11</v>
      </c>
      <c r="G4640" s="196">
        <v>94763</v>
      </c>
      <c r="H4640" s="196" t="s">
        <v>4787</v>
      </c>
      <c r="I4640" s="196" t="s">
        <v>96</v>
      </c>
      <c r="J4640" s="196" t="s">
        <v>62</v>
      </c>
      <c r="K4640" s="197">
        <v>369.36</v>
      </c>
      <c r="L4640" s="196" t="s">
        <v>63</v>
      </c>
      <c r="M4640"/>
    </row>
    <row r="4641" spans="1:13" ht="13.5" hidden="1" x14ac:dyDescent="0.25">
      <c r="A4641" s="196" t="s">
        <v>3761</v>
      </c>
      <c r="B4641" s="196" t="s">
        <v>3762</v>
      </c>
      <c r="C4641" s="196" t="s">
        <v>3106</v>
      </c>
      <c r="D4641" s="196" t="s">
        <v>4012</v>
      </c>
      <c r="E4641" s="197" t="s">
        <v>11</v>
      </c>
      <c r="F4641" s="196" t="s">
        <v>11</v>
      </c>
      <c r="G4641" s="196">
        <v>94764</v>
      </c>
      <c r="H4641" s="196" t="s">
        <v>4788</v>
      </c>
      <c r="I4641" s="196" t="s">
        <v>96</v>
      </c>
      <c r="J4641" s="196" t="s">
        <v>62</v>
      </c>
      <c r="K4641" s="197">
        <v>39.43</v>
      </c>
      <c r="L4641" s="196" t="s">
        <v>63</v>
      </c>
      <c r="M4641"/>
    </row>
    <row r="4642" spans="1:13" ht="13.5" hidden="1" x14ac:dyDescent="0.25">
      <c r="A4642" s="196" t="s">
        <v>3761</v>
      </c>
      <c r="B4642" s="196" t="s">
        <v>3762</v>
      </c>
      <c r="C4642" s="196" t="s">
        <v>3106</v>
      </c>
      <c r="D4642" s="196" t="s">
        <v>4012</v>
      </c>
      <c r="E4642" s="197" t="s">
        <v>11</v>
      </c>
      <c r="F4642" s="196" t="s">
        <v>11</v>
      </c>
      <c r="G4642" s="196">
        <v>94765</v>
      </c>
      <c r="H4642" s="196" t="s">
        <v>4789</v>
      </c>
      <c r="I4642" s="196" t="s">
        <v>96</v>
      </c>
      <c r="J4642" s="196" t="s">
        <v>62</v>
      </c>
      <c r="K4642" s="197">
        <v>43.24</v>
      </c>
      <c r="L4642" s="196" t="s">
        <v>63</v>
      </c>
      <c r="M4642"/>
    </row>
    <row r="4643" spans="1:13" ht="13.5" hidden="1" x14ac:dyDescent="0.25">
      <c r="A4643" s="196" t="s">
        <v>3761</v>
      </c>
      <c r="B4643" s="196" t="s">
        <v>3762</v>
      </c>
      <c r="C4643" s="196" t="s">
        <v>3106</v>
      </c>
      <c r="D4643" s="196" t="s">
        <v>4012</v>
      </c>
      <c r="E4643" s="197" t="s">
        <v>11</v>
      </c>
      <c r="F4643" s="196" t="s">
        <v>11</v>
      </c>
      <c r="G4643" s="196">
        <v>94766</v>
      </c>
      <c r="H4643" s="196" t="s">
        <v>4790</v>
      </c>
      <c r="I4643" s="196" t="s">
        <v>96</v>
      </c>
      <c r="J4643" s="196" t="s">
        <v>62</v>
      </c>
      <c r="K4643" s="197">
        <v>48.09</v>
      </c>
      <c r="L4643" s="196" t="s">
        <v>63</v>
      </c>
      <c r="M4643"/>
    </row>
    <row r="4644" spans="1:13" ht="13.5" hidden="1" x14ac:dyDescent="0.25">
      <c r="A4644" s="196" t="s">
        <v>3761</v>
      </c>
      <c r="B4644" s="196" t="s">
        <v>3762</v>
      </c>
      <c r="C4644" s="196" t="s">
        <v>3106</v>
      </c>
      <c r="D4644" s="196" t="s">
        <v>4012</v>
      </c>
      <c r="E4644" s="197" t="s">
        <v>11</v>
      </c>
      <c r="F4644" s="196" t="s">
        <v>11</v>
      </c>
      <c r="G4644" s="196">
        <v>94767</v>
      </c>
      <c r="H4644" s="196" t="s">
        <v>4791</v>
      </c>
      <c r="I4644" s="196" t="s">
        <v>96</v>
      </c>
      <c r="J4644" s="196" t="s">
        <v>62</v>
      </c>
      <c r="K4644" s="197">
        <v>70.52</v>
      </c>
      <c r="L4644" s="196" t="s">
        <v>63</v>
      </c>
      <c r="M4644"/>
    </row>
    <row r="4645" spans="1:13" ht="13.5" hidden="1" x14ac:dyDescent="0.25">
      <c r="A4645" s="196" t="s">
        <v>3761</v>
      </c>
      <c r="B4645" s="196" t="s">
        <v>3762</v>
      </c>
      <c r="C4645" s="196" t="s">
        <v>3106</v>
      </c>
      <c r="D4645" s="196" t="s">
        <v>4012</v>
      </c>
      <c r="E4645" s="197" t="s">
        <v>11</v>
      </c>
      <c r="F4645" s="196" t="s">
        <v>11</v>
      </c>
      <c r="G4645" s="196">
        <v>94768</v>
      </c>
      <c r="H4645" s="196" t="s">
        <v>4792</v>
      </c>
      <c r="I4645" s="196" t="s">
        <v>96</v>
      </c>
      <c r="J4645" s="196" t="s">
        <v>62</v>
      </c>
      <c r="K4645" s="197">
        <v>79.650000000000006</v>
      </c>
      <c r="L4645" s="196" t="s">
        <v>63</v>
      </c>
      <c r="M4645"/>
    </row>
    <row r="4646" spans="1:13" ht="13.5" hidden="1" x14ac:dyDescent="0.25">
      <c r="A4646" s="196" t="s">
        <v>3761</v>
      </c>
      <c r="B4646" s="196" t="s">
        <v>3762</v>
      </c>
      <c r="C4646" s="196" t="s">
        <v>3106</v>
      </c>
      <c r="D4646" s="196" t="s">
        <v>4012</v>
      </c>
      <c r="E4646" s="197" t="s">
        <v>11</v>
      </c>
      <c r="F4646" s="196" t="s">
        <v>11</v>
      </c>
      <c r="G4646" s="196">
        <v>94769</v>
      </c>
      <c r="H4646" s="196" t="s">
        <v>4793</v>
      </c>
      <c r="I4646" s="196" t="s">
        <v>96</v>
      </c>
      <c r="J4646" s="196" t="s">
        <v>62</v>
      </c>
      <c r="K4646" s="197">
        <v>105.8</v>
      </c>
      <c r="L4646" s="196" t="s">
        <v>63</v>
      </c>
      <c r="M4646"/>
    </row>
    <row r="4647" spans="1:13" ht="13.5" hidden="1" x14ac:dyDescent="0.25">
      <c r="A4647" s="196" t="s">
        <v>3761</v>
      </c>
      <c r="B4647" s="196" t="s">
        <v>3762</v>
      </c>
      <c r="C4647" s="196" t="s">
        <v>3106</v>
      </c>
      <c r="D4647" s="196" t="s">
        <v>4012</v>
      </c>
      <c r="E4647" s="197" t="s">
        <v>11</v>
      </c>
      <c r="F4647" s="196" t="s">
        <v>11</v>
      </c>
      <c r="G4647" s="196">
        <v>94783</v>
      </c>
      <c r="H4647" s="196" t="s">
        <v>4794</v>
      </c>
      <c r="I4647" s="196" t="s">
        <v>96</v>
      </c>
      <c r="J4647" s="196" t="s">
        <v>62</v>
      </c>
      <c r="K4647" s="197">
        <v>20.14</v>
      </c>
      <c r="L4647" s="196" t="s">
        <v>63</v>
      </c>
      <c r="M4647"/>
    </row>
    <row r="4648" spans="1:13" ht="13.5" hidden="1" x14ac:dyDescent="0.25">
      <c r="A4648" s="196" t="s">
        <v>3761</v>
      </c>
      <c r="B4648" s="196" t="s">
        <v>3762</v>
      </c>
      <c r="C4648" s="196" t="s">
        <v>3106</v>
      </c>
      <c r="D4648" s="196" t="s">
        <v>4012</v>
      </c>
      <c r="E4648" s="197" t="s">
        <v>11</v>
      </c>
      <c r="F4648" s="196" t="s">
        <v>11</v>
      </c>
      <c r="G4648" s="196">
        <v>94863</v>
      </c>
      <c r="H4648" s="196" t="s">
        <v>4795</v>
      </c>
      <c r="I4648" s="196" t="s">
        <v>96</v>
      </c>
      <c r="J4648" s="196" t="s">
        <v>62</v>
      </c>
      <c r="K4648" s="197">
        <v>163.76</v>
      </c>
      <c r="L4648" s="196" t="s">
        <v>63</v>
      </c>
      <c r="M4648"/>
    </row>
    <row r="4649" spans="1:13" ht="13.5" hidden="1" x14ac:dyDescent="0.25">
      <c r="A4649" s="196" t="s">
        <v>3761</v>
      </c>
      <c r="B4649" s="196" t="s">
        <v>3762</v>
      </c>
      <c r="C4649" s="196" t="s">
        <v>3106</v>
      </c>
      <c r="D4649" s="196" t="s">
        <v>4012</v>
      </c>
      <c r="E4649" s="197" t="s">
        <v>11</v>
      </c>
      <c r="F4649" s="196" t="s">
        <v>11</v>
      </c>
      <c r="G4649" s="196">
        <v>95237</v>
      </c>
      <c r="H4649" s="196" t="s">
        <v>4796</v>
      </c>
      <c r="I4649" s="196" t="s">
        <v>96</v>
      </c>
      <c r="J4649" s="196" t="s">
        <v>62</v>
      </c>
      <c r="K4649" s="197">
        <v>24.58</v>
      </c>
      <c r="L4649" s="196" t="s">
        <v>63</v>
      </c>
      <c r="M4649"/>
    </row>
    <row r="4650" spans="1:13" ht="13.5" hidden="1" x14ac:dyDescent="0.25">
      <c r="A4650" s="196" t="s">
        <v>3761</v>
      </c>
      <c r="B4650" s="196" t="s">
        <v>3762</v>
      </c>
      <c r="C4650" s="196" t="s">
        <v>3106</v>
      </c>
      <c r="D4650" s="196" t="s">
        <v>4012</v>
      </c>
      <c r="E4650" s="197" t="s">
        <v>11</v>
      </c>
      <c r="F4650" s="196" t="s">
        <v>11</v>
      </c>
      <c r="G4650" s="196">
        <v>95693</v>
      </c>
      <c r="H4650" s="196" t="s">
        <v>4797</v>
      </c>
      <c r="I4650" s="196" t="s">
        <v>96</v>
      </c>
      <c r="J4650" s="196" t="s">
        <v>62</v>
      </c>
      <c r="K4650" s="197">
        <v>56.66</v>
      </c>
      <c r="L4650" s="196" t="s">
        <v>63</v>
      </c>
      <c r="M4650"/>
    </row>
    <row r="4651" spans="1:13" ht="13.5" hidden="1" x14ac:dyDescent="0.25">
      <c r="A4651" s="196" t="s">
        <v>3761</v>
      </c>
      <c r="B4651" s="196" t="s">
        <v>3762</v>
      </c>
      <c r="C4651" s="196" t="s">
        <v>3106</v>
      </c>
      <c r="D4651" s="196" t="s">
        <v>4012</v>
      </c>
      <c r="E4651" s="197" t="s">
        <v>11</v>
      </c>
      <c r="F4651" s="196" t="s">
        <v>11</v>
      </c>
      <c r="G4651" s="196">
        <v>95694</v>
      </c>
      <c r="H4651" s="196" t="s">
        <v>4798</v>
      </c>
      <c r="I4651" s="196" t="s">
        <v>96</v>
      </c>
      <c r="J4651" s="196" t="s">
        <v>62</v>
      </c>
      <c r="K4651" s="197">
        <v>55.69</v>
      </c>
      <c r="L4651" s="196" t="s">
        <v>63</v>
      </c>
      <c r="M4651"/>
    </row>
    <row r="4652" spans="1:13" ht="13.5" hidden="1" x14ac:dyDescent="0.25">
      <c r="A4652" s="196" t="s">
        <v>3761</v>
      </c>
      <c r="B4652" s="196" t="s">
        <v>3762</v>
      </c>
      <c r="C4652" s="196" t="s">
        <v>3106</v>
      </c>
      <c r="D4652" s="196" t="s">
        <v>4012</v>
      </c>
      <c r="E4652" s="197" t="s">
        <v>11</v>
      </c>
      <c r="F4652" s="196" t="s">
        <v>11</v>
      </c>
      <c r="G4652" s="196">
        <v>95695</v>
      </c>
      <c r="H4652" s="196" t="s">
        <v>4799</v>
      </c>
      <c r="I4652" s="196" t="s">
        <v>96</v>
      </c>
      <c r="J4652" s="196" t="s">
        <v>62</v>
      </c>
      <c r="K4652" s="197">
        <v>65.56</v>
      </c>
      <c r="L4652" s="196" t="s">
        <v>63</v>
      </c>
      <c r="M4652"/>
    </row>
    <row r="4653" spans="1:13" ht="13.5" hidden="1" x14ac:dyDescent="0.25">
      <c r="A4653" s="196" t="s">
        <v>3761</v>
      </c>
      <c r="B4653" s="196" t="s">
        <v>3762</v>
      </c>
      <c r="C4653" s="196" t="s">
        <v>3106</v>
      </c>
      <c r="D4653" s="196" t="s">
        <v>4012</v>
      </c>
      <c r="E4653" s="197" t="s">
        <v>11</v>
      </c>
      <c r="F4653" s="196" t="s">
        <v>11</v>
      </c>
      <c r="G4653" s="196">
        <v>95696</v>
      </c>
      <c r="H4653" s="196" t="s">
        <v>4800</v>
      </c>
      <c r="I4653" s="196" t="s">
        <v>96</v>
      </c>
      <c r="J4653" s="196" t="s">
        <v>62</v>
      </c>
      <c r="K4653" s="197">
        <v>39.17</v>
      </c>
      <c r="L4653" s="196" t="s">
        <v>63</v>
      </c>
      <c r="M4653"/>
    </row>
    <row r="4654" spans="1:13" ht="13.5" hidden="1" x14ac:dyDescent="0.25">
      <c r="A4654" s="196" t="s">
        <v>3761</v>
      </c>
      <c r="B4654" s="196" t="s">
        <v>3762</v>
      </c>
      <c r="C4654" s="196" t="s">
        <v>3106</v>
      </c>
      <c r="D4654" s="196" t="s">
        <v>4012</v>
      </c>
      <c r="E4654" s="197" t="s">
        <v>11</v>
      </c>
      <c r="F4654" s="196" t="s">
        <v>11</v>
      </c>
      <c r="G4654" s="196">
        <v>96637</v>
      </c>
      <c r="H4654" s="196" t="s">
        <v>4801</v>
      </c>
      <c r="I4654" s="196" t="s">
        <v>96</v>
      </c>
      <c r="J4654" s="196" t="s">
        <v>62</v>
      </c>
      <c r="K4654" s="197">
        <v>20.28</v>
      </c>
      <c r="L4654" s="196" t="s">
        <v>63</v>
      </c>
      <c r="M4654"/>
    </row>
    <row r="4655" spans="1:13" ht="13.5" hidden="1" x14ac:dyDescent="0.25">
      <c r="A4655" s="196" t="s">
        <v>3761</v>
      </c>
      <c r="B4655" s="196" t="s">
        <v>3762</v>
      </c>
      <c r="C4655" s="196" t="s">
        <v>3106</v>
      </c>
      <c r="D4655" s="196" t="s">
        <v>4012</v>
      </c>
      <c r="E4655" s="197" t="s">
        <v>11</v>
      </c>
      <c r="F4655" s="196" t="s">
        <v>11</v>
      </c>
      <c r="G4655" s="196">
        <v>96638</v>
      </c>
      <c r="H4655" s="196" t="s">
        <v>4802</v>
      </c>
      <c r="I4655" s="196" t="s">
        <v>96</v>
      </c>
      <c r="J4655" s="196" t="s">
        <v>62</v>
      </c>
      <c r="K4655" s="197">
        <v>20.64</v>
      </c>
      <c r="L4655" s="196" t="s">
        <v>63</v>
      </c>
      <c r="M4655"/>
    </row>
    <row r="4656" spans="1:13" ht="13.5" hidden="1" x14ac:dyDescent="0.25">
      <c r="A4656" s="196" t="s">
        <v>3761</v>
      </c>
      <c r="B4656" s="196" t="s">
        <v>3762</v>
      </c>
      <c r="C4656" s="196" t="s">
        <v>3106</v>
      </c>
      <c r="D4656" s="196" t="s">
        <v>4012</v>
      </c>
      <c r="E4656" s="197" t="s">
        <v>11</v>
      </c>
      <c r="F4656" s="196" t="s">
        <v>11</v>
      </c>
      <c r="G4656" s="196">
        <v>96639</v>
      </c>
      <c r="H4656" s="196" t="s">
        <v>4803</v>
      </c>
      <c r="I4656" s="196" t="s">
        <v>96</v>
      </c>
      <c r="J4656" s="196" t="s">
        <v>62</v>
      </c>
      <c r="K4656" s="197">
        <v>13.95</v>
      </c>
      <c r="L4656" s="196" t="s">
        <v>63</v>
      </c>
      <c r="M4656"/>
    </row>
    <row r="4657" spans="1:13" ht="13.5" hidden="1" x14ac:dyDescent="0.25">
      <c r="A4657" s="196" t="s">
        <v>3761</v>
      </c>
      <c r="B4657" s="196" t="s">
        <v>3762</v>
      </c>
      <c r="C4657" s="196" t="s">
        <v>3106</v>
      </c>
      <c r="D4657" s="196" t="s">
        <v>4012</v>
      </c>
      <c r="E4657" s="197" t="s">
        <v>11</v>
      </c>
      <c r="F4657" s="196" t="s">
        <v>11</v>
      </c>
      <c r="G4657" s="196">
        <v>96640</v>
      </c>
      <c r="H4657" s="196" t="s">
        <v>4804</v>
      </c>
      <c r="I4657" s="196" t="s">
        <v>96</v>
      </c>
      <c r="J4657" s="196" t="s">
        <v>62</v>
      </c>
      <c r="K4657" s="197">
        <v>26.29</v>
      </c>
      <c r="L4657" s="196" t="s">
        <v>63</v>
      </c>
      <c r="M4657"/>
    </row>
    <row r="4658" spans="1:13" ht="13.5" hidden="1" x14ac:dyDescent="0.25">
      <c r="A4658" s="196" t="s">
        <v>3761</v>
      </c>
      <c r="B4658" s="196" t="s">
        <v>3762</v>
      </c>
      <c r="C4658" s="196" t="s">
        <v>3106</v>
      </c>
      <c r="D4658" s="196" t="s">
        <v>4012</v>
      </c>
      <c r="E4658" s="197" t="s">
        <v>11</v>
      </c>
      <c r="F4658" s="196" t="s">
        <v>11</v>
      </c>
      <c r="G4658" s="196">
        <v>96641</v>
      </c>
      <c r="H4658" s="196" t="s">
        <v>4805</v>
      </c>
      <c r="I4658" s="196" t="s">
        <v>96</v>
      </c>
      <c r="J4658" s="196" t="s">
        <v>62</v>
      </c>
      <c r="K4658" s="197">
        <v>18.45</v>
      </c>
      <c r="L4658" s="196" t="s">
        <v>63</v>
      </c>
      <c r="M4658"/>
    </row>
    <row r="4659" spans="1:13" ht="13.5" hidden="1" x14ac:dyDescent="0.25">
      <c r="A4659" s="196" t="s">
        <v>3761</v>
      </c>
      <c r="B4659" s="196" t="s">
        <v>3762</v>
      </c>
      <c r="C4659" s="196" t="s">
        <v>3106</v>
      </c>
      <c r="D4659" s="196" t="s">
        <v>4012</v>
      </c>
      <c r="E4659" s="197" t="s">
        <v>11</v>
      </c>
      <c r="F4659" s="196" t="s">
        <v>11</v>
      </c>
      <c r="G4659" s="196">
        <v>96642</v>
      </c>
      <c r="H4659" s="196" t="s">
        <v>4806</v>
      </c>
      <c r="I4659" s="196" t="s">
        <v>96</v>
      </c>
      <c r="J4659" s="196" t="s">
        <v>62</v>
      </c>
      <c r="K4659" s="197">
        <v>26.78</v>
      </c>
      <c r="L4659" s="196" t="s">
        <v>63</v>
      </c>
      <c r="M4659"/>
    </row>
    <row r="4660" spans="1:13" ht="13.5" hidden="1" x14ac:dyDescent="0.25">
      <c r="A4660" s="196" t="s">
        <v>3761</v>
      </c>
      <c r="B4660" s="196" t="s">
        <v>3762</v>
      </c>
      <c r="C4660" s="196" t="s">
        <v>3106</v>
      </c>
      <c r="D4660" s="196" t="s">
        <v>4012</v>
      </c>
      <c r="E4660" s="197" t="s">
        <v>11</v>
      </c>
      <c r="F4660" s="196" t="s">
        <v>11</v>
      </c>
      <c r="G4660" s="196">
        <v>96643</v>
      </c>
      <c r="H4660" s="196" t="s">
        <v>4807</v>
      </c>
      <c r="I4660" s="196" t="s">
        <v>96</v>
      </c>
      <c r="J4660" s="196" t="s">
        <v>62</v>
      </c>
      <c r="K4660" s="197">
        <v>46.77</v>
      </c>
      <c r="L4660" s="196" t="s">
        <v>63</v>
      </c>
      <c r="M4660"/>
    </row>
    <row r="4661" spans="1:13" ht="13.5" hidden="1" x14ac:dyDescent="0.25">
      <c r="A4661" s="196" t="s">
        <v>3761</v>
      </c>
      <c r="B4661" s="196" t="s">
        <v>3762</v>
      </c>
      <c r="C4661" s="196" t="s">
        <v>3106</v>
      </c>
      <c r="D4661" s="196" t="s">
        <v>4012</v>
      </c>
      <c r="E4661" s="197" t="s">
        <v>11</v>
      </c>
      <c r="F4661" s="196" t="s">
        <v>11</v>
      </c>
      <c r="G4661" s="196">
        <v>96650</v>
      </c>
      <c r="H4661" s="196" t="s">
        <v>4808</v>
      </c>
      <c r="I4661" s="196" t="s">
        <v>96</v>
      </c>
      <c r="J4661" s="196" t="s">
        <v>62</v>
      </c>
      <c r="K4661" s="197">
        <v>10.88</v>
      </c>
      <c r="L4661" s="196" t="s">
        <v>63</v>
      </c>
      <c r="M4661"/>
    </row>
    <row r="4662" spans="1:13" ht="13.5" hidden="1" x14ac:dyDescent="0.25">
      <c r="A4662" s="196" t="s">
        <v>3761</v>
      </c>
      <c r="B4662" s="196" t="s">
        <v>3762</v>
      </c>
      <c r="C4662" s="196" t="s">
        <v>3106</v>
      </c>
      <c r="D4662" s="196" t="s">
        <v>4012</v>
      </c>
      <c r="E4662" s="197" t="s">
        <v>11</v>
      </c>
      <c r="F4662" s="196" t="s">
        <v>11</v>
      </c>
      <c r="G4662" s="196">
        <v>96651</v>
      </c>
      <c r="H4662" s="196" t="s">
        <v>4809</v>
      </c>
      <c r="I4662" s="196" t="s">
        <v>96</v>
      </c>
      <c r="J4662" s="196" t="s">
        <v>62</v>
      </c>
      <c r="K4662" s="197">
        <v>11.24</v>
      </c>
      <c r="L4662" s="196" t="s">
        <v>63</v>
      </c>
      <c r="M4662"/>
    </row>
    <row r="4663" spans="1:13" ht="13.5" hidden="1" x14ac:dyDescent="0.25">
      <c r="A4663" s="196" t="s">
        <v>3761</v>
      </c>
      <c r="B4663" s="196" t="s">
        <v>3762</v>
      </c>
      <c r="C4663" s="196" t="s">
        <v>3106</v>
      </c>
      <c r="D4663" s="196" t="s">
        <v>4012</v>
      </c>
      <c r="E4663" s="197" t="s">
        <v>11</v>
      </c>
      <c r="F4663" s="196" t="s">
        <v>11</v>
      </c>
      <c r="G4663" s="196">
        <v>96652</v>
      </c>
      <c r="H4663" s="196" t="s">
        <v>4810</v>
      </c>
      <c r="I4663" s="196" t="s">
        <v>96</v>
      </c>
      <c r="J4663" s="196" t="s">
        <v>62</v>
      </c>
      <c r="K4663" s="197">
        <v>12.55</v>
      </c>
      <c r="L4663" s="196" t="s">
        <v>63</v>
      </c>
      <c r="M4663"/>
    </row>
    <row r="4664" spans="1:13" ht="13.5" hidden="1" x14ac:dyDescent="0.25">
      <c r="A4664" s="196" t="s">
        <v>3761</v>
      </c>
      <c r="B4664" s="196" t="s">
        <v>3762</v>
      </c>
      <c r="C4664" s="196" t="s">
        <v>3106</v>
      </c>
      <c r="D4664" s="196" t="s">
        <v>4012</v>
      </c>
      <c r="E4664" s="197" t="s">
        <v>11</v>
      </c>
      <c r="F4664" s="196" t="s">
        <v>11</v>
      </c>
      <c r="G4664" s="196">
        <v>96653</v>
      </c>
      <c r="H4664" s="196" t="s">
        <v>4811</v>
      </c>
      <c r="I4664" s="196" t="s">
        <v>96</v>
      </c>
      <c r="J4664" s="196" t="s">
        <v>62</v>
      </c>
      <c r="K4664" s="197">
        <v>15.6</v>
      </c>
      <c r="L4664" s="196" t="s">
        <v>63</v>
      </c>
      <c r="M4664"/>
    </row>
    <row r="4665" spans="1:13" ht="13.5" hidden="1" x14ac:dyDescent="0.25">
      <c r="A4665" s="196" t="s">
        <v>3761</v>
      </c>
      <c r="B4665" s="196" t="s">
        <v>3762</v>
      </c>
      <c r="C4665" s="196" t="s">
        <v>3106</v>
      </c>
      <c r="D4665" s="196" t="s">
        <v>4012</v>
      </c>
      <c r="E4665" s="197" t="s">
        <v>11</v>
      </c>
      <c r="F4665" s="196" t="s">
        <v>11</v>
      </c>
      <c r="G4665" s="196">
        <v>96654</v>
      </c>
      <c r="H4665" s="196" t="s">
        <v>4812</v>
      </c>
      <c r="I4665" s="196" t="s">
        <v>96</v>
      </c>
      <c r="J4665" s="196" t="s">
        <v>62</v>
      </c>
      <c r="K4665" s="197">
        <v>17.52</v>
      </c>
      <c r="L4665" s="196" t="s">
        <v>63</v>
      </c>
      <c r="M4665"/>
    </row>
    <row r="4666" spans="1:13" ht="13.5" hidden="1" x14ac:dyDescent="0.25">
      <c r="A4666" s="196" t="s">
        <v>3761</v>
      </c>
      <c r="B4666" s="196" t="s">
        <v>3762</v>
      </c>
      <c r="C4666" s="196" t="s">
        <v>3106</v>
      </c>
      <c r="D4666" s="196" t="s">
        <v>4012</v>
      </c>
      <c r="E4666" s="197" t="s">
        <v>11</v>
      </c>
      <c r="F4666" s="196" t="s">
        <v>11</v>
      </c>
      <c r="G4666" s="196">
        <v>96655</v>
      </c>
      <c r="H4666" s="196" t="s">
        <v>4813</v>
      </c>
      <c r="I4666" s="196" t="s">
        <v>96</v>
      </c>
      <c r="J4666" s="196" t="s">
        <v>62</v>
      </c>
      <c r="K4666" s="197">
        <v>22.48</v>
      </c>
      <c r="L4666" s="196" t="s">
        <v>63</v>
      </c>
      <c r="M4666"/>
    </row>
    <row r="4667" spans="1:13" ht="13.5" hidden="1" x14ac:dyDescent="0.25">
      <c r="A4667" s="196" t="s">
        <v>3761</v>
      </c>
      <c r="B4667" s="196" t="s">
        <v>3762</v>
      </c>
      <c r="C4667" s="196" t="s">
        <v>3106</v>
      </c>
      <c r="D4667" s="196" t="s">
        <v>4012</v>
      </c>
      <c r="E4667" s="197" t="s">
        <v>11</v>
      </c>
      <c r="F4667" s="196" t="s">
        <v>11</v>
      </c>
      <c r="G4667" s="196">
        <v>96656</v>
      </c>
      <c r="H4667" s="196" t="s">
        <v>4814</v>
      </c>
      <c r="I4667" s="196" t="s">
        <v>96</v>
      </c>
      <c r="J4667" s="196" t="s">
        <v>62</v>
      </c>
      <c r="K4667" s="197">
        <v>7.68</v>
      </c>
      <c r="L4667" s="196" t="s">
        <v>63</v>
      </c>
      <c r="M4667"/>
    </row>
    <row r="4668" spans="1:13" ht="13.5" hidden="1" x14ac:dyDescent="0.25">
      <c r="A4668" s="196" t="s">
        <v>3761</v>
      </c>
      <c r="B4668" s="196" t="s">
        <v>3762</v>
      </c>
      <c r="C4668" s="196" t="s">
        <v>3106</v>
      </c>
      <c r="D4668" s="196" t="s">
        <v>4012</v>
      </c>
      <c r="E4668" s="197" t="s">
        <v>11</v>
      </c>
      <c r="F4668" s="196" t="s">
        <v>11</v>
      </c>
      <c r="G4668" s="196">
        <v>96657</v>
      </c>
      <c r="H4668" s="196" t="s">
        <v>4815</v>
      </c>
      <c r="I4668" s="196" t="s">
        <v>96</v>
      </c>
      <c r="J4668" s="196" t="s">
        <v>62</v>
      </c>
      <c r="K4668" s="197">
        <v>23.49</v>
      </c>
      <c r="L4668" s="196" t="s">
        <v>63</v>
      </c>
      <c r="M4668"/>
    </row>
    <row r="4669" spans="1:13" ht="13.5" hidden="1" x14ac:dyDescent="0.25">
      <c r="A4669" s="196" t="s">
        <v>3761</v>
      </c>
      <c r="B4669" s="196" t="s">
        <v>3762</v>
      </c>
      <c r="C4669" s="196" t="s">
        <v>3106</v>
      </c>
      <c r="D4669" s="196" t="s">
        <v>4012</v>
      </c>
      <c r="E4669" s="197" t="s">
        <v>11</v>
      </c>
      <c r="F4669" s="196" t="s">
        <v>11</v>
      </c>
      <c r="G4669" s="196">
        <v>96658</v>
      </c>
      <c r="H4669" s="196" t="s">
        <v>4816</v>
      </c>
      <c r="I4669" s="196" t="s">
        <v>96</v>
      </c>
      <c r="J4669" s="196" t="s">
        <v>62</v>
      </c>
      <c r="K4669" s="197">
        <v>15.65</v>
      </c>
      <c r="L4669" s="196" t="s">
        <v>63</v>
      </c>
      <c r="M4669"/>
    </row>
    <row r="4670" spans="1:13" ht="13.5" hidden="1" x14ac:dyDescent="0.25">
      <c r="A4670" s="196" t="s">
        <v>3761</v>
      </c>
      <c r="B4670" s="196" t="s">
        <v>3762</v>
      </c>
      <c r="C4670" s="196" t="s">
        <v>3106</v>
      </c>
      <c r="D4670" s="196" t="s">
        <v>4012</v>
      </c>
      <c r="E4670" s="197" t="s">
        <v>11</v>
      </c>
      <c r="F4670" s="196" t="s">
        <v>11</v>
      </c>
      <c r="G4670" s="196">
        <v>96659</v>
      </c>
      <c r="H4670" s="196" t="s">
        <v>4817</v>
      </c>
      <c r="I4670" s="196" t="s">
        <v>96</v>
      </c>
      <c r="J4670" s="196" t="s">
        <v>62</v>
      </c>
      <c r="K4670" s="197">
        <v>9.58</v>
      </c>
      <c r="L4670" s="196" t="s">
        <v>63</v>
      </c>
      <c r="M4670"/>
    </row>
    <row r="4671" spans="1:13" ht="13.5" hidden="1" x14ac:dyDescent="0.25">
      <c r="A4671" s="196" t="s">
        <v>3761</v>
      </c>
      <c r="B4671" s="196" t="s">
        <v>3762</v>
      </c>
      <c r="C4671" s="196" t="s">
        <v>3106</v>
      </c>
      <c r="D4671" s="196" t="s">
        <v>4012</v>
      </c>
      <c r="E4671" s="197" t="s">
        <v>11</v>
      </c>
      <c r="F4671" s="196" t="s">
        <v>11</v>
      </c>
      <c r="G4671" s="196">
        <v>96660</v>
      </c>
      <c r="H4671" s="196" t="s">
        <v>4818</v>
      </c>
      <c r="I4671" s="196" t="s">
        <v>96</v>
      </c>
      <c r="J4671" s="196" t="s">
        <v>62</v>
      </c>
      <c r="K4671" s="197">
        <v>31.31</v>
      </c>
      <c r="L4671" s="196" t="s">
        <v>63</v>
      </c>
      <c r="M4671"/>
    </row>
    <row r="4672" spans="1:13" ht="13.5" hidden="1" x14ac:dyDescent="0.25">
      <c r="A4672" s="196" t="s">
        <v>3761</v>
      </c>
      <c r="B4672" s="196" t="s">
        <v>3762</v>
      </c>
      <c r="C4672" s="196" t="s">
        <v>3106</v>
      </c>
      <c r="D4672" s="196" t="s">
        <v>4012</v>
      </c>
      <c r="E4672" s="197" t="s">
        <v>11</v>
      </c>
      <c r="F4672" s="196" t="s">
        <v>11</v>
      </c>
      <c r="G4672" s="196">
        <v>96661</v>
      </c>
      <c r="H4672" s="196" t="s">
        <v>4819</v>
      </c>
      <c r="I4672" s="196" t="s">
        <v>96</v>
      </c>
      <c r="J4672" s="196" t="s">
        <v>62</v>
      </c>
      <c r="K4672" s="197">
        <v>31.03</v>
      </c>
      <c r="L4672" s="196" t="s">
        <v>63</v>
      </c>
      <c r="M4672"/>
    </row>
    <row r="4673" spans="1:13" ht="13.5" hidden="1" x14ac:dyDescent="0.25">
      <c r="A4673" s="196" t="s">
        <v>3761</v>
      </c>
      <c r="B4673" s="196" t="s">
        <v>3762</v>
      </c>
      <c r="C4673" s="196" t="s">
        <v>3106</v>
      </c>
      <c r="D4673" s="196" t="s">
        <v>4012</v>
      </c>
      <c r="E4673" s="197" t="s">
        <v>11</v>
      </c>
      <c r="F4673" s="196" t="s">
        <v>11</v>
      </c>
      <c r="G4673" s="196">
        <v>96662</v>
      </c>
      <c r="H4673" s="196" t="s">
        <v>4820</v>
      </c>
      <c r="I4673" s="196" t="s">
        <v>96</v>
      </c>
      <c r="J4673" s="196" t="s">
        <v>62</v>
      </c>
      <c r="K4673" s="197">
        <v>10.39</v>
      </c>
      <c r="L4673" s="196" t="s">
        <v>63</v>
      </c>
      <c r="M4673"/>
    </row>
    <row r="4674" spans="1:13" ht="13.5" hidden="1" x14ac:dyDescent="0.25">
      <c r="A4674" s="196" t="s">
        <v>3761</v>
      </c>
      <c r="B4674" s="196" t="s">
        <v>3762</v>
      </c>
      <c r="C4674" s="196" t="s">
        <v>3106</v>
      </c>
      <c r="D4674" s="196" t="s">
        <v>4012</v>
      </c>
      <c r="E4674" s="197" t="s">
        <v>11</v>
      </c>
      <c r="F4674" s="196" t="s">
        <v>11</v>
      </c>
      <c r="G4674" s="196">
        <v>96663</v>
      </c>
      <c r="H4674" s="196" t="s">
        <v>4821</v>
      </c>
      <c r="I4674" s="196" t="s">
        <v>96</v>
      </c>
      <c r="J4674" s="196" t="s">
        <v>62</v>
      </c>
      <c r="K4674" s="197">
        <v>16.52</v>
      </c>
      <c r="L4674" s="196" t="s">
        <v>63</v>
      </c>
      <c r="M4674"/>
    </row>
    <row r="4675" spans="1:13" ht="13.5" hidden="1" x14ac:dyDescent="0.25">
      <c r="A4675" s="196" t="s">
        <v>3761</v>
      </c>
      <c r="B4675" s="196" t="s">
        <v>3762</v>
      </c>
      <c r="C4675" s="196" t="s">
        <v>3106</v>
      </c>
      <c r="D4675" s="196" t="s">
        <v>4012</v>
      </c>
      <c r="E4675" s="197" t="s">
        <v>11</v>
      </c>
      <c r="F4675" s="196" t="s">
        <v>11</v>
      </c>
      <c r="G4675" s="196">
        <v>96664</v>
      </c>
      <c r="H4675" s="196" t="s">
        <v>4822</v>
      </c>
      <c r="I4675" s="196" t="s">
        <v>96</v>
      </c>
      <c r="J4675" s="196" t="s">
        <v>62</v>
      </c>
      <c r="K4675" s="197">
        <v>17.86</v>
      </c>
      <c r="L4675" s="196" t="s">
        <v>63</v>
      </c>
      <c r="M4675"/>
    </row>
    <row r="4676" spans="1:13" ht="13.5" hidden="1" x14ac:dyDescent="0.25">
      <c r="A4676" s="196" t="s">
        <v>3761</v>
      </c>
      <c r="B4676" s="196" t="s">
        <v>3762</v>
      </c>
      <c r="C4676" s="196" t="s">
        <v>3106</v>
      </c>
      <c r="D4676" s="196" t="s">
        <v>4012</v>
      </c>
      <c r="E4676" s="197" t="s">
        <v>11</v>
      </c>
      <c r="F4676" s="196" t="s">
        <v>11</v>
      </c>
      <c r="G4676" s="196">
        <v>96665</v>
      </c>
      <c r="H4676" s="196" t="s">
        <v>4823</v>
      </c>
      <c r="I4676" s="196" t="s">
        <v>96</v>
      </c>
      <c r="J4676" s="196" t="s">
        <v>62</v>
      </c>
      <c r="K4676" s="197">
        <v>14.25</v>
      </c>
      <c r="L4676" s="196" t="s">
        <v>63</v>
      </c>
      <c r="M4676"/>
    </row>
    <row r="4677" spans="1:13" ht="13.5" hidden="1" x14ac:dyDescent="0.25">
      <c r="A4677" s="196" t="s">
        <v>3761</v>
      </c>
      <c r="B4677" s="196" t="s">
        <v>3762</v>
      </c>
      <c r="C4677" s="196" t="s">
        <v>3106</v>
      </c>
      <c r="D4677" s="196" t="s">
        <v>4012</v>
      </c>
      <c r="E4677" s="197" t="s">
        <v>11</v>
      </c>
      <c r="F4677" s="196" t="s">
        <v>11</v>
      </c>
      <c r="G4677" s="196">
        <v>96666</v>
      </c>
      <c r="H4677" s="196" t="s">
        <v>4824</v>
      </c>
      <c r="I4677" s="196" t="s">
        <v>96</v>
      </c>
      <c r="J4677" s="196" t="s">
        <v>62</v>
      </c>
      <c r="K4677" s="197">
        <v>19.12</v>
      </c>
      <c r="L4677" s="196" t="s">
        <v>63</v>
      </c>
      <c r="M4677"/>
    </row>
    <row r="4678" spans="1:13" ht="13.5" hidden="1" x14ac:dyDescent="0.25">
      <c r="A4678" s="196" t="s">
        <v>3761</v>
      </c>
      <c r="B4678" s="196" t="s">
        <v>3762</v>
      </c>
      <c r="C4678" s="196" t="s">
        <v>3106</v>
      </c>
      <c r="D4678" s="196" t="s">
        <v>4012</v>
      </c>
      <c r="E4678" s="197" t="s">
        <v>11</v>
      </c>
      <c r="F4678" s="196" t="s">
        <v>11</v>
      </c>
      <c r="G4678" s="196">
        <v>96667</v>
      </c>
      <c r="H4678" s="196" t="s">
        <v>4825</v>
      </c>
      <c r="I4678" s="196" t="s">
        <v>96</v>
      </c>
      <c r="J4678" s="196" t="s">
        <v>62</v>
      </c>
      <c r="K4678" s="197">
        <v>25.66</v>
      </c>
      <c r="L4678" s="196" t="s">
        <v>63</v>
      </c>
      <c r="M4678"/>
    </row>
    <row r="4679" spans="1:13" ht="13.5" hidden="1" x14ac:dyDescent="0.25">
      <c r="A4679" s="196" t="s">
        <v>3761</v>
      </c>
      <c r="B4679" s="196" t="s">
        <v>3762</v>
      </c>
      <c r="C4679" s="196" t="s">
        <v>3106</v>
      </c>
      <c r="D4679" s="196" t="s">
        <v>4012</v>
      </c>
      <c r="E4679" s="197" t="s">
        <v>11</v>
      </c>
      <c r="F4679" s="196" t="s">
        <v>11</v>
      </c>
      <c r="G4679" s="196">
        <v>96684</v>
      </c>
      <c r="H4679" s="196" t="s">
        <v>4826</v>
      </c>
      <c r="I4679" s="196" t="s">
        <v>96</v>
      </c>
      <c r="J4679" s="196" t="s">
        <v>62</v>
      </c>
      <c r="K4679" s="197">
        <v>14.27</v>
      </c>
      <c r="L4679" s="196" t="s">
        <v>63</v>
      </c>
      <c r="M4679"/>
    </row>
    <row r="4680" spans="1:13" ht="13.5" hidden="1" x14ac:dyDescent="0.25">
      <c r="A4680" s="196" t="s">
        <v>3761</v>
      </c>
      <c r="B4680" s="196" t="s">
        <v>3762</v>
      </c>
      <c r="C4680" s="196" t="s">
        <v>3106</v>
      </c>
      <c r="D4680" s="196" t="s">
        <v>4012</v>
      </c>
      <c r="E4680" s="197" t="s">
        <v>11</v>
      </c>
      <c r="F4680" s="196" t="s">
        <v>11</v>
      </c>
      <c r="G4680" s="196">
        <v>96685</v>
      </c>
      <c r="H4680" s="196" t="s">
        <v>4827</v>
      </c>
      <c r="I4680" s="196" t="s">
        <v>96</v>
      </c>
      <c r="J4680" s="196" t="s">
        <v>62</v>
      </c>
      <c r="K4680" s="197">
        <v>14.63</v>
      </c>
      <c r="L4680" s="196" t="s">
        <v>63</v>
      </c>
      <c r="M4680"/>
    </row>
    <row r="4681" spans="1:13" ht="13.5" hidden="1" x14ac:dyDescent="0.25">
      <c r="A4681" s="196" t="s">
        <v>3761</v>
      </c>
      <c r="B4681" s="196" t="s">
        <v>3762</v>
      </c>
      <c r="C4681" s="196" t="s">
        <v>3106</v>
      </c>
      <c r="D4681" s="196" t="s">
        <v>4012</v>
      </c>
      <c r="E4681" s="197" t="s">
        <v>11</v>
      </c>
      <c r="F4681" s="196" t="s">
        <v>11</v>
      </c>
      <c r="G4681" s="196">
        <v>96686</v>
      </c>
      <c r="H4681" s="196" t="s">
        <v>4828</v>
      </c>
      <c r="I4681" s="196" t="s">
        <v>96</v>
      </c>
      <c r="J4681" s="196" t="s">
        <v>62</v>
      </c>
      <c r="K4681" s="197">
        <v>18.100000000000001</v>
      </c>
      <c r="L4681" s="196" t="s">
        <v>63</v>
      </c>
      <c r="M4681"/>
    </row>
    <row r="4682" spans="1:13" ht="13.5" hidden="1" x14ac:dyDescent="0.25">
      <c r="A4682" s="196" t="s">
        <v>3761</v>
      </c>
      <c r="B4682" s="196" t="s">
        <v>3762</v>
      </c>
      <c r="C4682" s="196" t="s">
        <v>3106</v>
      </c>
      <c r="D4682" s="196" t="s">
        <v>4012</v>
      </c>
      <c r="E4682" s="197" t="s">
        <v>11</v>
      </c>
      <c r="F4682" s="196" t="s">
        <v>11</v>
      </c>
      <c r="G4682" s="196">
        <v>96687</v>
      </c>
      <c r="H4682" s="196" t="s">
        <v>4829</v>
      </c>
      <c r="I4682" s="196" t="s">
        <v>96</v>
      </c>
      <c r="J4682" s="196" t="s">
        <v>62</v>
      </c>
      <c r="K4682" s="197">
        <v>21.15</v>
      </c>
      <c r="L4682" s="196" t="s">
        <v>63</v>
      </c>
      <c r="M4682"/>
    </row>
    <row r="4683" spans="1:13" ht="13.5" hidden="1" x14ac:dyDescent="0.25">
      <c r="A4683" s="196" t="s">
        <v>3761</v>
      </c>
      <c r="B4683" s="196" t="s">
        <v>3762</v>
      </c>
      <c r="C4683" s="196" t="s">
        <v>3106</v>
      </c>
      <c r="D4683" s="196" t="s">
        <v>4012</v>
      </c>
      <c r="E4683" s="197" t="s">
        <v>11</v>
      </c>
      <c r="F4683" s="196" t="s">
        <v>11</v>
      </c>
      <c r="G4683" s="196">
        <v>96688</v>
      </c>
      <c r="H4683" s="196" t="s">
        <v>4830</v>
      </c>
      <c r="I4683" s="196" t="s">
        <v>96</v>
      </c>
      <c r="J4683" s="196" t="s">
        <v>62</v>
      </c>
      <c r="K4683" s="197">
        <v>25.55</v>
      </c>
      <c r="L4683" s="196" t="s">
        <v>63</v>
      </c>
      <c r="M4683"/>
    </row>
    <row r="4684" spans="1:13" ht="13.5" hidden="1" x14ac:dyDescent="0.25">
      <c r="A4684" s="196" t="s">
        <v>3761</v>
      </c>
      <c r="B4684" s="196" t="s">
        <v>3762</v>
      </c>
      <c r="C4684" s="196" t="s">
        <v>3106</v>
      </c>
      <c r="D4684" s="196" t="s">
        <v>4012</v>
      </c>
      <c r="E4684" s="197" t="s">
        <v>11</v>
      </c>
      <c r="F4684" s="196" t="s">
        <v>11</v>
      </c>
      <c r="G4684" s="196">
        <v>96689</v>
      </c>
      <c r="H4684" s="196" t="s">
        <v>4831</v>
      </c>
      <c r="I4684" s="196" t="s">
        <v>96</v>
      </c>
      <c r="J4684" s="196" t="s">
        <v>62</v>
      </c>
      <c r="K4684" s="197">
        <v>30.51</v>
      </c>
      <c r="L4684" s="196" t="s">
        <v>63</v>
      </c>
      <c r="M4684"/>
    </row>
    <row r="4685" spans="1:13" ht="13.5" hidden="1" x14ac:dyDescent="0.25">
      <c r="A4685" s="196" t="s">
        <v>3761</v>
      </c>
      <c r="B4685" s="196" t="s">
        <v>3762</v>
      </c>
      <c r="C4685" s="196" t="s">
        <v>3106</v>
      </c>
      <c r="D4685" s="196" t="s">
        <v>4012</v>
      </c>
      <c r="E4685" s="197" t="s">
        <v>11</v>
      </c>
      <c r="F4685" s="196" t="s">
        <v>11</v>
      </c>
      <c r="G4685" s="196">
        <v>96690</v>
      </c>
      <c r="H4685" s="196" t="s">
        <v>4832</v>
      </c>
      <c r="I4685" s="196" t="s">
        <v>96</v>
      </c>
      <c r="J4685" s="196" t="s">
        <v>62</v>
      </c>
      <c r="K4685" s="197">
        <v>34.590000000000003</v>
      </c>
      <c r="L4685" s="196" t="s">
        <v>63</v>
      </c>
      <c r="M4685"/>
    </row>
    <row r="4686" spans="1:13" ht="13.5" hidden="1" x14ac:dyDescent="0.25">
      <c r="A4686" s="196" t="s">
        <v>3761</v>
      </c>
      <c r="B4686" s="196" t="s">
        <v>3762</v>
      </c>
      <c r="C4686" s="196" t="s">
        <v>3106</v>
      </c>
      <c r="D4686" s="196" t="s">
        <v>4012</v>
      </c>
      <c r="E4686" s="197" t="s">
        <v>11</v>
      </c>
      <c r="F4686" s="196" t="s">
        <v>11</v>
      </c>
      <c r="G4686" s="196">
        <v>96691</v>
      </c>
      <c r="H4686" s="196" t="s">
        <v>4833</v>
      </c>
      <c r="I4686" s="196" t="s">
        <v>96</v>
      </c>
      <c r="J4686" s="196" t="s">
        <v>62</v>
      </c>
      <c r="K4686" s="197">
        <v>42.44</v>
      </c>
      <c r="L4686" s="196" t="s">
        <v>63</v>
      </c>
      <c r="M4686"/>
    </row>
    <row r="4687" spans="1:13" ht="13.5" hidden="1" x14ac:dyDescent="0.25">
      <c r="A4687" s="196" t="s">
        <v>3761</v>
      </c>
      <c r="B4687" s="196" t="s">
        <v>3762</v>
      </c>
      <c r="C4687" s="196" t="s">
        <v>3106</v>
      </c>
      <c r="D4687" s="196" t="s">
        <v>4012</v>
      </c>
      <c r="E4687" s="197" t="s">
        <v>11</v>
      </c>
      <c r="F4687" s="196" t="s">
        <v>11</v>
      </c>
      <c r="G4687" s="196">
        <v>96692</v>
      </c>
      <c r="H4687" s="196" t="s">
        <v>4834</v>
      </c>
      <c r="I4687" s="196" t="s">
        <v>96</v>
      </c>
      <c r="J4687" s="196" t="s">
        <v>62</v>
      </c>
      <c r="K4687" s="197">
        <v>47.72</v>
      </c>
      <c r="L4687" s="196" t="s">
        <v>63</v>
      </c>
      <c r="M4687"/>
    </row>
    <row r="4688" spans="1:13" ht="13.5" hidden="1" x14ac:dyDescent="0.25">
      <c r="A4688" s="196" t="s">
        <v>3761</v>
      </c>
      <c r="B4688" s="196" t="s">
        <v>3762</v>
      </c>
      <c r="C4688" s="196" t="s">
        <v>3106</v>
      </c>
      <c r="D4688" s="196" t="s">
        <v>4012</v>
      </c>
      <c r="E4688" s="197" t="s">
        <v>11</v>
      </c>
      <c r="F4688" s="196" t="s">
        <v>11</v>
      </c>
      <c r="G4688" s="196">
        <v>96693</v>
      </c>
      <c r="H4688" s="196" t="s">
        <v>4835</v>
      </c>
      <c r="I4688" s="196" t="s">
        <v>96</v>
      </c>
      <c r="J4688" s="196" t="s">
        <v>62</v>
      </c>
      <c r="K4688" s="197">
        <v>61.74</v>
      </c>
      <c r="L4688" s="196" t="s">
        <v>63</v>
      </c>
      <c r="M4688"/>
    </row>
    <row r="4689" spans="1:13" ht="13.5" hidden="1" x14ac:dyDescent="0.25">
      <c r="A4689" s="196" t="s">
        <v>3761</v>
      </c>
      <c r="B4689" s="196" t="s">
        <v>3762</v>
      </c>
      <c r="C4689" s="196" t="s">
        <v>3106</v>
      </c>
      <c r="D4689" s="196" t="s">
        <v>4012</v>
      </c>
      <c r="E4689" s="197" t="s">
        <v>11</v>
      </c>
      <c r="F4689" s="196" t="s">
        <v>11</v>
      </c>
      <c r="G4689" s="196">
        <v>96694</v>
      </c>
      <c r="H4689" s="196" t="s">
        <v>4836</v>
      </c>
      <c r="I4689" s="196" t="s">
        <v>96</v>
      </c>
      <c r="J4689" s="196" t="s">
        <v>62</v>
      </c>
      <c r="K4689" s="197">
        <v>93.29</v>
      </c>
      <c r="L4689" s="196" t="s">
        <v>63</v>
      </c>
      <c r="M4689"/>
    </row>
    <row r="4690" spans="1:13" ht="13.5" hidden="1" x14ac:dyDescent="0.25">
      <c r="A4690" s="196" t="s">
        <v>3761</v>
      </c>
      <c r="B4690" s="196" t="s">
        <v>3762</v>
      </c>
      <c r="C4690" s="196" t="s">
        <v>3106</v>
      </c>
      <c r="D4690" s="196" t="s">
        <v>4012</v>
      </c>
      <c r="E4690" s="197" t="s">
        <v>11</v>
      </c>
      <c r="F4690" s="196" t="s">
        <v>11</v>
      </c>
      <c r="G4690" s="196">
        <v>96695</v>
      </c>
      <c r="H4690" s="196" t="s">
        <v>4837</v>
      </c>
      <c r="I4690" s="196" t="s">
        <v>96</v>
      </c>
      <c r="J4690" s="196" t="s">
        <v>62</v>
      </c>
      <c r="K4690" s="197">
        <v>101.84</v>
      </c>
      <c r="L4690" s="196" t="s">
        <v>63</v>
      </c>
      <c r="M4690"/>
    </row>
    <row r="4691" spans="1:13" ht="13.5" hidden="1" x14ac:dyDescent="0.25">
      <c r="A4691" s="196" t="s">
        <v>3761</v>
      </c>
      <c r="B4691" s="196" t="s">
        <v>3762</v>
      </c>
      <c r="C4691" s="196" t="s">
        <v>3106</v>
      </c>
      <c r="D4691" s="196" t="s">
        <v>4012</v>
      </c>
      <c r="E4691" s="197" t="s">
        <v>11</v>
      </c>
      <c r="F4691" s="196" t="s">
        <v>11</v>
      </c>
      <c r="G4691" s="196">
        <v>96696</v>
      </c>
      <c r="H4691" s="196" t="s">
        <v>4838</v>
      </c>
      <c r="I4691" s="196" t="s">
        <v>96</v>
      </c>
      <c r="J4691" s="196" t="s">
        <v>62</v>
      </c>
      <c r="K4691" s="197">
        <v>115.85</v>
      </c>
      <c r="L4691" s="196" t="s">
        <v>63</v>
      </c>
      <c r="M4691"/>
    </row>
    <row r="4692" spans="1:13" ht="13.5" hidden="1" x14ac:dyDescent="0.25">
      <c r="A4692" s="196" t="s">
        <v>3761</v>
      </c>
      <c r="B4692" s="196" t="s">
        <v>3762</v>
      </c>
      <c r="C4692" s="196" t="s">
        <v>3106</v>
      </c>
      <c r="D4692" s="196" t="s">
        <v>4012</v>
      </c>
      <c r="E4692" s="197" t="s">
        <v>11</v>
      </c>
      <c r="F4692" s="196" t="s">
        <v>11</v>
      </c>
      <c r="G4692" s="196">
        <v>96697</v>
      </c>
      <c r="H4692" s="196" t="s">
        <v>4839</v>
      </c>
      <c r="I4692" s="196" t="s">
        <v>96</v>
      </c>
      <c r="J4692" s="196" t="s">
        <v>62</v>
      </c>
      <c r="K4692" s="197">
        <v>322.77</v>
      </c>
      <c r="L4692" s="196" t="s">
        <v>63</v>
      </c>
      <c r="M4692"/>
    </row>
    <row r="4693" spans="1:13" ht="13.5" hidden="1" x14ac:dyDescent="0.25">
      <c r="A4693" s="196" t="s">
        <v>3761</v>
      </c>
      <c r="B4693" s="196" t="s">
        <v>3762</v>
      </c>
      <c r="C4693" s="196" t="s">
        <v>3106</v>
      </c>
      <c r="D4693" s="196" t="s">
        <v>4012</v>
      </c>
      <c r="E4693" s="197" t="s">
        <v>11</v>
      </c>
      <c r="F4693" s="196" t="s">
        <v>11</v>
      </c>
      <c r="G4693" s="196">
        <v>96698</v>
      </c>
      <c r="H4693" s="196" t="s">
        <v>4840</v>
      </c>
      <c r="I4693" s="196" t="s">
        <v>96</v>
      </c>
      <c r="J4693" s="196" t="s">
        <v>62</v>
      </c>
      <c r="K4693" s="197">
        <v>9.9499999999999993</v>
      </c>
      <c r="L4693" s="196" t="s">
        <v>63</v>
      </c>
      <c r="M4693"/>
    </row>
    <row r="4694" spans="1:13" ht="13.5" hidden="1" x14ac:dyDescent="0.25">
      <c r="A4694" s="196" t="s">
        <v>3761</v>
      </c>
      <c r="B4694" s="196" t="s">
        <v>3762</v>
      </c>
      <c r="C4694" s="196" t="s">
        <v>3106</v>
      </c>
      <c r="D4694" s="196" t="s">
        <v>4012</v>
      </c>
      <c r="E4694" s="197" t="s">
        <v>11</v>
      </c>
      <c r="F4694" s="196" t="s">
        <v>11</v>
      </c>
      <c r="G4694" s="196">
        <v>96699</v>
      </c>
      <c r="H4694" s="196" t="s">
        <v>4841</v>
      </c>
      <c r="I4694" s="196" t="s">
        <v>96</v>
      </c>
      <c r="J4694" s="196" t="s">
        <v>62</v>
      </c>
      <c r="K4694" s="197">
        <v>25.76</v>
      </c>
      <c r="L4694" s="196" t="s">
        <v>63</v>
      </c>
      <c r="M4694"/>
    </row>
    <row r="4695" spans="1:13" ht="13.5" hidden="1" x14ac:dyDescent="0.25">
      <c r="A4695" s="196" t="s">
        <v>3761</v>
      </c>
      <c r="B4695" s="196" t="s">
        <v>3762</v>
      </c>
      <c r="C4695" s="196" t="s">
        <v>3106</v>
      </c>
      <c r="D4695" s="196" t="s">
        <v>4012</v>
      </c>
      <c r="E4695" s="197" t="s">
        <v>11</v>
      </c>
      <c r="F4695" s="196" t="s">
        <v>11</v>
      </c>
      <c r="G4695" s="196">
        <v>96700</v>
      </c>
      <c r="H4695" s="196" t="s">
        <v>4842</v>
      </c>
      <c r="I4695" s="196" t="s">
        <v>96</v>
      </c>
      <c r="J4695" s="196" t="s">
        <v>62</v>
      </c>
      <c r="K4695" s="197">
        <v>17.920000000000002</v>
      </c>
      <c r="L4695" s="196" t="s">
        <v>63</v>
      </c>
      <c r="M4695"/>
    </row>
    <row r="4696" spans="1:13" ht="13.5" hidden="1" x14ac:dyDescent="0.25">
      <c r="A4696" s="196" t="s">
        <v>3761</v>
      </c>
      <c r="B4696" s="196" t="s">
        <v>3762</v>
      </c>
      <c r="C4696" s="196" t="s">
        <v>3106</v>
      </c>
      <c r="D4696" s="196" t="s">
        <v>4012</v>
      </c>
      <c r="E4696" s="197" t="s">
        <v>11</v>
      </c>
      <c r="F4696" s="196" t="s">
        <v>11</v>
      </c>
      <c r="G4696" s="196">
        <v>96701</v>
      </c>
      <c r="H4696" s="196" t="s">
        <v>4843</v>
      </c>
      <c r="I4696" s="196" t="s">
        <v>96</v>
      </c>
      <c r="J4696" s="196" t="s">
        <v>62</v>
      </c>
      <c r="K4696" s="197">
        <v>13.29</v>
      </c>
      <c r="L4696" s="196" t="s">
        <v>63</v>
      </c>
      <c r="M4696"/>
    </row>
    <row r="4697" spans="1:13" ht="13.5" hidden="1" x14ac:dyDescent="0.25">
      <c r="A4697" s="196" t="s">
        <v>3761</v>
      </c>
      <c r="B4697" s="196" t="s">
        <v>3762</v>
      </c>
      <c r="C4697" s="196" t="s">
        <v>3106</v>
      </c>
      <c r="D4697" s="196" t="s">
        <v>4012</v>
      </c>
      <c r="E4697" s="197" t="s">
        <v>11</v>
      </c>
      <c r="F4697" s="196" t="s">
        <v>11</v>
      </c>
      <c r="G4697" s="196">
        <v>96702</v>
      </c>
      <c r="H4697" s="196" t="s">
        <v>4844</v>
      </c>
      <c r="I4697" s="196" t="s">
        <v>96</v>
      </c>
      <c r="J4697" s="196" t="s">
        <v>62</v>
      </c>
      <c r="K4697" s="197">
        <v>13.38</v>
      </c>
      <c r="L4697" s="196" t="s">
        <v>63</v>
      </c>
      <c r="M4697"/>
    </row>
    <row r="4698" spans="1:13" ht="13.5" hidden="1" x14ac:dyDescent="0.25">
      <c r="A4698" s="196" t="s">
        <v>3761</v>
      </c>
      <c r="B4698" s="196" t="s">
        <v>3762</v>
      </c>
      <c r="C4698" s="196" t="s">
        <v>3106</v>
      </c>
      <c r="D4698" s="196" t="s">
        <v>4012</v>
      </c>
      <c r="E4698" s="197" t="s">
        <v>11</v>
      </c>
      <c r="F4698" s="196" t="s">
        <v>11</v>
      </c>
      <c r="G4698" s="196">
        <v>96703</v>
      </c>
      <c r="H4698" s="196" t="s">
        <v>4845</v>
      </c>
      <c r="I4698" s="196" t="s">
        <v>96</v>
      </c>
      <c r="J4698" s="196" t="s">
        <v>62</v>
      </c>
      <c r="K4698" s="197">
        <v>21.88</v>
      </c>
      <c r="L4698" s="196" t="s">
        <v>63</v>
      </c>
      <c r="M4698"/>
    </row>
    <row r="4699" spans="1:13" ht="13.5" hidden="1" x14ac:dyDescent="0.25">
      <c r="A4699" s="196" t="s">
        <v>3761</v>
      </c>
      <c r="B4699" s="196" t="s">
        <v>3762</v>
      </c>
      <c r="C4699" s="196" t="s">
        <v>3106</v>
      </c>
      <c r="D4699" s="196" t="s">
        <v>4012</v>
      </c>
      <c r="E4699" s="197" t="s">
        <v>11</v>
      </c>
      <c r="F4699" s="196" t="s">
        <v>11</v>
      </c>
      <c r="G4699" s="196">
        <v>96704</v>
      </c>
      <c r="H4699" s="196" t="s">
        <v>4846</v>
      </c>
      <c r="I4699" s="196" t="s">
        <v>96</v>
      </c>
      <c r="J4699" s="196" t="s">
        <v>62</v>
      </c>
      <c r="K4699" s="197">
        <v>21.66</v>
      </c>
      <c r="L4699" s="196" t="s">
        <v>63</v>
      </c>
      <c r="M4699"/>
    </row>
    <row r="4700" spans="1:13" ht="13.5" hidden="1" x14ac:dyDescent="0.25">
      <c r="A4700" s="196" t="s">
        <v>3761</v>
      </c>
      <c r="B4700" s="196" t="s">
        <v>3762</v>
      </c>
      <c r="C4700" s="196" t="s">
        <v>3106</v>
      </c>
      <c r="D4700" s="196" t="s">
        <v>4012</v>
      </c>
      <c r="E4700" s="197" t="s">
        <v>11</v>
      </c>
      <c r="F4700" s="196" t="s">
        <v>11</v>
      </c>
      <c r="G4700" s="196">
        <v>96705</v>
      </c>
      <c r="H4700" s="196" t="s">
        <v>4847</v>
      </c>
      <c r="I4700" s="196" t="s">
        <v>96</v>
      </c>
      <c r="J4700" s="196" t="s">
        <v>62</v>
      </c>
      <c r="K4700" s="197">
        <v>26.56</v>
      </c>
      <c r="L4700" s="196" t="s">
        <v>63</v>
      </c>
      <c r="M4700"/>
    </row>
    <row r="4701" spans="1:13" ht="13.5" hidden="1" x14ac:dyDescent="0.25">
      <c r="A4701" s="196" t="s">
        <v>3761</v>
      </c>
      <c r="B4701" s="196" t="s">
        <v>3762</v>
      </c>
      <c r="C4701" s="196" t="s">
        <v>3106</v>
      </c>
      <c r="D4701" s="196" t="s">
        <v>4012</v>
      </c>
      <c r="E4701" s="197" t="s">
        <v>11</v>
      </c>
      <c r="F4701" s="196" t="s">
        <v>11</v>
      </c>
      <c r="G4701" s="196">
        <v>96706</v>
      </c>
      <c r="H4701" s="196" t="s">
        <v>4848</v>
      </c>
      <c r="I4701" s="196" t="s">
        <v>96</v>
      </c>
      <c r="J4701" s="196" t="s">
        <v>62</v>
      </c>
      <c r="K4701" s="197">
        <v>38.21</v>
      </c>
      <c r="L4701" s="196" t="s">
        <v>63</v>
      </c>
      <c r="M4701"/>
    </row>
    <row r="4702" spans="1:13" ht="13.5" hidden="1" x14ac:dyDescent="0.25">
      <c r="A4702" s="196" t="s">
        <v>3761</v>
      </c>
      <c r="B4702" s="196" t="s">
        <v>3762</v>
      </c>
      <c r="C4702" s="196" t="s">
        <v>3106</v>
      </c>
      <c r="D4702" s="196" t="s">
        <v>4012</v>
      </c>
      <c r="E4702" s="197" t="s">
        <v>11</v>
      </c>
      <c r="F4702" s="196" t="s">
        <v>11</v>
      </c>
      <c r="G4702" s="196">
        <v>96707</v>
      </c>
      <c r="H4702" s="196" t="s">
        <v>4849</v>
      </c>
      <c r="I4702" s="196" t="s">
        <v>96</v>
      </c>
      <c r="J4702" s="196" t="s">
        <v>62</v>
      </c>
      <c r="K4702" s="197">
        <v>59.03</v>
      </c>
      <c r="L4702" s="196" t="s">
        <v>63</v>
      </c>
      <c r="M4702"/>
    </row>
    <row r="4703" spans="1:13" ht="13.5" hidden="1" x14ac:dyDescent="0.25">
      <c r="A4703" s="196" t="s">
        <v>3761</v>
      </c>
      <c r="B4703" s="196" t="s">
        <v>3762</v>
      </c>
      <c r="C4703" s="196" t="s">
        <v>3106</v>
      </c>
      <c r="D4703" s="196" t="s">
        <v>4012</v>
      </c>
      <c r="E4703" s="197" t="s">
        <v>11</v>
      </c>
      <c r="F4703" s="196" t="s">
        <v>11</v>
      </c>
      <c r="G4703" s="196">
        <v>96708</v>
      </c>
      <c r="H4703" s="196" t="s">
        <v>4850</v>
      </c>
      <c r="I4703" s="196" t="s">
        <v>96</v>
      </c>
      <c r="J4703" s="196" t="s">
        <v>62</v>
      </c>
      <c r="K4703" s="197">
        <v>87.31</v>
      </c>
      <c r="L4703" s="196" t="s">
        <v>63</v>
      </c>
      <c r="M4703"/>
    </row>
    <row r="4704" spans="1:13" ht="13.5" hidden="1" x14ac:dyDescent="0.25">
      <c r="A4704" s="196" t="s">
        <v>3761</v>
      </c>
      <c r="B4704" s="196" t="s">
        <v>3762</v>
      </c>
      <c r="C4704" s="196" t="s">
        <v>3106</v>
      </c>
      <c r="D4704" s="196" t="s">
        <v>4012</v>
      </c>
      <c r="E4704" s="197" t="s">
        <v>11</v>
      </c>
      <c r="F4704" s="196" t="s">
        <v>11</v>
      </c>
      <c r="G4704" s="196">
        <v>96709</v>
      </c>
      <c r="H4704" s="196" t="s">
        <v>4851</v>
      </c>
      <c r="I4704" s="196" t="s">
        <v>96</v>
      </c>
      <c r="J4704" s="196" t="s">
        <v>62</v>
      </c>
      <c r="K4704" s="197">
        <v>110.89</v>
      </c>
      <c r="L4704" s="196" t="s">
        <v>63</v>
      </c>
      <c r="M4704"/>
    </row>
    <row r="4705" spans="1:13" ht="13.5" hidden="1" x14ac:dyDescent="0.25">
      <c r="A4705" s="196" t="s">
        <v>3761</v>
      </c>
      <c r="B4705" s="196" t="s">
        <v>3762</v>
      </c>
      <c r="C4705" s="196" t="s">
        <v>3106</v>
      </c>
      <c r="D4705" s="196" t="s">
        <v>4012</v>
      </c>
      <c r="E4705" s="197" t="s">
        <v>11</v>
      </c>
      <c r="F4705" s="196" t="s">
        <v>11</v>
      </c>
      <c r="G4705" s="196">
        <v>96710</v>
      </c>
      <c r="H4705" s="196" t="s">
        <v>4852</v>
      </c>
      <c r="I4705" s="196" t="s">
        <v>96</v>
      </c>
      <c r="J4705" s="196" t="s">
        <v>62</v>
      </c>
      <c r="K4705" s="197">
        <v>18.760000000000002</v>
      </c>
      <c r="L4705" s="196" t="s">
        <v>63</v>
      </c>
      <c r="M4705"/>
    </row>
    <row r="4706" spans="1:13" ht="13.5" hidden="1" x14ac:dyDescent="0.25">
      <c r="A4706" s="196" t="s">
        <v>3761</v>
      </c>
      <c r="B4706" s="196" t="s">
        <v>3762</v>
      </c>
      <c r="C4706" s="196" t="s">
        <v>3106</v>
      </c>
      <c r="D4706" s="196" t="s">
        <v>4012</v>
      </c>
      <c r="E4706" s="197" t="s">
        <v>11</v>
      </c>
      <c r="F4706" s="196" t="s">
        <v>11</v>
      </c>
      <c r="G4706" s="196">
        <v>96711</v>
      </c>
      <c r="H4706" s="196" t="s">
        <v>4853</v>
      </c>
      <c r="I4706" s="196" t="s">
        <v>96</v>
      </c>
      <c r="J4706" s="196" t="s">
        <v>62</v>
      </c>
      <c r="K4706" s="197">
        <v>26.54</v>
      </c>
      <c r="L4706" s="196" t="s">
        <v>63</v>
      </c>
      <c r="M4706"/>
    </row>
    <row r="4707" spans="1:13" ht="13.5" hidden="1" x14ac:dyDescent="0.25">
      <c r="A4707" s="196" t="s">
        <v>3761</v>
      </c>
      <c r="B4707" s="196" t="s">
        <v>3762</v>
      </c>
      <c r="C4707" s="196" t="s">
        <v>3106</v>
      </c>
      <c r="D4707" s="196" t="s">
        <v>4012</v>
      </c>
      <c r="E4707" s="197" t="s">
        <v>11</v>
      </c>
      <c r="F4707" s="196" t="s">
        <v>11</v>
      </c>
      <c r="G4707" s="196">
        <v>96712</v>
      </c>
      <c r="H4707" s="196" t="s">
        <v>4854</v>
      </c>
      <c r="I4707" s="196" t="s">
        <v>96</v>
      </c>
      <c r="J4707" s="196" t="s">
        <v>62</v>
      </c>
      <c r="K4707" s="197">
        <v>36.369999999999997</v>
      </c>
      <c r="L4707" s="196" t="s">
        <v>63</v>
      </c>
      <c r="M4707"/>
    </row>
    <row r="4708" spans="1:13" ht="13.5" hidden="1" x14ac:dyDescent="0.25">
      <c r="A4708" s="196" t="s">
        <v>3761</v>
      </c>
      <c r="B4708" s="196" t="s">
        <v>3762</v>
      </c>
      <c r="C4708" s="196" t="s">
        <v>3106</v>
      </c>
      <c r="D4708" s="196" t="s">
        <v>4012</v>
      </c>
      <c r="E4708" s="197" t="s">
        <v>11</v>
      </c>
      <c r="F4708" s="196" t="s">
        <v>11</v>
      </c>
      <c r="G4708" s="196">
        <v>96713</v>
      </c>
      <c r="H4708" s="196" t="s">
        <v>4855</v>
      </c>
      <c r="I4708" s="196" t="s">
        <v>96</v>
      </c>
      <c r="J4708" s="196" t="s">
        <v>62</v>
      </c>
      <c r="K4708" s="197">
        <v>53.4</v>
      </c>
      <c r="L4708" s="196" t="s">
        <v>63</v>
      </c>
      <c r="M4708"/>
    </row>
    <row r="4709" spans="1:13" ht="13.5" hidden="1" x14ac:dyDescent="0.25">
      <c r="A4709" s="196" t="s">
        <v>3761</v>
      </c>
      <c r="B4709" s="196" t="s">
        <v>3762</v>
      </c>
      <c r="C4709" s="196" t="s">
        <v>3106</v>
      </c>
      <c r="D4709" s="196" t="s">
        <v>4012</v>
      </c>
      <c r="E4709" s="197" t="s">
        <v>11</v>
      </c>
      <c r="F4709" s="196" t="s">
        <v>11</v>
      </c>
      <c r="G4709" s="196">
        <v>96714</v>
      </c>
      <c r="H4709" s="196" t="s">
        <v>4856</v>
      </c>
      <c r="I4709" s="196" t="s">
        <v>96</v>
      </c>
      <c r="J4709" s="196" t="s">
        <v>62</v>
      </c>
      <c r="K4709" s="197">
        <v>74.209999999999994</v>
      </c>
      <c r="L4709" s="196" t="s">
        <v>63</v>
      </c>
      <c r="M4709"/>
    </row>
    <row r="4710" spans="1:13" ht="13.5" hidden="1" x14ac:dyDescent="0.25">
      <c r="A4710" s="196" t="s">
        <v>3761</v>
      </c>
      <c r="B4710" s="196" t="s">
        <v>3762</v>
      </c>
      <c r="C4710" s="196" t="s">
        <v>3106</v>
      </c>
      <c r="D4710" s="196" t="s">
        <v>4012</v>
      </c>
      <c r="E4710" s="197" t="s">
        <v>11</v>
      </c>
      <c r="F4710" s="196" t="s">
        <v>11</v>
      </c>
      <c r="G4710" s="196">
        <v>96715</v>
      </c>
      <c r="H4710" s="196" t="s">
        <v>4857</v>
      </c>
      <c r="I4710" s="196" t="s">
        <v>96</v>
      </c>
      <c r="J4710" s="196" t="s">
        <v>62</v>
      </c>
      <c r="K4710" s="197">
        <v>125.37</v>
      </c>
      <c r="L4710" s="196" t="s">
        <v>63</v>
      </c>
      <c r="M4710"/>
    </row>
    <row r="4711" spans="1:13" ht="13.5" hidden="1" x14ac:dyDescent="0.25">
      <c r="A4711" s="196" t="s">
        <v>3761</v>
      </c>
      <c r="B4711" s="196" t="s">
        <v>3762</v>
      </c>
      <c r="C4711" s="196" t="s">
        <v>3106</v>
      </c>
      <c r="D4711" s="196" t="s">
        <v>4012</v>
      </c>
      <c r="E4711" s="197" t="s">
        <v>11</v>
      </c>
      <c r="F4711" s="196" t="s">
        <v>11</v>
      </c>
      <c r="G4711" s="196">
        <v>96716</v>
      </c>
      <c r="H4711" s="196" t="s">
        <v>4858</v>
      </c>
      <c r="I4711" s="196" t="s">
        <v>96</v>
      </c>
      <c r="J4711" s="196" t="s">
        <v>62</v>
      </c>
      <c r="K4711" s="197">
        <v>161.72999999999999</v>
      </c>
      <c r="L4711" s="196" t="s">
        <v>63</v>
      </c>
      <c r="M4711"/>
    </row>
    <row r="4712" spans="1:13" ht="13.5" hidden="1" x14ac:dyDescent="0.25">
      <c r="A4712" s="196" t="s">
        <v>3761</v>
      </c>
      <c r="B4712" s="196" t="s">
        <v>3762</v>
      </c>
      <c r="C4712" s="196" t="s">
        <v>3106</v>
      </c>
      <c r="D4712" s="196" t="s">
        <v>4012</v>
      </c>
      <c r="E4712" s="197" t="s">
        <v>11</v>
      </c>
      <c r="F4712" s="196" t="s">
        <v>11</v>
      </c>
      <c r="G4712" s="196">
        <v>96717</v>
      </c>
      <c r="H4712" s="196" t="s">
        <v>4859</v>
      </c>
      <c r="I4712" s="196" t="s">
        <v>96</v>
      </c>
      <c r="J4712" s="196" t="s">
        <v>62</v>
      </c>
      <c r="K4712" s="197">
        <v>299.57</v>
      </c>
      <c r="L4712" s="196" t="s">
        <v>63</v>
      </c>
      <c r="M4712"/>
    </row>
    <row r="4713" spans="1:13" ht="13.5" hidden="1" x14ac:dyDescent="0.25">
      <c r="A4713" s="196" t="s">
        <v>3761</v>
      </c>
      <c r="B4713" s="196" t="s">
        <v>3762</v>
      </c>
      <c r="C4713" s="196" t="s">
        <v>3106</v>
      </c>
      <c r="D4713" s="196" t="s">
        <v>4012</v>
      </c>
      <c r="E4713" s="197" t="s">
        <v>11</v>
      </c>
      <c r="F4713" s="196" t="s">
        <v>11</v>
      </c>
      <c r="G4713" s="196">
        <v>96736</v>
      </c>
      <c r="H4713" s="196" t="s">
        <v>4860</v>
      </c>
      <c r="I4713" s="196" t="s">
        <v>96</v>
      </c>
      <c r="J4713" s="196" t="s">
        <v>62</v>
      </c>
      <c r="K4713" s="197">
        <v>6.81</v>
      </c>
      <c r="L4713" s="196" t="s">
        <v>63</v>
      </c>
      <c r="M4713"/>
    </row>
    <row r="4714" spans="1:13" ht="13.5" hidden="1" x14ac:dyDescent="0.25">
      <c r="A4714" s="196" t="s">
        <v>3761</v>
      </c>
      <c r="B4714" s="196" t="s">
        <v>3762</v>
      </c>
      <c r="C4714" s="196" t="s">
        <v>3106</v>
      </c>
      <c r="D4714" s="196" t="s">
        <v>4012</v>
      </c>
      <c r="E4714" s="197" t="s">
        <v>11</v>
      </c>
      <c r="F4714" s="196" t="s">
        <v>11</v>
      </c>
      <c r="G4714" s="196">
        <v>96737</v>
      </c>
      <c r="H4714" s="196" t="s">
        <v>4861</v>
      </c>
      <c r="I4714" s="196" t="s">
        <v>96</v>
      </c>
      <c r="J4714" s="196" t="s">
        <v>62</v>
      </c>
      <c r="K4714" s="197">
        <v>7.08</v>
      </c>
      <c r="L4714" s="196" t="s">
        <v>63</v>
      </c>
      <c r="M4714"/>
    </row>
    <row r="4715" spans="1:13" ht="13.5" hidden="1" x14ac:dyDescent="0.25">
      <c r="A4715" s="196" t="s">
        <v>3761</v>
      </c>
      <c r="B4715" s="196" t="s">
        <v>3762</v>
      </c>
      <c r="C4715" s="196" t="s">
        <v>3106</v>
      </c>
      <c r="D4715" s="196" t="s">
        <v>4012</v>
      </c>
      <c r="E4715" s="197" t="s">
        <v>11</v>
      </c>
      <c r="F4715" s="196" t="s">
        <v>11</v>
      </c>
      <c r="G4715" s="196">
        <v>96738</v>
      </c>
      <c r="H4715" s="196" t="s">
        <v>4862</v>
      </c>
      <c r="I4715" s="196" t="s">
        <v>96</v>
      </c>
      <c r="J4715" s="196" t="s">
        <v>62</v>
      </c>
      <c r="K4715" s="197">
        <v>22.9</v>
      </c>
      <c r="L4715" s="196" t="s">
        <v>63</v>
      </c>
      <c r="M4715"/>
    </row>
    <row r="4716" spans="1:13" ht="13.5" hidden="1" x14ac:dyDescent="0.25">
      <c r="A4716" s="196" t="s">
        <v>3761</v>
      </c>
      <c r="B4716" s="196" t="s">
        <v>3762</v>
      </c>
      <c r="C4716" s="196" t="s">
        <v>3106</v>
      </c>
      <c r="D4716" s="196" t="s">
        <v>4012</v>
      </c>
      <c r="E4716" s="197" t="s">
        <v>11</v>
      </c>
      <c r="F4716" s="196" t="s">
        <v>11</v>
      </c>
      <c r="G4716" s="196">
        <v>96739</v>
      </c>
      <c r="H4716" s="196" t="s">
        <v>4863</v>
      </c>
      <c r="I4716" s="196" t="s">
        <v>96</v>
      </c>
      <c r="J4716" s="196" t="s">
        <v>62</v>
      </c>
      <c r="K4716" s="197">
        <v>9.4700000000000006</v>
      </c>
      <c r="L4716" s="196" t="s">
        <v>63</v>
      </c>
      <c r="M4716"/>
    </row>
    <row r="4717" spans="1:13" ht="13.5" hidden="1" x14ac:dyDescent="0.25">
      <c r="A4717" s="196" t="s">
        <v>3761</v>
      </c>
      <c r="B4717" s="196" t="s">
        <v>3762</v>
      </c>
      <c r="C4717" s="196" t="s">
        <v>3106</v>
      </c>
      <c r="D4717" s="196" t="s">
        <v>4012</v>
      </c>
      <c r="E4717" s="197" t="s">
        <v>11</v>
      </c>
      <c r="F4717" s="196" t="s">
        <v>11</v>
      </c>
      <c r="G4717" s="196">
        <v>96740</v>
      </c>
      <c r="H4717" s="196" t="s">
        <v>4864</v>
      </c>
      <c r="I4717" s="196" t="s">
        <v>96</v>
      </c>
      <c r="J4717" s="196" t="s">
        <v>62</v>
      </c>
      <c r="K4717" s="197">
        <v>31.38</v>
      </c>
      <c r="L4717" s="196" t="s">
        <v>63</v>
      </c>
      <c r="M4717"/>
    </row>
    <row r="4718" spans="1:13" ht="13.5" hidden="1" x14ac:dyDescent="0.25">
      <c r="A4718" s="196" t="s">
        <v>3761</v>
      </c>
      <c r="B4718" s="196" t="s">
        <v>3762</v>
      </c>
      <c r="C4718" s="196" t="s">
        <v>3106</v>
      </c>
      <c r="D4718" s="196" t="s">
        <v>4012</v>
      </c>
      <c r="E4718" s="197" t="s">
        <v>11</v>
      </c>
      <c r="F4718" s="196" t="s">
        <v>11</v>
      </c>
      <c r="G4718" s="196">
        <v>96741</v>
      </c>
      <c r="H4718" s="196" t="s">
        <v>4865</v>
      </c>
      <c r="I4718" s="196" t="s">
        <v>96</v>
      </c>
      <c r="J4718" s="196" t="s">
        <v>62</v>
      </c>
      <c r="K4718" s="197">
        <v>17.239999999999998</v>
      </c>
      <c r="L4718" s="196" t="s">
        <v>63</v>
      </c>
      <c r="M4718"/>
    </row>
    <row r="4719" spans="1:13" ht="13.5" hidden="1" x14ac:dyDescent="0.25">
      <c r="A4719" s="196" t="s">
        <v>3761</v>
      </c>
      <c r="B4719" s="196" t="s">
        <v>3762</v>
      </c>
      <c r="C4719" s="196" t="s">
        <v>3106</v>
      </c>
      <c r="D4719" s="196" t="s">
        <v>4012</v>
      </c>
      <c r="E4719" s="197" t="s">
        <v>11</v>
      </c>
      <c r="F4719" s="196" t="s">
        <v>11</v>
      </c>
      <c r="G4719" s="196">
        <v>96742</v>
      </c>
      <c r="H4719" s="196" t="s">
        <v>4866</v>
      </c>
      <c r="I4719" s="196" t="s">
        <v>96</v>
      </c>
      <c r="J4719" s="196" t="s">
        <v>62</v>
      </c>
      <c r="K4719" s="197">
        <v>21.24</v>
      </c>
      <c r="L4719" s="196" t="s">
        <v>63</v>
      </c>
      <c r="M4719"/>
    </row>
    <row r="4720" spans="1:13" ht="13.5" hidden="1" x14ac:dyDescent="0.25">
      <c r="A4720" s="196" t="s">
        <v>3761</v>
      </c>
      <c r="B4720" s="196" t="s">
        <v>3762</v>
      </c>
      <c r="C4720" s="196" t="s">
        <v>3106</v>
      </c>
      <c r="D4720" s="196" t="s">
        <v>4012</v>
      </c>
      <c r="E4720" s="197" t="s">
        <v>11</v>
      </c>
      <c r="F4720" s="196" t="s">
        <v>11</v>
      </c>
      <c r="G4720" s="196">
        <v>96743</v>
      </c>
      <c r="H4720" s="196" t="s">
        <v>4867</v>
      </c>
      <c r="I4720" s="196" t="s">
        <v>96</v>
      </c>
      <c r="J4720" s="196" t="s">
        <v>62</v>
      </c>
      <c r="K4720" s="197">
        <v>32.630000000000003</v>
      </c>
      <c r="L4720" s="196" t="s">
        <v>63</v>
      </c>
      <c r="M4720"/>
    </row>
    <row r="4721" spans="1:13" ht="13.5" hidden="1" x14ac:dyDescent="0.25">
      <c r="A4721" s="196" t="s">
        <v>3761</v>
      </c>
      <c r="B4721" s="196" t="s">
        <v>3762</v>
      </c>
      <c r="C4721" s="196" t="s">
        <v>3106</v>
      </c>
      <c r="D4721" s="196" t="s">
        <v>4012</v>
      </c>
      <c r="E4721" s="197" t="s">
        <v>11</v>
      </c>
      <c r="F4721" s="196" t="s">
        <v>11</v>
      </c>
      <c r="G4721" s="196">
        <v>96744</v>
      </c>
      <c r="H4721" s="196" t="s">
        <v>4868</v>
      </c>
      <c r="I4721" s="196" t="s">
        <v>96</v>
      </c>
      <c r="J4721" s="196" t="s">
        <v>62</v>
      </c>
      <c r="K4721" s="197">
        <v>53.77</v>
      </c>
      <c r="L4721" s="196" t="s">
        <v>63</v>
      </c>
      <c r="M4721"/>
    </row>
    <row r="4722" spans="1:13" ht="13.5" hidden="1" x14ac:dyDescent="0.25">
      <c r="A4722" s="196" t="s">
        <v>3761</v>
      </c>
      <c r="B4722" s="196" t="s">
        <v>3762</v>
      </c>
      <c r="C4722" s="196" t="s">
        <v>3106</v>
      </c>
      <c r="D4722" s="196" t="s">
        <v>4012</v>
      </c>
      <c r="E4722" s="197" t="s">
        <v>11</v>
      </c>
      <c r="F4722" s="196" t="s">
        <v>11</v>
      </c>
      <c r="G4722" s="196">
        <v>96745</v>
      </c>
      <c r="H4722" s="196" t="s">
        <v>4869</v>
      </c>
      <c r="I4722" s="196" t="s">
        <v>96</v>
      </c>
      <c r="J4722" s="196" t="s">
        <v>62</v>
      </c>
      <c r="K4722" s="197">
        <v>83.35</v>
      </c>
      <c r="L4722" s="196" t="s">
        <v>63</v>
      </c>
      <c r="M4722"/>
    </row>
    <row r="4723" spans="1:13" ht="13.5" hidden="1" x14ac:dyDescent="0.25">
      <c r="A4723" s="196" t="s">
        <v>3761</v>
      </c>
      <c r="B4723" s="196" t="s">
        <v>3762</v>
      </c>
      <c r="C4723" s="196" t="s">
        <v>3106</v>
      </c>
      <c r="D4723" s="196" t="s">
        <v>4012</v>
      </c>
      <c r="E4723" s="197" t="s">
        <v>11</v>
      </c>
      <c r="F4723" s="196" t="s">
        <v>11</v>
      </c>
      <c r="G4723" s="196">
        <v>96746</v>
      </c>
      <c r="H4723" s="196" t="s">
        <v>4870</v>
      </c>
      <c r="I4723" s="196" t="s">
        <v>96</v>
      </c>
      <c r="J4723" s="196" t="s">
        <v>62</v>
      </c>
      <c r="K4723" s="197">
        <v>110.02</v>
      </c>
      <c r="L4723" s="196" t="s">
        <v>63</v>
      </c>
      <c r="M4723"/>
    </row>
    <row r="4724" spans="1:13" ht="13.5" hidden="1" x14ac:dyDescent="0.25">
      <c r="A4724" s="196" t="s">
        <v>3761</v>
      </c>
      <c r="B4724" s="196" t="s">
        <v>3762</v>
      </c>
      <c r="C4724" s="196" t="s">
        <v>3106</v>
      </c>
      <c r="D4724" s="196" t="s">
        <v>4012</v>
      </c>
      <c r="E4724" s="197" t="s">
        <v>11</v>
      </c>
      <c r="F4724" s="196" t="s">
        <v>11</v>
      </c>
      <c r="G4724" s="196">
        <v>96747</v>
      </c>
      <c r="H4724" s="196" t="s">
        <v>4871</v>
      </c>
      <c r="I4724" s="196" t="s">
        <v>96</v>
      </c>
      <c r="J4724" s="196" t="s">
        <v>62</v>
      </c>
      <c r="K4724" s="197">
        <v>8.68</v>
      </c>
      <c r="L4724" s="196" t="s">
        <v>63</v>
      </c>
      <c r="M4724"/>
    </row>
    <row r="4725" spans="1:13" ht="13.5" hidden="1" x14ac:dyDescent="0.25">
      <c r="A4725" s="196" t="s">
        <v>3761</v>
      </c>
      <c r="B4725" s="196" t="s">
        <v>3762</v>
      </c>
      <c r="C4725" s="196" t="s">
        <v>3106</v>
      </c>
      <c r="D4725" s="196" t="s">
        <v>4012</v>
      </c>
      <c r="E4725" s="197" t="s">
        <v>11</v>
      </c>
      <c r="F4725" s="196" t="s">
        <v>11</v>
      </c>
      <c r="G4725" s="196">
        <v>96748</v>
      </c>
      <c r="H4725" s="196" t="s">
        <v>4872</v>
      </c>
      <c r="I4725" s="196" t="s">
        <v>96</v>
      </c>
      <c r="J4725" s="196" t="s">
        <v>62</v>
      </c>
      <c r="K4725" s="197">
        <v>9.9700000000000006</v>
      </c>
      <c r="L4725" s="196" t="s">
        <v>63</v>
      </c>
      <c r="M4725"/>
    </row>
    <row r="4726" spans="1:13" ht="13.5" hidden="1" x14ac:dyDescent="0.25">
      <c r="A4726" s="196" t="s">
        <v>3761</v>
      </c>
      <c r="B4726" s="196" t="s">
        <v>3762</v>
      </c>
      <c r="C4726" s="196" t="s">
        <v>3106</v>
      </c>
      <c r="D4726" s="196" t="s">
        <v>4012</v>
      </c>
      <c r="E4726" s="197" t="s">
        <v>11</v>
      </c>
      <c r="F4726" s="196" t="s">
        <v>11</v>
      </c>
      <c r="G4726" s="196">
        <v>96749</v>
      </c>
      <c r="H4726" s="196" t="s">
        <v>4873</v>
      </c>
      <c r="I4726" s="196" t="s">
        <v>96</v>
      </c>
      <c r="J4726" s="196" t="s">
        <v>62</v>
      </c>
      <c r="K4726" s="197">
        <v>12.39</v>
      </c>
      <c r="L4726" s="196" t="s">
        <v>63</v>
      </c>
      <c r="M4726"/>
    </row>
    <row r="4727" spans="1:13" ht="13.5" hidden="1" x14ac:dyDescent="0.25">
      <c r="A4727" s="196" t="s">
        <v>3761</v>
      </c>
      <c r="B4727" s="196" t="s">
        <v>3762</v>
      </c>
      <c r="C4727" s="196" t="s">
        <v>3106</v>
      </c>
      <c r="D4727" s="196" t="s">
        <v>4012</v>
      </c>
      <c r="E4727" s="197" t="s">
        <v>11</v>
      </c>
      <c r="F4727" s="196" t="s">
        <v>11</v>
      </c>
      <c r="G4727" s="196">
        <v>96750</v>
      </c>
      <c r="H4727" s="196" t="s">
        <v>4874</v>
      </c>
      <c r="I4727" s="196" t="s">
        <v>96</v>
      </c>
      <c r="J4727" s="196" t="s">
        <v>62</v>
      </c>
      <c r="K4727" s="197">
        <v>18.61</v>
      </c>
      <c r="L4727" s="196" t="s">
        <v>63</v>
      </c>
      <c r="M4727"/>
    </row>
    <row r="4728" spans="1:13" ht="13.5" hidden="1" x14ac:dyDescent="0.25">
      <c r="A4728" s="196" t="s">
        <v>3761</v>
      </c>
      <c r="B4728" s="196" t="s">
        <v>3762</v>
      </c>
      <c r="C4728" s="196" t="s">
        <v>3106</v>
      </c>
      <c r="D4728" s="196" t="s">
        <v>4012</v>
      </c>
      <c r="E4728" s="197" t="s">
        <v>11</v>
      </c>
      <c r="F4728" s="196" t="s">
        <v>11</v>
      </c>
      <c r="G4728" s="196">
        <v>96751</v>
      </c>
      <c r="H4728" s="196" t="s">
        <v>4875</v>
      </c>
      <c r="I4728" s="196" t="s">
        <v>96</v>
      </c>
      <c r="J4728" s="196" t="s">
        <v>62</v>
      </c>
      <c r="K4728" s="197">
        <v>26.62</v>
      </c>
      <c r="L4728" s="196" t="s">
        <v>63</v>
      </c>
      <c r="M4728"/>
    </row>
    <row r="4729" spans="1:13" ht="13.5" hidden="1" x14ac:dyDescent="0.25">
      <c r="A4729" s="196" t="s">
        <v>3761</v>
      </c>
      <c r="B4729" s="196" t="s">
        <v>3762</v>
      </c>
      <c r="C4729" s="196" t="s">
        <v>3106</v>
      </c>
      <c r="D4729" s="196" t="s">
        <v>4012</v>
      </c>
      <c r="E4729" s="197" t="s">
        <v>11</v>
      </c>
      <c r="F4729" s="196" t="s">
        <v>11</v>
      </c>
      <c r="G4729" s="196">
        <v>96752</v>
      </c>
      <c r="H4729" s="196" t="s">
        <v>4876</v>
      </c>
      <c r="I4729" s="196" t="s">
        <v>96</v>
      </c>
      <c r="J4729" s="196" t="s">
        <v>62</v>
      </c>
      <c r="K4729" s="197">
        <v>39.340000000000003</v>
      </c>
      <c r="L4729" s="196" t="s">
        <v>63</v>
      </c>
      <c r="M4729"/>
    </row>
    <row r="4730" spans="1:13" ht="13.5" hidden="1" x14ac:dyDescent="0.25">
      <c r="A4730" s="196" t="s">
        <v>3761</v>
      </c>
      <c r="B4730" s="196" t="s">
        <v>3762</v>
      </c>
      <c r="C4730" s="196" t="s">
        <v>3106</v>
      </c>
      <c r="D4730" s="196" t="s">
        <v>4012</v>
      </c>
      <c r="E4730" s="197" t="s">
        <v>11</v>
      </c>
      <c r="F4730" s="196" t="s">
        <v>11</v>
      </c>
      <c r="G4730" s="196">
        <v>96753</v>
      </c>
      <c r="H4730" s="196" t="s">
        <v>4877</v>
      </c>
      <c r="I4730" s="196" t="s">
        <v>96</v>
      </c>
      <c r="J4730" s="196" t="s">
        <v>62</v>
      </c>
      <c r="K4730" s="197">
        <v>85.44</v>
      </c>
      <c r="L4730" s="196" t="s">
        <v>63</v>
      </c>
      <c r="M4730"/>
    </row>
    <row r="4731" spans="1:13" ht="13.5" hidden="1" x14ac:dyDescent="0.25">
      <c r="A4731" s="196" t="s">
        <v>3761</v>
      </c>
      <c r="B4731" s="196" t="s">
        <v>3762</v>
      </c>
      <c r="C4731" s="196" t="s">
        <v>3106</v>
      </c>
      <c r="D4731" s="196" t="s">
        <v>4012</v>
      </c>
      <c r="E4731" s="197" t="s">
        <v>11</v>
      </c>
      <c r="F4731" s="196" t="s">
        <v>11</v>
      </c>
      <c r="G4731" s="196">
        <v>96754</v>
      </c>
      <c r="H4731" s="196" t="s">
        <v>4878</v>
      </c>
      <c r="I4731" s="196" t="s">
        <v>96</v>
      </c>
      <c r="J4731" s="196" t="s">
        <v>62</v>
      </c>
      <c r="K4731" s="197">
        <v>109.89</v>
      </c>
      <c r="L4731" s="196" t="s">
        <v>63</v>
      </c>
      <c r="M4731"/>
    </row>
    <row r="4732" spans="1:13" ht="13.5" hidden="1" x14ac:dyDescent="0.25">
      <c r="A4732" s="196" t="s">
        <v>3761</v>
      </c>
      <c r="B4732" s="196" t="s">
        <v>3762</v>
      </c>
      <c r="C4732" s="196" t="s">
        <v>3106</v>
      </c>
      <c r="D4732" s="196" t="s">
        <v>4012</v>
      </c>
      <c r="E4732" s="197" t="s">
        <v>11</v>
      </c>
      <c r="F4732" s="196" t="s">
        <v>11</v>
      </c>
      <c r="G4732" s="196">
        <v>96755</v>
      </c>
      <c r="H4732" s="196" t="s">
        <v>4879</v>
      </c>
      <c r="I4732" s="196" t="s">
        <v>96</v>
      </c>
      <c r="J4732" s="196" t="s">
        <v>62</v>
      </c>
      <c r="K4732" s="197">
        <v>321.47000000000003</v>
      </c>
      <c r="L4732" s="196" t="s">
        <v>63</v>
      </c>
      <c r="M4732"/>
    </row>
    <row r="4733" spans="1:13" ht="13.5" hidden="1" x14ac:dyDescent="0.25">
      <c r="A4733" s="196" t="s">
        <v>3761</v>
      </c>
      <c r="B4733" s="196" t="s">
        <v>3762</v>
      </c>
      <c r="C4733" s="196" t="s">
        <v>3106</v>
      </c>
      <c r="D4733" s="196" t="s">
        <v>4012</v>
      </c>
      <c r="E4733" s="197" t="s">
        <v>11</v>
      </c>
      <c r="F4733" s="196" t="s">
        <v>11</v>
      </c>
      <c r="G4733" s="196">
        <v>96758</v>
      </c>
      <c r="H4733" s="196" t="s">
        <v>4880</v>
      </c>
      <c r="I4733" s="196" t="s">
        <v>96</v>
      </c>
      <c r="J4733" s="196" t="s">
        <v>62</v>
      </c>
      <c r="K4733" s="197">
        <v>18.91</v>
      </c>
      <c r="L4733" s="196" t="s">
        <v>63</v>
      </c>
      <c r="M4733"/>
    </row>
    <row r="4734" spans="1:13" ht="13.5" hidden="1" x14ac:dyDescent="0.25">
      <c r="A4734" s="196" t="s">
        <v>3761</v>
      </c>
      <c r="B4734" s="196" t="s">
        <v>3762</v>
      </c>
      <c r="C4734" s="196" t="s">
        <v>3106</v>
      </c>
      <c r="D4734" s="196" t="s">
        <v>4012</v>
      </c>
      <c r="E4734" s="197" t="s">
        <v>11</v>
      </c>
      <c r="F4734" s="196" t="s">
        <v>11</v>
      </c>
      <c r="G4734" s="196">
        <v>96759</v>
      </c>
      <c r="H4734" s="196" t="s">
        <v>4881</v>
      </c>
      <c r="I4734" s="196" t="s">
        <v>96</v>
      </c>
      <c r="J4734" s="196" t="s">
        <v>62</v>
      </c>
      <c r="K4734" s="197">
        <v>27.1</v>
      </c>
      <c r="L4734" s="196" t="s">
        <v>63</v>
      </c>
      <c r="M4734"/>
    </row>
    <row r="4735" spans="1:13" ht="13.5" hidden="1" x14ac:dyDescent="0.25">
      <c r="A4735" s="196" t="s">
        <v>3761</v>
      </c>
      <c r="B4735" s="196" t="s">
        <v>3762</v>
      </c>
      <c r="C4735" s="196" t="s">
        <v>3106</v>
      </c>
      <c r="D4735" s="196" t="s">
        <v>4012</v>
      </c>
      <c r="E4735" s="197" t="s">
        <v>11</v>
      </c>
      <c r="F4735" s="196" t="s">
        <v>11</v>
      </c>
      <c r="G4735" s="196">
        <v>96760</v>
      </c>
      <c r="H4735" s="196" t="s">
        <v>4882</v>
      </c>
      <c r="I4735" s="196" t="s">
        <v>96</v>
      </c>
      <c r="J4735" s="196" t="s">
        <v>62</v>
      </c>
      <c r="K4735" s="197">
        <v>42.78</v>
      </c>
      <c r="L4735" s="196" t="s">
        <v>63</v>
      </c>
      <c r="M4735"/>
    </row>
    <row r="4736" spans="1:13" ht="13.5" hidden="1" x14ac:dyDescent="0.25">
      <c r="A4736" s="196" t="s">
        <v>3761</v>
      </c>
      <c r="B4736" s="196" t="s">
        <v>3762</v>
      </c>
      <c r="C4736" s="196" t="s">
        <v>3106</v>
      </c>
      <c r="D4736" s="196" t="s">
        <v>4012</v>
      </c>
      <c r="E4736" s="197" t="s">
        <v>11</v>
      </c>
      <c r="F4736" s="196" t="s">
        <v>11</v>
      </c>
      <c r="G4736" s="196">
        <v>96761</v>
      </c>
      <c r="H4736" s="196" t="s">
        <v>4883</v>
      </c>
      <c r="I4736" s="196" t="s">
        <v>96</v>
      </c>
      <c r="J4736" s="196" t="s">
        <v>62</v>
      </c>
      <c r="K4736" s="197">
        <v>63.04</v>
      </c>
      <c r="L4736" s="196" t="s">
        <v>63</v>
      </c>
      <c r="M4736"/>
    </row>
    <row r="4737" spans="1:13" ht="13.5" hidden="1" x14ac:dyDescent="0.25">
      <c r="A4737" s="196" t="s">
        <v>3761</v>
      </c>
      <c r="B4737" s="196" t="s">
        <v>3762</v>
      </c>
      <c r="C4737" s="196" t="s">
        <v>3106</v>
      </c>
      <c r="D4737" s="196" t="s">
        <v>4012</v>
      </c>
      <c r="E4737" s="197" t="s">
        <v>11</v>
      </c>
      <c r="F4737" s="196" t="s">
        <v>11</v>
      </c>
      <c r="G4737" s="196">
        <v>96762</v>
      </c>
      <c r="H4737" s="196" t="s">
        <v>4884</v>
      </c>
      <c r="I4737" s="196" t="s">
        <v>96</v>
      </c>
      <c r="J4737" s="196" t="s">
        <v>62</v>
      </c>
      <c r="K4737" s="197">
        <v>114.87</v>
      </c>
      <c r="L4737" s="196" t="s">
        <v>63</v>
      </c>
      <c r="M4737"/>
    </row>
    <row r="4738" spans="1:13" ht="13.5" hidden="1" x14ac:dyDescent="0.25">
      <c r="A4738" s="196" t="s">
        <v>3761</v>
      </c>
      <c r="B4738" s="196" t="s">
        <v>3762</v>
      </c>
      <c r="C4738" s="196" t="s">
        <v>3106</v>
      </c>
      <c r="D4738" s="196" t="s">
        <v>4012</v>
      </c>
      <c r="E4738" s="197" t="s">
        <v>11</v>
      </c>
      <c r="F4738" s="196" t="s">
        <v>11</v>
      </c>
      <c r="G4738" s="196">
        <v>96763</v>
      </c>
      <c r="H4738" s="196" t="s">
        <v>4885</v>
      </c>
      <c r="I4738" s="196" t="s">
        <v>96</v>
      </c>
      <c r="J4738" s="196" t="s">
        <v>62</v>
      </c>
      <c r="K4738" s="197">
        <v>153.79</v>
      </c>
      <c r="L4738" s="196" t="s">
        <v>63</v>
      </c>
      <c r="M4738"/>
    </row>
    <row r="4739" spans="1:13" ht="13.5" hidden="1" x14ac:dyDescent="0.25">
      <c r="A4739" s="196" t="s">
        <v>3761</v>
      </c>
      <c r="B4739" s="196" t="s">
        <v>3762</v>
      </c>
      <c r="C4739" s="196" t="s">
        <v>3106</v>
      </c>
      <c r="D4739" s="196" t="s">
        <v>4012</v>
      </c>
      <c r="E4739" s="197" t="s">
        <v>11</v>
      </c>
      <c r="F4739" s="196" t="s">
        <v>11</v>
      </c>
      <c r="G4739" s="196">
        <v>96764</v>
      </c>
      <c r="H4739" s="196" t="s">
        <v>4886</v>
      </c>
      <c r="I4739" s="196" t="s">
        <v>96</v>
      </c>
      <c r="J4739" s="196" t="s">
        <v>62</v>
      </c>
      <c r="K4739" s="197">
        <v>297.83</v>
      </c>
      <c r="L4739" s="196" t="s">
        <v>63</v>
      </c>
      <c r="M4739"/>
    </row>
    <row r="4740" spans="1:13" ht="13.5" hidden="1" x14ac:dyDescent="0.25">
      <c r="A4740" s="196" t="s">
        <v>3761</v>
      </c>
      <c r="B4740" s="196" t="s">
        <v>3762</v>
      </c>
      <c r="C4740" s="196" t="s">
        <v>3106</v>
      </c>
      <c r="D4740" s="196" t="s">
        <v>4012</v>
      </c>
      <c r="E4740" s="197" t="s">
        <v>11</v>
      </c>
      <c r="F4740" s="196" t="s">
        <v>11</v>
      </c>
      <c r="G4740" s="196">
        <v>96802</v>
      </c>
      <c r="H4740" s="196" t="s">
        <v>4887</v>
      </c>
      <c r="I4740" s="196" t="s">
        <v>96</v>
      </c>
      <c r="J4740" s="196" t="s">
        <v>62</v>
      </c>
      <c r="K4740" s="197">
        <v>412.32</v>
      </c>
      <c r="L4740" s="196" t="s">
        <v>63</v>
      </c>
      <c r="M4740"/>
    </row>
    <row r="4741" spans="1:13" ht="13.5" hidden="1" x14ac:dyDescent="0.25">
      <c r="A4741" s="196" t="s">
        <v>3761</v>
      </c>
      <c r="B4741" s="196" t="s">
        <v>3762</v>
      </c>
      <c r="C4741" s="196" t="s">
        <v>3106</v>
      </c>
      <c r="D4741" s="196" t="s">
        <v>4012</v>
      </c>
      <c r="E4741" s="197" t="s">
        <v>11</v>
      </c>
      <c r="F4741" s="196" t="s">
        <v>11</v>
      </c>
      <c r="G4741" s="196">
        <v>96803</v>
      </c>
      <c r="H4741" s="196" t="s">
        <v>4888</v>
      </c>
      <c r="I4741" s="196" t="s">
        <v>96</v>
      </c>
      <c r="J4741" s="196" t="s">
        <v>62</v>
      </c>
      <c r="K4741" s="197">
        <v>79.31</v>
      </c>
      <c r="L4741" s="196" t="s">
        <v>63</v>
      </c>
      <c r="M4741"/>
    </row>
    <row r="4742" spans="1:13" ht="13.5" hidden="1" x14ac:dyDescent="0.25">
      <c r="A4742" s="196" t="s">
        <v>3761</v>
      </c>
      <c r="B4742" s="196" t="s">
        <v>3762</v>
      </c>
      <c r="C4742" s="196" t="s">
        <v>3106</v>
      </c>
      <c r="D4742" s="196" t="s">
        <v>4012</v>
      </c>
      <c r="E4742" s="197" t="s">
        <v>11</v>
      </c>
      <c r="F4742" s="196" t="s">
        <v>11</v>
      </c>
      <c r="G4742" s="196">
        <v>96804</v>
      </c>
      <c r="H4742" s="196" t="s">
        <v>4889</v>
      </c>
      <c r="I4742" s="196" t="s">
        <v>96</v>
      </c>
      <c r="J4742" s="196" t="s">
        <v>62</v>
      </c>
      <c r="K4742" s="197">
        <v>131.81</v>
      </c>
      <c r="L4742" s="196" t="s">
        <v>63</v>
      </c>
      <c r="M4742"/>
    </row>
    <row r="4743" spans="1:13" ht="13.5" hidden="1" x14ac:dyDescent="0.25">
      <c r="A4743" s="196" t="s">
        <v>3761</v>
      </c>
      <c r="B4743" s="196" t="s">
        <v>3762</v>
      </c>
      <c r="C4743" s="196" t="s">
        <v>3106</v>
      </c>
      <c r="D4743" s="196" t="s">
        <v>4012</v>
      </c>
      <c r="E4743" s="197" t="s">
        <v>11</v>
      </c>
      <c r="F4743" s="196" t="s">
        <v>11</v>
      </c>
      <c r="G4743" s="196">
        <v>96805</v>
      </c>
      <c r="H4743" s="196" t="s">
        <v>4890</v>
      </c>
      <c r="I4743" s="196" t="s">
        <v>96</v>
      </c>
      <c r="J4743" s="196" t="s">
        <v>62</v>
      </c>
      <c r="K4743" s="197">
        <v>218.49</v>
      </c>
      <c r="L4743" s="196" t="s">
        <v>63</v>
      </c>
      <c r="M4743"/>
    </row>
    <row r="4744" spans="1:13" ht="13.5" hidden="1" x14ac:dyDescent="0.25">
      <c r="A4744" s="196" t="s">
        <v>3761</v>
      </c>
      <c r="B4744" s="196" t="s">
        <v>3762</v>
      </c>
      <c r="C4744" s="196" t="s">
        <v>3106</v>
      </c>
      <c r="D4744" s="196" t="s">
        <v>4012</v>
      </c>
      <c r="E4744" s="197" t="s">
        <v>11</v>
      </c>
      <c r="F4744" s="196" t="s">
        <v>11</v>
      </c>
      <c r="G4744" s="196">
        <v>96806</v>
      </c>
      <c r="H4744" s="196" t="s">
        <v>4891</v>
      </c>
      <c r="I4744" s="196" t="s">
        <v>96</v>
      </c>
      <c r="J4744" s="196" t="s">
        <v>62</v>
      </c>
      <c r="K4744" s="197">
        <v>88.35</v>
      </c>
      <c r="L4744" s="196" t="s">
        <v>63</v>
      </c>
      <c r="M4744"/>
    </row>
    <row r="4745" spans="1:13" ht="13.5" hidden="1" x14ac:dyDescent="0.25">
      <c r="A4745" s="196" t="s">
        <v>3761</v>
      </c>
      <c r="B4745" s="196" t="s">
        <v>3762</v>
      </c>
      <c r="C4745" s="196" t="s">
        <v>3106</v>
      </c>
      <c r="D4745" s="196" t="s">
        <v>4012</v>
      </c>
      <c r="E4745" s="197" t="s">
        <v>11</v>
      </c>
      <c r="F4745" s="196" t="s">
        <v>11</v>
      </c>
      <c r="G4745" s="196">
        <v>96807</v>
      </c>
      <c r="H4745" s="196" t="s">
        <v>4892</v>
      </c>
      <c r="I4745" s="196" t="s">
        <v>96</v>
      </c>
      <c r="J4745" s="196" t="s">
        <v>62</v>
      </c>
      <c r="K4745" s="197">
        <v>144.66</v>
      </c>
      <c r="L4745" s="196" t="s">
        <v>63</v>
      </c>
      <c r="M4745"/>
    </row>
    <row r="4746" spans="1:13" ht="13.5" hidden="1" x14ac:dyDescent="0.25">
      <c r="A4746" s="196" t="s">
        <v>3761</v>
      </c>
      <c r="B4746" s="196" t="s">
        <v>3762</v>
      </c>
      <c r="C4746" s="196" t="s">
        <v>3106</v>
      </c>
      <c r="D4746" s="196" t="s">
        <v>4012</v>
      </c>
      <c r="E4746" s="197" t="s">
        <v>11</v>
      </c>
      <c r="F4746" s="196" t="s">
        <v>11</v>
      </c>
      <c r="G4746" s="196">
        <v>96808</v>
      </c>
      <c r="H4746" s="196" t="s">
        <v>4893</v>
      </c>
      <c r="I4746" s="196" t="s">
        <v>96</v>
      </c>
      <c r="J4746" s="196" t="s">
        <v>62</v>
      </c>
      <c r="K4746" s="197">
        <v>19.420000000000002</v>
      </c>
      <c r="L4746" s="196" t="s">
        <v>63</v>
      </c>
      <c r="M4746"/>
    </row>
    <row r="4747" spans="1:13" ht="13.5" hidden="1" x14ac:dyDescent="0.25">
      <c r="A4747" s="196" t="s">
        <v>3761</v>
      </c>
      <c r="B4747" s="196" t="s">
        <v>3762</v>
      </c>
      <c r="C4747" s="196" t="s">
        <v>3106</v>
      </c>
      <c r="D4747" s="196" t="s">
        <v>4012</v>
      </c>
      <c r="E4747" s="197" t="s">
        <v>11</v>
      </c>
      <c r="F4747" s="196" t="s">
        <v>11</v>
      </c>
      <c r="G4747" s="196">
        <v>96809</v>
      </c>
      <c r="H4747" s="196" t="s">
        <v>4894</v>
      </c>
      <c r="I4747" s="196" t="s">
        <v>96</v>
      </c>
      <c r="J4747" s="196" t="s">
        <v>62</v>
      </c>
      <c r="K4747" s="197">
        <v>21.13</v>
      </c>
      <c r="L4747" s="196" t="s">
        <v>63</v>
      </c>
      <c r="M4747"/>
    </row>
    <row r="4748" spans="1:13" ht="13.5" hidden="1" x14ac:dyDescent="0.25">
      <c r="A4748" s="196" t="s">
        <v>3761</v>
      </c>
      <c r="B4748" s="196" t="s">
        <v>3762</v>
      </c>
      <c r="C4748" s="196" t="s">
        <v>3106</v>
      </c>
      <c r="D4748" s="196" t="s">
        <v>4012</v>
      </c>
      <c r="E4748" s="197" t="s">
        <v>11</v>
      </c>
      <c r="F4748" s="196" t="s">
        <v>11</v>
      </c>
      <c r="G4748" s="196">
        <v>96810</v>
      </c>
      <c r="H4748" s="196" t="s">
        <v>4895</v>
      </c>
      <c r="I4748" s="196" t="s">
        <v>96</v>
      </c>
      <c r="J4748" s="196" t="s">
        <v>62</v>
      </c>
      <c r="K4748" s="197">
        <v>23.05</v>
      </c>
      <c r="L4748" s="196" t="s">
        <v>63</v>
      </c>
      <c r="M4748"/>
    </row>
    <row r="4749" spans="1:13" ht="13.5" hidden="1" x14ac:dyDescent="0.25">
      <c r="A4749" s="196" t="s">
        <v>3761</v>
      </c>
      <c r="B4749" s="196" t="s">
        <v>3762</v>
      </c>
      <c r="C4749" s="196" t="s">
        <v>3106</v>
      </c>
      <c r="D4749" s="196" t="s">
        <v>4012</v>
      </c>
      <c r="E4749" s="197" t="s">
        <v>11</v>
      </c>
      <c r="F4749" s="196" t="s">
        <v>11</v>
      </c>
      <c r="G4749" s="196">
        <v>96811</v>
      </c>
      <c r="H4749" s="196" t="s">
        <v>4896</v>
      </c>
      <c r="I4749" s="196" t="s">
        <v>96</v>
      </c>
      <c r="J4749" s="196" t="s">
        <v>62</v>
      </c>
      <c r="K4749" s="197">
        <v>24.32</v>
      </c>
      <c r="L4749" s="196" t="s">
        <v>63</v>
      </c>
      <c r="M4749"/>
    </row>
    <row r="4750" spans="1:13" ht="13.5" hidden="1" x14ac:dyDescent="0.25">
      <c r="A4750" s="196" t="s">
        <v>3761</v>
      </c>
      <c r="B4750" s="196" t="s">
        <v>3762</v>
      </c>
      <c r="C4750" s="196" t="s">
        <v>3106</v>
      </c>
      <c r="D4750" s="196" t="s">
        <v>4012</v>
      </c>
      <c r="E4750" s="197" t="s">
        <v>11</v>
      </c>
      <c r="F4750" s="196" t="s">
        <v>11</v>
      </c>
      <c r="G4750" s="196">
        <v>96812</v>
      </c>
      <c r="H4750" s="196" t="s">
        <v>4897</v>
      </c>
      <c r="I4750" s="196" t="s">
        <v>96</v>
      </c>
      <c r="J4750" s="196" t="s">
        <v>62</v>
      </c>
      <c r="K4750" s="197">
        <v>22.12</v>
      </c>
      <c r="L4750" s="196" t="s">
        <v>63</v>
      </c>
      <c r="M4750"/>
    </row>
    <row r="4751" spans="1:13" ht="13.5" hidden="1" x14ac:dyDescent="0.25">
      <c r="A4751" s="196" t="s">
        <v>3761</v>
      </c>
      <c r="B4751" s="196" t="s">
        <v>3762</v>
      </c>
      <c r="C4751" s="196" t="s">
        <v>3106</v>
      </c>
      <c r="D4751" s="196" t="s">
        <v>4012</v>
      </c>
      <c r="E4751" s="197" t="s">
        <v>11</v>
      </c>
      <c r="F4751" s="196" t="s">
        <v>11</v>
      </c>
      <c r="G4751" s="196">
        <v>96813</v>
      </c>
      <c r="H4751" s="196" t="s">
        <v>4898</v>
      </c>
      <c r="I4751" s="196" t="s">
        <v>96</v>
      </c>
      <c r="J4751" s="196" t="s">
        <v>62</v>
      </c>
      <c r="K4751" s="197">
        <v>25.11</v>
      </c>
      <c r="L4751" s="196" t="s">
        <v>63</v>
      </c>
      <c r="M4751"/>
    </row>
    <row r="4752" spans="1:13" ht="13.5" hidden="1" x14ac:dyDescent="0.25">
      <c r="A4752" s="196" t="s">
        <v>3761</v>
      </c>
      <c r="B4752" s="196" t="s">
        <v>3762</v>
      </c>
      <c r="C4752" s="196" t="s">
        <v>3106</v>
      </c>
      <c r="D4752" s="196" t="s">
        <v>4012</v>
      </c>
      <c r="E4752" s="197" t="s">
        <v>11</v>
      </c>
      <c r="F4752" s="196" t="s">
        <v>11</v>
      </c>
      <c r="G4752" s="196">
        <v>96814</v>
      </c>
      <c r="H4752" s="196" t="s">
        <v>4899</v>
      </c>
      <c r="I4752" s="196" t="s">
        <v>96</v>
      </c>
      <c r="J4752" s="196" t="s">
        <v>62</v>
      </c>
      <c r="K4752" s="197">
        <v>17.98</v>
      </c>
      <c r="L4752" s="196" t="s">
        <v>63</v>
      </c>
      <c r="M4752"/>
    </row>
    <row r="4753" spans="1:13" ht="13.5" hidden="1" x14ac:dyDescent="0.25">
      <c r="A4753" s="196" t="s">
        <v>3761</v>
      </c>
      <c r="B4753" s="196" t="s">
        <v>3762</v>
      </c>
      <c r="C4753" s="196" t="s">
        <v>3106</v>
      </c>
      <c r="D4753" s="196" t="s">
        <v>4012</v>
      </c>
      <c r="E4753" s="197" t="s">
        <v>11</v>
      </c>
      <c r="F4753" s="196" t="s">
        <v>11</v>
      </c>
      <c r="G4753" s="196">
        <v>96815</v>
      </c>
      <c r="H4753" s="196" t="s">
        <v>4900</v>
      </c>
      <c r="I4753" s="196" t="s">
        <v>96</v>
      </c>
      <c r="J4753" s="196" t="s">
        <v>62</v>
      </c>
      <c r="K4753" s="197">
        <v>36.53</v>
      </c>
      <c r="L4753" s="196" t="s">
        <v>63</v>
      </c>
      <c r="M4753"/>
    </row>
    <row r="4754" spans="1:13" ht="13.5" hidden="1" x14ac:dyDescent="0.25">
      <c r="A4754" s="196" t="s">
        <v>3761</v>
      </c>
      <c r="B4754" s="196" t="s">
        <v>3762</v>
      </c>
      <c r="C4754" s="196" t="s">
        <v>3106</v>
      </c>
      <c r="D4754" s="196" t="s">
        <v>4012</v>
      </c>
      <c r="E4754" s="197" t="s">
        <v>11</v>
      </c>
      <c r="F4754" s="196" t="s">
        <v>11</v>
      </c>
      <c r="G4754" s="196">
        <v>96816</v>
      </c>
      <c r="H4754" s="196" t="s">
        <v>4901</v>
      </c>
      <c r="I4754" s="196" t="s">
        <v>96</v>
      </c>
      <c r="J4754" s="196" t="s">
        <v>62</v>
      </c>
      <c r="K4754" s="197">
        <v>28.18</v>
      </c>
      <c r="L4754" s="196" t="s">
        <v>63</v>
      </c>
      <c r="M4754"/>
    </row>
    <row r="4755" spans="1:13" ht="13.5" hidden="1" x14ac:dyDescent="0.25">
      <c r="A4755" s="196" t="s">
        <v>3761</v>
      </c>
      <c r="B4755" s="196" t="s">
        <v>3762</v>
      </c>
      <c r="C4755" s="196" t="s">
        <v>3106</v>
      </c>
      <c r="D4755" s="196" t="s">
        <v>4012</v>
      </c>
      <c r="E4755" s="197" t="s">
        <v>11</v>
      </c>
      <c r="F4755" s="196" t="s">
        <v>11</v>
      </c>
      <c r="G4755" s="196">
        <v>96817</v>
      </c>
      <c r="H4755" s="196" t="s">
        <v>4902</v>
      </c>
      <c r="I4755" s="196" t="s">
        <v>96</v>
      </c>
      <c r="J4755" s="196" t="s">
        <v>62</v>
      </c>
      <c r="K4755" s="197">
        <v>36.78</v>
      </c>
      <c r="L4755" s="196" t="s">
        <v>63</v>
      </c>
      <c r="M4755"/>
    </row>
    <row r="4756" spans="1:13" ht="13.5" hidden="1" x14ac:dyDescent="0.25">
      <c r="A4756" s="196" t="s">
        <v>3761</v>
      </c>
      <c r="B4756" s="196" t="s">
        <v>3762</v>
      </c>
      <c r="C4756" s="196" t="s">
        <v>3106</v>
      </c>
      <c r="D4756" s="196" t="s">
        <v>4012</v>
      </c>
      <c r="E4756" s="197" t="s">
        <v>11</v>
      </c>
      <c r="F4756" s="196" t="s">
        <v>11</v>
      </c>
      <c r="G4756" s="196">
        <v>96818</v>
      </c>
      <c r="H4756" s="196" t="s">
        <v>4903</v>
      </c>
      <c r="I4756" s="196" t="s">
        <v>96</v>
      </c>
      <c r="J4756" s="196" t="s">
        <v>62</v>
      </c>
      <c r="K4756" s="197">
        <v>23.6</v>
      </c>
      <c r="L4756" s="196" t="s">
        <v>63</v>
      </c>
      <c r="M4756"/>
    </row>
    <row r="4757" spans="1:13" ht="13.5" hidden="1" x14ac:dyDescent="0.25">
      <c r="A4757" s="196" t="s">
        <v>3761</v>
      </c>
      <c r="B4757" s="196" t="s">
        <v>3762</v>
      </c>
      <c r="C4757" s="196" t="s">
        <v>3106</v>
      </c>
      <c r="D4757" s="196" t="s">
        <v>4012</v>
      </c>
      <c r="E4757" s="197" t="s">
        <v>11</v>
      </c>
      <c r="F4757" s="196" t="s">
        <v>11</v>
      </c>
      <c r="G4757" s="196">
        <v>96819</v>
      </c>
      <c r="H4757" s="196" t="s">
        <v>4904</v>
      </c>
      <c r="I4757" s="196" t="s">
        <v>96</v>
      </c>
      <c r="J4757" s="196" t="s">
        <v>62</v>
      </c>
      <c r="K4757" s="197">
        <v>25.31</v>
      </c>
      <c r="L4757" s="196" t="s">
        <v>63</v>
      </c>
      <c r="M4757"/>
    </row>
    <row r="4758" spans="1:13" ht="13.5" hidden="1" x14ac:dyDescent="0.25">
      <c r="A4758" s="196" t="s">
        <v>3761</v>
      </c>
      <c r="B4758" s="196" t="s">
        <v>3762</v>
      </c>
      <c r="C4758" s="196" t="s">
        <v>3106</v>
      </c>
      <c r="D4758" s="196" t="s">
        <v>4012</v>
      </c>
      <c r="E4758" s="197" t="s">
        <v>11</v>
      </c>
      <c r="F4758" s="196" t="s">
        <v>11</v>
      </c>
      <c r="G4758" s="196">
        <v>96820</v>
      </c>
      <c r="H4758" s="196" t="s">
        <v>4905</v>
      </c>
      <c r="I4758" s="196" t="s">
        <v>96</v>
      </c>
      <c r="J4758" s="196" t="s">
        <v>62</v>
      </c>
      <c r="K4758" s="197">
        <v>44.04</v>
      </c>
      <c r="L4758" s="196" t="s">
        <v>63</v>
      </c>
      <c r="M4758"/>
    </row>
    <row r="4759" spans="1:13" ht="13.5" hidden="1" x14ac:dyDescent="0.25">
      <c r="A4759" s="196" t="s">
        <v>3761</v>
      </c>
      <c r="B4759" s="196" t="s">
        <v>3762</v>
      </c>
      <c r="C4759" s="196" t="s">
        <v>3106</v>
      </c>
      <c r="D4759" s="196" t="s">
        <v>4012</v>
      </c>
      <c r="E4759" s="197" t="s">
        <v>11</v>
      </c>
      <c r="F4759" s="196" t="s">
        <v>11</v>
      </c>
      <c r="G4759" s="196">
        <v>96821</v>
      </c>
      <c r="H4759" s="196" t="s">
        <v>4906</v>
      </c>
      <c r="I4759" s="196" t="s">
        <v>96</v>
      </c>
      <c r="J4759" s="196" t="s">
        <v>62</v>
      </c>
      <c r="K4759" s="197">
        <v>40.840000000000003</v>
      </c>
      <c r="L4759" s="196" t="s">
        <v>63</v>
      </c>
      <c r="M4759"/>
    </row>
    <row r="4760" spans="1:13" ht="13.5" hidden="1" x14ac:dyDescent="0.25">
      <c r="A4760" s="196" t="s">
        <v>3761</v>
      </c>
      <c r="B4760" s="196" t="s">
        <v>3762</v>
      </c>
      <c r="C4760" s="196" t="s">
        <v>3106</v>
      </c>
      <c r="D4760" s="196" t="s">
        <v>4012</v>
      </c>
      <c r="E4760" s="197" t="s">
        <v>11</v>
      </c>
      <c r="F4760" s="196" t="s">
        <v>11</v>
      </c>
      <c r="G4760" s="196">
        <v>96822</v>
      </c>
      <c r="H4760" s="196" t="s">
        <v>4907</v>
      </c>
      <c r="I4760" s="196" t="s">
        <v>96</v>
      </c>
      <c r="J4760" s="196" t="s">
        <v>62</v>
      </c>
      <c r="K4760" s="197">
        <v>32.96</v>
      </c>
      <c r="L4760" s="196" t="s">
        <v>63</v>
      </c>
      <c r="M4760"/>
    </row>
    <row r="4761" spans="1:13" ht="13.5" hidden="1" x14ac:dyDescent="0.25">
      <c r="A4761" s="196" t="s">
        <v>3761</v>
      </c>
      <c r="B4761" s="196" t="s">
        <v>3762</v>
      </c>
      <c r="C4761" s="196" t="s">
        <v>3106</v>
      </c>
      <c r="D4761" s="196" t="s">
        <v>4012</v>
      </c>
      <c r="E4761" s="197" t="s">
        <v>11</v>
      </c>
      <c r="F4761" s="196" t="s">
        <v>11</v>
      </c>
      <c r="G4761" s="196">
        <v>96823</v>
      </c>
      <c r="H4761" s="196" t="s">
        <v>4908</v>
      </c>
      <c r="I4761" s="196" t="s">
        <v>96</v>
      </c>
      <c r="J4761" s="196" t="s">
        <v>62</v>
      </c>
      <c r="K4761" s="197">
        <v>12.48</v>
      </c>
      <c r="L4761" s="196" t="s">
        <v>63</v>
      </c>
      <c r="M4761"/>
    </row>
    <row r="4762" spans="1:13" ht="13.5" hidden="1" x14ac:dyDescent="0.25">
      <c r="A4762" s="196" t="s">
        <v>3761</v>
      </c>
      <c r="B4762" s="196" t="s">
        <v>3762</v>
      </c>
      <c r="C4762" s="196" t="s">
        <v>3106</v>
      </c>
      <c r="D4762" s="196" t="s">
        <v>4012</v>
      </c>
      <c r="E4762" s="197" t="s">
        <v>11</v>
      </c>
      <c r="F4762" s="196" t="s">
        <v>11</v>
      </c>
      <c r="G4762" s="196">
        <v>96824</v>
      </c>
      <c r="H4762" s="196" t="s">
        <v>4909</v>
      </c>
      <c r="I4762" s="196" t="s">
        <v>96</v>
      </c>
      <c r="J4762" s="196" t="s">
        <v>62</v>
      </c>
      <c r="K4762" s="197">
        <v>19.670000000000002</v>
      </c>
      <c r="L4762" s="196" t="s">
        <v>63</v>
      </c>
      <c r="M4762"/>
    </row>
    <row r="4763" spans="1:13" ht="13.5" hidden="1" x14ac:dyDescent="0.25">
      <c r="A4763" s="196" t="s">
        <v>3761</v>
      </c>
      <c r="B4763" s="196" t="s">
        <v>3762</v>
      </c>
      <c r="C4763" s="196" t="s">
        <v>3106</v>
      </c>
      <c r="D4763" s="196" t="s">
        <v>4012</v>
      </c>
      <c r="E4763" s="197" t="s">
        <v>11</v>
      </c>
      <c r="F4763" s="196" t="s">
        <v>11</v>
      </c>
      <c r="G4763" s="196">
        <v>96826</v>
      </c>
      <c r="H4763" s="196" t="s">
        <v>4910</v>
      </c>
      <c r="I4763" s="196" t="s">
        <v>96</v>
      </c>
      <c r="J4763" s="196" t="s">
        <v>62</v>
      </c>
      <c r="K4763" s="197">
        <v>14.52</v>
      </c>
      <c r="L4763" s="196" t="s">
        <v>63</v>
      </c>
      <c r="M4763"/>
    </row>
    <row r="4764" spans="1:13" ht="13.5" hidden="1" x14ac:dyDescent="0.25">
      <c r="A4764" s="196" t="s">
        <v>3761</v>
      </c>
      <c r="B4764" s="196" t="s">
        <v>3762</v>
      </c>
      <c r="C4764" s="196" t="s">
        <v>3106</v>
      </c>
      <c r="D4764" s="196" t="s">
        <v>4012</v>
      </c>
      <c r="E4764" s="197" t="s">
        <v>11</v>
      </c>
      <c r="F4764" s="196" t="s">
        <v>11</v>
      </c>
      <c r="G4764" s="196">
        <v>96827</v>
      </c>
      <c r="H4764" s="196" t="s">
        <v>4911</v>
      </c>
      <c r="I4764" s="196" t="s">
        <v>96</v>
      </c>
      <c r="J4764" s="196" t="s">
        <v>62</v>
      </c>
      <c r="K4764" s="197">
        <v>21.34</v>
      </c>
      <c r="L4764" s="196" t="s">
        <v>63</v>
      </c>
      <c r="M4764"/>
    </row>
    <row r="4765" spans="1:13" ht="13.5" hidden="1" x14ac:dyDescent="0.25">
      <c r="A4765" s="196" t="s">
        <v>3761</v>
      </c>
      <c r="B4765" s="196" t="s">
        <v>3762</v>
      </c>
      <c r="C4765" s="196" t="s">
        <v>3106</v>
      </c>
      <c r="D4765" s="196" t="s">
        <v>4012</v>
      </c>
      <c r="E4765" s="197" t="s">
        <v>11</v>
      </c>
      <c r="F4765" s="196" t="s">
        <v>11</v>
      </c>
      <c r="G4765" s="196">
        <v>96828</v>
      </c>
      <c r="H4765" s="196" t="s">
        <v>4912</v>
      </c>
      <c r="I4765" s="196" t="s">
        <v>96</v>
      </c>
      <c r="J4765" s="196" t="s">
        <v>62</v>
      </c>
      <c r="K4765" s="197">
        <v>26.03</v>
      </c>
      <c r="L4765" s="196" t="s">
        <v>63</v>
      </c>
      <c r="M4765"/>
    </row>
    <row r="4766" spans="1:13" ht="13.5" hidden="1" x14ac:dyDescent="0.25">
      <c r="A4766" s="196" t="s">
        <v>3761</v>
      </c>
      <c r="B4766" s="196" t="s">
        <v>3762</v>
      </c>
      <c r="C4766" s="196" t="s">
        <v>3106</v>
      </c>
      <c r="D4766" s="196" t="s">
        <v>4012</v>
      </c>
      <c r="E4766" s="197" t="s">
        <v>11</v>
      </c>
      <c r="F4766" s="196" t="s">
        <v>11</v>
      </c>
      <c r="G4766" s="196">
        <v>96829</v>
      </c>
      <c r="H4766" s="196" t="s">
        <v>4913</v>
      </c>
      <c r="I4766" s="196" t="s">
        <v>96</v>
      </c>
      <c r="J4766" s="196" t="s">
        <v>62</v>
      </c>
      <c r="K4766" s="197">
        <v>19.489999999999998</v>
      </c>
      <c r="L4766" s="196" t="s">
        <v>63</v>
      </c>
      <c r="M4766"/>
    </row>
    <row r="4767" spans="1:13" ht="13.5" hidden="1" x14ac:dyDescent="0.25">
      <c r="A4767" s="196" t="s">
        <v>3761</v>
      </c>
      <c r="B4767" s="196" t="s">
        <v>3762</v>
      </c>
      <c r="C4767" s="196" t="s">
        <v>3106</v>
      </c>
      <c r="D4767" s="196" t="s">
        <v>4012</v>
      </c>
      <c r="E4767" s="197" t="s">
        <v>11</v>
      </c>
      <c r="F4767" s="196" t="s">
        <v>11</v>
      </c>
      <c r="G4767" s="196">
        <v>96830</v>
      </c>
      <c r="H4767" s="196" t="s">
        <v>4914</v>
      </c>
      <c r="I4767" s="196" t="s">
        <v>96</v>
      </c>
      <c r="J4767" s="196" t="s">
        <v>62</v>
      </c>
      <c r="K4767" s="197">
        <v>22.2</v>
      </c>
      <c r="L4767" s="196" t="s">
        <v>63</v>
      </c>
      <c r="M4767"/>
    </row>
    <row r="4768" spans="1:13" ht="13.5" hidden="1" x14ac:dyDescent="0.25">
      <c r="A4768" s="196" t="s">
        <v>3761</v>
      </c>
      <c r="B4768" s="196" t="s">
        <v>3762</v>
      </c>
      <c r="C4768" s="196" t="s">
        <v>3106</v>
      </c>
      <c r="D4768" s="196" t="s">
        <v>4012</v>
      </c>
      <c r="E4768" s="197" t="s">
        <v>11</v>
      </c>
      <c r="F4768" s="196" t="s">
        <v>11</v>
      </c>
      <c r="G4768" s="196">
        <v>96832</v>
      </c>
      <c r="H4768" s="196" t="s">
        <v>4915</v>
      </c>
      <c r="I4768" s="196" t="s">
        <v>96</v>
      </c>
      <c r="J4768" s="196" t="s">
        <v>62</v>
      </c>
      <c r="K4768" s="197">
        <v>32.130000000000003</v>
      </c>
      <c r="L4768" s="196" t="s">
        <v>63</v>
      </c>
      <c r="M4768"/>
    </row>
    <row r="4769" spans="1:13" ht="13.5" hidden="1" x14ac:dyDescent="0.25">
      <c r="A4769" s="196" t="s">
        <v>3761</v>
      </c>
      <c r="B4769" s="196" t="s">
        <v>3762</v>
      </c>
      <c r="C4769" s="196" t="s">
        <v>3106</v>
      </c>
      <c r="D4769" s="196" t="s">
        <v>4012</v>
      </c>
      <c r="E4769" s="197" t="s">
        <v>11</v>
      </c>
      <c r="F4769" s="196" t="s">
        <v>11</v>
      </c>
      <c r="G4769" s="196">
        <v>96833</v>
      </c>
      <c r="H4769" s="196" t="s">
        <v>4916</v>
      </c>
      <c r="I4769" s="196" t="s">
        <v>96</v>
      </c>
      <c r="J4769" s="196" t="s">
        <v>62</v>
      </c>
      <c r="K4769" s="197">
        <v>24.57</v>
      </c>
      <c r="L4769" s="196" t="s">
        <v>63</v>
      </c>
      <c r="M4769"/>
    </row>
    <row r="4770" spans="1:13" ht="13.5" hidden="1" x14ac:dyDescent="0.25">
      <c r="A4770" s="196" t="s">
        <v>3761</v>
      </c>
      <c r="B4770" s="196" t="s">
        <v>3762</v>
      </c>
      <c r="C4770" s="196" t="s">
        <v>3106</v>
      </c>
      <c r="D4770" s="196" t="s">
        <v>4012</v>
      </c>
      <c r="E4770" s="197" t="s">
        <v>11</v>
      </c>
      <c r="F4770" s="196" t="s">
        <v>11</v>
      </c>
      <c r="G4770" s="196">
        <v>96834</v>
      </c>
      <c r="H4770" s="196" t="s">
        <v>4917</v>
      </c>
      <c r="I4770" s="196" t="s">
        <v>96</v>
      </c>
      <c r="J4770" s="196" t="s">
        <v>62</v>
      </c>
      <c r="K4770" s="197">
        <v>29.8</v>
      </c>
      <c r="L4770" s="196" t="s">
        <v>63</v>
      </c>
      <c r="M4770"/>
    </row>
    <row r="4771" spans="1:13" ht="13.5" hidden="1" x14ac:dyDescent="0.25">
      <c r="A4771" s="196" t="s">
        <v>3761</v>
      </c>
      <c r="B4771" s="196" t="s">
        <v>3762</v>
      </c>
      <c r="C4771" s="196" t="s">
        <v>3106</v>
      </c>
      <c r="D4771" s="196" t="s">
        <v>4012</v>
      </c>
      <c r="E4771" s="197" t="s">
        <v>11</v>
      </c>
      <c r="F4771" s="196" t="s">
        <v>11</v>
      </c>
      <c r="G4771" s="196">
        <v>96836</v>
      </c>
      <c r="H4771" s="196" t="s">
        <v>4918</v>
      </c>
      <c r="I4771" s="196" t="s">
        <v>96</v>
      </c>
      <c r="J4771" s="196" t="s">
        <v>62</v>
      </c>
      <c r="K4771" s="197">
        <v>34.950000000000003</v>
      </c>
      <c r="L4771" s="196" t="s">
        <v>63</v>
      </c>
      <c r="M4771"/>
    </row>
    <row r="4772" spans="1:13" ht="13.5" hidden="1" x14ac:dyDescent="0.25">
      <c r="A4772" s="196" t="s">
        <v>3761</v>
      </c>
      <c r="B4772" s="196" t="s">
        <v>3762</v>
      </c>
      <c r="C4772" s="196" t="s">
        <v>3106</v>
      </c>
      <c r="D4772" s="196" t="s">
        <v>4012</v>
      </c>
      <c r="E4772" s="197" t="s">
        <v>11</v>
      </c>
      <c r="F4772" s="196" t="s">
        <v>11</v>
      </c>
      <c r="G4772" s="196">
        <v>96837</v>
      </c>
      <c r="H4772" s="196" t="s">
        <v>4919</v>
      </c>
      <c r="I4772" s="196" t="s">
        <v>96</v>
      </c>
      <c r="J4772" s="196" t="s">
        <v>62</v>
      </c>
      <c r="K4772" s="197">
        <v>23.59</v>
      </c>
      <c r="L4772" s="196" t="s">
        <v>63</v>
      </c>
      <c r="M4772"/>
    </row>
    <row r="4773" spans="1:13" ht="13.5" hidden="1" x14ac:dyDescent="0.25">
      <c r="A4773" s="196" t="s">
        <v>3761</v>
      </c>
      <c r="B4773" s="196" t="s">
        <v>3762</v>
      </c>
      <c r="C4773" s="196" t="s">
        <v>3106</v>
      </c>
      <c r="D4773" s="196" t="s">
        <v>4012</v>
      </c>
      <c r="E4773" s="197" t="s">
        <v>11</v>
      </c>
      <c r="F4773" s="196" t="s">
        <v>11</v>
      </c>
      <c r="G4773" s="196">
        <v>96838</v>
      </c>
      <c r="H4773" s="196" t="s">
        <v>4920</v>
      </c>
      <c r="I4773" s="196" t="s">
        <v>96</v>
      </c>
      <c r="J4773" s="196" t="s">
        <v>62</v>
      </c>
      <c r="K4773" s="197">
        <v>28.83</v>
      </c>
      <c r="L4773" s="196" t="s">
        <v>63</v>
      </c>
      <c r="M4773"/>
    </row>
    <row r="4774" spans="1:13" ht="13.5" hidden="1" x14ac:dyDescent="0.25">
      <c r="A4774" s="196" t="s">
        <v>3761</v>
      </c>
      <c r="B4774" s="196" t="s">
        <v>3762</v>
      </c>
      <c r="C4774" s="196" t="s">
        <v>3106</v>
      </c>
      <c r="D4774" s="196" t="s">
        <v>4012</v>
      </c>
      <c r="E4774" s="197" t="s">
        <v>11</v>
      </c>
      <c r="F4774" s="196" t="s">
        <v>11</v>
      </c>
      <c r="G4774" s="196">
        <v>96839</v>
      </c>
      <c r="H4774" s="196" t="s">
        <v>4921</v>
      </c>
      <c r="I4774" s="196" t="s">
        <v>96</v>
      </c>
      <c r="J4774" s="196" t="s">
        <v>62</v>
      </c>
      <c r="K4774" s="197">
        <v>29.66</v>
      </c>
      <c r="L4774" s="196" t="s">
        <v>63</v>
      </c>
      <c r="M4774"/>
    </row>
    <row r="4775" spans="1:13" ht="13.5" hidden="1" x14ac:dyDescent="0.25">
      <c r="A4775" s="196" t="s">
        <v>3761</v>
      </c>
      <c r="B4775" s="196" t="s">
        <v>3762</v>
      </c>
      <c r="C4775" s="196" t="s">
        <v>3106</v>
      </c>
      <c r="D4775" s="196" t="s">
        <v>4012</v>
      </c>
      <c r="E4775" s="197" t="s">
        <v>11</v>
      </c>
      <c r="F4775" s="196" t="s">
        <v>11</v>
      </c>
      <c r="G4775" s="196">
        <v>96840</v>
      </c>
      <c r="H4775" s="196" t="s">
        <v>4922</v>
      </c>
      <c r="I4775" s="196" t="s">
        <v>96</v>
      </c>
      <c r="J4775" s="196" t="s">
        <v>62</v>
      </c>
      <c r="K4775" s="197">
        <v>28.41</v>
      </c>
      <c r="L4775" s="196" t="s">
        <v>63</v>
      </c>
      <c r="M4775"/>
    </row>
    <row r="4776" spans="1:13" ht="13.5" hidden="1" x14ac:dyDescent="0.25">
      <c r="A4776" s="196" t="s">
        <v>3761</v>
      </c>
      <c r="B4776" s="196" t="s">
        <v>3762</v>
      </c>
      <c r="C4776" s="196" t="s">
        <v>3106</v>
      </c>
      <c r="D4776" s="196" t="s">
        <v>4012</v>
      </c>
      <c r="E4776" s="197" t="s">
        <v>11</v>
      </c>
      <c r="F4776" s="196" t="s">
        <v>11</v>
      </c>
      <c r="G4776" s="196">
        <v>96841</v>
      </c>
      <c r="H4776" s="196" t="s">
        <v>4923</v>
      </c>
      <c r="I4776" s="196" t="s">
        <v>96</v>
      </c>
      <c r="J4776" s="196" t="s">
        <v>62</v>
      </c>
      <c r="K4776" s="197">
        <v>31.83</v>
      </c>
      <c r="L4776" s="196" t="s">
        <v>63</v>
      </c>
      <c r="M4776"/>
    </row>
    <row r="4777" spans="1:13" ht="13.5" hidden="1" x14ac:dyDescent="0.25">
      <c r="A4777" s="196" t="s">
        <v>3761</v>
      </c>
      <c r="B4777" s="196" t="s">
        <v>3762</v>
      </c>
      <c r="C4777" s="196" t="s">
        <v>3106</v>
      </c>
      <c r="D4777" s="196" t="s">
        <v>4012</v>
      </c>
      <c r="E4777" s="197" t="s">
        <v>11</v>
      </c>
      <c r="F4777" s="196" t="s">
        <v>11</v>
      </c>
      <c r="G4777" s="196">
        <v>96842</v>
      </c>
      <c r="H4777" s="196" t="s">
        <v>4924</v>
      </c>
      <c r="I4777" s="196" t="s">
        <v>96</v>
      </c>
      <c r="J4777" s="196" t="s">
        <v>62</v>
      </c>
      <c r="K4777" s="197">
        <v>36.29</v>
      </c>
      <c r="L4777" s="196" t="s">
        <v>63</v>
      </c>
      <c r="M4777"/>
    </row>
    <row r="4778" spans="1:13" ht="13.5" hidden="1" x14ac:dyDescent="0.25">
      <c r="A4778" s="196" t="s">
        <v>3761</v>
      </c>
      <c r="B4778" s="196" t="s">
        <v>3762</v>
      </c>
      <c r="C4778" s="196" t="s">
        <v>3106</v>
      </c>
      <c r="D4778" s="196" t="s">
        <v>4012</v>
      </c>
      <c r="E4778" s="197" t="s">
        <v>11</v>
      </c>
      <c r="F4778" s="196" t="s">
        <v>11</v>
      </c>
      <c r="G4778" s="196">
        <v>96843</v>
      </c>
      <c r="H4778" s="196" t="s">
        <v>4925</v>
      </c>
      <c r="I4778" s="196" t="s">
        <v>96</v>
      </c>
      <c r="J4778" s="196" t="s">
        <v>62</v>
      </c>
      <c r="K4778" s="197">
        <v>32.96</v>
      </c>
      <c r="L4778" s="196" t="s">
        <v>63</v>
      </c>
      <c r="M4778"/>
    </row>
    <row r="4779" spans="1:13" ht="13.5" hidden="1" x14ac:dyDescent="0.25">
      <c r="A4779" s="196" t="s">
        <v>3761</v>
      </c>
      <c r="B4779" s="196" t="s">
        <v>3762</v>
      </c>
      <c r="C4779" s="196" t="s">
        <v>3106</v>
      </c>
      <c r="D4779" s="196" t="s">
        <v>4012</v>
      </c>
      <c r="E4779" s="197" t="s">
        <v>11</v>
      </c>
      <c r="F4779" s="196" t="s">
        <v>11</v>
      </c>
      <c r="G4779" s="196">
        <v>96844</v>
      </c>
      <c r="H4779" s="196" t="s">
        <v>4926</v>
      </c>
      <c r="I4779" s="196" t="s">
        <v>96</v>
      </c>
      <c r="J4779" s="196" t="s">
        <v>62</v>
      </c>
      <c r="K4779" s="197">
        <v>37.74</v>
      </c>
      <c r="L4779" s="196" t="s">
        <v>63</v>
      </c>
      <c r="M4779"/>
    </row>
    <row r="4780" spans="1:13" ht="13.5" hidden="1" x14ac:dyDescent="0.25">
      <c r="A4780" s="196" t="s">
        <v>3761</v>
      </c>
      <c r="B4780" s="196" t="s">
        <v>3762</v>
      </c>
      <c r="C4780" s="196" t="s">
        <v>3106</v>
      </c>
      <c r="D4780" s="196" t="s">
        <v>4012</v>
      </c>
      <c r="E4780" s="197" t="s">
        <v>11</v>
      </c>
      <c r="F4780" s="196" t="s">
        <v>11</v>
      </c>
      <c r="G4780" s="196">
        <v>96845</v>
      </c>
      <c r="H4780" s="196" t="s">
        <v>4927</v>
      </c>
      <c r="I4780" s="196" t="s">
        <v>96</v>
      </c>
      <c r="J4780" s="196" t="s">
        <v>62</v>
      </c>
      <c r="K4780" s="197">
        <v>43.24</v>
      </c>
      <c r="L4780" s="196" t="s">
        <v>63</v>
      </c>
      <c r="M4780"/>
    </row>
    <row r="4781" spans="1:13" ht="13.5" hidden="1" x14ac:dyDescent="0.25">
      <c r="A4781" s="196" t="s">
        <v>3761</v>
      </c>
      <c r="B4781" s="196" t="s">
        <v>3762</v>
      </c>
      <c r="C4781" s="196" t="s">
        <v>3106</v>
      </c>
      <c r="D4781" s="196" t="s">
        <v>4012</v>
      </c>
      <c r="E4781" s="197" t="s">
        <v>11</v>
      </c>
      <c r="F4781" s="196" t="s">
        <v>11</v>
      </c>
      <c r="G4781" s="196">
        <v>96846</v>
      </c>
      <c r="H4781" s="196" t="s">
        <v>4928</v>
      </c>
      <c r="I4781" s="196" t="s">
        <v>96</v>
      </c>
      <c r="J4781" s="196" t="s">
        <v>62</v>
      </c>
      <c r="K4781" s="197">
        <v>41.82</v>
      </c>
      <c r="L4781" s="196" t="s">
        <v>63</v>
      </c>
      <c r="M4781"/>
    </row>
    <row r="4782" spans="1:13" ht="13.5" hidden="1" x14ac:dyDescent="0.25">
      <c r="A4782" s="196" t="s">
        <v>3761</v>
      </c>
      <c r="B4782" s="196" t="s">
        <v>3762</v>
      </c>
      <c r="C4782" s="196" t="s">
        <v>3106</v>
      </c>
      <c r="D4782" s="196" t="s">
        <v>4012</v>
      </c>
      <c r="E4782" s="197" t="s">
        <v>11</v>
      </c>
      <c r="F4782" s="196" t="s">
        <v>11</v>
      </c>
      <c r="G4782" s="196">
        <v>96847</v>
      </c>
      <c r="H4782" s="196" t="s">
        <v>4929</v>
      </c>
      <c r="I4782" s="196" t="s">
        <v>96</v>
      </c>
      <c r="J4782" s="196" t="s">
        <v>62</v>
      </c>
      <c r="K4782" s="197">
        <v>41.32</v>
      </c>
      <c r="L4782" s="196" t="s">
        <v>63</v>
      </c>
      <c r="M4782"/>
    </row>
    <row r="4783" spans="1:13" ht="13.5" hidden="1" x14ac:dyDescent="0.25">
      <c r="A4783" s="196" t="s">
        <v>3761</v>
      </c>
      <c r="B4783" s="196" t="s">
        <v>3762</v>
      </c>
      <c r="C4783" s="196" t="s">
        <v>3106</v>
      </c>
      <c r="D4783" s="196" t="s">
        <v>4012</v>
      </c>
      <c r="E4783" s="197" t="s">
        <v>11</v>
      </c>
      <c r="F4783" s="196" t="s">
        <v>11</v>
      </c>
      <c r="G4783" s="196">
        <v>96848</v>
      </c>
      <c r="H4783" s="196" t="s">
        <v>4930</v>
      </c>
      <c r="I4783" s="196" t="s">
        <v>96</v>
      </c>
      <c r="J4783" s="196" t="s">
        <v>62</v>
      </c>
      <c r="K4783" s="197">
        <v>56.93</v>
      </c>
      <c r="L4783" s="196" t="s">
        <v>63</v>
      </c>
      <c r="M4783"/>
    </row>
    <row r="4784" spans="1:13" ht="13.5" hidden="1" x14ac:dyDescent="0.25">
      <c r="A4784" s="196" t="s">
        <v>3761</v>
      </c>
      <c r="B4784" s="196" t="s">
        <v>3762</v>
      </c>
      <c r="C4784" s="196" t="s">
        <v>3106</v>
      </c>
      <c r="D4784" s="196" t="s">
        <v>4012</v>
      </c>
      <c r="E4784" s="197" t="s">
        <v>11</v>
      </c>
      <c r="F4784" s="196" t="s">
        <v>11</v>
      </c>
      <c r="G4784" s="196">
        <v>96849</v>
      </c>
      <c r="H4784" s="196" t="s">
        <v>4931</v>
      </c>
      <c r="I4784" s="196" t="s">
        <v>96</v>
      </c>
      <c r="J4784" s="196" t="s">
        <v>62</v>
      </c>
      <c r="K4784" s="197">
        <v>18.48</v>
      </c>
      <c r="L4784" s="196" t="s">
        <v>63</v>
      </c>
      <c r="M4784"/>
    </row>
    <row r="4785" spans="1:13" ht="13.5" hidden="1" x14ac:dyDescent="0.25">
      <c r="A4785" s="196" t="s">
        <v>3761</v>
      </c>
      <c r="B4785" s="196" t="s">
        <v>3762</v>
      </c>
      <c r="C4785" s="196" t="s">
        <v>3106</v>
      </c>
      <c r="D4785" s="196" t="s">
        <v>4012</v>
      </c>
      <c r="E4785" s="197" t="s">
        <v>11</v>
      </c>
      <c r="F4785" s="196" t="s">
        <v>11</v>
      </c>
      <c r="G4785" s="196">
        <v>96850</v>
      </c>
      <c r="H4785" s="196" t="s">
        <v>4932</v>
      </c>
      <c r="I4785" s="196" t="s">
        <v>96</v>
      </c>
      <c r="J4785" s="196" t="s">
        <v>62</v>
      </c>
      <c r="K4785" s="197">
        <v>26.69</v>
      </c>
      <c r="L4785" s="196" t="s">
        <v>63</v>
      </c>
      <c r="M4785"/>
    </row>
    <row r="4786" spans="1:13" ht="13.5" hidden="1" x14ac:dyDescent="0.25">
      <c r="A4786" s="196" t="s">
        <v>3761</v>
      </c>
      <c r="B4786" s="196" t="s">
        <v>3762</v>
      </c>
      <c r="C4786" s="196" t="s">
        <v>3106</v>
      </c>
      <c r="D4786" s="196" t="s">
        <v>4012</v>
      </c>
      <c r="E4786" s="197" t="s">
        <v>11</v>
      </c>
      <c r="F4786" s="196" t="s">
        <v>11</v>
      </c>
      <c r="G4786" s="196">
        <v>96852</v>
      </c>
      <c r="H4786" s="196" t="s">
        <v>4933</v>
      </c>
      <c r="I4786" s="196" t="s">
        <v>96</v>
      </c>
      <c r="J4786" s="196" t="s">
        <v>62</v>
      </c>
      <c r="K4786" s="197">
        <v>23.32</v>
      </c>
      <c r="L4786" s="196" t="s">
        <v>63</v>
      </c>
      <c r="M4786"/>
    </row>
    <row r="4787" spans="1:13" ht="13.5" hidden="1" x14ac:dyDescent="0.25">
      <c r="A4787" s="196" t="s">
        <v>3761</v>
      </c>
      <c r="B4787" s="196" t="s">
        <v>3762</v>
      </c>
      <c r="C4787" s="196" t="s">
        <v>3106</v>
      </c>
      <c r="D4787" s="196" t="s">
        <v>4012</v>
      </c>
      <c r="E4787" s="197" t="s">
        <v>11</v>
      </c>
      <c r="F4787" s="196" t="s">
        <v>11</v>
      </c>
      <c r="G4787" s="196">
        <v>96853</v>
      </c>
      <c r="H4787" s="196" t="s">
        <v>4934</v>
      </c>
      <c r="I4787" s="196" t="s">
        <v>96</v>
      </c>
      <c r="J4787" s="196" t="s">
        <v>62</v>
      </c>
      <c r="K4787" s="197">
        <v>28.6</v>
      </c>
      <c r="L4787" s="196" t="s">
        <v>63</v>
      </c>
      <c r="M4787"/>
    </row>
    <row r="4788" spans="1:13" ht="13.5" hidden="1" x14ac:dyDescent="0.25">
      <c r="A4788" s="196" t="s">
        <v>3761</v>
      </c>
      <c r="B4788" s="196" t="s">
        <v>3762</v>
      </c>
      <c r="C4788" s="196" t="s">
        <v>3106</v>
      </c>
      <c r="D4788" s="196" t="s">
        <v>4012</v>
      </c>
      <c r="E4788" s="197" t="s">
        <v>11</v>
      </c>
      <c r="F4788" s="196" t="s">
        <v>11</v>
      </c>
      <c r="G4788" s="196">
        <v>96854</v>
      </c>
      <c r="H4788" s="196" t="s">
        <v>4935</v>
      </c>
      <c r="I4788" s="196" t="s">
        <v>96</v>
      </c>
      <c r="J4788" s="196" t="s">
        <v>62</v>
      </c>
      <c r="K4788" s="197">
        <v>34.79</v>
      </c>
      <c r="L4788" s="196" t="s">
        <v>63</v>
      </c>
      <c r="M4788"/>
    </row>
    <row r="4789" spans="1:13" ht="13.5" hidden="1" x14ac:dyDescent="0.25">
      <c r="A4789" s="196" t="s">
        <v>3761</v>
      </c>
      <c r="B4789" s="196" t="s">
        <v>3762</v>
      </c>
      <c r="C4789" s="196" t="s">
        <v>3106</v>
      </c>
      <c r="D4789" s="196" t="s">
        <v>4012</v>
      </c>
      <c r="E4789" s="197" t="s">
        <v>11</v>
      </c>
      <c r="F4789" s="196" t="s">
        <v>11</v>
      </c>
      <c r="G4789" s="196">
        <v>96855</v>
      </c>
      <c r="H4789" s="196" t="s">
        <v>4936</v>
      </c>
      <c r="I4789" s="196" t="s">
        <v>96</v>
      </c>
      <c r="J4789" s="196" t="s">
        <v>62</v>
      </c>
      <c r="K4789" s="197">
        <v>35.57</v>
      </c>
      <c r="L4789" s="196" t="s">
        <v>63</v>
      </c>
      <c r="M4789"/>
    </row>
    <row r="4790" spans="1:13" ht="13.5" hidden="1" x14ac:dyDescent="0.25">
      <c r="A4790" s="196" t="s">
        <v>3761</v>
      </c>
      <c r="B4790" s="196" t="s">
        <v>3762</v>
      </c>
      <c r="C4790" s="196" t="s">
        <v>3106</v>
      </c>
      <c r="D4790" s="196" t="s">
        <v>4012</v>
      </c>
      <c r="E4790" s="197" t="s">
        <v>11</v>
      </c>
      <c r="F4790" s="196" t="s">
        <v>11</v>
      </c>
      <c r="G4790" s="196">
        <v>96856</v>
      </c>
      <c r="H4790" s="196" t="s">
        <v>4937</v>
      </c>
      <c r="I4790" s="196" t="s">
        <v>96</v>
      </c>
      <c r="J4790" s="196" t="s">
        <v>62</v>
      </c>
      <c r="K4790" s="197">
        <v>38.97</v>
      </c>
      <c r="L4790" s="196" t="s">
        <v>63</v>
      </c>
      <c r="M4790"/>
    </row>
    <row r="4791" spans="1:13" ht="13.5" hidden="1" x14ac:dyDescent="0.25">
      <c r="A4791" s="196" t="s">
        <v>3761</v>
      </c>
      <c r="B4791" s="196" t="s">
        <v>3762</v>
      </c>
      <c r="C4791" s="196" t="s">
        <v>3106</v>
      </c>
      <c r="D4791" s="196" t="s">
        <v>4012</v>
      </c>
      <c r="E4791" s="197" t="s">
        <v>11</v>
      </c>
      <c r="F4791" s="196" t="s">
        <v>11</v>
      </c>
      <c r="G4791" s="196">
        <v>96860</v>
      </c>
      <c r="H4791" s="196" t="s">
        <v>4938</v>
      </c>
      <c r="I4791" s="196" t="s">
        <v>96</v>
      </c>
      <c r="J4791" s="196" t="s">
        <v>62</v>
      </c>
      <c r="K4791" s="197">
        <v>33.43</v>
      </c>
      <c r="L4791" s="196" t="s">
        <v>63</v>
      </c>
      <c r="M4791"/>
    </row>
    <row r="4792" spans="1:13" ht="13.5" hidden="1" x14ac:dyDescent="0.25">
      <c r="A4792" s="196" t="s">
        <v>3761</v>
      </c>
      <c r="B4792" s="196" t="s">
        <v>3762</v>
      </c>
      <c r="C4792" s="196" t="s">
        <v>3106</v>
      </c>
      <c r="D4792" s="196" t="s">
        <v>4012</v>
      </c>
      <c r="E4792" s="197" t="s">
        <v>11</v>
      </c>
      <c r="F4792" s="196" t="s">
        <v>11</v>
      </c>
      <c r="G4792" s="196">
        <v>96861</v>
      </c>
      <c r="H4792" s="196" t="s">
        <v>4939</v>
      </c>
      <c r="I4792" s="196" t="s">
        <v>96</v>
      </c>
      <c r="J4792" s="196" t="s">
        <v>62</v>
      </c>
      <c r="K4792" s="197">
        <v>42.06</v>
      </c>
      <c r="L4792" s="196" t="s">
        <v>63</v>
      </c>
      <c r="M4792"/>
    </row>
    <row r="4793" spans="1:13" ht="13.5" hidden="1" x14ac:dyDescent="0.25">
      <c r="A4793" s="196" t="s">
        <v>3761</v>
      </c>
      <c r="B4793" s="196" t="s">
        <v>3762</v>
      </c>
      <c r="C4793" s="196" t="s">
        <v>3106</v>
      </c>
      <c r="D4793" s="196" t="s">
        <v>4012</v>
      </c>
      <c r="E4793" s="197" t="s">
        <v>11</v>
      </c>
      <c r="F4793" s="196" t="s">
        <v>11</v>
      </c>
      <c r="G4793" s="196">
        <v>96862</v>
      </c>
      <c r="H4793" s="196" t="s">
        <v>4940</v>
      </c>
      <c r="I4793" s="196" t="s">
        <v>96</v>
      </c>
      <c r="J4793" s="196" t="s">
        <v>62</v>
      </c>
      <c r="K4793" s="197">
        <v>40.89</v>
      </c>
      <c r="L4793" s="196" t="s">
        <v>63</v>
      </c>
      <c r="M4793"/>
    </row>
    <row r="4794" spans="1:13" ht="13.5" hidden="1" x14ac:dyDescent="0.25">
      <c r="A4794" s="196" t="s">
        <v>3761</v>
      </c>
      <c r="B4794" s="196" t="s">
        <v>3762</v>
      </c>
      <c r="C4794" s="196" t="s">
        <v>3106</v>
      </c>
      <c r="D4794" s="196" t="s">
        <v>4012</v>
      </c>
      <c r="E4794" s="197" t="s">
        <v>11</v>
      </c>
      <c r="F4794" s="196" t="s">
        <v>11</v>
      </c>
      <c r="G4794" s="196">
        <v>96863</v>
      </c>
      <c r="H4794" s="196" t="s">
        <v>4941</v>
      </c>
      <c r="I4794" s="196" t="s">
        <v>96</v>
      </c>
      <c r="J4794" s="196" t="s">
        <v>62</v>
      </c>
      <c r="K4794" s="197">
        <v>43.51</v>
      </c>
      <c r="L4794" s="196" t="s">
        <v>63</v>
      </c>
      <c r="M4794"/>
    </row>
    <row r="4795" spans="1:13" ht="13.5" hidden="1" x14ac:dyDescent="0.25">
      <c r="A4795" s="196" t="s">
        <v>3761</v>
      </c>
      <c r="B4795" s="196" t="s">
        <v>3762</v>
      </c>
      <c r="C4795" s="196" t="s">
        <v>3106</v>
      </c>
      <c r="D4795" s="196" t="s">
        <v>4012</v>
      </c>
      <c r="E4795" s="197" t="s">
        <v>11</v>
      </c>
      <c r="F4795" s="196" t="s">
        <v>11</v>
      </c>
      <c r="G4795" s="196">
        <v>96864</v>
      </c>
      <c r="H4795" s="196" t="s">
        <v>4942</v>
      </c>
      <c r="I4795" s="196" t="s">
        <v>96</v>
      </c>
      <c r="J4795" s="196" t="s">
        <v>62</v>
      </c>
      <c r="K4795" s="197">
        <v>56.63</v>
      </c>
      <c r="L4795" s="196" t="s">
        <v>63</v>
      </c>
      <c r="M4795"/>
    </row>
    <row r="4796" spans="1:13" ht="13.5" hidden="1" x14ac:dyDescent="0.25">
      <c r="A4796" s="196" t="s">
        <v>3761</v>
      </c>
      <c r="B4796" s="196" t="s">
        <v>3762</v>
      </c>
      <c r="C4796" s="196" t="s">
        <v>3106</v>
      </c>
      <c r="D4796" s="196" t="s">
        <v>4012</v>
      </c>
      <c r="E4796" s="197" t="s">
        <v>11</v>
      </c>
      <c r="F4796" s="196" t="s">
        <v>11</v>
      </c>
      <c r="G4796" s="196">
        <v>96865</v>
      </c>
      <c r="H4796" s="196" t="s">
        <v>4943</v>
      </c>
      <c r="I4796" s="196" t="s">
        <v>96</v>
      </c>
      <c r="J4796" s="196" t="s">
        <v>62</v>
      </c>
      <c r="K4796" s="197">
        <v>51.41</v>
      </c>
      <c r="L4796" s="196" t="s">
        <v>63</v>
      </c>
      <c r="M4796"/>
    </row>
    <row r="4797" spans="1:13" ht="13.5" hidden="1" x14ac:dyDescent="0.25">
      <c r="A4797" s="196" t="s">
        <v>3761</v>
      </c>
      <c r="B4797" s="196" t="s">
        <v>3762</v>
      </c>
      <c r="C4797" s="196" t="s">
        <v>3106</v>
      </c>
      <c r="D4797" s="196" t="s">
        <v>4012</v>
      </c>
      <c r="E4797" s="197" t="s">
        <v>11</v>
      </c>
      <c r="F4797" s="196" t="s">
        <v>11</v>
      </c>
      <c r="G4797" s="196">
        <v>96866</v>
      </c>
      <c r="H4797" s="196" t="s">
        <v>4944</v>
      </c>
      <c r="I4797" s="196" t="s">
        <v>96</v>
      </c>
      <c r="J4797" s="196" t="s">
        <v>62</v>
      </c>
      <c r="K4797" s="197">
        <v>73.23</v>
      </c>
      <c r="L4797" s="196" t="s">
        <v>63</v>
      </c>
      <c r="M4797"/>
    </row>
    <row r="4798" spans="1:13" ht="13.5" hidden="1" x14ac:dyDescent="0.25">
      <c r="A4798" s="196" t="s">
        <v>3761</v>
      </c>
      <c r="B4798" s="196" t="s">
        <v>3762</v>
      </c>
      <c r="C4798" s="196" t="s">
        <v>3106</v>
      </c>
      <c r="D4798" s="196" t="s">
        <v>4012</v>
      </c>
      <c r="E4798" s="197" t="s">
        <v>11</v>
      </c>
      <c r="F4798" s="196" t="s">
        <v>11</v>
      </c>
      <c r="G4798" s="196">
        <v>96868</v>
      </c>
      <c r="H4798" s="196" t="s">
        <v>4945</v>
      </c>
      <c r="I4798" s="196" t="s">
        <v>96</v>
      </c>
      <c r="J4798" s="196" t="s">
        <v>62</v>
      </c>
      <c r="K4798" s="197">
        <v>22.03</v>
      </c>
      <c r="L4798" s="196" t="s">
        <v>63</v>
      </c>
      <c r="M4798"/>
    </row>
    <row r="4799" spans="1:13" ht="13.5" hidden="1" x14ac:dyDescent="0.25">
      <c r="A4799" s="196" t="s">
        <v>3761</v>
      </c>
      <c r="B4799" s="196" t="s">
        <v>3762</v>
      </c>
      <c r="C4799" s="196" t="s">
        <v>3106</v>
      </c>
      <c r="D4799" s="196" t="s">
        <v>4012</v>
      </c>
      <c r="E4799" s="197" t="s">
        <v>11</v>
      </c>
      <c r="F4799" s="196" t="s">
        <v>11</v>
      </c>
      <c r="G4799" s="196">
        <v>96869</v>
      </c>
      <c r="H4799" s="196" t="s">
        <v>4946</v>
      </c>
      <c r="I4799" s="196" t="s">
        <v>96</v>
      </c>
      <c r="J4799" s="196" t="s">
        <v>62</v>
      </c>
      <c r="K4799" s="197">
        <v>32.69</v>
      </c>
      <c r="L4799" s="196" t="s">
        <v>63</v>
      </c>
      <c r="M4799"/>
    </row>
    <row r="4800" spans="1:13" ht="13.5" hidden="1" x14ac:dyDescent="0.25">
      <c r="A4800" s="196" t="s">
        <v>3761</v>
      </c>
      <c r="B4800" s="196" t="s">
        <v>3762</v>
      </c>
      <c r="C4800" s="196" t="s">
        <v>3106</v>
      </c>
      <c r="D4800" s="196" t="s">
        <v>4012</v>
      </c>
      <c r="E4800" s="197" t="s">
        <v>11</v>
      </c>
      <c r="F4800" s="196" t="s">
        <v>11</v>
      </c>
      <c r="G4800" s="196">
        <v>96870</v>
      </c>
      <c r="H4800" s="196" t="s">
        <v>4947</v>
      </c>
      <c r="I4800" s="196" t="s">
        <v>96</v>
      </c>
      <c r="J4800" s="196" t="s">
        <v>62</v>
      </c>
      <c r="K4800" s="197">
        <v>47.98</v>
      </c>
      <c r="L4800" s="196" t="s">
        <v>63</v>
      </c>
      <c r="M4800"/>
    </row>
    <row r="4801" spans="1:13" ht="13.5" hidden="1" x14ac:dyDescent="0.25">
      <c r="A4801" s="196" t="s">
        <v>3761</v>
      </c>
      <c r="B4801" s="196" t="s">
        <v>3762</v>
      </c>
      <c r="C4801" s="196" t="s">
        <v>3106</v>
      </c>
      <c r="D4801" s="196" t="s">
        <v>4012</v>
      </c>
      <c r="E4801" s="197" t="s">
        <v>11</v>
      </c>
      <c r="F4801" s="196" t="s">
        <v>11</v>
      </c>
      <c r="G4801" s="196">
        <v>96871</v>
      </c>
      <c r="H4801" s="196" t="s">
        <v>4948</v>
      </c>
      <c r="I4801" s="196" t="s">
        <v>96</v>
      </c>
      <c r="J4801" s="196" t="s">
        <v>62</v>
      </c>
      <c r="K4801" s="197">
        <v>55.22</v>
      </c>
      <c r="L4801" s="196" t="s">
        <v>63</v>
      </c>
      <c r="M4801"/>
    </row>
    <row r="4802" spans="1:13" ht="13.5" hidden="1" x14ac:dyDescent="0.25">
      <c r="A4802" s="196" t="s">
        <v>3761</v>
      </c>
      <c r="B4802" s="196" t="s">
        <v>3762</v>
      </c>
      <c r="C4802" s="196" t="s">
        <v>3106</v>
      </c>
      <c r="D4802" s="196" t="s">
        <v>4012</v>
      </c>
      <c r="E4802" s="197" t="s">
        <v>11</v>
      </c>
      <c r="F4802" s="196" t="s">
        <v>11</v>
      </c>
      <c r="G4802" s="196">
        <v>96872</v>
      </c>
      <c r="H4802" s="196" t="s">
        <v>4949</v>
      </c>
      <c r="I4802" s="196" t="s">
        <v>96</v>
      </c>
      <c r="J4802" s="196" t="s">
        <v>62</v>
      </c>
      <c r="K4802" s="197">
        <v>52.29</v>
      </c>
      <c r="L4802" s="196" t="s">
        <v>63</v>
      </c>
      <c r="M4802"/>
    </row>
    <row r="4803" spans="1:13" ht="13.5" hidden="1" x14ac:dyDescent="0.25">
      <c r="A4803" s="196" t="s">
        <v>3761</v>
      </c>
      <c r="B4803" s="196" t="s">
        <v>3762</v>
      </c>
      <c r="C4803" s="196" t="s">
        <v>3106</v>
      </c>
      <c r="D4803" s="196" t="s">
        <v>4012</v>
      </c>
      <c r="E4803" s="197" t="s">
        <v>11</v>
      </c>
      <c r="F4803" s="196" t="s">
        <v>11</v>
      </c>
      <c r="G4803" s="196">
        <v>96873</v>
      </c>
      <c r="H4803" s="196" t="s">
        <v>4950</v>
      </c>
      <c r="I4803" s="196" t="s">
        <v>96</v>
      </c>
      <c r="J4803" s="196" t="s">
        <v>62</v>
      </c>
      <c r="K4803" s="197">
        <v>68.39</v>
      </c>
      <c r="L4803" s="196" t="s">
        <v>63</v>
      </c>
      <c r="M4803"/>
    </row>
    <row r="4804" spans="1:13" ht="13.5" hidden="1" x14ac:dyDescent="0.25">
      <c r="A4804" s="196" t="s">
        <v>3761</v>
      </c>
      <c r="B4804" s="196" t="s">
        <v>3762</v>
      </c>
      <c r="C4804" s="196" t="s">
        <v>3106</v>
      </c>
      <c r="D4804" s="196" t="s">
        <v>4012</v>
      </c>
      <c r="E4804" s="197" t="s">
        <v>11</v>
      </c>
      <c r="F4804" s="196" t="s">
        <v>11</v>
      </c>
      <c r="G4804" s="196">
        <v>96874</v>
      </c>
      <c r="H4804" s="196" t="s">
        <v>4951</v>
      </c>
      <c r="I4804" s="196" t="s">
        <v>96</v>
      </c>
      <c r="J4804" s="196" t="s">
        <v>62</v>
      </c>
      <c r="K4804" s="197">
        <v>63.38</v>
      </c>
      <c r="L4804" s="196" t="s">
        <v>63</v>
      </c>
      <c r="M4804"/>
    </row>
    <row r="4805" spans="1:13" ht="13.5" hidden="1" x14ac:dyDescent="0.25">
      <c r="A4805" s="196" t="s">
        <v>3761</v>
      </c>
      <c r="B4805" s="196" t="s">
        <v>3762</v>
      </c>
      <c r="C4805" s="196" t="s">
        <v>3106</v>
      </c>
      <c r="D4805" s="196" t="s">
        <v>4012</v>
      </c>
      <c r="E4805" s="197" t="s">
        <v>11</v>
      </c>
      <c r="F4805" s="196" t="s">
        <v>11</v>
      </c>
      <c r="G4805" s="196">
        <v>96875</v>
      </c>
      <c r="H4805" s="196" t="s">
        <v>4952</v>
      </c>
      <c r="I4805" s="196" t="s">
        <v>96</v>
      </c>
      <c r="J4805" s="196" t="s">
        <v>62</v>
      </c>
      <c r="K4805" s="197">
        <v>81.680000000000007</v>
      </c>
      <c r="L4805" s="196" t="s">
        <v>63</v>
      </c>
      <c r="M4805"/>
    </row>
    <row r="4806" spans="1:13" ht="13.5" hidden="1" x14ac:dyDescent="0.25">
      <c r="A4806" s="196" t="s">
        <v>3761</v>
      </c>
      <c r="B4806" s="196" t="s">
        <v>3762</v>
      </c>
      <c r="C4806" s="196" t="s">
        <v>3106</v>
      </c>
      <c r="D4806" s="196" t="s">
        <v>4012</v>
      </c>
      <c r="E4806" s="197" t="s">
        <v>11</v>
      </c>
      <c r="F4806" s="196" t="s">
        <v>11</v>
      </c>
      <c r="G4806" s="196">
        <v>96876</v>
      </c>
      <c r="H4806" s="196" t="s">
        <v>4953</v>
      </c>
      <c r="I4806" s="196" t="s">
        <v>96</v>
      </c>
      <c r="J4806" s="196" t="s">
        <v>62</v>
      </c>
      <c r="K4806" s="197">
        <v>180.34</v>
      </c>
      <c r="L4806" s="196" t="s">
        <v>63</v>
      </c>
      <c r="M4806"/>
    </row>
    <row r="4807" spans="1:13" ht="13.5" hidden="1" x14ac:dyDescent="0.25">
      <c r="A4807" s="196" t="s">
        <v>3761</v>
      </c>
      <c r="B4807" s="196" t="s">
        <v>3762</v>
      </c>
      <c r="C4807" s="196" t="s">
        <v>3106</v>
      </c>
      <c r="D4807" s="196" t="s">
        <v>4012</v>
      </c>
      <c r="E4807" s="197" t="s">
        <v>11</v>
      </c>
      <c r="F4807" s="196" t="s">
        <v>11</v>
      </c>
      <c r="G4807" s="196">
        <v>96878</v>
      </c>
      <c r="H4807" s="196" t="s">
        <v>4954</v>
      </c>
      <c r="I4807" s="196" t="s">
        <v>96</v>
      </c>
      <c r="J4807" s="196" t="s">
        <v>62</v>
      </c>
      <c r="K4807" s="197">
        <v>201.99</v>
      </c>
      <c r="L4807" s="196" t="s">
        <v>63</v>
      </c>
      <c r="M4807"/>
    </row>
    <row r="4808" spans="1:13" ht="13.5" hidden="1" x14ac:dyDescent="0.25">
      <c r="A4808" s="196" t="s">
        <v>3761</v>
      </c>
      <c r="B4808" s="196" t="s">
        <v>3762</v>
      </c>
      <c r="C4808" s="196" t="s">
        <v>3106</v>
      </c>
      <c r="D4808" s="196" t="s">
        <v>4012</v>
      </c>
      <c r="E4808" s="197" t="s">
        <v>11</v>
      </c>
      <c r="F4808" s="196" t="s">
        <v>11</v>
      </c>
      <c r="G4808" s="196">
        <v>96879</v>
      </c>
      <c r="H4808" s="196" t="s">
        <v>4955</v>
      </c>
      <c r="I4808" s="196" t="s">
        <v>96</v>
      </c>
      <c r="J4808" s="196" t="s">
        <v>62</v>
      </c>
      <c r="K4808" s="197">
        <v>196.17</v>
      </c>
      <c r="L4808" s="196" t="s">
        <v>63</v>
      </c>
      <c r="M4808"/>
    </row>
    <row r="4809" spans="1:13" ht="13.5" hidden="1" x14ac:dyDescent="0.25">
      <c r="A4809" s="196" t="s">
        <v>3761</v>
      </c>
      <c r="B4809" s="196" t="s">
        <v>3762</v>
      </c>
      <c r="C4809" s="196" t="s">
        <v>3106</v>
      </c>
      <c r="D4809" s="196" t="s">
        <v>4012</v>
      </c>
      <c r="E4809" s="197" t="s">
        <v>11</v>
      </c>
      <c r="F4809" s="196" t="s">
        <v>11</v>
      </c>
      <c r="G4809" s="196">
        <v>96881</v>
      </c>
      <c r="H4809" s="196" t="s">
        <v>4956</v>
      </c>
      <c r="I4809" s="196" t="s">
        <v>96</v>
      </c>
      <c r="J4809" s="196" t="s">
        <v>62</v>
      </c>
      <c r="K4809" s="197">
        <v>231.8</v>
      </c>
      <c r="L4809" s="196" t="s">
        <v>63</v>
      </c>
      <c r="M4809"/>
    </row>
    <row r="4810" spans="1:13" ht="13.5" hidden="1" x14ac:dyDescent="0.25">
      <c r="A4810" s="196" t="s">
        <v>3761</v>
      </c>
      <c r="B4810" s="196" t="s">
        <v>3762</v>
      </c>
      <c r="C4810" s="196" t="s">
        <v>3106</v>
      </c>
      <c r="D4810" s="196" t="s">
        <v>4012</v>
      </c>
      <c r="E4810" s="197" t="s">
        <v>11</v>
      </c>
      <c r="F4810" s="196" t="s">
        <v>11</v>
      </c>
      <c r="G4810" s="196">
        <v>97430</v>
      </c>
      <c r="H4810" s="196" t="s">
        <v>4957</v>
      </c>
      <c r="I4810" s="196" t="s">
        <v>96</v>
      </c>
      <c r="J4810" s="196" t="s">
        <v>62</v>
      </c>
      <c r="K4810" s="197">
        <v>46.92</v>
      </c>
      <c r="L4810" s="196" t="s">
        <v>63</v>
      </c>
      <c r="M4810"/>
    </row>
    <row r="4811" spans="1:13" ht="13.5" hidden="1" x14ac:dyDescent="0.25">
      <c r="A4811" s="196" t="s">
        <v>3761</v>
      </c>
      <c r="B4811" s="196" t="s">
        <v>3762</v>
      </c>
      <c r="C4811" s="196" t="s">
        <v>3106</v>
      </c>
      <c r="D4811" s="196" t="s">
        <v>4012</v>
      </c>
      <c r="E4811" s="197" t="s">
        <v>11</v>
      </c>
      <c r="F4811" s="196" t="s">
        <v>11</v>
      </c>
      <c r="G4811" s="196">
        <v>97431</v>
      </c>
      <c r="H4811" s="196" t="s">
        <v>4958</v>
      </c>
      <c r="I4811" s="196" t="s">
        <v>96</v>
      </c>
      <c r="J4811" s="196" t="s">
        <v>62</v>
      </c>
      <c r="K4811" s="197">
        <v>52.64</v>
      </c>
      <c r="L4811" s="196" t="s">
        <v>63</v>
      </c>
      <c r="M4811"/>
    </row>
    <row r="4812" spans="1:13" ht="13.5" hidden="1" x14ac:dyDescent="0.25">
      <c r="A4812" s="196" t="s">
        <v>3761</v>
      </c>
      <c r="B4812" s="196" t="s">
        <v>3762</v>
      </c>
      <c r="C4812" s="196" t="s">
        <v>3106</v>
      </c>
      <c r="D4812" s="196" t="s">
        <v>4012</v>
      </c>
      <c r="E4812" s="197" t="s">
        <v>11</v>
      </c>
      <c r="F4812" s="196" t="s">
        <v>11</v>
      </c>
      <c r="G4812" s="196">
        <v>97432</v>
      </c>
      <c r="H4812" s="196" t="s">
        <v>4959</v>
      </c>
      <c r="I4812" s="196" t="s">
        <v>96</v>
      </c>
      <c r="J4812" s="196" t="s">
        <v>62</v>
      </c>
      <c r="K4812" s="197">
        <v>59.4</v>
      </c>
      <c r="L4812" s="196" t="s">
        <v>63</v>
      </c>
      <c r="M4812"/>
    </row>
    <row r="4813" spans="1:13" ht="13.5" hidden="1" x14ac:dyDescent="0.25">
      <c r="A4813" s="196" t="s">
        <v>3761</v>
      </c>
      <c r="B4813" s="196" t="s">
        <v>3762</v>
      </c>
      <c r="C4813" s="196" t="s">
        <v>3106</v>
      </c>
      <c r="D4813" s="196" t="s">
        <v>4012</v>
      </c>
      <c r="E4813" s="197" t="s">
        <v>11</v>
      </c>
      <c r="F4813" s="196" t="s">
        <v>11</v>
      </c>
      <c r="G4813" s="196">
        <v>97433</v>
      </c>
      <c r="H4813" s="196" t="s">
        <v>4960</v>
      </c>
      <c r="I4813" s="196" t="s">
        <v>96</v>
      </c>
      <c r="J4813" s="196" t="s">
        <v>62</v>
      </c>
      <c r="K4813" s="197">
        <v>101.1</v>
      </c>
      <c r="L4813" s="196" t="s">
        <v>63</v>
      </c>
      <c r="M4813"/>
    </row>
    <row r="4814" spans="1:13" ht="13.5" hidden="1" x14ac:dyDescent="0.25">
      <c r="A4814" s="196" t="s">
        <v>3761</v>
      </c>
      <c r="B4814" s="196" t="s">
        <v>3762</v>
      </c>
      <c r="C4814" s="196" t="s">
        <v>3106</v>
      </c>
      <c r="D4814" s="196" t="s">
        <v>4012</v>
      </c>
      <c r="E4814" s="197" t="s">
        <v>11</v>
      </c>
      <c r="F4814" s="196" t="s">
        <v>11</v>
      </c>
      <c r="G4814" s="196">
        <v>97434</v>
      </c>
      <c r="H4814" s="196" t="s">
        <v>4961</v>
      </c>
      <c r="I4814" s="196" t="s">
        <v>96</v>
      </c>
      <c r="J4814" s="196" t="s">
        <v>62</v>
      </c>
      <c r="K4814" s="197">
        <v>102.79</v>
      </c>
      <c r="L4814" s="196" t="s">
        <v>63</v>
      </c>
      <c r="M4814"/>
    </row>
    <row r="4815" spans="1:13" ht="13.5" hidden="1" x14ac:dyDescent="0.25">
      <c r="A4815" s="196" t="s">
        <v>3761</v>
      </c>
      <c r="B4815" s="196" t="s">
        <v>3762</v>
      </c>
      <c r="C4815" s="196" t="s">
        <v>3106</v>
      </c>
      <c r="D4815" s="196" t="s">
        <v>4012</v>
      </c>
      <c r="E4815" s="197" t="s">
        <v>11</v>
      </c>
      <c r="F4815" s="196" t="s">
        <v>11</v>
      </c>
      <c r="G4815" s="196">
        <v>97435</v>
      </c>
      <c r="H4815" s="196" t="s">
        <v>4962</v>
      </c>
      <c r="I4815" s="196" t="s">
        <v>96</v>
      </c>
      <c r="J4815" s="196" t="s">
        <v>62</v>
      </c>
      <c r="K4815" s="197">
        <v>118.07</v>
      </c>
      <c r="L4815" s="196" t="s">
        <v>63</v>
      </c>
      <c r="M4815"/>
    </row>
    <row r="4816" spans="1:13" ht="13.5" hidden="1" x14ac:dyDescent="0.25">
      <c r="A4816" s="196" t="s">
        <v>3761</v>
      </c>
      <c r="B4816" s="196" t="s">
        <v>3762</v>
      </c>
      <c r="C4816" s="196" t="s">
        <v>3106</v>
      </c>
      <c r="D4816" s="196" t="s">
        <v>4012</v>
      </c>
      <c r="E4816" s="197" t="s">
        <v>11</v>
      </c>
      <c r="F4816" s="196" t="s">
        <v>11</v>
      </c>
      <c r="G4816" s="196">
        <v>97436</v>
      </c>
      <c r="H4816" s="196" t="s">
        <v>4963</v>
      </c>
      <c r="I4816" s="196" t="s">
        <v>96</v>
      </c>
      <c r="J4816" s="196" t="s">
        <v>62</v>
      </c>
      <c r="K4816" s="197">
        <v>121.3</v>
      </c>
      <c r="L4816" s="196" t="s">
        <v>63</v>
      </c>
      <c r="M4816"/>
    </row>
    <row r="4817" spans="1:13" ht="13.5" hidden="1" x14ac:dyDescent="0.25">
      <c r="A4817" s="196" t="s">
        <v>3761</v>
      </c>
      <c r="B4817" s="196" t="s">
        <v>3762</v>
      </c>
      <c r="C4817" s="196" t="s">
        <v>3106</v>
      </c>
      <c r="D4817" s="196" t="s">
        <v>4012</v>
      </c>
      <c r="E4817" s="197" t="s">
        <v>11</v>
      </c>
      <c r="F4817" s="196" t="s">
        <v>11</v>
      </c>
      <c r="G4817" s="196">
        <v>97437</v>
      </c>
      <c r="H4817" s="196" t="s">
        <v>4964</v>
      </c>
      <c r="I4817" s="196" t="s">
        <v>96</v>
      </c>
      <c r="J4817" s="196" t="s">
        <v>62</v>
      </c>
      <c r="K4817" s="197">
        <v>134.94</v>
      </c>
      <c r="L4817" s="196" t="s">
        <v>63</v>
      </c>
      <c r="M4817"/>
    </row>
    <row r="4818" spans="1:13" ht="13.5" hidden="1" x14ac:dyDescent="0.25">
      <c r="A4818" s="196" t="s">
        <v>3761</v>
      </c>
      <c r="B4818" s="196" t="s">
        <v>3762</v>
      </c>
      <c r="C4818" s="196" t="s">
        <v>3106</v>
      </c>
      <c r="D4818" s="196" t="s">
        <v>4012</v>
      </c>
      <c r="E4818" s="197" t="s">
        <v>11</v>
      </c>
      <c r="F4818" s="196" t="s">
        <v>11</v>
      </c>
      <c r="G4818" s="196">
        <v>97438</v>
      </c>
      <c r="H4818" s="196" t="s">
        <v>4965</v>
      </c>
      <c r="I4818" s="196" t="s">
        <v>96</v>
      </c>
      <c r="J4818" s="196" t="s">
        <v>62</v>
      </c>
      <c r="K4818" s="197">
        <v>138.4</v>
      </c>
      <c r="L4818" s="196" t="s">
        <v>63</v>
      </c>
      <c r="M4818"/>
    </row>
    <row r="4819" spans="1:13" ht="13.5" hidden="1" x14ac:dyDescent="0.25">
      <c r="A4819" s="196" t="s">
        <v>3761</v>
      </c>
      <c r="B4819" s="196" t="s">
        <v>3762</v>
      </c>
      <c r="C4819" s="196" t="s">
        <v>3106</v>
      </c>
      <c r="D4819" s="196" t="s">
        <v>4012</v>
      </c>
      <c r="E4819" s="197" t="s">
        <v>11</v>
      </c>
      <c r="F4819" s="196" t="s">
        <v>11</v>
      </c>
      <c r="G4819" s="196">
        <v>97439</v>
      </c>
      <c r="H4819" s="196" t="s">
        <v>4966</v>
      </c>
      <c r="I4819" s="196" t="s">
        <v>96</v>
      </c>
      <c r="J4819" s="196" t="s">
        <v>62</v>
      </c>
      <c r="K4819" s="197">
        <v>150.93</v>
      </c>
      <c r="L4819" s="196" t="s">
        <v>63</v>
      </c>
      <c r="M4819"/>
    </row>
    <row r="4820" spans="1:13" ht="13.5" hidden="1" x14ac:dyDescent="0.25">
      <c r="A4820" s="196" t="s">
        <v>3761</v>
      </c>
      <c r="B4820" s="196" t="s">
        <v>3762</v>
      </c>
      <c r="C4820" s="196" t="s">
        <v>3106</v>
      </c>
      <c r="D4820" s="196" t="s">
        <v>4012</v>
      </c>
      <c r="E4820" s="197" t="s">
        <v>11</v>
      </c>
      <c r="F4820" s="196" t="s">
        <v>11</v>
      </c>
      <c r="G4820" s="196">
        <v>97440</v>
      </c>
      <c r="H4820" s="196" t="s">
        <v>4967</v>
      </c>
      <c r="I4820" s="196" t="s">
        <v>96</v>
      </c>
      <c r="J4820" s="196" t="s">
        <v>62</v>
      </c>
      <c r="K4820" s="197">
        <v>180.22</v>
      </c>
      <c r="L4820" s="196" t="s">
        <v>63</v>
      </c>
      <c r="M4820"/>
    </row>
    <row r="4821" spans="1:13" ht="13.5" hidden="1" x14ac:dyDescent="0.25">
      <c r="A4821" s="196" t="s">
        <v>3761</v>
      </c>
      <c r="B4821" s="196" t="s">
        <v>3762</v>
      </c>
      <c r="C4821" s="196" t="s">
        <v>3106</v>
      </c>
      <c r="D4821" s="196" t="s">
        <v>4012</v>
      </c>
      <c r="E4821" s="197" t="s">
        <v>11</v>
      </c>
      <c r="F4821" s="196" t="s">
        <v>11</v>
      </c>
      <c r="G4821" s="196">
        <v>97442</v>
      </c>
      <c r="H4821" s="196" t="s">
        <v>4968</v>
      </c>
      <c r="I4821" s="196" t="s">
        <v>96</v>
      </c>
      <c r="J4821" s="196" t="s">
        <v>62</v>
      </c>
      <c r="K4821" s="197">
        <v>199.58</v>
      </c>
      <c r="L4821" s="196" t="s">
        <v>63</v>
      </c>
      <c r="M4821"/>
    </row>
    <row r="4822" spans="1:13" ht="13.5" hidden="1" x14ac:dyDescent="0.25">
      <c r="A4822" s="196" t="s">
        <v>3761</v>
      </c>
      <c r="B4822" s="196" t="s">
        <v>3762</v>
      </c>
      <c r="C4822" s="196" t="s">
        <v>3106</v>
      </c>
      <c r="D4822" s="196" t="s">
        <v>4012</v>
      </c>
      <c r="E4822" s="197" t="s">
        <v>11</v>
      </c>
      <c r="F4822" s="196" t="s">
        <v>11</v>
      </c>
      <c r="G4822" s="196">
        <v>97443</v>
      </c>
      <c r="H4822" s="196" t="s">
        <v>4969</v>
      </c>
      <c r="I4822" s="196" t="s">
        <v>96</v>
      </c>
      <c r="J4822" s="196" t="s">
        <v>62</v>
      </c>
      <c r="K4822" s="197">
        <v>128.08000000000001</v>
      </c>
      <c r="L4822" s="196" t="s">
        <v>63</v>
      </c>
      <c r="M4822"/>
    </row>
    <row r="4823" spans="1:13" ht="13.5" hidden="1" x14ac:dyDescent="0.25">
      <c r="A4823" s="196" t="s">
        <v>3761</v>
      </c>
      <c r="B4823" s="196" t="s">
        <v>3762</v>
      </c>
      <c r="C4823" s="196" t="s">
        <v>3106</v>
      </c>
      <c r="D4823" s="196" t="s">
        <v>4012</v>
      </c>
      <c r="E4823" s="197" t="s">
        <v>11</v>
      </c>
      <c r="F4823" s="196" t="s">
        <v>11</v>
      </c>
      <c r="G4823" s="196">
        <v>97444</v>
      </c>
      <c r="H4823" s="196" t="s">
        <v>4970</v>
      </c>
      <c r="I4823" s="196" t="s">
        <v>96</v>
      </c>
      <c r="J4823" s="196" t="s">
        <v>62</v>
      </c>
      <c r="K4823" s="197">
        <v>148.47</v>
      </c>
      <c r="L4823" s="196" t="s">
        <v>63</v>
      </c>
      <c r="M4823"/>
    </row>
    <row r="4824" spans="1:13" ht="13.5" hidden="1" x14ac:dyDescent="0.25">
      <c r="A4824" s="196" t="s">
        <v>3761</v>
      </c>
      <c r="B4824" s="196" t="s">
        <v>3762</v>
      </c>
      <c r="C4824" s="196" t="s">
        <v>3106</v>
      </c>
      <c r="D4824" s="196" t="s">
        <v>4012</v>
      </c>
      <c r="E4824" s="197" t="s">
        <v>11</v>
      </c>
      <c r="F4824" s="196" t="s">
        <v>11</v>
      </c>
      <c r="G4824" s="196">
        <v>97446</v>
      </c>
      <c r="H4824" s="196" t="s">
        <v>4971</v>
      </c>
      <c r="I4824" s="196" t="s">
        <v>96</v>
      </c>
      <c r="J4824" s="196" t="s">
        <v>62</v>
      </c>
      <c r="K4824" s="197">
        <v>249.12</v>
      </c>
      <c r="L4824" s="196" t="s">
        <v>63</v>
      </c>
      <c r="M4824"/>
    </row>
    <row r="4825" spans="1:13" ht="13.5" hidden="1" x14ac:dyDescent="0.25">
      <c r="A4825" s="196" t="s">
        <v>3761</v>
      </c>
      <c r="B4825" s="196" t="s">
        <v>3762</v>
      </c>
      <c r="C4825" s="196" t="s">
        <v>3106</v>
      </c>
      <c r="D4825" s="196" t="s">
        <v>4012</v>
      </c>
      <c r="E4825" s="197" t="s">
        <v>11</v>
      </c>
      <c r="F4825" s="196" t="s">
        <v>11</v>
      </c>
      <c r="G4825" s="196">
        <v>97447</v>
      </c>
      <c r="H4825" s="196" t="s">
        <v>4972</v>
      </c>
      <c r="I4825" s="196" t="s">
        <v>96</v>
      </c>
      <c r="J4825" s="196" t="s">
        <v>62</v>
      </c>
      <c r="K4825" s="197">
        <v>249.12</v>
      </c>
      <c r="L4825" s="196" t="s">
        <v>63</v>
      </c>
      <c r="M4825"/>
    </row>
    <row r="4826" spans="1:13" ht="13.5" hidden="1" x14ac:dyDescent="0.25">
      <c r="A4826" s="196" t="s">
        <v>3761</v>
      </c>
      <c r="B4826" s="196" t="s">
        <v>3762</v>
      </c>
      <c r="C4826" s="196" t="s">
        <v>3106</v>
      </c>
      <c r="D4826" s="196" t="s">
        <v>4012</v>
      </c>
      <c r="E4826" s="197" t="s">
        <v>11</v>
      </c>
      <c r="F4826" s="196" t="s">
        <v>11</v>
      </c>
      <c r="G4826" s="196">
        <v>97449</v>
      </c>
      <c r="H4826" s="196" t="s">
        <v>4973</v>
      </c>
      <c r="I4826" s="196" t="s">
        <v>96</v>
      </c>
      <c r="J4826" s="196" t="s">
        <v>62</v>
      </c>
      <c r="K4826" s="197">
        <v>266.05</v>
      </c>
      <c r="L4826" s="196" t="s">
        <v>63</v>
      </c>
      <c r="M4826"/>
    </row>
    <row r="4827" spans="1:13" ht="13.5" hidden="1" x14ac:dyDescent="0.25">
      <c r="A4827" s="196" t="s">
        <v>3761</v>
      </c>
      <c r="B4827" s="196" t="s">
        <v>3762</v>
      </c>
      <c r="C4827" s="196" t="s">
        <v>3106</v>
      </c>
      <c r="D4827" s="196" t="s">
        <v>4012</v>
      </c>
      <c r="E4827" s="197" t="s">
        <v>11</v>
      </c>
      <c r="F4827" s="196" t="s">
        <v>11</v>
      </c>
      <c r="G4827" s="196">
        <v>97450</v>
      </c>
      <c r="H4827" s="196" t="s">
        <v>4974</v>
      </c>
      <c r="I4827" s="196" t="s">
        <v>96</v>
      </c>
      <c r="J4827" s="196" t="s">
        <v>62</v>
      </c>
      <c r="K4827" s="197">
        <v>321.57</v>
      </c>
      <c r="L4827" s="196" t="s">
        <v>63</v>
      </c>
      <c r="M4827"/>
    </row>
    <row r="4828" spans="1:13" ht="13.5" hidden="1" x14ac:dyDescent="0.25">
      <c r="A4828" s="196" t="s">
        <v>3761</v>
      </c>
      <c r="B4828" s="196" t="s">
        <v>3762</v>
      </c>
      <c r="C4828" s="196" t="s">
        <v>3106</v>
      </c>
      <c r="D4828" s="196" t="s">
        <v>4012</v>
      </c>
      <c r="E4828" s="197" t="s">
        <v>11</v>
      </c>
      <c r="F4828" s="196" t="s">
        <v>11</v>
      </c>
      <c r="G4828" s="196">
        <v>97452</v>
      </c>
      <c r="H4828" s="196" t="s">
        <v>4975</v>
      </c>
      <c r="I4828" s="196" t="s">
        <v>96</v>
      </c>
      <c r="J4828" s="196" t="s">
        <v>62</v>
      </c>
      <c r="K4828" s="197">
        <v>208.5</v>
      </c>
      <c r="L4828" s="196" t="s">
        <v>63</v>
      </c>
      <c r="M4828"/>
    </row>
    <row r="4829" spans="1:13" ht="13.5" hidden="1" x14ac:dyDescent="0.25">
      <c r="A4829" s="196" t="s">
        <v>3761</v>
      </c>
      <c r="B4829" s="196" t="s">
        <v>3762</v>
      </c>
      <c r="C4829" s="196" t="s">
        <v>3106</v>
      </c>
      <c r="D4829" s="196" t="s">
        <v>4012</v>
      </c>
      <c r="E4829" s="197" t="s">
        <v>11</v>
      </c>
      <c r="F4829" s="196" t="s">
        <v>11</v>
      </c>
      <c r="G4829" s="196">
        <v>97453</v>
      </c>
      <c r="H4829" s="196" t="s">
        <v>4976</v>
      </c>
      <c r="I4829" s="196" t="s">
        <v>96</v>
      </c>
      <c r="J4829" s="196" t="s">
        <v>62</v>
      </c>
      <c r="K4829" s="197">
        <v>220.14</v>
      </c>
      <c r="L4829" s="196" t="s">
        <v>63</v>
      </c>
      <c r="M4829"/>
    </row>
    <row r="4830" spans="1:13" ht="13.5" hidden="1" x14ac:dyDescent="0.25">
      <c r="A4830" s="196" t="s">
        <v>3761</v>
      </c>
      <c r="B4830" s="196" t="s">
        <v>3762</v>
      </c>
      <c r="C4830" s="196" t="s">
        <v>3106</v>
      </c>
      <c r="D4830" s="196" t="s">
        <v>4012</v>
      </c>
      <c r="E4830" s="197" t="s">
        <v>11</v>
      </c>
      <c r="F4830" s="196" t="s">
        <v>11</v>
      </c>
      <c r="G4830" s="196">
        <v>97454</v>
      </c>
      <c r="H4830" s="196" t="s">
        <v>4977</v>
      </c>
      <c r="I4830" s="196" t="s">
        <v>96</v>
      </c>
      <c r="J4830" s="196" t="s">
        <v>62</v>
      </c>
      <c r="K4830" s="197">
        <v>343.78</v>
      </c>
      <c r="L4830" s="196" t="s">
        <v>63</v>
      </c>
      <c r="M4830"/>
    </row>
    <row r="4831" spans="1:13" ht="13.5" hidden="1" x14ac:dyDescent="0.25">
      <c r="A4831" s="196" t="s">
        <v>3761</v>
      </c>
      <c r="B4831" s="196" t="s">
        <v>3762</v>
      </c>
      <c r="C4831" s="196" t="s">
        <v>3106</v>
      </c>
      <c r="D4831" s="196" t="s">
        <v>4012</v>
      </c>
      <c r="E4831" s="197" t="s">
        <v>11</v>
      </c>
      <c r="F4831" s="196" t="s">
        <v>11</v>
      </c>
      <c r="G4831" s="196">
        <v>97455</v>
      </c>
      <c r="H4831" s="196" t="s">
        <v>4978</v>
      </c>
      <c r="I4831" s="196" t="s">
        <v>96</v>
      </c>
      <c r="J4831" s="196" t="s">
        <v>62</v>
      </c>
      <c r="K4831" s="197">
        <v>362.39</v>
      </c>
      <c r="L4831" s="196" t="s">
        <v>63</v>
      </c>
      <c r="M4831"/>
    </row>
    <row r="4832" spans="1:13" ht="13.5" hidden="1" x14ac:dyDescent="0.25">
      <c r="A4832" s="196" t="s">
        <v>3761</v>
      </c>
      <c r="B4832" s="196" t="s">
        <v>3762</v>
      </c>
      <c r="C4832" s="196" t="s">
        <v>3106</v>
      </c>
      <c r="D4832" s="196" t="s">
        <v>4012</v>
      </c>
      <c r="E4832" s="197" t="s">
        <v>11</v>
      </c>
      <c r="F4832" s="196" t="s">
        <v>11</v>
      </c>
      <c r="G4832" s="196">
        <v>97456</v>
      </c>
      <c r="H4832" s="196" t="s">
        <v>4979</v>
      </c>
      <c r="I4832" s="196" t="s">
        <v>96</v>
      </c>
      <c r="J4832" s="196" t="s">
        <v>62</v>
      </c>
      <c r="K4832" s="197">
        <v>753.53</v>
      </c>
      <c r="L4832" s="196" t="s">
        <v>63</v>
      </c>
      <c r="M4832"/>
    </row>
    <row r="4833" spans="1:13" ht="13.5" hidden="1" x14ac:dyDescent="0.25">
      <c r="A4833" s="196" t="s">
        <v>3761</v>
      </c>
      <c r="B4833" s="196" t="s">
        <v>3762</v>
      </c>
      <c r="C4833" s="196" t="s">
        <v>3106</v>
      </c>
      <c r="D4833" s="196" t="s">
        <v>4012</v>
      </c>
      <c r="E4833" s="197" t="s">
        <v>11</v>
      </c>
      <c r="F4833" s="196" t="s">
        <v>11</v>
      </c>
      <c r="G4833" s="196">
        <v>97457</v>
      </c>
      <c r="H4833" s="196" t="s">
        <v>4980</v>
      </c>
      <c r="I4833" s="196" t="s">
        <v>96</v>
      </c>
      <c r="J4833" s="196" t="s">
        <v>62</v>
      </c>
      <c r="K4833" s="197">
        <v>670.04</v>
      </c>
      <c r="L4833" s="196" t="s">
        <v>63</v>
      </c>
      <c r="M4833"/>
    </row>
    <row r="4834" spans="1:13" ht="13.5" hidden="1" x14ac:dyDescent="0.25">
      <c r="A4834" s="196" t="s">
        <v>3761</v>
      </c>
      <c r="B4834" s="196" t="s">
        <v>3762</v>
      </c>
      <c r="C4834" s="196" t="s">
        <v>3106</v>
      </c>
      <c r="D4834" s="196" t="s">
        <v>4012</v>
      </c>
      <c r="E4834" s="197" t="s">
        <v>11</v>
      </c>
      <c r="F4834" s="196" t="s">
        <v>11</v>
      </c>
      <c r="G4834" s="196">
        <v>97458</v>
      </c>
      <c r="H4834" s="196" t="s">
        <v>4981</v>
      </c>
      <c r="I4834" s="196" t="s">
        <v>96</v>
      </c>
      <c r="J4834" s="196" t="s">
        <v>62</v>
      </c>
      <c r="K4834" s="197">
        <v>324.88</v>
      </c>
      <c r="L4834" s="196" t="s">
        <v>63</v>
      </c>
      <c r="M4834"/>
    </row>
    <row r="4835" spans="1:13" ht="13.5" hidden="1" x14ac:dyDescent="0.25">
      <c r="A4835" s="196" t="s">
        <v>3761</v>
      </c>
      <c r="B4835" s="196" t="s">
        <v>3762</v>
      </c>
      <c r="C4835" s="196" t="s">
        <v>3106</v>
      </c>
      <c r="D4835" s="196" t="s">
        <v>4012</v>
      </c>
      <c r="E4835" s="197" t="s">
        <v>11</v>
      </c>
      <c r="F4835" s="196" t="s">
        <v>11</v>
      </c>
      <c r="G4835" s="196">
        <v>97459</v>
      </c>
      <c r="H4835" s="196" t="s">
        <v>4982</v>
      </c>
      <c r="I4835" s="196" t="s">
        <v>96</v>
      </c>
      <c r="J4835" s="196" t="s">
        <v>62</v>
      </c>
      <c r="K4835" s="197">
        <v>542.15</v>
      </c>
      <c r="L4835" s="196" t="s">
        <v>63</v>
      </c>
      <c r="M4835"/>
    </row>
    <row r="4836" spans="1:13" ht="13.5" hidden="1" x14ac:dyDescent="0.25">
      <c r="A4836" s="196" t="s">
        <v>3761</v>
      </c>
      <c r="B4836" s="196" t="s">
        <v>3762</v>
      </c>
      <c r="C4836" s="196" t="s">
        <v>3106</v>
      </c>
      <c r="D4836" s="196" t="s">
        <v>4012</v>
      </c>
      <c r="E4836" s="197" t="s">
        <v>11</v>
      </c>
      <c r="F4836" s="196" t="s">
        <v>11</v>
      </c>
      <c r="G4836" s="196">
        <v>97460</v>
      </c>
      <c r="H4836" s="196" t="s">
        <v>4983</v>
      </c>
      <c r="I4836" s="196" t="s">
        <v>96</v>
      </c>
      <c r="J4836" s="196" t="s">
        <v>62</v>
      </c>
      <c r="K4836" s="197">
        <v>820.77</v>
      </c>
      <c r="L4836" s="196" t="s">
        <v>63</v>
      </c>
      <c r="M4836"/>
    </row>
    <row r="4837" spans="1:13" ht="13.5" hidden="1" x14ac:dyDescent="0.25">
      <c r="A4837" s="196" t="s">
        <v>3761</v>
      </c>
      <c r="B4837" s="196" t="s">
        <v>3762</v>
      </c>
      <c r="C4837" s="196" t="s">
        <v>3106</v>
      </c>
      <c r="D4837" s="196" t="s">
        <v>4012</v>
      </c>
      <c r="E4837" s="197" t="s">
        <v>11</v>
      </c>
      <c r="F4837" s="196" t="s">
        <v>11</v>
      </c>
      <c r="G4837" s="196">
        <v>97461</v>
      </c>
      <c r="H4837" s="196" t="s">
        <v>4984</v>
      </c>
      <c r="I4837" s="196" t="s">
        <v>96</v>
      </c>
      <c r="J4837" s="196" t="s">
        <v>62</v>
      </c>
      <c r="K4837" s="197">
        <v>40.19</v>
      </c>
      <c r="L4837" s="196" t="s">
        <v>63</v>
      </c>
      <c r="M4837"/>
    </row>
    <row r="4838" spans="1:13" ht="13.5" hidden="1" x14ac:dyDescent="0.25">
      <c r="A4838" s="196" t="s">
        <v>3761</v>
      </c>
      <c r="B4838" s="196" t="s">
        <v>3762</v>
      </c>
      <c r="C4838" s="196" t="s">
        <v>3106</v>
      </c>
      <c r="D4838" s="196" t="s">
        <v>4012</v>
      </c>
      <c r="E4838" s="197" t="s">
        <v>11</v>
      </c>
      <c r="F4838" s="196" t="s">
        <v>11</v>
      </c>
      <c r="G4838" s="196">
        <v>97462</v>
      </c>
      <c r="H4838" s="196" t="s">
        <v>4985</v>
      </c>
      <c r="I4838" s="196" t="s">
        <v>96</v>
      </c>
      <c r="J4838" s="196" t="s">
        <v>62</v>
      </c>
      <c r="K4838" s="197">
        <v>34.22</v>
      </c>
      <c r="L4838" s="196" t="s">
        <v>63</v>
      </c>
      <c r="M4838"/>
    </row>
    <row r="4839" spans="1:13" ht="13.5" hidden="1" x14ac:dyDescent="0.25">
      <c r="A4839" s="196" t="s">
        <v>3761</v>
      </c>
      <c r="B4839" s="196" t="s">
        <v>3762</v>
      </c>
      <c r="C4839" s="196" t="s">
        <v>3106</v>
      </c>
      <c r="D4839" s="196" t="s">
        <v>4012</v>
      </c>
      <c r="E4839" s="197" t="s">
        <v>11</v>
      </c>
      <c r="F4839" s="196" t="s">
        <v>11</v>
      </c>
      <c r="G4839" s="196">
        <v>97464</v>
      </c>
      <c r="H4839" s="196" t="s">
        <v>4986</v>
      </c>
      <c r="I4839" s="196" t="s">
        <v>96</v>
      </c>
      <c r="J4839" s="196" t="s">
        <v>62</v>
      </c>
      <c r="K4839" s="197">
        <v>57.26</v>
      </c>
      <c r="L4839" s="196" t="s">
        <v>63</v>
      </c>
      <c r="M4839"/>
    </row>
    <row r="4840" spans="1:13" ht="13.5" hidden="1" x14ac:dyDescent="0.25">
      <c r="A4840" s="196" t="s">
        <v>3761</v>
      </c>
      <c r="B4840" s="196" t="s">
        <v>3762</v>
      </c>
      <c r="C4840" s="196" t="s">
        <v>3106</v>
      </c>
      <c r="D4840" s="196" t="s">
        <v>4012</v>
      </c>
      <c r="E4840" s="197" t="s">
        <v>11</v>
      </c>
      <c r="F4840" s="196" t="s">
        <v>11</v>
      </c>
      <c r="G4840" s="196">
        <v>97465</v>
      </c>
      <c r="H4840" s="196" t="s">
        <v>4987</v>
      </c>
      <c r="I4840" s="196" t="s">
        <v>96</v>
      </c>
      <c r="J4840" s="196" t="s">
        <v>62</v>
      </c>
      <c r="K4840" s="197">
        <v>67.33</v>
      </c>
      <c r="L4840" s="196" t="s">
        <v>63</v>
      </c>
      <c r="M4840"/>
    </row>
    <row r="4841" spans="1:13" ht="13.5" hidden="1" x14ac:dyDescent="0.25">
      <c r="A4841" s="196" t="s">
        <v>3761</v>
      </c>
      <c r="B4841" s="196" t="s">
        <v>3762</v>
      </c>
      <c r="C4841" s="196" t="s">
        <v>3106</v>
      </c>
      <c r="D4841" s="196" t="s">
        <v>4012</v>
      </c>
      <c r="E4841" s="197" t="s">
        <v>11</v>
      </c>
      <c r="F4841" s="196" t="s">
        <v>11</v>
      </c>
      <c r="G4841" s="196">
        <v>97467</v>
      </c>
      <c r="H4841" s="196" t="s">
        <v>4988</v>
      </c>
      <c r="I4841" s="196" t="s">
        <v>96</v>
      </c>
      <c r="J4841" s="196" t="s">
        <v>62</v>
      </c>
      <c r="K4841" s="197">
        <v>72.56</v>
      </c>
      <c r="L4841" s="196" t="s">
        <v>63</v>
      </c>
      <c r="M4841"/>
    </row>
    <row r="4842" spans="1:13" ht="13.5" hidden="1" x14ac:dyDescent="0.25">
      <c r="A4842" s="196" t="s">
        <v>3761</v>
      </c>
      <c r="B4842" s="196" t="s">
        <v>3762</v>
      </c>
      <c r="C4842" s="196" t="s">
        <v>3106</v>
      </c>
      <c r="D4842" s="196" t="s">
        <v>4012</v>
      </c>
      <c r="E4842" s="197" t="s">
        <v>11</v>
      </c>
      <c r="F4842" s="196" t="s">
        <v>11</v>
      </c>
      <c r="G4842" s="196">
        <v>97468</v>
      </c>
      <c r="H4842" s="196" t="s">
        <v>4989</v>
      </c>
      <c r="I4842" s="196" t="s">
        <v>96</v>
      </c>
      <c r="J4842" s="196" t="s">
        <v>62</v>
      </c>
      <c r="K4842" s="197">
        <v>85.46</v>
      </c>
      <c r="L4842" s="196" t="s">
        <v>63</v>
      </c>
      <c r="M4842"/>
    </row>
    <row r="4843" spans="1:13" ht="13.5" hidden="1" x14ac:dyDescent="0.25">
      <c r="A4843" s="196" t="s">
        <v>3761</v>
      </c>
      <c r="B4843" s="196" t="s">
        <v>3762</v>
      </c>
      <c r="C4843" s="196" t="s">
        <v>3106</v>
      </c>
      <c r="D4843" s="196" t="s">
        <v>4012</v>
      </c>
      <c r="E4843" s="197" t="s">
        <v>11</v>
      </c>
      <c r="F4843" s="196" t="s">
        <v>11</v>
      </c>
      <c r="G4843" s="196">
        <v>97470</v>
      </c>
      <c r="H4843" s="196" t="s">
        <v>4990</v>
      </c>
      <c r="I4843" s="196" t="s">
        <v>96</v>
      </c>
      <c r="J4843" s="196" t="s">
        <v>62</v>
      </c>
      <c r="K4843" s="197">
        <v>105.74</v>
      </c>
      <c r="L4843" s="196" t="s">
        <v>63</v>
      </c>
      <c r="M4843"/>
    </row>
    <row r="4844" spans="1:13" ht="13.5" hidden="1" x14ac:dyDescent="0.25">
      <c r="A4844" s="196" t="s">
        <v>3761</v>
      </c>
      <c r="B4844" s="196" t="s">
        <v>3762</v>
      </c>
      <c r="C4844" s="196" t="s">
        <v>3106</v>
      </c>
      <c r="D4844" s="196" t="s">
        <v>4012</v>
      </c>
      <c r="E4844" s="197" t="s">
        <v>11</v>
      </c>
      <c r="F4844" s="196" t="s">
        <v>11</v>
      </c>
      <c r="G4844" s="196">
        <v>97471</v>
      </c>
      <c r="H4844" s="196" t="s">
        <v>4991</v>
      </c>
      <c r="I4844" s="196" t="s">
        <v>96</v>
      </c>
      <c r="J4844" s="196" t="s">
        <v>62</v>
      </c>
      <c r="K4844" s="197">
        <v>126.13</v>
      </c>
      <c r="L4844" s="196" t="s">
        <v>63</v>
      </c>
      <c r="M4844"/>
    </row>
    <row r="4845" spans="1:13" ht="13.5" hidden="1" x14ac:dyDescent="0.25">
      <c r="A4845" s="196" t="s">
        <v>3761</v>
      </c>
      <c r="B4845" s="196" t="s">
        <v>3762</v>
      </c>
      <c r="C4845" s="196" t="s">
        <v>3106</v>
      </c>
      <c r="D4845" s="196" t="s">
        <v>4012</v>
      </c>
      <c r="E4845" s="197" t="s">
        <v>11</v>
      </c>
      <c r="F4845" s="196" t="s">
        <v>11</v>
      </c>
      <c r="G4845" s="196">
        <v>97474</v>
      </c>
      <c r="H4845" s="196" t="s">
        <v>4992</v>
      </c>
      <c r="I4845" s="196" t="s">
        <v>96</v>
      </c>
      <c r="J4845" s="196" t="s">
        <v>62</v>
      </c>
      <c r="K4845" s="197">
        <v>189.38</v>
      </c>
      <c r="L4845" s="196" t="s">
        <v>63</v>
      </c>
      <c r="M4845"/>
    </row>
    <row r="4846" spans="1:13" ht="13.5" hidden="1" x14ac:dyDescent="0.25">
      <c r="A4846" s="196" t="s">
        <v>3761</v>
      </c>
      <c r="B4846" s="196" t="s">
        <v>3762</v>
      </c>
      <c r="C4846" s="196" t="s">
        <v>3106</v>
      </c>
      <c r="D4846" s="196" t="s">
        <v>4012</v>
      </c>
      <c r="E4846" s="197" t="s">
        <v>11</v>
      </c>
      <c r="F4846" s="196" t="s">
        <v>11</v>
      </c>
      <c r="G4846" s="196">
        <v>97475</v>
      </c>
      <c r="H4846" s="196" t="s">
        <v>4993</v>
      </c>
      <c r="I4846" s="196" t="s">
        <v>96</v>
      </c>
      <c r="J4846" s="196" t="s">
        <v>62</v>
      </c>
      <c r="K4846" s="197">
        <v>230.59</v>
      </c>
      <c r="L4846" s="196" t="s">
        <v>63</v>
      </c>
      <c r="M4846"/>
    </row>
    <row r="4847" spans="1:13" ht="13.5" hidden="1" x14ac:dyDescent="0.25">
      <c r="A4847" s="196" t="s">
        <v>3761</v>
      </c>
      <c r="B4847" s="196" t="s">
        <v>3762</v>
      </c>
      <c r="C4847" s="196" t="s">
        <v>3106</v>
      </c>
      <c r="D4847" s="196" t="s">
        <v>4012</v>
      </c>
      <c r="E4847" s="197" t="s">
        <v>11</v>
      </c>
      <c r="F4847" s="196" t="s">
        <v>11</v>
      </c>
      <c r="G4847" s="196">
        <v>97477</v>
      </c>
      <c r="H4847" s="196" t="s">
        <v>4994</v>
      </c>
      <c r="I4847" s="196" t="s">
        <v>96</v>
      </c>
      <c r="J4847" s="196" t="s">
        <v>62</v>
      </c>
      <c r="K4847" s="197">
        <v>251.33</v>
      </c>
      <c r="L4847" s="196" t="s">
        <v>63</v>
      </c>
      <c r="M4847"/>
    </row>
    <row r="4848" spans="1:13" ht="13.5" hidden="1" x14ac:dyDescent="0.25">
      <c r="A4848" s="196" t="s">
        <v>3761</v>
      </c>
      <c r="B4848" s="196" t="s">
        <v>3762</v>
      </c>
      <c r="C4848" s="196" t="s">
        <v>3106</v>
      </c>
      <c r="D4848" s="196" t="s">
        <v>4012</v>
      </c>
      <c r="E4848" s="197" t="s">
        <v>11</v>
      </c>
      <c r="F4848" s="196" t="s">
        <v>11</v>
      </c>
      <c r="G4848" s="196">
        <v>97478</v>
      </c>
      <c r="H4848" s="196" t="s">
        <v>4995</v>
      </c>
      <c r="I4848" s="196" t="s">
        <v>96</v>
      </c>
      <c r="J4848" s="196" t="s">
        <v>62</v>
      </c>
      <c r="K4848" s="197">
        <v>306.85000000000002</v>
      </c>
      <c r="L4848" s="196" t="s">
        <v>63</v>
      </c>
      <c r="M4848"/>
    </row>
    <row r="4849" spans="1:13" ht="13.5" hidden="1" x14ac:dyDescent="0.25">
      <c r="A4849" s="196" t="s">
        <v>3761</v>
      </c>
      <c r="B4849" s="196" t="s">
        <v>3762</v>
      </c>
      <c r="C4849" s="196" t="s">
        <v>3106</v>
      </c>
      <c r="D4849" s="196" t="s">
        <v>4012</v>
      </c>
      <c r="E4849" s="197" t="s">
        <v>11</v>
      </c>
      <c r="F4849" s="196" t="s">
        <v>11</v>
      </c>
      <c r="G4849" s="196">
        <v>97479</v>
      </c>
      <c r="H4849" s="196" t="s">
        <v>4996</v>
      </c>
      <c r="I4849" s="196" t="s">
        <v>96</v>
      </c>
      <c r="J4849" s="196" t="s">
        <v>62</v>
      </c>
      <c r="K4849" s="197">
        <v>64.23</v>
      </c>
      <c r="L4849" s="196" t="s">
        <v>63</v>
      </c>
      <c r="M4849"/>
    </row>
    <row r="4850" spans="1:13" ht="13.5" hidden="1" x14ac:dyDescent="0.25">
      <c r="A4850" s="196" t="s">
        <v>3761</v>
      </c>
      <c r="B4850" s="196" t="s">
        <v>3762</v>
      </c>
      <c r="C4850" s="196" t="s">
        <v>3106</v>
      </c>
      <c r="D4850" s="196" t="s">
        <v>4012</v>
      </c>
      <c r="E4850" s="197" t="s">
        <v>11</v>
      </c>
      <c r="F4850" s="196" t="s">
        <v>11</v>
      </c>
      <c r="G4850" s="196">
        <v>97480</v>
      </c>
      <c r="H4850" s="196" t="s">
        <v>4997</v>
      </c>
      <c r="I4850" s="196" t="s">
        <v>96</v>
      </c>
      <c r="J4850" s="196" t="s">
        <v>62</v>
      </c>
      <c r="K4850" s="197">
        <v>64.23</v>
      </c>
      <c r="L4850" s="196" t="s">
        <v>63</v>
      </c>
      <c r="M4850"/>
    </row>
    <row r="4851" spans="1:13" ht="13.5" hidden="1" x14ac:dyDescent="0.25">
      <c r="A4851" s="196" t="s">
        <v>3761</v>
      </c>
      <c r="B4851" s="196" t="s">
        <v>3762</v>
      </c>
      <c r="C4851" s="196" t="s">
        <v>3106</v>
      </c>
      <c r="D4851" s="196" t="s">
        <v>4012</v>
      </c>
      <c r="E4851" s="197" t="s">
        <v>11</v>
      </c>
      <c r="F4851" s="196" t="s">
        <v>11</v>
      </c>
      <c r="G4851" s="196">
        <v>97481</v>
      </c>
      <c r="H4851" s="196" t="s">
        <v>4998</v>
      </c>
      <c r="I4851" s="196" t="s">
        <v>96</v>
      </c>
      <c r="J4851" s="196" t="s">
        <v>62</v>
      </c>
      <c r="K4851" s="197">
        <v>92.08</v>
      </c>
      <c r="L4851" s="196" t="s">
        <v>63</v>
      </c>
      <c r="M4851"/>
    </row>
    <row r="4852" spans="1:13" ht="13.5" hidden="1" x14ac:dyDescent="0.25">
      <c r="A4852" s="196" t="s">
        <v>3761</v>
      </c>
      <c r="B4852" s="196" t="s">
        <v>3762</v>
      </c>
      <c r="C4852" s="196" t="s">
        <v>3106</v>
      </c>
      <c r="D4852" s="196" t="s">
        <v>4012</v>
      </c>
      <c r="E4852" s="197" t="s">
        <v>11</v>
      </c>
      <c r="F4852" s="196" t="s">
        <v>11</v>
      </c>
      <c r="G4852" s="196">
        <v>97482</v>
      </c>
      <c r="H4852" s="196" t="s">
        <v>4999</v>
      </c>
      <c r="I4852" s="196" t="s">
        <v>96</v>
      </c>
      <c r="J4852" s="196" t="s">
        <v>62</v>
      </c>
      <c r="K4852" s="197">
        <v>92.08</v>
      </c>
      <c r="L4852" s="196" t="s">
        <v>63</v>
      </c>
      <c r="M4852"/>
    </row>
    <row r="4853" spans="1:13" ht="13.5" hidden="1" x14ac:dyDescent="0.25">
      <c r="A4853" s="196" t="s">
        <v>3761</v>
      </c>
      <c r="B4853" s="196" t="s">
        <v>3762</v>
      </c>
      <c r="C4853" s="196" t="s">
        <v>3106</v>
      </c>
      <c r="D4853" s="196" t="s">
        <v>4012</v>
      </c>
      <c r="E4853" s="197" t="s">
        <v>11</v>
      </c>
      <c r="F4853" s="196" t="s">
        <v>11</v>
      </c>
      <c r="G4853" s="196">
        <v>97483</v>
      </c>
      <c r="H4853" s="196" t="s">
        <v>5000</v>
      </c>
      <c r="I4853" s="196" t="s">
        <v>96</v>
      </c>
      <c r="J4853" s="196" t="s">
        <v>62</v>
      </c>
      <c r="K4853" s="197">
        <v>127.79</v>
      </c>
      <c r="L4853" s="196" t="s">
        <v>63</v>
      </c>
      <c r="M4853"/>
    </row>
    <row r="4854" spans="1:13" ht="13.5" hidden="1" x14ac:dyDescent="0.25">
      <c r="A4854" s="196" t="s">
        <v>3761</v>
      </c>
      <c r="B4854" s="196" t="s">
        <v>3762</v>
      </c>
      <c r="C4854" s="196" t="s">
        <v>3106</v>
      </c>
      <c r="D4854" s="196" t="s">
        <v>4012</v>
      </c>
      <c r="E4854" s="197" t="s">
        <v>11</v>
      </c>
      <c r="F4854" s="196" t="s">
        <v>11</v>
      </c>
      <c r="G4854" s="196">
        <v>97484</v>
      </c>
      <c r="H4854" s="196" t="s">
        <v>5001</v>
      </c>
      <c r="I4854" s="196" t="s">
        <v>96</v>
      </c>
      <c r="J4854" s="196" t="s">
        <v>62</v>
      </c>
      <c r="K4854" s="197">
        <v>127.79</v>
      </c>
      <c r="L4854" s="196" t="s">
        <v>63</v>
      </c>
      <c r="M4854"/>
    </row>
    <row r="4855" spans="1:13" ht="13.5" hidden="1" x14ac:dyDescent="0.25">
      <c r="A4855" s="196" t="s">
        <v>3761</v>
      </c>
      <c r="B4855" s="196" t="s">
        <v>3762</v>
      </c>
      <c r="C4855" s="196" t="s">
        <v>3106</v>
      </c>
      <c r="D4855" s="196" t="s">
        <v>4012</v>
      </c>
      <c r="E4855" s="197" t="s">
        <v>11</v>
      </c>
      <c r="F4855" s="196" t="s">
        <v>11</v>
      </c>
      <c r="G4855" s="196">
        <v>97485</v>
      </c>
      <c r="H4855" s="196" t="s">
        <v>5002</v>
      </c>
      <c r="I4855" s="196" t="s">
        <v>96</v>
      </c>
      <c r="J4855" s="196" t="s">
        <v>62</v>
      </c>
      <c r="K4855" s="197">
        <v>175.05</v>
      </c>
      <c r="L4855" s="196" t="s">
        <v>63</v>
      </c>
      <c r="M4855"/>
    </row>
    <row r="4856" spans="1:13" ht="13.5" hidden="1" x14ac:dyDescent="0.25">
      <c r="A4856" s="196" t="s">
        <v>3761</v>
      </c>
      <c r="B4856" s="196" t="s">
        <v>3762</v>
      </c>
      <c r="C4856" s="196" t="s">
        <v>3106</v>
      </c>
      <c r="D4856" s="196" t="s">
        <v>4012</v>
      </c>
      <c r="E4856" s="197" t="s">
        <v>11</v>
      </c>
      <c r="F4856" s="196" t="s">
        <v>11</v>
      </c>
      <c r="G4856" s="196">
        <v>97486</v>
      </c>
      <c r="H4856" s="196" t="s">
        <v>5003</v>
      </c>
      <c r="I4856" s="196" t="s">
        <v>96</v>
      </c>
      <c r="J4856" s="196" t="s">
        <v>62</v>
      </c>
      <c r="K4856" s="197">
        <v>186.69</v>
      </c>
      <c r="L4856" s="196" t="s">
        <v>63</v>
      </c>
      <c r="M4856"/>
    </row>
    <row r="4857" spans="1:13" ht="13.5" hidden="1" x14ac:dyDescent="0.25">
      <c r="A4857" s="196" t="s">
        <v>3761</v>
      </c>
      <c r="B4857" s="196" t="s">
        <v>3762</v>
      </c>
      <c r="C4857" s="196" t="s">
        <v>3106</v>
      </c>
      <c r="D4857" s="196" t="s">
        <v>4012</v>
      </c>
      <c r="E4857" s="197" t="s">
        <v>11</v>
      </c>
      <c r="F4857" s="196" t="s">
        <v>11</v>
      </c>
      <c r="G4857" s="196">
        <v>97487</v>
      </c>
      <c r="H4857" s="196" t="s">
        <v>5004</v>
      </c>
      <c r="I4857" s="196" t="s">
        <v>96</v>
      </c>
      <c r="J4857" s="196" t="s">
        <v>62</v>
      </c>
      <c r="K4857" s="197">
        <v>316.04000000000002</v>
      </c>
      <c r="L4857" s="196" t="s">
        <v>63</v>
      </c>
      <c r="M4857"/>
    </row>
    <row r="4858" spans="1:13" ht="13.5" hidden="1" x14ac:dyDescent="0.25">
      <c r="A4858" s="196" t="s">
        <v>3761</v>
      </c>
      <c r="B4858" s="196" t="s">
        <v>3762</v>
      </c>
      <c r="C4858" s="196" t="s">
        <v>3106</v>
      </c>
      <c r="D4858" s="196" t="s">
        <v>4012</v>
      </c>
      <c r="E4858" s="197" t="s">
        <v>11</v>
      </c>
      <c r="F4858" s="196" t="s">
        <v>11</v>
      </c>
      <c r="G4858" s="196">
        <v>97488</v>
      </c>
      <c r="H4858" s="196" t="s">
        <v>5005</v>
      </c>
      <c r="I4858" s="196" t="s">
        <v>96</v>
      </c>
      <c r="J4858" s="196" t="s">
        <v>62</v>
      </c>
      <c r="K4858" s="197">
        <v>334.65</v>
      </c>
      <c r="L4858" s="196" t="s">
        <v>63</v>
      </c>
      <c r="M4858"/>
    </row>
    <row r="4859" spans="1:13" ht="13.5" hidden="1" x14ac:dyDescent="0.25">
      <c r="A4859" s="196" t="s">
        <v>3761</v>
      </c>
      <c r="B4859" s="196" t="s">
        <v>3762</v>
      </c>
      <c r="C4859" s="196" t="s">
        <v>3106</v>
      </c>
      <c r="D4859" s="196" t="s">
        <v>4012</v>
      </c>
      <c r="E4859" s="197" t="s">
        <v>11</v>
      </c>
      <c r="F4859" s="196" t="s">
        <v>11</v>
      </c>
      <c r="G4859" s="196">
        <v>97489</v>
      </c>
      <c r="H4859" s="196" t="s">
        <v>5006</v>
      </c>
      <c r="I4859" s="196" t="s">
        <v>96</v>
      </c>
      <c r="J4859" s="196" t="s">
        <v>62</v>
      </c>
      <c r="K4859" s="197">
        <v>731.41</v>
      </c>
      <c r="L4859" s="196" t="s">
        <v>63</v>
      </c>
      <c r="M4859"/>
    </row>
    <row r="4860" spans="1:13" ht="13.5" hidden="1" x14ac:dyDescent="0.25">
      <c r="A4860" s="196" t="s">
        <v>3761</v>
      </c>
      <c r="B4860" s="196" t="s">
        <v>3762</v>
      </c>
      <c r="C4860" s="196" t="s">
        <v>3106</v>
      </c>
      <c r="D4860" s="196" t="s">
        <v>4012</v>
      </c>
      <c r="E4860" s="197" t="s">
        <v>11</v>
      </c>
      <c r="F4860" s="196" t="s">
        <v>11</v>
      </c>
      <c r="G4860" s="196">
        <v>97490</v>
      </c>
      <c r="H4860" s="196" t="s">
        <v>5007</v>
      </c>
      <c r="I4860" s="196" t="s">
        <v>96</v>
      </c>
      <c r="J4860" s="196" t="s">
        <v>62</v>
      </c>
      <c r="K4860" s="197">
        <v>647.91999999999996</v>
      </c>
      <c r="L4860" s="196" t="s">
        <v>63</v>
      </c>
      <c r="M4860"/>
    </row>
    <row r="4861" spans="1:13" ht="13.5" hidden="1" x14ac:dyDescent="0.25">
      <c r="A4861" s="196" t="s">
        <v>3761</v>
      </c>
      <c r="B4861" s="196" t="s">
        <v>3762</v>
      </c>
      <c r="C4861" s="196" t="s">
        <v>3106</v>
      </c>
      <c r="D4861" s="196" t="s">
        <v>4012</v>
      </c>
      <c r="E4861" s="197" t="s">
        <v>11</v>
      </c>
      <c r="F4861" s="196" t="s">
        <v>11</v>
      </c>
      <c r="G4861" s="196">
        <v>97491</v>
      </c>
      <c r="H4861" s="196" t="s">
        <v>5008</v>
      </c>
      <c r="I4861" s="196" t="s">
        <v>96</v>
      </c>
      <c r="J4861" s="196" t="s">
        <v>62</v>
      </c>
      <c r="K4861" s="197">
        <v>97.99</v>
      </c>
      <c r="L4861" s="196" t="s">
        <v>63</v>
      </c>
      <c r="M4861"/>
    </row>
    <row r="4862" spans="1:13" ht="13.5" hidden="1" x14ac:dyDescent="0.25">
      <c r="A4862" s="196" t="s">
        <v>3761</v>
      </c>
      <c r="B4862" s="196" t="s">
        <v>3762</v>
      </c>
      <c r="C4862" s="196" t="s">
        <v>3106</v>
      </c>
      <c r="D4862" s="196" t="s">
        <v>4012</v>
      </c>
      <c r="E4862" s="197" t="s">
        <v>11</v>
      </c>
      <c r="F4862" s="196" t="s">
        <v>11</v>
      </c>
      <c r="G4862" s="196">
        <v>97492</v>
      </c>
      <c r="H4862" s="196" t="s">
        <v>5009</v>
      </c>
      <c r="I4862" s="196" t="s">
        <v>96</v>
      </c>
      <c r="J4862" s="196" t="s">
        <v>62</v>
      </c>
      <c r="K4862" s="197">
        <v>142.33000000000001</v>
      </c>
      <c r="L4862" s="196" t="s">
        <v>63</v>
      </c>
      <c r="M4862"/>
    </row>
    <row r="4863" spans="1:13" ht="13.5" hidden="1" x14ac:dyDescent="0.25">
      <c r="A4863" s="196" t="s">
        <v>3761</v>
      </c>
      <c r="B4863" s="196" t="s">
        <v>3762</v>
      </c>
      <c r="C4863" s="196" t="s">
        <v>3106</v>
      </c>
      <c r="D4863" s="196" t="s">
        <v>4012</v>
      </c>
      <c r="E4863" s="197" t="s">
        <v>11</v>
      </c>
      <c r="F4863" s="196" t="s">
        <v>11</v>
      </c>
      <c r="G4863" s="196">
        <v>97493</v>
      </c>
      <c r="H4863" s="196" t="s">
        <v>5010</v>
      </c>
      <c r="I4863" s="196" t="s">
        <v>96</v>
      </c>
      <c r="J4863" s="196" t="s">
        <v>62</v>
      </c>
      <c r="K4863" s="197">
        <v>183.1</v>
      </c>
      <c r="L4863" s="196" t="s">
        <v>63</v>
      </c>
      <c r="M4863"/>
    </row>
    <row r="4864" spans="1:13" ht="13.5" hidden="1" x14ac:dyDescent="0.25">
      <c r="A4864" s="196" t="s">
        <v>3761</v>
      </c>
      <c r="B4864" s="196" t="s">
        <v>3762</v>
      </c>
      <c r="C4864" s="196" t="s">
        <v>3106</v>
      </c>
      <c r="D4864" s="196" t="s">
        <v>4012</v>
      </c>
      <c r="E4864" s="197" t="s">
        <v>11</v>
      </c>
      <c r="F4864" s="196" t="s">
        <v>11</v>
      </c>
      <c r="G4864" s="196">
        <v>97494</v>
      </c>
      <c r="H4864" s="196" t="s">
        <v>5011</v>
      </c>
      <c r="I4864" s="196" t="s">
        <v>96</v>
      </c>
      <c r="J4864" s="196" t="s">
        <v>62</v>
      </c>
      <c r="K4864" s="197">
        <v>280.2</v>
      </c>
      <c r="L4864" s="196" t="s">
        <v>63</v>
      </c>
      <c r="M4864"/>
    </row>
    <row r="4865" spans="1:13" ht="13.5" hidden="1" x14ac:dyDescent="0.25">
      <c r="A4865" s="196" t="s">
        <v>3761</v>
      </c>
      <c r="B4865" s="196" t="s">
        <v>3762</v>
      </c>
      <c r="C4865" s="196" t="s">
        <v>3106</v>
      </c>
      <c r="D4865" s="196" t="s">
        <v>4012</v>
      </c>
      <c r="E4865" s="197" t="s">
        <v>11</v>
      </c>
      <c r="F4865" s="196" t="s">
        <v>11</v>
      </c>
      <c r="G4865" s="196">
        <v>97495</v>
      </c>
      <c r="H4865" s="196" t="s">
        <v>5012</v>
      </c>
      <c r="I4865" s="196" t="s">
        <v>96</v>
      </c>
      <c r="J4865" s="196" t="s">
        <v>62</v>
      </c>
      <c r="K4865" s="197">
        <v>505.11</v>
      </c>
      <c r="L4865" s="196" t="s">
        <v>63</v>
      </c>
      <c r="M4865"/>
    </row>
    <row r="4866" spans="1:13" ht="13.5" hidden="1" x14ac:dyDescent="0.25">
      <c r="A4866" s="196" t="s">
        <v>3761</v>
      </c>
      <c r="B4866" s="196" t="s">
        <v>3762</v>
      </c>
      <c r="C4866" s="196" t="s">
        <v>3106</v>
      </c>
      <c r="D4866" s="196" t="s">
        <v>4012</v>
      </c>
      <c r="E4866" s="197" t="s">
        <v>11</v>
      </c>
      <c r="F4866" s="196" t="s">
        <v>11</v>
      </c>
      <c r="G4866" s="196">
        <v>97496</v>
      </c>
      <c r="H4866" s="196" t="s">
        <v>5013</v>
      </c>
      <c r="I4866" s="196" t="s">
        <v>96</v>
      </c>
      <c r="J4866" s="196" t="s">
        <v>62</v>
      </c>
      <c r="K4866" s="197">
        <v>791.33</v>
      </c>
      <c r="L4866" s="196" t="s">
        <v>63</v>
      </c>
      <c r="M4866"/>
    </row>
    <row r="4867" spans="1:13" ht="13.5" hidden="1" x14ac:dyDescent="0.25">
      <c r="A4867" s="196" t="s">
        <v>3761</v>
      </c>
      <c r="B4867" s="196" t="s">
        <v>3762</v>
      </c>
      <c r="C4867" s="196" t="s">
        <v>3106</v>
      </c>
      <c r="D4867" s="196" t="s">
        <v>4012</v>
      </c>
      <c r="E4867" s="197" t="s">
        <v>11</v>
      </c>
      <c r="F4867" s="196" t="s">
        <v>11</v>
      </c>
      <c r="G4867" s="196">
        <v>97499</v>
      </c>
      <c r="H4867" s="196" t="s">
        <v>5014</v>
      </c>
      <c r="I4867" s="196" t="s">
        <v>96</v>
      </c>
      <c r="J4867" s="196" t="s">
        <v>62</v>
      </c>
      <c r="K4867" s="197">
        <v>36.6</v>
      </c>
      <c r="L4867" s="196" t="s">
        <v>63</v>
      </c>
      <c r="M4867"/>
    </row>
    <row r="4868" spans="1:13" ht="13.5" hidden="1" x14ac:dyDescent="0.25">
      <c r="A4868" s="196" t="s">
        <v>3761</v>
      </c>
      <c r="B4868" s="196" t="s">
        <v>3762</v>
      </c>
      <c r="C4868" s="196" t="s">
        <v>3106</v>
      </c>
      <c r="D4868" s="196" t="s">
        <v>4012</v>
      </c>
      <c r="E4868" s="197" t="s">
        <v>11</v>
      </c>
      <c r="F4868" s="196" t="s">
        <v>11</v>
      </c>
      <c r="G4868" s="196">
        <v>97500</v>
      </c>
      <c r="H4868" s="196" t="s">
        <v>5015</v>
      </c>
      <c r="I4868" s="196" t="s">
        <v>96</v>
      </c>
      <c r="J4868" s="196" t="s">
        <v>62</v>
      </c>
      <c r="K4868" s="197">
        <v>30.63</v>
      </c>
      <c r="L4868" s="196" t="s">
        <v>63</v>
      </c>
      <c r="M4868"/>
    </row>
    <row r="4869" spans="1:13" ht="13.5" hidden="1" x14ac:dyDescent="0.25">
      <c r="A4869" s="196" t="s">
        <v>3761</v>
      </c>
      <c r="B4869" s="196" t="s">
        <v>3762</v>
      </c>
      <c r="C4869" s="196" t="s">
        <v>3106</v>
      </c>
      <c r="D4869" s="196" t="s">
        <v>4012</v>
      </c>
      <c r="E4869" s="197" t="s">
        <v>11</v>
      </c>
      <c r="F4869" s="196" t="s">
        <v>11</v>
      </c>
      <c r="G4869" s="196">
        <v>97502</v>
      </c>
      <c r="H4869" s="196" t="s">
        <v>5016</v>
      </c>
      <c r="I4869" s="196" t="s">
        <v>96</v>
      </c>
      <c r="J4869" s="196" t="s">
        <v>62</v>
      </c>
      <c r="K4869" s="197">
        <v>50.57</v>
      </c>
      <c r="L4869" s="196" t="s">
        <v>63</v>
      </c>
      <c r="M4869"/>
    </row>
    <row r="4870" spans="1:13" ht="13.5" hidden="1" x14ac:dyDescent="0.25">
      <c r="A4870" s="196" t="s">
        <v>3761</v>
      </c>
      <c r="B4870" s="196" t="s">
        <v>3762</v>
      </c>
      <c r="C4870" s="196" t="s">
        <v>3106</v>
      </c>
      <c r="D4870" s="196" t="s">
        <v>4012</v>
      </c>
      <c r="E4870" s="197" t="s">
        <v>11</v>
      </c>
      <c r="F4870" s="196" t="s">
        <v>11</v>
      </c>
      <c r="G4870" s="196">
        <v>97503</v>
      </c>
      <c r="H4870" s="196" t="s">
        <v>5017</v>
      </c>
      <c r="I4870" s="196" t="s">
        <v>96</v>
      </c>
      <c r="J4870" s="196" t="s">
        <v>62</v>
      </c>
      <c r="K4870" s="197">
        <v>60.98</v>
      </c>
      <c r="L4870" s="196" t="s">
        <v>63</v>
      </c>
      <c r="M4870"/>
    </row>
    <row r="4871" spans="1:13" ht="13.5" hidden="1" x14ac:dyDescent="0.25">
      <c r="A4871" s="196" t="s">
        <v>3761</v>
      </c>
      <c r="B4871" s="196" t="s">
        <v>3762</v>
      </c>
      <c r="C4871" s="196" t="s">
        <v>3106</v>
      </c>
      <c r="D4871" s="196" t="s">
        <v>4012</v>
      </c>
      <c r="E4871" s="197" t="s">
        <v>11</v>
      </c>
      <c r="F4871" s="196" t="s">
        <v>11</v>
      </c>
      <c r="G4871" s="196">
        <v>97505</v>
      </c>
      <c r="H4871" s="196" t="s">
        <v>5018</v>
      </c>
      <c r="I4871" s="196" t="s">
        <v>96</v>
      </c>
      <c r="J4871" s="196" t="s">
        <v>62</v>
      </c>
      <c r="K4871" s="197">
        <v>63.13</v>
      </c>
      <c r="L4871" s="196" t="s">
        <v>63</v>
      </c>
      <c r="M4871"/>
    </row>
    <row r="4872" spans="1:13" ht="13.5" hidden="1" x14ac:dyDescent="0.25">
      <c r="A4872" s="196" t="s">
        <v>3761</v>
      </c>
      <c r="B4872" s="196" t="s">
        <v>3762</v>
      </c>
      <c r="C4872" s="196" t="s">
        <v>3106</v>
      </c>
      <c r="D4872" s="196" t="s">
        <v>4012</v>
      </c>
      <c r="E4872" s="197" t="s">
        <v>11</v>
      </c>
      <c r="F4872" s="196" t="s">
        <v>11</v>
      </c>
      <c r="G4872" s="196">
        <v>97506</v>
      </c>
      <c r="H4872" s="196" t="s">
        <v>5019</v>
      </c>
      <c r="I4872" s="196" t="s">
        <v>96</v>
      </c>
      <c r="J4872" s="196" t="s">
        <v>62</v>
      </c>
      <c r="K4872" s="197">
        <v>76.03</v>
      </c>
      <c r="L4872" s="196" t="s">
        <v>63</v>
      </c>
      <c r="M4872"/>
    </row>
    <row r="4873" spans="1:13" ht="13.5" hidden="1" x14ac:dyDescent="0.25">
      <c r="A4873" s="196" t="s">
        <v>3761</v>
      </c>
      <c r="B4873" s="196" t="s">
        <v>3762</v>
      </c>
      <c r="C4873" s="196" t="s">
        <v>3106</v>
      </c>
      <c r="D4873" s="196" t="s">
        <v>4012</v>
      </c>
      <c r="E4873" s="197" t="s">
        <v>11</v>
      </c>
      <c r="F4873" s="196" t="s">
        <v>11</v>
      </c>
      <c r="G4873" s="196">
        <v>97508</v>
      </c>
      <c r="H4873" s="196" t="s">
        <v>5020</v>
      </c>
      <c r="I4873" s="196" t="s">
        <v>96</v>
      </c>
      <c r="J4873" s="196" t="s">
        <v>62</v>
      </c>
      <c r="K4873" s="197">
        <v>92.41</v>
      </c>
      <c r="L4873" s="196" t="s">
        <v>63</v>
      </c>
      <c r="M4873"/>
    </row>
    <row r="4874" spans="1:13" ht="13.5" hidden="1" x14ac:dyDescent="0.25">
      <c r="A4874" s="196" t="s">
        <v>3761</v>
      </c>
      <c r="B4874" s="196" t="s">
        <v>3762</v>
      </c>
      <c r="C4874" s="196" t="s">
        <v>3106</v>
      </c>
      <c r="D4874" s="196" t="s">
        <v>4012</v>
      </c>
      <c r="E4874" s="197" t="s">
        <v>11</v>
      </c>
      <c r="F4874" s="196" t="s">
        <v>11</v>
      </c>
      <c r="G4874" s="196">
        <v>97509</v>
      </c>
      <c r="H4874" s="196" t="s">
        <v>5021</v>
      </c>
      <c r="I4874" s="196" t="s">
        <v>96</v>
      </c>
      <c r="J4874" s="196" t="s">
        <v>62</v>
      </c>
      <c r="K4874" s="197">
        <v>112.8</v>
      </c>
      <c r="L4874" s="196" t="s">
        <v>63</v>
      </c>
      <c r="M4874"/>
    </row>
    <row r="4875" spans="1:13" ht="13.5" hidden="1" x14ac:dyDescent="0.25">
      <c r="A4875" s="196" t="s">
        <v>3761</v>
      </c>
      <c r="B4875" s="196" t="s">
        <v>3762</v>
      </c>
      <c r="C4875" s="196" t="s">
        <v>3106</v>
      </c>
      <c r="D4875" s="196" t="s">
        <v>4012</v>
      </c>
      <c r="E4875" s="197" t="s">
        <v>11</v>
      </c>
      <c r="F4875" s="196" t="s">
        <v>11</v>
      </c>
      <c r="G4875" s="196">
        <v>97511</v>
      </c>
      <c r="H4875" s="196" t="s">
        <v>5022</v>
      </c>
      <c r="I4875" s="196" t="s">
        <v>96</v>
      </c>
      <c r="J4875" s="196" t="s">
        <v>62</v>
      </c>
      <c r="K4875" s="197">
        <v>170.23</v>
      </c>
      <c r="L4875" s="196" t="s">
        <v>63</v>
      </c>
      <c r="M4875"/>
    </row>
    <row r="4876" spans="1:13" ht="13.5" hidden="1" x14ac:dyDescent="0.25">
      <c r="A4876" s="196" t="s">
        <v>3761</v>
      </c>
      <c r="B4876" s="196" t="s">
        <v>3762</v>
      </c>
      <c r="C4876" s="196" t="s">
        <v>3106</v>
      </c>
      <c r="D4876" s="196" t="s">
        <v>4012</v>
      </c>
      <c r="E4876" s="197" t="s">
        <v>11</v>
      </c>
      <c r="F4876" s="196" t="s">
        <v>11</v>
      </c>
      <c r="G4876" s="196">
        <v>97512</v>
      </c>
      <c r="H4876" s="196" t="s">
        <v>5023</v>
      </c>
      <c r="I4876" s="196" t="s">
        <v>96</v>
      </c>
      <c r="J4876" s="196" t="s">
        <v>62</v>
      </c>
      <c r="K4876" s="197">
        <v>211.44</v>
      </c>
      <c r="L4876" s="196" t="s">
        <v>63</v>
      </c>
      <c r="M4876"/>
    </row>
    <row r="4877" spans="1:13" ht="13.5" hidden="1" x14ac:dyDescent="0.25">
      <c r="A4877" s="196" t="s">
        <v>3761</v>
      </c>
      <c r="B4877" s="196" t="s">
        <v>3762</v>
      </c>
      <c r="C4877" s="196" t="s">
        <v>3106</v>
      </c>
      <c r="D4877" s="196" t="s">
        <v>4012</v>
      </c>
      <c r="E4877" s="197" t="s">
        <v>11</v>
      </c>
      <c r="F4877" s="196" t="s">
        <v>11</v>
      </c>
      <c r="G4877" s="196">
        <v>97514</v>
      </c>
      <c r="H4877" s="196" t="s">
        <v>5024</v>
      </c>
      <c r="I4877" s="196" t="s">
        <v>96</v>
      </c>
      <c r="J4877" s="196" t="s">
        <v>62</v>
      </c>
      <c r="K4877" s="197">
        <v>226.14</v>
      </c>
      <c r="L4877" s="196" t="s">
        <v>63</v>
      </c>
      <c r="M4877"/>
    </row>
    <row r="4878" spans="1:13" ht="13.5" hidden="1" x14ac:dyDescent="0.25">
      <c r="A4878" s="196" t="s">
        <v>3761</v>
      </c>
      <c r="B4878" s="196" t="s">
        <v>3762</v>
      </c>
      <c r="C4878" s="196" t="s">
        <v>3106</v>
      </c>
      <c r="D4878" s="196" t="s">
        <v>4012</v>
      </c>
      <c r="E4878" s="197" t="s">
        <v>11</v>
      </c>
      <c r="F4878" s="196" t="s">
        <v>11</v>
      </c>
      <c r="G4878" s="196">
        <v>97515</v>
      </c>
      <c r="H4878" s="196" t="s">
        <v>5025</v>
      </c>
      <c r="I4878" s="196" t="s">
        <v>96</v>
      </c>
      <c r="J4878" s="196" t="s">
        <v>62</v>
      </c>
      <c r="K4878" s="197">
        <v>281.66000000000003</v>
      </c>
      <c r="L4878" s="196" t="s">
        <v>63</v>
      </c>
      <c r="M4878"/>
    </row>
    <row r="4879" spans="1:13" ht="13.5" hidden="1" x14ac:dyDescent="0.25">
      <c r="A4879" s="196" t="s">
        <v>3761</v>
      </c>
      <c r="B4879" s="196" t="s">
        <v>3762</v>
      </c>
      <c r="C4879" s="196" t="s">
        <v>3106</v>
      </c>
      <c r="D4879" s="196" t="s">
        <v>4012</v>
      </c>
      <c r="E4879" s="197" t="s">
        <v>11</v>
      </c>
      <c r="F4879" s="196" t="s">
        <v>11</v>
      </c>
      <c r="G4879" s="196">
        <v>97517</v>
      </c>
      <c r="H4879" s="196" t="s">
        <v>5026</v>
      </c>
      <c r="I4879" s="196" t="s">
        <v>96</v>
      </c>
      <c r="J4879" s="196" t="s">
        <v>62</v>
      </c>
      <c r="K4879" s="197">
        <v>58.83</v>
      </c>
      <c r="L4879" s="196" t="s">
        <v>63</v>
      </c>
      <c r="M4879"/>
    </row>
    <row r="4880" spans="1:13" ht="13.5" hidden="1" x14ac:dyDescent="0.25">
      <c r="A4880" s="196" t="s">
        <v>3761</v>
      </c>
      <c r="B4880" s="196" t="s">
        <v>3762</v>
      </c>
      <c r="C4880" s="196" t="s">
        <v>3106</v>
      </c>
      <c r="D4880" s="196" t="s">
        <v>4012</v>
      </c>
      <c r="E4880" s="197" t="s">
        <v>11</v>
      </c>
      <c r="F4880" s="196" t="s">
        <v>11</v>
      </c>
      <c r="G4880" s="196">
        <v>97518</v>
      </c>
      <c r="H4880" s="196" t="s">
        <v>5027</v>
      </c>
      <c r="I4880" s="196" t="s">
        <v>96</v>
      </c>
      <c r="J4880" s="196" t="s">
        <v>62</v>
      </c>
      <c r="K4880" s="197">
        <v>58.83</v>
      </c>
      <c r="L4880" s="196" t="s">
        <v>63</v>
      </c>
      <c r="M4880"/>
    </row>
    <row r="4881" spans="1:13" ht="13.5" hidden="1" x14ac:dyDescent="0.25">
      <c r="A4881" s="196" t="s">
        <v>3761</v>
      </c>
      <c r="B4881" s="196" t="s">
        <v>3762</v>
      </c>
      <c r="C4881" s="196" t="s">
        <v>3106</v>
      </c>
      <c r="D4881" s="196" t="s">
        <v>4012</v>
      </c>
      <c r="E4881" s="197" t="s">
        <v>11</v>
      </c>
      <c r="F4881" s="196" t="s">
        <v>11</v>
      </c>
      <c r="G4881" s="196">
        <v>97519</v>
      </c>
      <c r="H4881" s="196" t="s">
        <v>5028</v>
      </c>
      <c r="I4881" s="196" t="s">
        <v>96</v>
      </c>
      <c r="J4881" s="196" t="s">
        <v>62</v>
      </c>
      <c r="K4881" s="197">
        <v>82.56</v>
      </c>
      <c r="L4881" s="196" t="s">
        <v>63</v>
      </c>
      <c r="M4881"/>
    </row>
    <row r="4882" spans="1:13" ht="13.5" hidden="1" x14ac:dyDescent="0.25">
      <c r="A4882" s="196" t="s">
        <v>3761</v>
      </c>
      <c r="B4882" s="196" t="s">
        <v>3762</v>
      </c>
      <c r="C4882" s="196" t="s">
        <v>3106</v>
      </c>
      <c r="D4882" s="196" t="s">
        <v>4012</v>
      </c>
      <c r="E4882" s="197" t="s">
        <v>11</v>
      </c>
      <c r="F4882" s="196" t="s">
        <v>11</v>
      </c>
      <c r="G4882" s="196">
        <v>97520</v>
      </c>
      <c r="H4882" s="196" t="s">
        <v>5029</v>
      </c>
      <c r="I4882" s="196" t="s">
        <v>96</v>
      </c>
      <c r="J4882" s="196" t="s">
        <v>62</v>
      </c>
      <c r="K4882" s="197">
        <v>82.56</v>
      </c>
      <c r="L4882" s="196" t="s">
        <v>63</v>
      </c>
      <c r="M4882"/>
    </row>
    <row r="4883" spans="1:13" ht="13.5" hidden="1" x14ac:dyDescent="0.25">
      <c r="A4883" s="196" t="s">
        <v>3761</v>
      </c>
      <c r="B4883" s="196" t="s">
        <v>3762</v>
      </c>
      <c r="C4883" s="196" t="s">
        <v>3106</v>
      </c>
      <c r="D4883" s="196" t="s">
        <v>4012</v>
      </c>
      <c r="E4883" s="197" t="s">
        <v>11</v>
      </c>
      <c r="F4883" s="196" t="s">
        <v>11</v>
      </c>
      <c r="G4883" s="196">
        <v>97521</v>
      </c>
      <c r="H4883" s="196" t="s">
        <v>5030</v>
      </c>
      <c r="I4883" s="196" t="s">
        <v>96</v>
      </c>
      <c r="J4883" s="196" t="s">
        <v>62</v>
      </c>
      <c r="K4883" s="197">
        <v>113.6</v>
      </c>
      <c r="L4883" s="196" t="s">
        <v>63</v>
      </c>
      <c r="M4883"/>
    </row>
    <row r="4884" spans="1:13" ht="13.5" hidden="1" x14ac:dyDescent="0.25">
      <c r="A4884" s="196" t="s">
        <v>3761</v>
      </c>
      <c r="B4884" s="196" t="s">
        <v>3762</v>
      </c>
      <c r="C4884" s="196" t="s">
        <v>3106</v>
      </c>
      <c r="D4884" s="196" t="s">
        <v>4012</v>
      </c>
      <c r="E4884" s="197" t="s">
        <v>11</v>
      </c>
      <c r="F4884" s="196" t="s">
        <v>11</v>
      </c>
      <c r="G4884" s="196">
        <v>97522</v>
      </c>
      <c r="H4884" s="196" t="s">
        <v>5031</v>
      </c>
      <c r="I4884" s="196" t="s">
        <v>96</v>
      </c>
      <c r="J4884" s="196" t="s">
        <v>62</v>
      </c>
      <c r="K4884" s="197">
        <v>113.6</v>
      </c>
      <c r="L4884" s="196" t="s">
        <v>63</v>
      </c>
      <c r="M4884"/>
    </row>
    <row r="4885" spans="1:13" ht="13.5" hidden="1" x14ac:dyDescent="0.25">
      <c r="A4885" s="196" t="s">
        <v>3761</v>
      </c>
      <c r="B4885" s="196" t="s">
        <v>3762</v>
      </c>
      <c r="C4885" s="196" t="s">
        <v>3106</v>
      </c>
      <c r="D4885" s="196" t="s">
        <v>4012</v>
      </c>
      <c r="E4885" s="197" t="s">
        <v>11</v>
      </c>
      <c r="F4885" s="196" t="s">
        <v>11</v>
      </c>
      <c r="G4885" s="196">
        <v>97523</v>
      </c>
      <c r="H4885" s="196" t="s">
        <v>5032</v>
      </c>
      <c r="I4885" s="196" t="s">
        <v>96</v>
      </c>
      <c r="J4885" s="196" t="s">
        <v>62</v>
      </c>
      <c r="K4885" s="197">
        <v>155.03</v>
      </c>
      <c r="L4885" s="196" t="s">
        <v>63</v>
      </c>
      <c r="M4885"/>
    </row>
    <row r="4886" spans="1:13" ht="13.5" hidden="1" x14ac:dyDescent="0.25">
      <c r="A4886" s="196" t="s">
        <v>3761</v>
      </c>
      <c r="B4886" s="196" t="s">
        <v>3762</v>
      </c>
      <c r="C4886" s="196" t="s">
        <v>3106</v>
      </c>
      <c r="D4886" s="196" t="s">
        <v>4012</v>
      </c>
      <c r="E4886" s="197" t="s">
        <v>11</v>
      </c>
      <c r="F4886" s="196" t="s">
        <v>11</v>
      </c>
      <c r="G4886" s="196">
        <v>97524</v>
      </c>
      <c r="H4886" s="196" t="s">
        <v>5033</v>
      </c>
      <c r="I4886" s="196" t="s">
        <v>96</v>
      </c>
      <c r="J4886" s="196" t="s">
        <v>62</v>
      </c>
      <c r="K4886" s="197">
        <v>166.67</v>
      </c>
      <c r="L4886" s="196" t="s">
        <v>63</v>
      </c>
      <c r="M4886"/>
    </row>
    <row r="4887" spans="1:13" ht="13.5" hidden="1" x14ac:dyDescent="0.25">
      <c r="A4887" s="196" t="s">
        <v>3761</v>
      </c>
      <c r="B4887" s="196" t="s">
        <v>3762</v>
      </c>
      <c r="C4887" s="196" t="s">
        <v>3106</v>
      </c>
      <c r="D4887" s="196" t="s">
        <v>4012</v>
      </c>
      <c r="E4887" s="197" t="s">
        <v>11</v>
      </c>
      <c r="F4887" s="196" t="s">
        <v>11</v>
      </c>
      <c r="G4887" s="196">
        <v>97525</v>
      </c>
      <c r="H4887" s="196" t="s">
        <v>5034</v>
      </c>
      <c r="I4887" s="196" t="s">
        <v>96</v>
      </c>
      <c r="J4887" s="196" t="s">
        <v>62</v>
      </c>
      <c r="K4887" s="197">
        <v>287.13</v>
      </c>
      <c r="L4887" s="196" t="s">
        <v>63</v>
      </c>
      <c r="M4887"/>
    </row>
    <row r="4888" spans="1:13" ht="13.5" hidden="1" x14ac:dyDescent="0.25">
      <c r="A4888" s="196" t="s">
        <v>3761</v>
      </c>
      <c r="B4888" s="196" t="s">
        <v>3762</v>
      </c>
      <c r="C4888" s="196" t="s">
        <v>3106</v>
      </c>
      <c r="D4888" s="196" t="s">
        <v>4012</v>
      </c>
      <c r="E4888" s="197" t="s">
        <v>11</v>
      </c>
      <c r="F4888" s="196" t="s">
        <v>11</v>
      </c>
      <c r="G4888" s="196">
        <v>97526</v>
      </c>
      <c r="H4888" s="196" t="s">
        <v>5035</v>
      </c>
      <c r="I4888" s="196" t="s">
        <v>96</v>
      </c>
      <c r="J4888" s="196" t="s">
        <v>62</v>
      </c>
      <c r="K4888" s="197">
        <v>305.74</v>
      </c>
      <c r="L4888" s="196" t="s">
        <v>63</v>
      </c>
      <c r="M4888"/>
    </row>
    <row r="4889" spans="1:13" ht="13.5" hidden="1" x14ac:dyDescent="0.25">
      <c r="A4889" s="196" t="s">
        <v>3761</v>
      </c>
      <c r="B4889" s="196" t="s">
        <v>3762</v>
      </c>
      <c r="C4889" s="196" t="s">
        <v>3106</v>
      </c>
      <c r="D4889" s="196" t="s">
        <v>4012</v>
      </c>
      <c r="E4889" s="197" t="s">
        <v>11</v>
      </c>
      <c r="F4889" s="196" t="s">
        <v>11</v>
      </c>
      <c r="G4889" s="196">
        <v>97527</v>
      </c>
      <c r="H4889" s="196" t="s">
        <v>5036</v>
      </c>
      <c r="I4889" s="196" t="s">
        <v>96</v>
      </c>
      <c r="J4889" s="196" t="s">
        <v>62</v>
      </c>
      <c r="K4889" s="197">
        <v>693.73</v>
      </c>
      <c r="L4889" s="196" t="s">
        <v>63</v>
      </c>
      <c r="M4889"/>
    </row>
    <row r="4890" spans="1:13" ht="13.5" hidden="1" x14ac:dyDescent="0.25">
      <c r="A4890" s="196" t="s">
        <v>3761</v>
      </c>
      <c r="B4890" s="196" t="s">
        <v>3762</v>
      </c>
      <c r="C4890" s="196" t="s">
        <v>3106</v>
      </c>
      <c r="D4890" s="196" t="s">
        <v>4012</v>
      </c>
      <c r="E4890" s="197" t="s">
        <v>11</v>
      </c>
      <c r="F4890" s="196" t="s">
        <v>11</v>
      </c>
      <c r="G4890" s="196">
        <v>97528</v>
      </c>
      <c r="H4890" s="196" t="s">
        <v>5037</v>
      </c>
      <c r="I4890" s="196" t="s">
        <v>96</v>
      </c>
      <c r="J4890" s="196" t="s">
        <v>62</v>
      </c>
      <c r="K4890" s="197">
        <v>610.24</v>
      </c>
      <c r="L4890" s="196" t="s">
        <v>63</v>
      </c>
      <c r="M4890"/>
    </row>
    <row r="4891" spans="1:13" ht="13.5" hidden="1" x14ac:dyDescent="0.25">
      <c r="A4891" s="196" t="s">
        <v>3761</v>
      </c>
      <c r="B4891" s="196" t="s">
        <v>3762</v>
      </c>
      <c r="C4891" s="196" t="s">
        <v>3106</v>
      </c>
      <c r="D4891" s="196" t="s">
        <v>4012</v>
      </c>
      <c r="E4891" s="197" t="s">
        <v>11</v>
      </c>
      <c r="F4891" s="196" t="s">
        <v>11</v>
      </c>
      <c r="G4891" s="196">
        <v>97529</v>
      </c>
      <c r="H4891" s="196" t="s">
        <v>5038</v>
      </c>
      <c r="I4891" s="196" t="s">
        <v>96</v>
      </c>
      <c r="J4891" s="196" t="s">
        <v>62</v>
      </c>
      <c r="K4891" s="197">
        <v>90.9</v>
      </c>
      <c r="L4891" s="196" t="s">
        <v>63</v>
      </c>
      <c r="M4891"/>
    </row>
    <row r="4892" spans="1:13" ht="13.5" hidden="1" x14ac:dyDescent="0.25">
      <c r="A4892" s="196" t="s">
        <v>3761</v>
      </c>
      <c r="B4892" s="196" t="s">
        <v>3762</v>
      </c>
      <c r="C4892" s="196" t="s">
        <v>3106</v>
      </c>
      <c r="D4892" s="196" t="s">
        <v>4012</v>
      </c>
      <c r="E4892" s="197" t="s">
        <v>11</v>
      </c>
      <c r="F4892" s="196" t="s">
        <v>11</v>
      </c>
      <c r="G4892" s="196">
        <v>97530</v>
      </c>
      <c r="H4892" s="196" t="s">
        <v>5039</v>
      </c>
      <c r="I4892" s="196" t="s">
        <v>96</v>
      </c>
      <c r="J4892" s="196" t="s">
        <v>62</v>
      </c>
      <c r="K4892" s="197">
        <v>129.62</v>
      </c>
      <c r="L4892" s="196" t="s">
        <v>63</v>
      </c>
      <c r="M4892"/>
    </row>
    <row r="4893" spans="1:13" ht="13.5" hidden="1" x14ac:dyDescent="0.25">
      <c r="A4893" s="196" t="s">
        <v>3761</v>
      </c>
      <c r="B4893" s="196" t="s">
        <v>3762</v>
      </c>
      <c r="C4893" s="196" t="s">
        <v>3106</v>
      </c>
      <c r="D4893" s="196" t="s">
        <v>4012</v>
      </c>
      <c r="E4893" s="197" t="s">
        <v>11</v>
      </c>
      <c r="F4893" s="196" t="s">
        <v>11</v>
      </c>
      <c r="G4893" s="196">
        <v>97531</v>
      </c>
      <c r="H4893" s="196" t="s">
        <v>5040</v>
      </c>
      <c r="I4893" s="196" t="s">
        <v>96</v>
      </c>
      <c r="J4893" s="196" t="s">
        <v>62</v>
      </c>
      <c r="K4893" s="197">
        <v>164.15</v>
      </c>
      <c r="L4893" s="196" t="s">
        <v>63</v>
      </c>
      <c r="M4893"/>
    </row>
    <row r="4894" spans="1:13" ht="13.5" hidden="1" x14ac:dyDescent="0.25">
      <c r="A4894" s="196" t="s">
        <v>3761</v>
      </c>
      <c r="B4894" s="196" t="s">
        <v>3762</v>
      </c>
      <c r="C4894" s="196" t="s">
        <v>3106</v>
      </c>
      <c r="D4894" s="196" t="s">
        <v>4012</v>
      </c>
      <c r="E4894" s="197" t="s">
        <v>11</v>
      </c>
      <c r="F4894" s="196" t="s">
        <v>11</v>
      </c>
      <c r="G4894" s="196">
        <v>97532</v>
      </c>
      <c r="H4894" s="196" t="s">
        <v>5041</v>
      </c>
      <c r="I4894" s="196" t="s">
        <v>96</v>
      </c>
      <c r="J4894" s="196" t="s">
        <v>62</v>
      </c>
      <c r="K4894" s="197">
        <v>253.52</v>
      </c>
      <c r="L4894" s="196" t="s">
        <v>63</v>
      </c>
      <c r="M4894"/>
    </row>
    <row r="4895" spans="1:13" ht="13.5" hidden="1" x14ac:dyDescent="0.25">
      <c r="A4895" s="196" t="s">
        <v>3761</v>
      </c>
      <c r="B4895" s="196" t="s">
        <v>3762</v>
      </c>
      <c r="C4895" s="196" t="s">
        <v>3106</v>
      </c>
      <c r="D4895" s="196" t="s">
        <v>4012</v>
      </c>
      <c r="E4895" s="197" t="s">
        <v>11</v>
      </c>
      <c r="F4895" s="196" t="s">
        <v>11</v>
      </c>
      <c r="G4895" s="196">
        <v>97533</v>
      </c>
      <c r="H4895" s="196" t="s">
        <v>5042</v>
      </c>
      <c r="I4895" s="196" t="s">
        <v>96</v>
      </c>
      <c r="J4895" s="196" t="s">
        <v>62</v>
      </c>
      <c r="K4895" s="197">
        <v>472.28</v>
      </c>
      <c r="L4895" s="196" t="s">
        <v>63</v>
      </c>
      <c r="M4895"/>
    </row>
    <row r="4896" spans="1:13" ht="13.5" hidden="1" x14ac:dyDescent="0.25">
      <c r="A4896" s="196" t="s">
        <v>3761</v>
      </c>
      <c r="B4896" s="196" t="s">
        <v>3762</v>
      </c>
      <c r="C4896" s="196" t="s">
        <v>3106</v>
      </c>
      <c r="D4896" s="196" t="s">
        <v>4012</v>
      </c>
      <c r="E4896" s="197" t="s">
        <v>11</v>
      </c>
      <c r="F4896" s="196" t="s">
        <v>11</v>
      </c>
      <c r="G4896" s="196">
        <v>97534</v>
      </c>
      <c r="H4896" s="196" t="s">
        <v>5043</v>
      </c>
      <c r="I4896" s="196" t="s">
        <v>96</v>
      </c>
      <c r="J4896" s="196" t="s">
        <v>62</v>
      </c>
      <c r="K4896" s="197">
        <v>741.05</v>
      </c>
      <c r="L4896" s="196" t="s">
        <v>63</v>
      </c>
      <c r="M4896"/>
    </row>
    <row r="4897" spans="1:13" ht="13.5" hidden="1" x14ac:dyDescent="0.25">
      <c r="A4897" s="196" t="s">
        <v>3761</v>
      </c>
      <c r="B4897" s="196" t="s">
        <v>3762</v>
      </c>
      <c r="C4897" s="196" t="s">
        <v>3106</v>
      </c>
      <c r="D4897" s="196" t="s">
        <v>4012</v>
      </c>
      <c r="E4897" s="197" t="s">
        <v>11</v>
      </c>
      <c r="F4897" s="196" t="s">
        <v>11</v>
      </c>
      <c r="G4897" s="196">
        <v>97537</v>
      </c>
      <c r="H4897" s="196" t="s">
        <v>5044</v>
      </c>
      <c r="I4897" s="196" t="s">
        <v>96</v>
      </c>
      <c r="J4897" s="196" t="s">
        <v>62</v>
      </c>
      <c r="K4897" s="197">
        <v>28.06</v>
      </c>
      <c r="L4897" s="196" t="s">
        <v>63</v>
      </c>
      <c r="M4897"/>
    </row>
    <row r="4898" spans="1:13" ht="13.5" hidden="1" x14ac:dyDescent="0.25">
      <c r="A4898" s="196" t="s">
        <v>3761</v>
      </c>
      <c r="B4898" s="196" t="s">
        <v>3762</v>
      </c>
      <c r="C4898" s="196" t="s">
        <v>3106</v>
      </c>
      <c r="D4898" s="196" t="s">
        <v>4012</v>
      </c>
      <c r="E4898" s="197" t="s">
        <v>11</v>
      </c>
      <c r="F4898" s="196" t="s">
        <v>11</v>
      </c>
      <c r="G4898" s="196">
        <v>97540</v>
      </c>
      <c r="H4898" s="196" t="s">
        <v>5045</v>
      </c>
      <c r="I4898" s="196" t="s">
        <v>96</v>
      </c>
      <c r="J4898" s="196" t="s">
        <v>62</v>
      </c>
      <c r="K4898" s="197">
        <v>38.79</v>
      </c>
      <c r="L4898" s="196" t="s">
        <v>63</v>
      </c>
      <c r="M4898"/>
    </row>
    <row r="4899" spans="1:13" ht="13.5" hidden="1" x14ac:dyDescent="0.25">
      <c r="A4899" s="196" t="s">
        <v>3761</v>
      </c>
      <c r="B4899" s="196" t="s">
        <v>3762</v>
      </c>
      <c r="C4899" s="196" t="s">
        <v>3106</v>
      </c>
      <c r="D4899" s="196" t="s">
        <v>4012</v>
      </c>
      <c r="E4899" s="197" t="s">
        <v>11</v>
      </c>
      <c r="F4899" s="196" t="s">
        <v>11</v>
      </c>
      <c r="G4899" s="196">
        <v>97541</v>
      </c>
      <c r="H4899" s="196" t="s">
        <v>5046</v>
      </c>
      <c r="I4899" s="196" t="s">
        <v>96</v>
      </c>
      <c r="J4899" s="196" t="s">
        <v>62</v>
      </c>
      <c r="K4899" s="197">
        <v>33.83</v>
      </c>
      <c r="L4899" s="196" t="s">
        <v>63</v>
      </c>
      <c r="M4899"/>
    </row>
    <row r="4900" spans="1:13" ht="13.5" hidden="1" x14ac:dyDescent="0.25">
      <c r="A4900" s="196" t="s">
        <v>3761</v>
      </c>
      <c r="B4900" s="196" t="s">
        <v>3762</v>
      </c>
      <c r="C4900" s="196" t="s">
        <v>3106</v>
      </c>
      <c r="D4900" s="196" t="s">
        <v>4012</v>
      </c>
      <c r="E4900" s="197" t="s">
        <v>11</v>
      </c>
      <c r="F4900" s="196" t="s">
        <v>11</v>
      </c>
      <c r="G4900" s="196">
        <v>97543</v>
      </c>
      <c r="H4900" s="196" t="s">
        <v>5047</v>
      </c>
      <c r="I4900" s="196" t="s">
        <v>96</v>
      </c>
      <c r="J4900" s="196" t="s">
        <v>62</v>
      </c>
      <c r="K4900" s="197">
        <v>64.66</v>
      </c>
      <c r="L4900" s="196" t="s">
        <v>63</v>
      </c>
      <c r="M4900"/>
    </row>
    <row r="4901" spans="1:13" ht="13.5" hidden="1" x14ac:dyDescent="0.25">
      <c r="A4901" s="196" t="s">
        <v>3761</v>
      </c>
      <c r="B4901" s="196" t="s">
        <v>3762</v>
      </c>
      <c r="C4901" s="196" t="s">
        <v>3106</v>
      </c>
      <c r="D4901" s="196" t="s">
        <v>4012</v>
      </c>
      <c r="E4901" s="197" t="s">
        <v>11</v>
      </c>
      <c r="F4901" s="196" t="s">
        <v>11</v>
      </c>
      <c r="G4901" s="196">
        <v>97544</v>
      </c>
      <c r="H4901" s="196" t="s">
        <v>5048</v>
      </c>
      <c r="I4901" s="196" t="s">
        <v>96</v>
      </c>
      <c r="J4901" s="196" t="s">
        <v>62</v>
      </c>
      <c r="K4901" s="197">
        <v>58.69</v>
      </c>
      <c r="L4901" s="196" t="s">
        <v>63</v>
      </c>
      <c r="M4901"/>
    </row>
    <row r="4902" spans="1:13" ht="13.5" hidden="1" x14ac:dyDescent="0.25">
      <c r="A4902" s="196" t="s">
        <v>3761</v>
      </c>
      <c r="B4902" s="196" t="s">
        <v>3762</v>
      </c>
      <c r="C4902" s="196" t="s">
        <v>3106</v>
      </c>
      <c r="D4902" s="196" t="s">
        <v>4012</v>
      </c>
      <c r="E4902" s="197" t="s">
        <v>11</v>
      </c>
      <c r="F4902" s="196" t="s">
        <v>11</v>
      </c>
      <c r="G4902" s="196">
        <v>97546</v>
      </c>
      <c r="H4902" s="196" t="s">
        <v>5049</v>
      </c>
      <c r="I4902" s="196" t="s">
        <v>96</v>
      </c>
      <c r="J4902" s="196" t="s">
        <v>62</v>
      </c>
      <c r="K4902" s="197">
        <v>39.520000000000003</v>
      </c>
      <c r="L4902" s="196" t="s">
        <v>63</v>
      </c>
      <c r="M4902"/>
    </row>
    <row r="4903" spans="1:13" ht="13.5" hidden="1" x14ac:dyDescent="0.25">
      <c r="A4903" s="196" t="s">
        <v>3761</v>
      </c>
      <c r="B4903" s="196" t="s">
        <v>3762</v>
      </c>
      <c r="C4903" s="196" t="s">
        <v>3106</v>
      </c>
      <c r="D4903" s="196" t="s">
        <v>4012</v>
      </c>
      <c r="E4903" s="197" t="s">
        <v>11</v>
      </c>
      <c r="F4903" s="196" t="s">
        <v>11</v>
      </c>
      <c r="G4903" s="196">
        <v>97547</v>
      </c>
      <c r="H4903" s="196" t="s">
        <v>5050</v>
      </c>
      <c r="I4903" s="196" t="s">
        <v>96</v>
      </c>
      <c r="J4903" s="196" t="s">
        <v>62</v>
      </c>
      <c r="K4903" s="197">
        <v>39.520000000000003</v>
      </c>
      <c r="L4903" s="196" t="s">
        <v>63</v>
      </c>
      <c r="M4903"/>
    </row>
    <row r="4904" spans="1:13" ht="13.5" hidden="1" x14ac:dyDescent="0.25">
      <c r="A4904" s="196" t="s">
        <v>3761</v>
      </c>
      <c r="B4904" s="196" t="s">
        <v>3762</v>
      </c>
      <c r="C4904" s="196" t="s">
        <v>3106</v>
      </c>
      <c r="D4904" s="196" t="s">
        <v>4012</v>
      </c>
      <c r="E4904" s="197" t="s">
        <v>11</v>
      </c>
      <c r="F4904" s="196" t="s">
        <v>11</v>
      </c>
      <c r="G4904" s="196">
        <v>97548</v>
      </c>
      <c r="H4904" s="196" t="s">
        <v>5051</v>
      </c>
      <c r="I4904" s="196" t="s">
        <v>96</v>
      </c>
      <c r="J4904" s="196" t="s">
        <v>62</v>
      </c>
      <c r="K4904" s="197">
        <v>59.54</v>
      </c>
      <c r="L4904" s="196" t="s">
        <v>63</v>
      </c>
      <c r="M4904"/>
    </row>
    <row r="4905" spans="1:13" ht="13.5" hidden="1" x14ac:dyDescent="0.25">
      <c r="A4905" s="196" t="s">
        <v>3761</v>
      </c>
      <c r="B4905" s="196" t="s">
        <v>3762</v>
      </c>
      <c r="C4905" s="196" t="s">
        <v>3106</v>
      </c>
      <c r="D4905" s="196" t="s">
        <v>4012</v>
      </c>
      <c r="E4905" s="197" t="s">
        <v>11</v>
      </c>
      <c r="F4905" s="196" t="s">
        <v>11</v>
      </c>
      <c r="G4905" s="196">
        <v>97549</v>
      </c>
      <c r="H4905" s="196" t="s">
        <v>5052</v>
      </c>
      <c r="I4905" s="196" t="s">
        <v>96</v>
      </c>
      <c r="J4905" s="196" t="s">
        <v>62</v>
      </c>
      <c r="K4905" s="197">
        <v>59.54</v>
      </c>
      <c r="L4905" s="196" t="s">
        <v>63</v>
      </c>
      <c r="M4905"/>
    </row>
    <row r="4906" spans="1:13" ht="13.5" hidden="1" x14ac:dyDescent="0.25">
      <c r="A4906" s="196" t="s">
        <v>3761</v>
      </c>
      <c r="B4906" s="196" t="s">
        <v>3762</v>
      </c>
      <c r="C4906" s="196" t="s">
        <v>3106</v>
      </c>
      <c r="D4906" s="196" t="s">
        <v>4012</v>
      </c>
      <c r="E4906" s="197" t="s">
        <v>11</v>
      </c>
      <c r="F4906" s="196" t="s">
        <v>11</v>
      </c>
      <c r="G4906" s="196">
        <v>97550</v>
      </c>
      <c r="H4906" s="196" t="s">
        <v>5053</v>
      </c>
      <c r="I4906" s="196" t="s">
        <v>96</v>
      </c>
      <c r="J4906" s="196" t="s">
        <v>62</v>
      </c>
      <c r="K4906" s="197">
        <v>100.96</v>
      </c>
      <c r="L4906" s="196" t="s">
        <v>63</v>
      </c>
      <c r="M4906"/>
    </row>
    <row r="4907" spans="1:13" ht="13.5" hidden="1" x14ac:dyDescent="0.25">
      <c r="A4907" s="196" t="s">
        <v>3761</v>
      </c>
      <c r="B4907" s="196" t="s">
        <v>3762</v>
      </c>
      <c r="C4907" s="196" t="s">
        <v>3106</v>
      </c>
      <c r="D4907" s="196" t="s">
        <v>4012</v>
      </c>
      <c r="E4907" s="197" t="s">
        <v>11</v>
      </c>
      <c r="F4907" s="196" t="s">
        <v>11</v>
      </c>
      <c r="G4907" s="196">
        <v>97551</v>
      </c>
      <c r="H4907" s="196" t="s">
        <v>5054</v>
      </c>
      <c r="I4907" s="196" t="s">
        <v>96</v>
      </c>
      <c r="J4907" s="196" t="s">
        <v>62</v>
      </c>
      <c r="K4907" s="197">
        <v>100.96</v>
      </c>
      <c r="L4907" s="196" t="s">
        <v>63</v>
      </c>
      <c r="M4907"/>
    </row>
    <row r="4908" spans="1:13" ht="13.5" hidden="1" x14ac:dyDescent="0.25">
      <c r="A4908" s="196" t="s">
        <v>3761</v>
      </c>
      <c r="B4908" s="196" t="s">
        <v>3762</v>
      </c>
      <c r="C4908" s="196" t="s">
        <v>3106</v>
      </c>
      <c r="D4908" s="196" t="s">
        <v>4012</v>
      </c>
      <c r="E4908" s="197" t="s">
        <v>11</v>
      </c>
      <c r="F4908" s="196" t="s">
        <v>11</v>
      </c>
      <c r="G4908" s="196">
        <v>97552</v>
      </c>
      <c r="H4908" s="196" t="s">
        <v>5055</v>
      </c>
      <c r="I4908" s="196" t="s">
        <v>96</v>
      </c>
      <c r="J4908" s="196" t="s">
        <v>62</v>
      </c>
      <c r="K4908" s="197">
        <v>57.06</v>
      </c>
      <c r="L4908" s="196" t="s">
        <v>63</v>
      </c>
      <c r="M4908"/>
    </row>
    <row r="4909" spans="1:13" ht="13.5" hidden="1" x14ac:dyDescent="0.25">
      <c r="A4909" s="196" t="s">
        <v>3761</v>
      </c>
      <c r="B4909" s="196" t="s">
        <v>3762</v>
      </c>
      <c r="C4909" s="196" t="s">
        <v>3106</v>
      </c>
      <c r="D4909" s="196" t="s">
        <v>4012</v>
      </c>
      <c r="E4909" s="197" t="s">
        <v>11</v>
      </c>
      <c r="F4909" s="196" t="s">
        <v>11</v>
      </c>
      <c r="G4909" s="196">
        <v>97553</v>
      </c>
      <c r="H4909" s="196" t="s">
        <v>5056</v>
      </c>
      <c r="I4909" s="196" t="s">
        <v>96</v>
      </c>
      <c r="J4909" s="196" t="s">
        <v>62</v>
      </c>
      <c r="K4909" s="197">
        <v>83.76</v>
      </c>
      <c r="L4909" s="196" t="s">
        <v>63</v>
      </c>
      <c r="M4909"/>
    </row>
    <row r="4910" spans="1:13" ht="13.5" hidden="1" x14ac:dyDescent="0.25">
      <c r="A4910" s="196" t="s">
        <v>3761</v>
      </c>
      <c r="B4910" s="196" t="s">
        <v>3762</v>
      </c>
      <c r="C4910" s="196" t="s">
        <v>3106</v>
      </c>
      <c r="D4910" s="196" t="s">
        <v>4012</v>
      </c>
      <c r="E4910" s="197" t="s">
        <v>11</v>
      </c>
      <c r="F4910" s="196" t="s">
        <v>11</v>
      </c>
      <c r="G4910" s="196">
        <v>97554</v>
      </c>
      <c r="H4910" s="196" t="s">
        <v>5057</v>
      </c>
      <c r="I4910" s="196" t="s">
        <v>96</v>
      </c>
      <c r="J4910" s="196" t="s">
        <v>62</v>
      </c>
      <c r="K4910" s="197">
        <v>147.11000000000001</v>
      </c>
      <c r="L4910" s="196" t="s">
        <v>63</v>
      </c>
      <c r="M4910"/>
    </row>
    <row r="4911" spans="1:13" ht="13.5" hidden="1" x14ac:dyDescent="0.25">
      <c r="A4911" s="196" t="s">
        <v>3761</v>
      </c>
      <c r="B4911" s="196" t="s">
        <v>3762</v>
      </c>
      <c r="C4911" s="196" t="s">
        <v>3106</v>
      </c>
      <c r="D4911" s="196" t="s">
        <v>4012</v>
      </c>
      <c r="E4911" s="197" t="s">
        <v>11</v>
      </c>
      <c r="F4911" s="196" t="s">
        <v>11</v>
      </c>
      <c r="G4911" s="196">
        <v>98602</v>
      </c>
      <c r="H4911" s="196" t="s">
        <v>5058</v>
      </c>
      <c r="I4911" s="196" t="s">
        <v>96</v>
      </c>
      <c r="J4911" s="196" t="s">
        <v>62</v>
      </c>
      <c r="K4911" s="197">
        <v>19.45</v>
      </c>
      <c r="L4911" s="196" t="s">
        <v>63</v>
      </c>
      <c r="M4911"/>
    </row>
    <row r="4912" spans="1:13" ht="13.5" hidden="1" x14ac:dyDescent="0.25">
      <c r="A4912" s="196" t="s">
        <v>3761</v>
      </c>
      <c r="B4912" s="196" t="s">
        <v>3762</v>
      </c>
      <c r="C4912" s="196" t="s">
        <v>3106</v>
      </c>
      <c r="D4912" s="196" t="s">
        <v>4012</v>
      </c>
      <c r="E4912" s="197" t="s">
        <v>11</v>
      </c>
      <c r="F4912" s="196" t="s">
        <v>11</v>
      </c>
      <c r="G4912" s="196">
        <v>103805</v>
      </c>
      <c r="H4912" s="196" t="s">
        <v>5059</v>
      </c>
      <c r="I4912" s="196" t="s">
        <v>96</v>
      </c>
      <c r="J4912" s="196" t="s">
        <v>62</v>
      </c>
      <c r="K4912" s="197">
        <v>22.85</v>
      </c>
      <c r="L4912" s="196" t="s">
        <v>63</v>
      </c>
      <c r="M4912"/>
    </row>
    <row r="4913" spans="1:13" ht="13.5" hidden="1" x14ac:dyDescent="0.25">
      <c r="A4913" s="196" t="s">
        <v>3761</v>
      </c>
      <c r="B4913" s="196" t="s">
        <v>3762</v>
      </c>
      <c r="C4913" s="196" t="s">
        <v>3106</v>
      </c>
      <c r="D4913" s="196" t="s">
        <v>4012</v>
      </c>
      <c r="E4913" s="197" t="s">
        <v>11</v>
      </c>
      <c r="F4913" s="196" t="s">
        <v>11</v>
      </c>
      <c r="G4913" s="196">
        <v>103806</v>
      </c>
      <c r="H4913" s="196" t="s">
        <v>5060</v>
      </c>
      <c r="I4913" s="196" t="s">
        <v>96</v>
      </c>
      <c r="J4913" s="196" t="s">
        <v>62</v>
      </c>
      <c r="K4913" s="197">
        <v>22.82</v>
      </c>
      <c r="L4913" s="196" t="s">
        <v>63</v>
      </c>
      <c r="M4913"/>
    </row>
    <row r="4914" spans="1:13" ht="13.5" hidden="1" x14ac:dyDescent="0.25">
      <c r="A4914" s="196" t="s">
        <v>3761</v>
      </c>
      <c r="B4914" s="196" t="s">
        <v>3762</v>
      </c>
      <c r="C4914" s="196" t="s">
        <v>3106</v>
      </c>
      <c r="D4914" s="196" t="s">
        <v>4012</v>
      </c>
      <c r="E4914" s="197" t="s">
        <v>11</v>
      </c>
      <c r="F4914" s="196" t="s">
        <v>11</v>
      </c>
      <c r="G4914" s="196">
        <v>103807</v>
      </c>
      <c r="H4914" s="196" t="s">
        <v>5061</v>
      </c>
      <c r="I4914" s="196" t="s">
        <v>96</v>
      </c>
      <c r="J4914" s="196" t="s">
        <v>62</v>
      </c>
      <c r="K4914" s="197">
        <v>25.17</v>
      </c>
      <c r="L4914" s="196" t="s">
        <v>63</v>
      </c>
      <c r="M4914"/>
    </row>
    <row r="4915" spans="1:13" ht="13.5" hidden="1" x14ac:dyDescent="0.25">
      <c r="A4915" s="196" t="s">
        <v>3761</v>
      </c>
      <c r="B4915" s="196" t="s">
        <v>3762</v>
      </c>
      <c r="C4915" s="196" t="s">
        <v>3106</v>
      </c>
      <c r="D4915" s="196" t="s">
        <v>4012</v>
      </c>
      <c r="E4915" s="197" t="s">
        <v>11</v>
      </c>
      <c r="F4915" s="196" t="s">
        <v>11</v>
      </c>
      <c r="G4915" s="196">
        <v>103808</v>
      </c>
      <c r="H4915" s="196" t="s">
        <v>5062</v>
      </c>
      <c r="I4915" s="196" t="s">
        <v>96</v>
      </c>
      <c r="J4915" s="196" t="s">
        <v>62</v>
      </c>
      <c r="K4915" s="197">
        <v>42.04</v>
      </c>
      <c r="L4915" s="196" t="s">
        <v>63</v>
      </c>
      <c r="M4915"/>
    </row>
    <row r="4916" spans="1:13" ht="13.5" hidden="1" x14ac:dyDescent="0.25">
      <c r="A4916" s="196" t="s">
        <v>3761</v>
      </c>
      <c r="B4916" s="196" t="s">
        <v>3762</v>
      </c>
      <c r="C4916" s="196" t="s">
        <v>3106</v>
      </c>
      <c r="D4916" s="196" t="s">
        <v>4012</v>
      </c>
      <c r="E4916" s="197" t="s">
        <v>11</v>
      </c>
      <c r="F4916" s="196" t="s">
        <v>11</v>
      </c>
      <c r="G4916" s="196">
        <v>103809</v>
      </c>
      <c r="H4916" s="196" t="s">
        <v>5063</v>
      </c>
      <c r="I4916" s="196" t="s">
        <v>96</v>
      </c>
      <c r="J4916" s="196" t="s">
        <v>62</v>
      </c>
      <c r="K4916" s="197">
        <v>41.75</v>
      </c>
      <c r="L4916" s="196" t="s">
        <v>63</v>
      </c>
      <c r="M4916"/>
    </row>
    <row r="4917" spans="1:13" ht="13.5" hidden="1" x14ac:dyDescent="0.25">
      <c r="A4917" s="196" t="s">
        <v>3761</v>
      </c>
      <c r="B4917" s="196" t="s">
        <v>3762</v>
      </c>
      <c r="C4917" s="196" t="s">
        <v>3106</v>
      </c>
      <c r="D4917" s="196" t="s">
        <v>4012</v>
      </c>
      <c r="E4917" s="197" t="s">
        <v>11</v>
      </c>
      <c r="F4917" s="196" t="s">
        <v>11</v>
      </c>
      <c r="G4917" s="196">
        <v>103810</v>
      </c>
      <c r="H4917" s="196" t="s">
        <v>5064</v>
      </c>
      <c r="I4917" s="196" t="s">
        <v>96</v>
      </c>
      <c r="J4917" s="196" t="s">
        <v>62</v>
      </c>
      <c r="K4917" s="197">
        <v>38.85</v>
      </c>
      <c r="L4917" s="196" t="s">
        <v>63</v>
      </c>
      <c r="M4917"/>
    </row>
    <row r="4918" spans="1:13" ht="13.5" hidden="1" x14ac:dyDescent="0.25">
      <c r="A4918" s="196" t="s">
        <v>3761</v>
      </c>
      <c r="B4918" s="196" t="s">
        <v>3762</v>
      </c>
      <c r="C4918" s="196" t="s">
        <v>3106</v>
      </c>
      <c r="D4918" s="196" t="s">
        <v>4012</v>
      </c>
      <c r="E4918" s="197" t="s">
        <v>11</v>
      </c>
      <c r="F4918" s="196" t="s">
        <v>11</v>
      </c>
      <c r="G4918" s="196">
        <v>103811</v>
      </c>
      <c r="H4918" s="196" t="s">
        <v>5065</v>
      </c>
      <c r="I4918" s="196" t="s">
        <v>96</v>
      </c>
      <c r="J4918" s="196" t="s">
        <v>62</v>
      </c>
      <c r="K4918" s="197">
        <v>42.74</v>
      </c>
      <c r="L4918" s="196" t="s">
        <v>63</v>
      </c>
      <c r="M4918"/>
    </row>
    <row r="4919" spans="1:13" ht="13.5" hidden="1" x14ac:dyDescent="0.25">
      <c r="A4919" s="196" t="s">
        <v>3761</v>
      </c>
      <c r="B4919" s="196" t="s">
        <v>3762</v>
      </c>
      <c r="C4919" s="196" t="s">
        <v>3106</v>
      </c>
      <c r="D4919" s="196" t="s">
        <v>4012</v>
      </c>
      <c r="E4919" s="197" t="s">
        <v>11</v>
      </c>
      <c r="F4919" s="196" t="s">
        <v>11</v>
      </c>
      <c r="G4919" s="196">
        <v>103812</v>
      </c>
      <c r="H4919" s="196" t="s">
        <v>5066</v>
      </c>
      <c r="I4919" s="196" t="s">
        <v>96</v>
      </c>
      <c r="J4919" s="196" t="s">
        <v>62</v>
      </c>
      <c r="K4919" s="197">
        <v>61.25</v>
      </c>
      <c r="L4919" s="196" t="s">
        <v>63</v>
      </c>
      <c r="M4919"/>
    </row>
    <row r="4920" spans="1:13" ht="13.5" hidden="1" x14ac:dyDescent="0.25">
      <c r="A4920" s="196" t="s">
        <v>3761</v>
      </c>
      <c r="B4920" s="196" t="s">
        <v>3762</v>
      </c>
      <c r="C4920" s="196" t="s">
        <v>3106</v>
      </c>
      <c r="D4920" s="196" t="s">
        <v>4012</v>
      </c>
      <c r="E4920" s="197" t="s">
        <v>11</v>
      </c>
      <c r="F4920" s="196" t="s">
        <v>11</v>
      </c>
      <c r="G4920" s="196">
        <v>103813</v>
      </c>
      <c r="H4920" s="196" t="s">
        <v>5067</v>
      </c>
      <c r="I4920" s="196" t="s">
        <v>96</v>
      </c>
      <c r="J4920" s="196" t="s">
        <v>62</v>
      </c>
      <c r="K4920" s="197">
        <v>59.47</v>
      </c>
      <c r="L4920" s="196" t="s">
        <v>63</v>
      </c>
      <c r="M4920"/>
    </row>
    <row r="4921" spans="1:13" ht="13.5" hidden="1" x14ac:dyDescent="0.25">
      <c r="A4921" s="196" t="s">
        <v>3761</v>
      </c>
      <c r="B4921" s="196" t="s">
        <v>3762</v>
      </c>
      <c r="C4921" s="196" t="s">
        <v>3106</v>
      </c>
      <c r="D4921" s="196" t="s">
        <v>4012</v>
      </c>
      <c r="E4921" s="197" t="s">
        <v>11</v>
      </c>
      <c r="F4921" s="196" t="s">
        <v>11</v>
      </c>
      <c r="G4921" s="196">
        <v>103814</v>
      </c>
      <c r="H4921" s="196" t="s">
        <v>5068</v>
      </c>
      <c r="I4921" s="196" t="s">
        <v>96</v>
      </c>
      <c r="J4921" s="196" t="s">
        <v>62</v>
      </c>
      <c r="K4921" s="197">
        <v>15.01</v>
      </c>
      <c r="L4921" s="196" t="s">
        <v>63</v>
      </c>
      <c r="M4921"/>
    </row>
    <row r="4922" spans="1:13" ht="13.5" hidden="1" x14ac:dyDescent="0.25">
      <c r="A4922" s="196" t="s">
        <v>3761</v>
      </c>
      <c r="B4922" s="196" t="s">
        <v>3762</v>
      </c>
      <c r="C4922" s="196" t="s">
        <v>3106</v>
      </c>
      <c r="D4922" s="196" t="s">
        <v>4012</v>
      </c>
      <c r="E4922" s="197" t="s">
        <v>11</v>
      </c>
      <c r="F4922" s="196" t="s">
        <v>11</v>
      </c>
      <c r="G4922" s="196">
        <v>103815</v>
      </c>
      <c r="H4922" s="196" t="s">
        <v>5069</v>
      </c>
      <c r="I4922" s="196" t="s">
        <v>96</v>
      </c>
      <c r="J4922" s="196" t="s">
        <v>62</v>
      </c>
      <c r="K4922" s="197">
        <v>15.04</v>
      </c>
      <c r="L4922" s="196" t="s">
        <v>63</v>
      </c>
      <c r="M4922"/>
    </row>
    <row r="4923" spans="1:13" ht="13.5" hidden="1" x14ac:dyDescent="0.25">
      <c r="A4923" s="196" t="s">
        <v>3761</v>
      </c>
      <c r="B4923" s="196" t="s">
        <v>3762</v>
      </c>
      <c r="C4923" s="196" t="s">
        <v>3106</v>
      </c>
      <c r="D4923" s="196" t="s">
        <v>4012</v>
      </c>
      <c r="E4923" s="197" t="s">
        <v>11</v>
      </c>
      <c r="F4923" s="196" t="s">
        <v>11</v>
      </c>
      <c r="G4923" s="196">
        <v>103816</v>
      </c>
      <c r="H4923" s="196" t="s">
        <v>5070</v>
      </c>
      <c r="I4923" s="196" t="s">
        <v>96</v>
      </c>
      <c r="J4923" s="196" t="s">
        <v>62</v>
      </c>
      <c r="K4923" s="197">
        <v>30.48</v>
      </c>
      <c r="L4923" s="196" t="s">
        <v>63</v>
      </c>
      <c r="M4923"/>
    </row>
    <row r="4924" spans="1:13" ht="13.5" hidden="1" x14ac:dyDescent="0.25">
      <c r="A4924" s="196" t="s">
        <v>3761</v>
      </c>
      <c r="B4924" s="196" t="s">
        <v>3762</v>
      </c>
      <c r="C4924" s="196" t="s">
        <v>3106</v>
      </c>
      <c r="D4924" s="196" t="s">
        <v>4012</v>
      </c>
      <c r="E4924" s="197" t="s">
        <v>11</v>
      </c>
      <c r="F4924" s="196" t="s">
        <v>11</v>
      </c>
      <c r="G4924" s="196">
        <v>103817</v>
      </c>
      <c r="H4924" s="196" t="s">
        <v>5071</v>
      </c>
      <c r="I4924" s="196" t="s">
        <v>96</v>
      </c>
      <c r="J4924" s="196" t="s">
        <v>62</v>
      </c>
      <c r="K4924" s="197">
        <v>459.93</v>
      </c>
      <c r="L4924" s="196" t="s">
        <v>63</v>
      </c>
      <c r="M4924"/>
    </row>
    <row r="4925" spans="1:13" ht="13.5" hidden="1" x14ac:dyDescent="0.25">
      <c r="A4925" s="196" t="s">
        <v>3761</v>
      </c>
      <c r="B4925" s="196" t="s">
        <v>3762</v>
      </c>
      <c r="C4925" s="196" t="s">
        <v>3106</v>
      </c>
      <c r="D4925" s="196" t="s">
        <v>4012</v>
      </c>
      <c r="E4925" s="197" t="s">
        <v>11</v>
      </c>
      <c r="F4925" s="196" t="s">
        <v>11</v>
      </c>
      <c r="G4925" s="196">
        <v>103818</v>
      </c>
      <c r="H4925" s="196" t="s">
        <v>5072</v>
      </c>
      <c r="I4925" s="196" t="s">
        <v>96</v>
      </c>
      <c r="J4925" s="196" t="s">
        <v>62</v>
      </c>
      <c r="K4925" s="197">
        <v>22.49</v>
      </c>
      <c r="L4925" s="196" t="s">
        <v>63</v>
      </c>
      <c r="M4925"/>
    </row>
    <row r="4926" spans="1:13" ht="13.5" hidden="1" x14ac:dyDescent="0.25">
      <c r="A4926" s="196" t="s">
        <v>3761</v>
      </c>
      <c r="B4926" s="196" t="s">
        <v>3762</v>
      </c>
      <c r="C4926" s="196" t="s">
        <v>3106</v>
      </c>
      <c r="D4926" s="196" t="s">
        <v>4012</v>
      </c>
      <c r="E4926" s="197" t="s">
        <v>11</v>
      </c>
      <c r="F4926" s="196" t="s">
        <v>11</v>
      </c>
      <c r="G4926" s="196">
        <v>103819</v>
      </c>
      <c r="H4926" s="196" t="s">
        <v>5073</v>
      </c>
      <c r="I4926" s="196" t="s">
        <v>96</v>
      </c>
      <c r="J4926" s="196" t="s">
        <v>62</v>
      </c>
      <c r="K4926" s="197">
        <v>26.36</v>
      </c>
      <c r="L4926" s="196" t="s">
        <v>63</v>
      </c>
      <c r="M4926"/>
    </row>
    <row r="4927" spans="1:13" ht="13.5" hidden="1" x14ac:dyDescent="0.25">
      <c r="A4927" s="196" t="s">
        <v>3761</v>
      </c>
      <c r="B4927" s="196" t="s">
        <v>3762</v>
      </c>
      <c r="C4927" s="196" t="s">
        <v>3106</v>
      </c>
      <c r="D4927" s="196" t="s">
        <v>4012</v>
      </c>
      <c r="E4927" s="197" t="s">
        <v>11</v>
      </c>
      <c r="F4927" s="196" t="s">
        <v>11</v>
      </c>
      <c r="G4927" s="196">
        <v>103820</v>
      </c>
      <c r="H4927" s="196" t="s">
        <v>5074</v>
      </c>
      <c r="I4927" s="196" t="s">
        <v>96</v>
      </c>
      <c r="J4927" s="196" t="s">
        <v>62</v>
      </c>
      <c r="K4927" s="197">
        <v>27.69</v>
      </c>
      <c r="L4927" s="196" t="s">
        <v>63</v>
      </c>
      <c r="M4927"/>
    </row>
    <row r="4928" spans="1:13" ht="13.5" hidden="1" x14ac:dyDescent="0.25">
      <c r="A4928" s="196" t="s">
        <v>3761</v>
      </c>
      <c r="B4928" s="196" t="s">
        <v>3762</v>
      </c>
      <c r="C4928" s="196" t="s">
        <v>3106</v>
      </c>
      <c r="D4928" s="196" t="s">
        <v>4012</v>
      </c>
      <c r="E4928" s="197" t="s">
        <v>11</v>
      </c>
      <c r="F4928" s="196" t="s">
        <v>11</v>
      </c>
      <c r="G4928" s="196">
        <v>103821</v>
      </c>
      <c r="H4928" s="196" t="s">
        <v>5075</v>
      </c>
      <c r="I4928" s="196" t="s">
        <v>96</v>
      </c>
      <c r="J4928" s="196" t="s">
        <v>62</v>
      </c>
      <c r="K4928" s="197">
        <v>540.25</v>
      </c>
      <c r="L4928" s="196" t="s">
        <v>63</v>
      </c>
      <c r="M4928"/>
    </row>
    <row r="4929" spans="1:13" ht="13.5" hidden="1" x14ac:dyDescent="0.25">
      <c r="A4929" s="196" t="s">
        <v>3761</v>
      </c>
      <c r="B4929" s="196" t="s">
        <v>3762</v>
      </c>
      <c r="C4929" s="196" t="s">
        <v>3106</v>
      </c>
      <c r="D4929" s="196" t="s">
        <v>4012</v>
      </c>
      <c r="E4929" s="197" t="s">
        <v>11</v>
      </c>
      <c r="F4929" s="196" t="s">
        <v>11</v>
      </c>
      <c r="G4929" s="196">
        <v>103822</v>
      </c>
      <c r="H4929" s="196" t="s">
        <v>5076</v>
      </c>
      <c r="I4929" s="196" t="s">
        <v>96</v>
      </c>
      <c r="J4929" s="196" t="s">
        <v>62</v>
      </c>
      <c r="K4929" s="197">
        <v>61.64</v>
      </c>
      <c r="L4929" s="196" t="s">
        <v>63</v>
      </c>
      <c r="M4929"/>
    </row>
    <row r="4930" spans="1:13" ht="13.5" hidden="1" x14ac:dyDescent="0.25">
      <c r="A4930" s="196" t="s">
        <v>3761</v>
      </c>
      <c r="B4930" s="196" t="s">
        <v>3762</v>
      </c>
      <c r="C4930" s="196" t="s">
        <v>3106</v>
      </c>
      <c r="D4930" s="196" t="s">
        <v>4012</v>
      </c>
      <c r="E4930" s="197" t="s">
        <v>11</v>
      </c>
      <c r="F4930" s="196" t="s">
        <v>11</v>
      </c>
      <c r="G4930" s="196">
        <v>103823</v>
      </c>
      <c r="H4930" s="196" t="s">
        <v>5077</v>
      </c>
      <c r="I4930" s="196" t="s">
        <v>96</v>
      </c>
      <c r="J4930" s="196" t="s">
        <v>62</v>
      </c>
      <c r="K4930" s="197">
        <v>22.45</v>
      </c>
      <c r="L4930" s="196" t="s">
        <v>63</v>
      </c>
      <c r="M4930"/>
    </row>
    <row r="4931" spans="1:13" ht="13.5" hidden="1" x14ac:dyDescent="0.25">
      <c r="A4931" s="196" t="s">
        <v>3761</v>
      </c>
      <c r="B4931" s="196" t="s">
        <v>3762</v>
      </c>
      <c r="C4931" s="196" t="s">
        <v>3106</v>
      </c>
      <c r="D4931" s="196" t="s">
        <v>4012</v>
      </c>
      <c r="E4931" s="197" t="s">
        <v>11</v>
      </c>
      <c r="F4931" s="196" t="s">
        <v>11</v>
      </c>
      <c r="G4931" s="196">
        <v>103824</v>
      </c>
      <c r="H4931" s="196" t="s">
        <v>5078</v>
      </c>
      <c r="I4931" s="196" t="s">
        <v>96</v>
      </c>
      <c r="J4931" s="196" t="s">
        <v>62</v>
      </c>
      <c r="K4931" s="197">
        <v>27.05</v>
      </c>
      <c r="L4931" s="196" t="s">
        <v>63</v>
      </c>
      <c r="M4931"/>
    </row>
    <row r="4932" spans="1:13" ht="13.5" hidden="1" x14ac:dyDescent="0.25">
      <c r="A4932" s="196" t="s">
        <v>3761</v>
      </c>
      <c r="B4932" s="196" t="s">
        <v>3762</v>
      </c>
      <c r="C4932" s="196" t="s">
        <v>3106</v>
      </c>
      <c r="D4932" s="196" t="s">
        <v>4012</v>
      </c>
      <c r="E4932" s="197" t="s">
        <v>11</v>
      </c>
      <c r="F4932" s="196" t="s">
        <v>11</v>
      </c>
      <c r="G4932" s="196">
        <v>103825</v>
      </c>
      <c r="H4932" s="196" t="s">
        <v>5079</v>
      </c>
      <c r="I4932" s="196" t="s">
        <v>96</v>
      </c>
      <c r="J4932" s="196" t="s">
        <v>62</v>
      </c>
      <c r="K4932" s="197">
        <v>31.79</v>
      </c>
      <c r="L4932" s="196" t="s">
        <v>63</v>
      </c>
      <c r="M4932"/>
    </row>
    <row r="4933" spans="1:13" ht="13.5" hidden="1" x14ac:dyDescent="0.25">
      <c r="A4933" s="196" t="s">
        <v>3761</v>
      </c>
      <c r="B4933" s="196" t="s">
        <v>3762</v>
      </c>
      <c r="C4933" s="196" t="s">
        <v>3106</v>
      </c>
      <c r="D4933" s="196" t="s">
        <v>4012</v>
      </c>
      <c r="E4933" s="197" t="s">
        <v>11</v>
      </c>
      <c r="F4933" s="196" t="s">
        <v>11</v>
      </c>
      <c r="G4933" s="196">
        <v>103826</v>
      </c>
      <c r="H4933" s="196" t="s">
        <v>5080</v>
      </c>
      <c r="I4933" s="196" t="s">
        <v>96</v>
      </c>
      <c r="J4933" s="196" t="s">
        <v>62</v>
      </c>
      <c r="K4933" s="197">
        <v>38.869999999999997</v>
      </c>
      <c r="L4933" s="196" t="s">
        <v>63</v>
      </c>
      <c r="M4933"/>
    </row>
    <row r="4934" spans="1:13" ht="13.5" hidden="1" x14ac:dyDescent="0.25">
      <c r="A4934" s="196" t="s">
        <v>3761</v>
      </c>
      <c r="B4934" s="196" t="s">
        <v>3762</v>
      </c>
      <c r="C4934" s="196" t="s">
        <v>3106</v>
      </c>
      <c r="D4934" s="196" t="s">
        <v>4012</v>
      </c>
      <c r="E4934" s="197" t="s">
        <v>11</v>
      </c>
      <c r="F4934" s="196" t="s">
        <v>11</v>
      </c>
      <c r="G4934" s="196">
        <v>103827</v>
      </c>
      <c r="H4934" s="196" t="s">
        <v>5081</v>
      </c>
      <c r="I4934" s="196" t="s">
        <v>96</v>
      </c>
      <c r="J4934" s="196" t="s">
        <v>62</v>
      </c>
      <c r="K4934" s="197">
        <v>38.869999999999997</v>
      </c>
      <c r="L4934" s="196" t="s">
        <v>63</v>
      </c>
      <c r="M4934"/>
    </row>
    <row r="4935" spans="1:13" ht="13.5" hidden="1" x14ac:dyDescent="0.25">
      <c r="A4935" s="196" t="s">
        <v>3761</v>
      </c>
      <c r="B4935" s="196" t="s">
        <v>3762</v>
      </c>
      <c r="C4935" s="196" t="s">
        <v>3106</v>
      </c>
      <c r="D4935" s="196" t="s">
        <v>4012</v>
      </c>
      <c r="E4935" s="197" t="s">
        <v>11</v>
      </c>
      <c r="F4935" s="196" t="s">
        <v>11</v>
      </c>
      <c r="G4935" s="196">
        <v>103828</v>
      </c>
      <c r="H4935" s="196" t="s">
        <v>5082</v>
      </c>
      <c r="I4935" s="196" t="s">
        <v>96</v>
      </c>
      <c r="J4935" s="196" t="s">
        <v>62</v>
      </c>
      <c r="K4935" s="197">
        <v>101.28</v>
      </c>
      <c r="L4935" s="196" t="s">
        <v>63</v>
      </c>
      <c r="M4935"/>
    </row>
    <row r="4936" spans="1:13" ht="13.5" hidden="1" x14ac:dyDescent="0.25">
      <c r="A4936" s="196" t="s">
        <v>3761</v>
      </c>
      <c r="B4936" s="196" t="s">
        <v>3762</v>
      </c>
      <c r="C4936" s="196" t="s">
        <v>3106</v>
      </c>
      <c r="D4936" s="196" t="s">
        <v>4012</v>
      </c>
      <c r="E4936" s="197" t="s">
        <v>11</v>
      </c>
      <c r="F4936" s="196" t="s">
        <v>11</v>
      </c>
      <c r="G4936" s="196">
        <v>103829</v>
      </c>
      <c r="H4936" s="196" t="s">
        <v>5083</v>
      </c>
      <c r="I4936" s="196" t="s">
        <v>96</v>
      </c>
      <c r="J4936" s="196" t="s">
        <v>62</v>
      </c>
      <c r="K4936" s="197">
        <v>598.26</v>
      </c>
      <c r="L4936" s="196" t="s">
        <v>63</v>
      </c>
      <c r="M4936"/>
    </row>
    <row r="4937" spans="1:13" ht="13.5" hidden="1" x14ac:dyDescent="0.25">
      <c r="A4937" s="196" t="s">
        <v>3761</v>
      </c>
      <c r="B4937" s="196" t="s">
        <v>3762</v>
      </c>
      <c r="C4937" s="196" t="s">
        <v>3106</v>
      </c>
      <c r="D4937" s="196" t="s">
        <v>4012</v>
      </c>
      <c r="E4937" s="197" t="s">
        <v>11</v>
      </c>
      <c r="F4937" s="196" t="s">
        <v>11</v>
      </c>
      <c r="G4937" s="196">
        <v>103830</v>
      </c>
      <c r="H4937" s="196" t="s">
        <v>5084</v>
      </c>
      <c r="I4937" s="196" t="s">
        <v>96</v>
      </c>
      <c r="J4937" s="196" t="s">
        <v>62</v>
      </c>
      <c r="K4937" s="197">
        <v>41.11</v>
      </c>
      <c r="L4937" s="196" t="s">
        <v>63</v>
      </c>
      <c r="M4937"/>
    </row>
    <row r="4938" spans="1:13" ht="13.5" hidden="1" x14ac:dyDescent="0.25">
      <c r="A4938" s="196" t="s">
        <v>3761</v>
      </c>
      <c r="B4938" s="196" t="s">
        <v>3762</v>
      </c>
      <c r="C4938" s="196" t="s">
        <v>3106</v>
      </c>
      <c r="D4938" s="196" t="s">
        <v>4012</v>
      </c>
      <c r="E4938" s="197" t="s">
        <v>11</v>
      </c>
      <c r="F4938" s="196" t="s">
        <v>11</v>
      </c>
      <c r="G4938" s="196">
        <v>103831</v>
      </c>
      <c r="H4938" s="196" t="s">
        <v>5085</v>
      </c>
      <c r="I4938" s="196" t="s">
        <v>96</v>
      </c>
      <c r="J4938" s="196" t="s">
        <v>62</v>
      </c>
      <c r="K4938" s="197">
        <v>33.47</v>
      </c>
      <c r="L4938" s="196" t="s">
        <v>63</v>
      </c>
      <c r="M4938"/>
    </row>
    <row r="4939" spans="1:13" ht="13.5" hidden="1" x14ac:dyDescent="0.25">
      <c r="A4939" s="196" t="s">
        <v>3761</v>
      </c>
      <c r="B4939" s="196" t="s">
        <v>3762</v>
      </c>
      <c r="C4939" s="196" t="s">
        <v>3106</v>
      </c>
      <c r="D4939" s="196" t="s">
        <v>4012</v>
      </c>
      <c r="E4939" s="197" t="s">
        <v>11</v>
      </c>
      <c r="F4939" s="196" t="s">
        <v>11</v>
      </c>
      <c r="G4939" s="196">
        <v>103832</v>
      </c>
      <c r="H4939" s="196" t="s">
        <v>5086</v>
      </c>
      <c r="I4939" s="196" t="s">
        <v>96</v>
      </c>
      <c r="J4939" s="196" t="s">
        <v>62</v>
      </c>
      <c r="K4939" s="197">
        <v>30.8</v>
      </c>
      <c r="L4939" s="196" t="s">
        <v>63</v>
      </c>
      <c r="M4939"/>
    </row>
    <row r="4940" spans="1:13" ht="13.5" hidden="1" x14ac:dyDescent="0.25">
      <c r="A4940" s="196" t="s">
        <v>3761</v>
      </c>
      <c r="B4940" s="196" t="s">
        <v>3762</v>
      </c>
      <c r="C4940" s="196" t="s">
        <v>3106</v>
      </c>
      <c r="D4940" s="196" t="s">
        <v>4012</v>
      </c>
      <c r="E4940" s="197" t="s">
        <v>11</v>
      </c>
      <c r="F4940" s="196" t="s">
        <v>11</v>
      </c>
      <c r="G4940" s="196">
        <v>103833</v>
      </c>
      <c r="H4940" s="196" t="s">
        <v>5087</v>
      </c>
      <c r="I4940" s="196" t="s">
        <v>96</v>
      </c>
      <c r="J4940" s="196" t="s">
        <v>62</v>
      </c>
      <c r="K4940" s="197">
        <v>55.78</v>
      </c>
      <c r="L4940" s="196" t="s">
        <v>63</v>
      </c>
      <c r="M4940"/>
    </row>
    <row r="4941" spans="1:13" ht="13.5" hidden="1" x14ac:dyDescent="0.25">
      <c r="A4941" s="196" t="s">
        <v>3761</v>
      </c>
      <c r="B4941" s="196" t="s">
        <v>3762</v>
      </c>
      <c r="C4941" s="196" t="s">
        <v>3106</v>
      </c>
      <c r="D4941" s="196" t="s">
        <v>4012</v>
      </c>
      <c r="E4941" s="197" t="s">
        <v>11</v>
      </c>
      <c r="F4941" s="196" t="s">
        <v>11</v>
      </c>
      <c r="G4941" s="196">
        <v>103834</v>
      </c>
      <c r="H4941" s="196" t="s">
        <v>5088</v>
      </c>
      <c r="I4941" s="196" t="s">
        <v>96</v>
      </c>
      <c r="J4941" s="196" t="s">
        <v>62</v>
      </c>
      <c r="K4941" s="197">
        <v>79.989999999999995</v>
      </c>
      <c r="L4941" s="196" t="s">
        <v>63</v>
      </c>
      <c r="M4941"/>
    </row>
    <row r="4942" spans="1:13" ht="13.5" hidden="1" x14ac:dyDescent="0.25">
      <c r="A4942" s="196" t="s">
        <v>3761</v>
      </c>
      <c r="B4942" s="196" t="s">
        <v>3762</v>
      </c>
      <c r="C4942" s="196" t="s">
        <v>3106</v>
      </c>
      <c r="D4942" s="196" t="s">
        <v>4012</v>
      </c>
      <c r="E4942" s="197" t="s">
        <v>11</v>
      </c>
      <c r="F4942" s="196" t="s">
        <v>11</v>
      </c>
      <c r="G4942" s="196">
        <v>103838</v>
      </c>
      <c r="H4942" s="196" t="s">
        <v>5089</v>
      </c>
      <c r="I4942" s="196" t="s">
        <v>96</v>
      </c>
      <c r="J4942" s="196" t="s">
        <v>62</v>
      </c>
      <c r="K4942" s="197">
        <v>21.86</v>
      </c>
      <c r="L4942" s="196" t="s">
        <v>63</v>
      </c>
      <c r="M4942"/>
    </row>
    <row r="4943" spans="1:13" ht="13.5" hidden="1" x14ac:dyDescent="0.25">
      <c r="A4943" s="196" t="s">
        <v>3761</v>
      </c>
      <c r="B4943" s="196" t="s">
        <v>3762</v>
      </c>
      <c r="C4943" s="196" t="s">
        <v>3106</v>
      </c>
      <c r="D4943" s="196" t="s">
        <v>4012</v>
      </c>
      <c r="E4943" s="197" t="s">
        <v>11</v>
      </c>
      <c r="F4943" s="196" t="s">
        <v>11</v>
      </c>
      <c r="G4943" s="196">
        <v>103839</v>
      </c>
      <c r="H4943" s="196" t="s">
        <v>5090</v>
      </c>
      <c r="I4943" s="196" t="s">
        <v>96</v>
      </c>
      <c r="J4943" s="196" t="s">
        <v>62</v>
      </c>
      <c r="K4943" s="197">
        <v>21.83</v>
      </c>
      <c r="L4943" s="196" t="s">
        <v>63</v>
      </c>
      <c r="M4943"/>
    </row>
    <row r="4944" spans="1:13" ht="13.5" hidden="1" x14ac:dyDescent="0.25">
      <c r="A4944" s="196" t="s">
        <v>3761</v>
      </c>
      <c r="B4944" s="196" t="s">
        <v>3762</v>
      </c>
      <c r="C4944" s="196" t="s">
        <v>3106</v>
      </c>
      <c r="D4944" s="196" t="s">
        <v>4012</v>
      </c>
      <c r="E4944" s="197" t="s">
        <v>11</v>
      </c>
      <c r="F4944" s="196" t="s">
        <v>11</v>
      </c>
      <c r="G4944" s="196">
        <v>103840</v>
      </c>
      <c r="H4944" s="196" t="s">
        <v>5091</v>
      </c>
      <c r="I4944" s="196" t="s">
        <v>96</v>
      </c>
      <c r="J4944" s="196" t="s">
        <v>62</v>
      </c>
      <c r="K4944" s="197">
        <v>24.67</v>
      </c>
      <c r="L4944" s="196" t="s">
        <v>63</v>
      </c>
      <c r="M4944"/>
    </row>
    <row r="4945" spans="1:13" ht="13.5" hidden="1" x14ac:dyDescent="0.25">
      <c r="A4945" s="196" t="s">
        <v>3761</v>
      </c>
      <c r="B4945" s="196" t="s">
        <v>3762</v>
      </c>
      <c r="C4945" s="196" t="s">
        <v>3106</v>
      </c>
      <c r="D4945" s="196" t="s">
        <v>4012</v>
      </c>
      <c r="E4945" s="197" t="s">
        <v>11</v>
      </c>
      <c r="F4945" s="196" t="s">
        <v>11</v>
      </c>
      <c r="G4945" s="196">
        <v>103841</v>
      </c>
      <c r="H4945" s="196" t="s">
        <v>5092</v>
      </c>
      <c r="I4945" s="196" t="s">
        <v>96</v>
      </c>
      <c r="J4945" s="196" t="s">
        <v>62</v>
      </c>
      <c r="K4945" s="197">
        <v>34.29</v>
      </c>
      <c r="L4945" s="196" t="s">
        <v>63</v>
      </c>
      <c r="M4945"/>
    </row>
    <row r="4946" spans="1:13" ht="13.5" hidden="1" x14ac:dyDescent="0.25">
      <c r="A4946" s="196" t="s">
        <v>3761</v>
      </c>
      <c r="B4946" s="196" t="s">
        <v>3762</v>
      </c>
      <c r="C4946" s="196" t="s">
        <v>3106</v>
      </c>
      <c r="D4946" s="196" t="s">
        <v>4012</v>
      </c>
      <c r="E4946" s="197" t="s">
        <v>11</v>
      </c>
      <c r="F4946" s="196" t="s">
        <v>11</v>
      </c>
      <c r="G4946" s="196">
        <v>103842</v>
      </c>
      <c r="H4946" s="196" t="s">
        <v>5093</v>
      </c>
      <c r="I4946" s="196" t="s">
        <v>96</v>
      </c>
      <c r="J4946" s="196" t="s">
        <v>62</v>
      </c>
      <c r="K4946" s="197">
        <v>34</v>
      </c>
      <c r="L4946" s="196" t="s">
        <v>63</v>
      </c>
      <c r="M4946"/>
    </row>
    <row r="4947" spans="1:13" ht="13.5" hidden="1" x14ac:dyDescent="0.25">
      <c r="A4947" s="196" t="s">
        <v>3761</v>
      </c>
      <c r="B4947" s="196" t="s">
        <v>3762</v>
      </c>
      <c r="C4947" s="196" t="s">
        <v>3106</v>
      </c>
      <c r="D4947" s="196" t="s">
        <v>4012</v>
      </c>
      <c r="E4947" s="197" t="s">
        <v>11</v>
      </c>
      <c r="F4947" s="196" t="s">
        <v>11</v>
      </c>
      <c r="G4947" s="196">
        <v>103843</v>
      </c>
      <c r="H4947" s="196" t="s">
        <v>5094</v>
      </c>
      <c r="I4947" s="196" t="s">
        <v>96</v>
      </c>
      <c r="J4947" s="196" t="s">
        <v>62</v>
      </c>
      <c r="K4947" s="197">
        <v>34.979999999999997</v>
      </c>
      <c r="L4947" s="196" t="s">
        <v>63</v>
      </c>
      <c r="M4947"/>
    </row>
    <row r="4948" spans="1:13" ht="13.5" hidden="1" x14ac:dyDescent="0.25">
      <c r="A4948" s="196" t="s">
        <v>3761</v>
      </c>
      <c r="B4948" s="196" t="s">
        <v>3762</v>
      </c>
      <c r="C4948" s="196" t="s">
        <v>3106</v>
      </c>
      <c r="D4948" s="196" t="s">
        <v>4012</v>
      </c>
      <c r="E4948" s="197" t="s">
        <v>11</v>
      </c>
      <c r="F4948" s="196" t="s">
        <v>11</v>
      </c>
      <c r="G4948" s="196">
        <v>103844</v>
      </c>
      <c r="H4948" s="196" t="s">
        <v>5095</v>
      </c>
      <c r="I4948" s="196" t="s">
        <v>96</v>
      </c>
      <c r="J4948" s="196" t="s">
        <v>62</v>
      </c>
      <c r="K4948" s="197">
        <v>38.86</v>
      </c>
      <c r="L4948" s="196" t="s">
        <v>63</v>
      </c>
      <c r="M4948"/>
    </row>
    <row r="4949" spans="1:13" ht="13.5" hidden="1" x14ac:dyDescent="0.25">
      <c r="A4949" s="196" t="s">
        <v>3761</v>
      </c>
      <c r="B4949" s="196" t="s">
        <v>3762</v>
      </c>
      <c r="C4949" s="196" t="s">
        <v>3106</v>
      </c>
      <c r="D4949" s="196" t="s">
        <v>4012</v>
      </c>
      <c r="E4949" s="197" t="s">
        <v>11</v>
      </c>
      <c r="F4949" s="196" t="s">
        <v>11</v>
      </c>
      <c r="G4949" s="196">
        <v>103845</v>
      </c>
      <c r="H4949" s="196" t="s">
        <v>5096</v>
      </c>
      <c r="I4949" s="196" t="s">
        <v>96</v>
      </c>
      <c r="J4949" s="196" t="s">
        <v>62</v>
      </c>
      <c r="K4949" s="197">
        <v>47.7</v>
      </c>
      <c r="L4949" s="196" t="s">
        <v>63</v>
      </c>
      <c r="M4949"/>
    </row>
    <row r="4950" spans="1:13" ht="13.5" hidden="1" x14ac:dyDescent="0.25">
      <c r="A4950" s="196" t="s">
        <v>3761</v>
      </c>
      <c r="B4950" s="196" t="s">
        <v>3762</v>
      </c>
      <c r="C4950" s="196" t="s">
        <v>3106</v>
      </c>
      <c r="D4950" s="196" t="s">
        <v>4012</v>
      </c>
      <c r="E4950" s="197" t="s">
        <v>11</v>
      </c>
      <c r="F4950" s="196" t="s">
        <v>11</v>
      </c>
      <c r="G4950" s="196">
        <v>103846</v>
      </c>
      <c r="H4950" s="196" t="s">
        <v>5097</v>
      </c>
      <c r="I4950" s="196" t="s">
        <v>96</v>
      </c>
      <c r="J4950" s="196" t="s">
        <v>62</v>
      </c>
      <c r="K4950" s="197">
        <v>45.92</v>
      </c>
      <c r="L4950" s="196" t="s">
        <v>63</v>
      </c>
      <c r="M4950"/>
    </row>
    <row r="4951" spans="1:13" ht="13.5" hidden="1" x14ac:dyDescent="0.25">
      <c r="A4951" s="196" t="s">
        <v>3761</v>
      </c>
      <c r="B4951" s="196" t="s">
        <v>3762</v>
      </c>
      <c r="C4951" s="196" t="s">
        <v>3106</v>
      </c>
      <c r="D4951" s="196" t="s">
        <v>4012</v>
      </c>
      <c r="E4951" s="197" t="s">
        <v>11</v>
      </c>
      <c r="F4951" s="196" t="s">
        <v>11</v>
      </c>
      <c r="G4951" s="196">
        <v>103847</v>
      </c>
      <c r="H4951" s="196" t="s">
        <v>5098</v>
      </c>
      <c r="I4951" s="196" t="s">
        <v>96</v>
      </c>
      <c r="J4951" s="196" t="s">
        <v>62</v>
      </c>
      <c r="K4951" s="197">
        <v>14.35</v>
      </c>
      <c r="L4951" s="196" t="s">
        <v>63</v>
      </c>
      <c r="M4951"/>
    </row>
    <row r="4952" spans="1:13" ht="13.5" hidden="1" x14ac:dyDescent="0.25">
      <c r="A4952" s="196" t="s">
        <v>3761</v>
      </c>
      <c r="B4952" s="196" t="s">
        <v>3762</v>
      </c>
      <c r="C4952" s="196" t="s">
        <v>3106</v>
      </c>
      <c r="D4952" s="196" t="s">
        <v>4012</v>
      </c>
      <c r="E4952" s="197" t="s">
        <v>11</v>
      </c>
      <c r="F4952" s="196" t="s">
        <v>11</v>
      </c>
      <c r="G4952" s="196">
        <v>103848</v>
      </c>
      <c r="H4952" s="196" t="s">
        <v>5099</v>
      </c>
      <c r="I4952" s="196" t="s">
        <v>96</v>
      </c>
      <c r="J4952" s="196" t="s">
        <v>62</v>
      </c>
      <c r="K4952" s="197">
        <v>14.38</v>
      </c>
      <c r="L4952" s="196" t="s">
        <v>63</v>
      </c>
      <c r="M4952"/>
    </row>
    <row r="4953" spans="1:13" ht="13.5" hidden="1" x14ac:dyDescent="0.25">
      <c r="A4953" s="196" t="s">
        <v>3761</v>
      </c>
      <c r="B4953" s="196" t="s">
        <v>3762</v>
      </c>
      <c r="C4953" s="196" t="s">
        <v>3106</v>
      </c>
      <c r="D4953" s="196" t="s">
        <v>4012</v>
      </c>
      <c r="E4953" s="197" t="s">
        <v>11</v>
      </c>
      <c r="F4953" s="196" t="s">
        <v>11</v>
      </c>
      <c r="G4953" s="196">
        <v>103849</v>
      </c>
      <c r="H4953" s="196" t="s">
        <v>5100</v>
      </c>
      <c r="I4953" s="196" t="s">
        <v>96</v>
      </c>
      <c r="J4953" s="196" t="s">
        <v>62</v>
      </c>
      <c r="K4953" s="197">
        <v>29.82</v>
      </c>
      <c r="L4953" s="196" t="s">
        <v>63</v>
      </c>
      <c r="M4953"/>
    </row>
    <row r="4954" spans="1:13" ht="13.5" hidden="1" x14ac:dyDescent="0.25">
      <c r="A4954" s="196" t="s">
        <v>3761</v>
      </c>
      <c r="B4954" s="196" t="s">
        <v>3762</v>
      </c>
      <c r="C4954" s="196" t="s">
        <v>3106</v>
      </c>
      <c r="D4954" s="196" t="s">
        <v>4012</v>
      </c>
      <c r="E4954" s="197" t="s">
        <v>11</v>
      </c>
      <c r="F4954" s="196" t="s">
        <v>11</v>
      </c>
      <c r="G4954" s="196">
        <v>103850</v>
      </c>
      <c r="H4954" s="196" t="s">
        <v>5101</v>
      </c>
      <c r="I4954" s="196" t="s">
        <v>96</v>
      </c>
      <c r="J4954" s="196" t="s">
        <v>62</v>
      </c>
      <c r="K4954" s="197">
        <v>459.27</v>
      </c>
      <c r="L4954" s="196" t="s">
        <v>63</v>
      </c>
      <c r="M4954"/>
    </row>
    <row r="4955" spans="1:13" ht="13.5" hidden="1" x14ac:dyDescent="0.25">
      <c r="A4955" s="196" t="s">
        <v>3761</v>
      </c>
      <c r="B4955" s="196" t="s">
        <v>3762</v>
      </c>
      <c r="C4955" s="196" t="s">
        <v>3106</v>
      </c>
      <c r="D4955" s="196" t="s">
        <v>4012</v>
      </c>
      <c r="E4955" s="197" t="s">
        <v>11</v>
      </c>
      <c r="F4955" s="196" t="s">
        <v>11</v>
      </c>
      <c r="G4955" s="196">
        <v>103851</v>
      </c>
      <c r="H4955" s="196" t="s">
        <v>5102</v>
      </c>
      <c r="I4955" s="196" t="s">
        <v>96</v>
      </c>
      <c r="J4955" s="196" t="s">
        <v>62</v>
      </c>
      <c r="K4955" s="197">
        <v>22.16</v>
      </c>
      <c r="L4955" s="196" t="s">
        <v>63</v>
      </c>
      <c r="M4955"/>
    </row>
    <row r="4956" spans="1:13" ht="13.5" hidden="1" x14ac:dyDescent="0.25">
      <c r="A4956" s="196" t="s">
        <v>3761</v>
      </c>
      <c r="B4956" s="196" t="s">
        <v>3762</v>
      </c>
      <c r="C4956" s="196" t="s">
        <v>3106</v>
      </c>
      <c r="D4956" s="196" t="s">
        <v>4012</v>
      </c>
      <c r="E4956" s="197" t="s">
        <v>11</v>
      </c>
      <c r="F4956" s="196" t="s">
        <v>11</v>
      </c>
      <c r="G4956" s="196">
        <v>103852</v>
      </c>
      <c r="H4956" s="196" t="s">
        <v>5103</v>
      </c>
      <c r="I4956" s="196" t="s">
        <v>96</v>
      </c>
      <c r="J4956" s="196" t="s">
        <v>62</v>
      </c>
      <c r="K4956" s="197">
        <v>21.17</v>
      </c>
      <c r="L4956" s="196" t="s">
        <v>63</v>
      </c>
      <c r="M4956"/>
    </row>
    <row r="4957" spans="1:13" ht="13.5" hidden="1" x14ac:dyDescent="0.25">
      <c r="A4957" s="196" t="s">
        <v>3761</v>
      </c>
      <c r="B4957" s="196" t="s">
        <v>3762</v>
      </c>
      <c r="C4957" s="196" t="s">
        <v>3106</v>
      </c>
      <c r="D4957" s="196" t="s">
        <v>4012</v>
      </c>
      <c r="E4957" s="197" t="s">
        <v>11</v>
      </c>
      <c r="F4957" s="196" t="s">
        <v>11</v>
      </c>
      <c r="G4957" s="196">
        <v>103853</v>
      </c>
      <c r="H4957" s="196" t="s">
        <v>5104</v>
      </c>
      <c r="I4957" s="196" t="s">
        <v>96</v>
      </c>
      <c r="J4957" s="196" t="s">
        <v>62</v>
      </c>
      <c r="K4957" s="197">
        <v>22.5</v>
      </c>
      <c r="L4957" s="196" t="s">
        <v>63</v>
      </c>
      <c r="M4957"/>
    </row>
    <row r="4958" spans="1:13" ht="13.5" hidden="1" x14ac:dyDescent="0.25">
      <c r="A4958" s="196" t="s">
        <v>3761</v>
      </c>
      <c r="B4958" s="196" t="s">
        <v>3762</v>
      </c>
      <c r="C4958" s="196" t="s">
        <v>3106</v>
      </c>
      <c r="D4958" s="196" t="s">
        <v>4012</v>
      </c>
      <c r="E4958" s="197" t="s">
        <v>11</v>
      </c>
      <c r="F4958" s="196" t="s">
        <v>11</v>
      </c>
      <c r="G4958" s="196">
        <v>103854</v>
      </c>
      <c r="H4958" s="196" t="s">
        <v>5105</v>
      </c>
      <c r="I4958" s="196" t="s">
        <v>96</v>
      </c>
      <c r="J4958" s="196" t="s">
        <v>62</v>
      </c>
      <c r="K4958" s="197">
        <v>535.05999999999995</v>
      </c>
      <c r="L4958" s="196" t="s">
        <v>63</v>
      </c>
      <c r="M4958"/>
    </row>
    <row r="4959" spans="1:13" ht="13.5" hidden="1" x14ac:dyDescent="0.25">
      <c r="A4959" s="196" t="s">
        <v>3761</v>
      </c>
      <c r="B4959" s="196" t="s">
        <v>3762</v>
      </c>
      <c r="C4959" s="196" t="s">
        <v>3106</v>
      </c>
      <c r="D4959" s="196" t="s">
        <v>4012</v>
      </c>
      <c r="E4959" s="197" t="s">
        <v>11</v>
      </c>
      <c r="F4959" s="196" t="s">
        <v>11</v>
      </c>
      <c r="G4959" s="196">
        <v>103855</v>
      </c>
      <c r="H4959" s="196" t="s">
        <v>5106</v>
      </c>
      <c r="I4959" s="196" t="s">
        <v>96</v>
      </c>
      <c r="J4959" s="196" t="s">
        <v>62</v>
      </c>
      <c r="K4959" s="197">
        <v>56.45</v>
      </c>
      <c r="L4959" s="196" t="s">
        <v>63</v>
      </c>
      <c r="M4959"/>
    </row>
    <row r="4960" spans="1:13" ht="13.5" hidden="1" x14ac:dyDescent="0.25">
      <c r="A4960" s="196" t="s">
        <v>3761</v>
      </c>
      <c r="B4960" s="196" t="s">
        <v>3762</v>
      </c>
      <c r="C4960" s="196" t="s">
        <v>3106</v>
      </c>
      <c r="D4960" s="196" t="s">
        <v>4012</v>
      </c>
      <c r="E4960" s="197" t="s">
        <v>11</v>
      </c>
      <c r="F4960" s="196" t="s">
        <v>11</v>
      </c>
      <c r="G4960" s="196">
        <v>103856</v>
      </c>
      <c r="H4960" s="196" t="s">
        <v>5107</v>
      </c>
      <c r="I4960" s="196" t="s">
        <v>96</v>
      </c>
      <c r="J4960" s="196" t="s">
        <v>62</v>
      </c>
      <c r="K4960" s="197">
        <v>19.63</v>
      </c>
      <c r="L4960" s="196" t="s">
        <v>63</v>
      </c>
      <c r="M4960"/>
    </row>
    <row r="4961" spans="1:13" ht="13.5" hidden="1" x14ac:dyDescent="0.25">
      <c r="A4961" s="196" t="s">
        <v>3761</v>
      </c>
      <c r="B4961" s="196" t="s">
        <v>3762</v>
      </c>
      <c r="C4961" s="196" t="s">
        <v>3106</v>
      </c>
      <c r="D4961" s="196" t="s">
        <v>4012</v>
      </c>
      <c r="E4961" s="197" t="s">
        <v>11</v>
      </c>
      <c r="F4961" s="196" t="s">
        <v>11</v>
      </c>
      <c r="G4961" s="196">
        <v>103857</v>
      </c>
      <c r="H4961" s="196" t="s">
        <v>5108</v>
      </c>
      <c r="I4961" s="196" t="s">
        <v>96</v>
      </c>
      <c r="J4961" s="196" t="s">
        <v>62</v>
      </c>
      <c r="K4961" s="197">
        <v>24.45</v>
      </c>
      <c r="L4961" s="196" t="s">
        <v>63</v>
      </c>
      <c r="M4961"/>
    </row>
    <row r="4962" spans="1:13" ht="13.5" hidden="1" x14ac:dyDescent="0.25">
      <c r="A4962" s="196" t="s">
        <v>3761</v>
      </c>
      <c r="B4962" s="196" t="s">
        <v>3762</v>
      </c>
      <c r="C4962" s="196" t="s">
        <v>3106</v>
      </c>
      <c r="D4962" s="196" t="s">
        <v>4012</v>
      </c>
      <c r="E4962" s="197" t="s">
        <v>11</v>
      </c>
      <c r="F4962" s="196" t="s">
        <v>11</v>
      </c>
      <c r="G4962" s="196">
        <v>103858</v>
      </c>
      <c r="H4962" s="196" t="s">
        <v>5109</v>
      </c>
      <c r="I4962" s="196" t="s">
        <v>96</v>
      </c>
      <c r="J4962" s="196" t="s">
        <v>62</v>
      </c>
      <c r="K4962" s="197">
        <v>29.19</v>
      </c>
      <c r="L4962" s="196" t="s">
        <v>63</v>
      </c>
      <c r="M4962"/>
    </row>
    <row r="4963" spans="1:13" ht="13.5" hidden="1" x14ac:dyDescent="0.25">
      <c r="A4963" s="196" t="s">
        <v>3761</v>
      </c>
      <c r="B4963" s="196" t="s">
        <v>3762</v>
      </c>
      <c r="C4963" s="196" t="s">
        <v>3106</v>
      </c>
      <c r="D4963" s="196" t="s">
        <v>4012</v>
      </c>
      <c r="E4963" s="197" t="s">
        <v>11</v>
      </c>
      <c r="F4963" s="196" t="s">
        <v>11</v>
      </c>
      <c r="G4963" s="196">
        <v>103859</v>
      </c>
      <c r="H4963" s="196" t="s">
        <v>5110</v>
      </c>
      <c r="I4963" s="196" t="s">
        <v>96</v>
      </c>
      <c r="J4963" s="196" t="s">
        <v>62</v>
      </c>
      <c r="K4963" s="197">
        <v>30.28</v>
      </c>
      <c r="L4963" s="196" t="s">
        <v>63</v>
      </c>
      <c r="M4963"/>
    </row>
    <row r="4964" spans="1:13" ht="13.5" hidden="1" x14ac:dyDescent="0.25">
      <c r="A4964" s="196" t="s">
        <v>3761</v>
      </c>
      <c r="B4964" s="196" t="s">
        <v>3762</v>
      </c>
      <c r="C4964" s="196" t="s">
        <v>3106</v>
      </c>
      <c r="D4964" s="196" t="s">
        <v>4012</v>
      </c>
      <c r="E4964" s="197" t="s">
        <v>11</v>
      </c>
      <c r="F4964" s="196" t="s">
        <v>11</v>
      </c>
      <c r="G4964" s="196">
        <v>103860</v>
      </c>
      <c r="H4964" s="196" t="s">
        <v>5111</v>
      </c>
      <c r="I4964" s="196" t="s">
        <v>96</v>
      </c>
      <c r="J4964" s="196" t="s">
        <v>62</v>
      </c>
      <c r="K4964" s="197">
        <v>30.28</v>
      </c>
      <c r="L4964" s="196" t="s">
        <v>63</v>
      </c>
      <c r="M4964"/>
    </row>
    <row r="4965" spans="1:13" ht="13.5" hidden="1" x14ac:dyDescent="0.25">
      <c r="A4965" s="196" t="s">
        <v>3761</v>
      </c>
      <c r="B4965" s="196" t="s">
        <v>3762</v>
      </c>
      <c r="C4965" s="196" t="s">
        <v>3106</v>
      </c>
      <c r="D4965" s="196" t="s">
        <v>4012</v>
      </c>
      <c r="E4965" s="197" t="s">
        <v>11</v>
      </c>
      <c r="F4965" s="196" t="s">
        <v>11</v>
      </c>
      <c r="G4965" s="196">
        <v>103861</v>
      </c>
      <c r="H4965" s="196" t="s">
        <v>5112</v>
      </c>
      <c r="I4965" s="196" t="s">
        <v>96</v>
      </c>
      <c r="J4965" s="196" t="s">
        <v>62</v>
      </c>
      <c r="K4965" s="197">
        <v>92.69</v>
      </c>
      <c r="L4965" s="196" t="s">
        <v>63</v>
      </c>
      <c r="M4965"/>
    </row>
    <row r="4966" spans="1:13" ht="13.5" hidden="1" x14ac:dyDescent="0.25">
      <c r="A4966" s="196" t="s">
        <v>3761</v>
      </c>
      <c r="B4966" s="196" t="s">
        <v>3762</v>
      </c>
      <c r="C4966" s="196" t="s">
        <v>3106</v>
      </c>
      <c r="D4966" s="196" t="s">
        <v>4012</v>
      </c>
      <c r="E4966" s="197" t="s">
        <v>11</v>
      </c>
      <c r="F4966" s="196" t="s">
        <v>11</v>
      </c>
      <c r="G4966" s="196">
        <v>103862</v>
      </c>
      <c r="H4966" s="196" t="s">
        <v>5113</v>
      </c>
      <c r="I4966" s="196" t="s">
        <v>96</v>
      </c>
      <c r="J4966" s="196" t="s">
        <v>62</v>
      </c>
      <c r="K4966" s="197">
        <v>589.66999999999996</v>
      </c>
      <c r="L4966" s="196" t="s">
        <v>63</v>
      </c>
      <c r="M4966"/>
    </row>
    <row r="4967" spans="1:13" ht="13.5" hidden="1" x14ac:dyDescent="0.25">
      <c r="A4967" s="196" t="s">
        <v>3761</v>
      </c>
      <c r="B4967" s="196" t="s">
        <v>3762</v>
      </c>
      <c r="C4967" s="196" t="s">
        <v>3106</v>
      </c>
      <c r="D4967" s="196" t="s">
        <v>4012</v>
      </c>
      <c r="E4967" s="197" t="s">
        <v>11</v>
      </c>
      <c r="F4967" s="196" t="s">
        <v>11</v>
      </c>
      <c r="G4967" s="196">
        <v>103863</v>
      </c>
      <c r="H4967" s="196" t="s">
        <v>5114</v>
      </c>
      <c r="I4967" s="196" t="s">
        <v>96</v>
      </c>
      <c r="J4967" s="196" t="s">
        <v>62</v>
      </c>
      <c r="K4967" s="197">
        <v>36.81</v>
      </c>
      <c r="L4967" s="196" t="s">
        <v>63</v>
      </c>
      <c r="M4967"/>
    </row>
    <row r="4968" spans="1:13" ht="13.5" hidden="1" x14ac:dyDescent="0.25">
      <c r="A4968" s="196" t="s">
        <v>3761</v>
      </c>
      <c r="B4968" s="196" t="s">
        <v>3762</v>
      </c>
      <c r="C4968" s="196" t="s">
        <v>3106</v>
      </c>
      <c r="D4968" s="196" t="s">
        <v>4012</v>
      </c>
      <c r="E4968" s="197" t="s">
        <v>11</v>
      </c>
      <c r="F4968" s="196" t="s">
        <v>11</v>
      </c>
      <c r="G4968" s="196">
        <v>103864</v>
      </c>
      <c r="H4968" s="196" t="s">
        <v>5115</v>
      </c>
      <c r="I4968" s="196" t="s">
        <v>96</v>
      </c>
      <c r="J4968" s="196" t="s">
        <v>62</v>
      </c>
      <c r="K4968" s="197">
        <v>26.49</v>
      </c>
      <c r="L4968" s="196" t="s">
        <v>63</v>
      </c>
      <c r="M4968"/>
    </row>
    <row r="4969" spans="1:13" ht="13.5" hidden="1" x14ac:dyDescent="0.25">
      <c r="A4969" s="196" t="s">
        <v>3761</v>
      </c>
      <c r="B4969" s="196" t="s">
        <v>3762</v>
      </c>
      <c r="C4969" s="196" t="s">
        <v>3106</v>
      </c>
      <c r="D4969" s="196" t="s">
        <v>4012</v>
      </c>
      <c r="E4969" s="197" t="s">
        <v>11</v>
      </c>
      <c r="F4969" s="196" t="s">
        <v>11</v>
      </c>
      <c r="G4969" s="196">
        <v>103865</v>
      </c>
      <c r="H4969" s="196" t="s">
        <v>5116</v>
      </c>
      <c r="I4969" s="196" t="s">
        <v>96</v>
      </c>
      <c r="J4969" s="196" t="s">
        <v>62</v>
      </c>
      <c r="K4969" s="197">
        <v>29.48</v>
      </c>
      <c r="L4969" s="196" t="s">
        <v>63</v>
      </c>
      <c r="M4969"/>
    </row>
    <row r="4970" spans="1:13" ht="13.5" hidden="1" x14ac:dyDescent="0.25">
      <c r="A4970" s="196" t="s">
        <v>3761</v>
      </c>
      <c r="B4970" s="196" t="s">
        <v>3762</v>
      </c>
      <c r="C4970" s="196" t="s">
        <v>3106</v>
      </c>
      <c r="D4970" s="196" t="s">
        <v>4012</v>
      </c>
      <c r="E4970" s="197" t="s">
        <v>11</v>
      </c>
      <c r="F4970" s="196" t="s">
        <v>11</v>
      </c>
      <c r="G4970" s="196">
        <v>103866</v>
      </c>
      <c r="H4970" s="196" t="s">
        <v>5117</v>
      </c>
      <c r="I4970" s="196" t="s">
        <v>96</v>
      </c>
      <c r="J4970" s="196" t="s">
        <v>62</v>
      </c>
      <c r="K4970" s="197">
        <v>45.43</v>
      </c>
      <c r="L4970" s="196" t="s">
        <v>63</v>
      </c>
      <c r="M4970"/>
    </row>
    <row r="4971" spans="1:13" ht="13.5" hidden="1" x14ac:dyDescent="0.25">
      <c r="A4971" s="196" t="s">
        <v>3761</v>
      </c>
      <c r="B4971" s="196" t="s">
        <v>3762</v>
      </c>
      <c r="C4971" s="196" t="s">
        <v>3106</v>
      </c>
      <c r="D4971" s="196" t="s">
        <v>4012</v>
      </c>
      <c r="E4971" s="197" t="s">
        <v>11</v>
      </c>
      <c r="F4971" s="196" t="s">
        <v>11</v>
      </c>
      <c r="G4971" s="196">
        <v>103867</v>
      </c>
      <c r="H4971" s="196" t="s">
        <v>5118</v>
      </c>
      <c r="I4971" s="196" t="s">
        <v>96</v>
      </c>
      <c r="J4971" s="196" t="s">
        <v>62</v>
      </c>
      <c r="K4971" s="197">
        <v>61.91</v>
      </c>
      <c r="L4971" s="196" t="s">
        <v>63</v>
      </c>
      <c r="M4971"/>
    </row>
    <row r="4972" spans="1:13" ht="13.5" hidden="1" x14ac:dyDescent="0.25">
      <c r="A4972" s="196" t="s">
        <v>3761</v>
      </c>
      <c r="B4972" s="196" t="s">
        <v>3762</v>
      </c>
      <c r="C4972" s="196" t="s">
        <v>3106</v>
      </c>
      <c r="D4972" s="196" t="s">
        <v>4012</v>
      </c>
      <c r="E4972" s="197" t="s">
        <v>11</v>
      </c>
      <c r="F4972" s="196" t="s">
        <v>11</v>
      </c>
      <c r="G4972" s="196">
        <v>103874</v>
      </c>
      <c r="H4972" s="196" t="s">
        <v>5119</v>
      </c>
      <c r="I4972" s="196" t="s">
        <v>96</v>
      </c>
      <c r="J4972" s="196" t="s">
        <v>62</v>
      </c>
      <c r="K4972" s="197">
        <v>22.95</v>
      </c>
      <c r="L4972" s="196" t="s">
        <v>63</v>
      </c>
      <c r="M4972"/>
    </row>
    <row r="4973" spans="1:13" ht="13.5" hidden="1" x14ac:dyDescent="0.25">
      <c r="A4973" s="196" t="s">
        <v>3761</v>
      </c>
      <c r="B4973" s="196" t="s">
        <v>3762</v>
      </c>
      <c r="C4973" s="196" t="s">
        <v>3106</v>
      </c>
      <c r="D4973" s="196" t="s">
        <v>4012</v>
      </c>
      <c r="E4973" s="197" t="s">
        <v>11</v>
      </c>
      <c r="F4973" s="196" t="s">
        <v>11</v>
      </c>
      <c r="G4973" s="196">
        <v>103875</v>
      </c>
      <c r="H4973" s="196" t="s">
        <v>5120</v>
      </c>
      <c r="I4973" s="196" t="s">
        <v>96</v>
      </c>
      <c r="J4973" s="196" t="s">
        <v>62</v>
      </c>
      <c r="K4973" s="197">
        <v>22.92</v>
      </c>
      <c r="L4973" s="196" t="s">
        <v>63</v>
      </c>
      <c r="M4973"/>
    </row>
    <row r="4974" spans="1:13" ht="13.5" hidden="1" x14ac:dyDescent="0.25">
      <c r="A4974" s="196" t="s">
        <v>3761</v>
      </c>
      <c r="B4974" s="196" t="s">
        <v>3762</v>
      </c>
      <c r="C4974" s="196" t="s">
        <v>3106</v>
      </c>
      <c r="D4974" s="196" t="s">
        <v>4012</v>
      </c>
      <c r="E4974" s="197" t="s">
        <v>11</v>
      </c>
      <c r="F4974" s="196" t="s">
        <v>11</v>
      </c>
      <c r="G4974" s="196">
        <v>103876</v>
      </c>
      <c r="H4974" s="196" t="s">
        <v>5121</v>
      </c>
      <c r="I4974" s="196" t="s">
        <v>96</v>
      </c>
      <c r="J4974" s="196" t="s">
        <v>62</v>
      </c>
      <c r="K4974" s="197">
        <v>25.22</v>
      </c>
      <c r="L4974" s="196" t="s">
        <v>63</v>
      </c>
      <c r="M4974"/>
    </row>
    <row r="4975" spans="1:13" ht="13.5" hidden="1" x14ac:dyDescent="0.25">
      <c r="A4975" s="196" t="s">
        <v>3761</v>
      </c>
      <c r="B4975" s="196" t="s">
        <v>3762</v>
      </c>
      <c r="C4975" s="196" t="s">
        <v>3106</v>
      </c>
      <c r="D4975" s="196" t="s">
        <v>4012</v>
      </c>
      <c r="E4975" s="197" t="s">
        <v>11</v>
      </c>
      <c r="F4975" s="196" t="s">
        <v>11</v>
      </c>
      <c r="G4975" s="196">
        <v>103877</v>
      </c>
      <c r="H4975" s="196" t="s">
        <v>5122</v>
      </c>
      <c r="I4975" s="196" t="s">
        <v>96</v>
      </c>
      <c r="J4975" s="196" t="s">
        <v>62</v>
      </c>
      <c r="K4975" s="197">
        <v>33.159999999999997</v>
      </c>
      <c r="L4975" s="196" t="s">
        <v>63</v>
      </c>
      <c r="M4975"/>
    </row>
    <row r="4976" spans="1:13" ht="13.5" hidden="1" x14ac:dyDescent="0.25">
      <c r="A4976" s="196" t="s">
        <v>3761</v>
      </c>
      <c r="B4976" s="196" t="s">
        <v>3762</v>
      </c>
      <c r="C4976" s="196" t="s">
        <v>3106</v>
      </c>
      <c r="D4976" s="196" t="s">
        <v>4012</v>
      </c>
      <c r="E4976" s="197" t="s">
        <v>11</v>
      </c>
      <c r="F4976" s="196" t="s">
        <v>11</v>
      </c>
      <c r="G4976" s="196">
        <v>103878</v>
      </c>
      <c r="H4976" s="196" t="s">
        <v>5123</v>
      </c>
      <c r="I4976" s="196" t="s">
        <v>96</v>
      </c>
      <c r="J4976" s="196" t="s">
        <v>62</v>
      </c>
      <c r="K4976" s="197">
        <v>32.869999999999997</v>
      </c>
      <c r="L4976" s="196" t="s">
        <v>63</v>
      </c>
      <c r="M4976"/>
    </row>
    <row r="4977" spans="1:13" ht="13.5" hidden="1" x14ac:dyDescent="0.25">
      <c r="A4977" s="196" t="s">
        <v>3761</v>
      </c>
      <c r="B4977" s="196" t="s">
        <v>3762</v>
      </c>
      <c r="C4977" s="196" t="s">
        <v>3106</v>
      </c>
      <c r="D4977" s="196" t="s">
        <v>4012</v>
      </c>
      <c r="E4977" s="197" t="s">
        <v>11</v>
      </c>
      <c r="F4977" s="196" t="s">
        <v>11</v>
      </c>
      <c r="G4977" s="196">
        <v>103879</v>
      </c>
      <c r="H4977" s="196" t="s">
        <v>5124</v>
      </c>
      <c r="I4977" s="196" t="s">
        <v>96</v>
      </c>
      <c r="J4977" s="196" t="s">
        <v>62</v>
      </c>
      <c r="K4977" s="197">
        <v>34.42</v>
      </c>
      <c r="L4977" s="196" t="s">
        <v>63</v>
      </c>
      <c r="M4977"/>
    </row>
    <row r="4978" spans="1:13" ht="13.5" hidden="1" x14ac:dyDescent="0.25">
      <c r="A4978" s="196" t="s">
        <v>3761</v>
      </c>
      <c r="B4978" s="196" t="s">
        <v>3762</v>
      </c>
      <c r="C4978" s="196" t="s">
        <v>3106</v>
      </c>
      <c r="D4978" s="196" t="s">
        <v>4012</v>
      </c>
      <c r="E4978" s="197" t="s">
        <v>11</v>
      </c>
      <c r="F4978" s="196" t="s">
        <v>11</v>
      </c>
      <c r="G4978" s="196">
        <v>103880</v>
      </c>
      <c r="H4978" s="196" t="s">
        <v>5125</v>
      </c>
      <c r="I4978" s="196" t="s">
        <v>96</v>
      </c>
      <c r="J4978" s="196" t="s">
        <v>62</v>
      </c>
      <c r="K4978" s="197">
        <v>38.299999999999997</v>
      </c>
      <c r="L4978" s="196" t="s">
        <v>63</v>
      </c>
      <c r="M4978"/>
    </row>
    <row r="4979" spans="1:13" ht="13.5" hidden="1" x14ac:dyDescent="0.25">
      <c r="A4979" s="196" t="s">
        <v>3761</v>
      </c>
      <c r="B4979" s="196" t="s">
        <v>3762</v>
      </c>
      <c r="C4979" s="196" t="s">
        <v>3106</v>
      </c>
      <c r="D4979" s="196" t="s">
        <v>4012</v>
      </c>
      <c r="E4979" s="197" t="s">
        <v>11</v>
      </c>
      <c r="F4979" s="196" t="s">
        <v>11</v>
      </c>
      <c r="G4979" s="196">
        <v>103881</v>
      </c>
      <c r="H4979" s="196" t="s">
        <v>5126</v>
      </c>
      <c r="I4979" s="196" t="s">
        <v>96</v>
      </c>
      <c r="J4979" s="196" t="s">
        <v>62</v>
      </c>
      <c r="K4979" s="197">
        <v>44.7</v>
      </c>
      <c r="L4979" s="196" t="s">
        <v>63</v>
      </c>
      <c r="M4979"/>
    </row>
    <row r="4980" spans="1:13" ht="13.5" hidden="1" x14ac:dyDescent="0.25">
      <c r="A4980" s="196" t="s">
        <v>3761</v>
      </c>
      <c r="B4980" s="196" t="s">
        <v>3762</v>
      </c>
      <c r="C4980" s="196" t="s">
        <v>3106</v>
      </c>
      <c r="D4980" s="196" t="s">
        <v>4012</v>
      </c>
      <c r="E4980" s="197" t="s">
        <v>11</v>
      </c>
      <c r="F4980" s="196" t="s">
        <v>11</v>
      </c>
      <c r="G4980" s="196">
        <v>103882</v>
      </c>
      <c r="H4980" s="196" t="s">
        <v>5127</v>
      </c>
      <c r="I4980" s="196" t="s">
        <v>96</v>
      </c>
      <c r="J4980" s="196" t="s">
        <v>62</v>
      </c>
      <c r="K4980" s="197">
        <v>42.92</v>
      </c>
      <c r="L4980" s="196" t="s">
        <v>63</v>
      </c>
      <c r="M4980"/>
    </row>
    <row r="4981" spans="1:13" ht="13.5" hidden="1" x14ac:dyDescent="0.25">
      <c r="A4981" s="196" t="s">
        <v>3761</v>
      </c>
      <c r="B4981" s="196" t="s">
        <v>3762</v>
      </c>
      <c r="C4981" s="196" t="s">
        <v>3106</v>
      </c>
      <c r="D4981" s="196" t="s">
        <v>4012</v>
      </c>
      <c r="E4981" s="197" t="s">
        <v>11</v>
      </c>
      <c r="F4981" s="196" t="s">
        <v>11</v>
      </c>
      <c r="G4981" s="196">
        <v>103883</v>
      </c>
      <c r="H4981" s="196" t="s">
        <v>5128</v>
      </c>
      <c r="I4981" s="196" t="s">
        <v>96</v>
      </c>
      <c r="J4981" s="196" t="s">
        <v>62</v>
      </c>
      <c r="K4981" s="197">
        <v>15.05</v>
      </c>
      <c r="L4981" s="196" t="s">
        <v>63</v>
      </c>
      <c r="M4981"/>
    </row>
    <row r="4982" spans="1:13" ht="13.5" hidden="1" x14ac:dyDescent="0.25">
      <c r="A4982" s="196" t="s">
        <v>3761</v>
      </c>
      <c r="B4982" s="196" t="s">
        <v>3762</v>
      </c>
      <c r="C4982" s="196" t="s">
        <v>3106</v>
      </c>
      <c r="D4982" s="196" t="s">
        <v>4012</v>
      </c>
      <c r="E4982" s="197" t="s">
        <v>11</v>
      </c>
      <c r="F4982" s="196" t="s">
        <v>11</v>
      </c>
      <c r="G4982" s="196">
        <v>103884</v>
      </c>
      <c r="H4982" s="196" t="s">
        <v>5129</v>
      </c>
      <c r="I4982" s="196" t="s">
        <v>96</v>
      </c>
      <c r="J4982" s="196" t="s">
        <v>62</v>
      </c>
      <c r="K4982" s="197">
        <v>15.08</v>
      </c>
      <c r="L4982" s="196" t="s">
        <v>63</v>
      </c>
      <c r="M4982"/>
    </row>
    <row r="4983" spans="1:13" ht="13.5" hidden="1" x14ac:dyDescent="0.25">
      <c r="A4983" s="196" t="s">
        <v>3761</v>
      </c>
      <c r="B4983" s="196" t="s">
        <v>3762</v>
      </c>
      <c r="C4983" s="196" t="s">
        <v>3106</v>
      </c>
      <c r="D4983" s="196" t="s">
        <v>4012</v>
      </c>
      <c r="E4983" s="197" t="s">
        <v>11</v>
      </c>
      <c r="F4983" s="196" t="s">
        <v>11</v>
      </c>
      <c r="G4983" s="196">
        <v>103885</v>
      </c>
      <c r="H4983" s="196" t="s">
        <v>5130</v>
      </c>
      <c r="I4983" s="196" t="s">
        <v>96</v>
      </c>
      <c r="J4983" s="196" t="s">
        <v>62</v>
      </c>
      <c r="K4983" s="197">
        <v>30.52</v>
      </c>
      <c r="L4983" s="196" t="s">
        <v>63</v>
      </c>
      <c r="M4983"/>
    </row>
    <row r="4984" spans="1:13" ht="13.5" hidden="1" x14ac:dyDescent="0.25">
      <c r="A4984" s="196" t="s">
        <v>3761</v>
      </c>
      <c r="B4984" s="196" t="s">
        <v>3762</v>
      </c>
      <c r="C4984" s="196" t="s">
        <v>3106</v>
      </c>
      <c r="D4984" s="196" t="s">
        <v>4012</v>
      </c>
      <c r="E4984" s="197" t="s">
        <v>11</v>
      </c>
      <c r="F4984" s="196" t="s">
        <v>11</v>
      </c>
      <c r="G4984" s="196">
        <v>103886</v>
      </c>
      <c r="H4984" s="196" t="s">
        <v>5131</v>
      </c>
      <c r="I4984" s="196" t="s">
        <v>96</v>
      </c>
      <c r="J4984" s="196" t="s">
        <v>62</v>
      </c>
      <c r="K4984" s="197">
        <v>459.97</v>
      </c>
      <c r="L4984" s="196" t="s">
        <v>63</v>
      </c>
      <c r="M4984"/>
    </row>
    <row r="4985" spans="1:13" ht="13.5" hidden="1" x14ac:dyDescent="0.25">
      <c r="A4985" s="196" t="s">
        <v>3761</v>
      </c>
      <c r="B4985" s="196" t="s">
        <v>3762</v>
      </c>
      <c r="C4985" s="196" t="s">
        <v>3106</v>
      </c>
      <c r="D4985" s="196" t="s">
        <v>4012</v>
      </c>
      <c r="E4985" s="197" t="s">
        <v>11</v>
      </c>
      <c r="F4985" s="196" t="s">
        <v>11</v>
      </c>
      <c r="G4985" s="196">
        <v>103887</v>
      </c>
      <c r="H4985" s="196" t="s">
        <v>5132</v>
      </c>
      <c r="I4985" s="196" t="s">
        <v>96</v>
      </c>
      <c r="J4985" s="196" t="s">
        <v>62</v>
      </c>
      <c r="K4985" s="197">
        <v>22.52</v>
      </c>
      <c r="L4985" s="196" t="s">
        <v>63</v>
      </c>
      <c r="M4985"/>
    </row>
    <row r="4986" spans="1:13" ht="13.5" hidden="1" x14ac:dyDescent="0.25">
      <c r="A4986" s="196" t="s">
        <v>3761</v>
      </c>
      <c r="B4986" s="196" t="s">
        <v>3762</v>
      </c>
      <c r="C4986" s="196" t="s">
        <v>3106</v>
      </c>
      <c r="D4986" s="196" t="s">
        <v>4012</v>
      </c>
      <c r="E4986" s="197" t="s">
        <v>11</v>
      </c>
      <c r="F4986" s="196" t="s">
        <v>11</v>
      </c>
      <c r="G4986" s="196">
        <v>103888</v>
      </c>
      <c r="H4986" s="196" t="s">
        <v>5133</v>
      </c>
      <c r="I4986" s="196" t="s">
        <v>96</v>
      </c>
      <c r="J4986" s="196" t="s">
        <v>62</v>
      </c>
      <c r="K4986" s="197">
        <v>20.38</v>
      </c>
      <c r="L4986" s="196" t="s">
        <v>63</v>
      </c>
      <c r="M4986"/>
    </row>
    <row r="4987" spans="1:13" ht="13.5" hidden="1" x14ac:dyDescent="0.25">
      <c r="A4987" s="196" t="s">
        <v>3761</v>
      </c>
      <c r="B4987" s="196" t="s">
        <v>3762</v>
      </c>
      <c r="C4987" s="196" t="s">
        <v>3106</v>
      </c>
      <c r="D4987" s="196" t="s">
        <v>4012</v>
      </c>
      <c r="E4987" s="197" t="s">
        <v>11</v>
      </c>
      <c r="F4987" s="196" t="s">
        <v>11</v>
      </c>
      <c r="G4987" s="196">
        <v>103889</v>
      </c>
      <c r="H4987" s="196" t="s">
        <v>5134</v>
      </c>
      <c r="I4987" s="196" t="s">
        <v>96</v>
      </c>
      <c r="J4987" s="196" t="s">
        <v>62</v>
      </c>
      <c r="K4987" s="197">
        <v>21.71</v>
      </c>
      <c r="L4987" s="196" t="s">
        <v>63</v>
      </c>
      <c r="M4987"/>
    </row>
    <row r="4988" spans="1:13" ht="13.5" hidden="1" x14ac:dyDescent="0.25">
      <c r="A4988" s="196" t="s">
        <v>3761</v>
      </c>
      <c r="B4988" s="196" t="s">
        <v>3762</v>
      </c>
      <c r="C4988" s="196" t="s">
        <v>3106</v>
      </c>
      <c r="D4988" s="196" t="s">
        <v>4012</v>
      </c>
      <c r="E4988" s="197" t="s">
        <v>11</v>
      </c>
      <c r="F4988" s="196" t="s">
        <v>11</v>
      </c>
      <c r="G4988" s="196">
        <v>103890</v>
      </c>
      <c r="H4988" s="196" t="s">
        <v>5135</v>
      </c>
      <c r="I4988" s="196" t="s">
        <v>96</v>
      </c>
      <c r="J4988" s="196" t="s">
        <v>62</v>
      </c>
      <c r="K4988" s="197">
        <v>534.27</v>
      </c>
      <c r="L4988" s="196" t="s">
        <v>63</v>
      </c>
      <c r="M4988"/>
    </row>
    <row r="4989" spans="1:13" ht="13.5" hidden="1" x14ac:dyDescent="0.25">
      <c r="A4989" s="196" t="s">
        <v>3761</v>
      </c>
      <c r="B4989" s="196" t="s">
        <v>3762</v>
      </c>
      <c r="C4989" s="196" t="s">
        <v>3106</v>
      </c>
      <c r="D4989" s="196" t="s">
        <v>4012</v>
      </c>
      <c r="E4989" s="197" t="s">
        <v>11</v>
      </c>
      <c r="F4989" s="196" t="s">
        <v>11</v>
      </c>
      <c r="G4989" s="196">
        <v>103891</v>
      </c>
      <c r="H4989" s="196" t="s">
        <v>5136</v>
      </c>
      <c r="I4989" s="196" t="s">
        <v>96</v>
      </c>
      <c r="J4989" s="196" t="s">
        <v>62</v>
      </c>
      <c r="K4989" s="197">
        <v>55.66</v>
      </c>
      <c r="L4989" s="196" t="s">
        <v>63</v>
      </c>
      <c r="M4989"/>
    </row>
    <row r="4990" spans="1:13" ht="13.5" hidden="1" x14ac:dyDescent="0.25">
      <c r="A4990" s="196" t="s">
        <v>3761</v>
      </c>
      <c r="B4990" s="196" t="s">
        <v>3762</v>
      </c>
      <c r="C4990" s="196" t="s">
        <v>3106</v>
      </c>
      <c r="D4990" s="196" t="s">
        <v>4012</v>
      </c>
      <c r="E4990" s="197" t="s">
        <v>11</v>
      </c>
      <c r="F4990" s="196" t="s">
        <v>11</v>
      </c>
      <c r="G4990" s="196">
        <v>103892</v>
      </c>
      <c r="H4990" s="196" t="s">
        <v>5137</v>
      </c>
      <c r="I4990" s="196" t="s">
        <v>96</v>
      </c>
      <c r="J4990" s="196" t="s">
        <v>62</v>
      </c>
      <c r="K4990" s="197">
        <v>19.63</v>
      </c>
      <c r="L4990" s="196" t="s">
        <v>63</v>
      </c>
      <c r="M4990"/>
    </row>
    <row r="4991" spans="1:13" ht="13.5" hidden="1" x14ac:dyDescent="0.25">
      <c r="A4991" s="196" t="s">
        <v>3761</v>
      </c>
      <c r="B4991" s="196" t="s">
        <v>3762</v>
      </c>
      <c r="C4991" s="196" t="s">
        <v>3106</v>
      </c>
      <c r="D4991" s="196" t="s">
        <v>4012</v>
      </c>
      <c r="E4991" s="197" t="s">
        <v>11</v>
      </c>
      <c r="F4991" s="196" t="s">
        <v>11</v>
      </c>
      <c r="G4991" s="196">
        <v>103893</v>
      </c>
      <c r="H4991" s="196" t="s">
        <v>5138</v>
      </c>
      <c r="I4991" s="196" t="s">
        <v>96</v>
      </c>
      <c r="J4991" s="196" t="s">
        <v>62</v>
      </c>
      <c r="K4991" s="197">
        <v>24.06</v>
      </c>
      <c r="L4991" s="196" t="s">
        <v>63</v>
      </c>
      <c r="M4991"/>
    </row>
    <row r="4992" spans="1:13" ht="13.5" hidden="1" x14ac:dyDescent="0.25">
      <c r="A4992" s="196" t="s">
        <v>3761</v>
      </c>
      <c r="B4992" s="196" t="s">
        <v>3762</v>
      </c>
      <c r="C4992" s="196" t="s">
        <v>3106</v>
      </c>
      <c r="D4992" s="196" t="s">
        <v>4012</v>
      </c>
      <c r="E4992" s="197" t="s">
        <v>11</v>
      </c>
      <c r="F4992" s="196" t="s">
        <v>11</v>
      </c>
      <c r="G4992" s="196">
        <v>103894</v>
      </c>
      <c r="H4992" s="196" t="s">
        <v>5139</v>
      </c>
      <c r="I4992" s="196" t="s">
        <v>96</v>
      </c>
      <c r="J4992" s="196" t="s">
        <v>62</v>
      </c>
      <c r="K4992" s="197">
        <v>28.8</v>
      </c>
      <c r="L4992" s="196" t="s">
        <v>63</v>
      </c>
      <c r="M4992"/>
    </row>
    <row r="4993" spans="1:13" ht="13.5" hidden="1" x14ac:dyDescent="0.25">
      <c r="A4993" s="196" t="s">
        <v>3761</v>
      </c>
      <c r="B4993" s="196" t="s">
        <v>3762</v>
      </c>
      <c r="C4993" s="196" t="s">
        <v>3106</v>
      </c>
      <c r="D4993" s="196" t="s">
        <v>4012</v>
      </c>
      <c r="E4993" s="197" t="s">
        <v>11</v>
      </c>
      <c r="F4993" s="196" t="s">
        <v>11</v>
      </c>
      <c r="G4993" s="196">
        <v>103895</v>
      </c>
      <c r="H4993" s="196" t="s">
        <v>5140</v>
      </c>
      <c r="I4993" s="196" t="s">
        <v>96</v>
      </c>
      <c r="J4993" s="196" t="s">
        <v>62</v>
      </c>
      <c r="K4993" s="197">
        <v>28.23</v>
      </c>
      <c r="L4993" s="196" t="s">
        <v>63</v>
      </c>
      <c r="M4993"/>
    </row>
    <row r="4994" spans="1:13" ht="13.5" hidden="1" x14ac:dyDescent="0.25">
      <c r="A4994" s="196" t="s">
        <v>3761</v>
      </c>
      <c r="B4994" s="196" t="s">
        <v>3762</v>
      </c>
      <c r="C4994" s="196" t="s">
        <v>3106</v>
      </c>
      <c r="D4994" s="196" t="s">
        <v>4012</v>
      </c>
      <c r="E4994" s="197" t="s">
        <v>11</v>
      </c>
      <c r="F4994" s="196" t="s">
        <v>11</v>
      </c>
      <c r="G4994" s="196">
        <v>103896</v>
      </c>
      <c r="H4994" s="196" t="s">
        <v>5141</v>
      </c>
      <c r="I4994" s="196" t="s">
        <v>96</v>
      </c>
      <c r="J4994" s="196" t="s">
        <v>62</v>
      </c>
      <c r="K4994" s="197">
        <v>28.23</v>
      </c>
      <c r="L4994" s="196" t="s">
        <v>63</v>
      </c>
      <c r="M4994"/>
    </row>
    <row r="4995" spans="1:13" ht="13.5" hidden="1" x14ac:dyDescent="0.25">
      <c r="A4995" s="196" t="s">
        <v>3761</v>
      </c>
      <c r="B4995" s="196" t="s">
        <v>3762</v>
      </c>
      <c r="C4995" s="196" t="s">
        <v>3106</v>
      </c>
      <c r="D4995" s="196" t="s">
        <v>4012</v>
      </c>
      <c r="E4995" s="197" t="s">
        <v>11</v>
      </c>
      <c r="F4995" s="196" t="s">
        <v>11</v>
      </c>
      <c r="G4995" s="196">
        <v>103897</v>
      </c>
      <c r="H4995" s="196" t="s">
        <v>5142</v>
      </c>
      <c r="I4995" s="196" t="s">
        <v>96</v>
      </c>
      <c r="J4995" s="196" t="s">
        <v>62</v>
      </c>
      <c r="K4995" s="197">
        <v>90.64</v>
      </c>
      <c r="L4995" s="196" t="s">
        <v>63</v>
      </c>
      <c r="M4995"/>
    </row>
    <row r="4996" spans="1:13" ht="13.5" hidden="1" x14ac:dyDescent="0.25">
      <c r="A4996" s="196" t="s">
        <v>3761</v>
      </c>
      <c r="B4996" s="196" t="s">
        <v>3762</v>
      </c>
      <c r="C4996" s="196" t="s">
        <v>3106</v>
      </c>
      <c r="D4996" s="196" t="s">
        <v>4012</v>
      </c>
      <c r="E4996" s="197" t="s">
        <v>11</v>
      </c>
      <c r="F4996" s="196" t="s">
        <v>11</v>
      </c>
      <c r="G4996" s="196">
        <v>103898</v>
      </c>
      <c r="H4996" s="196" t="s">
        <v>5143</v>
      </c>
      <c r="I4996" s="196" t="s">
        <v>96</v>
      </c>
      <c r="J4996" s="196" t="s">
        <v>62</v>
      </c>
      <c r="K4996" s="197">
        <v>587.62</v>
      </c>
      <c r="L4996" s="196" t="s">
        <v>63</v>
      </c>
      <c r="M4996"/>
    </row>
    <row r="4997" spans="1:13" ht="13.5" hidden="1" x14ac:dyDescent="0.25">
      <c r="A4997" s="196" t="s">
        <v>3761</v>
      </c>
      <c r="B4997" s="196" t="s">
        <v>3762</v>
      </c>
      <c r="C4997" s="196" t="s">
        <v>3106</v>
      </c>
      <c r="D4997" s="196" t="s">
        <v>4012</v>
      </c>
      <c r="E4997" s="197" t="s">
        <v>11</v>
      </c>
      <c r="F4997" s="196" t="s">
        <v>11</v>
      </c>
      <c r="G4997" s="196">
        <v>103899</v>
      </c>
      <c r="H4997" s="196" t="s">
        <v>5144</v>
      </c>
      <c r="I4997" s="196" t="s">
        <v>96</v>
      </c>
      <c r="J4997" s="196" t="s">
        <v>62</v>
      </c>
      <c r="K4997" s="197">
        <v>35.78</v>
      </c>
      <c r="L4997" s="196" t="s">
        <v>63</v>
      </c>
      <c r="M4997"/>
    </row>
    <row r="4998" spans="1:13" ht="13.5" hidden="1" x14ac:dyDescent="0.25">
      <c r="A4998" s="196" t="s">
        <v>3761</v>
      </c>
      <c r="B4998" s="196" t="s">
        <v>3762</v>
      </c>
      <c r="C4998" s="196" t="s">
        <v>3106</v>
      </c>
      <c r="D4998" s="196" t="s">
        <v>4012</v>
      </c>
      <c r="E4998" s="197" t="s">
        <v>11</v>
      </c>
      <c r="F4998" s="196" t="s">
        <v>11</v>
      </c>
      <c r="G4998" s="196">
        <v>103900</v>
      </c>
      <c r="H4998" s="196" t="s">
        <v>5145</v>
      </c>
      <c r="I4998" s="196" t="s">
        <v>96</v>
      </c>
      <c r="J4998" s="196" t="s">
        <v>62</v>
      </c>
      <c r="K4998" s="197">
        <v>24.91</v>
      </c>
      <c r="L4998" s="196" t="s">
        <v>63</v>
      </c>
      <c r="M4998"/>
    </row>
    <row r="4999" spans="1:13" ht="13.5" hidden="1" x14ac:dyDescent="0.25">
      <c r="A4999" s="196" t="s">
        <v>3761</v>
      </c>
      <c r="B4999" s="196" t="s">
        <v>3762</v>
      </c>
      <c r="C4999" s="196" t="s">
        <v>3106</v>
      </c>
      <c r="D4999" s="196" t="s">
        <v>4012</v>
      </c>
      <c r="E4999" s="197" t="s">
        <v>11</v>
      </c>
      <c r="F4999" s="196" t="s">
        <v>11</v>
      </c>
      <c r="G4999" s="196">
        <v>103901</v>
      </c>
      <c r="H4999" s="196" t="s">
        <v>5146</v>
      </c>
      <c r="I4999" s="196" t="s">
        <v>96</v>
      </c>
      <c r="J4999" s="196" t="s">
        <v>62</v>
      </c>
      <c r="K4999" s="197">
        <v>30.92</v>
      </c>
      <c r="L4999" s="196" t="s">
        <v>63</v>
      </c>
      <c r="M4999"/>
    </row>
    <row r="5000" spans="1:13" ht="13.5" hidden="1" x14ac:dyDescent="0.25">
      <c r="A5000" s="196" t="s">
        <v>3761</v>
      </c>
      <c r="B5000" s="196" t="s">
        <v>3762</v>
      </c>
      <c r="C5000" s="196" t="s">
        <v>3106</v>
      </c>
      <c r="D5000" s="196" t="s">
        <v>4012</v>
      </c>
      <c r="E5000" s="197" t="s">
        <v>11</v>
      </c>
      <c r="F5000" s="196" t="s">
        <v>11</v>
      </c>
      <c r="G5000" s="196">
        <v>103902</v>
      </c>
      <c r="H5000" s="196" t="s">
        <v>5147</v>
      </c>
      <c r="I5000" s="196" t="s">
        <v>96</v>
      </c>
      <c r="J5000" s="196" t="s">
        <v>62</v>
      </c>
      <c r="K5000" s="197">
        <v>43.92</v>
      </c>
      <c r="L5000" s="196" t="s">
        <v>63</v>
      </c>
      <c r="M5000"/>
    </row>
    <row r="5001" spans="1:13" ht="13.5" hidden="1" x14ac:dyDescent="0.25">
      <c r="A5001" s="196" t="s">
        <v>3761</v>
      </c>
      <c r="B5001" s="196" t="s">
        <v>3762</v>
      </c>
      <c r="C5001" s="196" t="s">
        <v>3106</v>
      </c>
      <c r="D5001" s="196" t="s">
        <v>4012</v>
      </c>
      <c r="E5001" s="197" t="s">
        <v>11</v>
      </c>
      <c r="F5001" s="196" t="s">
        <v>11</v>
      </c>
      <c r="G5001" s="196">
        <v>103903</v>
      </c>
      <c r="H5001" s="196" t="s">
        <v>5148</v>
      </c>
      <c r="I5001" s="196" t="s">
        <v>96</v>
      </c>
      <c r="J5001" s="196" t="s">
        <v>62</v>
      </c>
      <c r="K5001" s="197">
        <v>57.87</v>
      </c>
      <c r="L5001" s="196" t="s">
        <v>63</v>
      </c>
      <c r="M5001"/>
    </row>
    <row r="5002" spans="1:13" ht="13.5" hidden="1" x14ac:dyDescent="0.25">
      <c r="A5002" s="196" t="s">
        <v>3761</v>
      </c>
      <c r="B5002" s="196" t="s">
        <v>3762</v>
      </c>
      <c r="C5002" s="196" t="s">
        <v>3106</v>
      </c>
      <c r="D5002" s="196" t="s">
        <v>4012</v>
      </c>
      <c r="E5002" s="197" t="s">
        <v>11</v>
      </c>
      <c r="F5002" s="196" t="s">
        <v>11</v>
      </c>
      <c r="G5002" s="196">
        <v>103947</v>
      </c>
      <c r="H5002" s="196" t="s">
        <v>5149</v>
      </c>
      <c r="I5002" s="196" t="s">
        <v>96</v>
      </c>
      <c r="J5002" s="196" t="s">
        <v>62</v>
      </c>
      <c r="K5002" s="197">
        <v>7.87</v>
      </c>
      <c r="L5002" s="196" t="s">
        <v>63</v>
      </c>
      <c r="M5002"/>
    </row>
    <row r="5003" spans="1:13" ht="13.5" hidden="1" x14ac:dyDescent="0.25">
      <c r="A5003" s="196" t="s">
        <v>3761</v>
      </c>
      <c r="B5003" s="196" t="s">
        <v>3762</v>
      </c>
      <c r="C5003" s="196" t="s">
        <v>3106</v>
      </c>
      <c r="D5003" s="196" t="s">
        <v>4012</v>
      </c>
      <c r="E5003" s="197" t="s">
        <v>11</v>
      </c>
      <c r="F5003" s="196" t="s">
        <v>11</v>
      </c>
      <c r="G5003" s="196">
        <v>103948</v>
      </c>
      <c r="H5003" s="196" t="s">
        <v>5150</v>
      </c>
      <c r="I5003" s="196" t="s">
        <v>96</v>
      </c>
      <c r="J5003" s="196" t="s">
        <v>62</v>
      </c>
      <c r="K5003" s="197">
        <v>9.64</v>
      </c>
      <c r="L5003" s="196" t="s">
        <v>63</v>
      </c>
      <c r="M5003"/>
    </row>
    <row r="5004" spans="1:13" ht="13.5" hidden="1" x14ac:dyDescent="0.25">
      <c r="A5004" s="196" t="s">
        <v>3761</v>
      </c>
      <c r="B5004" s="196" t="s">
        <v>3762</v>
      </c>
      <c r="C5004" s="196" t="s">
        <v>3106</v>
      </c>
      <c r="D5004" s="196" t="s">
        <v>4012</v>
      </c>
      <c r="E5004" s="197" t="s">
        <v>11</v>
      </c>
      <c r="F5004" s="196" t="s">
        <v>11</v>
      </c>
      <c r="G5004" s="196">
        <v>103949</v>
      </c>
      <c r="H5004" s="196" t="s">
        <v>5151</v>
      </c>
      <c r="I5004" s="196" t="s">
        <v>96</v>
      </c>
      <c r="J5004" s="196" t="s">
        <v>62</v>
      </c>
      <c r="K5004" s="197">
        <v>10.83</v>
      </c>
      <c r="L5004" s="196" t="s">
        <v>63</v>
      </c>
      <c r="M5004"/>
    </row>
    <row r="5005" spans="1:13" ht="13.5" hidden="1" x14ac:dyDescent="0.25">
      <c r="A5005" s="196" t="s">
        <v>3761</v>
      </c>
      <c r="B5005" s="196" t="s">
        <v>3762</v>
      </c>
      <c r="C5005" s="196" t="s">
        <v>3106</v>
      </c>
      <c r="D5005" s="196" t="s">
        <v>4012</v>
      </c>
      <c r="E5005" s="197" t="s">
        <v>11</v>
      </c>
      <c r="F5005" s="196" t="s">
        <v>11</v>
      </c>
      <c r="G5005" s="196">
        <v>103950</v>
      </c>
      <c r="H5005" s="196" t="s">
        <v>5152</v>
      </c>
      <c r="I5005" s="196" t="s">
        <v>96</v>
      </c>
      <c r="J5005" s="196" t="s">
        <v>62</v>
      </c>
      <c r="K5005" s="197">
        <v>13.15</v>
      </c>
      <c r="L5005" s="196" t="s">
        <v>63</v>
      </c>
      <c r="M5005"/>
    </row>
    <row r="5006" spans="1:13" ht="13.5" hidden="1" x14ac:dyDescent="0.25">
      <c r="A5006" s="196" t="s">
        <v>3761</v>
      </c>
      <c r="B5006" s="196" t="s">
        <v>3762</v>
      </c>
      <c r="C5006" s="196" t="s">
        <v>3106</v>
      </c>
      <c r="D5006" s="196" t="s">
        <v>4012</v>
      </c>
      <c r="E5006" s="197" t="s">
        <v>11</v>
      </c>
      <c r="F5006" s="196" t="s">
        <v>11</v>
      </c>
      <c r="G5006" s="196">
        <v>103951</v>
      </c>
      <c r="H5006" s="196" t="s">
        <v>5153</v>
      </c>
      <c r="I5006" s="196" t="s">
        <v>96</v>
      </c>
      <c r="J5006" s="196" t="s">
        <v>62</v>
      </c>
      <c r="K5006" s="197">
        <v>17.5</v>
      </c>
      <c r="L5006" s="196" t="s">
        <v>63</v>
      </c>
      <c r="M5006"/>
    </row>
    <row r="5007" spans="1:13" ht="13.5" hidden="1" x14ac:dyDescent="0.25">
      <c r="A5007" s="196" t="s">
        <v>3761</v>
      </c>
      <c r="B5007" s="196" t="s">
        <v>3762</v>
      </c>
      <c r="C5007" s="196" t="s">
        <v>3106</v>
      </c>
      <c r="D5007" s="196" t="s">
        <v>4012</v>
      </c>
      <c r="E5007" s="197" t="s">
        <v>11</v>
      </c>
      <c r="F5007" s="196" t="s">
        <v>11</v>
      </c>
      <c r="G5007" s="196">
        <v>103952</v>
      </c>
      <c r="H5007" s="196" t="s">
        <v>5154</v>
      </c>
      <c r="I5007" s="196" t="s">
        <v>96</v>
      </c>
      <c r="J5007" s="196" t="s">
        <v>62</v>
      </c>
      <c r="K5007" s="197">
        <v>7.17</v>
      </c>
      <c r="L5007" s="196" t="s">
        <v>63</v>
      </c>
      <c r="M5007"/>
    </row>
    <row r="5008" spans="1:13" ht="13.5" hidden="1" x14ac:dyDescent="0.25">
      <c r="A5008" s="196" t="s">
        <v>3761</v>
      </c>
      <c r="B5008" s="196" t="s">
        <v>3762</v>
      </c>
      <c r="C5008" s="196" t="s">
        <v>3106</v>
      </c>
      <c r="D5008" s="196" t="s">
        <v>4012</v>
      </c>
      <c r="E5008" s="197" t="s">
        <v>11</v>
      </c>
      <c r="F5008" s="196" t="s">
        <v>11</v>
      </c>
      <c r="G5008" s="196">
        <v>103953</v>
      </c>
      <c r="H5008" s="196" t="s">
        <v>5155</v>
      </c>
      <c r="I5008" s="196" t="s">
        <v>96</v>
      </c>
      <c r="J5008" s="196" t="s">
        <v>62</v>
      </c>
      <c r="K5008" s="197">
        <v>8.84</v>
      </c>
      <c r="L5008" s="196" t="s">
        <v>63</v>
      </c>
      <c r="M5008"/>
    </row>
    <row r="5009" spans="1:13" ht="13.5" hidden="1" x14ac:dyDescent="0.25">
      <c r="A5009" s="196" t="s">
        <v>3761</v>
      </c>
      <c r="B5009" s="196" t="s">
        <v>3762</v>
      </c>
      <c r="C5009" s="196" t="s">
        <v>3106</v>
      </c>
      <c r="D5009" s="196" t="s">
        <v>4012</v>
      </c>
      <c r="E5009" s="197" t="s">
        <v>11</v>
      </c>
      <c r="F5009" s="196" t="s">
        <v>11</v>
      </c>
      <c r="G5009" s="196">
        <v>103954</v>
      </c>
      <c r="H5009" s="196" t="s">
        <v>5156</v>
      </c>
      <c r="I5009" s="196" t="s">
        <v>96</v>
      </c>
      <c r="J5009" s="196" t="s">
        <v>62</v>
      </c>
      <c r="K5009" s="197">
        <v>10.06</v>
      </c>
      <c r="L5009" s="196" t="s">
        <v>63</v>
      </c>
      <c r="M5009"/>
    </row>
    <row r="5010" spans="1:13" ht="13.5" hidden="1" x14ac:dyDescent="0.25">
      <c r="A5010" s="196" t="s">
        <v>3761</v>
      </c>
      <c r="B5010" s="196" t="s">
        <v>3762</v>
      </c>
      <c r="C5010" s="196" t="s">
        <v>3106</v>
      </c>
      <c r="D5010" s="196" t="s">
        <v>4012</v>
      </c>
      <c r="E5010" s="197" t="s">
        <v>11</v>
      </c>
      <c r="F5010" s="196" t="s">
        <v>11</v>
      </c>
      <c r="G5010" s="196">
        <v>103955</v>
      </c>
      <c r="H5010" s="196" t="s">
        <v>5157</v>
      </c>
      <c r="I5010" s="196" t="s">
        <v>96</v>
      </c>
      <c r="J5010" s="196" t="s">
        <v>62</v>
      </c>
      <c r="K5010" s="197">
        <v>12.11</v>
      </c>
      <c r="L5010" s="196" t="s">
        <v>63</v>
      </c>
      <c r="M5010"/>
    </row>
    <row r="5011" spans="1:13" ht="13.5" hidden="1" x14ac:dyDescent="0.25">
      <c r="A5011" s="196" t="s">
        <v>3761</v>
      </c>
      <c r="B5011" s="196" t="s">
        <v>3762</v>
      </c>
      <c r="C5011" s="196" t="s">
        <v>3106</v>
      </c>
      <c r="D5011" s="196" t="s">
        <v>4012</v>
      </c>
      <c r="E5011" s="197" t="s">
        <v>11</v>
      </c>
      <c r="F5011" s="196" t="s">
        <v>11</v>
      </c>
      <c r="G5011" s="196">
        <v>103956</v>
      </c>
      <c r="H5011" s="196" t="s">
        <v>5158</v>
      </c>
      <c r="I5011" s="196" t="s">
        <v>96</v>
      </c>
      <c r="J5011" s="196" t="s">
        <v>62</v>
      </c>
      <c r="K5011" s="197">
        <v>16.28</v>
      </c>
      <c r="L5011" s="196" t="s">
        <v>63</v>
      </c>
      <c r="M5011"/>
    </row>
    <row r="5012" spans="1:13" ht="13.5" hidden="1" x14ac:dyDescent="0.25">
      <c r="A5012" s="196" t="s">
        <v>3761</v>
      </c>
      <c r="B5012" s="196" t="s">
        <v>3762</v>
      </c>
      <c r="C5012" s="196" t="s">
        <v>3106</v>
      </c>
      <c r="D5012" s="196" t="s">
        <v>4012</v>
      </c>
      <c r="E5012" s="197" t="s">
        <v>11</v>
      </c>
      <c r="F5012" s="196" t="s">
        <v>11</v>
      </c>
      <c r="G5012" s="196">
        <v>103957</v>
      </c>
      <c r="H5012" s="196" t="s">
        <v>5159</v>
      </c>
      <c r="I5012" s="196" t="s">
        <v>96</v>
      </c>
      <c r="J5012" s="196" t="s">
        <v>62</v>
      </c>
      <c r="K5012" s="197">
        <v>5.57</v>
      </c>
      <c r="L5012" s="196" t="s">
        <v>63</v>
      </c>
      <c r="M5012"/>
    </row>
    <row r="5013" spans="1:13" ht="13.5" hidden="1" x14ac:dyDescent="0.25">
      <c r="A5013" s="196" t="s">
        <v>3761</v>
      </c>
      <c r="B5013" s="196" t="s">
        <v>3762</v>
      </c>
      <c r="C5013" s="196" t="s">
        <v>3106</v>
      </c>
      <c r="D5013" s="196" t="s">
        <v>4012</v>
      </c>
      <c r="E5013" s="197" t="s">
        <v>11</v>
      </c>
      <c r="F5013" s="196" t="s">
        <v>11</v>
      </c>
      <c r="G5013" s="196">
        <v>103958</v>
      </c>
      <c r="H5013" s="196" t="s">
        <v>5160</v>
      </c>
      <c r="I5013" s="196" t="s">
        <v>96</v>
      </c>
      <c r="J5013" s="196" t="s">
        <v>62</v>
      </c>
      <c r="K5013" s="197">
        <v>10.73</v>
      </c>
      <c r="L5013" s="196" t="s">
        <v>63</v>
      </c>
      <c r="M5013"/>
    </row>
    <row r="5014" spans="1:13" ht="13.5" hidden="1" x14ac:dyDescent="0.25">
      <c r="A5014" s="196" t="s">
        <v>3761</v>
      </c>
      <c r="B5014" s="196" t="s">
        <v>3762</v>
      </c>
      <c r="C5014" s="196" t="s">
        <v>3106</v>
      </c>
      <c r="D5014" s="196" t="s">
        <v>4012</v>
      </c>
      <c r="E5014" s="197" t="s">
        <v>11</v>
      </c>
      <c r="F5014" s="196" t="s">
        <v>11</v>
      </c>
      <c r="G5014" s="196">
        <v>103959</v>
      </c>
      <c r="H5014" s="196" t="s">
        <v>5161</v>
      </c>
      <c r="I5014" s="196" t="s">
        <v>96</v>
      </c>
      <c r="J5014" s="196" t="s">
        <v>62</v>
      </c>
      <c r="K5014" s="197">
        <v>15.58</v>
      </c>
      <c r="L5014" s="196" t="s">
        <v>63</v>
      </c>
      <c r="M5014"/>
    </row>
    <row r="5015" spans="1:13" ht="13.5" hidden="1" x14ac:dyDescent="0.25">
      <c r="A5015" s="196" t="s">
        <v>3761</v>
      </c>
      <c r="B5015" s="196" t="s">
        <v>3762</v>
      </c>
      <c r="C5015" s="196" t="s">
        <v>3106</v>
      </c>
      <c r="D5015" s="196" t="s">
        <v>4012</v>
      </c>
      <c r="E5015" s="197" t="s">
        <v>11</v>
      </c>
      <c r="F5015" s="196" t="s">
        <v>11</v>
      </c>
      <c r="G5015" s="196">
        <v>103962</v>
      </c>
      <c r="H5015" s="196" t="s">
        <v>5162</v>
      </c>
      <c r="I5015" s="196" t="s">
        <v>96</v>
      </c>
      <c r="J5015" s="196" t="s">
        <v>62</v>
      </c>
      <c r="K5015" s="197">
        <v>6.89</v>
      </c>
      <c r="L5015" s="196" t="s">
        <v>63</v>
      </c>
      <c r="M5015"/>
    </row>
    <row r="5016" spans="1:13" ht="13.5" hidden="1" x14ac:dyDescent="0.25">
      <c r="A5016" s="196" t="s">
        <v>3761</v>
      </c>
      <c r="B5016" s="196" t="s">
        <v>3762</v>
      </c>
      <c r="C5016" s="196" t="s">
        <v>3106</v>
      </c>
      <c r="D5016" s="196" t="s">
        <v>4012</v>
      </c>
      <c r="E5016" s="197" t="s">
        <v>11</v>
      </c>
      <c r="F5016" s="196" t="s">
        <v>11</v>
      </c>
      <c r="G5016" s="196">
        <v>103964</v>
      </c>
      <c r="H5016" s="196" t="s">
        <v>5163</v>
      </c>
      <c r="I5016" s="196" t="s">
        <v>96</v>
      </c>
      <c r="J5016" s="196" t="s">
        <v>62</v>
      </c>
      <c r="K5016" s="197">
        <v>8.6999999999999993</v>
      </c>
      <c r="L5016" s="196" t="s">
        <v>63</v>
      </c>
      <c r="M5016"/>
    </row>
    <row r="5017" spans="1:13" ht="13.5" hidden="1" x14ac:dyDescent="0.25">
      <c r="A5017" s="196" t="s">
        <v>3761</v>
      </c>
      <c r="B5017" s="196" t="s">
        <v>3762</v>
      </c>
      <c r="C5017" s="196" t="s">
        <v>3106</v>
      </c>
      <c r="D5017" s="196" t="s">
        <v>4012</v>
      </c>
      <c r="E5017" s="197" t="s">
        <v>11</v>
      </c>
      <c r="F5017" s="196" t="s">
        <v>11</v>
      </c>
      <c r="G5017" s="196">
        <v>103966</v>
      </c>
      <c r="H5017" s="196" t="s">
        <v>5164</v>
      </c>
      <c r="I5017" s="196" t="s">
        <v>96</v>
      </c>
      <c r="J5017" s="196" t="s">
        <v>62</v>
      </c>
      <c r="K5017" s="197">
        <v>10.19</v>
      </c>
      <c r="L5017" s="196" t="s">
        <v>63</v>
      </c>
      <c r="M5017"/>
    </row>
    <row r="5018" spans="1:13" ht="13.5" hidden="1" x14ac:dyDescent="0.25">
      <c r="A5018" s="196" t="s">
        <v>3761</v>
      </c>
      <c r="B5018" s="196" t="s">
        <v>3762</v>
      </c>
      <c r="C5018" s="196" t="s">
        <v>3106</v>
      </c>
      <c r="D5018" s="196" t="s">
        <v>4012</v>
      </c>
      <c r="E5018" s="197" t="s">
        <v>11</v>
      </c>
      <c r="F5018" s="196" t="s">
        <v>11</v>
      </c>
      <c r="G5018" s="196">
        <v>103967</v>
      </c>
      <c r="H5018" s="196" t="s">
        <v>5165</v>
      </c>
      <c r="I5018" s="196" t="s">
        <v>96</v>
      </c>
      <c r="J5018" s="196" t="s">
        <v>62</v>
      </c>
      <c r="K5018" s="197">
        <v>12.14</v>
      </c>
      <c r="L5018" s="196" t="s">
        <v>63</v>
      </c>
      <c r="M5018"/>
    </row>
    <row r="5019" spans="1:13" ht="13.5" hidden="1" x14ac:dyDescent="0.25">
      <c r="A5019" s="196" t="s">
        <v>3761</v>
      </c>
      <c r="B5019" s="196" t="s">
        <v>3762</v>
      </c>
      <c r="C5019" s="196" t="s">
        <v>3106</v>
      </c>
      <c r="D5019" s="196" t="s">
        <v>4012</v>
      </c>
      <c r="E5019" s="197" t="s">
        <v>11</v>
      </c>
      <c r="F5019" s="196" t="s">
        <v>11</v>
      </c>
      <c r="G5019" s="196">
        <v>103968</v>
      </c>
      <c r="H5019" s="196" t="s">
        <v>5166</v>
      </c>
      <c r="I5019" s="196" t="s">
        <v>96</v>
      </c>
      <c r="J5019" s="196" t="s">
        <v>62</v>
      </c>
      <c r="K5019" s="197">
        <v>16.8</v>
      </c>
      <c r="L5019" s="196" t="s">
        <v>63</v>
      </c>
      <c r="M5019"/>
    </row>
    <row r="5020" spans="1:13" ht="13.5" hidden="1" x14ac:dyDescent="0.25">
      <c r="A5020" s="196" t="s">
        <v>3761</v>
      </c>
      <c r="B5020" s="196" t="s">
        <v>3762</v>
      </c>
      <c r="C5020" s="196" t="s">
        <v>3106</v>
      </c>
      <c r="D5020" s="196" t="s">
        <v>4012</v>
      </c>
      <c r="E5020" s="197" t="s">
        <v>11</v>
      </c>
      <c r="F5020" s="196" t="s">
        <v>11</v>
      </c>
      <c r="G5020" s="196">
        <v>103969</v>
      </c>
      <c r="H5020" s="196" t="s">
        <v>5167</v>
      </c>
      <c r="I5020" s="196" t="s">
        <v>96</v>
      </c>
      <c r="J5020" s="196" t="s">
        <v>62</v>
      </c>
      <c r="K5020" s="197">
        <v>19.670000000000002</v>
      </c>
      <c r="L5020" s="196" t="s">
        <v>63</v>
      </c>
      <c r="M5020"/>
    </row>
    <row r="5021" spans="1:13" ht="13.5" hidden="1" x14ac:dyDescent="0.25">
      <c r="A5021" s="196" t="s">
        <v>3761</v>
      </c>
      <c r="B5021" s="196" t="s">
        <v>3762</v>
      </c>
      <c r="C5021" s="196" t="s">
        <v>3106</v>
      </c>
      <c r="D5021" s="196" t="s">
        <v>4012</v>
      </c>
      <c r="E5021" s="197" t="s">
        <v>11</v>
      </c>
      <c r="F5021" s="196" t="s">
        <v>11</v>
      </c>
      <c r="G5021" s="196">
        <v>103971</v>
      </c>
      <c r="H5021" s="196" t="s">
        <v>5168</v>
      </c>
      <c r="I5021" s="196" t="s">
        <v>96</v>
      </c>
      <c r="J5021" s="196" t="s">
        <v>62</v>
      </c>
      <c r="K5021" s="197">
        <v>24.86</v>
      </c>
      <c r="L5021" s="196" t="s">
        <v>63</v>
      </c>
      <c r="M5021"/>
    </row>
    <row r="5022" spans="1:13" ht="13.5" hidden="1" x14ac:dyDescent="0.25">
      <c r="A5022" s="196" t="s">
        <v>3761</v>
      </c>
      <c r="B5022" s="196" t="s">
        <v>3762</v>
      </c>
      <c r="C5022" s="196" t="s">
        <v>3106</v>
      </c>
      <c r="D5022" s="196" t="s">
        <v>4012</v>
      </c>
      <c r="E5022" s="197" t="s">
        <v>11</v>
      </c>
      <c r="F5022" s="196" t="s">
        <v>11</v>
      </c>
      <c r="G5022" s="196">
        <v>103972</v>
      </c>
      <c r="H5022" s="196" t="s">
        <v>5169</v>
      </c>
      <c r="I5022" s="196" t="s">
        <v>96</v>
      </c>
      <c r="J5022" s="196" t="s">
        <v>62</v>
      </c>
      <c r="K5022" s="197">
        <v>28.69</v>
      </c>
      <c r="L5022" s="196" t="s">
        <v>63</v>
      </c>
      <c r="M5022"/>
    </row>
    <row r="5023" spans="1:13" ht="13.5" hidden="1" x14ac:dyDescent="0.25">
      <c r="A5023" s="196" t="s">
        <v>3761</v>
      </c>
      <c r="B5023" s="196" t="s">
        <v>3762</v>
      </c>
      <c r="C5023" s="196" t="s">
        <v>3106</v>
      </c>
      <c r="D5023" s="196" t="s">
        <v>4012</v>
      </c>
      <c r="E5023" s="197" t="s">
        <v>11</v>
      </c>
      <c r="F5023" s="196" t="s">
        <v>11</v>
      </c>
      <c r="G5023" s="196">
        <v>103974</v>
      </c>
      <c r="H5023" s="196" t="s">
        <v>5170</v>
      </c>
      <c r="I5023" s="196" t="s">
        <v>96</v>
      </c>
      <c r="J5023" s="196" t="s">
        <v>62</v>
      </c>
      <c r="K5023" s="197">
        <v>11.38</v>
      </c>
      <c r="L5023" s="196" t="s">
        <v>63</v>
      </c>
      <c r="M5023"/>
    </row>
    <row r="5024" spans="1:13" ht="13.5" hidden="1" x14ac:dyDescent="0.25">
      <c r="A5024" s="196" t="s">
        <v>3761</v>
      </c>
      <c r="B5024" s="196" t="s">
        <v>3762</v>
      </c>
      <c r="C5024" s="196" t="s">
        <v>3106</v>
      </c>
      <c r="D5024" s="196" t="s">
        <v>4012</v>
      </c>
      <c r="E5024" s="197" t="s">
        <v>11</v>
      </c>
      <c r="F5024" s="196" t="s">
        <v>11</v>
      </c>
      <c r="G5024" s="196">
        <v>103975</v>
      </c>
      <c r="H5024" s="196" t="s">
        <v>5171</v>
      </c>
      <c r="I5024" s="196" t="s">
        <v>96</v>
      </c>
      <c r="J5024" s="196" t="s">
        <v>62</v>
      </c>
      <c r="K5024" s="197">
        <v>18.899999999999999</v>
      </c>
      <c r="L5024" s="196" t="s">
        <v>63</v>
      </c>
      <c r="M5024"/>
    </row>
    <row r="5025" spans="1:13" ht="13.5" hidden="1" x14ac:dyDescent="0.25">
      <c r="A5025" s="196" t="s">
        <v>3761</v>
      </c>
      <c r="B5025" s="196" t="s">
        <v>3762</v>
      </c>
      <c r="C5025" s="196" t="s">
        <v>3106</v>
      </c>
      <c r="D5025" s="196" t="s">
        <v>4012</v>
      </c>
      <c r="E5025" s="197" t="s">
        <v>11</v>
      </c>
      <c r="F5025" s="196" t="s">
        <v>11</v>
      </c>
      <c r="G5025" s="196">
        <v>103976</v>
      </c>
      <c r="H5025" s="196" t="s">
        <v>5172</v>
      </c>
      <c r="I5025" s="196" t="s">
        <v>96</v>
      </c>
      <c r="J5025" s="196" t="s">
        <v>62</v>
      </c>
      <c r="K5025" s="197">
        <v>26.63</v>
      </c>
      <c r="L5025" s="196" t="s">
        <v>63</v>
      </c>
      <c r="M5025"/>
    </row>
    <row r="5026" spans="1:13" ht="13.5" hidden="1" x14ac:dyDescent="0.25">
      <c r="A5026" s="196" t="s">
        <v>3761</v>
      </c>
      <c r="B5026" s="196" t="s">
        <v>3762</v>
      </c>
      <c r="C5026" s="196" t="s">
        <v>3106</v>
      </c>
      <c r="D5026" s="196" t="s">
        <v>4012</v>
      </c>
      <c r="E5026" s="197" t="s">
        <v>11</v>
      </c>
      <c r="F5026" s="196" t="s">
        <v>11</v>
      </c>
      <c r="G5026" s="196">
        <v>103980</v>
      </c>
      <c r="H5026" s="196" t="s">
        <v>5173</v>
      </c>
      <c r="I5026" s="196" t="s">
        <v>96</v>
      </c>
      <c r="J5026" s="196" t="s">
        <v>62</v>
      </c>
      <c r="K5026" s="197">
        <v>20.440000000000001</v>
      </c>
      <c r="L5026" s="196" t="s">
        <v>63</v>
      </c>
      <c r="M5026"/>
    </row>
    <row r="5027" spans="1:13" ht="13.5" hidden="1" x14ac:dyDescent="0.25">
      <c r="A5027" s="196" t="s">
        <v>3761</v>
      </c>
      <c r="B5027" s="196" t="s">
        <v>3762</v>
      </c>
      <c r="C5027" s="196" t="s">
        <v>3106</v>
      </c>
      <c r="D5027" s="196" t="s">
        <v>4012</v>
      </c>
      <c r="E5027" s="197" t="s">
        <v>11</v>
      </c>
      <c r="F5027" s="196" t="s">
        <v>11</v>
      </c>
      <c r="G5027" s="196">
        <v>103981</v>
      </c>
      <c r="H5027" s="196" t="s">
        <v>5174</v>
      </c>
      <c r="I5027" s="196" t="s">
        <v>96</v>
      </c>
      <c r="J5027" s="196" t="s">
        <v>62</v>
      </c>
      <c r="K5027" s="197">
        <v>20.49</v>
      </c>
      <c r="L5027" s="196" t="s">
        <v>63</v>
      </c>
      <c r="M5027"/>
    </row>
    <row r="5028" spans="1:13" ht="13.5" hidden="1" x14ac:dyDescent="0.25">
      <c r="A5028" s="196" t="s">
        <v>3761</v>
      </c>
      <c r="B5028" s="196" t="s">
        <v>3762</v>
      </c>
      <c r="C5028" s="196" t="s">
        <v>3106</v>
      </c>
      <c r="D5028" s="196" t="s">
        <v>4012</v>
      </c>
      <c r="E5028" s="197" t="s">
        <v>11</v>
      </c>
      <c r="F5028" s="196" t="s">
        <v>11</v>
      </c>
      <c r="G5028" s="196">
        <v>103982</v>
      </c>
      <c r="H5028" s="196" t="s">
        <v>5175</v>
      </c>
      <c r="I5028" s="196" t="s">
        <v>96</v>
      </c>
      <c r="J5028" s="196" t="s">
        <v>62</v>
      </c>
      <c r="K5028" s="197">
        <v>26.3</v>
      </c>
      <c r="L5028" s="196" t="s">
        <v>63</v>
      </c>
      <c r="M5028"/>
    </row>
    <row r="5029" spans="1:13" ht="13.5" hidden="1" x14ac:dyDescent="0.25">
      <c r="A5029" s="196" t="s">
        <v>3761</v>
      </c>
      <c r="B5029" s="196" t="s">
        <v>3762</v>
      </c>
      <c r="C5029" s="196" t="s">
        <v>3106</v>
      </c>
      <c r="D5029" s="196" t="s">
        <v>4012</v>
      </c>
      <c r="E5029" s="197" t="s">
        <v>11</v>
      </c>
      <c r="F5029" s="196" t="s">
        <v>11</v>
      </c>
      <c r="G5029" s="196">
        <v>103983</v>
      </c>
      <c r="H5029" s="196" t="s">
        <v>5176</v>
      </c>
      <c r="I5029" s="196" t="s">
        <v>96</v>
      </c>
      <c r="J5029" s="196" t="s">
        <v>62</v>
      </c>
      <c r="K5029" s="197">
        <v>19.97</v>
      </c>
      <c r="L5029" s="196" t="s">
        <v>63</v>
      </c>
      <c r="M5029"/>
    </row>
    <row r="5030" spans="1:13" ht="13.5" hidden="1" x14ac:dyDescent="0.25">
      <c r="A5030" s="196" t="s">
        <v>3761</v>
      </c>
      <c r="B5030" s="196" t="s">
        <v>3762</v>
      </c>
      <c r="C5030" s="196" t="s">
        <v>3106</v>
      </c>
      <c r="D5030" s="196" t="s">
        <v>4012</v>
      </c>
      <c r="E5030" s="197" t="s">
        <v>11</v>
      </c>
      <c r="F5030" s="196" t="s">
        <v>11</v>
      </c>
      <c r="G5030" s="196">
        <v>103984</v>
      </c>
      <c r="H5030" s="196" t="s">
        <v>5177</v>
      </c>
      <c r="I5030" s="196" t="s">
        <v>96</v>
      </c>
      <c r="J5030" s="196" t="s">
        <v>62</v>
      </c>
      <c r="K5030" s="197">
        <v>22.92</v>
      </c>
      <c r="L5030" s="196" t="s">
        <v>63</v>
      </c>
      <c r="M5030"/>
    </row>
    <row r="5031" spans="1:13" ht="13.5" hidden="1" x14ac:dyDescent="0.25">
      <c r="A5031" s="196" t="s">
        <v>3761</v>
      </c>
      <c r="B5031" s="196" t="s">
        <v>3762</v>
      </c>
      <c r="C5031" s="196" t="s">
        <v>3106</v>
      </c>
      <c r="D5031" s="196" t="s">
        <v>4012</v>
      </c>
      <c r="E5031" s="197" t="s">
        <v>11</v>
      </c>
      <c r="F5031" s="196" t="s">
        <v>11</v>
      </c>
      <c r="G5031" s="196">
        <v>103985</v>
      </c>
      <c r="H5031" s="196" t="s">
        <v>5178</v>
      </c>
      <c r="I5031" s="196" t="s">
        <v>96</v>
      </c>
      <c r="J5031" s="196" t="s">
        <v>62</v>
      </c>
      <c r="K5031" s="197">
        <v>25.31</v>
      </c>
      <c r="L5031" s="196" t="s">
        <v>63</v>
      </c>
      <c r="M5031"/>
    </row>
    <row r="5032" spans="1:13" ht="13.5" hidden="1" x14ac:dyDescent="0.25">
      <c r="A5032" s="196" t="s">
        <v>3761</v>
      </c>
      <c r="B5032" s="196" t="s">
        <v>3762</v>
      </c>
      <c r="C5032" s="196" t="s">
        <v>3106</v>
      </c>
      <c r="D5032" s="196" t="s">
        <v>4012</v>
      </c>
      <c r="E5032" s="197" t="s">
        <v>11</v>
      </c>
      <c r="F5032" s="196" t="s">
        <v>11</v>
      </c>
      <c r="G5032" s="196">
        <v>103986</v>
      </c>
      <c r="H5032" s="196" t="s">
        <v>5179</v>
      </c>
      <c r="I5032" s="196" t="s">
        <v>96</v>
      </c>
      <c r="J5032" s="196" t="s">
        <v>62</v>
      </c>
      <c r="K5032" s="197">
        <v>30.64</v>
      </c>
      <c r="L5032" s="196" t="s">
        <v>63</v>
      </c>
      <c r="M5032"/>
    </row>
    <row r="5033" spans="1:13" ht="13.5" hidden="1" x14ac:dyDescent="0.25">
      <c r="A5033" s="196" t="s">
        <v>3761</v>
      </c>
      <c r="B5033" s="196" t="s">
        <v>3762</v>
      </c>
      <c r="C5033" s="196" t="s">
        <v>3106</v>
      </c>
      <c r="D5033" s="196" t="s">
        <v>4012</v>
      </c>
      <c r="E5033" s="197" t="s">
        <v>11</v>
      </c>
      <c r="F5033" s="196" t="s">
        <v>11</v>
      </c>
      <c r="G5033" s="196">
        <v>103987</v>
      </c>
      <c r="H5033" s="196" t="s">
        <v>5180</v>
      </c>
      <c r="I5033" s="196" t="s">
        <v>96</v>
      </c>
      <c r="J5033" s="196" t="s">
        <v>62</v>
      </c>
      <c r="K5033" s="197">
        <v>27.03</v>
      </c>
      <c r="L5033" s="196" t="s">
        <v>63</v>
      </c>
      <c r="M5033"/>
    </row>
    <row r="5034" spans="1:13" ht="13.5" hidden="1" x14ac:dyDescent="0.25">
      <c r="A5034" s="196" t="s">
        <v>3761</v>
      </c>
      <c r="B5034" s="196" t="s">
        <v>3762</v>
      </c>
      <c r="C5034" s="196" t="s">
        <v>3106</v>
      </c>
      <c r="D5034" s="196" t="s">
        <v>4012</v>
      </c>
      <c r="E5034" s="197" t="s">
        <v>11</v>
      </c>
      <c r="F5034" s="196" t="s">
        <v>11</v>
      </c>
      <c r="G5034" s="196">
        <v>103988</v>
      </c>
      <c r="H5034" s="196" t="s">
        <v>5181</v>
      </c>
      <c r="I5034" s="196" t="s">
        <v>96</v>
      </c>
      <c r="J5034" s="196" t="s">
        <v>62</v>
      </c>
      <c r="K5034" s="197">
        <v>14.48</v>
      </c>
      <c r="L5034" s="196" t="s">
        <v>63</v>
      </c>
      <c r="M5034"/>
    </row>
    <row r="5035" spans="1:13" ht="13.5" hidden="1" x14ac:dyDescent="0.25">
      <c r="A5035" s="196" t="s">
        <v>3761</v>
      </c>
      <c r="B5035" s="196" t="s">
        <v>3762</v>
      </c>
      <c r="C5035" s="196" t="s">
        <v>3106</v>
      </c>
      <c r="D5035" s="196" t="s">
        <v>4012</v>
      </c>
      <c r="E5035" s="197" t="s">
        <v>11</v>
      </c>
      <c r="F5035" s="196" t="s">
        <v>11</v>
      </c>
      <c r="G5035" s="196">
        <v>103990</v>
      </c>
      <c r="H5035" s="196" t="s">
        <v>5182</v>
      </c>
      <c r="I5035" s="196" t="s">
        <v>96</v>
      </c>
      <c r="J5035" s="196" t="s">
        <v>62</v>
      </c>
      <c r="K5035" s="197">
        <v>35.200000000000003</v>
      </c>
      <c r="L5035" s="196" t="s">
        <v>63</v>
      </c>
      <c r="M5035"/>
    </row>
    <row r="5036" spans="1:13" ht="13.5" hidden="1" x14ac:dyDescent="0.25">
      <c r="A5036" s="196" t="s">
        <v>3761</v>
      </c>
      <c r="B5036" s="196" t="s">
        <v>3762</v>
      </c>
      <c r="C5036" s="196" t="s">
        <v>3106</v>
      </c>
      <c r="D5036" s="196" t="s">
        <v>4012</v>
      </c>
      <c r="E5036" s="197" t="s">
        <v>11</v>
      </c>
      <c r="F5036" s="196" t="s">
        <v>11</v>
      </c>
      <c r="G5036" s="196">
        <v>103991</v>
      </c>
      <c r="H5036" s="196" t="s">
        <v>5183</v>
      </c>
      <c r="I5036" s="196" t="s">
        <v>96</v>
      </c>
      <c r="J5036" s="196" t="s">
        <v>62</v>
      </c>
      <c r="K5036" s="197">
        <v>19.45</v>
      </c>
      <c r="L5036" s="196" t="s">
        <v>63</v>
      </c>
      <c r="M5036"/>
    </row>
    <row r="5037" spans="1:13" ht="13.5" hidden="1" x14ac:dyDescent="0.25">
      <c r="A5037" s="196" t="s">
        <v>3761</v>
      </c>
      <c r="B5037" s="196" t="s">
        <v>3762</v>
      </c>
      <c r="C5037" s="196" t="s">
        <v>3106</v>
      </c>
      <c r="D5037" s="196" t="s">
        <v>4012</v>
      </c>
      <c r="E5037" s="197" t="s">
        <v>11</v>
      </c>
      <c r="F5037" s="196" t="s">
        <v>11</v>
      </c>
      <c r="G5037" s="196">
        <v>103992</v>
      </c>
      <c r="H5037" s="196" t="s">
        <v>5184</v>
      </c>
      <c r="I5037" s="196" t="s">
        <v>96</v>
      </c>
      <c r="J5037" s="196" t="s">
        <v>62</v>
      </c>
      <c r="K5037" s="197">
        <v>13.11</v>
      </c>
      <c r="L5037" s="196" t="s">
        <v>63</v>
      </c>
      <c r="M5037"/>
    </row>
    <row r="5038" spans="1:13" ht="13.5" hidden="1" x14ac:dyDescent="0.25">
      <c r="A5038" s="196" t="s">
        <v>3761</v>
      </c>
      <c r="B5038" s="196" t="s">
        <v>3762</v>
      </c>
      <c r="C5038" s="196" t="s">
        <v>3106</v>
      </c>
      <c r="D5038" s="196" t="s">
        <v>4012</v>
      </c>
      <c r="E5038" s="197" t="s">
        <v>11</v>
      </c>
      <c r="F5038" s="196" t="s">
        <v>11</v>
      </c>
      <c r="G5038" s="196">
        <v>103993</v>
      </c>
      <c r="H5038" s="196" t="s">
        <v>5185</v>
      </c>
      <c r="I5038" s="196" t="s">
        <v>96</v>
      </c>
      <c r="J5038" s="196" t="s">
        <v>62</v>
      </c>
      <c r="K5038" s="197">
        <v>11.58</v>
      </c>
      <c r="L5038" s="196" t="s">
        <v>63</v>
      </c>
      <c r="M5038"/>
    </row>
    <row r="5039" spans="1:13" ht="13.5" hidden="1" x14ac:dyDescent="0.25">
      <c r="A5039" s="196" t="s">
        <v>3761</v>
      </c>
      <c r="B5039" s="196" t="s">
        <v>3762</v>
      </c>
      <c r="C5039" s="196" t="s">
        <v>3106</v>
      </c>
      <c r="D5039" s="196" t="s">
        <v>4012</v>
      </c>
      <c r="E5039" s="197" t="s">
        <v>11</v>
      </c>
      <c r="F5039" s="196" t="s">
        <v>11</v>
      </c>
      <c r="G5039" s="196">
        <v>103994</v>
      </c>
      <c r="H5039" s="196" t="s">
        <v>5186</v>
      </c>
      <c r="I5039" s="196" t="s">
        <v>96</v>
      </c>
      <c r="J5039" s="196" t="s">
        <v>62</v>
      </c>
      <c r="K5039" s="197">
        <v>15.5</v>
      </c>
      <c r="L5039" s="196" t="s">
        <v>63</v>
      </c>
      <c r="M5039"/>
    </row>
    <row r="5040" spans="1:13" ht="13.5" hidden="1" x14ac:dyDescent="0.25">
      <c r="A5040" s="196" t="s">
        <v>3761</v>
      </c>
      <c r="B5040" s="196" t="s">
        <v>3762</v>
      </c>
      <c r="C5040" s="196" t="s">
        <v>3106</v>
      </c>
      <c r="D5040" s="196" t="s">
        <v>4012</v>
      </c>
      <c r="E5040" s="197" t="s">
        <v>11</v>
      </c>
      <c r="F5040" s="196" t="s">
        <v>11</v>
      </c>
      <c r="G5040" s="196">
        <v>103995</v>
      </c>
      <c r="H5040" s="196" t="s">
        <v>5187</v>
      </c>
      <c r="I5040" s="196" t="s">
        <v>96</v>
      </c>
      <c r="J5040" s="196" t="s">
        <v>62</v>
      </c>
      <c r="K5040" s="197">
        <v>17.09</v>
      </c>
      <c r="L5040" s="196" t="s">
        <v>63</v>
      </c>
      <c r="M5040"/>
    </row>
    <row r="5041" spans="1:13" ht="13.5" hidden="1" x14ac:dyDescent="0.25">
      <c r="A5041" s="196" t="s">
        <v>3761</v>
      </c>
      <c r="B5041" s="196" t="s">
        <v>3762</v>
      </c>
      <c r="C5041" s="196" t="s">
        <v>3106</v>
      </c>
      <c r="D5041" s="196" t="s">
        <v>4012</v>
      </c>
      <c r="E5041" s="197" t="s">
        <v>11</v>
      </c>
      <c r="F5041" s="196" t="s">
        <v>11</v>
      </c>
      <c r="G5041" s="196">
        <v>103996</v>
      </c>
      <c r="H5041" s="196" t="s">
        <v>5188</v>
      </c>
      <c r="I5041" s="196" t="s">
        <v>96</v>
      </c>
      <c r="J5041" s="196" t="s">
        <v>62</v>
      </c>
      <c r="K5041" s="197">
        <v>40.28</v>
      </c>
      <c r="L5041" s="196" t="s">
        <v>63</v>
      </c>
      <c r="M5041"/>
    </row>
    <row r="5042" spans="1:13" ht="13.5" hidden="1" x14ac:dyDescent="0.25">
      <c r="A5042" s="196" t="s">
        <v>3761</v>
      </c>
      <c r="B5042" s="196" t="s">
        <v>3762</v>
      </c>
      <c r="C5042" s="196" t="s">
        <v>3106</v>
      </c>
      <c r="D5042" s="196" t="s">
        <v>4012</v>
      </c>
      <c r="E5042" s="197" t="s">
        <v>11</v>
      </c>
      <c r="F5042" s="196" t="s">
        <v>11</v>
      </c>
      <c r="G5042" s="196">
        <v>103997</v>
      </c>
      <c r="H5042" s="196" t="s">
        <v>5189</v>
      </c>
      <c r="I5042" s="196" t="s">
        <v>96</v>
      </c>
      <c r="J5042" s="196" t="s">
        <v>62</v>
      </c>
      <c r="K5042" s="197">
        <v>39.39</v>
      </c>
      <c r="L5042" s="196" t="s">
        <v>63</v>
      </c>
      <c r="M5042"/>
    </row>
    <row r="5043" spans="1:13" ht="13.5" hidden="1" x14ac:dyDescent="0.25">
      <c r="A5043" s="196" t="s">
        <v>3761</v>
      </c>
      <c r="B5043" s="196" t="s">
        <v>3762</v>
      </c>
      <c r="C5043" s="196" t="s">
        <v>3106</v>
      </c>
      <c r="D5043" s="196" t="s">
        <v>4012</v>
      </c>
      <c r="E5043" s="197" t="s">
        <v>11</v>
      </c>
      <c r="F5043" s="196" t="s">
        <v>11</v>
      </c>
      <c r="G5043" s="196">
        <v>103998</v>
      </c>
      <c r="H5043" s="196" t="s">
        <v>5190</v>
      </c>
      <c r="I5043" s="196" t="s">
        <v>96</v>
      </c>
      <c r="J5043" s="196" t="s">
        <v>62</v>
      </c>
      <c r="K5043" s="197">
        <v>15.99</v>
      </c>
      <c r="L5043" s="196" t="s">
        <v>63</v>
      </c>
      <c r="M5043"/>
    </row>
    <row r="5044" spans="1:13" ht="13.5" hidden="1" x14ac:dyDescent="0.25">
      <c r="A5044" s="196" t="s">
        <v>3761</v>
      </c>
      <c r="B5044" s="196" t="s">
        <v>3762</v>
      </c>
      <c r="C5044" s="196" t="s">
        <v>3106</v>
      </c>
      <c r="D5044" s="196" t="s">
        <v>4012</v>
      </c>
      <c r="E5044" s="197" t="s">
        <v>11</v>
      </c>
      <c r="F5044" s="196" t="s">
        <v>11</v>
      </c>
      <c r="G5044" s="196">
        <v>103999</v>
      </c>
      <c r="H5044" s="196" t="s">
        <v>5191</v>
      </c>
      <c r="I5044" s="196" t="s">
        <v>96</v>
      </c>
      <c r="J5044" s="196" t="s">
        <v>62</v>
      </c>
      <c r="K5044" s="197">
        <v>14.09</v>
      </c>
      <c r="L5044" s="196" t="s">
        <v>63</v>
      </c>
      <c r="M5044"/>
    </row>
    <row r="5045" spans="1:13" ht="13.5" hidden="1" x14ac:dyDescent="0.25">
      <c r="A5045" s="196" t="s">
        <v>3761</v>
      </c>
      <c r="B5045" s="196" t="s">
        <v>3762</v>
      </c>
      <c r="C5045" s="196" t="s">
        <v>3106</v>
      </c>
      <c r="D5045" s="196" t="s">
        <v>4012</v>
      </c>
      <c r="E5045" s="197" t="s">
        <v>11</v>
      </c>
      <c r="F5045" s="196" t="s">
        <v>11</v>
      </c>
      <c r="G5045" s="196">
        <v>104000</v>
      </c>
      <c r="H5045" s="196" t="s">
        <v>5192</v>
      </c>
      <c r="I5045" s="196" t="s">
        <v>96</v>
      </c>
      <c r="J5045" s="196" t="s">
        <v>62</v>
      </c>
      <c r="K5045" s="197">
        <v>28.74</v>
      </c>
      <c r="L5045" s="196" t="s">
        <v>63</v>
      </c>
      <c r="M5045"/>
    </row>
    <row r="5046" spans="1:13" ht="13.5" hidden="1" x14ac:dyDescent="0.25">
      <c r="A5046" s="196" t="s">
        <v>3761</v>
      </c>
      <c r="B5046" s="196" t="s">
        <v>3762</v>
      </c>
      <c r="C5046" s="196" t="s">
        <v>3106</v>
      </c>
      <c r="D5046" s="196" t="s">
        <v>4012</v>
      </c>
      <c r="E5046" s="197" t="s">
        <v>11</v>
      </c>
      <c r="F5046" s="196" t="s">
        <v>11</v>
      </c>
      <c r="G5046" s="196">
        <v>104001</v>
      </c>
      <c r="H5046" s="196" t="s">
        <v>5193</v>
      </c>
      <c r="I5046" s="196" t="s">
        <v>96</v>
      </c>
      <c r="J5046" s="196" t="s">
        <v>62</v>
      </c>
      <c r="K5046" s="197">
        <v>15.5</v>
      </c>
      <c r="L5046" s="196" t="s">
        <v>63</v>
      </c>
      <c r="M5046"/>
    </row>
    <row r="5047" spans="1:13" ht="13.5" hidden="1" x14ac:dyDescent="0.25">
      <c r="A5047" s="196" t="s">
        <v>3761</v>
      </c>
      <c r="B5047" s="196" t="s">
        <v>3762</v>
      </c>
      <c r="C5047" s="196" t="s">
        <v>3106</v>
      </c>
      <c r="D5047" s="196" t="s">
        <v>4012</v>
      </c>
      <c r="E5047" s="197" t="s">
        <v>11</v>
      </c>
      <c r="F5047" s="196" t="s">
        <v>11</v>
      </c>
      <c r="G5047" s="196">
        <v>104002</v>
      </c>
      <c r="H5047" s="196" t="s">
        <v>5194</v>
      </c>
      <c r="I5047" s="196" t="s">
        <v>96</v>
      </c>
      <c r="J5047" s="196" t="s">
        <v>62</v>
      </c>
      <c r="K5047" s="197">
        <v>18.87</v>
      </c>
      <c r="L5047" s="196" t="s">
        <v>63</v>
      </c>
      <c r="M5047"/>
    </row>
    <row r="5048" spans="1:13" ht="13.5" hidden="1" x14ac:dyDescent="0.25">
      <c r="A5048" s="196" t="s">
        <v>3761</v>
      </c>
      <c r="B5048" s="196" t="s">
        <v>3762</v>
      </c>
      <c r="C5048" s="196" t="s">
        <v>3106</v>
      </c>
      <c r="D5048" s="196" t="s">
        <v>4012</v>
      </c>
      <c r="E5048" s="197" t="s">
        <v>11</v>
      </c>
      <c r="F5048" s="196" t="s">
        <v>11</v>
      </c>
      <c r="G5048" s="196">
        <v>104003</v>
      </c>
      <c r="H5048" s="196" t="s">
        <v>5195</v>
      </c>
      <c r="I5048" s="196" t="s">
        <v>96</v>
      </c>
      <c r="J5048" s="196" t="s">
        <v>62</v>
      </c>
      <c r="K5048" s="197">
        <v>16.27</v>
      </c>
      <c r="L5048" s="196" t="s">
        <v>63</v>
      </c>
      <c r="M5048"/>
    </row>
    <row r="5049" spans="1:13" ht="13.5" hidden="1" x14ac:dyDescent="0.25">
      <c r="A5049" s="196" t="s">
        <v>3761</v>
      </c>
      <c r="B5049" s="196" t="s">
        <v>3762</v>
      </c>
      <c r="C5049" s="196" t="s">
        <v>3106</v>
      </c>
      <c r="D5049" s="196" t="s">
        <v>4012</v>
      </c>
      <c r="E5049" s="197" t="s">
        <v>11</v>
      </c>
      <c r="F5049" s="196" t="s">
        <v>11</v>
      </c>
      <c r="G5049" s="196">
        <v>104004</v>
      </c>
      <c r="H5049" s="196" t="s">
        <v>5196</v>
      </c>
      <c r="I5049" s="196" t="s">
        <v>96</v>
      </c>
      <c r="J5049" s="196" t="s">
        <v>62</v>
      </c>
      <c r="K5049" s="197">
        <v>33.840000000000003</v>
      </c>
      <c r="L5049" s="196" t="s">
        <v>63</v>
      </c>
      <c r="M5049"/>
    </row>
    <row r="5050" spans="1:13" ht="13.5" hidden="1" x14ac:dyDescent="0.25">
      <c r="A5050" s="196" t="s">
        <v>3761</v>
      </c>
      <c r="B5050" s="196" t="s">
        <v>3762</v>
      </c>
      <c r="C5050" s="196" t="s">
        <v>3106</v>
      </c>
      <c r="D5050" s="196" t="s">
        <v>4012</v>
      </c>
      <c r="E5050" s="197" t="s">
        <v>11</v>
      </c>
      <c r="F5050" s="196" t="s">
        <v>11</v>
      </c>
      <c r="G5050" s="196">
        <v>104005</v>
      </c>
      <c r="H5050" s="196" t="s">
        <v>5197</v>
      </c>
      <c r="I5050" s="196" t="s">
        <v>96</v>
      </c>
      <c r="J5050" s="196" t="s">
        <v>62</v>
      </c>
      <c r="K5050" s="197">
        <v>39.630000000000003</v>
      </c>
      <c r="L5050" s="196" t="s">
        <v>63</v>
      </c>
      <c r="M5050"/>
    </row>
    <row r="5051" spans="1:13" ht="13.5" hidden="1" x14ac:dyDescent="0.25">
      <c r="A5051" s="196" t="s">
        <v>3761</v>
      </c>
      <c r="B5051" s="196" t="s">
        <v>3762</v>
      </c>
      <c r="C5051" s="196" t="s">
        <v>3106</v>
      </c>
      <c r="D5051" s="196" t="s">
        <v>4012</v>
      </c>
      <c r="E5051" s="197" t="s">
        <v>11</v>
      </c>
      <c r="F5051" s="196" t="s">
        <v>11</v>
      </c>
      <c r="G5051" s="196">
        <v>104006</v>
      </c>
      <c r="H5051" s="196" t="s">
        <v>5198</v>
      </c>
      <c r="I5051" s="196" t="s">
        <v>96</v>
      </c>
      <c r="J5051" s="196" t="s">
        <v>62</v>
      </c>
      <c r="K5051" s="197">
        <v>28.14</v>
      </c>
      <c r="L5051" s="196" t="s">
        <v>63</v>
      </c>
      <c r="M5051"/>
    </row>
    <row r="5052" spans="1:13" ht="13.5" hidden="1" x14ac:dyDescent="0.25">
      <c r="A5052" s="196" t="s">
        <v>3761</v>
      </c>
      <c r="B5052" s="196" t="s">
        <v>3762</v>
      </c>
      <c r="C5052" s="196" t="s">
        <v>3106</v>
      </c>
      <c r="D5052" s="196" t="s">
        <v>4012</v>
      </c>
      <c r="E5052" s="197" t="s">
        <v>11</v>
      </c>
      <c r="F5052" s="196" t="s">
        <v>11</v>
      </c>
      <c r="G5052" s="196">
        <v>104007</v>
      </c>
      <c r="H5052" s="196" t="s">
        <v>5199</v>
      </c>
      <c r="I5052" s="196" t="s">
        <v>96</v>
      </c>
      <c r="J5052" s="196" t="s">
        <v>62</v>
      </c>
      <c r="K5052" s="197">
        <v>24.66</v>
      </c>
      <c r="L5052" s="196" t="s">
        <v>63</v>
      </c>
      <c r="M5052"/>
    </row>
    <row r="5053" spans="1:13" ht="13.5" hidden="1" x14ac:dyDescent="0.25">
      <c r="A5053" s="196" t="s">
        <v>3761</v>
      </c>
      <c r="B5053" s="196" t="s">
        <v>3762</v>
      </c>
      <c r="C5053" s="196" t="s">
        <v>3106</v>
      </c>
      <c r="D5053" s="196" t="s">
        <v>4012</v>
      </c>
      <c r="E5053" s="197" t="s">
        <v>11</v>
      </c>
      <c r="F5053" s="196" t="s">
        <v>11</v>
      </c>
      <c r="G5053" s="196">
        <v>104008</v>
      </c>
      <c r="H5053" s="196" t="s">
        <v>5200</v>
      </c>
      <c r="I5053" s="196" t="s">
        <v>96</v>
      </c>
      <c r="J5053" s="196" t="s">
        <v>62</v>
      </c>
      <c r="K5053" s="197">
        <v>34.86</v>
      </c>
      <c r="L5053" s="196" t="s">
        <v>63</v>
      </c>
      <c r="M5053"/>
    </row>
    <row r="5054" spans="1:13" ht="13.5" hidden="1" x14ac:dyDescent="0.25">
      <c r="A5054" s="196" t="s">
        <v>3761</v>
      </c>
      <c r="B5054" s="196" t="s">
        <v>3762</v>
      </c>
      <c r="C5054" s="196" t="s">
        <v>3106</v>
      </c>
      <c r="D5054" s="196" t="s">
        <v>4012</v>
      </c>
      <c r="E5054" s="197" t="s">
        <v>11</v>
      </c>
      <c r="F5054" s="196" t="s">
        <v>11</v>
      </c>
      <c r="G5054" s="196">
        <v>104009</v>
      </c>
      <c r="H5054" s="196" t="s">
        <v>5201</v>
      </c>
      <c r="I5054" s="196" t="s">
        <v>96</v>
      </c>
      <c r="J5054" s="196" t="s">
        <v>62</v>
      </c>
      <c r="K5054" s="197">
        <v>15.15</v>
      </c>
      <c r="L5054" s="196" t="s">
        <v>63</v>
      </c>
      <c r="M5054"/>
    </row>
    <row r="5055" spans="1:13" ht="13.5" hidden="1" x14ac:dyDescent="0.25">
      <c r="A5055" s="196" t="s">
        <v>3761</v>
      </c>
      <c r="B5055" s="196" t="s">
        <v>3762</v>
      </c>
      <c r="C5055" s="196" t="s">
        <v>3106</v>
      </c>
      <c r="D5055" s="196" t="s">
        <v>4012</v>
      </c>
      <c r="E5055" s="197" t="s">
        <v>11</v>
      </c>
      <c r="F5055" s="196" t="s">
        <v>11</v>
      </c>
      <c r="G5055" s="196">
        <v>104011</v>
      </c>
      <c r="H5055" s="196" t="s">
        <v>5202</v>
      </c>
      <c r="I5055" s="196" t="s">
        <v>96</v>
      </c>
      <c r="J5055" s="196" t="s">
        <v>62</v>
      </c>
      <c r="K5055" s="197">
        <v>28.83</v>
      </c>
      <c r="L5055" s="196" t="s">
        <v>63</v>
      </c>
      <c r="M5055"/>
    </row>
    <row r="5056" spans="1:13" ht="13.5" hidden="1" x14ac:dyDescent="0.25">
      <c r="A5056" s="196" t="s">
        <v>3761</v>
      </c>
      <c r="B5056" s="196" t="s">
        <v>3762</v>
      </c>
      <c r="C5056" s="196" t="s">
        <v>3106</v>
      </c>
      <c r="D5056" s="196" t="s">
        <v>4012</v>
      </c>
      <c r="E5056" s="197" t="s">
        <v>11</v>
      </c>
      <c r="F5056" s="196" t="s">
        <v>11</v>
      </c>
      <c r="G5056" s="196">
        <v>104012</v>
      </c>
      <c r="H5056" s="196" t="s">
        <v>5203</v>
      </c>
      <c r="I5056" s="196" t="s">
        <v>96</v>
      </c>
      <c r="J5056" s="196" t="s">
        <v>62</v>
      </c>
      <c r="K5056" s="197">
        <v>26.69</v>
      </c>
      <c r="L5056" s="196" t="s">
        <v>63</v>
      </c>
      <c r="M5056"/>
    </row>
    <row r="5057" spans="1:13" ht="13.5" hidden="1" x14ac:dyDescent="0.25">
      <c r="A5057" s="196" t="s">
        <v>3761</v>
      </c>
      <c r="B5057" s="196" t="s">
        <v>3762</v>
      </c>
      <c r="C5057" s="196" t="s">
        <v>3106</v>
      </c>
      <c r="D5057" s="196" t="s">
        <v>4012</v>
      </c>
      <c r="E5057" s="197" t="s">
        <v>11</v>
      </c>
      <c r="F5057" s="196" t="s">
        <v>11</v>
      </c>
      <c r="G5057" s="196">
        <v>104014</v>
      </c>
      <c r="H5057" s="196" t="s">
        <v>5204</v>
      </c>
      <c r="I5057" s="196" t="s">
        <v>96</v>
      </c>
      <c r="J5057" s="196" t="s">
        <v>62</v>
      </c>
      <c r="K5057" s="197">
        <v>12.27</v>
      </c>
      <c r="L5057" s="196" t="s">
        <v>63</v>
      </c>
      <c r="M5057"/>
    </row>
    <row r="5058" spans="1:13" ht="13.5" hidden="1" x14ac:dyDescent="0.25">
      <c r="A5058" s="196" t="s">
        <v>3761</v>
      </c>
      <c r="B5058" s="196" t="s">
        <v>3762</v>
      </c>
      <c r="C5058" s="196" t="s">
        <v>3106</v>
      </c>
      <c r="D5058" s="196" t="s">
        <v>4012</v>
      </c>
      <c r="E5058" s="197" t="s">
        <v>11</v>
      </c>
      <c r="F5058" s="196" t="s">
        <v>11</v>
      </c>
      <c r="G5058" s="196">
        <v>104015</v>
      </c>
      <c r="H5058" s="196" t="s">
        <v>5205</v>
      </c>
      <c r="I5058" s="196" t="s">
        <v>96</v>
      </c>
      <c r="J5058" s="196" t="s">
        <v>62</v>
      </c>
      <c r="K5058" s="197">
        <v>19.579999999999998</v>
      </c>
      <c r="L5058" s="196" t="s">
        <v>63</v>
      </c>
      <c r="M5058"/>
    </row>
    <row r="5059" spans="1:13" ht="13.5" hidden="1" x14ac:dyDescent="0.25">
      <c r="A5059" s="196" t="s">
        <v>3761</v>
      </c>
      <c r="B5059" s="196" t="s">
        <v>3762</v>
      </c>
      <c r="C5059" s="196" t="s">
        <v>3106</v>
      </c>
      <c r="D5059" s="196" t="s">
        <v>4012</v>
      </c>
      <c r="E5059" s="197" t="s">
        <v>11</v>
      </c>
      <c r="F5059" s="196" t="s">
        <v>11</v>
      </c>
      <c r="G5059" s="196">
        <v>104016</v>
      </c>
      <c r="H5059" s="196" t="s">
        <v>5206</v>
      </c>
      <c r="I5059" s="196" t="s">
        <v>96</v>
      </c>
      <c r="J5059" s="196" t="s">
        <v>62</v>
      </c>
      <c r="K5059" s="197">
        <v>25.92</v>
      </c>
      <c r="L5059" s="196" t="s">
        <v>63</v>
      </c>
      <c r="M5059"/>
    </row>
    <row r="5060" spans="1:13" ht="13.5" hidden="1" x14ac:dyDescent="0.25">
      <c r="A5060" s="196" t="s">
        <v>3761</v>
      </c>
      <c r="B5060" s="196" t="s">
        <v>3762</v>
      </c>
      <c r="C5060" s="196" t="s">
        <v>3106</v>
      </c>
      <c r="D5060" s="196" t="s">
        <v>4012</v>
      </c>
      <c r="E5060" s="197" t="s">
        <v>11</v>
      </c>
      <c r="F5060" s="196" t="s">
        <v>11</v>
      </c>
      <c r="G5060" s="196">
        <v>104017</v>
      </c>
      <c r="H5060" s="196" t="s">
        <v>5207</v>
      </c>
      <c r="I5060" s="196" t="s">
        <v>96</v>
      </c>
      <c r="J5060" s="196" t="s">
        <v>62</v>
      </c>
      <c r="K5060" s="197">
        <v>50.34</v>
      </c>
      <c r="L5060" s="196" t="s">
        <v>63</v>
      </c>
      <c r="M5060"/>
    </row>
    <row r="5061" spans="1:13" ht="13.5" hidden="1" x14ac:dyDescent="0.25">
      <c r="A5061" s="196" t="s">
        <v>3761</v>
      </c>
      <c r="B5061" s="196" t="s">
        <v>3762</v>
      </c>
      <c r="C5061" s="196" t="s">
        <v>3106</v>
      </c>
      <c r="D5061" s="196" t="s">
        <v>4012</v>
      </c>
      <c r="E5061" s="197" t="s">
        <v>11</v>
      </c>
      <c r="F5061" s="196" t="s">
        <v>11</v>
      </c>
      <c r="G5061" s="196">
        <v>104018</v>
      </c>
      <c r="H5061" s="196" t="s">
        <v>5208</v>
      </c>
      <c r="I5061" s="196" t="s">
        <v>96</v>
      </c>
      <c r="J5061" s="196" t="s">
        <v>62</v>
      </c>
      <c r="K5061" s="197">
        <v>24.45</v>
      </c>
      <c r="L5061" s="196" t="s">
        <v>63</v>
      </c>
      <c r="M5061"/>
    </row>
    <row r="5062" spans="1:13" ht="13.5" hidden="1" x14ac:dyDescent="0.25">
      <c r="A5062" s="196" t="s">
        <v>3761</v>
      </c>
      <c r="B5062" s="196" t="s">
        <v>3762</v>
      </c>
      <c r="C5062" s="196" t="s">
        <v>3106</v>
      </c>
      <c r="D5062" s="196" t="s">
        <v>4012</v>
      </c>
      <c r="E5062" s="197" t="s">
        <v>11</v>
      </c>
      <c r="F5062" s="196" t="s">
        <v>11</v>
      </c>
      <c r="G5062" s="196">
        <v>104019</v>
      </c>
      <c r="H5062" s="196" t="s">
        <v>5209</v>
      </c>
      <c r="I5062" s="196" t="s">
        <v>96</v>
      </c>
      <c r="J5062" s="196" t="s">
        <v>62</v>
      </c>
      <c r="K5062" s="197">
        <v>48.62</v>
      </c>
      <c r="L5062" s="196" t="s">
        <v>63</v>
      </c>
      <c r="M5062"/>
    </row>
    <row r="5063" spans="1:13" ht="13.5" hidden="1" x14ac:dyDescent="0.25">
      <c r="A5063" s="196" t="s">
        <v>3761</v>
      </c>
      <c r="B5063" s="196" t="s">
        <v>3762</v>
      </c>
      <c r="C5063" s="196" t="s">
        <v>3106</v>
      </c>
      <c r="D5063" s="196" t="s">
        <v>4012</v>
      </c>
      <c r="E5063" s="197" t="s">
        <v>11</v>
      </c>
      <c r="F5063" s="196" t="s">
        <v>11</v>
      </c>
      <c r="G5063" s="196">
        <v>104020</v>
      </c>
      <c r="H5063" s="196" t="s">
        <v>5210</v>
      </c>
      <c r="I5063" s="196" t="s">
        <v>96</v>
      </c>
      <c r="J5063" s="196" t="s">
        <v>62</v>
      </c>
      <c r="K5063" s="197">
        <v>59.08</v>
      </c>
      <c r="L5063" s="196" t="s">
        <v>63</v>
      </c>
      <c r="M5063"/>
    </row>
    <row r="5064" spans="1:13" ht="13.5" hidden="1" x14ac:dyDescent="0.25">
      <c r="A5064" s="196" t="s">
        <v>3761</v>
      </c>
      <c r="B5064" s="196" t="s">
        <v>3762</v>
      </c>
      <c r="C5064" s="196" t="s">
        <v>3106</v>
      </c>
      <c r="D5064" s="196" t="s">
        <v>4012</v>
      </c>
      <c r="E5064" s="197" t="s">
        <v>11</v>
      </c>
      <c r="F5064" s="196" t="s">
        <v>11</v>
      </c>
      <c r="G5064" s="196">
        <v>104022</v>
      </c>
      <c r="H5064" s="196" t="s">
        <v>5211</v>
      </c>
      <c r="I5064" s="196" t="s">
        <v>96</v>
      </c>
      <c r="J5064" s="196" t="s">
        <v>62</v>
      </c>
      <c r="K5064" s="197">
        <v>75.19</v>
      </c>
      <c r="L5064" s="196" t="s">
        <v>63</v>
      </c>
      <c r="M5064"/>
    </row>
    <row r="5065" spans="1:13" ht="13.5" hidden="1" x14ac:dyDescent="0.25">
      <c r="A5065" s="196" t="s">
        <v>3761</v>
      </c>
      <c r="B5065" s="196" t="s">
        <v>3762</v>
      </c>
      <c r="C5065" s="196" t="s">
        <v>3106</v>
      </c>
      <c r="D5065" s="196" t="s">
        <v>4012</v>
      </c>
      <c r="E5065" s="197" t="s">
        <v>11</v>
      </c>
      <c r="F5065" s="196" t="s">
        <v>11</v>
      </c>
      <c r="G5065" s="196">
        <v>104023</v>
      </c>
      <c r="H5065" s="196" t="s">
        <v>5212</v>
      </c>
      <c r="I5065" s="196" t="s">
        <v>96</v>
      </c>
      <c r="J5065" s="196" t="s">
        <v>62</v>
      </c>
      <c r="K5065" s="197">
        <v>45.01</v>
      </c>
      <c r="L5065" s="196" t="s">
        <v>63</v>
      </c>
      <c r="M5065"/>
    </row>
    <row r="5066" spans="1:13" ht="13.5" hidden="1" x14ac:dyDescent="0.25">
      <c r="A5066" s="196" t="s">
        <v>3761</v>
      </c>
      <c r="B5066" s="196" t="s">
        <v>3762</v>
      </c>
      <c r="C5066" s="196" t="s">
        <v>3106</v>
      </c>
      <c r="D5066" s="196" t="s">
        <v>4012</v>
      </c>
      <c r="E5066" s="197" t="s">
        <v>11</v>
      </c>
      <c r="F5066" s="196" t="s">
        <v>11</v>
      </c>
      <c r="G5066" s="196">
        <v>104024</v>
      </c>
      <c r="H5066" s="196" t="s">
        <v>5213</v>
      </c>
      <c r="I5066" s="196" t="s">
        <v>96</v>
      </c>
      <c r="J5066" s="196" t="s">
        <v>62</v>
      </c>
      <c r="K5066" s="197">
        <v>44.59</v>
      </c>
      <c r="L5066" s="196" t="s">
        <v>63</v>
      </c>
      <c r="M5066"/>
    </row>
    <row r="5067" spans="1:13" ht="13.5" hidden="1" x14ac:dyDescent="0.25">
      <c r="A5067" s="196" t="s">
        <v>3761</v>
      </c>
      <c r="B5067" s="196" t="s">
        <v>3762</v>
      </c>
      <c r="C5067" s="196" t="s">
        <v>3106</v>
      </c>
      <c r="D5067" s="196" t="s">
        <v>4012</v>
      </c>
      <c r="E5067" s="197" t="s">
        <v>11</v>
      </c>
      <c r="F5067" s="196" t="s">
        <v>11</v>
      </c>
      <c r="G5067" s="196">
        <v>104025</v>
      </c>
      <c r="H5067" s="196" t="s">
        <v>5214</v>
      </c>
      <c r="I5067" s="196" t="s">
        <v>96</v>
      </c>
      <c r="J5067" s="196" t="s">
        <v>62</v>
      </c>
      <c r="K5067" s="197">
        <v>30.88</v>
      </c>
      <c r="L5067" s="196" t="s">
        <v>63</v>
      </c>
      <c r="M5067"/>
    </row>
    <row r="5068" spans="1:13" ht="13.5" hidden="1" x14ac:dyDescent="0.25">
      <c r="A5068" s="196" t="s">
        <v>3761</v>
      </c>
      <c r="B5068" s="196" t="s">
        <v>3762</v>
      </c>
      <c r="C5068" s="196" t="s">
        <v>3106</v>
      </c>
      <c r="D5068" s="196" t="s">
        <v>4012</v>
      </c>
      <c r="E5068" s="197" t="s">
        <v>11</v>
      </c>
      <c r="F5068" s="196" t="s">
        <v>11</v>
      </c>
      <c r="G5068" s="196">
        <v>104026</v>
      </c>
      <c r="H5068" s="196" t="s">
        <v>5215</v>
      </c>
      <c r="I5068" s="196" t="s">
        <v>96</v>
      </c>
      <c r="J5068" s="196" t="s">
        <v>62</v>
      </c>
      <c r="K5068" s="197">
        <v>44.69</v>
      </c>
      <c r="L5068" s="196" t="s">
        <v>63</v>
      </c>
      <c r="M5068"/>
    </row>
    <row r="5069" spans="1:13" ht="13.5" hidden="1" x14ac:dyDescent="0.25">
      <c r="A5069" s="196" t="s">
        <v>3761</v>
      </c>
      <c r="B5069" s="196" t="s">
        <v>3762</v>
      </c>
      <c r="C5069" s="196" t="s">
        <v>3106</v>
      </c>
      <c r="D5069" s="196" t="s">
        <v>4012</v>
      </c>
      <c r="E5069" s="197" t="s">
        <v>11</v>
      </c>
      <c r="F5069" s="196" t="s">
        <v>11</v>
      </c>
      <c r="G5069" s="196">
        <v>104027</v>
      </c>
      <c r="H5069" s="196" t="s">
        <v>5216</v>
      </c>
      <c r="I5069" s="196" t="s">
        <v>96</v>
      </c>
      <c r="J5069" s="196" t="s">
        <v>62</v>
      </c>
      <c r="K5069" s="197">
        <v>67.209999999999994</v>
      </c>
      <c r="L5069" s="196" t="s">
        <v>63</v>
      </c>
      <c r="M5069"/>
    </row>
    <row r="5070" spans="1:13" ht="13.5" hidden="1" x14ac:dyDescent="0.25">
      <c r="A5070" s="196" t="s">
        <v>3761</v>
      </c>
      <c r="B5070" s="196" t="s">
        <v>3762</v>
      </c>
      <c r="C5070" s="196" t="s">
        <v>3106</v>
      </c>
      <c r="D5070" s="196" t="s">
        <v>4012</v>
      </c>
      <c r="E5070" s="197" t="s">
        <v>11</v>
      </c>
      <c r="F5070" s="196" t="s">
        <v>11</v>
      </c>
      <c r="G5070" s="196">
        <v>104028</v>
      </c>
      <c r="H5070" s="196" t="s">
        <v>5217</v>
      </c>
      <c r="I5070" s="196" t="s">
        <v>96</v>
      </c>
      <c r="J5070" s="196" t="s">
        <v>62</v>
      </c>
      <c r="K5070" s="197">
        <v>136.1</v>
      </c>
      <c r="L5070" s="196" t="s">
        <v>63</v>
      </c>
      <c r="M5070"/>
    </row>
    <row r="5071" spans="1:13" ht="13.5" hidden="1" x14ac:dyDescent="0.25">
      <c r="A5071" s="196" t="s">
        <v>3761</v>
      </c>
      <c r="B5071" s="196" t="s">
        <v>3762</v>
      </c>
      <c r="C5071" s="196" t="s">
        <v>3106</v>
      </c>
      <c r="D5071" s="196" t="s">
        <v>4012</v>
      </c>
      <c r="E5071" s="197" t="s">
        <v>11</v>
      </c>
      <c r="F5071" s="196" t="s">
        <v>11</v>
      </c>
      <c r="G5071" s="196">
        <v>104029</v>
      </c>
      <c r="H5071" s="196" t="s">
        <v>5218</v>
      </c>
      <c r="I5071" s="196" t="s">
        <v>96</v>
      </c>
      <c r="J5071" s="196" t="s">
        <v>62</v>
      </c>
      <c r="K5071" s="197">
        <v>71.33</v>
      </c>
      <c r="L5071" s="196" t="s">
        <v>63</v>
      </c>
      <c r="M5071"/>
    </row>
    <row r="5072" spans="1:13" ht="13.5" hidden="1" x14ac:dyDescent="0.25">
      <c r="A5072" s="196" t="s">
        <v>3761</v>
      </c>
      <c r="B5072" s="196" t="s">
        <v>3762</v>
      </c>
      <c r="C5072" s="196" t="s">
        <v>3106</v>
      </c>
      <c r="D5072" s="196" t="s">
        <v>4012</v>
      </c>
      <c r="E5072" s="197" t="s">
        <v>11</v>
      </c>
      <c r="F5072" s="196" t="s">
        <v>11</v>
      </c>
      <c r="G5072" s="196">
        <v>104030</v>
      </c>
      <c r="H5072" s="196" t="s">
        <v>5219</v>
      </c>
      <c r="I5072" s="196" t="s">
        <v>96</v>
      </c>
      <c r="J5072" s="196" t="s">
        <v>62</v>
      </c>
      <c r="K5072" s="197">
        <v>66.83</v>
      </c>
      <c r="L5072" s="196" t="s">
        <v>63</v>
      </c>
      <c r="M5072"/>
    </row>
    <row r="5073" spans="1:13" ht="13.5" hidden="1" x14ac:dyDescent="0.25">
      <c r="A5073" s="196" t="s">
        <v>3761</v>
      </c>
      <c r="B5073" s="196" t="s">
        <v>3762</v>
      </c>
      <c r="C5073" s="196" t="s">
        <v>3106</v>
      </c>
      <c r="D5073" s="196" t="s">
        <v>4012</v>
      </c>
      <c r="E5073" s="197" t="s">
        <v>11</v>
      </c>
      <c r="F5073" s="196" t="s">
        <v>11</v>
      </c>
      <c r="G5073" s="196">
        <v>104159</v>
      </c>
      <c r="H5073" s="196" t="s">
        <v>5220</v>
      </c>
      <c r="I5073" s="196" t="s">
        <v>96</v>
      </c>
      <c r="J5073" s="196" t="s">
        <v>62</v>
      </c>
      <c r="K5073" s="197">
        <v>37.54</v>
      </c>
      <c r="L5073" s="196" t="s">
        <v>63</v>
      </c>
      <c r="M5073"/>
    </row>
    <row r="5074" spans="1:13" ht="13.5" hidden="1" x14ac:dyDescent="0.25">
      <c r="A5074" s="196" t="s">
        <v>3761</v>
      </c>
      <c r="B5074" s="196" t="s">
        <v>3762</v>
      </c>
      <c r="C5074" s="196" t="s">
        <v>3106</v>
      </c>
      <c r="D5074" s="196" t="s">
        <v>4012</v>
      </c>
      <c r="E5074" s="197" t="s">
        <v>11</v>
      </c>
      <c r="F5074" s="196" t="s">
        <v>11</v>
      </c>
      <c r="G5074" s="196">
        <v>104167</v>
      </c>
      <c r="H5074" s="196" t="s">
        <v>5221</v>
      </c>
      <c r="I5074" s="196" t="s">
        <v>96</v>
      </c>
      <c r="J5074" s="196" t="s">
        <v>62</v>
      </c>
      <c r="K5074" s="197">
        <v>125.77</v>
      </c>
      <c r="L5074" s="196" t="s">
        <v>63</v>
      </c>
      <c r="M5074"/>
    </row>
    <row r="5075" spans="1:13" ht="13.5" hidden="1" x14ac:dyDescent="0.25">
      <c r="A5075" s="196" t="s">
        <v>3761</v>
      </c>
      <c r="B5075" s="196" t="s">
        <v>3762</v>
      </c>
      <c r="C5075" s="196" t="s">
        <v>3106</v>
      </c>
      <c r="D5075" s="196" t="s">
        <v>4012</v>
      </c>
      <c r="E5075" s="197" t="s">
        <v>11</v>
      </c>
      <c r="F5075" s="196" t="s">
        <v>11</v>
      </c>
      <c r="G5075" s="196">
        <v>104168</v>
      </c>
      <c r="H5075" s="196" t="s">
        <v>5222</v>
      </c>
      <c r="I5075" s="196" t="s">
        <v>96</v>
      </c>
      <c r="J5075" s="196" t="s">
        <v>62</v>
      </c>
      <c r="K5075" s="197">
        <v>122.39</v>
      </c>
      <c r="L5075" s="196" t="s">
        <v>63</v>
      </c>
      <c r="M5075"/>
    </row>
    <row r="5076" spans="1:13" ht="13.5" hidden="1" x14ac:dyDescent="0.25">
      <c r="A5076" s="196" t="s">
        <v>3761</v>
      </c>
      <c r="B5076" s="196" t="s">
        <v>3762</v>
      </c>
      <c r="C5076" s="196" t="s">
        <v>3106</v>
      </c>
      <c r="D5076" s="196" t="s">
        <v>4012</v>
      </c>
      <c r="E5076" s="197" t="s">
        <v>11</v>
      </c>
      <c r="F5076" s="196" t="s">
        <v>11</v>
      </c>
      <c r="G5076" s="196">
        <v>104169</v>
      </c>
      <c r="H5076" s="196" t="s">
        <v>5223</v>
      </c>
      <c r="I5076" s="196" t="s">
        <v>96</v>
      </c>
      <c r="J5076" s="196" t="s">
        <v>62</v>
      </c>
      <c r="K5076" s="197">
        <v>152.07</v>
      </c>
      <c r="L5076" s="196" t="s">
        <v>63</v>
      </c>
      <c r="M5076"/>
    </row>
    <row r="5077" spans="1:13" ht="13.5" hidden="1" x14ac:dyDescent="0.25">
      <c r="A5077" s="196" t="s">
        <v>3761</v>
      </c>
      <c r="B5077" s="196" t="s">
        <v>3762</v>
      </c>
      <c r="C5077" s="196" t="s">
        <v>3106</v>
      </c>
      <c r="D5077" s="196" t="s">
        <v>4012</v>
      </c>
      <c r="E5077" s="197" t="s">
        <v>11</v>
      </c>
      <c r="F5077" s="196" t="s">
        <v>11</v>
      </c>
      <c r="G5077" s="196">
        <v>104170</v>
      </c>
      <c r="H5077" s="196" t="s">
        <v>5224</v>
      </c>
      <c r="I5077" s="196" t="s">
        <v>96</v>
      </c>
      <c r="J5077" s="196" t="s">
        <v>62</v>
      </c>
      <c r="K5077" s="197">
        <v>71.37</v>
      </c>
      <c r="L5077" s="196" t="s">
        <v>63</v>
      </c>
      <c r="M5077"/>
    </row>
    <row r="5078" spans="1:13" ht="13.5" hidden="1" x14ac:dyDescent="0.25">
      <c r="A5078" s="196" t="s">
        <v>3761</v>
      </c>
      <c r="B5078" s="196" t="s">
        <v>3762</v>
      </c>
      <c r="C5078" s="196" t="s">
        <v>3106</v>
      </c>
      <c r="D5078" s="196" t="s">
        <v>4012</v>
      </c>
      <c r="E5078" s="197" t="s">
        <v>11</v>
      </c>
      <c r="F5078" s="196" t="s">
        <v>11</v>
      </c>
      <c r="G5078" s="196">
        <v>104171</v>
      </c>
      <c r="H5078" s="196" t="s">
        <v>5225</v>
      </c>
      <c r="I5078" s="196" t="s">
        <v>96</v>
      </c>
      <c r="J5078" s="196" t="s">
        <v>62</v>
      </c>
      <c r="K5078" s="197">
        <v>101.16</v>
      </c>
      <c r="L5078" s="196" t="s">
        <v>63</v>
      </c>
      <c r="M5078"/>
    </row>
    <row r="5079" spans="1:13" ht="13.5" hidden="1" x14ac:dyDescent="0.25">
      <c r="A5079" s="196" t="s">
        <v>3761</v>
      </c>
      <c r="B5079" s="196" t="s">
        <v>3762</v>
      </c>
      <c r="C5079" s="196" t="s">
        <v>3106</v>
      </c>
      <c r="D5079" s="196" t="s">
        <v>4012</v>
      </c>
      <c r="E5079" s="197" t="s">
        <v>11</v>
      </c>
      <c r="F5079" s="196" t="s">
        <v>11</v>
      </c>
      <c r="G5079" s="196">
        <v>104172</v>
      </c>
      <c r="H5079" s="196" t="s">
        <v>5226</v>
      </c>
      <c r="I5079" s="196" t="s">
        <v>96</v>
      </c>
      <c r="J5079" s="196" t="s">
        <v>62</v>
      </c>
      <c r="K5079" s="197">
        <v>283.92</v>
      </c>
      <c r="L5079" s="196" t="s">
        <v>63</v>
      </c>
      <c r="M5079"/>
    </row>
    <row r="5080" spans="1:13" ht="13.5" hidden="1" x14ac:dyDescent="0.25">
      <c r="A5080" s="196" t="s">
        <v>3761</v>
      </c>
      <c r="B5080" s="196" t="s">
        <v>3762</v>
      </c>
      <c r="C5080" s="196" t="s">
        <v>3106</v>
      </c>
      <c r="D5080" s="196" t="s">
        <v>4012</v>
      </c>
      <c r="E5080" s="197" t="s">
        <v>11</v>
      </c>
      <c r="F5080" s="196" t="s">
        <v>11</v>
      </c>
      <c r="G5080" s="196">
        <v>104173</v>
      </c>
      <c r="H5080" s="196" t="s">
        <v>5227</v>
      </c>
      <c r="I5080" s="196" t="s">
        <v>96</v>
      </c>
      <c r="J5080" s="196" t="s">
        <v>62</v>
      </c>
      <c r="K5080" s="197">
        <v>86.72</v>
      </c>
      <c r="L5080" s="196" t="s">
        <v>63</v>
      </c>
      <c r="M5080"/>
    </row>
    <row r="5081" spans="1:13" ht="13.5" hidden="1" x14ac:dyDescent="0.25">
      <c r="A5081" s="196" t="s">
        <v>3761</v>
      </c>
      <c r="B5081" s="196" t="s">
        <v>3762</v>
      </c>
      <c r="C5081" s="196" t="s">
        <v>3106</v>
      </c>
      <c r="D5081" s="196" t="s">
        <v>4012</v>
      </c>
      <c r="E5081" s="197" t="s">
        <v>11</v>
      </c>
      <c r="F5081" s="196" t="s">
        <v>11</v>
      </c>
      <c r="G5081" s="196">
        <v>104174</v>
      </c>
      <c r="H5081" s="196" t="s">
        <v>5228</v>
      </c>
      <c r="I5081" s="196" t="s">
        <v>96</v>
      </c>
      <c r="J5081" s="196" t="s">
        <v>62</v>
      </c>
      <c r="K5081" s="197">
        <v>195.06</v>
      </c>
      <c r="L5081" s="196" t="s">
        <v>63</v>
      </c>
      <c r="M5081"/>
    </row>
    <row r="5082" spans="1:13" ht="13.5" hidden="1" x14ac:dyDescent="0.25">
      <c r="A5082" s="196" t="s">
        <v>3761</v>
      </c>
      <c r="B5082" s="196" t="s">
        <v>3762</v>
      </c>
      <c r="C5082" s="196" t="s">
        <v>3106</v>
      </c>
      <c r="D5082" s="196" t="s">
        <v>4012</v>
      </c>
      <c r="E5082" s="197" t="s">
        <v>11</v>
      </c>
      <c r="F5082" s="196" t="s">
        <v>11</v>
      </c>
      <c r="G5082" s="196">
        <v>104175</v>
      </c>
      <c r="H5082" s="196" t="s">
        <v>5229</v>
      </c>
      <c r="I5082" s="196" t="s">
        <v>96</v>
      </c>
      <c r="J5082" s="196" t="s">
        <v>62</v>
      </c>
      <c r="K5082" s="197">
        <v>144.33000000000001</v>
      </c>
      <c r="L5082" s="196" t="s">
        <v>63</v>
      </c>
      <c r="M5082"/>
    </row>
    <row r="5083" spans="1:13" ht="13.5" hidden="1" x14ac:dyDescent="0.25">
      <c r="A5083" s="196" t="s">
        <v>3761</v>
      </c>
      <c r="B5083" s="196" t="s">
        <v>3762</v>
      </c>
      <c r="C5083" s="196" t="s">
        <v>3106</v>
      </c>
      <c r="D5083" s="196" t="s">
        <v>4012</v>
      </c>
      <c r="E5083" s="197" t="s">
        <v>11</v>
      </c>
      <c r="F5083" s="196" t="s">
        <v>11</v>
      </c>
      <c r="G5083" s="196">
        <v>104176</v>
      </c>
      <c r="H5083" s="196" t="s">
        <v>5230</v>
      </c>
      <c r="I5083" s="196" t="s">
        <v>96</v>
      </c>
      <c r="J5083" s="196" t="s">
        <v>62</v>
      </c>
      <c r="K5083" s="197">
        <v>258.02</v>
      </c>
      <c r="L5083" s="196" t="s">
        <v>63</v>
      </c>
      <c r="M5083"/>
    </row>
    <row r="5084" spans="1:13" ht="13.5" hidden="1" x14ac:dyDescent="0.25">
      <c r="A5084" s="196" t="s">
        <v>3761</v>
      </c>
      <c r="B5084" s="196" t="s">
        <v>3762</v>
      </c>
      <c r="C5084" s="196" t="s">
        <v>3106</v>
      </c>
      <c r="D5084" s="196" t="s">
        <v>4012</v>
      </c>
      <c r="E5084" s="197" t="s">
        <v>11</v>
      </c>
      <c r="F5084" s="196" t="s">
        <v>11</v>
      </c>
      <c r="G5084" s="196">
        <v>104177</v>
      </c>
      <c r="H5084" s="196" t="s">
        <v>5231</v>
      </c>
      <c r="I5084" s="196" t="s">
        <v>96</v>
      </c>
      <c r="J5084" s="196" t="s">
        <v>62</v>
      </c>
      <c r="K5084" s="197">
        <v>186.06</v>
      </c>
      <c r="L5084" s="196" t="s">
        <v>63</v>
      </c>
      <c r="M5084"/>
    </row>
    <row r="5085" spans="1:13" ht="13.5" hidden="1" x14ac:dyDescent="0.25">
      <c r="A5085" s="196" t="s">
        <v>3761</v>
      </c>
      <c r="B5085" s="196" t="s">
        <v>3762</v>
      </c>
      <c r="C5085" s="196" t="s">
        <v>3106</v>
      </c>
      <c r="D5085" s="196" t="s">
        <v>4012</v>
      </c>
      <c r="E5085" s="197" t="s">
        <v>11</v>
      </c>
      <c r="F5085" s="196" t="s">
        <v>11</v>
      </c>
      <c r="G5085" s="196">
        <v>104178</v>
      </c>
      <c r="H5085" s="196" t="s">
        <v>5232</v>
      </c>
      <c r="I5085" s="196" t="s">
        <v>96</v>
      </c>
      <c r="J5085" s="196" t="s">
        <v>62</v>
      </c>
      <c r="K5085" s="197">
        <v>22.61</v>
      </c>
      <c r="L5085" s="196" t="s">
        <v>63</v>
      </c>
      <c r="M5085"/>
    </row>
    <row r="5086" spans="1:13" ht="13.5" hidden="1" x14ac:dyDescent="0.25">
      <c r="A5086" s="196" t="s">
        <v>3761</v>
      </c>
      <c r="B5086" s="196" t="s">
        <v>3762</v>
      </c>
      <c r="C5086" s="196" t="s">
        <v>3106</v>
      </c>
      <c r="D5086" s="196" t="s">
        <v>4012</v>
      </c>
      <c r="E5086" s="197" t="s">
        <v>11</v>
      </c>
      <c r="F5086" s="196" t="s">
        <v>11</v>
      </c>
      <c r="G5086" s="196">
        <v>104179</v>
      </c>
      <c r="H5086" s="196" t="s">
        <v>5233</v>
      </c>
      <c r="I5086" s="196" t="s">
        <v>96</v>
      </c>
      <c r="J5086" s="196" t="s">
        <v>62</v>
      </c>
      <c r="K5086" s="197">
        <v>85.54</v>
      </c>
      <c r="L5086" s="196" t="s">
        <v>63</v>
      </c>
      <c r="M5086"/>
    </row>
    <row r="5087" spans="1:13" ht="13.5" hidden="1" x14ac:dyDescent="0.25">
      <c r="A5087" s="196" t="s">
        <v>3761</v>
      </c>
      <c r="B5087" s="196" t="s">
        <v>3762</v>
      </c>
      <c r="C5087" s="196" t="s">
        <v>3106</v>
      </c>
      <c r="D5087" s="196" t="s">
        <v>4012</v>
      </c>
      <c r="E5087" s="197" t="s">
        <v>11</v>
      </c>
      <c r="F5087" s="196" t="s">
        <v>11</v>
      </c>
      <c r="G5087" s="196">
        <v>104191</v>
      </c>
      <c r="H5087" s="196" t="s">
        <v>5234</v>
      </c>
      <c r="I5087" s="196" t="s">
        <v>96</v>
      </c>
      <c r="J5087" s="196" t="s">
        <v>62</v>
      </c>
      <c r="K5087" s="197">
        <v>12.23</v>
      </c>
      <c r="L5087" s="196" t="s">
        <v>63</v>
      </c>
      <c r="M5087"/>
    </row>
    <row r="5088" spans="1:13" ht="13.5" hidden="1" x14ac:dyDescent="0.25">
      <c r="A5088" s="196" t="s">
        <v>3761</v>
      </c>
      <c r="B5088" s="196" t="s">
        <v>3762</v>
      </c>
      <c r="C5088" s="196" t="s">
        <v>3106</v>
      </c>
      <c r="D5088" s="196" t="s">
        <v>4012</v>
      </c>
      <c r="E5088" s="197" t="s">
        <v>11</v>
      </c>
      <c r="F5088" s="196" t="s">
        <v>11</v>
      </c>
      <c r="G5088" s="196">
        <v>104192</v>
      </c>
      <c r="H5088" s="196" t="s">
        <v>5235</v>
      </c>
      <c r="I5088" s="196" t="s">
        <v>96</v>
      </c>
      <c r="J5088" s="196" t="s">
        <v>62</v>
      </c>
      <c r="K5088" s="197">
        <v>31.93</v>
      </c>
      <c r="L5088" s="196" t="s">
        <v>63</v>
      </c>
      <c r="M5088"/>
    </row>
    <row r="5089" spans="1:13" ht="13.5" hidden="1" x14ac:dyDescent="0.25">
      <c r="A5089" s="196" t="s">
        <v>3761</v>
      </c>
      <c r="B5089" s="196" t="s">
        <v>3762</v>
      </c>
      <c r="C5089" s="196" t="s">
        <v>3106</v>
      </c>
      <c r="D5089" s="196" t="s">
        <v>4012</v>
      </c>
      <c r="E5089" s="197" t="s">
        <v>11</v>
      </c>
      <c r="F5089" s="196" t="s">
        <v>11</v>
      </c>
      <c r="G5089" s="196">
        <v>104193</v>
      </c>
      <c r="H5089" s="196" t="s">
        <v>5236</v>
      </c>
      <c r="I5089" s="196" t="s">
        <v>96</v>
      </c>
      <c r="J5089" s="196" t="s">
        <v>62</v>
      </c>
      <c r="K5089" s="197">
        <v>164.32</v>
      </c>
      <c r="L5089" s="196" t="s">
        <v>63</v>
      </c>
      <c r="M5089"/>
    </row>
    <row r="5090" spans="1:13" ht="13.5" hidden="1" x14ac:dyDescent="0.25">
      <c r="A5090" s="196" t="s">
        <v>3761</v>
      </c>
      <c r="B5090" s="196" t="s">
        <v>3762</v>
      </c>
      <c r="C5090" s="196" t="s">
        <v>3106</v>
      </c>
      <c r="D5090" s="196" t="s">
        <v>4012</v>
      </c>
      <c r="E5090" s="197" t="s">
        <v>11</v>
      </c>
      <c r="F5090" s="196" t="s">
        <v>11</v>
      </c>
      <c r="G5090" s="196">
        <v>104196</v>
      </c>
      <c r="H5090" s="196" t="s">
        <v>5237</v>
      </c>
      <c r="I5090" s="196" t="s">
        <v>96</v>
      </c>
      <c r="J5090" s="196" t="s">
        <v>62</v>
      </c>
      <c r="K5090" s="197">
        <v>16.989999999999998</v>
      </c>
      <c r="L5090" s="196" t="s">
        <v>63</v>
      </c>
      <c r="M5090"/>
    </row>
    <row r="5091" spans="1:13" ht="13.5" hidden="1" x14ac:dyDescent="0.25">
      <c r="A5091" s="196" t="s">
        <v>3761</v>
      </c>
      <c r="B5091" s="196" t="s">
        <v>3762</v>
      </c>
      <c r="C5091" s="196" t="s">
        <v>3106</v>
      </c>
      <c r="D5091" s="196" t="s">
        <v>4012</v>
      </c>
      <c r="E5091" s="197" t="s">
        <v>11</v>
      </c>
      <c r="F5091" s="196" t="s">
        <v>11</v>
      </c>
      <c r="G5091" s="196">
        <v>104197</v>
      </c>
      <c r="H5091" s="196" t="s">
        <v>5238</v>
      </c>
      <c r="I5091" s="196" t="s">
        <v>96</v>
      </c>
      <c r="J5091" s="196" t="s">
        <v>62</v>
      </c>
      <c r="K5091" s="197">
        <v>33.159999999999997</v>
      </c>
      <c r="L5091" s="196" t="s">
        <v>63</v>
      </c>
      <c r="M5091"/>
    </row>
    <row r="5092" spans="1:13" ht="13.5" hidden="1" x14ac:dyDescent="0.25">
      <c r="A5092" s="196" t="s">
        <v>3761</v>
      </c>
      <c r="B5092" s="196" t="s">
        <v>3762</v>
      </c>
      <c r="C5092" s="196" t="s">
        <v>3106</v>
      </c>
      <c r="D5092" s="196" t="s">
        <v>4012</v>
      </c>
      <c r="E5092" s="197" t="s">
        <v>11</v>
      </c>
      <c r="F5092" s="196" t="s">
        <v>11</v>
      </c>
      <c r="G5092" s="196">
        <v>104198</v>
      </c>
      <c r="H5092" s="196" t="s">
        <v>5239</v>
      </c>
      <c r="I5092" s="196" t="s">
        <v>96</v>
      </c>
      <c r="J5092" s="196" t="s">
        <v>62</v>
      </c>
      <c r="K5092" s="197">
        <v>9.49</v>
      </c>
      <c r="L5092" s="196" t="s">
        <v>63</v>
      </c>
      <c r="M5092"/>
    </row>
    <row r="5093" spans="1:13" ht="13.5" hidden="1" x14ac:dyDescent="0.25">
      <c r="A5093" s="196" t="s">
        <v>3761</v>
      </c>
      <c r="B5093" s="196" t="s">
        <v>3762</v>
      </c>
      <c r="C5093" s="196" t="s">
        <v>3106</v>
      </c>
      <c r="D5093" s="196" t="s">
        <v>4012</v>
      </c>
      <c r="E5093" s="197" t="s">
        <v>11</v>
      </c>
      <c r="F5093" s="196" t="s">
        <v>11</v>
      </c>
      <c r="G5093" s="196">
        <v>104199</v>
      </c>
      <c r="H5093" s="196" t="s">
        <v>5240</v>
      </c>
      <c r="I5093" s="196" t="s">
        <v>96</v>
      </c>
      <c r="J5093" s="196" t="s">
        <v>62</v>
      </c>
      <c r="K5093" s="197">
        <v>9.27</v>
      </c>
      <c r="L5093" s="196" t="s">
        <v>63</v>
      </c>
      <c r="M5093"/>
    </row>
    <row r="5094" spans="1:13" ht="13.5" hidden="1" x14ac:dyDescent="0.25">
      <c r="A5094" s="196" t="s">
        <v>3761</v>
      </c>
      <c r="B5094" s="196" t="s">
        <v>3762</v>
      </c>
      <c r="C5094" s="196" t="s">
        <v>3106</v>
      </c>
      <c r="D5094" s="196" t="s">
        <v>4012</v>
      </c>
      <c r="E5094" s="197" t="s">
        <v>11</v>
      </c>
      <c r="F5094" s="196" t="s">
        <v>11</v>
      </c>
      <c r="G5094" s="196">
        <v>104200</v>
      </c>
      <c r="H5094" s="196" t="s">
        <v>5241</v>
      </c>
      <c r="I5094" s="196" t="s">
        <v>96</v>
      </c>
      <c r="J5094" s="196" t="s">
        <v>62</v>
      </c>
      <c r="K5094" s="197">
        <v>7.2</v>
      </c>
      <c r="L5094" s="196" t="s">
        <v>63</v>
      </c>
      <c r="M5094"/>
    </row>
    <row r="5095" spans="1:13" ht="13.5" hidden="1" x14ac:dyDescent="0.25">
      <c r="A5095" s="196" t="s">
        <v>3761</v>
      </c>
      <c r="B5095" s="196" t="s">
        <v>3762</v>
      </c>
      <c r="C5095" s="196" t="s">
        <v>3106</v>
      </c>
      <c r="D5095" s="196" t="s">
        <v>4012</v>
      </c>
      <c r="E5095" s="197" t="s">
        <v>11</v>
      </c>
      <c r="F5095" s="196" t="s">
        <v>11</v>
      </c>
      <c r="G5095" s="196">
        <v>104201</v>
      </c>
      <c r="H5095" s="196" t="s">
        <v>5242</v>
      </c>
      <c r="I5095" s="196" t="s">
        <v>96</v>
      </c>
      <c r="J5095" s="196" t="s">
        <v>62</v>
      </c>
      <c r="K5095" s="197">
        <v>21.2</v>
      </c>
      <c r="L5095" s="196" t="s">
        <v>63</v>
      </c>
      <c r="M5095"/>
    </row>
    <row r="5096" spans="1:13" ht="13.5" hidden="1" x14ac:dyDescent="0.25">
      <c r="A5096" s="196" t="s">
        <v>3761</v>
      </c>
      <c r="B5096" s="196" t="s">
        <v>3762</v>
      </c>
      <c r="C5096" s="196" t="s">
        <v>3106</v>
      </c>
      <c r="D5096" s="196" t="s">
        <v>4012</v>
      </c>
      <c r="E5096" s="197" t="s">
        <v>11</v>
      </c>
      <c r="F5096" s="196" t="s">
        <v>11</v>
      </c>
      <c r="G5096" s="196">
        <v>104202</v>
      </c>
      <c r="H5096" s="196" t="s">
        <v>5243</v>
      </c>
      <c r="I5096" s="196" t="s">
        <v>96</v>
      </c>
      <c r="J5096" s="196" t="s">
        <v>62</v>
      </c>
      <c r="K5096" s="197">
        <v>13.36</v>
      </c>
      <c r="L5096" s="196" t="s">
        <v>63</v>
      </c>
      <c r="M5096"/>
    </row>
    <row r="5097" spans="1:13" ht="13.5" hidden="1" x14ac:dyDescent="0.25">
      <c r="A5097" s="196" t="s">
        <v>3761</v>
      </c>
      <c r="B5097" s="196" t="s">
        <v>3762</v>
      </c>
      <c r="C5097" s="196" t="s">
        <v>3106</v>
      </c>
      <c r="D5097" s="196" t="s">
        <v>4012</v>
      </c>
      <c r="E5097" s="197" t="s">
        <v>11</v>
      </c>
      <c r="F5097" s="196" t="s">
        <v>11</v>
      </c>
      <c r="G5097" s="196">
        <v>104317</v>
      </c>
      <c r="H5097" s="196" t="s">
        <v>5244</v>
      </c>
      <c r="I5097" s="196" t="s">
        <v>96</v>
      </c>
      <c r="J5097" s="196" t="s">
        <v>62</v>
      </c>
      <c r="K5097" s="197">
        <v>8.4700000000000006</v>
      </c>
      <c r="L5097" s="196" t="s">
        <v>63</v>
      </c>
      <c r="M5097"/>
    </row>
    <row r="5098" spans="1:13" ht="13.5" hidden="1" x14ac:dyDescent="0.25">
      <c r="A5098" s="196" t="s">
        <v>3761</v>
      </c>
      <c r="B5098" s="196" t="s">
        <v>3762</v>
      </c>
      <c r="C5098" s="196" t="s">
        <v>3106</v>
      </c>
      <c r="D5098" s="196" t="s">
        <v>4012</v>
      </c>
      <c r="E5098" s="197" t="s">
        <v>11</v>
      </c>
      <c r="F5098" s="196" t="s">
        <v>11</v>
      </c>
      <c r="G5098" s="196">
        <v>104318</v>
      </c>
      <c r="H5098" s="196" t="s">
        <v>5245</v>
      </c>
      <c r="I5098" s="196" t="s">
        <v>96</v>
      </c>
      <c r="J5098" s="196" t="s">
        <v>62</v>
      </c>
      <c r="K5098" s="197">
        <v>8.98</v>
      </c>
      <c r="L5098" s="196" t="s">
        <v>63</v>
      </c>
      <c r="M5098"/>
    </row>
    <row r="5099" spans="1:13" ht="13.5" hidden="1" x14ac:dyDescent="0.25">
      <c r="A5099" s="196" t="s">
        <v>3761</v>
      </c>
      <c r="B5099" s="196" t="s">
        <v>3762</v>
      </c>
      <c r="C5099" s="196" t="s">
        <v>3106</v>
      </c>
      <c r="D5099" s="196" t="s">
        <v>4012</v>
      </c>
      <c r="E5099" s="197" t="s">
        <v>11</v>
      </c>
      <c r="F5099" s="196" t="s">
        <v>11</v>
      </c>
      <c r="G5099" s="196">
        <v>104319</v>
      </c>
      <c r="H5099" s="196" t="s">
        <v>5246</v>
      </c>
      <c r="I5099" s="196" t="s">
        <v>96</v>
      </c>
      <c r="J5099" s="196" t="s">
        <v>62</v>
      </c>
      <c r="K5099" s="197">
        <v>11.63</v>
      </c>
      <c r="L5099" s="196" t="s">
        <v>63</v>
      </c>
      <c r="M5099"/>
    </row>
    <row r="5100" spans="1:13" ht="13.5" hidden="1" x14ac:dyDescent="0.25">
      <c r="A5100" s="196" t="s">
        <v>3761</v>
      </c>
      <c r="B5100" s="196" t="s">
        <v>3762</v>
      </c>
      <c r="C5100" s="196" t="s">
        <v>3106</v>
      </c>
      <c r="D5100" s="196" t="s">
        <v>4012</v>
      </c>
      <c r="E5100" s="197" t="s">
        <v>11</v>
      </c>
      <c r="F5100" s="196" t="s">
        <v>11</v>
      </c>
      <c r="G5100" s="196">
        <v>104320</v>
      </c>
      <c r="H5100" s="196" t="s">
        <v>5247</v>
      </c>
      <c r="I5100" s="196" t="s">
        <v>96</v>
      </c>
      <c r="J5100" s="196" t="s">
        <v>62</v>
      </c>
      <c r="K5100" s="197">
        <v>13.28</v>
      </c>
      <c r="L5100" s="196" t="s">
        <v>63</v>
      </c>
      <c r="M5100"/>
    </row>
    <row r="5101" spans="1:13" ht="13.5" hidden="1" x14ac:dyDescent="0.25">
      <c r="A5101" s="196" t="s">
        <v>3761</v>
      </c>
      <c r="B5101" s="196" t="s">
        <v>3762</v>
      </c>
      <c r="C5101" s="196" t="s">
        <v>3106</v>
      </c>
      <c r="D5101" s="196" t="s">
        <v>4012</v>
      </c>
      <c r="E5101" s="197" t="s">
        <v>11</v>
      </c>
      <c r="F5101" s="196" t="s">
        <v>11</v>
      </c>
      <c r="G5101" s="196">
        <v>104321</v>
      </c>
      <c r="H5101" s="196" t="s">
        <v>5248</v>
      </c>
      <c r="I5101" s="196" t="s">
        <v>96</v>
      </c>
      <c r="J5101" s="196" t="s">
        <v>62</v>
      </c>
      <c r="K5101" s="197">
        <v>6.24</v>
      </c>
      <c r="L5101" s="196" t="s">
        <v>63</v>
      </c>
      <c r="M5101"/>
    </row>
    <row r="5102" spans="1:13" ht="13.5" hidden="1" x14ac:dyDescent="0.25">
      <c r="A5102" s="196" t="s">
        <v>3761</v>
      </c>
      <c r="B5102" s="196" t="s">
        <v>3762</v>
      </c>
      <c r="C5102" s="196" t="s">
        <v>3106</v>
      </c>
      <c r="D5102" s="196" t="s">
        <v>4012</v>
      </c>
      <c r="E5102" s="197" t="s">
        <v>11</v>
      </c>
      <c r="F5102" s="196" t="s">
        <v>11</v>
      </c>
      <c r="G5102" s="196">
        <v>104322</v>
      </c>
      <c r="H5102" s="196" t="s">
        <v>5249</v>
      </c>
      <c r="I5102" s="196" t="s">
        <v>96</v>
      </c>
      <c r="J5102" s="196" t="s">
        <v>62</v>
      </c>
      <c r="K5102" s="197">
        <v>8.51</v>
      </c>
      <c r="L5102" s="196" t="s">
        <v>63</v>
      </c>
      <c r="M5102"/>
    </row>
    <row r="5103" spans="1:13" ht="13.5" hidden="1" x14ac:dyDescent="0.25">
      <c r="A5103" s="196" t="s">
        <v>3761</v>
      </c>
      <c r="B5103" s="196" t="s">
        <v>3762</v>
      </c>
      <c r="C5103" s="196" t="s">
        <v>3106</v>
      </c>
      <c r="D5103" s="196" t="s">
        <v>4012</v>
      </c>
      <c r="E5103" s="197" t="s">
        <v>11</v>
      </c>
      <c r="F5103" s="196" t="s">
        <v>11</v>
      </c>
      <c r="G5103" s="196">
        <v>104323</v>
      </c>
      <c r="H5103" s="196" t="s">
        <v>5250</v>
      </c>
      <c r="I5103" s="196" t="s">
        <v>96</v>
      </c>
      <c r="J5103" s="196" t="s">
        <v>62</v>
      </c>
      <c r="K5103" s="197">
        <v>11.69</v>
      </c>
      <c r="L5103" s="196" t="s">
        <v>63</v>
      </c>
      <c r="M5103"/>
    </row>
    <row r="5104" spans="1:13" ht="13.5" hidden="1" x14ac:dyDescent="0.25">
      <c r="A5104" s="196" t="s">
        <v>3761</v>
      </c>
      <c r="B5104" s="196" t="s">
        <v>3762</v>
      </c>
      <c r="C5104" s="196" t="s">
        <v>3106</v>
      </c>
      <c r="D5104" s="196" t="s">
        <v>4012</v>
      </c>
      <c r="E5104" s="197" t="s">
        <v>11</v>
      </c>
      <c r="F5104" s="196" t="s">
        <v>11</v>
      </c>
      <c r="G5104" s="196">
        <v>104324</v>
      </c>
      <c r="H5104" s="196" t="s">
        <v>5251</v>
      </c>
      <c r="I5104" s="196" t="s">
        <v>96</v>
      </c>
      <c r="J5104" s="196" t="s">
        <v>62</v>
      </c>
      <c r="K5104" s="197">
        <v>16.23</v>
      </c>
      <c r="L5104" s="196" t="s">
        <v>63</v>
      </c>
      <c r="M5104"/>
    </row>
    <row r="5105" spans="1:13" ht="13.5" hidden="1" x14ac:dyDescent="0.25">
      <c r="A5105" s="196" t="s">
        <v>3761</v>
      </c>
      <c r="B5105" s="196" t="s">
        <v>3762</v>
      </c>
      <c r="C5105" s="196" t="s">
        <v>3106</v>
      </c>
      <c r="D5105" s="196" t="s">
        <v>4012</v>
      </c>
      <c r="E5105" s="197" t="s">
        <v>11</v>
      </c>
      <c r="F5105" s="196" t="s">
        <v>11</v>
      </c>
      <c r="G5105" s="196">
        <v>104341</v>
      </c>
      <c r="H5105" s="196" t="s">
        <v>5252</v>
      </c>
      <c r="I5105" s="196" t="s">
        <v>96</v>
      </c>
      <c r="J5105" s="196" t="s">
        <v>62</v>
      </c>
      <c r="K5105" s="197">
        <v>12.13</v>
      </c>
      <c r="L5105" s="196" t="s">
        <v>63</v>
      </c>
      <c r="M5105"/>
    </row>
    <row r="5106" spans="1:13" ht="13.5" hidden="1" x14ac:dyDescent="0.25">
      <c r="A5106" s="196" t="s">
        <v>3761</v>
      </c>
      <c r="B5106" s="196" t="s">
        <v>3762</v>
      </c>
      <c r="C5106" s="196" t="s">
        <v>3106</v>
      </c>
      <c r="D5106" s="196" t="s">
        <v>4012</v>
      </c>
      <c r="E5106" s="197" t="s">
        <v>11</v>
      </c>
      <c r="F5106" s="196" t="s">
        <v>11</v>
      </c>
      <c r="G5106" s="196">
        <v>104343</v>
      </c>
      <c r="H5106" s="196" t="s">
        <v>5253</v>
      </c>
      <c r="I5106" s="196" t="s">
        <v>96</v>
      </c>
      <c r="J5106" s="196" t="s">
        <v>62</v>
      </c>
      <c r="K5106" s="197">
        <v>36.96</v>
      </c>
      <c r="L5106" s="196" t="s">
        <v>63</v>
      </c>
      <c r="M5106"/>
    </row>
    <row r="5107" spans="1:13" ht="13.5" hidden="1" x14ac:dyDescent="0.25">
      <c r="A5107" s="196" t="s">
        <v>3761</v>
      </c>
      <c r="B5107" s="196" t="s">
        <v>3762</v>
      </c>
      <c r="C5107" s="196" t="s">
        <v>3106</v>
      </c>
      <c r="D5107" s="196" t="s">
        <v>4012</v>
      </c>
      <c r="E5107" s="197" t="s">
        <v>11</v>
      </c>
      <c r="F5107" s="196" t="s">
        <v>11</v>
      </c>
      <c r="G5107" s="196">
        <v>104344</v>
      </c>
      <c r="H5107" s="196" t="s">
        <v>5254</v>
      </c>
      <c r="I5107" s="196" t="s">
        <v>96</v>
      </c>
      <c r="J5107" s="196" t="s">
        <v>62</v>
      </c>
      <c r="K5107" s="197">
        <v>44.07</v>
      </c>
      <c r="L5107" s="196" t="s">
        <v>63</v>
      </c>
      <c r="M5107"/>
    </row>
    <row r="5108" spans="1:13" ht="13.5" hidden="1" x14ac:dyDescent="0.25">
      <c r="A5108" s="196" t="s">
        <v>3761</v>
      </c>
      <c r="B5108" s="196" t="s">
        <v>3762</v>
      </c>
      <c r="C5108" s="196" t="s">
        <v>3106</v>
      </c>
      <c r="D5108" s="196" t="s">
        <v>4012</v>
      </c>
      <c r="E5108" s="197" t="s">
        <v>11</v>
      </c>
      <c r="F5108" s="196" t="s">
        <v>11</v>
      </c>
      <c r="G5108" s="196">
        <v>104345</v>
      </c>
      <c r="H5108" s="196" t="s">
        <v>5255</v>
      </c>
      <c r="I5108" s="196" t="s">
        <v>96</v>
      </c>
      <c r="J5108" s="196" t="s">
        <v>62</v>
      </c>
      <c r="K5108" s="197">
        <v>46.29</v>
      </c>
      <c r="L5108" s="196" t="s">
        <v>63</v>
      </c>
      <c r="M5108"/>
    </row>
    <row r="5109" spans="1:13" ht="13.5" hidden="1" x14ac:dyDescent="0.25">
      <c r="A5109" s="196" t="s">
        <v>3761</v>
      </c>
      <c r="B5109" s="196" t="s">
        <v>3762</v>
      </c>
      <c r="C5109" s="196" t="s">
        <v>3106</v>
      </c>
      <c r="D5109" s="196" t="s">
        <v>4012</v>
      </c>
      <c r="E5109" s="197" t="s">
        <v>11</v>
      </c>
      <c r="F5109" s="196" t="s">
        <v>11</v>
      </c>
      <c r="G5109" s="196">
        <v>104346</v>
      </c>
      <c r="H5109" s="196" t="s">
        <v>5256</v>
      </c>
      <c r="I5109" s="196" t="s">
        <v>96</v>
      </c>
      <c r="J5109" s="196" t="s">
        <v>62</v>
      </c>
      <c r="K5109" s="197">
        <v>48.58</v>
      </c>
      <c r="L5109" s="196" t="s">
        <v>63</v>
      </c>
      <c r="M5109"/>
    </row>
    <row r="5110" spans="1:13" ht="13.5" hidden="1" x14ac:dyDescent="0.25">
      <c r="A5110" s="196" t="s">
        <v>3761</v>
      </c>
      <c r="B5110" s="196" t="s">
        <v>3762</v>
      </c>
      <c r="C5110" s="196" t="s">
        <v>3106</v>
      </c>
      <c r="D5110" s="196" t="s">
        <v>4012</v>
      </c>
      <c r="E5110" s="197" t="s">
        <v>11</v>
      </c>
      <c r="F5110" s="196" t="s">
        <v>11</v>
      </c>
      <c r="G5110" s="196">
        <v>104347</v>
      </c>
      <c r="H5110" s="196" t="s">
        <v>5257</v>
      </c>
      <c r="I5110" s="196" t="s">
        <v>96</v>
      </c>
      <c r="J5110" s="196" t="s">
        <v>62</v>
      </c>
      <c r="K5110" s="197">
        <v>51.45</v>
      </c>
      <c r="L5110" s="196" t="s">
        <v>63</v>
      </c>
      <c r="M5110"/>
    </row>
    <row r="5111" spans="1:13" ht="13.5" hidden="1" x14ac:dyDescent="0.25">
      <c r="A5111" s="196" t="s">
        <v>3761</v>
      </c>
      <c r="B5111" s="196" t="s">
        <v>3762</v>
      </c>
      <c r="C5111" s="196" t="s">
        <v>3106</v>
      </c>
      <c r="D5111" s="196" t="s">
        <v>4012</v>
      </c>
      <c r="E5111" s="197" t="s">
        <v>11</v>
      </c>
      <c r="F5111" s="196" t="s">
        <v>11</v>
      </c>
      <c r="G5111" s="196">
        <v>104348</v>
      </c>
      <c r="H5111" s="196" t="s">
        <v>5258</v>
      </c>
      <c r="I5111" s="196" t="s">
        <v>96</v>
      </c>
      <c r="J5111" s="196" t="s">
        <v>62</v>
      </c>
      <c r="K5111" s="197">
        <v>11.71</v>
      </c>
      <c r="L5111" s="196" t="s">
        <v>63</v>
      </c>
      <c r="M5111"/>
    </row>
    <row r="5112" spans="1:13" ht="13.5" hidden="1" x14ac:dyDescent="0.25">
      <c r="A5112" s="196" t="s">
        <v>3761</v>
      </c>
      <c r="B5112" s="196" t="s">
        <v>3762</v>
      </c>
      <c r="C5112" s="196" t="s">
        <v>3106</v>
      </c>
      <c r="D5112" s="196" t="s">
        <v>4012</v>
      </c>
      <c r="E5112" s="197" t="s">
        <v>11</v>
      </c>
      <c r="F5112" s="196" t="s">
        <v>11</v>
      </c>
      <c r="G5112" s="196">
        <v>104350</v>
      </c>
      <c r="H5112" s="196" t="s">
        <v>5259</v>
      </c>
      <c r="I5112" s="196" t="s">
        <v>96</v>
      </c>
      <c r="J5112" s="196" t="s">
        <v>62</v>
      </c>
      <c r="K5112" s="197">
        <v>31.4</v>
      </c>
      <c r="L5112" s="196" t="s">
        <v>63</v>
      </c>
      <c r="M5112"/>
    </row>
    <row r="5113" spans="1:13" ht="13.5" hidden="1" x14ac:dyDescent="0.25">
      <c r="A5113" s="196" t="s">
        <v>3761</v>
      </c>
      <c r="B5113" s="196" t="s">
        <v>3762</v>
      </c>
      <c r="C5113" s="196" t="s">
        <v>3106</v>
      </c>
      <c r="D5113" s="196" t="s">
        <v>4012</v>
      </c>
      <c r="E5113" s="197" t="s">
        <v>11</v>
      </c>
      <c r="F5113" s="196" t="s">
        <v>11</v>
      </c>
      <c r="G5113" s="196">
        <v>104351</v>
      </c>
      <c r="H5113" s="196" t="s">
        <v>5260</v>
      </c>
      <c r="I5113" s="196" t="s">
        <v>96</v>
      </c>
      <c r="J5113" s="196" t="s">
        <v>62</v>
      </c>
      <c r="K5113" s="197">
        <v>24.4</v>
      </c>
      <c r="L5113" s="196" t="s">
        <v>63</v>
      </c>
      <c r="M5113"/>
    </row>
    <row r="5114" spans="1:13" ht="13.5" hidden="1" x14ac:dyDescent="0.25">
      <c r="A5114" s="196" t="s">
        <v>3761</v>
      </c>
      <c r="B5114" s="196" t="s">
        <v>3762</v>
      </c>
      <c r="C5114" s="196" t="s">
        <v>3106</v>
      </c>
      <c r="D5114" s="196" t="s">
        <v>4012</v>
      </c>
      <c r="E5114" s="197" t="s">
        <v>11</v>
      </c>
      <c r="F5114" s="196" t="s">
        <v>11</v>
      </c>
      <c r="G5114" s="196">
        <v>104352</v>
      </c>
      <c r="H5114" s="196" t="s">
        <v>5261</v>
      </c>
      <c r="I5114" s="196" t="s">
        <v>96</v>
      </c>
      <c r="J5114" s="196" t="s">
        <v>62</v>
      </c>
      <c r="K5114" s="197">
        <v>42.41</v>
      </c>
      <c r="L5114" s="196" t="s">
        <v>63</v>
      </c>
      <c r="M5114"/>
    </row>
    <row r="5115" spans="1:13" ht="13.5" hidden="1" x14ac:dyDescent="0.25">
      <c r="A5115" s="196" t="s">
        <v>3761</v>
      </c>
      <c r="B5115" s="196" t="s">
        <v>3762</v>
      </c>
      <c r="C5115" s="196" t="s">
        <v>3106</v>
      </c>
      <c r="D5115" s="196" t="s">
        <v>4012</v>
      </c>
      <c r="E5115" s="197" t="s">
        <v>11</v>
      </c>
      <c r="F5115" s="196" t="s">
        <v>11</v>
      </c>
      <c r="G5115" s="196">
        <v>104353</v>
      </c>
      <c r="H5115" s="196" t="s">
        <v>5262</v>
      </c>
      <c r="I5115" s="196" t="s">
        <v>96</v>
      </c>
      <c r="J5115" s="196" t="s">
        <v>62</v>
      </c>
      <c r="K5115" s="197">
        <v>44.63</v>
      </c>
      <c r="L5115" s="196" t="s">
        <v>63</v>
      </c>
      <c r="M5115"/>
    </row>
    <row r="5116" spans="1:13" ht="13.5" hidden="1" x14ac:dyDescent="0.25">
      <c r="A5116" s="196" t="s">
        <v>3761</v>
      </c>
      <c r="B5116" s="196" t="s">
        <v>3762</v>
      </c>
      <c r="C5116" s="196" t="s">
        <v>3106</v>
      </c>
      <c r="D5116" s="196" t="s">
        <v>4012</v>
      </c>
      <c r="E5116" s="197" t="s">
        <v>11</v>
      </c>
      <c r="F5116" s="196" t="s">
        <v>11</v>
      </c>
      <c r="G5116" s="196">
        <v>104354</v>
      </c>
      <c r="H5116" s="196" t="s">
        <v>5263</v>
      </c>
      <c r="I5116" s="196" t="s">
        <v>96</v>
      </c>
      <c r="J5116" s="196" t="s">
        <v>62</v>
      </c>
      <c r="K5116" s="197">
        <v>48.87</v>
      </c>
      <c r="L5116" s="196" t="s">
        <v>63</v>
      </c>
      <c r="M5116"/>
    </row>
    <row r="5117" spans="1:13" ht="13.5" hidden="1" x14ac:dyDescent="0.25">
      <c r="A5117" s="196" t="s">
        <v>3761</v>
      </c>
      <c r="B5117" s="196" t="s">
        <v>3762</v>
      </c>
      <c r="C5117" s="196" t="s">
        <v>3106</v>
      </c>
      <c r="D5117" s="196" t="s">
        <v>4012</v>
      </c>
      <c r="E5117" s="197" t="s">
        <v>11</v>
      </c>
      <c r="F5117" s="196" t="s">
        <v>11</v>
      </c>
      <c r="G5117" s="196">
        <v>104355</v>
      </c>
      <c r="H5117" s="196" t="s">
        <v>5264</v>
      </c>
      <c r="I5117" s="196" t="s">
        <v>96</v>
      </c>
      <c r="J5117" s="196" t="s">
        <v>62</v>
      </c>
      <c r="K5117" s="197">
        <v>51.74</v>
      </c>
      <c r="L5117" s="196" t="s">
        <v>63</v>
      </c>
      <c r="M5117"/>
    </row>
    <row r="5118" spans="1:13" ht="13.5" hidden="1" x14ac:dyDescent="0.25">
      <c r="A5118" s="196" t="s">
        <v>3761</v>
      </c>
      <c r="B5118" s="196" t="s">
        <v>3762</v>
      </c>
      <c r="C5118" s="196" t="s">
        <v>3106</v>
      </c>
      <c r="D5118" s="196" t="s">
        <v>4012</v>
      </c>
      <c r="E5118" s="197" t="s">
        <v>11</v>
      </c>
      <c r="F5118" s="196" t="s">
        <v>11</v>
      </c>
      <c r="G5118" s="196">
        <v>104356</v>
      </c>
      <c r="H5118" s="196" t="s">
        <v>5265</v>
      </c>
      <c r="I5118" s="196" t="s">
        <v>96</v>
      </c>
      <c r="J5118" s="196" t="s">
        <v>62</v>
      </c>
      <c r="K5118" s="197">
        <v>32.47</v>
      </c>
      <c r="L5118" s="196" t="s">
        <v>63</v>
      </c>
      <c r="M5118"/>
    </row>
    <row r="5119" spans="1:13" ht="13.5" hidden="1" x14ac:dyDescent="0.25">
      <c r="A5119" s="196" t="s">
        <v>3761</v>
      </c>
      <c r="B5119" s="196" t="s">
        <v>3762</v>
      </c>
      <c r="C5119" s="196" t="s">
        <v>3106</v>
      </c>
      <c r="D5119" s="196" t="s">
        <v>4012</v>
      </c>
      <c r="E5119" s="197" t="s">
        <v>11</v>
      </c>
      <c r="F5119" s="196" t="s">
        <v>11</v>
      </c>
      <c r="G5119" s="196">
        <v>104357</v>
      </c>
      <c r="H5119" s="196" t="s">
        <v>5266</v>
      </c>
      <c r="I5119" s="196" t="s">
        <v>96</v>
      </c>
      <c r="J5119" s="196" t="s">
        <v>62</v>
      </c>
      <c r="K5119" s="197">
        <v>20.63</v>
      </c>
      <c r="L5119" s="196" t="s">
        <v>63</v>
      </c>
      <c r="M5119"/>
    </row>
    <row r="5120" spans="1:13" ht="13.5" hidden="1" x14ac:dyDescent="0.25">
      <c r="A5120" s="196" t="s">
        <v>3761</v>
      </c>
      <c r="B5120" s="196" t="s">
        <v>3762</v>
      </c>
      <c r="C5120" s="196" t="s">
        <v>3106</v>
      </c>
      <c r="D5120" s="196" t="s">
        <v>4012</v>
      </c>
      <c r="E5120" s="197" t="s">
        <v>11</v>
      </c>
      <c r="F5120" s="196" t="s">
        <v>11</v>
      </c>
      <c r="G5120" s="196">
        <v>104576</v>
      </c>
      <c r="H5120" s="196" t="s">
        <v>5267</v>
      </c>
      <c r="I5120" s="196" t="s">
        <v>96</v>
      </c>
      <c r="J5120" s="196" t="s">
        <v>62</v>
      </c>
      <c r="K5120" s="197">
        <v>17.98</v>
      </c>
      <c r="L5120" s="196" t="s">
        <v>63</v>
      </c>
      <c r="M5120"/>
    </row>
    <row r="5121" spans="1:13" ht="13.5" hidden="1" x14ac:dyDescent="0.25">
      <c r="A5121" s="196" t="s">
        <v>3761</v>
      </c>
      <c r="B5121" s="196" t="s">
        <v>3762</v>
      </c>
      <c r="C5121" s="196" t="s">
        <v>3106</v>
      </c>
      <c r="D5121" s="196" t="s">
        <v>4012</v>
      </c>
      <c r="E5121" s="197" t="s">
        <v>11</v>
      </c>
      <c r="F5121" s="196" t="s">
        <v>11</v>
      </c>
      <c r="G5121" s="196">
        <v>104577</v>
      </c>
      <c r="H5121" s="196" t="s">
        <v>5268</v>
      </c>
      <c r="I5121" s="196" t="s">
        <v>96</v>
      </c>
      <c r="J5121" s="196" t="s">
        <v>62</v>
      </c>
      <c r="K5121" s="197">
        <v>23.6</v>
      </c>
      <c r="L5121" s="196" t="s">
        <v>63</v>
      </c>
      <c r="M5121"/>
    </row>
    <row r="5122" spans="1:13" ht="13.5" hidden="1" x14ac:dyDescent="0.25">
      <c r="A5122" s="196" t="s">
        <v>3761</v>
      </c>
      <c r="B5122" s="196" t="s">
        <v>3762</v>
      </c>
      <c r="C5122" s="196" t="s">
        <v>3106</v>
      </c>
      <c r="D5122" s="196" t="s">
        <v>4012</v>
      </c>
      <c r="E5122" s="197" t="s">
        <v>11</v>
      </c>
      <c r="F5122" s="196" t="s">
        <v>11</v>
      </c>
      <c r="G5122" s="196">
        <v>104578</v>
      </c>
      <c r="H5122" s="196" t="s">
        <v>5269</v>
      </c>
      <c r="I5122" s="196" t="s">
        <v>96</v>
      </c>
      <c r="J5122" s="196" t="s">
        <v>62</v>
      </c>
      <c r="K5122" s="197">
        <v>25.31</v>
      </c>
      <c r="L5122" s="196" t="s">
        <v>63</v>
      </c>
      <c r="M5122"/>
    </row>
    <row r="5123" spans="1:13" ht="13.5" hidden="1" x14ac:dyDescent="0.25">
      <c r="A5123" s="196" t="s">
        <v>3761</v>
      </c>
      <c r="B5123" s="196" t="s">
        <v>3762</v>
      </c>
      <c r="C5123" s="196" t="s">
        <v>3106</v>
      </c>
      <c r="D5123" s="196" t="s">
        <v>4012</v>
      </c>
      <c r="E5123" s="197" t="s">
        <v>11</v>
      </c>
      <c r="F5123" s="196" t="s">
        <v>11</v>
      </c>
      <c r="G5123" s="196">
        <v>104579</v>
      </c>
      <c r="H5123" s="196" t="s">
        <v>5270</v>
      </c>
      <c r="I5123" s="196" t="s">
        <v>96</v>
      </c>
      <c r="J5123" s="196" t="s">
        <v>62</v>
      </c>
      <c r="K5123" s="197">
        <v>32.96</v>
      </c>
      <c r="L5123" s="196" t="s">
        <v>63</v>
      </c>
      <c r="M5123"/>
    </row>
    <row r="5124" spans="1:13" ht="13.5" hidden="1" x14ac:dyDescent="0.25">
      <c r="A5124" s="196" t="s">
        <v>3761</v>
      </c>
      <c r="B5124" s="196" t="s">
        <v>3762</v>
      </c>
      <c r="C5124" s="196" t="s">
        <v>3106</v>
      </c>
      <c r="D5124" s="196" t="s">
        <v>4012</v>
      </c>
      <c r="E5124" s="197" t="s">
        <v>11</v>
      </c>
      <c r="F5124" s="196" t="s">
        <v>11</v>
      </c>
      <c r="G5124" s="196">
        <v>104581</v>
      </c>
      <c r="H5124" s="196" t="s">
        <v>5271</v>
      </c>
      <c r="I5124" s="196" t="s">
        <v>96</v>
      </c>
      <c r="J5124" s="196" t="s">
        <v>62</v>
      </c>
      <c r="K5124" s="197">
        <v>16.420000000000002</v>
      </c>
      <c r="L5124" s="196" t="s">
        <v>63</v>
      </c>
      <c r="M5124"/>
    </row>
    <row r="5125" spans="1:13" ht="13.5" hidden="1" x14ac:dyDescent="0.25">
      <c r="A5125" s="196" t="s">
        <v>3761</v>
      </c>
      <c r="B5125" s="196" t="s">
        <v>3762</v>
      </c>
      <c r="C5125" s="196" t="s">
        <v>3106</v>
      </c>
      <c r="D5125" s="196" t="s">
        <v>4012</v>
      </c>
      <c r="E5125" s="197" t="s">
        <v>11</v>
      </c>
      <c r="F5125" s="196" t="s">
        <v>11</v>
      </c>
      <c r="G5125" s="196">
        <v>104582</v>
      </c>
      <c r="H5125" s="196" t="s">
        <v>5272</v>
      </c>
      <c r="I5125" s="196" t="s">
        <v>96</v>
      </c>
      <c r="J5125" s="196" t="s">
        <v>62</v>
      </c>
      <c r="K5125" s="197">
        <v>20.76</v>
      </c>
      <c r="L5125" s="196" t="s">
        <v>63</v>
      </c>
      <c r="M5125"/>
    </row>
    <row r="5126" spans="1:13" ht="13.5" hidden="1" x14ac:dyDescent="0.25">
      <c r="A5126" s="196" t="s">
        <v>3761</v>
      </c>
      <c r="B5126" s="196" t="s">
        <v>3762</v>
      </c>
      <c r="C5126" s="196" t="s">
        <v>3106</v>
      </c>
      <c r="D5126" s="196" t="s">
        <v>4012</v>
      </c>
      <c r="E5126" s="197" t="s">
        <v>11</v>
      </c>
      <c r="F5126" s="196" t="s">
        <v>11</v>
      </c>
      <c r="G5126" s="196">
        <v>104583</v>
      </c>
      <c r="H5126" s="196" t="s">
        <v>5273</v>
      </c>
      <c r="I5126" s="196" t="s">
        <v>96</v>
      </c>
      <c r="J5126" s="196" t="s">
        <v>62</v>
      </c>
      <c r="K5126" s="197">
        <v>32.26</v>
      </c>
      <c r="L5126" s="196" t="s">
        <v>63</v>
      </c>
      <c r="M5126"/>
    </row>
    <row r="5127" spans="1:13" ht="13.5" hidden="1" x14ac:dyDescent="0.25">
      <c r="A5127" s="196" t="s">
        <v>3761</v>
      </c>
      <c r="B5127" s="196" t="s">
        <v>3762</v>
      </c>
      <c r="C5127" s="196" t="s">
        <v>3106</v>
      </c>
      <c r="D5127" s="196" t="s">
        <v>4012</v>
      </c>
      <c r="E5127" s="197" t="s">
        <v>11</v>
      </c>
      <c r="F5127" s="196" t="s">
        <v>11</v>
      </c>
      <c r="G5127" s="196">
        <v>104584</v>
      </c>
      <c r="H5127" s="196" t="s">
        <v>5274</v>
      </c>
      <c r="I5127" s="196" t="s">
        <v>96</v>
      </c>
      <c r="J5127" s="196" t="s">
        <v>62</v>
      </c>
      <c r="K5127" s="197">
        <v>38.78</v>
      </c>
      <c r="L5127" s="196" t="s">
        <v>63</v>
      </c>
      <c r="M5127"/>
    </row>
    <row r="5128" spans="1:13" ht="13.5" hidden="1" x14ac:dyDescent="0.25">
      <c r="A5128" s="196" t="s">
        <v>3761</v>
      </c>
      <c r="B5128" s="196" t="s">
        <v>3762</v>
      </c>
      <c r="C5128" s="196" t="s">
        <v>3106</v>
      </c>
      <c r="D5128" s="196" t="s">
        <v>4012</v>
      </c>
      <c r="E5128" s="197" t="s">
        <v>11</v>
      </c>
      <c r="F5128" s="196" t="s">
        <v>11</v>
      </c>
      <c r="G5128" s="196">
        <v>105146</v>
      </c>
      <c r="H5128" s="196" t="s">
        <v>5275</v>
      </c>
      <c r="I5128" s="196" t="s">
        <v>96</v>
      </c>
      <c r="J5128" s="196" t="s">
        <v>62</v>
      </c>
      <c r="K5128" s="197">
        <v>22.82</v>
      </c>
      <c r="L5128" s="196" t="s">
        <v>63</v>
      </c>
      <c r="M5128"/>
    </row>
    <row r="5129" spans="1:13" ht="13.5" hidden="1" x14ac:dyDescent="0.25">
      <c r="A5129" s="196" t="s">
        <v>3761</v>
      </c>
      <c r="B5129" s="196" t="s">
        <v>3762</v>
      </c>
      <c r="C5129" s="196" t="s">
        <v>3106</v>
      </c>
      <c r="D5129" s="196" t="s">
        <v>4012</v>
      </c>
      <c r="E5129" s="197" t="s">
        <v>11</v>
      </c>
      <c r="F5129" s="196" t="s">
        <v>11</v>
      </c>
      <c r="G5129" s="196">
        <v>105147</v>
      </c>
      <c r="H5129" s="196" t="s">
        <v>5276</v>
      </c>
      <c r="I5129" s="196" t="s">
        <v>96</v>
      </c>
      <c r="J5129" s="196" t="s">
        <v>62</v>
      </c>
      <c r="K5129" s="197">
        <v>16.399999999999999</v>
      </c>
      <c r="L5129" s="196" t="s">
        <v>63</v>
      </c>
      <c r="M5129"/>
    </row>
    <row r="5130" spans="1:13" ht="13.5" hidden="1" x14ac:dyDescent="0.25">
      <c r="A5130" s="196" t="s">
        <v>3761</v>
      </c>
      <c r="B5130" s="196" t="s">
        <v>3762</v>
      </c>
      <c r="C5130" s="196" t="s">
        <v>3106</v>
      </c>
      <c r="D5130" s="196" t="s">
        <v>4012</v>
      </c>
      <c r="E5130" s="197" t="s">
        <v>11</v>
      </c>
      <c r="F5130" s="196" t="s">
        <v>11</v>
      </c>
      <c r="G5130" s="196">
        <v>105148</v>
      </c>
      <c r="H5130" s="196" t="s">
        <v>5277</v>
      </c>
      <c r="I5130" s="196" t="s">
        <v>96</v>
      </c>
      <c r="J5130" s="196" t="s">
        <v>62</v>
      </c>
      <c r="K5130" s="197">
        <v>22.85</v>
      </c>
      <c r="L5130" s="196" t="s">
        <v>63</v>
      </c>
      <c r="M5130"/>
    </row>
    <row r="5131" spans="1:13" ht="13.5" hidden="1" x14ac:dyDescent="0.25">
      <c r="A5131" s="196" t="s">
        <v>3761</v>
      </c>
      <c r="B5131" s="196" t="s">
        <v>3762</v>
      </c>
      <c r="C5131" s="196" t="s">
        <v>3106</v>
      </c>
      <c r="D5131" s="196" t="s">
        <v>4012</v>
      </c>
      <c r="E5131" s="197" t="s">
        <v>11</v>
      </c>
      <c r="F5131" s="196" t="s">
        <v>11</v>
      </c>
      <c r="G5131" s="196">
        <v>105149</v>
      </c>
      <c r="H5131" s="196" t="s">
        <v>5278</v>
      </c>
      <c r="I5131" s="196" t="s">
        <v>96</v>
      </c>
      <c r="J5131" s="196" t="s">
        <v>62</v>
      </c>
      <c r="K5131" s="197">
        <v>8.9</v>
      </c>
      <c r="L5131" s="196" t="s">
        <v>63</v>
      </c>
      <c r="M5131"/>
    </row>
    <row r="5132" spans="1:13" ht="13.5" hidden="1" x14ac:dyDescent="0.25">
      <c r="A5132" s="196" t="s">
        <v>3761</v>
      </c>
      <c r="B5132" s="196" t="s">
        <v>3762</v>
      </c>
      <c r="C5132" s="196" t="s">
        <v>3106</v>
      </c>
      <c r="D5132" s="196" t="s">
        <v>4012</v>
      </c>
      <c r="E5132" s="197" t="s">
        <v>11</v>
      </c>
      <c r="F5132" s="196" t="s">
        <v>11</v>
      </c>
      <c r="G5132" s="196">
        <v>105150</v>
      </c>
      <c r="H5132" s="196" t="s">
        <v>5279</v>
      </c>
      <c r="I5132" s="196" t="s">
        <v>96</v>
      </c>
      <c r="J5132" s="196" t="s">
        <v>62</v>
      </c>
      <c r="K5132" s="197">
        <v>10.33</v>
      </c>
      <c r="L5132" s="196" t="s">
        <v>63</v>
      </c>
      <c r="M5132"/>
    </row>
    <row r="5133" spans="1:13" ht="13.5" hidden="1" x14ac:dyDescent="0.25">
      <c r="A5133" s="196" t="s">
        <v>3761</v>
      </c>
      <c r="B5133" s="196" t="s">
        <v>3762</v>
      </c>
      <c r="C5133" s="196" t="s">
        <v>3106</v>
      </c>
      <c r="D5133" s="196" t="s">
        <v>4012</v>
      </c>
      <c r="E5133" s="197" t="s">
        <v>11</v>
      </c>
      <c r="F5133" s="196" t="s">
        <v>11</v>
      </c>
      <c r="G5133" s="196">
        <v>105151</v>
      </c>
      <c r="H5133" s="196" t="s">
        <v>5280</v>
      </c>
      <c r="I5133" s="196" t="s">
        <v>96</v>
      </c>
      <c r="J5133" s="196" t="s">
        <v>62</v>
      </c>
      <c r="K5133" s="197">
        <v>23.57</v>
      </c>
      <c r="L5133" s="196" t="s">
        <v>63</v>
      </c>
      <c r="M5133"/>
    </row>
    <row r="5134" spans="1:13" ht="13.5" hidden="1" x14ac:dyDescent="0.25">
      <c r="A5134" s="196" t="s">
        <v>3761</v>
      </c>
      <c r="B5134" s="196" t="s">
        <v>3762</v>
      </c>
      <c r="C5134" s="196" t="s">
        <v>3106</v>
      </c>
      <c r="D5134" s="196" t="s">
        <v>4012</v>
      </c>
      <c r="E5134" s="197" t="s">
        <v>11</v>
      </c>
      <c r="F5134" s="196" t="s">
        <v>11</v>
      </c>
      <c r="G5134" s="196">
        <v>105152</v>
      </c>
      <c r="H5134" s="196" t="s">
        <v>5281</v>
      </c>
      <c r="I5134" s="196" t="s">
        <v>96</v>
      </c>
      <c r="J5134" s="196" t="s">
        <v>62</v>
      </c>
      <c r="K5134" s="197">
        <v>34.47</v>
      </c>
      <c r="L5134" s="196" t="s">
        <v>63</v>
      </c>
      <c r="M5134"/>
    </row>
    <row r="5135" spans="1:13" ht="13.5" hidden="1" x14ac:dyDescent="0.25">
      <c r="A5135" s="196" t="s">
        <v>3761</v>
      </c>
      <c r="B5135" s="196" t="s">
        <v>3762</v>
      </c>
      <c r="C5135" s="196" t="s">
        <v>3106</v>
      </c>
      <c r="D5135" s="196" t="s">
        <v>4012</v>
      </c>
      <c r="E5135" s="197" t="s">
        <v>11</v>
      </c>
      <c r="F5135" s="196" t="s">
        <v>11</v>
      </c>
      <c r="G5135" s="196">
        <v>105154</v>
      </c>
      <c r="H5135" s="196" t="s">
        <v>5282</v>
      </c>
      <c r="I5135" s="196" t="s">
        <v>96</v>
      </c>
      <c r="J5135" s="196" t="s">
        <v>62</v>
      </c>
      <c r="K5135" s="197">
        <v>7.18</v>
      </c>
      <c r="L5135" s="196" t="s">
        <v>63</v>
      </c>
      <c r="M5135"/>
    </row>
    <row r="5136" spans="1:13" ht="13.5" hidden="1" x14ac:dyDescent="0.25">
      <c r="A5136" s="196" t="s">
        <v>3761</v>
      </c>
      <c r="B5136" s="196" t="s">
        <v>3762</v>
      </c>
      <c r="C5136" s="196" t="s">
        <v>3106</v>
      </c>
      <c r="D5136" s="196" t="s">
        <v>4012</v>
      </c>
      <c r="E5136" s="197" t="s">
        <v>11</v>
      </c>
      <c r="F5136" s="196" t="s">
        <v>11</v>
      </c>
      <c r="G5136" s="196">
        <v>105155</v>
      </c>
      <c r="H5136" s="196" t="s">
        <v>5283</v>
      </c>
      <c r="I5136" s="196" t="s">
        <v>96</v>
      </c>
      <c r="J5136" s="196" t="s">
        <v>62</v>
      </c>
      <c r="K5136" s="197">
        <v>10.65</v>
      </c>
      <c r="L5136" s="196" t="s">
        <v>63</v>
      </c>
      <c r="M5136"/>
    </row>
    <row r="5137" spans="1:13" ht="13.5" hidden="1" x14ac:dyDescent="0.25">
      <c r="A5137" s="196" t="s">
        <v>3761</v>
      </c>
      <c r="B5137" s="196" t="s">
        <v>3762</v>
      </c>
      <c r="C5137" s="196" t="s">
        <v>3106</v>
      </c>
      <c r="D5137" s="196" t="s">
        <v>4012</v>
      </c>
      <c r="E5137" s="197" t="s">
        <v>11</v>
      </c>
      <c r="F5137" s="196" t="s">
        <v>11</v>
      </c>
      <c r="G5137" s="196">
        <v>105156</v>
      </c>
      <c r="H5137" s="196" t="s">
        <v>5284</v>
      </c>
      <c r="I5137" s="196" t="s">
        <v>96</v>
      </c>
      <c r="J5137" s="196" t="s">
        <v>62</v>
      </c>
      <c r="K5137" s="197">
        <v>13.62</v>
      </c>
      <c r="L5137" s="196" t="s">
        <v>63</v>
      </c>
      <c r="M5137"/>
    </row>
    <row r="5138" spans="1:13" ht="13.5" hidden="1" x14ac:dyDescent="0.25">
      <c r="A5138" s="196" t="s">
        <v>3761</v>
      </c>
      <c r="B5138" s="196" t="s">
        <v>3762</v>
      </c>
      <c r="C5138" s="196" t="s">
        <v>3106</v>
      </c>
      <c r="D5138" s="196" t="s">
        <v>4012</v>
      </c>
      <c r="E5138" s="197" t="s">
        <v>11</v>
      </c>
      <c r="F5138" s="196" t="s">
        <v>11</v>
      </c>
      <c r="G5138" s="196">
        <v>105157</v>
      </c>
      <c r="H5138" s="196" t="s">
        <v>5285</v>
      </c>
      <c r="I5138" s="196" t="s">
        <v>96</v>
      </c>
      <c r="J5138" s="196" t="s">
        <v>62</v>
      </c>
      <c r="K5138" s="197">
        <v>20.83</v>
      </c>
      <c r="L5138" s="196" t="s">
        <v>63</v>
      </c>
      <c r="M5138"/>
    </row>
    <row r="5139" spans="1:13" ht="13.5" hidden="1" x14ac:dyDescent="0.25">
      <c r="A5139" s="196" t="s">
        <v>3761</v>
      </c>
      <c r="B5139" s="196" t="s">
        <v>3762</v>
      </c>
      <c r="C5139" s="196" t="s">
        <v>3106</v>
      </c>
      <c r="D5139" s="196" t="s">
        <v>4012</v>
      </c>
      <c r="E5139" s="197" t="s">
        <v>11</v>
      </c>
      <c r="F5139" s="196" t="s">
        <v>11</v>
      </c>
      <c r="G5139" s="196">
        <v>105158</v>
      </c>
      <c r="H5139" s="196" t="s">
        <v>5286</v>
      </c>
      <c r="I5139" s="196" t="s">
        <v>96</v>
      </c>
      <c r="J5139" s="196" t="s">
        <v>62</v>
      </c>
      <c r="K5139" s="197">
        <v>30.37</v>
      </c>
      <c r="L5139" s="196" t="s">
        <v>63</v>
      </c>
      <c r="M5139"/>
    </row>
    <row r="5140" spans="1:13" ht="13.5" hidden="1" x14ac:dyDescent="0.25">
      <c r="A5140" s="196" t="s">
        <v>3761</v>
      </c>
      <c r="B5140" s="196" t="s">
        <v>3762</v>
      </c>
      <c r="C5140" s="196" t="s">
        <v>3106</v>
      </c>
      <c r="D5140" s="196" t="s">
        <v>4012</v>
      </c>
      <c r="E5140" s="197" t="s">
        <v>11</v>
      </c>
      <c r="F5140" s="196" t="s">
        <v>11</v>
      </c>
      <c r="G5140" s="196">
        <v>105159</v>
      </c>
      <c r="H5140" s="196" t="s">
        <v>5287</v>
      </c>
      <c r="I5140" s="196" t="s">
        <v>96</v>
      </c>
      <c r="J5140" s="196" t="s">
        <v>62</v>
      </c>
      <c r="K5140" s="197">
        <v>53.34</v>
      </c>
      <c r="L5140" s="196" t="s">
        <v>63</v>
      </c>
      <c r="M5140"/>
    </row>
    <row r="5141" spans="1:13" ht="13.5" hidden="1" x14ac:dyDescent="0.25">
      <c r="A5141" s="196" t="s">
        <v>3761</v>
      </c>
      <c r="B5141" s="196" t="s">
        <v>3762</v>
      </c>
      <c r="C5141" s="196" t="s">
        <v>3106</v>
      </c>
      <c r="D5141" s="196" t="s">
        <v>4012</v>
      </c>
      <c r="E5141" s="197" t="s">
        <v>11</v>
      </c>
      <c r="F5141" s="196" t="s">
        <v>11</v>
      </c>
      <c r="G5141" s="196">
        <v>105160</v>
      </c>
      <c r="H5141" s="196" t="s">
        <v>5288</v>
      </c>
      <c r="I5141" s="196" t="s">
        <v>96</v>
      </c>
      <c r="J5141" s="196" t="s">
        <v>62</v>
      </c>
      <c r="K5141" s="197">
        <v>65.900000000000006</v>
      </c>
      <c r="L5141" s="196" t="s">
        <v>63</v>
      </c>
      <c r="M5141"/>
    </row>
    <row r="5142" spans="1:13" ht="13.5" hidden="1" x14ac:dyDescent="0.25">
      <c r="A5142" s="196" t="s">
        <v>3761</v>
      </c>
      <c r="B5142" s="196" t="s">
        <v>3762</v>
      </c>
      <c r="C5142" s="196" t="s">
        <v>3106</v>
      </c>
      <c r="D5142" s="196" t="s">
        <v>4012</v>
      </c>
      <c r="E5142" s="197" t="s">
        <v>11</v>
      </c>
      <c r="F5142" s="196" t="s">
        <v>11</v>
      </c>
      <c r="G5142" s="196">
        <v>105161</v>
      </c>
      <c r="H5142" s="196" t="s">
        <v>5289</v>
      </c>
      <c r="I5142" s="196" t="s">
        <v>96</v>
      </c>
      <c r="J5142" s="196" t="s">
        <v>62</v>
      </c>
      <c r="K5142" s="197">
        <v>93.99</v>
      </c>
      <c r="L5142" s="196" t="s">
        <v>63</v>
      </c>
      <c r="M5142"/>
    </row>
    <row r="5143" spans="1:13" ht="13.5" hidden="1" x14ac:dyDescent="0.25">
      <c r="A5143" s="196" t="s">
        <v>3761</v>
      </c>
      <c r="B5143" s="196" t="s">
        <v>3762</v>
      </c>
      <c r="C5143" s="196" t="s">
        <v>3106</v>
      </c>
      <c r="D5143" s="196" t="s">
        <v>4012</v>
      </c>
      <c r="E5143" s="197" t="s">
        <v>11</v>
      </c>
      <c r="F5143" s="196" t="s">
        <v>11</v>
      </c>
      <c r="G5143" s="196">
        <v>105162</v>
      </c>
      <c r="H5143" s="196" t="s">
        <v>5290</v>
      </c>
      <c r="I5143" s="196" t="s">
        <v>96</v>
      </c>
      <c r="J5143" s="196" t="s">
        <v>62</v>
      </c>
      <c r="K5143" s="197">
        <v>158.36000000000001</v>
      </c>
      <c r="L5143" s="196" t="s">
        <v>63</v>
      </c>
      <c r="M5143"/>
    </row>
    <row r="5144" spans="1:13" ht="13.5" hidden="1" x14ac:dyDescent="0.25">
      <c r="A5144" s="196" t="s">
        <v>3761</v>
      </c>
      <c r="B5144" s="196" t="s">
        <v>3762</v>
      </c>
      <c r="C5144" s="196" t="s">
        <v>3106</v>
      </c>
      <c r="D5144" s="196" t="s">
        <v>4012</v>
      </c>
      <c r="E5144" s="197" t="s">
        <v>11</v>
      </c>
      <c r="F5144" s="196" t="s">
        <v>11</v>
      </c>
      <c r="G5144" s="196">
        <v>105163</v>
      </c>
      <c r="H5144" s="196" t="s">
        <v>5291</v>
      </c>
      <c r="I5144" s="196" t="s">
        <v>96</v>
      </c>
      <c r="J5144" s="196" t="s">
        <v>62</v>
      </c>
      <c r="K5144" s="197">
        <v>15.44</v>
      </c>
      <c r="L5144" s="196" t="s">
        <v>63</v>
      </c>
      <c r="M5144"/>
    </row>
    <row r="5145" spans="1:13" ht="13.5" hidden="1" x14ac:dyDescent="0.25">
      <c r="A5145" s="196" t="s">
        <v>3761</v>
      </c>
      <c r="B5145" s="196" t="s">
        <v>3762</v>
      </c>
      <c r="C5145" s="196" t="s">
        <v>3106</v>
      </c>
      <c r="D5145" s="196" t="s">
        <v>4012</v>
      </c>
      <c r="E5145" s="197" t="s">
        <v>11</v>
      </c>
      <c r="F5145" s="196" t="s">
        <v>11</v>
      </c>
      <c r="G5145" s="196">
        <v>105164</v>
      </c>
      <c r="H5145" s="196" t="s">
        <v>5292</v>
      </c>
      <c r="I5145" s="196" t="s">
        <v>96</v>
      </c>
      <c r="J5145" s="196" t="s">
        <v>62</v>
      </c>
      <c r="K5145" s="197">
        <v>12.59</v>
      </c>
      <c r="L5145" s="196" t="s">
        <v>63</v>
      </c>
      <c r="M5145"/>
    </row>
    <row r="5146" spans="1:13" ht="13.5" hidden="1" x14ac:dyDescent="0.25">
      <c r="A5146" s="196" t="s">
        <v>3761</v>
      </c>
      <c r="B5146" s="196" t="s">
        <v>3762</v>
      </c>
      <c r="C5146" s="196" t="s">
        <v>3106</v>
      </c>
      <c r="D5146" s="196" t="s">
        <v>4012</v>
      </c>
      <c r="E5146" s="197" t="s">
        <v>11</v>
      </c>
      <c r="F5146" s="196" t="s">
        <v>11</v>
      </c>
      <c r="G5146" s="196">
        <v>105165</v>
      </c>
      <c r="H5146" s="196" t="s">
        <v>5293</v>
      </c>
      <c r="I5146" s="196" t="s">
        <v>96</v>
      </c>
      <c r="J5146" s="196" t="s">
        <v>62</v>
      </c>
      <c r="K5146" s="197">
        <v>13.02</v>
      </c>
      <c r="L5146" s="196" t="s">
        <v>63</v>
      </c>
      <c r="M5146"/>
    </row>
    <row r="5147" spans="1:13" ht="13.5" hidden="1" x14ac:dyDescent="0.25">
      <c r="A5147" s="196" t="s">
        <v>3761</v>
      </c>
      <c r="B5147" s="196" t="s">
        <v>3762</v>
      </c>
      <c r="C5147" s="196" t="s">
        <v>3106</v>
      </c>
      <c r="D5147" s="196" t="s">
        <v>4012</v>
      </c>
      <c r="E5147" s="197" t="s">
        <v>11</v>
      </c>
      <c r="F5147" s="196" t="s">
        <v>11</v>
      </c>
      <c r="G5147" s="196">
        <v>105166</v>
      </c>
      <c r="H5147" s="196" t="s">
        <v>5294</v>
      </c>
      <c r="I5147" s="196" t="s">
        <v>96</v>
      </c>
      <c r="J5147" s="196" t="s">
        <v>62</v>
      </c>
      <c r="K5147" s="197">
        <v>38.31</v>
      </c>
      <c r="L5147" s="196" t="s">
        <v>63</v>
      </c>
      <c r="M5147"/>
    </row>
    <row r="5148" spans="1:13" ht="13.5" hidden="1" x14ac:dyDescent="0.25">
      <c r="A5148" s="196" t="s">
        <v>3761</v>
      </c>
      <c r="B5148" s="196" t="s">
        <v>3762</v>
      </c>
      <c r="C5148" s="196" t="s">
        <v>3106</v>
      </c>
      <c r="D5148" s="196" t="s">
        <v>4012</v>
      </c>
      <c r="E5148" s="197" t="s">
        <v>11</v>
      </c>
      <c r="F5148" s="196" t="s">
        <v>11</v>
      </c>
      <c r="G5148" s="196">
        <v>105167</v>
      </c>
      <c r="H5148" s="196" t="s">
        <v>5295</v>
      </c>
      <c r="I5148" s="196" t="s">
        <v>96</v>
      </c>
      <c r="J5148" s="196" t="s">
        <v>62</v>
      </c>
      <c r="K5148" s="197">
        <v>224.9</v>
      </c>
      <c r="L5148" s="196" t="s">
        <v>63</v>
      </c>
      <c r="M5148"/>
    </row>
    <row r="5149" spans="1:13" ht="13.5" hidden="1" x14ac:dyDescent="0.25">
      <c r="A5149" s="196" t="s">
        <v>3761</v>
      </c>
      <c r="B5149" s="196" t="s">
        <v>3762</v>
      </c>
      <c r="C5149" s="196" t="s">
        <v>3106</v>
      </c>
      <c r="D5149" s="196" t="s">
        <v>4012</v>
      </c>
      <c r="E5149" s="197" t="s">
        <v>11</v>
      </c>
      <c r="F5149" s="196" t="s">
        <v>11</v>
      </c>
      <c r="G5149" s="196">
        <v>105169</v>
      </c>
      <c r="H5149" s="196" t="s">
        <v>5296</v>
      </c>
      <c r="I5149" s="196" t="s">
        <v>96</v>
      </c>
      <c r="J5149" s="196" t="s">
        <v>62</v>
      </c>
      <c r="K5149" s="197">
        <v>99.82</v>
      </c>
      <c r="L5149" s="196" t="s">
        <v>63</v>
      </c>
      <c r="M5149"/>
    </row>
    <row r="5150" spans="1:13" ht="13.5" hidden="1" x14ac:dyDescent="0.25">
      <c r="A5150" s="196" t="s">
        <v>3761</v>
      </c>
      <c r="B5150" s="196" t="s">
        <v>3762</v>
      </c>
      <c r="C5150" s="196" t="s">
        <v>3106</v>
      </c>
      <c r="D5150" s="196" t="s">
        <v>4012</v>
      </c>
      <c r="E5150" s="197" t="s">
        <v>11</v>
      </c>
      <c r="F5150" s="196" t="s">
        <v>11</v>
      </c>
      <c r="G5150" s="196">
        <v>105170</v>
      </c>
      <c r="H5150" s="196" t="s">
        <v>5297</v>
      </c>
      <c r="I5150" s="196" t="s">
        <v>96</v>
      </c>
      <c r="J5150" s="196" t="s">
        <v>62</v>
      </c>
      <c r="K5150" s="197">
        <v>6.27</v>
      </c>
      <c r="L5150" s="196" t="s">
        <v>63</v>
      </c>
      <c r="M5150"/>
    </row>
    <row r="5151" spans="1:13" ht="13.5" hidden="1" x14ac:dyDescent="0.25">
      <c r="A5151" s="196" t="s">
        <v>3761</v>
      </c>
      <c r="B5151" s="196" t="s">
        <v>3762</v>
      </c>
      <c r="C5151" s="196" t="s">
        <v>3106</v>
      </c>
      <c r="D5151" s="196" t="s">
        <v>4012</v>
      </c>
      <c r="E5151" s="197" t="s">
        <v>11</v>
      </c>
      <c r="F5151" s="196" t="s">
        <v>11</v>
      </c>
      <c r="G5151" s="196">
        <v>105172</v>
      </c>
      <c r="H5151" s="196" t="s">
        <v>5298</v>
      </c>
      <c r="I5151" s="196" t="s">
        <v>96</v>
      </c>
      <c r="J5151" s="196" t="s">
        <v>62</v>
      </c>
      <c r="K5151" s="197">
        <v>99.64</v>
      </c>
      <c r="L5151" s="196" t="s">
        <v>63</v>
      </c>
      <c r="M5151"/>
    </row>
    <row r="5152" spans="1:13" ht="13.5" hidden="1" x14ac:dyDescent="0.25">
      <c r="A5152" s="196" t="s">
        <v>3761</v>
      </c>
      <c r="B5152" s="196" t="s">
        <v>3762</v>
      </c>
      <c r="C5152" s="196" t="s">
        <v>3106</v>
      </c>
      <c r="D5152" s="196" t="s">
        <v>4012</v>
      </c>
      <c r="E5152" s="197" t="s">
        <v>11</v>
      </c>
      <c r="F5152" s="196" t="s">
        <v>11</v>
      </c>
      <c r="G5152" s="196">
        <v>105173</v>
      </c>
      <c r="H5152" s="196" t="s">
        <v>5299</v>
      </c>
      <c r="I5152" s="196" t="s">
        <v>96</v>
      </c>
      <c r="J5152" s="196" t="s">
        <v>62</v>
      </c>
      <c r="K5152" s="197">
        <v>100.16</v>
      </c>
      <c r="L5152" s="196" t="s">
        <v>63</v>
      </c>
      <c r="M5152"/>
    </row>
    <row r="5153" spans="1:13" ht="13.5" hidden="1" x14ac:dyDescent="0.25">
      <c r="A5153" s="196" t="s">
        <v>3761</v>
      </c>
      <c r="B5153" s="196" t="s">
        <v>3762</v>
      </c>
      <c r="C5153" s="196" t="s">
        <v>3106</v>
      </c>
      <c r="D5153" s="196" t="s">
        <v>4012</v>
      </c>
      <c r="E5153" s="197" t="s">
        <v>11</v>
      </c>
      <c r="F5153" s="196" t="s">
        <v>11</v>
      </c>
      <c r="G5153" s="196">
        <v>105174</v>
      </c>
      <c r="H5153" s="196" t="s">
        <v>5300</v>
      </c>
      <c r="I5153" s="196" t="s">
        <v>96</v>
      </c>
      <c r="J5153" s="196" t="s">
        <v>62</v>
      </c>
      <c r="K5153" s="197">
        <v>144.33000000000001</v>
      </c>
      <c r="L5153" s="196" t="s">
        <v>63</v>
      </c>
      <c r="M5153"/>
    </row>
    <row r="5154" spans="1:13" ht="13.5" hidden="1" x14ac:dyDescent="0.25">
      <c r="A5154" s="196" t="s">
        <v>3761</v>
      </c>
      <c r="B5154" s="196" t="s">
        <v>3762</v>
      </c>
      <c r="C5154" s="196" t="s">
        <v>3106</v>
      </c>
      <c r="D5154" s="196" t="s">
        <v>4012</v>
      </c>
      <c r="E5154" s="197" t="s">
        <v>11</v>
      </c>
      <c r="F5154" s="196" t="s">
        <v>11</v>
      </c>
      <c r="G5154" s="196">
        <v>105175</v>
      </c>
      <c r="H5154" s="196" t="s">
        <v>5301</v>
      </c>
      <c r="I5154" s="196" t="s">
        <v>96</v>
      </c>
      <c r="J5154" s="196" t="s">
        <v>62</v>
      </c>
      <c r="K5154" s="197">
        <v>142.46</v>
      </c>
      <c r="L5154" s="196" t="s">
        <v>63</v>
      </c>
      <c r="M5154"/>
    </row>
    <row r="5155" spans="1:13" ht="13.5" hidden="1" x14ac:dyDescent="0.25">
      <c r="A5155" s="196" t="s">
        <v>3761</v>
      </c>
      <c r="B5155" s="196" t="s">
        <v>3762</v>
      </c>
      <c r="C5155" s="196" t="s">
        <v>3106</v>
      </c>
      <c r="D5155" s="196" t="s">
        <v>4012</v>
      </c>
      <c r="E5155" s="197" t="s">
        <v>11</v>
      </c>
      <c r="F5155" s="196" t="s">
        <v>11</v>
      </c>
      <c r="G5155" s="196">
        <v>105176</v>
      </c>
      <c r="H5155" s="196" t="s">
        <v>5302</v>
      </c>
      <c r="I5155" s="196" t="s">
        <v>96</v>
      </c>
      <c r="J5155" s="196" t="s">
        <v>62</v>
      </c>
      <c r="K5155" s="197">
        <v>179.89</v>
      </c>
      <c r="L5155" s="196" t="s">
        <v>63</v>
      </c>
      <c r="M5155"/>
    </row>
    <row r="5156" spans="1:13" ht="13.5" hidden="1" x14ac:dyDescent="0.25">
      <c r="A5156" s="196" t="s">
        <v>3761</v>
      </c>
      <c r="B5156" s="196" t="s">
        <v>3762</v>
      </c>
      <c r="C5156" s="196" t="s">
        <v>3106</v>
      </c>
      <c r="D5156" s="196" t="s">
        <v>4012</v>
      </c>
      <c r="E5156" s="197" t="s">
        <v>11</v>
      </c>
      <c r="F5156" s="196" t="s">
        <v>11</v>
      </c>
      <c r="G5156" s="196">
        <v>105177</v>
      </c>
      <c r="H5156" s="196" t="s">
        <v>5303</v>
      </c>
      <c r="I5156" s="196" t="s">
        <v>96</v>
      </c>
      <c r="J5156" s="196" t="s">
        <v>62</v>
      </c>
      <c r="K5156" s="197">
        <v>160.27000000000001</v>
      </c>
      <c r="L5156" s="196" t="s">
        <v>63</v>
      </c>
      <c r="M5156"/>
    </row>
    <row r="5157" spans="1:13" ht="13.5" hidden="1" x14ac:dyDescent="0.25">
      <c r="A5157" s="196" t="s">
        <v>3761</v>
      </c>
      <c r="B5157" s="196" t="s">
        <v>3762</v>
      </c>
      <c r="C5157" s="196" t="s">
        <v>3106</v>
      </c>
      <c r="D5157" s="196" t="s">
        <v>4012</v>
      </c>
      <c r="E5157" s="197" t="s">
        <v>11</v>
      </c>
      <c r="F5157" s="196" t="s">
        <v>11</v>
      </c>
      <c r="G5157" s="196">
        <v>105178</v>
      </c>
      <c r="H5157" s="196" t="s">
        <v>5304</v>
      </c>
      <c r="I5157" s="196" t="s">
        <v>96</v>
      </c>
      <c r="J5157" s="196" t="s">
        <v>62</v>
      </c>
      <c r="K5157" s="197">
        <v>155.71</v>
      </c>
      <c r="L5157" s="196" t="s">
        <v>63</v>
      </c>
      <c r="M5157"/>
    </row>
    <row r="5158" spans="1:13" ht="13.5" hidden="1" x14ac:dyDescent="0.25">
      <c r="A5158" s="196" t="s">
        <v>3761</v>
      </c>
      <c r="B5158" s="196" t="s">
        <v>3762</v>
      </c>
      <c r="C5158" s="196" t="s">
        <v>3106</v>
      </c>
      <c r="D5158" s="196" t="s">
        <v>4012</v>
      </c>
      <c r="E5158" s="197" t="s">
        <v>11</v>
      </c>
      <c r="F5158" s="196" t="s">
        <v>11</v>
      </c>
      <c r="G5158" s="196">
        <v>105179</v>
      </c>
      <c r="H5158" s="196" t="s">
        <v>5305</v>
      </c>
      <c r="I5158" s="196" t="s">
        <v>96</v>
      </c>
      <c r="J5158" s="196" t="s">
        <v>62</v>
      </c>
      <c r="K5158" s="197">
        <v>10.34</v>
      </c>
      <c r="L5158" s="196" t="s">
        <v>63</v>
      </c>
      <c r="M5158"/>
    </row>
    <row r="5159" spans="1:13" ht="13.5" hidden="1" x14ac:dyDescent="0.25">
      <c r="A5159" s="196" t="s">
        <v>3761</v>
      </c>
      <c r="B5159" s="196" t="s">
        <v>3762</v>
      </c>
      <c r="C5159" s="196" t="s">
        <v>3106</v>
      </c>
      <c r="D5159" s="196" t="s">
        <v>4012</v>
      </c>
      <c r="E5159" s="197" t="s">
        <v>11</v>
      </c>
      <c r="F5159" s="196" t="s">
        <v>11</v>
      </c>
      <c r="G5159" s="196">
        <v>105180</v>
      </c>
      <c r="H5159" s="196" t="s">
        <v>5306</v>
      </c>
      <c r="I5159" s="196" t="s">
        <v>96</v>
      </c>
      <c r="J5159" s="196" t="s">
        <v>62</v>
      </c>
      <c r="K5159" s="197">
        <v>14.14</v>
      </c>
      <c r="L5159" s="196" t="s">
        <v>63</v>
      </c>
      <c r="M5159"/>
    </row>
    <row r="5160" spans="1:13" ht="13.5" hidden="1" x14ac:dyDescent="0.25">
      <c r="A5160" s="196" t="s">
        <v>3761</v>
      </c>
      <c r="B5160" s="196" t="s">
        <v>3762</v>
      </c>
      <c r="C5160" s="196" t="s">
        <v>3106</v>
      </c>
      <c r="D5160" s="196" t="s">
        <v>4012</v>
      </c>
      <c r="E5160" s="197" t="s">
        <v>11</v>
      </c>
      <c r="F5160" s="196" t="s">
        <v>11</v>
      </c>
      <c r="G5160" s="196">
        <v>105181</v>
      </c>
      <c r="H5160" s="196" t="s">
        <v>5307</v>
      </c>
      <c r="I5160" s="196" t="s">
        <v>96</v>
      </c>
      <c r="J5160" s="196" t="s">
        <v>62</v>
      </c>
      <c r="K5160" s="197">
        <v>19.11</v>
      </c>
      <c r="L5160" s="196" t="s">
        <v>63</v>
      </c>
      <c r="M5160"/>
    </row>
    <row r="5161" spans="1:13" ht="13.5" hidden="1" x14ac:dyDescent="0.25">
      <c r="A5161" s="196" t="s">
        <v>3761</v>
      </c>
      <c r="B5161" s="196" t="s">
        <v>3762</v>
      </c>
      <c r="C5161" s="196" t="s">
        <v>3106</v>
      </c>
      <c r="D5161" s="196" t="s">
        <v>4012</v>
      </c>
      <c r="E5161" s="197" t="s">
        <v>11</v>
      </c>
      <c r="F5161" s="196" t="s">
        <v>11</v>
      </c>
      <c r="G5161" s="196">
        <v>105182</v>
      </c>
      <c r="H5161" s="196" t="s">
        <v>5308</v>
      </c>
      <c r="I5161" s="196" t="s">
        <v>96</v>
      </c>
      <c r="J5161" s="196" t="s">
        <v>62</v>
      </c>
      <c r="K5161" s="197">
        <v>42.1</v>
      </c>
      <c r="L5161" s="196" t="s">
        <v>63</v>
      </c>
      <c r="M5161"/>
    </row>
    <row r="5162" spans="1:13" ht="13.5" hidden="1" x14ac:dyDescent="0.25">
      <c r="A5162" s="196" t="s">
        <v>3761</v>
      </c>
      <c r="B5162" s="196" t="s">
        <v>3762</v>
      </c>
      <c r="C5162" s="196" t="s">
        <v>3106</v>
      </c>
      <c r="D5162" s="196" t="s">
        <v>4012</v>
      </c>
      <c r="E5162" s="197" t="s">
        <v>11</v>
      </c>
      <c r="F5162" s="196" t="s">
        <v>11</v>
      </c>
      <c r="G5162" s="196">
        <v>105183</v>
      </c>
      <c r="H5162" s="196" t="s">
        <v>5309</v>
      </c>
      <c r="I5162" s="196" t="s">
        <v>96</v>
      </c>
      <c r="J5162" s="196" t="s">
        <v>62</v>
      </c>
      <c r="K5162" s="197">
        <v>86.18</v>
      </c>
      <c r="L5162" s="196" t="s">
        <v>63</v>
      </c>
      <c r="M5162"/>
    </row>
    <row r="5163" spans="1:13" ht="13.5" hidden="1" x14ac:dyDescent="0.25">
      <c r="A5163" s="196" t="s">
        <v>3761</v>
      </c>
      <c r="B5163" s="196" t="s">
        <v>3762</v>
      </c>
      <c r="C5163" s="196" t="s">
        <v>3106</v>
      </c>
      <c r="D5163" s="196" t="s">
        <v>4012</v>
      </c>
      <c r="E5163" s="197" t="s">
        <v>11</v>
      </c>
      <c r="F5163" s="196" t="s">
        <v>11</v>
      </c>
      <c r="G5163" s="196">
        <v>105184</v>
      </c>
      <c r="H5163" s="196" t="s">
        <v>5310</v>
      </c>
      <c r="I5163" s="196" t="s">
        <v>96</v>
      </c>
      <c r="J5163" s="196" t="s">
        <v>62</v>
      </c>
      <c r="K5163" s="197">
        <v>106.82</v>
      </c>
      <c r="L5163" s="196" t="s">
        <v>63</v>
      </c>
      <c r="M5163"/>
    </row>
    <row r="5164" spans="1:13" ht="13.5" hidden="1" x14ac:dyDescent="0.25">
      <c r="A5164" s="196" t="s">
        <v>3761</v>
      </c>
      <c r="B5164" s="196" t="s">
        <v>3762</v>
      </c>
      <c r="C5164" s="196" t="s">
        <v>3106</v>
      </c>
      <c r="D5164" s="196" t="s">
        <v>4012</v>
      </c>
      <c r="E5164" s="197" t="s">
        <v>11</v>
      </c>
      <c r="F5164" s="196" t="s">
        <v>11</v>
      </c>
      <c r="G5164" s="196">
        <v>105189</v>
      </c>
      <c r="H5164" s="196" t="s">
        <v>5311</v>
      </c>
      <c r="I5164" s="196" t="s">
        <v>96</v>
      </c>
      <c r="J5164" s="196" t="s">
        <v>62</v>
      </c>
      <c r="K5164" s="197">
        <v>22.8</v>
      </c>
      <c r="L5164" s="196" t="s">
        <v>63</v>
      </c>
      <c r="M5164"/>
    </row>
    <row r="5165" spans="1:13" ht="13.5" hidden="1" x14ac:dyDescent="0.25">
      <c r="A5165" s="196" t="s">
        <v>3761</v>
      </c>
      <c r="B5165" s="196" t="s">
        <v>3762</v>
      </c>
      <c r="C5165" s="196" t="s">
        <v>3106</v>
      </c>
      <c r="D5165" s="196" t="s">
        <v>4012</v>
      </c>
      <c r="E5165" s="197" t="s">
        <v>11</v>
      </c>
      <c r="F5165" s="196" t="s">
        <v>11</v>
      </c>
      <c r="G5165" s="196">
        <v>105190</v>
      </c>
      <c r="H5165" s="196" t="s">
        <v>5312</v>
      </c>
      <c r="I5165" s="196" t="s">
        <v>96</v>
      </c>
      <c r="J5165" s="196" t="s">
        <v>62</v>
      </c>
      <c r="K5165" s="197">
        <v>27.95</v>
      </c>
      <c r="L5165" s="196" t="s">
        <v>63</v>
      </c>
      <c r="M5165"/>
    </row>
    <row r="5166" spans="1:13" ht="13.5" hidden="1" x14ac:dyDescent="0.25">
      <c r="A5166" s="196" t="s">
        <v>3761</v>
      </c>
      <c r="B5166" s="196" t="s">
        <v>3762</v>
      </c>
      <c r="C5166" s="196" t="s">
        <v>3106</v>
      </c>
      <c r="D5166" s="196" t="s">
        <v>4012</v>
      </c>
      <c r="E5166" s="197" t="s">
        <v>11</v>
      </c>
      <c r="F5166" s="196" t="s">
        <v>11</v>
      </c>
      <c r="G5166" s="196">
        <v>105193</v>
      </c>
      <c r="H5166" s="196" t="s">
        <v>5313</v>
      </c>
      <c r="I5166" s="196" t="s">
        <v>96</v>
      </c>
      <c r="J5166" s="196" t="s">
        <v>62</v>
      </c>
      <c r="K5166" s="197">
        <v>170.38</v>
      </c>
      <c r="L5166" s="196" t="s">
        <v>63</v>
      </c>
      <c r="M5166"/>
    </row>
    <row r="5167" spans="1:13" ht="13.5" hidden="1" x14ac:dyDescent="0.25">
      <c r="A5167" s="196" t="s">
        <v>3761</v>
      </c>
      <c r="B5167" s="196" t="s">
        <v>3762</v>
      </c>
      <c r="C5167" s="196" t="s">
        <v>3106</v>
      </c>
      <c r="D5167" s="196" t="s">
        <v>4012</v>
      </c>
      <c r="E5167" s="197" t="s">
        <v>11</v>
      </c>
      <c r="F5167" s="196" t="s">
        <v>11</v>
      </c>
      <c r="G5167" s="196">
        <v>105194</v>
      </c>
      <c r="H5167" s="196" t="s">
        <v>5314</v>
      </c>
      <c r="I5167" s="196" t="s">
        <v>96</v>
      </c>
      <c r="J5167" s="196" t="s">
        <v>62</v>
      </c>
      <c r="K5167" s="197">
        <v>97.88</v>
      </c>
      <c r="L5167" s="196" t="s">
        <v>63</v>
      </c>
      <c r="M5167"/>
    </row>
    <row r="5168" spans="1:13" ht="13.5" hidden="1" x14ac:dyDescent="0.25">
      <c r="A5168" s="196" t="s">
        <v>3761</v>
      </c>
      <c r="B5168" s="196" t="s">
        <v>3762</v>
      </c>
      <c r="C5168" s="196" t="s">
        <v>3106</v>
      </c>
      <c r="D5168" s="196" t="s">
        <v>4012</v>
      </c>
      <c r="E5168" s="197" t="s">
        <v>11</v>
      </c>
      <c r="F5168" s="196" t="s">
        <v>11</v>
      </c>
      <c r="G5168" s="196">
        <v>105195</v>
      </c>
      <c r="H5168" s="196" t="s">
        <v>5315</v>
      </c>
      <c r="I5168" s="196" t="s">
        <v>96</v>
      </c>
      <c r="J5168" s="196" t="s">
        <v>62</v>
      </c>
      <c r="K5168" s="197">
        <v>246.12</v>
      </c>
      <c r="L5168" s="196" t="s">
        <v>63</v>
      </c>
      <c r="M5168"/>
    </row>
    <row r="5169" spans="1:13" ht="13.5" hidden="1" x14ac:dyDescent="0.25">
      <c r="A5169" s="196" t="s">
        <v>3761</v>
      </c>
      <c r="B5169" s="196" t="s">
        <v>3762</v>
      </c>
      <c r="C5169" s="196" t="s">
        <v>3106</v>
      </c>
      <c r="D5169" s="196" t="s">
        <v>4012</v>
      </c>
      <c r="E5169" s="197" t="s">
        <v>11</v>
      </c>
      <c r="F5169" s="196" t="s">
        <v>11</v>
      </c>
      <c r="G5169" s="196">
        <v>105196</v>
      </c>
      <c r="H5169" s="196" t="s">
        <v>5316</v>
      </c>
      <c r="I5169" s="196" t="s">
        <v>96</v>
      </c>
      <c r="J5169" s="196" t="s">
        <v>62</v>
      </c>
      <c r="K5169" s="197">
        <v>261.62</v>
      </c>
      <c r="L5169" s="196" t="s">
        <v>63</v>
      </c>
      <c r="M5169"/>
    </row>
    <row r="5170" spans="1:13" ht="13.5" hidden="1" x14ac:dyDescent="0.25">
      <c r="A5170" s="196" t="s">
        <v>3761</v>
      </c>
      <c r="B5170" s="196" t="s">
        <v>3762</v>
      </c>
      <c r="C5170" s="196" t="s">
        <v>3106</v>
      </c>
      <c r="D5170" s="196" t="s">
        <v>4012</v>
      </c>
      <c r="E5170" s="197" t="s">
        <v>11</v>
      </c>
      <c r="F5170" s="196" t="s">
        <v>11</v>
      </c>
      <c r="G5170" s="196">
        <v>105197</v>
      </c>
      <c r="H5170" s="196" t="s">
        <v>5317</v>
      </c>
      <c r="I5170" s="196" t="s">
        <v>96</v>
      </c>
      <c r="J5170" s="196" t="s">
        <v>62</v>
      </c>
      <c r="K5170" s="197">
        <v>180.95</v>
      </c>
      <c r="L5170" s="196" t="s">
        <v>63</v>
      </c>
      <c r="M5170"/>
    </row>
    <row r="5171" spans="1:13" ht="13.5" hidden="1" x14ac:dyDescent="0.25">
      <c r="A5171" s="196" t="s">
        <v>3761</v>
      </c>
      <c r="B5171" s="196" t="s">
        <v>3762</v>
      </c>
      <c r="C5171" s="196" t="s">
        <v>3106</v>
      </c>
      <c r="D5171" s="196" t="s">
        <v>4012</v>
      </c>
      <c r="E5171" s="197" t="s">
        <v>11</v>
      </c>
      <c r="F5171" s="196" t="s">
        <v>11</v>
      </c>
      <c r="G5171" s="196">
        <v>105198</v>
      </c>
      <c r="H5171" s="196" t="s">
        <v>5318</v>
      </c>
      <c r="I5171" s="196" t="s">
        <v>96</v>
      </c>
      <c r="J5171" s="196" t="s">
        <v>62</v>
      </c>
      <c r="K5171" s="197">
        <v>370.01</v>
      </c>
      <c r="L5171" s="196" t="s">
        <v>63</v>
      </c>
      <c r="M5171"/>
    </row>
    <row r="5172" spans="1:13" ht="13.5" hidden="1" x14ac:dyDescent="0.25">
      <c r="A5172" s="196" t="s">
        <v>3761</v>
      </c>
      <c r="B5172" s="196" t="s">
        <v>3762</v>
      </c>
      <c r="C5172" s="196" t="s">
        <v>3106</v>
      </c>
      <c r="D5172" s="196" t="s">
        <v>4012</v>
      </c>
      <c r="E5172" s="197" t="s">
        <v>11</v>
      </c>
      <c r="F5172" s="196" t="s">
        <v>11</v>
      </c>
      <c r="G5172" s="196">
        <v>105199</v>
      </c>
      <c r="H5172" s="196" t="s">
        <v>5319</v>
      </c>
      <c r="I5172" s="196" t="s">
        <v>96</v>
      </c>
      <c r="J5172" s="196" t="s">
        <v>62</v>
      </c>
      <c r="K5172" s="197">
        <v>238.19</v>
      </c>
      <c r="L5172" s="196" t="s">
        <v>63</v>
      </c>
      <c r="M5172"/>
    </row>
    <row r="5173" spans="1:13" ht="13.5" hidden="1" x14ac:dyDescent="0.25">
      <c r="A5173" s="196" t="s">
        <v>3761</v>
      </c>
      <c r="B5173" s="196" t="s">
        <v>3762</v>
      </c>
      <c r="C5173" s="196" t="s">
        <v>3106</v>
      </c>
      <c r="D5173" s="196" t="s">
        <v>4012</v>
      </c>
      <c r="E5173" s="197" t="s">
        <v>11</v>
      </c>
      <c r="F5173" s="196" t="s">
        <v>11</v>
      </c>
      <c r="G5173" s="196">
        <v>105200</v>
      </c>
      <c r="H5173" s="196" t="s">
        <v>5320</v>
      </c>
      <c r="I5173" s="196" t="s">
        <v>96</v>
      </c>
      <c r="J5173" s="196" t="s">
        <v>62</v>
      </c>
      <c r="K5173" s="197">
        <v>143.57</v>
      </c>
      <c r="L5173" s="196" t="s">
        <v>63</v>
      </c>
      <c r="M5173"/>
    </row>
    <row r="5174" spans="1:13" ht="13.5" hidden="1" x14ac:dyDescent="0.25">
      <c r="A5174" s="196" t="s">
        <v>3761</v>
      </c>
      <c r="B5174" s="196" t="s">
        <v>3762</v>
      </c>
      <c r="C5174" s="196" t="s">
        <v>3106</v>
      </c>
      <c r="D5174" s="196" t="s">
        <v>4012</v>
      </c>
      <c r="E5174" s="197" t="s">
        <v>11</v>
      </c>
      <c r="F5174" s="196" t="s">
        <v>11</v>
      </c>
      <c r="G5174" s="196">
        <v>105201</v>
      </c>
      <c r="H5174" s="196" t="s">
        <v>5321</v>
      </c>
      <c r="I5174" s="196" t="s">
        <v>96</v>
      </c>
      <c r="J5174" s="196" t="s">
        <v>62</v>
      </c>
      <c r="K5174" s="197">
        <v>325.10000000000002</v>
      </c>
      <c r="L5174" s="196" t="s">
        <v>63</v>
      </c>
      <c r="M5174"/>
    </row>
    <row r="5175" spans="1:13" ht="13.5" hidden="1" x14ac:dyDescent="0.25">
      <c r="A5175" s="196" t="s">
        <v>3761</v>
      </c>
      <c r="B5175" s="196" t="s">
        <v>3762</v>
      </c>
      <c r="C5175" s="196" t="s">
        <v>3106</v>
      </c>
      <c r="D5175" s="196" t="s">
        <v>4012</v>
      </c>
      <c r="E5175" s="197" t="s">
        <v>11</v>
      </c>
      <c r="F5175" s="196" t="s">
        <v>11</v>
      </c>
      <c r="G5175" s="196">
        <v>105202</v>
      </c>
      <c r="H5175" s="196" t="s">
        <v>5322</v>
      </c>
      <c r="I5175" s="196" t="s">
        <v>96</v>
      </c>
      <c r="J5175" s="196" t="s">
        <v>62</v>
      </c>
      <c r="K5175" s="197">
        <v>294.22000000000003</v>
      </c>
      <c r="L5175" s="196" t="s">
        <v>63</v>
      </c>
      <c r="M5175"/>
    </row>
    <row r="5176" spans="1:13" ht="13.5" hidden="1" x14ac:dyDescent="0.25">
      <c r="A5176" s="196" t="s">
        <v>3761</v>
      </c>
      <c r="B5176" s="196" t="s">
        <v>3762</v>
      </c>
      <c r="C5176" s="196" t="s">
        <v>3106</v>
      </c>
      <c r="D5176" s="196" t="s">
        <v>4012</v>
      </c>
      <c r="E5176" s="197" t="s">
        <v>11</v>
      </c>
      <c r="F5176" s="196" t="s">
        <v>11</v>
      </c>
      <c r="G5176" s="196">
        <v>105203</v>
      </c>
      <c r="H5176" s="196" t="s">
        <v>5323</v>
      </c>
      <c r="I5176" s="196" t="s">
        <v>96</v>
      </c>
      <c r="J5176" s="196" t="s">
        <v>62</v>
      </c>
      <c r="K5176" s="197">
        <v>180.17</v>
      </c>
      <c r="L5176" s="196" t="s">
        <v>63</v>
      </c>
      <c r="M5176"/>
    </row>
    <row r="5177" spans="1:13" ht="13.5" hidden="1" x14ac:dyDescent="0.25">
      <c r="A5177" s="196" t="s">
        <v>3761</v>
      </c>
      <c r="B5177" s="196" t="s">
        <v>3762</v>
      </c>
      <c r="C5177" s="196" t="s">
        <v>3106</v>
      </c>
      <c r="D5177" s="196" t="s">
        <v>4012</v>
      </c>
      <c r="E5177" s="197" t="s">
        <v>11</v>
      </c>
      <c r="F5177" s="196" t="s">
        <v>11</v>
      </c>
      <c r="G5177" s="196">
        <v>105204</v>
      </c>
      <c r="H5177" s="196" t="s">
        <v>5324</v>
      </c>
      <c r="I5177" s="196" t="s">
        <v>96</v>
      </c>
      <c r="J5177" s="196" t="s">
        <v>62</v>
      </c>
      <c r="K5177" s="197">
        <v>390.67</v>
      </c>
      <c r="L5177" s="196" t="s">
        <v>63</v>
      </c>
      <c r="M5177"/>
    </row>
    <row r="5178" spans="1:13" ht="13.5" hidden="1" x14ac:dyDescent="0.25">
      <c r="A5178" s="196" t="s">
        <v>3761</v>
      </c>
      <c r="B5178" s="196" t="s">
        <v>3762</v>
      </c>
      <c r="C5178" s="196" t="s">
        <v>3106</v>
      </c>
      <c r="D5178" s="196" t="s">
        <v>4012</v>
      </c>
      <c r="E5178" s="197" t="s">
        <v>11</v>
      </c>
      <c r="F5178" s="196" t="s">
        <v>11</v>
      </c>
      <c r="G5178" s="196">
        <v>105205</v>
      </c>
      <c r="H5178" s="196" t="s">
        <v>5325</v>
      </c>
      <c r="I5178" s="196" t="s">
        <v>96</v>
      </c>
      <c r="J5178" s="196" t="s">
        <v>62</v>
      </c>
      <c r="K5178" s="197">
        <v>272.11</v>
      </c>
      <c r="L5178" s="196" t="s">
        <v>63</v>
      </c>
      <c r="M5178"/>
    </row>
    <row r="5179" spans="1:13" ht="13.5" hidden="1" x14ac:dyDescent="0.25">
      <c r="A5179" s="196" t="s">
        <v>3761</v>
      </c>
      <c r="B5179" s="196" t="s">
        <v>3762</v>
      </c>
      <c r="C5179" s="196" t="s">
        <v>3106</v>
      </c>
      <c r="D5179" s="196" t="s">
        <v>4012</v>
      </c>
      <c r="E5179" s="197" t="s">
        <v>11</v>
      </c>
      <c r="F5179" s="196" t="s">
        <v>11</v>
      </c>
      <c r="G5179" s="196">
        <v>105206</v>
      </c>
      <c r="H5179" s="196" t="s">
        <v>5326</v>
      </c>
      <c r="I5179" s="196" t="s">
        <v>96</v>
      </c>
      <c r="J5179" s="196" t="s">
        <v>62</v>
      </c>
      <c r="K5179" s="197">
        <v>171.87</v>
      </c>
      <c r="L5179" s="196" t="s">
        <v>63</v>
      </c>
      <c r="M5179"/>
    </row>
    <row r="5180" spans="1:13" ht="13.5" hidden="1" x14ac:dyDescent="0.25">
      <c r="A5180" s="196" t="s">
        <v>3761</v>
      </c>
      <c r="B5180" s="196" t="s">
        <v>3762</v>
      </c>
      <c r="C5180" s="196" t="s">
        <v>3106</v>
      </c>
      <c r="D5180" s="196" t="s">
        <v>4012</v>
      </c>
      <c r="E5180" s="197" t="s">
        <v>11</v>
      </c>
      <c r="F5180" s="196" t="s">
        <v>11</v>
      </c>
      <c r="G5180" s="196">
        <v>105207</v>
      </c>
      <c r="H5180" s="196" t="s">
        <v>5327</v>
      </c>
      <c r="I5180" s="196" t="s">
        <v>96</v>
      </c>
      <c r="J5180" s="196" t="s">
        <v>62</v>
      </c>
      <c r="K5180" s="197">
        <v>379.61</v>
      </c>
      <c r="L5180" s="196" t="s">
        <v>63</v>
      </c>
      <c r="M5180"/>
    </row>
    <row r="5181" spans="1:13" ht="13.5" hidden="1" x14ac:dyDescent="0.25">
      <c r="A5181" s="196" t="s">
        <v>3761</v>
      </c>
      <c r="B5181" s="196" t="s">
        <v>3762</v>
      </c>
      <c r="C5181" s="196" t="s">
        <v>3106</v>
      </c>
      <c r="D5181" s="196" t="s">
        <v>4012</v>
      </c>
      <c r="E5181" s="197" t="s">
        <v>11</v>
      </c>
      <c r="F5181" s="196" t="s">
        <v>11</v>
      </c>
      <c r="G5181" s="196">
        <v>105208</v>
      </c>
      <c r="H5181" s="196" t="s">
        <v>5328</v>
      </c>
      <c r="I5181" s="196" t="s">
        <v>96</v>
      </c>
      <c r="J5181" s="196" t="s">
        <v>62</v>
      </c>
      <c r="K5181" s="197">
        <v>357.14</v>
      </c>
      <c r="L5181" s="196" t="s">
        <v>63</v>
      </c>
      <c r="M5181"/>
    </row>
    <row r="5182" spans="1:13" ht="13.5" hidden="1" x14ac:dyDescent="0.25">
      <c r="A5182" s="196" t="s">
        <v>3761</v>
      </c>
      <c r="B5182" s="196" t="s">
        <v>3762</v>
      </c>
      <c r="C5182" s="196" t="s">
        <v>3106</v>
      </c>
      <c r="D5182" s="196" t="s">
        <v>4012</v>
      </c>
      <c r="E5182" s="197" t="s">
        <v>11</v>
      </c>
      <c r="F5182" s="196" t="s">
        <v>11</v>
      </c>
      <c r="G5182" s="196">
        <v>105209</v>
      </c>
      <c r="H5182" s="196" t="s">
        <v>5329</v>
      </c>
      <c r="I5182" s="196" t="s">
        <v>96</v>
      </c>
      <c r="J5182" s="196" t="s">
        <v>62</v>
      </c>
      <c r="K5182" s="197">
        <v>175.35</v>
      </c>
      <c r="L5182" s="196" t="s">
        <v>63</v>
      </c>
      <c r="M5182"/>
    </row>
    <row r="5183" spans="1:13" ht="13.5" hidden="1" x14ac:dyDescent="0.25">
      <c r="A5183" s="196" t="s">
        <v>3761</v>
      </c>
      <c r="B5183" s="196" t="s">
        <v>3762</v>
      </c>
      <c r="C5183" s="196" t="s">
        <v>3106</v>
      </c>
      <c r="D5183" s="196" t="s">
        <v>4012</v>
      </c>
      <c r="E5183" s="197" t="s">
        <v>11</v>
      </c>
      <c r="F5183" s="196" t="s">
        <v>11</v>
      </c>
      <c r="G5183" s="196">
        <v>105210</v>
      </c>
      <c r="H5183" s="196" t="s">
        <v>5330</v>
      </c>
      <c r="I5183" s="196" t="s">
        <v>96</v>
      </c>
      <c r="J5183" s="196" t="s">
        <v>62</v>
      </c>
      <c r="K5183" s="197">
        <v>460.47</v>
      </c>
      <c r="L5183" s="196" t="s">
        <v>63</v>
      </c>
      <c r="M5183"/>
    </row>
    <row r="5184" spans="1:13" ht="13.5" hidden="1" x14ac:dyDescent="0.25">
      <c r="A5184" s="196" t="s">
        <v>3761</v>
      </c>
      <c r="B5184" s="196" t="s">
        <v>3762</v>
      </c>
      <c r="C5184" s="196" t="s">
        <v>3106</v>
      </c>
      <c r="D5184" s="196" t="s">
        <v>4012</v>
      </c>
      <c r="E5184" s="197" t="s">
        <v>11</v>
      </c>
      <c r="F5184" s="196" t="s">
        <v>11</v>
      </c>
      <c r="G5184" s="196">
        <v>105211</v>
      </c>
      <c r="H5184" s="196" t="s">
        <v>5331</v>
      </c>
      <c r="I5184" s="196" t="s">
        <v>96</v>
      </c>
      <c r="J5184" s="196" t="s">
        <v>62</v>
      </c>
      <c r="K5184" s="197">
        <v>275.75</v>
      </c>
      <c r="L5184" s="196" t="s">
        <v>63</v>
      </c>
      <c r="M5184"/>
    </row>
    <row r="5185" spans="1:13" ht="13.5" hidden="1" x14ac:dyDescent="0.25">
      <c r="A5185" s="196" t="s">
        <v>3761</v>
      </c>
      <c r="B5185" s="196" t="s">
        <v>3762</v>
      </c>
      <c r="C5185" s="196" t="s">
        <v>3106</v>
      </c>
      <c r="D5185" s="196" t="s">
        <v>4012</v>
      </c>
      <c r="E5185" s="197" t="s">
        <v>11</v>
      </c>
      <c r="F5185" s="196" t="s">
        <v>11</v>
      </c>
      <c r="G5185" s="196">
        <v>105212</v>
      </c>
      <c r="H5185" s="196" t="s">
        <v>5332</v>
      </c>
      <c r="I5185" s="196" t="s">
        <v>96</v>
      </c>
      <c r="J5185" s="196" t="s">
        <v>62</v>
      </c>
      <c r="K5185" s="197">
        <v>273.27</v>
      </c>
      <c r="L5185" s="196" t="s">
        <v>63</v>
      </c>
      <c r="M5185"/>
    </row>
    <row r="5186" spans="1:13" ht="13.5" hidden="1" x14ac:dyDescent="0.25">
      <c r="A5186" s="196" t="s">
        <v>3761</v>
      </c>
      <c r="B5186" s="196" t="s">
        <v>3762</v>
      </c>
      <c r="C5186" s="196" t="s">
        <v>3106</v>
      </c>
      <c r="D5186" s="196" t="s">
        <v>4012</v>
      </c>
      <c r="E5186" s="197" t="s">
        <v>11</v>
      </c>
      <c r="F5186" s="196" t="s">
        <v>11</v>
      </c>
      <c r="G5186" s="196">
        <v>105213</v>
      </c>
      <c r="H5186" s="196" t="s">
        <v>5333</v>
      </c>
      <c r="I5186" s="196" t="s">
        <v>96</v>
      </c>
      <c r="J5186" s="196" t="s">
        <v>62</v>
      </c>
      <c r="K5186" s="197">
        <v>190.73</v>
      </c>
      <c r="L5186" s="196" t="s">
        <v>63</v>
      </c>
      <c r="M5186"/>
    </row>
    <row r="5187" spans="1:13" ht="13.5" hidden="1" x14ac:dyDescent="0.25">
      <c r="A5187" s="196" t="s">
        <v>3761</v>
      </c>
      <c r="B5187" s="196" t="s">
        <v>3762</v>
      </c>
      <c r="C5187" s="196" t="s">
        <v>3106</v>
      </c>
      <c r="D5187" s="196" t="s">
        <v>4012</v>
      </c>
      <c r="E5187" s="197" t="s">
        <v>11</v>
      </c>
      <c r="F5187" s="196" t="s">
        <v>11</v>
      </c>
      <c r="G5187" s="196">
        <v>105214</v>
      </c>
      <c r="H5187" s="196" t="s">
        <v>5334</v>
      </c>
      <c r="I5187" s="196" t="s">
        <v>96</v>
      </c>
      <c r="J5187" s="196" t="s">
        <v>62</v>
      </c>
      <c r="K5187" s="197">
        <v>42.48</v>
      </c>
      <c r="L5187" s="196" t="s">
        <v>63</v>
      </c>
      <c r="M5187"/>
    </row>
    <row r="5188" spans="1:13" ht="13.5" hidden="1" x14ac:dyDescent="0.25">
      <c r="A5188" s="196" t="s">
        <v>3761</v>
      </c>
      <c r="B5188" s="196" t="s">
        <v>3762</v>
      </c>
      <c r="C5188" s="196" t="s">
        <v>3106</v>
      </c>
      <c r="D5188" s="196" t="s">
        <v>4012</v>
      </c>
      <c r="E5188" s="197" t="s">
        <v>11</v>
      </c>
      <c r="F5188" s="196" t="s">
        <v>11</v>
      </c>
      <c r="G5188" s="196">
        <v>105215</v>
      </c>
      <c r="H5188" s="196" t="s">
        <v>5335</v>
      </c>
      <c r="I5188" s="196" t="s">
        <v>96</v>
      </c>
      <c r="J5188" s="196" t="s">
        <v>62</v>
      </c>
      <c r="K5188" s="197">
        <v>9.56</v>
      </c>
      <c r="L5188" s="196" t="s">
        <v>63</v>
      </c>
      <c r="M5188"/>
    </row>
    <row r="5189" spans="1:13" ht="13.5" hidden="1" x14ac:dyDescent="0.25">
      <c r="A5189" s="196" t="s">
        <v>3761</v>
      </c>
      <c r="B5189" s="196" t="s">
        <v>3762</v>
      </c>
      <c r="C5189" s="196" t="s">
        <v>3106</v>
      </c>
      <c r="D5189" s="196" t="s">
        <v>4012</v>
      </c>
      <c r="E5189" s="197" t="s">
        <v>11</v>
      </c>
      <c r="F5189" s="196" t="s">
        <v>11</v>
      </c>
      <c r="G5189" s="196">
        <v>105216</v>
      </c>
      <c r="H5189" s="196" t="s">
        <v>5336</v>
      </c>
      <c r="I5189" s="196" t="s">
        <v>96</v>
      </c>
      <c r="J5189" s="196" t="s">
        <v>62</v>
      </c>
      <c r="K5189" s="197">
        <v>35.93</v>
      </c>
      <c r="L5189" s="196" t="s">
        <v>63</v>
      </c>
      <c r="M5189"/>
    </row>
    <row r="5190" spans="1:13" ht="13.5" hidden="1" x14ac:dyDescent="0.25">
      <c r="A5190" s="196" t="s">
        <v>3761</v>
      </c>
      <c r="B5190" s="196" t="s">
        <v>3762</v>
      </c>
      <c r="C5190" s="196" t="s">
        <v>3106</v>
      </c>
      <c r="D5190" s="196" t="s">
        <v>4012</v>
      </c>
      <c r="E5190" s="197" t="s">
        <v>11</v>
      </c>
      <c r="F5190" s="196" t="s">
        <v>11</v>
      </c>
      <c r="G5190" s="196">
        <v>105217</v>
      </c>
      <c r="H5190" s="196" t="s">
        <v>5337</v>
      </c>
      <c r="I5190" s="196" t="s">
        <v>96</v>
      </c>
      <c r="J5190" s="196" t="s">
        <v>62</v>
      </c>
      <c r="K5190" s="197">
        <v>40.53</v>
      </c>
      <c r="L5190" s="196" t="s">
        <v>63</v>
      </c>
      <c r="M5190"/>
    </row>
    <row r="5191" spans="1:13" ht="13.5" hidden="1" x14ac:dyDescent="0.25">
      <c r="A5191" s="196" t="s">
        <v>3761</v>
      </c>
      <c r="B5191" s="196" t="s">
        <v>3762</v>
      </c>
      <c r="C5191" s="196" t="s">
        <v>3106</v>
      </c>
      <c r="D5191" s="196" t="s">
        <v>4012</v>
      </c>
      <c r="E5191" s="197" t="s">
        <v>11</v>
      </c>
      <c r="F5191" s="196" t="s">
        <v>11</v>
      </c>
      <c r="G5191" s="196">
        <v>105218</v>
      </c>
      <c r="H5191" s="196" t="s">
        <v>5338</v>
      </c>
      <c r="I5191" s="196" t="s">
        <v>96</v>
      </c>
      <c r="J5191" s="196" t="s">
        <v>62</v>
      </c>
      <c r="K5191" s="197">
        <v>70.400000000000006</v>
      </c>
      <c r="L5191" s="196" t="s">
        <v>63</v>
      </c>
      <c r="M5191"/>
    </row>
    <row r="5192" spans="1:13" ht="13.5" hidden="1" x14ac:dyDescent="0.25">
      <c r="A5192" s="196" t="s">
        <v>3761</v>
      </c>
      <c r="B5192" s="196" t="s">
        <v>3762</v>
      </c>
      <c r="C5192" s="196" t="s">
        <v>3106</v>
      </c>
      <c r="D5192" s="196" t="s">
        <v>4012</v>
      </c>
      <c r="E5192" s="197" t="s">
        <v>11</v>
      </c>
      <c r="F5192" s="196" t="s">
        <v>11</v>
      </c>
      <c r="G5192" s="196">
        <v>105219</v>
      </c>
      <c r="H5192" s="196" t="s">
        <v>5339</v>
      </c>
      <c r="I5192" s="196" t="s">
        <v>96</v>
      </c>
      <c r="J5192" s="196" t="s">
        <v>62</v>
      </c>
      <c r="K5192" s="197">
        <v>11.99</v>
      </c>
      <c r="L5192" s="196" t="s">
        <v>63</v>
      </c>
      <c r="M5192"/>
    </row>
    <row r="5193" spans="1:13" ht="13.5" hidden="1" x14ac:dyDescent="0.25">
      <c r="A5193" s="196" t="s">
        <v>3761</v>
      </c>
      <c r="B5193" s="196" t="s">
        <v>3762</v>
      </c>
      <c r="C5193" s="196" t="s">
        <v>3106</v>
      </c>
      <c r="D5193" s="196" t="s">
        <v>4012</v>
      </c>
      <c r="E5193" s="197" t="s">
        <v>11</v>
      </c>
      <c r="F5193" s="196" t="s">
        <v>11</v>
      </c>
      <c r="G5193" s="196">
        <v>105220</v>
      </c>
      <c r="H5193" s="196" t="s">
        <v>5340</v>
      </c>
      <c r="I5193" s="196" t="s">
        <v>96</v>
      </c>
      <c r="J5193" s="196" t="s">
        <v>62</v>
      </c>
      <c r="K5193" s="197">
        <v>16.399999999999999</v>
      </c>
      <c r="L5193" s="196" t="s">
        <v>63</v>
      </c>
      <c r="M5193"/>
    </row>
    <row r="5194" spans="1:13" ht="13.5" hidden="1" x14ac:dyDescent="0.25">
      <c r="A5194" s="196" t="s">
        <v>3761</v>
      </c>
      <c r="B5194" s="196" t="s">
        <v>3762</v>
      </c>
      <c r="C5194" s="196" t="s">
        <v>3106</v>
      </c>
      <c r="D5194" s="196" t="s">
        <v>4012</v>
      </c>
      <c r="E5194" s="197" t="s">
        <v>11</v>
      </c>
      <c r="F5194" s="196" t="s">
        <v>11</v>
      </c>
      <c r="G5194" s="196">
        <v>105221</v>
      </c>
      <c r="H5194" s="196" t="s">
        <v>5341</v>
      </c>
      <c r="I5194" s="196" t="s">
        <v>96</v>
      </c>
      <c r="J5194" s="196" t="s">
        <v>62</v>
      </c>
      <c r="K5194" s="197">
        <v>25.25</v>
      </c>
      <c r="L5194" s="196" t="s">
        <v>63</v>
      </c>
      <c r="M5194"/>
    </row>
    <row r="5195" spans="1:13" ht="13.5" hidden="1" x14ac:dyDescent="0.25">
      <c r="A5195" s="196" t="s">
        <v>3761</v>
      </c>
      <c r="B5195" s="196" t="s">
        <v>3762</v>
      </c>
      <c r="C5195" s="196" t="s">
        <v>3106</v>
      </c>
      <c r="D5195" s="196" t="s">
        <v>4012</v>
      </c>
      <c r="E5195" s="197" t="s">
        <v>11</v>
      </c>
      <c r="F5195" s="196" t="s">
        <v>11</v>
      </c>
      <c r="G5195" s="196">
        <v>105222</v>
      </c>
      <c r="H5195" s="196" t="s">
        <v>5342</v>
      </c>
      <c r="I5195" s="196" t="s">
        <v>96</v>
      </c>
      <c r="J5195" s="196" t="s">
        <v>62</v>
      </c>
      <c r="K5195" s="197">
        <v>72.53</v>
      </c>
      <c r="L5195" s="196" t="s">
        <v>63</v>
      </c>
      <c r="M5195"/>
    </row>
    <row r="5196" spans="1:13" ht="13.5" hidden="1" x14ac:dyDescent="0.25">
      <c r="A5196" s="196" t="s">
        <v>3761</v>
      </c>
      <c r="B5196" s="196" t="s">
        <v>3762</v>
      </c>
      <c r="C5196" s="196" t="s">
        <v>3106</v>
      </c>
      <c r="D5196" s="196" t="s">
        <v>4012</v>
      </c>
      <c r="E5196" s="197" t="s">
        <v>11</v>
      </c>
      <c r="F5196" s="196" t="s">
        <v>11</v>
      </c>
      <c r="G5196" s="196">
        <v>105223</v>
      </c>
      <c r="H5196" s="196" t="s">
        <v>5343</v>
      </c>
      <c r="I5196" s="196" t="s">
        <v>96</v>
      </c>
      <c r="J5196" s="196" t="s">
        <v>62</v>
      </c>
      <c r="K5196" s="197">
        <v>166.42</v>
      </c>
      <c r="L5196" s="196" t="s">
        <v>63</v>
      </c>
      <c r="M5196"/>
    </row>
    <row r="5197" spans="1:13" ht="13.5" hidden="1" x14ac:dyDescent="0.25">
      <c r="A5197" s="196" t="s">
        <v>3761</v>
      </c>
      <c r="B5197" s="196" t="s">
        <v>3762</v>
      </c>
      <c r="C5197" s="196" t="s">
        <v>3106</v>
      </c>
      <c r="D5197" s="196" t="s">
        <v>4012</v>
      </c>
      <c r="E5197" s="197" t="s">
        <v>11</v>
      </c>
      <c r="F5197" s="196" t="s">
        <v>11</v>
      </c>
      <c r="G5197" s="196">
        <v>105224</v>
      </c>
      <c r="H5197" s="196" t="s">
        <v>5344</v>
      </c>
      <c r="I5197" s="196" t="s">
        <v>96</v>
      </c>
      <c r="J5197" s="196" t="s">
        <v>62</v>
      </c>
      <c r="K5197" s="197">
        <v>242.01</v>
      </c>
      <c r="L5197" s="196" t="s">
        <v>63</v>
      </c>
      <c r="M5197"/>
    </row>
    <row r="5198" spans="1:13" ht="13.5" hidden="1" x14ac:dyDescent="0.25">
      <c r="A5198" s="196" t="s">
        <v>3761</v>
      </c>
      <c r="B5198" s="196" t="s">
        <v>3762</v>
      </c>
      <c r="C5198" s="196" t="s">
        <v>3106</v>
      </c>
      <c r="D5198" s="196" t="s">
        <v>4012</v>
      </c>
      <c r="E5198" s="197" t="s">
        <v>11</v>
      </c>
      <c r="F5198" s="196" t="s">
        <v>11</v>
      </c>
      <c r="G5198" s="196">
        <v>105225</v>
      </c>
      <c r="H5198" s="196" t="s">
        <v>5345</v>
      </c>
      <c r="I5198" s="196" t="s">
        <v>96</v>
      </c>
      <c r="J5198" s="196" t="s">
        <v>62</v>
      </c>
      <c r="K5198" s="197">
        <v>17.73</v>
      </c>
      <c r="L5198" s="196" t="s">
        <v>63</v>
      </c>
      <c r="M5198"/>
    </row>
    <row r="5199" spans="1:13" ht="13.5" hidden="1" x14ac:dyDescent="0.25">
      <c r="A5199" s="196" t="s">
        <v>3761</v>
      </c>
      <c r="B5199" s="196" t="s">
        <v>3762</v>
      </c>
      <c r="C5199" s="196" t="s">
        <v>3106</v>
      </c>
      <c r="D5199" s="196" t="s">
        <v>4012</v>
      </c>
      <c r="E5199" s="197" t="s">
        <v>11</v>
      </c>
      <c r="F5199" s="196" t="s">
        <v>11</v>
      </c>
      <c r="G5199" s="196">
        <v>105226</v>
      </c>
      <c r="H5199" s="196" t="s">
        <v>5346</v>
      </c>
      <c r="I5199" s="196" t="s">
        <v>96</v>
      </c>
      <c r="J5199" s="196" t="s">
        <v>62</v>
      </c>
      <c r="K5199" s="197">
        <v>41.25</v>
      </c>
      <c r="L5199" s="196" t="s">
        <v>63</v>
      </c>
      <c r="M5199"/>
    </row>
    <row r="5200" spans="1:13" ht="13.5" hidden="1" x14ac:dyDescent="0.25">
      <c r="A5200" s="196" t="s">
        <v>3761</v>
      </c>
      <c r="B5200" s="196" t="s">
        <v>3762</v>
      </c>
      <c r="C5200" s="196" t="s">
        <v>3106</v>
      </c>
      <c r="D5200" s="196" t="s">
        <v>4012</v>
      </c>
      <c r="E5200" s="197" t="s">
        <v>11</v>
      </c>
      <c r="F5200" s="196" t="s">
        <v>11</v>
      </c>
      <c r="G5200" s="196">
        <v>105227</v>
      </c>
      <c r="H5200" s="196" t="s">
        <v>5347</v>
      </c>
      <c r="I5200" s="196" t="s">
        <v>96</v>
      </c>
      <c r="J5200" s="196" t="s">
        <v>62</v>
      </c>
      <c r="K5200" s="197">
        <v>59.11</v>
      </c>
      <c r="L5200" s="196" t="s">
        <v>63</v>
      </c>
      <c r="M5200"/>
    </row>
    <row r="5201" spans="1:13" ht="13.5" hidden="1" x14ac:dyDescent="0.25">
      <c r="A5201" s="196" t="s">
        <v>3761</v>
      </c>
      <c r="B5201" s="196" t="s">
        <v>3762</v>
      </c>
      <c r="C5201" s="196" t="s">
        <v>3106</v>
      </c>
      <c r="D5201" s="196" t="s">
        <v>4012</v>
      </c>
      <c r="E5201" s="197" t="s">
        <v>11</v>
      </c>
      <c r="F5201" s="196" t="s">
        <v>11</v>
      </c>
      <c r="G5201" s="196">
        <v>105228</v>
      </c>
      <c r="H5201" s="196" t="s">
        <v>5348</v>
      </c>
      <c r="I5201" s="196" t="s">
        <v>96</v>
      </c>
      <c r="J5201" s="196" t="s">
        <v>62</v>
      </c>
      <c r="K5201" s="197">
        <v>12.16</v>
      </c>
      <c r="L5201" s="196" t="s">
        <v>63</v>
      </c>
      <c r="M5201"/>
    </row>
    <row r="5202" spans="1:13" ht="13.5" hidden="1" x14ac:dyDescent="0.25">
      <c r="A5202" s="196" t="s">
        <v>3761</v>
      </c>
      <c r="B5202" s="196" t="s">
        <v>3762</v>
      </c>
      <c r="C5202" s="196" t="s">
        <v>3106</v>
      </c>
      <c r="D5202" s="196" t="s">
        <v>4012</v>
      </c>
      <c r="E5202" s="197" t="s">
        <v>11</v>
      </c>
      <c r="F5202" s="196" t="s">
        <v>11</v>
      </c>
      <c r="G5202" s="196">
        <v>105229</v>
      </c>
      <c r="H5202" s="196" t="s">
        <v>5349</v>
      </c>
      <c r="I5202" s="196" t="s">
        <v>96</v>
      </c>
      <c r="J5202" s="196" t="s">
        <v>62</v>
      </c>
      <c r="K5202" s="197">
        <v>27.65</v>
      </c>
      <c r="L5202" s="196" t="s">
        <v>63</v>
      </c>
      <c r="M5202"/>
    </row>
    <row r="5203" spans="1:13" ht="13.5" hidden="1" x14ac:dyDescent="0.25">
      <c r="A5203" s="196" t="s">
        <v>3761</v>
      </c>
      <c r="B5203" s="196" t="s">
        <v>3762</v>
      </c>
      <c r="C5203" s="196" t="s">
        <v>3106</v>
      </c>
      <c r="D5203" s="196" t="s">
        <v>4012</v>
      </c>
      <c r="E5203" s="197" t="s">
        <v>11</v>
      </c>
      <c r="F5203" s="196" t="s">
        <v>11</v>
      </c>
      <c r="G5203" s="196">
        <v>105230</v>
      </c>
      <c r="H5203" s="196" t="s">
        <v>5350</v>
      </c>
      <c r="I5203" s="196" t="s">
        <v>96</v>
      </c>
      <c r="J5203" s="196" t="s">
        <v>62</v>
      </c>
      <c r="K5203" s="197">
        <v>8.59</v>
      </c>
      <c r="L5203" s="196" t="s">
        <v>63</v>
      </c>
      <c r="M5203"/>
    </row>
    <row r="5204" spans="1:13" ht="13.5" hidden="1" x14ac:dyDescent="0.25">
      <c r="A5204" s="196" t="s">
        <v>3761</v>
      </c>
      <c r="B5204" s="196" t="s">
        <v>3762</v>
      </c>
      <c r="C5204" s="196" t="s">
        <v>3106</v>
      </c>
      <c r="D5204" s="196" t="s">
        <v>4012</v>
      </c>
      <c r="E5204" s="197" t="s">
        <v>11</v>
      </c>
      <c r="F5204" s="196" t="s">
        <v>11</v>
      </c>
      <c r="G5204" s="196">
        <v>105231</v>
      </c>
      <c r="H5204" s="196" t="s">
        <v>5351</v>
      </c>
      <c r="I5204" s="196" t="s">
        <v>96</v>
      </c>
      <c r="J5204" s="196" t="s">
        <v>62</v>
      </c>
      <c r="K5204" s="197">
        <v>10.039999999999999</v>
      </c>
      <c r="L5204" s="196" t="s">
        <v>63</v>
      </c>
      <c r="M5204"/>
    </row>
    <row r="5205" spans="1:13" ht="13.5" hidden="1" x14ac:dyDescent="0.25">
      <c r="A5205" s="196" t="s">
        <v>3761</v>
      </c>
      <c r="B5205" s="196" t="s">
        <v>3762</v>
      </c>
      <c r="C5205" s="196" t="s">
        <v>3106</v>
      </c>
      <c r="D5205" s="196" t="s">
        <v>4012</v>
      </c>
      <c r="E5205" s="197" t="s">
        <v>11</v>
      </c>
      <c r="F5205" s="196" t="s">
        <v>11</v>
      </c>
      <c r="G5205" s="196">
        <v>105232</v>
      </c>
      <c r="H5205" s="196" t="s">
        <v>5352</v>
      </c>
      <c r="I5205" s="196" t="s">
        <v>96</v>
      </c>
      <c r="J5205" s="196" t="s">
        <v>62</v>
      </c>
      <c r="K5205" s="197">
        <v>17.91</v>
      </c>
      <c r="L5205" s="196" t="s">
        <v>63</v>
      </c>
      <c r="M5205"/>
    </row>
    <row r="5206" spans="1:13" ht="13.5" hidden="1" x14ac:dyDescent="0.25">
      <c r="A5206" s="196" t="s">
        <v>3761</v>
      </c>
      <c r="B5206" s="196" t="s">
        <v>3762</v>
      </c>
      <c r="C5206" s="196" t="s">
        <v>3106</v>
      </c>
      <c r="D5206" s="196" t="s">
        <v>4012</v>
      </c>
      <c r="E5206" s="197" t="s">
        <v>11</v>
      </c>
      <c r="F5206" s="196" t="s">
        <v>11</v>
      </c>
      <c r="G5206" s="196">
        <v>105233</v>
      </c>
      <c r="H5206" s="196" t="s">
        <v>5353</v>
      </c>
      <c r="I5206" s="196" t="s">
        <v>96</v>
      </c>
      <c r="J5206" s="196" t="s">
        <v>62</v>
      </c>
      <c r="K5206" s="197">
        <v>8.33</v>
      </c>
      <c r="L5206" s="196" t="s">
        <v>63</v>
      </c>
      <c r="M5206"/>
    </row>
    <row r="5207" spans="1:13" ht="13.5" hidden="1" x14ac:dyDescent="0.25">
      <c r="A5207" s="196" t="s">
        <v>3761</v>
      </c>
      <c r="B5207" s="196" t="s">
        <v>3762</v>
      </c>
      <c r="C5207" s="196" t="s">
        <v>3106</v>
      </c>
      <c r="D5207" s="196" t="s">
        <v>4012</v>
      </c>
      <c r="E5207" s="197" t="s">
        <v>11</v>
      </c>
      <c r="F5207" s="196" t="s">
        <v>11</v>
      </c>
      <c r="G5207" s="196">
        <v>105234</v>
      </c>
      <c r="H5207" s="196" t="s">
        <v>5354</v>
      </c>
      <c r="I5207" s="196" t="s">
        <v>96</v>
      </c>
      <c r="J5207" s="196" t="s">
        <v>62</v>
      </c>
      <c r="K5207" s="197">
        <v>10.18</v>
      </c>
      <c r="L5207" s="196" t="s">
        <v>63</v>
      </c>
      <c r="M5207"/>
    </row>
    <row r="5208" spans="1:13" ht="13.5" hidden="1" x14ac:dyDescent="0.25">
      <c r="A5208" s="196" t="s">
        <v>3761</v>
      </c>
      <c r="B5208" s="196" t="s">
        <v>3762</v>
      </c>
      <c r="C5208" s="196" t="s">
        <v>5355</v>
      </c>
      <c r="D5208" s="196" t="s">
        <v>5356</v>
      </c>
      <c r="E5208" s="197" t="s">
        <v>11</v>
      </c>
      <c r="F5208" s="196" t="s">
        <v>11</v>
      </c>
      <c r="G5208" s="196">
        <v>97895</v>
      </c>
      <c r="H5208" s="196" t="s">
        <v>5357</v>
      </c>
      <c r="I5208" s="196" t="s">
        <v>96</v>
      </c>
      <c r="J5208" s="196" t="s">
        <v>62</v>
      </c>
      <c r="K5208" s="197">
        <v>195.58</v>
      </c>
      <c r="L5208" s="196" t="s">
        <v>63</v>
      </c>
      <c r="M5208"/>
    </row>
    <row r="5209" spans="1:13" ht="13.5" hidden="1" x14ac:dyDescent="0.25">
      <c r="A5209" s="196" t="s">
        <v>3761</v>
      </c>
      <c r="B5209" s="196" t="s">
        <v>3762</v>
      </c>
      <c r="C5209" s="196" t="s">
        <v>5355</v>
      </c>
      <c r="D5209" s="196" t="s">
        <v>5356</v>
      </c>
      <c r="E5209" s="197" t="s">
        <v>11</v>
      </c>
      <c r="F5209" s="196" t="s">
        <v>11</v>
      </c>
      <c r="G5209" s="196">
        <v>97896</v>
      </c>
      <c r="H5209" s="196" t="s">
        <v>5358</v>
      </c>
      <c r="I5209" s="196" t="s">
        <v>96</v>
      </c>
      <c r="J5209" s="196" t="s">
        <v>62</v>
      </c>
      <c r="K5209" s="197">
        <v>362.77</v>
      </c>
      <c r="L5209" s="196" t="s">
        <v>63</v>
      </c>
      <c r="M5209"/>
    </row>
    <row r="5210" spans="1:13" ht="13.5" hidden="1" x14ac:dyDescent="0.25">
      <c r="A5210" s="196" t="s">
        <v>3761</v>
      </c>
      <c r="B5210" s="196" t="s">
        <v>3762</v>
      </c>
      <c r="C5210" s="196" t="s">
        <v>5355</v>
      </c>
      <c r="D5210" s="196" t="s">
        <v>5356</v>
      </c>
      <c r="E5210" s="197" t="s">
        <v>11</v>
      </c>
      <c r="F5210" s="196" t="s">
        <v>11</v>
      </c>
      <c r="G5210" s="196">
        <v>97897</v>
      </c>
      <c r="H5210" s="196" t="s">
        <v>5359</v>
      </c>
      <c r="I5210" s="196" t="s">
        <v>96</v>
      </c>
      <c r="J5210" s="196" t="s">
        <v>62</v>
      </c>
      <c r="K5210" s="197">
        <v>470.71</v>
      </c>
      <c r="L5210" s="196" t="s">
        <v>63</v>
      </c>
      <c r="M5210"/>
    </row>
    <row r="5211" spans="1:13" ht="13.5" hidden="1" x14ac:dyDescent="0.25">
      <c r="A5211" s="196" t="s">
        <v>3761</v>
      </c>
      <c r="B5211" s="196" t="s">
        <v>3762</v>
      </c>
      <c r="C5211" s="196" t="s">
        <v>5355</v>
      </c>
      <c r="D5211" s="196" t="s">
        <v>5356</v>
      </c>
      <c r="E5211" s="197" t="s">
        <v>11</v>
      </c>
      <c r="F5211" s="196" t="s">
        <v>11</v>
      </c>
      <c r="G5211" s="196">
        <v>97898</v>
      </c>
      <c r="H5211" s="196" t="s">
        <v>5360</v>
      </c>
      <c r="I5211" s="196" t="s">
        <v>96</v>
      </c>
      <c r="J5211" s="196" t="s">
        <v>62</v>
      </c>
      <c r="K5211" s="197">
        <v>912.56</v>
      </c>
      <c r="L5211" s="196" t="s">
        <v>63</v>
      </c>
      <c r="M5211"/>
    </row>
    <row r="5212" spans="1:13" ht="13.5" hidden="1" x14ac:dyDescent="0.25">
      <c r="A5212" s="196" t="s">
        <v>3761</v>
      </c>
      <c r="B5212" s="196" t="s">
        <v>3762</v>
      </c>
      <c r="C5212" s="196" t="s">
        <v>5355</v>
      </c>
      <c r="D5212" s="196" t="s">
        <v>5356</v>
      </c>
      <c r="E5212" s="197" t="s">
        <v>11</v>
      </c>
      <c r="F5212" s="196" t="s">
        <v>11</v>
      </c>
      <c r="G5212" s="196">
        <v>97900</v>
      </c>
      <c r="H5212" s="196" t="s">
        <v>5361</v>
      </c>
      <c r="I5212" s="196" t="s">
        <v>96</v>
      </c>
      <c r="J5212" s="196" t="s">
        <v>62</v>
      </c>
      <c r="K5212" s="197">
        <v>202.09</v>
      </c>
      <c r="L5212" s="196" t="s">
        <v>63</v>
      </c>
      <c r="M5212"/>
    </row>
    <row r="5213" spans="1:13" ht="13.5" hidden="1" x14ac:dyDescent="0.25">
      <c r="A5213" s="196" t="s">
        <v>3761</v>
      </c>
      <c r="B5213" s="196" t="s">
        <v>3762</v>
      </c>
      <c r="C5213" s="196" t="s">
        <v>5355</v>
      </c>
      <c r="D5213" s="196" t="s">
        <v>5356</v>
      </c>
      <c r="E5213" s="197" t="s">
        <v>11</v>
      </c>
      <c r="F5213" s="196" t="s">
        <v>11</v>
      </c>
      <c r="G5213" s="196">
        <v>97901</v>
      </c>
      <c r="H5213" s="196" t="s">
        <v>5362</v>
      </c>
      <c r="I5213" s="196" t="s">
        <v>96</v>
      </c>
      <c r="J5213" s="196" t="s">
        <v>62</v>
      </c>
      <c r="K5213" s="197">
        <v>317.20999999999998</v>
      </c>
      <c r="L5213" s="196" t="s">
        <v>63</v>
      </c>
      <c r="M5213"/>
    </row>
    <row r="5214" spans="1:13" ht="13.5" hidden="1" x14ac:dyDescent="0.25">
      <c r="A5214" s="196" t="s">
        <v>3761</v>
      </c>
      <c r="B5214" s="196" t="s">
        <v>3762</v>
      </c>
      <c r="C5214" s="196" t="s">
        <v>5355</v>
      </c>
      <c r="D5214" s="196" t="s">
        <v>5356</v>
      </c>
      <c r="E5214" s="197" t="s">
        <v>11</v>
      </c>
      <c r="F5214" s="196" t="s">
        <v>11</v>
      </c>
      <c r="G5214" s="196">
        <v>97902</v>
      </c>
      <c r="H5214" s="196" t="s">
        <v>5363</v>
      </c>
      <c r="I5214" s="196" t="s">
        <v>96</v>
      </c>
      <c r="J5214" s="196" t="s">
        <v>62</v>
      </c>
      <c r="K5214" s="197">
        <v>611.87</v>
      </c>
      <c r="L5214" s="196" t="s">
        <v>63</v>
      </c>
      <c r="M5214"/>
    </row>
    <row r="5215" spans="1:13" ht="13.5" hidden="1" x14ac:dyDescent="0.25">
      <c r="A5215" s="196" t="s">
        <v>3761</v>
      </c>
      <c r="B5215" s="196" t="s">
        <v>3762</v>
      </c>
      <c r="C5215" s="196" t="s">
        <v>5355</v>
      </c>
      <c r="D5215" s="196" t="s">
        <v>5356</v>
      </c>
      <c r="E5215" s="197" t="s">
        <v>11</v>
      </c>
      <c r="F5215" s="196" t="s">
        <v>11</v>
      </c>
      <c r="G5215" s="196">
        <v>97903</v>
      </c>
      <c r="H5215" s="196" t="s">
        <v>5364</v>
      </c>
      <c r="I5215" s="196" t="s">
        <v>96</v>
      </c>
      <c r="J5215" s="196" t="s">
        <v>62</v>
      </c>
      <c r="K5215" s="197">
        <v>850.89</v>
      </c>
      <c r="L5215" s="196" t="s">
        <v>63</v>
      </c>
      <c r="M5215"/>
    </row>
    <row r="5216" spans="1:13" ht="13.5" hidden="1" x14ac:dyDescent="0.25">
      <c r="A5216" s="196" t="s">
        <v>3761</v>
      </c>
      <c r="B5216" s="196" t="s">
        <v>3762</v>
      </c>
      <c r="C5216" s="196" t="s">
        <v>5355</v>
      </c>
      <c r="D5216" s="196" t="s">
        <v>5356</v>
      </c>
      <c r="E5216" s="197" t="s">
        <v>11</v>
      </c>
      <c r="F5216" s="196" t="s">
        <v>11</v>
      </c>
      <c r="G5216" s="196">
        <v>97904</v>
      </c>
      <c r="H5216" s="196" t="s">
        <v>5365</v>
      </c>
      <c r="I5216" s="196" t="s">
        <v>96</v>
      </c>
      <c r="J5216" s="196" t="s">
        <v>62</v>
      </c>
      <c r="K5216" s="197">
        <v>985.8</v>
      </c>
      <c r="L5216" s="196" t="s">
        <v>63</v>
      </c>
      <c r="M5216"/>
    </row>
    <row r="5217" spans="1:13" ht="13.5" hidden="1" x14ac:dyDescent="0.25">
      <c r="A5217" s="196" t="s">
        <v>3761</v>
      </c>
      <c r="B5217" s="196" t="s">
        <v>3762</v>
      </c>
      <c r="C5217" s="196" t="s">
        <v>5355</v>
      </c>
      <c r="D5217" s="196" t="s">
        <v>5356</v>
      </c>
      <c r="E5217" s="197" t="s">
        <v>11</v>
      </c>
      <c r="F5217" s="196" t="s">
        <v>11</v>
      </c>
      <c r="G5217" s="196">
        <v>97905</v>
      </c>
      <c r="H5217" s="196" t="s">
        <v>5366</v>
      </c>
      <c r="I5217" s="196" t="s">
        <v>96</v>
      </c>
      <c r="J5217" s="196" t="s">
        <v>62</v>
      </c>
      <c r="K5217" s="197">
        <v>264.05</v>
      </c>
      <c r="L5217" s="196" t="s">
        <v>63</v>
      </c>
      <c r="M5217"/>
    </row>
    <row r="5218" spans="1:13" ht="13.5" hidden="1" x14ac:dyDescent="0.25">
      <c r="A5218" s="196" t="s">
        <v>3761</v>
      </c>
      <c r="B5218" s="196" t="s">
        <v>3762</v>
      </c>
      <c r="C5218" s="196" t="s">
        <v>5355</v>
      </c>
      <c r="D5218" s="196" t="s">
        <v>5356</v>
      </c>
      <c r="E5218" s="197" t="s">
        <v>11</v>
      </c>
      <c r="F5218" s="196" t="s">
        <v>11</v>
      </c>
      <c r="G5218" s="196">
        <v>97906</v>
      </c>
      <c r="H5218" s="196" t="s">
        <v>5367</v>
      </c>
      <c r="I5218" s="196" t="s">
        <v>96</v>
      </c>
      <c r="J5218" s="196" t="s">
        <v>62</v>
      </c>
      <c r="K5218" s="197">
        <v>487.21</v>
      </c>
      <c r="L5218" s="196" t="s">
        <v>63</v>
      </c>
      <c r="M5218"/>
    </row>
    <row r="5219" spans="1:13" ht="13.5" hidden="1" x14ac:dyDescent="0.25">
      <c r="A5219" s="196" t="s">
        <v>3761</v>
      </c>
      <c r="B5219" s="196" t="s">
        <v>3762</v>
      </c>
      <c r="C5219" s="196" t="s">
        <v>5355</v>
      </c>
      <c r="D5219" s="196" t="s">
        <v>5356</v>
      </c>
      <c r="E5219" s="197" t="s">
        <v>11</v>
      </c>
      <c r="F5219" s="196" t="s">
        <v>11</v>
      </c>
      <c r="G5219" s="196">
        <v>97907</v>
      </c>
      <c r="H5219" s="196" t="s">
        <v>5368</v>
      </c>
      <c r="I5219" s="196" t="s">
        <v>96</v>
      </c>
      <c r="J5219" s="196" t="s">
        <v>62</v>
      </c>
      <c r="K5219" s="197">
        <v>691.81</v>
      </c>
      <c r="L5219" s="196" t="s">
        <v>63</v>
      </c>
      <c r="M5219"/>
    </row>
    <row r="5220" spans="1:13" ht="13.5" hidden="1" x14ac:dyDescent="0.25">
      <c r="A5220" s="196" t="s">
        <v>3761</v>
      </c>
      <c r="B5220" s="196" t="s">
        <v>3762</v>
      </c>
      <c r="C5220" s="196" t="s">
        <v>5355</v>
      </c>
      <c r="D5220" s="196" t="s">
        <v>5356</v>
      </c>
      <c r="E5220" s="197" t="s">
        <v>11</v>
      </c>
      <c r="F5220" s="196" t="s">
        <v>11</v>
      </c>
      <c r="G5220" s="196">
        <v>97908</v>
      </c>
      <c r="H5220" s="196" t="s">
        <v>5369</v>
      </c>
      <c r="I5220" s="196" t="s">
        <v>96</v>
      </c>
      <c r="J5220" s="196" t="s">
        <v>62</v>
      </c>
      <c r="K5220" s="197">
        <v>797.58</v>
      </c>
      <c r="L5220" s="196" t="s">
        <v>63</v>
      </c>
      <c r="M5220"/>
    </row>
    <row r="5221" spans="1:13" ht="13.5" hidden="1" x14ac:dyDescent="0.25">
      <c r="A5221" s="196" t="s">
        <v>3761</v>
      </c>
      <c r="B5221" s="196" t="s">
        <v>3762</v>
      </c>
      <c r="C5221" s="196" t="s">
        <v>5355</v>
      </c>
      <c r="D5221" s="196" t="s">
        <v>5356</v>
      </c>
      <c r="E5221" s="197" t="s">
        <v>11</v>
      </c>
      <c r="F5221" s="196" t="s">
        <v>11</v>
      </c>
      <c r="G5221" s="196">
        <v>98102</v>
      </c>
      <c r="H5221" s="196" t="s">
        <v>5370</v>
      </c>
      <c r="I5221" s="196" t="s">
        <v>96</v>
      </c>
      <c r="J5221" s="196" t="s">
        <v>62</v>
      </c>
      <c r="K5221" s="197">
        <v>185.97</v>
      </c>
      <c r="L5221" s="196" t="s">
        <v>63</v>
      </c>
      <c r="M5221"/>
    </row>
    <row r="5222" spans="1:13" ht="13.5" hidden="1" x14ac:dyDescent="0.25">
      <c r="A5222" s="196" t="s">
        <v>3761</v>
      </c>
      <c r="B5222" s="196" t="s">
        <v>3762</v>
      </c>
      <c r="C5222" s="196" t="s">
        <v>5355</v>
      </c>
      <c r="D5222" s="196" t="s">
        <v>5356</v>
      </c>
      <c r="E5222" s="197" t="s">
        <v>11</v>
      </c>
      <c r="F5222" s="196" t="s">
        <v>11</v>
      </c>
      <c r="G5222" s="196">
        <v>98104</v>
      </c>
      <c r="H5222" s="196" t="s">
        <v>5371</v>
      </c>
      <c r="I5222" s="196" t="s">
        <v>96</v>
      </c>
      <c r="J5222" s="196" t="s">
        <v>62</v>
      </c>
      <c r="K5222" s="197">
        <v>399.11</v>
      </c>
      <c r="L5222" s="196" t="s">
        <v>63</v>
      </c>
      <c r="M5222"/>
    </row>
    <row r="5223" spans="1:13" ht="13.5" hidden="1" x14ac:dyDescent="0.25">
      <c r="A5223" s="196" t="s">
        <v>3761</v>
      </c>
      <c r="B5223" s="196" t="s">
        <v>3762</v>
      </c>
      <c r="C5223" s="196" t="s">
        <v>5355</v>
      </c>
      <c r="D5223" s="196" t="s">
        <v>5356</v>
      </c>
      <c r="E5223" s="197" t="s">
        <v>11</v>
      </c>
      <c r="F5223" s="196" t="s">
        <v>11</v>
      </c>
      <c r="G5223" s="196">
        <v>98105</v>
      </c>
      <c r="H5223" s="196" t="s">
        <v>5372</v>
      </c>
      <c r="I5223" s="196" t="s">
        <v>96</v>
      </c>
      <c r="J5223" s="196" t="s">
        <v>62</v>
      </c>
      <c r="K5223" s="197">
        <v>696.58</v>
      </c>
      <c r="L5223" s="196" t="s">
        <v>63</v>
      </c>
      <c r="M5223"/>
    </row>
    <row r="5224" spans="1:13" ht="13.5" hidden="1" x14ac:dyDescent="0.25">
      <c r="A5224" s="196" t="s">
        <v>3761</v>
      </c>
      <c r="B5224" s="196" t="s">
        <v>3762</v>
      </c>
      <c r="C5224" s="196" t="s">
        <v>5355</v>
      </c>
      <c r="D5224" s="196" t="s">
        <v>5356</v>
      </c>
      <c r="E5224" s="197" t="s">
        <v>11</v>
      </c>
      <c r="F5224" s="196" t="s">
        <v>11</v>
      </c>
      <c r="G5224" s="196">
        <v>98106</v>
      </c>
      <c r="H5224" s="196" t="s">
        <v>5373</v>
      </c>
      <c r="I5224" s="196" t="s">
        <v>96</v>
      </c>
      <c r="J5224" s="196" t="s">
        <v>62</v>
      </c>
      <c r="K5224" s="199">
        <v>1147.72</v>
      </c>
      <c r="L5224" s="196" t="s">
        <v>63</v>
      </c>
      <c r="M5224"/>
    </row>
    <row r="5225" spans="1:13" ht="13.5" hidden="1" x14ac:dyDescent="0.25">
      <c r="A5225" s="196" t="s">
        <v>3761</v>
      </c>
      <c r="B5225" s="196" t="s">
        <v>3762</v>
      </c>
      <c r="C5225" s="196" t="s">
        <v>5355</v>
      </c>
      <c r="D5225" s="196" t="s">
        <v>5356</v>
      </c>
      <c r="E5225" s="197" t="s">
        <v>11</v>
      </c>
      <c r="F5225" s="196" t="s">
        <v>11</v>
      </c>
      <c r="G5225" s="196">
        <v>98107</v>
      </c>
      <c r="H5225" s="196" t="s">
        <v>5374</v>
      </c>
      <c r="I5225" s="196" t="s">
        <v>96</v>
      </c>
      <c r="J5225" s="196" t="s">
        <v>62</v>
      </c>
      <c r="K5225" s="197">
        <v>302.61</v>
      </c>
      <c r="L5225" s="196" t="s">
        <v>63</v>
      </c>
      <c r="M5225"/>
    </row>
    <row r="5226" spans="1:13" ht="13.5" hidden="1" x14ac:dyDescent="0.25">
      <c r="A5226" s="196" t="s">
        <v>3761</v>
      </c>
      <c r="B5226" s="196" t="s">
        <v>3762</v>
      </c>
      <c r="C5226" s="196" t="s">
        <v>5355</v>
      </c>
      <c r="D5226" s="196" t="s">
        <v>5356</v>
      </c>
      <c r="E5226" s="197" t="s">
        <v>11</v>
      </c>
      <c r="F5226" s="196" t="s">
        <v>11</v>
      </c>
      <c r="G5226" s="196">
        <v>98108</v>
      </c>
      <c r="H5226" s="196" t="s">
        <v>5375</v>
      </c>
      <c r="I5226" s="196" t="s">
        <v>96</v>
      </c>
      <c r="J5226" s="196" t="s">
        <v>62</v>
      </c>
      <c r="K5226" s="197">
        <v>540.78</v>
      </c>
      <c r="L5226" s="196" t="s">
        <v>63</v>
      </c>
      <c r="M5226"/>
    </row>
    <row r="5227" spans="1:13" ht="13.5" hidden="1" x14ac:dyDescent="0.25">
      <c r="A5227" s="196" t="s">
        <v>3761</v>
      </c>
      <c r="B5227" s="196" t="s">
        <v>3762</v>
      </c>
      <c r="C5227" s="196" t="s">
        <v>5355</v>
      </c>
      <c r="D5227" s="196" t="s">
        <v>5356</v>
      </c>
      <c r="E5227" s="197" t="s">
        <v>11</v>
      </c>
      <c r="F5227" s="196" t="s">
        <v>11</v>
      </c>
      <c r="G5227" s="196">
        <v>99250</v>
      </c>
      <c r="H5227" s="196" t="s">
        <v>5376</v>
      </c>
      <c r="I5227" s="196" t="s">
        <v>96</v>
      </c>
      <c r="J5227" s="196" t="s">
        <v>62</v>
      </c>
      <c r="K5227" s="197">
        <v>197.59</v>
      </c>
      <c r="L5227" s="196" t="s">
        <v>63</v>
      </c>
      <c r="M5227"/>
    </row>
    <row r="5228" spans="1:13" ht="13.5" hidden="1" x14ac:dyDescent="0.25">
      <c r="A5228" s="196" t="s">
        <v>3761</v>
      </c>
      <c r="B5228" s="196" t="s">
        <v>3762</v>
      </c>
      <c r="C5228" s="196" t="s">
        <v>5355</v>
      </c>
      <c r="D5228" s="196" t="s">
        <v>5356</v>
      </c>
      <c r="E5228" s="197" t="s">
        <v>11</v>
      </c>
      <c r="F5228" s="196" t="s">
        <v>11</v>
      </c>
      <c r="G5228" s="196">
        <v>99251</v>
      </c>
      <c r="H5228" s="196" t="s">
        <v>5377</v>
      </c>
      <c r="I5228" s="196" t="s">
        <v>96</v>
      </c>
      <c r="J5228" s="196" t="s">
        <v>62</v>
      </c>
      <c r="K5228" s="197">
        <v>309.49</v>
      </c>
      <c r="L5228" s="196" t="s">
        <v>63</v>
      </c>
      <c r="M5228"/>
    </row>
    <row r="5229" spans="1:13" ht="13.5" hidden="1" x14ac:dyDescent="0.25">
      <c r="A5229" s="196" t="s">
        <v>3761</v>
      </c>
      <c r="B5229" s="196" t="s">
        <v>3762</v>
      </c>
      <c r="C5229" s="196" t="s">
        <v>5355</v>
      </c>
      <c r="D5229" s="196" t="s">
        <v>5356</v>
      </c>
      <c r="E5229" s="197" t="s">
        <v>11</v>
      </c>
      <c r="F5229" s="196" t="s">
        <v>11</v>
      </c>
      <c r="G5229" s="196">
        <v>99253</v>
      </c>
      <c r="H5229" s="196" t="s">
        <v>5378</v>
      </c>
      <c r="I5229" s="196" t="s">
        <v>96</v>
      </c>
      <c r="J5229" s="196" t="s">
        <v>62</v>
      </c>
      <c r="K5229" s="197">
        <v>594.53</v>
      </c>
      <c r="L5229" s="196" t="s">
        <v>63</v>
      </c>
      <c r="M5229"/>
    </row>
    <row r="5230" spans="1:13" ht="13.5" hidden="1" x14ac:dyDescent="0.25">
      <c r="A5230" s="196" t="s">
        <v>3761</v>
      </c>
      <c r="B5230" s="196" t="s">
        <v>3762</v>
      </c>
      <c r="C5230" s="196" t="s">
        <v>5355</v>
      </c>
      <c r="D5230" s="196" t="s">
        <v>5356</v>
      </c>
      <c r="E5230" s="197" t="s">
        <v>11</v>
      </c>
      <c r="F5230" s="196" t="s">
        <v>11</v>
      </c>
      <c r="G5230" s="196">
        <v>99255</v>
      </c>
      <c r="H5230" s="196" t="s">
        <v>5379</v>
      </c>
      <c r="I5230" s="196" t="s">
        <v>96</v>
      </c>
      <c r="J5230" s="196" t="s">
        <v>62</v>
      </c>
      <c r="K5230" s="197">
        <v>827.11</v>
      </c>
      <c r="L5230" s="196" t="s">
        <v>63</v>
      </c>
      <c r="M5230"/>
    </row>
    <row r="5231" spans="1:13" ht="13.5" hidden="1" x14ac:dyDescent="0.25">
      <c r="A5231" s="196" t="s">
        <v>3761</v>
      </c>
      <c r="B5231" s="196" t="s">
        <v>3762</v>
      </c>
      <c r="C5231" s="196" t="s">
        <v>5355</v>
      </c>
      <c r="D5231" s="196" t="s">
        <v>5356</v>
      </c>
      <c r="E5231" s="197" t="s">
        <v>11</v>
      </c>
      <c r="F5231" s="196" t="s">
        <v>11</v>
      </c>
      <c r="G5231" s="196">
        <v>99257</v>
      </c>
      <c r="H5231" s="196" t="s">
        <v>5380</v>
      </c>
      <c r="I5231" s="196" t="s">
        <v>96</v>
      </c>
      <c r="J5231" s="196" t="s">
        <v>62</v>
      </c>
      <c r="K5231" s="197">
        <v>955.05</v>
      </c>
      <c r="L5231" s="196" t="s">
        <v>63</v>
      </c>
      <c r="M5231"/>
    </row>
    <row r="5232" spans="1:13" ht="13.5" hidden="1" x14ac:dyDescent="0.25">
      <c r="A5232" s="196" t="s">
        <v>3761</v>
      </c>
      <c r="B5232" s="196" t="s">
        <v>3762</v>
      </c>
      <c r="C5232" s="196" t="s">
        <v>5355</v>
      </c>
      <c r="D5232" s="196" t="s">
        <v>5356</v>
      </c>
      <c r="E5232" s="197" t="s">
        <v>11</v>
      </c>
      <c r="F5232" s="196" t="s">
        <v>11</v>
      </c>
      <c r="G5232" s="196">
        <v>99258</v>
      </c>
      <c r="H5232" s="196" t="s">
        <v>5381</v>
      </c>
      <c r="I5232" s="196" t="s">
        <v>96</v>
      </c>
      <c r="J5232" s="196" t="s">
        <v>62</v>
      </c>
      <c r="K5232" s="197">
        <v>259.14</v>
      </c>
      <c r="L5232" s="196" t="s">
        <v>63</v>
      </c>
      <c r="M5232"/>
    </row>
    <row r="5233" spans="1:13" ht="13.5" hidden="1" x14ac:dyDescent="0.25">
      <c r="A5233" s="196" t="s">
        <v>3761</v>
      </c>
      <c r="B5233" s="196" t="s">
        <v>3762</v>
      </c>
      <c r="C5233" s="196" t="s">
        <v>5355</v>
      </c>
      <c r="D5233" s="196" t="s">
        <v>5356</v>
      </c>
      <c r="E5233" s="197" t="s">
        <v>11</v>
      </c>
      <c r="F5233" s="196" t="s">
        <v>11</v>
      </c>
      <c r="G5233" s="196">
        <v>99260</v>
      </c>
      <c r="H5233" s="196" t="s">
        <v>5382</v>
      </c>
      <c r="I5233" s="196" t="s">
        <v>96</v>
      </c>
      <c r="J5233" s="196" t="s">
        <v>62</v>
      </c>
      <c r="K5233" s="197">
        <v>476.29</v>
      </c>
      <c r="L5233" s="196" t="s">
        <v>63</v>
      </c>
      <c r="M5233"/>
    </row>
    <row r="5234" spans="1:13" ht="13.5" hidden="1" x14ac:dyDescent="0.25">
      <c r="A5234" s="196" t="s">
        <v>3761</v>
      </c>
      <c r="B5234" s="196" t="s">
        <v>3762</v>
      </c>
      <c r="C5234" s="196" t="s">
        <v>5355</v>
      </c>
      <c r="D5234" s="196" t="s">
        <v>5356</v>
      </c>
      <c r="E5234" s="197" t="s">
        <v>11</v>
      </c>
      <c r="F5234" s="196" t="s">
        <v>11</v>
      </c>
      <c r="G5234" s="196">
        <v>99262</v>
      </c>
      <c r="H5234" s="196" t="s">
        <v>5383</v>
      </c>
      <c r="I5234" s="196" t="s">
        <v>96</v>
      </c>
      <c r="J5234" s="196" t="s">
        <v>62</v>
      </c>
      <c r="K5234" s="197">
        <v>676.23</v>
      </c>
      <c r="L5234" s="196" t="s">
        <v>63</v>
      </c>
      <c r="M5234"/>
    </row>
    <row r="5235" spans="1:13" ht="13.5" hidden="1" x14ac:dyDescent="0.25">
      <c r="A5235" s="196" t="s">
        <v>3761</v>
      </c>
      <c r="B5235" s="196" t="s">
        <v>3762</v>
      </c>
      <c r="C5235" s="196" t="s">
        <v>5355</v>
      </c>
      <c r="D5235" s="196" t="s">
        <v>5356</v>
      </c>
      <c r="E5235" s="197" t="s">
        <v>11</v>
      </c>
      <c r="F5235" s="196" t="s">
        <v>11</v>
      </c>
      <c r="G5235" s="196">
        <v>99264</v>
      </c>
      <c r="H5235" s="196" t="s">
        <v>5384</v>
      </c>
      <c r="I5235" s="196" t="s">
        <v>96</v>
      </c>
      <c r="J5235" s="196" t="s">
        <v>62</v>
      </c>
      <c r="K5235" s="197">
        <v>776.52</v>
      </c>
      <c r="L5235" s="196" t="s">
        <v>63</v>
      </c>
      <c r="M5235"/>
    </row>
    <row r="5236" spans="1:13" ht="13.5" hidden="1" x14ac:dyDescent="0.25">
      <c r="A5236" s="196" t="s">
        <v>3761</v>
      </c>
      <c r="B5236" s="196" t="s">
        <v>3762</v>
      </c>
      <c r="C5236" s="196" t="s">
        <v>5355</v>
      </c>
      <c r="D5236" s="196" t="s">
        <v>5356</v>
      </c>
      <c r="E5236" s="197" t="s">
        <v>11</v>
      </c>
      <c r="F5236" s="196" t="s">
        <v>11</v>
      </c>
      <c r="G5236" s="196">
        <v>102587</v>
      </c>
      <c r="H5236" s="196" t="s">
        <v>5385</v>
      </c>
      <c r="I5236" s="196" t="s">
        <v>96</v>
      </c>
      <c r="J5236" s="196" t="s">
        <v>62</v>
      </c>
      <c r="K5236" s="197">
        <v>4.79</v>
      </c>
      <c r="L5236" s="196" t="s">
        <v>63</v>
      </c>
      <c r="M5236"/>
    </row>
    <row r="5237" spans="1:13" ht="13.5" hidden="1" x14ac:dyDescent="0.25">
      <c r="A5237" s="196" t="s">
        <v>3761</v>
      </c>
      <c r="B5237" s="196" t="s">
        <v>3762</v>
      </c>
      <c r="C5237" s="196" t="s">
        <v>5355</v>
      </c>
      <c r="D5237" s="196" t="s">
        <v>5356</v>
      </c>
      <c r="E5237" s="197" t="s">
        <v>11</v>
      </c>
      <c r="F5237" s="196" t="s">
        <v>11</v>
      </c>
      <c r="G5237" s="196">
        <v>102588</v>
      </c>
      <c r="H5237" s="196" t="s">
        <v>5386</v>
      </c>
      <c r="I5237" s="196" t="s">
        <v>96</v>
      </c>
      <c r="J5237" s="196" t="s">
        <v>62</v>
      </c>
      <c r="K5237" s="197">
        <v>6.92</v>
      </c>
      <c r="L5237" s="196" t="s">
        <v>63</v>
      </c>
      <c r="M5237"/>
    </row>
    <row r="5238" spans="1:13" ht="13.5" hidden="1" x14ac:dyDescent="0.25">
      <c r="A5238" s="196" t="s">
        <v>3761</v>
      </c>
      <c r="B5238" s="196" t="s">
        <v>3762</v>
      </c>
      <c r="C5238" s="196" t="s">
        <v>5355</v>
      </c>
      <c r="D5238" s="196" t="s">
        <v>5356</v>
      </c>
      <c r="E5238" s="197" t="s">
        <v>11</v>
      </c>
      <c r="F5238" s="196" t="s">
        <v>11</v>
      </c>
      <c r="G5238" s="196">
        <v>102589</v>
      </c>
      <c r="H5238" s="196" t="s">
        <v>5387</v>
      </c>
      <c r="I5238" s="196" t="s">
        <v>96</v>
      </c>
      <c r="J5238" s="196" t="s">
        <v>62</v>
      </c>
      <c r="K5238" s="197">
        <v>5.32</v>
      </c>
      <c r="L5238" s="196" t="s">
        <v>63</v>
      </c>
      <c r="M5238"/>
    </row>
    <row r="5239" spans="1:13" ht="13.5" hidden="1" x14ac:dyDescent="0.25">
      <c r="A5239" s="196" t="s">
        <v>3761</v>
      </c>
      <c r="B5239" s="196" t="s">
        <v>3762</v>
      </c>
      <c r="C5239" s="196" t="s">
        <v>5355</v>
      </c>
      <c r="D5239" s="196" t="s">
        <v>5356</v>
      </c>
      <c r="E5239" s="197" t="s">
        <v>11</v>
      </c>
      <c r="F5239" s="196" t="s">
        <v>11</v>
      </c>
      <c r="G5239" s="196">
        <v>102590</v>
      </c>
      <c r="H5239" s="196" t="s">
        <v>5388</v>
      </c>
      <c r="I5239" s="196" t="s">
        <v>96</v>
      </c>
      <c r="J5239" s="196" t="s">
        <v>62</v>
      </c>
      <c r="K5239" s="197">
        <v>7.46</v>
      </c>
      <c r="L5239" s="196" t="s">
        <v>63</v>
      </c>
      <c r="M5239"/>
    </row>
    <row r="5240" spans="1:13" ht="13.5" hidden="1" x14ac:dyDescent="0.25">
      <c r="A5240" s="196" t="s">
        <v>3761</v>
      </c>
      <c r="B5240" s="196" t="s">
        <v>3762</v>
      </c>
      <c r="C5240" s="196" t="s">
        <v>5355</v>
      </c>
      <c r="D5240" s="196" t="s">
        <v>5356</v>
      </c>
      <c r="E5240" s="197" t="s">
        <v>11</v>
      </c>
      <c r="F5240" s="196" t="s">
        <v>11</v>
      </c>
      <c r="G5240" s="196">
        <v>102591</v>
      </c>
      <c r="H5240" s="196" t="s">
        <v>5389</v>
      </c>
      <c r="I5240" s="196" t="s">
        <v>96</v>
      </c>
      <c r="J5240" s="196" t="s">
        <v>62</v>
      </c>
      <c r="K5240" s="197">
        <v>5.86</v>
      </c>
      <c r="L5240" s="196" t="s">
        <v>63</v>
      </c>
      <c r="M5240"/>
    </row>
    <row r="5241" spans="1:13" ht="13.5" hidden="1" x14ac:dyDescent="0.25">
      <c r="A5241" s="196" t="s">
        <v>3761</v>
      </c>
      <c r="B5241" s="196" t="s">
        <v>3762</v>
      </c>
      <c r="C5241" s="196" t="s">
        <v>5355</v>
      </c>
      <c r="D5241" s="196" t="s">
        <v>5356</v>
      </c>
      <c r="E5241" s="197" t="s">
        <v>11</v>
      </c>
      <c r="F5241" s="196" t="s">
        <v>11</v>
      </c>
      <c r="G5241" s="196">
        <v>102592</v>
      </c>
      <c r="H5241" s="196" t="s">
        <v>5390</v>
      </c>
      <c r="I5241" s="196" t="s">
        <v>96</v>
      </c>
      <c r="J5241" s="196" t="s">
        <v>62</v>
      </c>
      <c r="K5241" s="197">
        <v>7.99</v>
      </c>
      <c r="L5241" s="196" t="s">
        <v>63</v>
      </c>
      <c r="M5241"/>
    </row>
    <row r="5242" spans="1:13" ht="13.5" hidden="1" x14ac:dyDescent="0.25">
      <c r="A5242" s="196" t="s">
        <v>3761</v>
      </c>
      <c r="B5242" s="196" t="s">
        <v>3762</v>
      </c>
      <c r="C5242" s="196" t="s">
        <v>5355</v>
      </c>
      <c r="D5242" s="196" t="s">
        <v>5356</v>
      </c>
      <c r="E5242" s="197" t="s">
        <v>11</v>
      </c>
      <c r="F5242" s="196" t="s">
        <v>11</v>
      </c>
      <c r="G5242" s="196">
        <v>102593</v>
      </c>
      <c r="H5242" s="196" t="s">
        <v>5391</v>
      </c>
      <c r="I5242" s="196" t="s">
        <v>96</v>
      </c>
      <c r="J5242" s="196" t="s">
        <v>62</v>
      </c>
      <c r="K5242" s="197">
        <v>6.61</v>
      </c>
      <c r="L5242" s="196" t="s">
        <v>63</v>
      </c>
      <c r="M5242"/>
    </row>
    <row r="5243" spans="1:13" ht="13.5" hidden="1" x14ac:dyDescent="0.25">
      <c r="A5243" s="196" t="s">
        <v>3761</v>
      </c>
      <c r="B5243" s="196" t="s">
        <v>3762</v>
      </c>
      <c r="C5243" s="196" t="s">
        <v>5355</v>
      </c>
      <c r="D5243" s="196" t="s">
        <v>5356</v>
      </c>
      <c r="E5243" s="197" t="s">
        <v>11</v>
      </c>
      <c r="F5243" s="196" t="s">
        <v>11</v>
      </c>
      <c r="G5243" s="196">
        <v>102594</v>
      </c>
      <c r="H5243" s="196" t="s">
        <v>5392</v>
      </c>
      <c r="I5243" s="196" t="s">
        <v>96</v>
      </c>
      <c r="J5243" s="196" t="s">
        <v>62</v>
      </c>
      <c r="K5243" s="197">
        <v>8.76</v>
      </c>
      <c r="L5243" s="196" t="s">
        <v>63</v>
      </c>
      <c r="M5243"/>
    </row>
    <row r="5244" spans="1:13" ht="13.5" hidden="1" x14ac:dyDescent="0.25">
      <c r="A5244" s="196" t="s">
        <v>3761</v>
      </c>
      <c r="B5244" s="196" t="s">
        <v>3762</v>
      </c>
      <c r="C5244" s="196" t="s">
        <v>5355</v>
      </c>
      <c r="D5244" s="196" t="s">
        <v>5356</v>
      </c>
      <c r="E5244" s="197" t="s">
        <v>11</v>
      </c>
      <c r="F5244" s="196" t="s">
        <v>11</v>
      </c>
      <c r="G5244" s="196">
        <v>102595</v>
      </c>
      <c r="H5244" s="196" t="s">
        <v>5393</v>
      </c>
      <c r="I5244" s="196" t="s">
        <v>96</v>
      </c>
      <c r="J5244" s="196" t="s">
        <v>62</v>
      </c>
      <c r="K5244" s="197">
        <v>7.48</v>
      </c>
      <c r="L5244" s="196" t="s">
        <v>63</v>
      </c>
      <c r="M5244"/>
    </row>
    <row r="5245" spans="1:13" ht="13.5" hidden="1" x14ac:dyDescent="0.25">
      <c r="A5245" s="196" t="s">
        <v>3761</v>
      </c>
      <c r="B5245" s="196" t="s">
        <v>3762</v>
      </c>
      <c r="C5245" s="196" t="s">
        <v>5355</v>
      </c>
      <c r="D5245" s="196" t="s">
        <v>5356</v>
      </c>
      <c r="E5245" s="197" t="s">
        <v>11</v>
      </c>
      <c r="F5245" s="196" t="s">
        <v>11</v>
      </c>
      <c r="G5245" s="196">
        <v>102596</v>
      </c>
      <c r="H5245" s="196" t="s">
        <v>5394</v>
      </c>
      <c r="I5245" s="196" t="s">
        <v>96</v>
      </c>
      <c r="J5245" s="196" t="s">
        <v>62</v>
      </c>
      <c r="K5245" s="197">
        <v>9.6199999999999992</v>
      </c>
      <c r="L5245" s="196" t="s">
        <v>63</v>
      </c>
      <c r="M5245"/>
    </row>
    <row r="5246" spans="1:13" ht="13.5" hidden="1" x14ac:dyDescent="0.25">
      <c r="A5246" s="196" t="s">
        <v>3761</v>
      </c>
      <c r="B5246" s="196" t="s">
        <v>3762</v>
      </c>
      <c r="C5246" s="196" t="s">
        <v>5355</v>
      </c>
      <c r="D5246" s="196" t="s">
        <v>5356</v>
      </c>
      <c r="E5246" s="197" t="s">
        <v>11</v>
      </c>
      <c r="F5246" s="196" t="s">
        <v>11</v>
      </c>
      <c r="G5246" s="196">
        <v>102597</v>
      </c>
      <c r="H5246" s="196" t="s">
        <v>5395</v>
      </c>
      <c r="I5246" s="196" t="s">
        <v>96</v>
      </c>
      <c r="J5246" s="196" t="s">
        <v>62</v>
      </c>
      <c r="K5246" s="197">
        <v>8.56</v>
      </c>
      <c r="L5246" s="196" t="s">
        <v>63</v>
      </c>
      <c r="M5246"/>
    </row>
    <row r="5247" spans="1:13" ht="13.5" hidden="1" x14ac:dyDescent="0.25">
      <c r="A5247" s="196" t="s">
        <v>3761</v>
      </c>
      <c r="B5247" s="196" t="s">
        <v>3762</v>
      </c>
      <c r="C5247" s="196" t="s">
        <v>5355</v>
      </c>
      <c r="D5247" s="196" t="s">
        <v>5356</v>
      </c>
      <c r="E5247" s="197" t="s">
        <v>11</v>
      </c>
      <c r="F5247" s="196" t="s">
        <v>11</v>
      </c>
      <c r="G5247" s="196">
        <v>102598</v>
      </c>
      <c r="H5247" s="196" t="s">
        <v>5396</v>
      </c>
      <c r="I5247" s="196" t="s">
        <v>96</v>
      </c>
      <c r="J5247" s="196" t="s">
        <v>62</v>
      </c>
      <c r="K5247" s="197">
        <v>10.7</v>
      </c>
      <c r="L5247" s="196" t="s">
        <v>63</v>
      </c>
      <c r="M5247"/>
    </row>
    <row r="5248" spans="1:13" ht="13.5" hidden="1" x14ac:dyDescent="0.25">
      <c r="A5248" s="196" t="s">
        <v>3761</v>
      </c>
      <c r="B5248" s="196" t="s">
        <v>3762</v>
      </c>
      <c r="C5248" s="196" t="s">
        <v>5355</v>
      </c>
      <c r="D5248" s="196" t="s">
        <v>5356</v>
      </c>
      <c r="E5248" s="197" t="s">
        <v>11</v>
      </c>
      <c r="F5248" s="196" t="s">
        <v>11</v>
      </c>
      <c r="G5248" s="196">
        <v>102599</v>
      </c>
      <c r="H5248" s="196" t="s">
        <v>5397</v>
      </c>
      <c r="I5248" s="196" t="s">
        <v>96</v>
      </c>
      <c r="J5248" s="196" t="s">
        <v>62</v>
      </c>
      <c r="K5248" s="197">
        <v>9.64</v>
      </c>
      <c r="L5248" s="196" t="s">
        <v>63</v>
      </c>
      <c r="M5248"/>
    </row>
    <row r="5249" spans="1:13" ht="13.5" hidden="1" x14ac:dyDescent="0.25">
      <c r="A5249" s="196" t="s">
        <v>3761</v>
      </c>
      <c r="B5249" s="196" t="s">
        <v>3762</v>
      </c>
      <c r="C5249" s="196" t="s">
        <v>5355</v>
      </c>
      <c r="D5249" s="196" t="s">
        <v>5356</v>
      </c>
      <c r="E5249" s="197" t="s">
        <v>11</v>
      </c>
      <c r="F5249" s="196" t="s">
        <v>11</v>
      </c>
      <c r="G5249" s="196">
        <v>102600</v>
      </c>
      <c r="H5249" s="196" t="s">
        <v>5398</v>
      </c>
      <c r="I5249" s="196" t="s">
        <v>96</v>
      </c>
      <c r="J5249" s="196" t="s">
        <v>62</v>
      </c>
      <c r="K5249" s="197">
        <v>11.78</v>
      </c>
      <c r="L5249" s="196" t="s">
        <v>63</v>
      </c>
      <c r="M5249"/>
    </row>
    <row r="5250" spans="1:13" ht="13.5" hidden="1" x14ac:dyDescent="0.25">
      <c r="A5250" s="196" t="s">
        <v>3761</v>
      </c>
      <c r="B5250" s="196" t="s">
        <v>3762</v>
      </c>
      <c r="C5250" s="196" t="s">
        <v>5355</v>
      </c>
      <c r="D5250" s="196" t="s">
        <v>5356</v>
      </c>
      <c r="E5250" s="197" t="s">
        <v>11</v>
      </c>
      <c r="F5250" s="196" t="s">
        <v>11</v>
      </c>
      <c r="G5250" s="196">
        <v>102601</v>
      </c>
      <c r="H5250" s="196" t="s">
        <v>5399</v>
      </c>
      <c r="I5250" s="196" t="s">
        <v>96</v>
      </c>
      <c r="J5250" s="196" t="s">
        <v>62</v>
      </c>
      <c r="K5250" s="197">
        <v>11.25</v>
      </c>
      <c r="L5250" s="196" t="s">
        <v>63</v>
      </c>
      <c r="M5250"/>
    </row>
    <row r="5251" spans="1:13" ht="13.5" hidden="1" x14ac:dyDescent="0.25">
      <c r="A5251" s="196" t="s">
        <v>3761</v>
      </c>
      <c r="B5251" s="196" t="s">
        <v>3762</v>
      </c>
      <c r="C5251" s="196" t="s">
        <v>5355</v>
      </c>
      <c r="D5251" s="196" t="s">
        <v>5356</v>
      </c>
      <c r="E5251" s="197" t="s">
        <v>11</v>
      </c>
      <c r="F5251" s="196" t="s">
        <v>11</v>
      </c>
      <c r="G5251" s="196">
        <v>102602</v>
      </c>
      <c r="H5251" s="196" t="s">
        <v>5400</v>
      </c>
      <c r="I5251" s="196" t="s">
        <v>96</v>
      </c>
      <c r="J5251" s="196" t="s">
        <v>62</v>
      </c>
      <c r="K5251" s="197">
        <v>13.39</v>
      </c>
      <c r="L5251" s="196" t="s">
        <v>63</v>
      </c>
      <c r="M5251"/>
    </row>
    <row r="5252" spans="1:13" ht="13.5" hidden="1" x14ac:dyDescent="0.25">
      <c r="A5252" s="196" t="s">
        <v>3761</v>
      </c>
      <c r="B5252" s="196" t="s">
        <v>3762</v>
      </c>
      <c r="C5252" s="196" t="s">
        <v>5355</v>
      </c>
      <c r="D5252" s="196" t="s">
        <v>5356</v>
      </c>
      <c r="E5252" s="197" t="s">
        <v>11</v>
      </c>
      <c r="F5252" s="196" t="s">
        <v>11</v>
      </c>
      <c r="G5252" s="196">
        <v>102603</v>
      </c>
      <c r="H5252" s="196" t="s">
        <v>5401</v>
      </c>
      <c r="I5252" s="196" t="s">
        <v>96</v>
      </c>
      <c r="J5252" s="196" t="s">
        <v>62</v>
      </c>
      <c r="K5252" s="197">
        <v>13.96</v>
      </c>
      <c r="L5252" s="196" t="s">
        <v>63</v>
      </c>
      <c r="M5252"/>
    </row>
    <row r="5253" spans="1:13" ht="13.5" hidden="1" x14ac:dyDescent="0.25">
      <c r="A5253" s="196" t="s">
        <v>3761</v>
      </c>
      <c r="B5253" s="196" t="s">
        <v>3762</v>
      </c>
      <c r="C5253" s="196" t="s">
        <v>5355</v>
      </c>
      <c r="D5253" s="196" t="s">
        <v>5356</v>
      </c>
      <c r="E5253" s="197" t="s">
        <v>11</v>
      </c>
      <c r="F5253" s="196" t="s">
        <v>11</v>
      </c>
      <c r="G5253" s="196">
        <v>102604</v>
      </c>
      <c r="H5253" s="196" t="s">
        <v>5402</v>
      </c>
      <c r="I5253" s="196" t="s">
        <v>96</v>
      </c>
      <c r="J5253" s="196" t="s">
        <v>62</v>
      </c>
      <c r="K5253" s="197">
        <v>16.079999999999998</v>
      </c>
      <c r="L5253" s="196" t="s">
        <v>63</v>
      </c>
      <c r="M5253"/>
    </row>
    <row r="5254" spans="1:13" ht="13.5" hidden="1" x14ac:dyDescent="0.25">
      <c r="A5254" s="196" t="s">
        <v>3761</v>
      </c>
      <c r="B5254" s="196" t="s">
        <v>3762</v>
      </c>
      <c r="C5254" s="196" t="s">
        <v>5355</v>
      </c>
      <c r="D5254" s="196" t="s">
        <v>5356</v>
      </c>
      <c r="E5254" s="197" t="s">
        <v>11</v>
      </c>
      <c r="F5254" s="196" t="s">
        <v>11</v>
      </c>
      <c r="G5254" s="196">
        <v>102605</v>
      </c>
      <c r="H5254" s="196" t="s">
        <v>5403</v>
      </c>
      <c r="I5254" s="196" t="s">
        <v>96</v>
      </c>
      <c r="J5254" s="196" t="s">
        <v>62</v>
      </c>
      <c r="K5254" s="197">
        <v>278.72000000000003</v>
      </c>
      <c r="L5254" s="196" t="s">
        <v>63</v>
      </c>
      <c r="M5254"/>
    </row>
    <row r="5255" spans="1:13" ht="13.5" hidden="1" x14ac:dyDescent="0.25">
      <c r="A5255" s="196" t="s">
        <v>3761</v>
      </c>
      <c r="B5255" s="196" t="s">
        <v>3762</v>
      </c>
      <c r="C5255" s="196" t="s">
        <v>5355</v>
      </c>
      <c r="D5255" s="196" t="s">
        <v>5356</v>
      </c>
      <c r="E5255" s="197" t="s">
        <v>11</v>
      </c>
      <c r="F5255" s="196" t="s">
        <v>11</v>
      </c>
      <c r="G5255" s="196">
        <v>102606</v>
      </c>
      <c r="H5255" s="196" t="s">
        <v>5404</v>
      </c>
      <c r="I5255" s="196" t="s">
        <v>96</v>
      </c>
      <c r="J5255" s="196" t="s">
        <v>62</v>
      </c>
      <c r="K5255" s="197">
        <v>428.88</v>
      </c>
      <c r="L5255" s="196" t="s">
        <v>63</v>
      </c>
      <c r="M5255"/>
    </row>
    <row r="5256" spans="1:13" ht="13.5" hidden="1" x14ac:dyDescent="0.25">
      <c r="A5256" s="196" t="s">
        <v>3761</v>
      </c>
      <c r="B5256" s="196" t="s">
        <v>3762</v>
      </c>
      <c r="C5256" s="196" t="s">
        <v>5355</v>
      </c>
      <c r="D5256" s="196" t="s">
        <v>5356</v>
      </c>
      <c r="E5256" s="197" t="s">
        <v>11</v>
      </c>
      <c r="F5256" s="196" t="s">
        <v>11</v>
      </c>
      <c r="G5256" s="196">
        <v>102607</v>
      </c>
      <c r="H5256" s="196" t="s">
        <v>5405</v>
      </c>
      <c r="I5256" s="196" t="s">
        <v>96</v>
      </c>
      <c r="J5256" s="196" t="s">
        <v>62</v>
      </c>
      <c r="K5256" s="197">
        <v>459.33</v>
      </c>
      <c r="L5256" s="196" t="s">
        <v>63</v>
      </c>
      <c r="M5256"/>
    </row>
    <row r="5257" spans="1:13" ht="13.5" hidden="1" x14ac:dyDescent="0.25">
      <c r="A5257" s="196" t="s">
        <v>3761</v>
      </c>
      <c r="B5257" s="196" t="s">
        <v>3762</v>
      </c>
      <c r="C5257" s="196" t="s">
        <v>5355</v>
      </c>
      <c r="D5257" s="196" t="s">
        <v>5356</v>
      </c>
      <c r="E5257" s="197" t="s">
        <v>11</v>
      </c>
      <c r="F5257" s="196" t="s">
        <v>11</v>
      </c>
      <c r="G5257" s="196">
        <v>102608</v>
      </c>
      <c r="H5257" s="196" t="s">
        <v>5406</v>
      </c>
      <c r="I5257" s="196" t="s">
        <v>96</v>
      </c>
      <c r="J5257" s="196" t="s">
        <v>62</v>
      </c>
      <c r="K5257" s="199">
        <v>1050.1099999999999</v>
      </c>
      <c r="L5257" s="196" t="s">
        <v>63</v>
      </c>
      <c r="M5257"/>
    </row>
    <row r="5258" spans="1:13" ht="13.5" hidden="1" x14ac:dyDescent="0.25">
      <c r="A5258" s="196" t="s">
        <v>3761</v>
      </c>
      <c r="B5258" s="196" t="s">
        <v>3762</v>
      </c>
      <c r="C5258" s="196" t="s">
        <v>5355</v>
      </c>
      <c r="D5258" s="196" t="s">
        <v>5356</v>
      </c>
      <c r="E5258" s="197" t="s">
        <v>11</v>
      </c>
      <c r="F5258" s="196" t="s">
        <v>11</v>
      </c>
      <c r="G5258" s="196">
        <v>102609</v>
      </c>
      <c r="H5258" s="196" t="s">
        <v>5407</v>
      </c>
      <c r="I5258" s="196" t="s">
        <v>96</v>
      </c>
      <c r="J5258" s="196" t="s">
        <v>62</v>
      </c>
      <c r="K5258" s="199">
        <v>1193.99</v>
      </c>
      <c r="L5258" s="196" t="s">
        <v>63</v>
      </c>
      <c r="M5258"/>
    </row>
    <row r="5259" spans="1:13" ht="13.5" hidden="1" x14ac:dyDescent="0.25">
      <c r="A5259" s="196" t="s">
        <v>3761</v>
      </c>
      <c r="B5259" s="196" t="s">
        <v>3762</v>
      </c>
      <c r="C5259" s="196" t="s">
        <v>5355</v>
      </c>
      <c r="D5259" s="196" t="s">
        <v>5356</v>
      </c>
      <c r="E5259" s="197" t="s">
        <v>11</v>
      </c>
      <c r="F5259" s="196" t="s">
        <v>11</v>
      </c>
      <c r="G5259" s="196">
        <v>102610</v>
      </c>
      <c r="H5259" s="196" t="s">
        <v>5408</v>
      </c>
      <c r="I5259" s="196" t="s">
        <v>96</v>
      </c>
      <c r="J5259" s="196" t="s">
        <v>62</v>
      </c>
      <c r="K5259" s="199">
        <v>2049.73</v>
      </c>
      <c r="L5259" s="196" t="s">
        <v>63</v>
      </c>
      <c r="M5259"/>
    </row>
    <row r="5260" spans="1:13" ht="13.5" hidden="1" x14ac:dyDescent="0.25">
      <c r="A5260" s="196" t="s">
        <v>3761</v>
      </c>
      <c r="B5260" s="196" t="s">
        <v>3762</v>
      </c>
      <c r="C5260" s="196" t="s">
        <v>5355</v>
      </c>
      <c r="D5260" s="196" t="s">
        <v>5356</v>
      </c>
      <c r="E5260" s="197" t="s">
        <v>11</v>
      </c>
      <c r="F5260" s="196" t="s">
        <v>11</v>
      </c>
      <c r="G5260" s="196">
        <v>102611</v>
      </c>
      <c r="H5260" s="196" t="s">
        <v>5409</v>
      </c>
      <c r="I5260" s="196" t="s">
        <v>96</v>
      </c>
      <c r="J5260" s="196" t="s">
        <v>62</v>
      </c>
      <c r="K5260" s="197">
        <v>461.96</v>
      </c>
      <c r="L5260" s="196" t="s">
        <v>63</v>
      </c>
      <c r="M5260"/>
    </row>
    <row r="5261" spans="1:13" ht="13.5" hidden="1" x14ac:dyDescent="0.25">
      <c r="A5261" s="196" t="s">
        <v>3761</v>
      </c>
      <c r="B5261" s="196" t="s">
        <v>3762</v>
      </c>
      <c r="C5261" s="196" t="s">
        <v>5355</v>
      </c>
      <c r="D5261" s="196" t="s">
        <v>5356</v>
      </c>
      <c r="E5261" s="197" t="s">
        <v>11</v>
      </c>
      <c r="F5261" s="196" t="s">
        <v>11</v>
      </c>
      <c r="G5261" s="196">
        <v>102612</v>
      </c>
      <c r="H5261" s="196" t="s">
        <v>5410</v>
      </c>
      <c r="I5261" s="196" t="s">
        <v>96</v>
      </c>
      <c r="J5261" s="196" t="s">
        <v>62</v>
      </c>
      <c r="K5261" s="197">
        <v>662.52</v>
      </c>
      <c r="L5261" s="196" t="s">
        <v>63</v>
      </c>
      <c r="M5261"/>
    </row>
    <row r="5262" spans="1:13" ht="13.5" hidden="1" x14ac:dyDescent="0.25">
      <c r="A5262" s="196" t="s">
        <v>3761</v>
      </c>
      <c r="B5262" s="196" t="s">
        <v>3762</v>
      </c>
      <c r="C5262" s="196" t="s">
        <v>5355</v>
      </c>
      <c r="D5262" s="196" t="s">
        <v>5356</v>
      </c>
      <c r="E5262" s="197" t="s">
        <v>11</v>
      </c>
      <c r="F5262" s="196" t="s">
        <v>11</v>
      </c>
      <c r="G5262" s="196">
        <v>102613</v>
      </c>
      <c r="H5262" s="196" t="s">
        <v>5411</v>
      </c>
      <c r="I5262" s="196" t="s">
        <v>96</v>
      </c>
      <c r="J5262" s="196" t="s">
        <v>62</v>
      </c>
      <c r="K5262" s="197">
        <v>642.79999999999995</v>
      </c>
      <c r="L5262" s="196" t="s">
        <v>63</v>
      </c>
      <c r="M5262"/>
    </row>
    <row r="5263" spans="1:13" ht="13.5" hidden="1" x14ac:dyDescent="0.25">
      <c r="A5263" s="196" t="s">
        <v>3761</v>
      </c>
      <c r="B5263" s="196" t="s">
        <v>3762</v>
      </c>
      <c r="C5263" s="196" t="s">
        <v>5355</v>
      </c>
      <c r="D5263" s="196" t="s">
        <v>5356</v>
      </c>
      <c r="E5263" s="197" t="s">
        <v>11</v>
      </c>
      <c r="F5263" s="196" t="s">
        <v>11</v>
      </c>
      <c r="G5263" s="196">
        <v>102614</v>
      </c>
      <c r="H5263" s="196" t="s">
        <v>5412</v>
      </c>
      <c r="I5263" s="196" t="s">
        <v>96</v>
      </c>
      <c r="J5263" s="196" t="s">
        <v>62</v>
      </c>
      <c r="K5263" s="197">
        <v>987.65</v>
      </c>
      <c r="L5263" s="196" t="s">
        <v>63</v>
      </c>
      <c r="M5263"/>
    </row>
    <row r="5264" spans="1:13" ht="13.5" hidden="1" x14ac:dyDescent="0.25">
      <c r="A5264" s="196" t="s">
        <v>3761</v>
      </c>
      <c r="B5264" s="196" t="s">
        <v>3762</v>
      </c>
      <c r="C5264" s="196" t="s">
        <v>5355</v>
      </c>
      <c r="D5264" s="196" t="s">
        <v>5356</v>
      </c>
      <c r="E5264" s="197" t="s">
        <v>11</v>
      </c>
      <c r="F5264" s="196" t="s">
        <v>11</v>
      </c>
      <c r="G5264" s="196">
        <v>102615</v>
      </c>
      <c r="H5264" s="196" t="s">
        <v>5413</v>
      </c>
      <c r="I5264" s="196" t="s">
        <v>96</v>
      </c>
      <c r="J5264" s="196" t="s">
        <v>62</v>
      </c>
      <c r="K5264" s="199">
        <v>1239.47</v>
      </c>
      <c r="L5264" s="196" t="s">
        <v>63</v>
      </c>
      <c r="M5264"/>
    </row>
    <row r="5265" spans="1:13" ht="13.5" hidden="1" x14ac:dyDescent="0.25">
      <c r="A5265" s="196" t="s">
        <v>3761</v>
      </c>
      <c r="B5265" s="196" t="s">
        <v>3762</v>
      </c>
      <c r="C5265" s="196" t="s">
        <v>5355</v>
      </c>
      <c r="D5265" s="196" t="s">
        <v>5356</v>
      </c>
      <c r="E5265" s="197" t="s">
        <v>11</v>
      </c>
      <c r="F5265" s="196" t="s">
        <v>11</v>
      </c>
      <c r="G5265" s="196">
        <v>102616</v>
      </c>
      <c r="H5265" s="196" t="s">
        <v>5414</v>
      </c>
      <c r="I5265" s="196" t="s">
        <v>96</v>
      </c>
      <c r="J5265" s="196" t="s">
        <v>62</v>
      </c>
      <c r="K5265" s="199">
        <v>1834.04</v>
      </c>
      <c r="L5265" s="196" t="s">
        <v>63</v>
      </c>
      <c r="M5265"/>
    </row>
    <row r="5266" spans="1:13" ht="13.5" hidden="1" x14ac:dyDescent="0.25">
      <c r="A5266" s="196" t="s">
        <v>3761</v>
      </c>
      <c r="B5266" s="196" t="s">
        <v>3762</v>
      </c>
      <c r="C5266" s="196" t="s">
        <v>5355</v>
      </c>
      <c r="D5266" s="196" t="s">
        <v>5356</v>
      </c>
      <c r="E5266" s="197" t="s">
        <v>11</v>
      </c>
      <c r="F5266" s="196" t="s">
        <v>11</v>
      </c>
      <c r="G5266" s="196">
        <v>102617</v>
      </c>
      <c r="H5266" s="196" t="s">
        <v>5415</v>
      </c>
      <c r="I5266" s="196" t="s">
        <v>96</v>
      </c>
      <c r="J5266" s="196" t="s">
        <v>62</v>
      </c>
      <c r="K5266" s="199">
        <v>3412.38</v>
      </c>
      <c r="L5266" s="196" t="s">
        <v>63</v>
      </c>
      <c r="M5266"/>
    </row>
    <row r="5267" spans="1:13" ht="13.5" hidden="1" x14ac:dyDescent="0.25">
      <c r="A5267" s="196" t="s">
        <v>3761</v>
      </c>
      <c r="B5267" s="196" t="s">
        <v>3762</v>
      </c>
      <c r="C5267" s="196" t="s">
        <v>5355</v>
      </c>
      <c r="D5267" s="196" t="s">
        <v>5356</v>
      </c>
      <c r="E5267" s="197" t="s">
        <v>11</v>
      </c>
      <c r="F5267" s="196" t="s">
        <v>11</v>
      </c>
      <c r="G5267" s="196">
        <v>102618</v>
      </c>
      <c r="H5267" s="196" t="s">
        <v>5416</v>
      </c>
      <c r="I5267" s="196" t="s">
        <v>96</v>
      </c>
      <c r="J5267" s="196" t="s">
        <v>62</v>
      </c>
      <c r="K5267" s="199">
        <v>4098.0200000000004</v>
      </c>
      <c r="L5267" s="196" t="s">
        <v>63</v>
      </c>
      <c r="M5267"/>
    </row>
    <row r="5268" spans="1:13" ht="13.5" hidden="1" x14ac:dyDescent="0.25">
      <c r="A5268" s="196" t="s">
        <v>3761</v>
      </c>
      <c r="B5268" s="196" t="s">
        <v>3762</v>
      </c>
      <c r="C5268" s="196" t="s">
        <v>5355</v>
      </c>
      <c r="D5268" s="196" t="s">
        <v>5356</v>
      </c>
      <c r="E5268" s="197" t="s">
        <v>11</v>
      </c>
      <c r="F5268" s="196" t="s">
        <v>11</v>
      </c>
      <c r="G5268" s="196">
        <v>102619</v>
      </c>
      <c r="H5268" s="196" t="s">
        <v>5417</v>
      </c>
      <c r="I5268" s="196" t="s">
        <v>96</v>
      </c>
      <c r="J5268" s="196" t="s">
        <v>62</v>
      </c>
      <c r="K5268" s="199">
        <v>5489.04</v>
      </c>
      <c r="L5268" s="196" t="s">
        <v>63</v>
      </c>
      <c r="M5268"/>
    </row>
    <row r="5269" spans="1:13" ht="13.5" hidden="1" x14ac:dyDescent="0.25">
      <c r="A5269" s="196" t="s">
        <v>3761</v>
      </c>
      <c r="B5269" s="196" t="s">
        <v>3762</v>
      </c>
      <c r="C5269" s="196" t="s">
        <v>5355</v>
      </c>
      <c r="D5269" s="196" t="s">
        <v>5356</v>
      </c>
      <c r="E5269" s="197" t="s">
        <v>11</v>
      </c>
      <c r="F5269" s="196" t="s">
        <v>11</v>
      </c>
      <c r="G5269" s="196">
        <v>102620</v>
      </c>
      <c r="H5269" s="196" t="s">
        <v>5418</v>
      </c>
      <c r="I5269" s="196" t="s">
        <v>96</v>
      </c>
      <c r="J5269" s="196" t="s">
        <v>62</v>
      </c>
      <c r="K5269" s="199">
        <v>7958.41</v>
      </c>
      <c r="L5269" s="196" t="s">
        <v>63</v>
      </c>
      <c r="M5269"/>
    </row>
    <row r="5270" spans="1:13" ht="13.5" hidden="1" x14ac:dyDescent="0.25">
      <c r="A5270" s="196" t="s">
        <v>3761</v>
      </c>
      <c r="B5270" s="196" t="s">
        <v>3762</v>
      </c>
      <c r="C5270" s="196" t="s">
        <v>5355</v>
      </c>
      <c r="D5270" s="196" t="s">
        <v>5356</v>
      </c>
      <c r="E5270" s="197" t="s">
        <v>11</v>
      </c>
      <c r="F5270" s="196" t="s">
        <v>11</v>
      </c>
      <c r="G5270" s="196">
        <v>102621</v>
      </c>
      <c r="H5270" s="196" t="s">
        <v>5419</v>
      </c>
      <c r="I5270" s="196" t="s">
        <v>96</v>
      </c>
      <c r="J5270" s="196" t="s">
        <v>62</v>
      </c>
      <c r="K5270" s="199">
        <v>12213.77</v>
      </c>
      <c r="L5270" s="196" t="s">
        <v>63</v>
      </c>
      <c r="M5270"/>
    </row>
    <row r="5271" spans="1:13" ht="13.5" hidden="1" x14ac:dyDescent="0.25">
      <c r="A5271" s="196" t="s">
        <v>3761</v>
      </c>
      <c r="B5271" s="196" t="s">
        <v>3762</v>
      </c>
      <c r="C5271" s="196" t="s">
        <v>5355</v>
      </c>
      <c r="D5271" s="196" t="s">
        <v>5356</v>
      </c>
      <c r="E5271" s="197" t="s">
        <v>11</v>
      </c>
      <c r="F5271" s="196" t="s">
        <v>11</v>
      </c>
      <c r="G5271" s="196">
        <v>102622</v>
      </c>
      <c r="H5271" s="196" t="s">
        <v>5420</v>
      </c>
      <c r="I5271" s="196" t="s">
        <v>96</v>
      </c>
      <c r="J5271" s="196" t="s">
        <v>62</v>
      </c>
      <c r="K5271" s="197">
        <v>637.13</v>
      </c>
      <c r="L5271" s="196" t="s">
        <v>63</v>
      </c>
      <c r="M5271"/>
    </row>
    <row r="5272" spans="1:13" ht="13.5" hidden="1" x14ac:dyDescent="0.25">
      <c r="A5272" s="196" t="s">
        <v>3761</v>
      </c>
      <c r="B5272" s="196" t="s">
        <v>3762</v>
      </c>
      <c r="C5272" s="196" t="s">
        <v>5355</v>
      </c>
      <c r="D5272" s="196" t="s">
        <v>5356</v>
      </c>
      <c r="E5272" s="197" t="s">
        <v>11</v>
      </c>
      <c r="F5272" s="196" t="s">
        <v>11</v>
      </c>
      <c r="G5272" s="196">
        <v>102623</v>
      </c>
      <c r="H5272" s="196" t="s">
        <v>5421</v>
      </c>
      <c r="I5272" s="196" t="s">
        <v>96</v>
      </c>
      <c r="J5272" s="196" t="s">
        <v>62</v>
      </c>
      <c r="K5272" s="197">
        <v>870.25</v>
      </c>
      <c r="L5272" s="196" t="s">
        <v>63</v>
      </c>
      <c r="M5272"/>
    </row>
    <row r="5273" spans="1:13" ht="13.5" hidden="1" x14ac:dyDescent="0.25">
      <c r="A5273" s="196" t="s">
        <v>3761</v>
      </c>
      <c r="B5273" s="196" t="s">
        <v>3762</v>
      </c>
      <c r="C5273" s="196" t="s">
        <v>5422</v>
      </c>
      <c r="D5273" s="196" t="s">
        <v>5423</v>
      </c>
      <c r="E5273" s="197" t="s">
        <v>11</v>
      </c>
      <c r="F5273" s="196" t="s">
        <v>11</v>
      </c>
      <c r="G5273" s="196">
        <v>89482</v>
      </c>
      <c r="H5273" s="196" t="s">
        <v>5424</v>
      </c>
      <c r="I5273" s="196" t="s">
        <v>96</v>
      </c>
      <c r="J5273" s="196" t="s">
        <v>62</v>
      </c>
      <c r="K5273" s="197">
        <v>43.35</v>
      </c>
      <c r="L5273" s="196" t="s">
        <v>63</v>
      </c>
      <c r="M5273"/>
    </row>
    <row r="5274" spans="1:13" ht="13.5" hidden="1" x14ac:dyDescent="0.25">
      <c r="A5274" s="196" t="s">
        <v>3761</v>
      </c>
      <c r="B5274" s="196" t="s">
        <v>3762</v>
      </c>
      <c r="C5274" s="196" t="s">
        <v>5422</v>
      </c>
      <c r="D5274" s="196" t="s">
        <v>5423</v>
      </c>
      <c r="E5274" s="197" t="s">
        <v>11</v>
      </c>
      <c r="F5274" s="196" t="s">
        <v>11</v>
      </c>
      <c r="G5274" s="196">
        <v>89491</v>
      </c>
      <c r="H5274" s="196" t="s">
        <v>5425</v>
      </c>
      <c r="I5274" s="196" t="s">
        <v>96</v>
      </c>
      <c r="J5274" s="196" t="s">
        <v>62</v>
      </c>
      <c r="K5274" s="197">
        <v>105.32</v>
      </c>
      <c r="L5274" s="196" t="s">
        <v>63</v>
      </c>
      <c r="M5274"/>
    </row>
    <row r="5275" spans="1:13" ht="13.5" hidden="1" x14ac:dyDescent="0.25">
      <c r="A5275" s="196" t="s">
        <v>3761</v>
      </c>
      <c r="B5275" s="196" t="s">
        <v>3762</v>
      </c>
      <c r="C5275" s="196" t="s">
        <v>5422</v>
      </c>
      <c r="D5275" s="196" t="s">
        <v>5423</v>
      </c>
      <c r="E5275" s="197" t="s">
        <v>11</v>
      </c>
      <c r="F5275" s="196" t="s">
        <v>11</v>
      </c>
      <c r="G5275" s="196">
        <v>89495</v>
      </c>
      <c r="H5275" s="196" t="s">
        <v>5426</v>
      </c>
      <c r="I5275" s="196" t="s">
        <v>96</v>
      </c>
      <c r="J5275" s="196" t="s">
        <v>62</v>
      </c>
      <c r="K5275" s="197">
        <v>20.48</v>
      </c>
      <c r="L5275" s="196" t="s">
        <v>63</v>
      </c>
      <c r="M5275"/>
    </row>
    <row r="5276" spans="1:13" ht="13.5" hidden="1" x14ac:dyDescent="0.25">
      <c r="A5276" s="196" t="s">
        <v>3761</v>
      </c>
      <c r="B5276" s="196" t="s">
        <v>3762</v>
      </c>
      <c r="C5276" s="196" t="s">
        <v>5422</v>
      </c>
      <c r="D5276" s="196" t="s">
        <v>5423</v>
      </c>
      <c r="E5276" s="197" t="s">
        <v>11</v>
      </c>
      <c r="F5276" s="196" t="s">
        <v>11</v>
      </c>
      <c r="G5276" s="196">
        <v>89707</v>
      </c>
      <c r="H5276" s="196" t="s">
        <v>5427</v>
      </c>
      <c r="I5276" s="196" t="s">
        <v>96</v>
      </c>
      <c r="J5276" s="196" t="s">
        <v>62</v>
      </c>
      <c r="K5276" s="197">
        <v>55.78</v>
      </c>
      <c r="L5276" s="196" t="s">
        <v>63</v>
      </c>
      <c r="M5276"/>
    </row>
    <row r="5277" spans="1:13" ht="13.5" hidden="1" x14ac:dyDescent="0.25">
      <c r="A5277" s="196" t="s">
        <v>3761</v>
      </c>
      <c r="B5277" s="196" t="s">
        <v>3762</v>
      </c>
      <c r="C5277" s="196" t="s">
        <v>5422</v>
      </c>
      <c r="D5277" s="196" t="s">
        <v>5423</v>
      </c>
      <c r="E5277" s="197" t="s">
        <v>11</v>
      </c>
      <c r="F5277" s="196" t="s">
        <v>11</v>
      </c>
      <c r="G5277" s="196">
        <v>89708</v>
      </c>
      <c r="H5277" s="196" t="s">
        <v>5428</v>
      </c>
      <c r="I5277" s="196" t="s">
        <v>96</v>
      </c>
      <c r="J5277" s="196" t="s">
        <v>62</v>
      </c>
      <c r="K5277" s="197">
        <v>111.97</v>
      </c>
      <c r="L5277" s="196" t="s">
        <v>63</v>
      </c>
      <c r="M5277"/>
    </row>
    <row r="5278" spans="1:13" ht="13.5" hidden="1" x14ac:dyDescent="0.25">
      <c r="A5278" s="196" t="s">
        <v>3761</v>
      </c>
      <c r="B5278" s="196" t="s">
        <v>3762</v>
      </c>
      <c r="C5278" s="196" t="s">
        <v>5422</v>
      </c>
      <c r="D5278" s="196" t="s">
        <v>5423</v>
      </c>
      <c r="E5278" s="197" t="s">
        <v>11</v>
      </c>
      <c r="F5278" s="196" t="s">
        <v>11</v>
      </c>
      <c r="G5278" s="196">
        <v>89709</v>
      </c>
      <c r="H5278" s="196" t="s">
        <v>5429</v>
      </c>
      <c r="I5278" s="196" t="s">
        <v>96</v>
      </c>
      <c r="J5278" s="196" t="s">
        <v>62</v>
      </c>
      <c r="K5278" s="197">
        <v>24.19</v>
      </c>
      <c r="L5278" s="196" t="s">
        <v>63</v>
      </c>
      <c r="M5278"/>
    </row>
    <row r="5279" spans="1:13" ht="13.5" hidden="1" x14ac:dyDescent="0.25">
      <c r="A5279" s="196" t="s">
        <v>3761</v>
      </c>
      <c r="B5279" s="196" t="s">
        <v>3762</v>
      </c>
      <c r="C5279" s="196" t="s">
        <v>5422</v>
      </c>
      <c r="D5279" s="196" t="s">
        <v>5423</v>
      </c>
      <c r="E5279" s="197" t="s">
        <v>11</v>
      </c>
      <c r="F5279" s="196" t="s">
        <v>11</v>
      </c>
      <c r="G5279" s="196">
        <v>89710</v>
      </c>
      <c r="H5279" s="196" t="s">
        <v>5430</v>
      </c>
      <c r="I5279" s="196" t="s">
        <v>96</v>
      </c>
      <c r="J5279" s="196" t="s">
        <v>62</v>
      </c>
      <c r="K5279" s="197">
        <v>21.6</v>
      </c>
      <c r="L5279" s="196" t="s">
        <v>63</v>
      </c>
      <c r="M5279"/>
    </row>
    <row r="5280" spans="1:13" ht="13.5" hidden="1" x14ac:dyDescent="0.25">
      <c r="A5280" s="196" t="s">
        <v>3761</v>
      </c>
      <c r="B5280" s="196" t="s">
        <v>3762</v>
      </c>
      <c r="C5280" s="196" t="s">
        <v>5422</v>
      </c>
      <c r="D5280" s="196" t="s">
        <v>5423</v>
      </c>
      <c r="E5280" s="197" t="s">
        <v>11</v>
      </c>
      <c r="F5280" s="196" t="s">
        <v>11</v>
      </c>
      <c r="G5280" s="196">
        <v>104326</v>
      </c>
      <c r="H5280" s="196" t="s">
        <v>5431</v>
      </c>
      <c r="I5280" s="196" t="s">
        <v>96</v>
      </c>
      <c r="J5280" s="196" t="s">
        <v>62</v>
      </c>
      <c r="K5280" s="197">
        <v>23.2</v>
      </c>
      <c r="L5280" s="196" t="s">
        <v>63</v>
      </c>
      <c r="M5280"/>
    </row>
    <row r="5281" spans="1:13" ht="13.5" hidden="1" x14ac:dyDescent="0.25">
      <c r="A5281" s="196" t="s">
        <v>3761</v>
      </c>
      <c r="B5281" s="196" t="s">
        <v>3762</v>
      </c>
      <c r="C5281" s="196" t="s">
        <v>5422</v>
      </c>
      <c r="D5281" s="196" t="s">
        <v>5423</v>
      </c>
      <c r="E5281" s="197" t="s">
        <v>11</v>
      </c>
      <c r="F5281" s="196" t="s">
        <v>11</v>
      </c>
      <c r="G5281" s="196">
        <v>104327</v>
      </c>
      <c r="H5281" s="196" t="s">
        <v>5432</v>
      </c>
      <c r="I5281" s="196" t="s">
        <v>96</v>
      </c>
      <c r="J5281" s="196" t="s">
        <v>62</v>
      </c>
      <c r="K5281" s="197">
        <v>22.25</v>
      </c>
      <c r="L5281" s="196" t="s">
        <v>63</v>
      </c>
      <c r="M5281"/>
    </row>
    <row r="5282" spans="1:13" ht="13.5" hidden="1" x14ac:dyDescent="0.25">
      <c r="A5282" s="196" t="s">
        <v>3761</v>
      </c>
      <c r="B5282" s="196" t="s">
        <v>3762</v>
      </c>
      <c r="C5282" s="196" t="s">
        <v>5422</v>
      </c>
      <c r="D5282" s="196" t="s">
        <v>5423</v>
      </c>
      <c r="E5282" s="197" t="s">
        <v>11</v>
      </c>
      <c r="F5282" s="196" t="s">
        <v>11</v>
      </c>
      <c r="G5282" s="196">
        <v>104328</v>
      </c>
      <c r="H5282" s="196" t="s">
        <v>5433</v>
      </c>
      <c r="I5282" s="196" t="s">
        <v>96</v>
      </c>
      <c r="J5282" s="196" t="s">
        <v>62</v>
      </c>
      <c r="K5282" s="197">
        <v>78.400000000000006</v>
      </c>
      <c r="L5282" s="196" t="s">
        <v>63</v>
      </c>
      <c r="M5282"/>
    </row>
    <row r="5283" spans="1:13" ht="13.5" hidden="1" x14ac:dyDescent="0.25">
      <c r="A5283" s="196" t="s">
        <v>3761</v>
      </c>
      <c r="B5283" s="196" t="s">
        <v>3762</v>
      </c>
      <c r="C5283" s="196" t="s">
        <v>5422</v>
      </c>
      <c r="D5283" s="196" t="s">
        <v>5423</v>
      </c>
      <c r="E5283" s="197" t="s">
        <v>11</v>
      </c>
      <c r="F5283" s="196" t="s">
        <v>11</v>
      </c>
      <c r="G5283" s="196">
        <v>104329</v>
      </c>
      <c r="H5283" s="196" t="s">
        <v>5434</v>
      </c>
      <c r="I5283" s="196" t="s">
        <v>96</v>
      </c>
      <c r="J5283" s="196" t="s">
        <v>62</v>
      </c>
      <c r="K5283" s="197">
        <v>87.64</v>
      </c>
      <c r="L5283" s="196" t="s">
        <v>63</v>
      </c>
      <c r="M5283"/>
    </row>
    <row r="5284" spans="1:13" ht="13.5" hidden="1" x14ac:dyDescent="0.25">
      <c r="A5284" s="196" t="s">
        <v>3761</v>
      </c>
      <c r="B5284" s="196" t="s">
        <v>3762</v>
      </c>
      <c r="C5284" s="196" t="s">
        <v>5435</v>
      </c>
      <c r="D5284" s="196" t="s">
        <v>5436</v>
      </c>
      <c r="E5284" s="197" t="s">
        <v>11</v>
      </c>
      <c r="F5284" s="196" t="s">
        <v>11</v>
      </c>
      <c r="G5284" s="196">
        <v>86872</v>
      </c>
      <c r="H5284" s="196" t="s">
        <v>5437</v>
      </c>
      <c r="I5284" s="196" t="s">
        <v>96</v>
      </c>
      <c r="J5284" s="196" t="s">
        <v>62</v>
      </c>
      <c r="K5284" s="197">
        <v>705.44</v>
      </c>
      <c r="L5284" s="196" t="s">
        <v>63</v>
      </c>
      <c r="M5284"/>
    </row>
    <row r="5285" spans="1:13" ht="13.5" hidden="1" x14ac:dyDescent="0.25">
      <c r="A5285" s="196" t="s">
        <v>3761</v>
      </c>
      <c r="B5285" s="196" t="s">
        <v>3762</v>
      </c>
      <c r="C5285" s="196" t="s">
        <v>5435</v>
      </c>
      <c r="D5285" s="196" t="s">
        <v>5436</v>
      </c>
      <c r="E5285" s="197" t="s">
        <v>11</v>
      </c>
      <c r="F5285" s="196" t="s">
        <v>11</v>
      </c>
      <c r="G5285" s="196">
        <v>86874</v>
      </c>
      <c r="H5285" s="196" t="s">
        <v>5438</v>
      </c>
      <c r="I5285" s="196" t="s">
        <v>96</v>
      </c>
      <c r="J5285" s="196" t="s">
        <v>62</v>
      </c>
      <c r="K5285" s="197">
        <v>486.84</v>
      </c>
      <c r="L5285" s="196" t="s">
        <v>63</v>
      </c>
      <c r="M5285"/>
    </row>
    <row r="5286" spans="1:13" ht="13.5" hidden="1" x14ac:dyDescent="0.25">
      <c r="A5286" s="196" t="s">
        <v>3761</v>
      </c>
      <c r="B5286" s="196" t="s">
        <v>3762</v>
      </c>
      <c r="C5286" s="196" t="s">
        <v>5435</v>
      </c>
      <c r="D5286" s="196" t="s">
        <v>5436</v>
      </c>
      <c r="E5286" s="197" t="s">
        <v>11</v>
      </c>
      <c r="F5286" s="196" t="s">
        <v>11</v>
      </c>
      <c r="G5286" s="196">
        <v>86875</v>
      </c>
      <c r="H5286" s="196" t="s">
        <v>5439</v>
      </c>
      <c r="I5286" s="196" t="s">
        <v>96</v>
      </c>
      <c r="J5286" s="196" t="s">
        <v>62</v>
      </c>
      <c r="K5286" s="197">
        <v>625.95000000000005</v>
      </c>
      <c r="L5286" s="196" t="s">
        <v>63</v>
      </c>
      <c r="M5286"/>
    </row>
    <row r="5287" spans="1:13" ht="13.5" hidden="1" x14ac:dyDescent="0.25">
      <c r="A5287" s="196" t="s">
        <v>3761</v>
      </c>
      <c r="B5287" s="196" t="s">
        <v>3762</v>
      </c>
      <c r="C5287" s="196" t="s">
        <v>5435</v>
      </c>
      <c r="D5287" s="196" t="s">
        <v>5436</v>
      </c>
      <c r="E5287" s="197" t="s">
        <v>11</v>
      </c>
      <c r="F5287" s="196" t="s">
        <v>11</v>
      </c>
      <c r="G5287" s="196">
        <v>86876</v>
      </c>
      <c r="H5287" s="196" t="s">
        <v>5440</v>
      </c>
      <c r="I5287" s="196" t="s">
        <v>96</v>
      </c>
      <c r="J5287" s="196" t="s">
        <v>62</v>
      </c>
      <c r="K5287" s="197">
        <v>356.42</v>
      </c>
      <c r="L5287" s="196" t="s">
        <v>63</v>
      </c>
      <c r="M5287"/>
    </row>
    <row r="5288" spans="1:13" ht="13.5" hidden="1" x14ac:dyDescent="0.25">
      <c r="A5288" s="196" t="s">
        <v>3761</v>
      </c>
      <c r="B5288" s="196" t="s">
        <v>3762</v>
      </c>
      <c r="C5288" s="196" t="s">
        <v>5435</v>
      </c>
      <c r="D5288" s="196" t="s">
        <v>5436</v>
      </c>
      <c r="E5288" s="197" t="s">
        <v>11</v>
      </c>
      <c r="F5288" s="196" t="s">
        <v>11</v>
      </c>
      <c r="G5288" s="196">
        <v>86877</v>
      </c>
      <c r="H5288" s="196" t="s">
        <v>5441</v>
      </c>
      <c r="I5288" s="196" t="s">
        <v>96</v>
      </c>
      <c r="J5288" s="196" t="s">
        <v>62</v>
      </c>
      <c r="K5288" s="197">
        <v>63.27</v>
      </c>
      <c r="L5288" s="196" t="s">
        <v>63</v>
      </c>
      <c r="M5288"/>
    </row>
    <row r="5289" spans="1:13" ht="13.5" hidden="1" x14ac:dyDescent="0.25">
      <c r="A5289" s="196" t="s">
        <v>3761</v>
      </c>
      <c r="B5289" s="196" t="s">
        <v>3762</v>
      </c>
      <c r="C5289" s="196" t="s">
        <v>5435</v>
      </c>
      <c r="D5289" s="196" t="s">
        <v>5436</v>
      </c>
      <c r="E5289" s="197" t="s">
        <v>11</v>
      </c>
      <c r="F5289" s="196" t="s">
        <v>11</v>
      </c>
      <c r="G5289" s="196">
        <v>86878</v>
      </c>
      <c r="H5289" s="196" t="s">
        <v>5442</v>
      </c>
      <c r="I5289" s="196" t="s">
        <v>96</v>
      </c>
      <c r="J5289" s="196" t="s">
        <v>62</v>
      </c>
      <c r="K5289" s="197">
        <v>67.98</v>
      </c>
      <c r="L5289" s="196" t="s">
        <v>63</v>
      </c>
      <c r="M5289"/>
    </row>
    <row r="5290" spans="1:13" ht="13.5" hidden="1" x14ac:dyDescent="0.25">
      <c r="A5290" s="196" t="s">
        <v>3761</v>
      </c>
      <c r="B5290" s="196" t="s">
        <v>3762</v>
      </c>
      <c r="C5290" s="196" t="s">
        <v>5435</v>
      </c>
      <c r="D5290" s="196" t="s">
        <v>5436</v>
      </c>
      <c r="E5290" s="197" t="s">
        <v>11</v>
      </c>
      <c r="F5290" s="196" t="s">
        <v>11</v>
      </c>
      <c r="G5290" s="196">
        <v>86879</v>
      </c>
      <c r="H5290" s="196" t="s">
        <v>5443</v>
      </c>
      <c r="I5290" s="196" t="s">
        <v>96</v>
      </c>
      <c r="J5290" s="196" t="s">
        <v>62</v>
      </c>
      <c r="K5290" s="197">
        <v>12.51</v>
      </c>
      <c r="L5290" s="196" t="s">
        <v>63</v>
      </c>
      <c r="M5290"/>
    </row>
    <row r="5291" spans="1:13" ht="13.5" hidden="1" x14ac:dyDescent="0.25">
      <c r="A5291" s="196" t="s">
        <v>3761</v>
      </c>
      <c r="B5291" s="196" t="s">
        <v>3762</v>
      </c>
      <c r="C5291" s="196" t="s">
        <v>5435</v>
      </c>
      <c r="D5291" s="196" t="s">
        <v>5436</v>
      </c>
      <c r="E5291" s="197" t="s">
        <v>11</v>
      </c>
      <c r="F5291" s="196" t="s">
        <v>11</v>
      </c>
      <c r="G5291" s="196">
        <v>86880</v>
      </c>
      <c r="H5291" s="196" t="s">
        <v>5444</v>
      </c>
      <c r="I5291" s="196" t="s">
        <v>96</v>
      </c>
      <c r="J5291" s="196" t="s">
        <v>62</v>
      </c>
      <c r="K5291" s="197">
        <v>33.25</v>
      </c>
      <c r="L5291" s="196" t="s">
        <v>63</v>
      </c>
      <c r="M5291"/>
    </row>
    <row r="5292" spans="1:13" ht="13.5" hidden="1" x14ac:dyDescent="0.25">
      <c r="A5292" s="196" t="s">
        <v>3761</v>
      </c>
      <c r="B5292" s="196" t="s">
        <v>3762</v>
      </c>
      <c r="C5292" s="196" t="s">
        <v>5435</v>
      </c>
      <c r="D5292" s="196" t="s">
        <v>5436</v>
      </c>
      <c r="E5292" s="197" t="s">
        <v>11</v>
      </c>
      <c r="F5292" s="196" t="s">
        <v>11</v>
      </c>
      <c r="G5292" s="196">
        <v>86881</v>
      </c>
      <c r="H5292" s="196" t="s">
        <v>5445</v>
      </c>
      <c r="I5292" s="196" t="s">
        <v>96</v>
      </c>
      <c r="J5292" s="196" t="s">
        <v>595</v>
      </c>
      <c r="K5292" s="197">
        <v>187.82</v>
      </c>
      <c r="L5292" s="196" t="s">
        <v>63</v>
      </c>
      <c r="M5292"/>
    </row>
    <row r="5293" spans="1:13" ht="13.5" hidden="1" x14ac:dyDescent="0.25">
      <c r="A5293" s="196" t="s">
        <v>3761</v>
      </c>
      <c r="B5293" s="196" t="s">
        <v>3762</v>
      </c>
      <c r="C5293" s="196" t="s">
        <v>5435</v>
      </c>
      <c r="D5293" s="196" t="s">
        <v>5436</v>
      </c>
      <c r="E5293" s="197" t="s">
        <v>11</v>
      </c>
      <c r="F5293" s="196" t="s">
        <v>11</v>
      </c>
      <c r="G5293" s="196">
        <v>86882</v>
      </c>
      <c r="H5293" s="196" t="s">
        <v>5446</v>
      </c>
      <c r="I5293" s="196" t="s">
        <v>96</v>
      </c>
      <c r="J5293" s="196" t="s">
        <v>62</v>
      </c>
      <c r="K5293" s="197">
        <v>28.31</v>
      </c>
      <c r="L5293" s="196" t="s">
        <v>63</v>
      </c>
      <c r="M5293"/>
    </row>
    <row r="5294" spans="1:13" ht="13.5" hidden="1" x14ac:dyDescent="0.25">
      <c r="A5294" s="196" t="s">
        <v>3761</v>
      </c>
      <c r="B5294" s="196" t="s">
        <v>3762</v>
      </c>
      <c r="C5294" s="196" t="s">
        <v>5435</v>
      </c>
      <c r="D5294" s="196" t="s">
        <v>5436</v>
      </c>
      <c r="E5294" s="197" t="s">
        <v>11</v>
      </c>
      <c r="F5294" s="196" t="s">
        <v>11</v>
      </c>
      <c r="G5294" s="196">
        <v>86883</v>
      </c>
      <c r="H5294" s="196" t="s">
        <v>5447</v>
      </c>
      <c r="I5294" s="196" t="s">
        <v>96</v>
      </c>
      <c r="J5294" s="196" t="s">
        <v>595</v>
      </c>
      <c r="K5294" s="197">
        <v>15.39</v>
      </c>
      <c r="L5294" s="196" t="s">
        <v>63</v>
      </c>
      <c r="M5294"/>
    </row>
    <row r="5295" spans="1:13" ht="13.5" hidden="1" x14ac:dyDescent="0.25">
      <c r="A5295" s="196" t="s">
        <v>3761</v>
      </c>
      <c r="B5295" s="196" t="s">
        <v>3762</v>
      </c>
      <c r="C5295" s="196" t="s">
        <v>5435</v>
      </c>
      <c r="D5295" s="196" t="s">
        <v>5436</v>
      </c>
      <c r="E5295" s="197" t="s">
        <v>11</v>
      </c>
      <c r="F5295" s="196" t="s">
        <v>11</v>
      </c>
      <c r="G5295" s="196">
        <v>86884</v>
      </c>
      <c r="H5295" s="196" t="s">
        <v>5448</v>
      </c>
      <c r="I5295" s="196" t="s">
        <v>96</v>
      </c>
      <c r="J5295" s="196" t="s">
        <v>62</v>
      </c>
      <c r="K5295" s="197">
        <v>14.05</v>
      </c>
      <c r="L5295" s="196" t="s">
        <v>63</v>
      </c>
      <c r="M5295"/>
    </row>
    <row r="5296" spans="1:13" ht="13.5" hidden="1" x14ac:dyDescent="0.25">
      <c r="A5296" s="196" t="s">
        <v>3761</v>
      </c>
      <c r="B5296" s="196" t="s">
        <v>3762</v>
      </c>
      <c r="C5296" s="196" t="s">
        <v>5435</v>
      </c>
      <c r="D5296" s="196" t="s">
        <v>5436</v>
      </c>
      <c r="E5296" s="197" t="s">
        <v>11</v>
      </c>
      <c r="F5296" s="196" t="s">
        <v>11</v>
      </c>
      <c r="G5296" s="196">
        <v>86885</v>
      </c>
      <c r="H5296" s="196" t="s">
        <v>5449</v>
      </c>
      <c r="I5296" s="196" t="s">
        <v>96</v>
      </c>
      <c r="J5296" s="196" t="s">
        <v>62</v>
      </c>
      <c r="K5296" s="197">
        <v>15.85</v>
      </c>
      <c r="L5296" s="196" t="s">
        <v>63</v>
      </c>
      <c r="M5296"/>
    </row>
    <row r="5297" spans="1:13" ht="13.5" hidden="1" x14ac:dyDescent="0.25">
      <c r="A5297" s="196" t="s">
        <v>3761</v>
      </c>
      <c r="B5297" s="196" t="s">
        <v>3762</v>
      </c>
      <c r="C5297" s="196" t="s">
        <v>5435</v>
      </c>
      <c r="D5297" s="196" t="s">
        <v>5436</v>
      </c>
      <c r="E5297" s="197" t="s">
        <v>11</v>
      </c>
      <c r="F5297" s="196" t="s">
        <v>11</v>
      </c>
      <c r="G5297" s="196">
        <v>86886</v>
      </c>
      <c r="H5297" s="196" t="s">
        <v>5450</v>
      </c>
      <c r="I5297" s="196" t="s">
        <v>96</v>
      </c>
      <c r="J5297" s="196" t="s">
        <v>62</v>
      </c>
      <c r="K5297" s="197">
        <v>47.29</v>
      </c>
      <c r="L5297" s="196" t="s">
        <v>63</v>
      </c>
      <c r="M5297"/>
    </row>
    <row r="5298" spans="1:13" ht="13.5" hidden="1" x14ac:dyDescent="0.25">
      <c r="A5298" s="196" t="s">
        <v>3761</v>
      </c>
      <c r="B5298" s="196" t="s">
        <v>3762</v>
      </c>
      <c r="C5298" s="196" t="s">
        <v>5435</v>
      </c>
      <c r="D5298" s="196" t="s">
        <v>5436</v>
      </c>
      <c r="E5298" s="197" t="s">
        <v>11</v>
      </c>
      <c r="F5298" s="196" t="s">
        <v>11</v>
      </c>
      <c r="G5298" s="196">
        <v>86887</v>
      </c>
      <c r="H5298" s="196" t="s">
        <v>5451</v>
      </c>
      <c r="I5298" s="196" t="s">
        <v>96</v>
      </c>
      <c r="J5298" s="196" t="s">
        <v>62</v>
      </c>
      <c r="K5298" s="197">
        <v>51.08</v>
      </c>
      <c r="L5298" s="196" t="s">
        <v>63</v>
      </c>
      <c r="M5298"/>
    </row>
    <row r="5299" spans="1:13" ht="13.5" hidden="1" x14ac:dyDescent="0.25">
      <c r="A5299" s="196" t="s">
        <v>3761</v>
      </c>
      <c r="B5299" s="196" t="s">
        <v>3762</v>
      </c>
      <c r="C5299" s="196" t="s">
        <v>5435</v>
      </c>
      <c r="D5299" s="196" t="s">
        <v>5436</v>
      </c>
      <c r="E5299" s="197" t="s">
        <v>11</v>
      </c>
      <c r="F5299" s="196" t="s">
        <v>11</v>
      </c>
      <c r="G5299" s="196">
        <v>86888</v>
      </c>
      <c r="H5299" s="196" t="s">
        <v>5452</v>
      </c>
      <c r="I5299" s="196" t="s">
        <v>96</v>
      </c>
      <c r="J5299" s="196" t="s">
        <v>62</v>
      </c>
      <c r="K5299" s="197">
        <v>473.4</v>
      </c>
      <c r="L5299" s="196" t="s">
        <v>63</v>
      </c>
      <c r="M5299"/>
    </row>
    <row r="5300" spans="1:13" ht="13.5" hidden="1" x14ac:dyDescent="0.25">
      <c r="A5300" s="196" t="s">
        <v>3761</v>
      </c>
      <c r="B5300" s="196" t="s">
        <v>3762</v>
      </c>
      <c r="C5300" s="196" t="s">
        <v>5435</v>
      </c>
      <c r="D5300" s="196" t="s">
        <v>5436</v>
      </c>
      <c r="E5300" s="197" t="s">
        <v>11</v>
      </c>
      <c r="F5300" s="196" t="s">
        <v>11</v>
      </c>
      <c r="G5300" s="196">
        <v>86889</v>
      </c>
      <c r="H5300" s="196" t="s">
        <v>5453</v>
      </c>
      <c r="I5300" s="196" t="s">
        <v>96</v>
      </c>
      <c r="J5300" s="196" t="s">
        <v>62</v>
      </c>
      <c r="K5300" s="197">
        <v>850.21</v>
      </c>
      <c r="L5300" s="196" t="s">
        <v>63</v>
      </c>
      <c r="M5300"/>
    </row>
    <row r="5301" spans="1:13" ht="13.5" hidden="1" x14ac:dyDescent="0.25">
      <c r="A5301" s="196" t="s">
        <v>3761</v>
      </c>
      <c r="B5301" s="196" t="s">
        <v>3762</v>
      </c>
      <c r="C5301" s="196" t="s">
        <v>5435</v>
      </c>
      <c r="D5301" s="196" t="s">
        <v>5436</v>
      </c>
      <c r="E5301" s="197" t="s">
        <v>11</v>
      </c>
      <c r="F5301" s="196" t="s">
        <v>11</v>
      </c>
      <c r="G5301" s="196">
        <v>86893</v>
      </c>
      <c r="H5301" s="196" t="s">
        <v>5454</v>
      </c>
      <c r="I5301" s="196" t="s">
        <v>96</v>
      </c>
      <c r="J5301" s="196" t="s">
        <v>62</v>
      </c>
      <c r="K5301" s="197">
        <v>694.85</v>
      </c>
      <c r="L5301" s="196" t="s">
        <v>63</v>
      </c>
      <c r="M5301"/>
    </row>
    <row r="5302" spans="1:13" ht="13.5" hidden="1" x14ac:dyDescent="0.25">
      <c r="A5302" s="196" t="s">
        <v>3761</v>
      </c>
      <c r="B5302" s="196" t="s">
        <v>3762</v>
      </c>
      <c r="C5302" s="196" t="s">
        <v>5435</v>
      </c>
      <c r="D5302" s="196" t="s">
        <v>5436</v>
      </c>
      <c r="E5302" s="197" t="s">
        <v>11</v>
      </c>
      <c r="F5302" s="196" t="s">
        <v>11</v>
      </c>
      <c r="G5302" s="196">
        <v>86894</v>
      </c>
      <c r="H5302" s="196" t="s">
        <v>5455</v>
      </c>
      <c r="I5302" s="196" t="s">
        <v>96</v>
      </c>
      <c r="J5302" s="196" t="s">
        <v>62</v>
      </c>
      <c r="K5302" s="197">
        <v>357.54</v>
      </c>
      <c r="L5302" s="196" t="s">
        <v>63</v>
      </c>
      <c r="M5302"/>
    </row>
    <row r="5303" spans="1:13" ht="13.5" hidden="1" x14ac:dyDescent="0.25">
      <c r="A5303" s="196" t="s">
        <v>3761</v>
      </c>
      <c r="B5303" s="196" t="s">
        <v>3762</v>
      </c>
      <c r="C5303" s="196" t="s">
        <v>5435</v>
      </c>
      <c r="D5303" s="196" t="s">
        <v>5436</v>
      </c>
      <c r="E5303" s="197" t="s">
        <v>11</v>
      </c>
      <c r="F5303" s="196" t="s">
        <v>11</v>
      </c>
      <c r="G5303" s="196">
        <v>86895</v>
      </c>
      <c r="H5303" s="196" t="s">
        <v>5456</v>
      </c>
      <c r="I5303" s="196" t="s">
        <v>96</v>
      </c>
      <c r="J5303" s="196" t="s">
        <v>62</v>
      </c>
      <c r="K5303" s="197">
        <v>411.69</v>
      </c>
      <c r="L5303" s="196" t="s">
        <v>63</v>
      </c>
      <c r="M5303"/>
    </row>
    <row r="5304" spans="1:13" ht="13.5" hidden="1" x14ac:dyDescent="0.25">
      <c r="A5304" s="196" t="s">
        <v>3761</v>
      </c>
      <c r="B5304" s="196" t="s">
        <v>3762</v>
      </c>
      <c r="C5304" s="196" t="s">
        <v>5435</v>
      </c>
      <c r="D5304" s="196" t="s">
        <v>5436</v>
      </c>
      <c r="E5304" s="197" t="s">
        <v>11</v>
      </c>
      <c r="F5304" s="196" t="s">
        <v>11</v>
      </c>
      <c r="G5304" s="196">
        <v>86899</v>
      </c>
      <c r="H5304" s="196" t="s">
        <v>5457</v>
      </c>
      <c r="I5304" s="196" t="s">
        <v>96</v>
      </c>
      <c r="J5304" s="196" t="s">
        <v>62</v>
      </c>
      <c r="K5304" s="197">
        <v>353.41</v>
      </c>
      <c r="L5304" s="196" t="s">
        <v>63</v>
      </c>
      <c r="M5304"/>
    </row>
    <row r="5305" spans="1:13" ht="13.5" hidden="1" x14ac:dyDescent="0.25">
      <c r="A5305" s="196" t="s">
        <v>3761</v>
      </c>
      <c r="B5305" s="196" t="s">
        <v>3762</v>
      </c>
      <c r="C5305" s="196" t="s">
        <v>5435</v>
      </c>
      <c r="D5305" s="196" t="s">
        <v>5436</v>
      </c>
      <c r="E5305" s="197" t="s">
        <v>11</v>
      </c>
      <c r="F5305" s="196" t="s">
        <v>11</v>
      </c>
      <c r="G5305" s="196">
        <v>86900</v>
      </c>
      <c r="H5305" s="196" t="s">
        <v>5458</v>
      </c>
      <c r="I5305" s="196" t="s">
        <v>96</v>
      </c>
      <c r="J5305" s="196" t="s">
        <v>62</v>
      </c>
      <c r="K5305" s="197">
        <v>183.08</v>
      </c>
      <c r="L5305" s="196" t="s">
        <v>63</v>
      </c>
      <c r="M5305"/>
    </row>
    <row r="5306" spans="1:13" ht="13.5" hidden="1" x14ac:dyDescent="0.25">
      <c r="A5306" s="196" t="s">
        <v>3761</v>
      </c>
      <c r="B5306" s="196" t="s">
        <v>3762</v>
      </c>
      <c r="C5306" s="196" t="s">
        <v>5435</v>
      </c>
      <c r="D5306" s="196" t="s">
        <v>5436</v>
      </c>
      <c r="E5306" s="197" t="s">
        <v>11</v>
      </c>
      <c r="F5306" s="196" t="s">
        <v>11</v>
      </c>
      <c r="G5306" s="196">
        <v>86901</v>
      </c>
      <c r="H5306" s="196" t="s">
        <v>5459</v>
      </c>
      <c r="I5306" s="196" t="s">
        <v>96</v>
      </c>
      <c r="J5306" s="196" t="s">
        <v>62</v>
      </c>
      <c r="K5306" s="197">
        <v>147.75</v>
      </c>
      <c r="L5306" s="196" t="s">
        <v>63</v>
      </c>
      <c r="M5306"/>
    </row>
    <row r="5307" spans="1:13" ht="13.5" hidden="1" x14ac:dyDescent="0.25">
      <c r="A5307" s="196" t="s">
        <v>3761</v>
      </c>
      <c r="B5307" s="196" t="s">
        <v>3762</v>
      </c>
      <c r="C5307" s="196" t="s">
        <v>5435</v>
      </c>
      <c r="D5307" s="196" t="s">
        <v>5436</v>
      </c>
      <c r="E5307" s="197" t="s">
        <v>11</v>
      </c>
      <c r="F5307" s="196" t="s">
        <v>11</v>
      </c>
      <c r="G5307" s="196">
        <v>86902</v>
      </c>
      <c r="H5307" s="196" t="s">
        <v>5460</v>
      </c>
      <c r="I5307" s="196" t="s">
        <v>96</v>
      </c>
      <c r="J5307" s="196" t="s">
        <v>62</v>
      </c>
      <c r="K5307" s="197">
        <v>310.57</v>
      </c>
      <c r="L5307" s="196" t="s">
        <v>63</v>
      </c>
      <c r="M5307"/>
    </row>
    <row r="5308" spans="1:13" ht="13.5" hidden="1" x14ac:dyDescent="0.25">
      <c r="A5308" s="196" t="s">
        <v>3761</v>
      </c>
      <c r="B5308" s="196" t="s">
        <v>3762</v>
      </c>
      <c r="C5308" s="196" t="s">
        <v>5435</v>
      </c>
      <c r="D5308" s="196" t="s">
        <v>5436</v>
      </c>
      <c r="E5308" s="197" t="s">
        <v>11</v>
      </c>
      <c r="F5308" s="196" t="s">
        <v>11</v>
      </c>
      <c r="G5308" s="196">
        <v>86903</v>
      </c>
      <c r="H5308" s="196" t="s">
        <v>5461</v>
      </c>
      <c r="I5308" s="196" t="s">
        <v>96</v>
      </c>
      <c r="J5308" s="196" t="s">
        <v>62</v>
      </c>
      <c r="K5308" s="197">
        <v>358.33</v>
      </c>
      <c r="L5308" s="196" t="s">
        <v>63</v>
      </c>
      <c r="M5308"/>
    </row>
    <row r="5309" spans="1:13" ht="13.5" hidden="1" x14ac:dyDescent="0.25">
      <c r="A5309" s="196" t="s">
        <v>3761</v>
      </c>
      <c r="B5309" s="196" t="s">
        <v>3762</v>
      </c>
      <c r="C5309" s="196" t="s">
        <v>5435</v>
      </c>
      <c r="D5309" s="196" t="s">
        <v>5436</v>
      </c>
      <c r="E5309" s="197" t="s">
        <v>11</v>
      </c>
      <c r="F5309" s="196" t="s">
        <v>11</v>
      </c>
      <c r="G5309" s="196">
        <v>86904</v>
      </c>
      <c r="H5309" s="196" t="s">
        <v>5462</v>
      </c>
      <c r="I5309" s="196" t="s">
        <v>96</v>
      </c>
      <c r="J5309" s="196" t="s">
        <v>62</v>
      </c>
      <c r="K5309" s="197">
        <v>145.29</v>
      </c>
      <c r="L5309" s="196" t="s">
        <v>63</v>
      </c>
      <c r="M5309"/>
    </row>
    <row r="5310" spans="1:13" ht="13.5" hidden="1" x14ac:dyDescent="0.25">
      <c r="A5310" s="196" t="s">
        <v>3761</v>
      </c>
      <c r="B5310" s="196" t="s">
        <v>3762</v>
      </c>
      <c r="C5310" s="196" t="s">
        <v>5435</v>
      </c>
      <c r="D5310" s="196" t="s">
        <v>5436</v>
      </c>
      <c r="E5310" s="197" t="s">
        <v>11</v>
      </c>
      <c r="F5310" s="196" t="s">
        <v>11</v>
      </c>
      <c r="G5310" s="196">
        <v>86905</v>
      </c>
      <c r="H5310" s="196" t="s">
        <v>5463</v>
      </c>
      <c r="I5310" s="196" t="s">
        <v>96</v>
      </c>
      <c r="J5310" s="196" t="s">
        <v>62</v>
      </c>
      <c r="K5310" s="197">
        <v>370.18</v>
      </c>
      <c r="L5310" s="196" t="s">
        <v>63</v>
      </c>
      <c r="M5310"/>
    </row>
    <row r="5311" spans="1:13" ht="13.5" hidden="1" x14ac:dyDescent="0.25">
      <c r="A5311" s="196" t="s">
        <v>3761</v>
      </c>
      <c r="B5311" s="196" t="s">
        <v>3762</v>
      </c>
      <c r="C5311" s="196" t="s">
        <v>5435</v>
      </c>
      <c r="D5311" s="196" t="s">
        <v>5436</v>
      </c>
      <c r="E5311" s="197" t="s">
        <v>11</v>
      </c>
      <c r="F5311" s="196" t="s">
        <v>11</v>
      </c>
      <c r="G5311" s="196">
        <v>86906</v>
      </c>
      <c r="H5311" s="196" t="s">
        <v>5464</v>
      </c>
      <c r="I5311" s="196" t="s">
        <v>96</v>
      </c>
      <c r="J5311" s="196" t="s">
        <v>595</v>
      </c>
      <c r="K5311" s="197">
        <v>68.650000000000006</v>
      </c>
      <c r="L5311" s="196" t="s">
        <v>63</v>
      </c>
      <c r="M5311"/>
    </row>
    <row r="5312" spans="1:13" ht="13.5" hidden="1" x14ac:dyDescent="0.25">
      <c r="A5312" s="196" t="s">
        <v>3761</v>
      </c>
      <c r="B5312" s="196" t="s">
        <v>3762</v>
      </c>
      <c r="C5312" s="196" t="s">
        <v>5435</v>
      </c>
      <c r="D5312" s="196" t="s">
        <v>5436</v>
      </c>
      <c r="E5312" s="197" t="s">
        <v>11</v>
      </c>
      <c r="F5312" s="196" t="s">
        <v>11</v>
      </c>
      <c r="G5312" s="196">
        <v>86908</v>
      </c>
      <c r="H5312" s="196" t="s">
        <v>5465</v>
      </c>
      <c r="I5312" s="196" t="s">
        <v>96</v>
      </c>
      <c r="J5312" s="196" t="s">
        <v>62</v>
      </c>
      <c r="K5312" s="197">
        <v>437.49</v>
      </c>
      <c r="L5312" s="196" t="s">
        <v>63</v>
      </c>
      <c r="M5312"/>
    </row>
    <row r="5313" spans="1:13" ht="13.5" hidden="1" x14ac:dyDescent="0.25">
      <c r="A5313" s="196" t="s">
        <v>3761</v>
      </c>
      <c r="B5313" s="196" t="s">
        <v>3762</v>
      </c>
      <c r="C5313" s="196" t="s">
        <v>5435</v>
      </c>
      <c r="D5313" s="196" t="s">
        <v>5436</v>
      </c>
      <c r="E5313" s="197" t="s">
        <v>11</v>
      </c>
      <c r="F5313" s="196" t="s">
        <v>11</v>
      </c>
      <c r="G5313" s="196">
        <v>86909</v>
      </c>
      <c r="H5313" s="196" t="s">
        <v>5466</v>
      </c>
      <c r="I5313" s="196" t="s">
        <v>96</v>
      </c>
      <c r="J5313" s="196" t="s">
        <v>62</v>
      </c>
      <c r="K5313" s="197">
        <v>119.22</v>
      </c>
      <c r="L5313" s="196" t="s">
        <v>63</v>
      </c>
      <c r="M5313"/>
    </row>
    <row r="5314" spans="1:13" ht="13.5" hidden="1" x14ac:dyDescent="0.25">
      <c r="A5314" s="196" t="s">
        <v>3761</v>
      </c>
      <c r="B5314" s="196" t="s">
        <v>3762</v>
      </c>
      <c r="C5314" s="196" t="s">
        <v>5435</v>
      </c>
      <c r="D5314" s="196" t="s">
        <v>5436</v>
      </c>
      <c r="E5314" s="197" t="s">
        <v>11</v>
      </c>
      <c r="F5314" s="196" t="s">
        <v>11</v>
      </c>
      <c r="G5314" s="196">
        <v>86910</v>
      </c>
      <c r="H5314" s="196" t="s">
        <v>5467</v>
      </c>
      <c r="I5314" s="196" t="s">
        <v>96</v>
      </c>
      <c r="J5314" s="196" t="s">
        <v>62</v>
      </c>
      <c r="K5314" s="197">
        <v>116.53</v>
      </c>
      <c r="L5314" s="196" t="s">
        <v>63</v>
      </c>
      <c r="M5314"/>
    </row>
    <row r="5315" spans="1:13" ht="13.5" hidden="1" x14ac:dyDescent="0.25">
      <c r="A5315" s="196" t="s">
        <v>3761</v>
      </c>
      <c r="B5315" s="196" t="s">
        <v>3762</v>
      </c>
      <c r="C5315" s="196" t="s">
        <v>5435</v>
      </c>
      <c r="D5315" s="196" t="s">
        <v>5436</v>
      </c>
      <c r="E5315" s="197" t="s">
        <v>11</v>
      </c>
      <c r="F5315" s="196" t="s">
        <v>11</v>
      </c>
      <c r="G5315" s="196">
        <v>86911</v>
      </c>
      <c r="H5315" s="196" t="s">
        <v>5468</v>
      </c>
      <c r="I5315" s="196" t="s">
        <v>96</v>
      </c>
      <c r="J5315" s="196" t="s">
        <v>62</v>
      </c>
      <c r="K5315" s="197">
        <v>80.41</v>
      </c>
      <c r="L5315" s="196" t="s">
        <v>63</v>
      </c>
      <c r="M5315"/>
    </row>
    <row r="5316" spans="1:13" ht="13.5" hidden="1" x14ac:dyDescent="0.25">
      <c r="A5316" s="196" t="s">
        <v>3761</v>
      </c>
      <c r="B5316" s="196" t="s">
        <v>3762</v>
      </c>
      <c r="C5316" s="196" t="s">
        <v>5435</v>
      </c>
      <c r="D5316" s="196" t="s">
        <v>5436</v>
      </c>
      <c r="E5316" s="197" t="s">
        <v>11</v>
      </c>
      <c r="F5316" s="196" t="s">
        <v>11</v>
      </c>
      <c r="G5316" s="196">
        <v>86913</v>
      </c>
      <c r="H5316" s="196" t="s">
        <v>5469</v>
      </c>
      <c r="I5316" s="196" t="s">
        <v>96</v>
      </c>
      <c r="J5316" s="196" t="s">
        <v>62</v>
      </c>
      <c r="K5316" s="197">
        <v>51.76</v>
      </c>
      <c r="L5316" s="196" t="s">
        <v>63</v>
      </c>
      <c r="M5316"/>
    </row>
    <row r="5317" spans="1:13" ht="13.5" hidden="1" x14ac:dyDescent="0.25">
      <c r="A5317" s="196" t="s">
        <v>3761</v>
      </c>
      <c r="B5317" s="196" t="s">
        <v>3762</v>
      </c>
      <c r="C5317" s="196" t="s">
        <v>5435</v>
      </c>
      <c r="D5317" s="196" t="s">
        <v>5436</v>
      </c>
      <c r="E5317" s="197" t="s">
        <v>11</v>
      </c>
      <c r="F5317" s="196" t="s">
        <v>11</v>
      </c>
      <c r="G5317" s="196">
        <v>86914</v>
      </c>
      <c r="H5317" s="196" t="s">
        <v>5470</v>
      </c>
      <c r="I5317" s="196" t="s">
        <v>96</v>
      </c>
      <c r="J5317" s="196" t="s">
        <v>62</v>
      </c>
      <c r="K5317" s="197">
        <v>90.68</v>
      </c>
      <c r="L5317" s="196" t="s">
        <v>63</v>
      </c>
      <c r="M5317"/>
    </row>
    <row r="5318" spans="1:13" ht="13.5" hidden="1" x14ac:dyDescent="0.25">
      <c r="A5318" s="196" t="s">
        <v>3761</v>
      </c>
      <c r="B5318" s="196" t="s">
        <v>3762</v>
      </c>
      <c r="C5318" s="196" t="s">
        <v>5435</v>
      </c>
      <c r="D5318" s="196" t="s">
        <v>5436</v>
      </c>
      <c r="E5318" s="197" t="s">
        <v>11</v>
      </c>
      <c r="F5318" s="196" t="s">
        <v>11</v>
      </c>
      <c r="G5318" s="196">
        <v>86915</v>
      </c>
      <c r="H5318" s="196" t="s">
        <v>5471</v>
      </c>
      <c r="I5318" s="196" t="s">
        <v>96</v>
      </c>
      <c r="J5318" s="196" t="s">
        <v>62</v>
      </c>
      <c r="K5318" s="197">
        <v>129.87</v>
      </c>
      <c r="L5318" s="196" t="s">
        <v>63</v>
      </c>
      <c r="M5318"/>
    </row>
    <row r="5319" spans="1:13" ht="13.5" hidden="1" x14ac:dyDescent="0.25">
      <c r="A5319" s="196" t="s">
        <v>3761</v>
      </c>
      <c r="B5319" s="196" t="s">
        <v>3762</v>
      </c>
      <c r="C5319" s="196" t="s">
        <v>5435</v>
      </c>
      <c r="D5319" s="196" t="s">
        <v>5436</v>
      </c>
      <c r="E5319" s="197" t="s">
        <v>11</v>
      </c>
      <c r="F5319" s="196" t="s">
        <v>11</v>
      </c>
      <c r="G5319" s="196">
        <v>86916</v>
      </c>
      <c r="H5319" s="196" t="s">
        <v>5472</v>
      </c>
      <c r="I5319" s="196" t="s">
        <v>96</v>
      </c>
      <c r="J5319" s="196" t="s">
        <v>62</v>
      </c>
      <c r="K5319" s="197">
        <v>28.98</v>
      </c>
      <c r="L5319" s="196" t="s">
        <v>63</v>
      </c>
      <c r="M5319"/>
    </row>
    <row r="5320" spans="1:13" ht="13.5" hidden="1" x14ac:dyDescent="0.25">
      <c r="A5320" s="196" t="s">
        <v>3761</v>
      </c>
      <c r="B5320" s="196" t="s">
        <v>3762</v>
      </c>
      <c r="C5320" s="196" t="s">
        <v>5435</v>
      </c>
      <c r="D5320" s="196" t="s">
        <v>5436</v>
      </c>
      <c r="E5320" s="197" t="s">
        <v>11</v>
      </c>
      <c r="F5320" s="196" t="s">
        <v>11</v>
      </c>
      <c r="G5320" s="196">
        <v>86919</v>
      </c>
      <c r="H5320" s="196" t="s">
        <v>5473</v>
      </c>
      <c r="I5320" s="196" t="s">
        <v>96</v>
      </c>
      <c r="J5320" s="196" t="s">
        <v>62</v>
      </c>
      <c r="K5320" s="197">
        <v>874.78</v>
      </c>
      <c r="L5320" s="196" t="s">
        <v>63</v>
      </c>
      <c r="M5320"/>
    </row>
    <row r="5321" spans="1:13" ht="13.5" hidden="1" x14ac:dyDescent="0.25">
      <c r="A5321" s="196" t="s">
        <v>3761</v>
      </c>
      <c r="B5321" s="196" t="s">
        <v>3762</v>
      </c>
      <c r="C5321" s="196" t="s">
        <v>5435</v>
      </c>
      <c r="D5321" s="196" t="s">
        <v>5436</v>
      </c>
      <c r="E5321" s="197" t="s">
        <v>11</v>
      </c>
      <c r="F5321" s="196" t="s">
        <v>11</v>
      </c>
      <c r="G5321" s="196">
        <v>86920</v>
      </c>
      <c r="H5321" s="196" t="s">
        <v>5474</v>
      </c>
      <c r="I5321" s="196" t="s">
        <v>96</v>
      </c>
      <c r="J5321" s="196" t="s">
        <v>62</v>
      </c>
      <c r="K5321" s="197">
        <v>785.1</v>
      </c>
      <c r="L5321" s="196" t="s">
        <v>63</v>
      </c>
      <c r="M5321"/>
    </row>
    <row r="5322" spans="1:13" ht="13.5" hidden="1" x14ac:dyDescent="0.25">
      <c r="A5322" s="196" t="s">
        <v>3761</v>
      </c>
      <c r="B5322" s="196" t="s">
        <v>3762</v>
      </c>
      <c r="C5322" s="196" t="s">
        <v>5435</v>
      </c>
      <c r="D5322" s="196" t="s">
        <v>5436</v>
      </c>
      <c r="E5322" s="197" t="s">
        <v>11</v>
      </c>
      <c r="F5322" s="196" t="s">
        <v>11</v>
      </c>
      <c r="G5322" s="196">
        <v>86921</v>
      </c>
      <c r="H5322" s="196" t="s">
        <v>5475</v>
      </c>
      <c r="I5322" s="196" t="s">
        <v>96</v>
      </c>
      <c r="J5322" s="196" t="s">
        <v>62</v>
      </c>
      <c r="K5322" s="197">
        <v>762.32</v>
      </c>
      <c r="L5322" s="196" t="s">
        <v>63</v>
      </c>
      <c r="M5322"/>
    </row>
    <row r="5323" spans="1:13" ht="13.5" hidden="1" x14ac:dyDescent="0.25">
      <c r="A5323" s="196" t="s">
        <v>3761</v>
      </c>
      <c r="B5323" s="196" t="s">
        <v>3762</v>
      </c>
      <c r="C5323" s="196" t="s">
        <v>5435</v>
      </c>
      <c r="D5323" s="196" t="s">
        <v>5436</v>
      </c>
      <c r="E5323" s="197" t="s">
        <v>11</v>
      </c>
      <c r="F5323" s="196" t="s">
        <v>11</v>
      </c>
      <c r="G5323" s="196">
        <v>86922</v>
      </c>
      <c r="H5323" s="196" t="s">
        <v>5476</v>
      </c>
      <c r="I5323" s="196" t="s">
        <v>96</v>
      </c>
      <c r="J5323" s="196" t="s">
        <v>62</v>
      </c>
      <c r="K5323" s="197">
        <v>828.61</v>
      </c>
      <c r="L5323" s="196" t="s">
        <v>63</v>
      </c>
      <c r="M5323"/>
    </row>
    <row r="5324" spans="1:13" ht="13.5" hidden="1" x14ac:dyDescent="0.25">
      <c r="A5324" s="196" t="s">
        <v>3761</v>
      </c>
      <c r="B5324" s="196" t="s">
        <v>3762</v>
      </c>
      <c r="C5324" s="196" t="s">
        <v>5435</v>
      </c>
      <c r="D5324" s="196" t="s">
        <v>5436</v>
      </c>
      <c r="E5324" s="197" t="s">
        <v>11</v>
      </c>
      <c r="F5324" s="196" t="s">
        <v>11</v>
      </c>
      <c r="G5324" s="196">
        <v>86923</v>
      </c>
      <c r="H5324" s="196" t="s">
        <v>5477</v>
      </c>
      <c r="I5324" s="196" t="s">
        <v>96</v>
      </c>
      <c r="J5324" s="196" t="s">
        <v>62</v>
      </c>
      <c r="K5324" s="197">
        <v>579.41999999999996</v>
      </c>
      <c r="L5324" s="196" t="s">
        <v>63</v>
      </c>
      <c r="M5324"/>
    </row>
    <row r="5325" spans="1:13" ht="13.5" hidden="1" x14ac:dyDescent="0.25">
      <c r="A5325" s="196" t="s">
        <v>3761</v>
      </c>
      <c r="B5325" s="196" t="s">
        <v>3762</v>
      </c>
      <c r="C5325" s="196" t="s">
        <v>5435</v>
      </c>
      <c r="D5325" s="196" t="s">
        <v>5436</v>
      </c>
      <c r="E5325" s="197" t="s">
        <v>11</v>
      </c>
      <c r="F5325" s="196" t="s">
        <v>11</v>
      </c>
      <c r="G5325" s="196">
        <v>86924</v>
      </c>
      <c r="H5325" s="196" t="s">
        <v>5478</v>
      </c>
      <c r="I5325" s="196" t="s">
        <v>96</v>
      </c>
      <c r="J5325" s="196" t="s">
        <v>62</v>
      </c>
      <c r="K5325" s="197">
        <v>556.64</v>
      </c>
      <c r="L5325" s="196" t="s">
        <v>63</v>
      </c>
      <c r="M5325"/>
    </row>
    <row r="5326" spans="1:13" ht="13.5" hidden="1" x14ac:dyDescent="0.25">
      <c r="A5326" s="196" t="s">
        <v>3761</v>
      </c>
      <c r="B5326" s="196" t="s">
        <v>3762</v>
      </c>
      <c r="C5326" s="196" t="s">
        <v>5435</v>
      </c>
      <c r="D5326" s="196" t="s">
        <v>5436</v>
      </c>
      <c r="E5326" s="197" t="s">
        <v>11</v>
      </c>
      <c r="F5326" s="196" t="s">
        <v>11</v>
      </c>
      <c r="G5326" s="196">
        <v>86925</v>
      </c>
      <c r="H5326" s="196" t="s">
        <v>5479</v>
      </c>
      <c r="I5326" s="196" t="s">
        <v>96</v>
      </c>
      <c r="J5326" s="196" t="s">
        <v>62</v>
      </c>
      <c r="K5326" s="197">
        <v>705.61</v>
      </c>
      <c r="L5326" s="196" t="s">
        <v>63</v>
      </c>
      <c r="M5326"/>
    </row>
    <row r="5327" spans="1:13" ht="13.5" hidden="1" x14ac:dyDescent="0.25">
      <c r="A5327" s="196" t="s">
        <v>3761</v>
      </c>
      <c r="B5327" s="196" t="s">
        <v>3762</v>
      </c>
      <c r="C5327" s="196" t="s">
        <v>5435</v>
      </c>
      <c r="D5327" s="196" t="s">
        <v>5436</v>
      </c>
      <c r="E5327" s="197" t="s">
        <v>11</v>
      </c>
      <c r="F5327" s="196" t="s">
        <v>11</v>
      </c>
      <c r="G5327" s="196">
        <v>86926</v>
      </c>
      <c r="H5327" s="196" t="s">
        <v>5480</v>
      </c>
      <c r="I5327" s="196" t="s">
        <v>96</v>
      </c>
      <c r="J5327" s="196" t="s">
        <v>62</v>
      </c>
      <c r="K5327" s="197">
        <v>682.83</v>
      </c>
      <c r="L5327" s="196" t="s">
        <v>63</v>
      </c>
      <c r="M5327"/>
    </row>
    <row r="5328" spans="1:13" ht="13.5" hidden="1" x14ac:dyDescent="0.25">
      <c r="A5328" s="196" t="s">
        <v>3761</v>
      </c>
      <c r="B5328" s="196" t="s">
        <v>3762</v>
      </c>
      <c r="C5328" s="196" t="s">
        <v>5435</v>
      </c>
      <c r="D5328" s="196" t="s">
        <v>5436</v>
      </c>
      <c r="E5328" s="197" t="s">
        <v>11</v>
      </c>
      <c r="F5328" s="196" t="s">
        <v>11</v>
      </c>
      <c r="G5328" s="196">
        <v>86927</v>
      </c>
      <c r="H5328" s="196" t="s">
        <v>5481</v>
      </c>
      <c r="I5328" s="196" t="s">
        <v>96</v>
      </c>
      <c r="J5328" s="196" t="s">
        <v>62</v>
      </c>
      <c r="K5328" s="197">
        <v>449</v>
      </c>
      <c r="L5328" s="196" t="s">
        <v>63</v>
      </c>
      <c r="M5328"/>
    </row>
    <row r="5329" spans="1:13" ht="13.5" hidden="1" x14ac:dyDescent="0.25">
      <c r="A5329" s="196" t="s">
        <v>3761</v>
      </c>
      <c r="B5329" s="196" t="s">
        <v>3762</v>
      </c>
      <c r="C5329" s="196" t="s">
        <v>5435</v>
      </c>
      <c r="D5329" s="196" t="s">
        <v>5436</v>
      </c>
      <c r="E5329" s="197" t="s">
        <v>11</v>
      </c>
      <c r="F5329" s="196" t="s">
        <v>11</v>
      </c>
      <c r="G5329" s="196">
        <v>86928</v>
      </c>
      <c r="H5329" s="196" t="s">
        <v>5482</v>
      </c>
      <c r="I5329" s="196" t="s">
        <v>96</v>
      </c>
      <c r="J5329" s="196" t="s">
        <v>62</v>
      </c>
      <c r="K5329" s="197">
        <v>426.22</v>
      </c>
      <c r="L5329" s="196" t="s">
        <v>63</v>
      </c>
      <c r="M5329"/>
    </row>
    <row r="5330" spans="1:13" ht="13.5" hidden="1" x14ac:dyDescent="0.25">
      <c r="A5330" s="196" t="s">
        <v>3761</v>
      </c>
      <c r="B5330" s="196" t="s">
        <v>3762</v>
      </c>
      <c r="C5330" s="196" t="s">
        <v>5435</v>
      </c>
      <c r="D5330" s="196" t="s">
        <v>5436</v>
      </c>
      <c r="E5330" s="197" t="s">
        <v>11</v>
      </c>
      <c r="F5330" s="196" t="s">
        <v>11</v>
      </c>
      <c r="G5330" s="196">
        <v>86929</v>
      </c>
      <c r="H5330" s="196" t="s">
        <v>5483</v>
      </c>
      <c r="I5330" s="196" t="s">
        <v>96</v>
      </c>
      <c r="J5330" s="196" t="s">
        <v>62</v>
      </c>
      <c r="K5330" s="197">
        <v>436.08</v>
      </c>
      <c r="L5330" s="196" t="s">
        <v>63</v>
      </c>
      <c r="M5330"/>
    </row>
    <row r="5331" spans="1:13" ht="13.5" hidden="1" x14ac:dyDescent="0.25">
      <c r="A5331" s="196" t="s">
        <v>3761</v>
      </c>
      <c r="B5331" s="196" t="s">
        <v>3762</v>
      </c>
      <c r="C5331" s="196" t="s">
        <v>5435</v>
      </c>
      <c r="D5331" s="196" t="s">
        <v>5436</v>
      </c>
      <c r="E5331" s="197" t="s">
        <v>11</v>
      </c>
      <c r="F5331" s="196" t="s">
        <v>11</v>
      </c>
      <c r="G5331" s="196">
        <v>86930</v>
      </c>
      <c r="H5331" s="196" t="s">
        <v>5484</v>
      </c>
      <c r="I5331" s="196" t="s">
        <v>96</v>
      </c>
      <c r="J5331" s="196" t="s">
        <v>62</v>
      </c>
      <c r="K5331" s="197">
        <v>413.3</v>
      </c>
      <c r="L5331" s="196" t="s">
        <v>63</v>
      </c>
      <c r="M5331"/>
    </row>
    <row r="5332" spans="1:13" ht="13.5" hidden="1" x14ac:dyDescent="0.25">
      <c r="A5332" s="196" t="s">
        <v>3761</v>
      </c>
      <c r="B5332" s="196" t="s">
        <v>3762</v>
      </c>
      <c r="C5332" s="196" t="s">
        <v>5435</v>
      </c>
      <c r="D5332" s="196" t="s">
        <v>5436</v>
      </c>
      <c r="E5332" s="197" t="s">
        <v>11</v>
      </c>
      <c r="F5332" s="196" t="s">
        <v>11</v>
      </c>
      <c r="G5332" s="196">
        <v>86931</v>
      </c>
      <c r="H5332" s="196" t="s">
        <v>5485</v>
      </c>
      <c r="I5332" s="196" t="s">
        <v>96</v>
      </c>
      <c r="J5332" s="196" t="s">
        <v>62</v>
      </c>
      <c r="K5332" s="197">
        <v>489.25</v>
      </c>
      <c r="L5332" s="196" t="s">
        <v>63</v>
      </c>
      <c r="M5332"/>
    </row>
    <row r="5333" spans="1:13" ht="13.5" hidden="1" x14ac:dyDescent="0.25">
      <c r="A5333" s="196" t="s">
        <v>3761</v>
      </c>
      <c r="B5333" s="196" t="s">
        <v>3762</v>
      </c>
      <c r="C5333" s="196" t="s">
        <v>5435</v>
      </c>
      <c r="D5333" s="196" t="s">
        <v>5436</v>
      </c>
      <c r="E5333" s="197" t="s">
        <v>11</v>
      </c>
      <c r="F5333" s="196" t="s">
        <v>11</v>
      </c>
      <c r="G5333" s="196">
        <v>86932</v>
      </c>
      <c r="H5333" s="196" t="s">
        <v>5486</v>
      </c>
      <c r="I5333" s="196" t="s">
        <v>96</v>
      </c>
      <c r="J5333" s="196" t="s">
        <v>62</v>
      </c>
      <c r="K5333" s="197">
        <v>524.48</v>
      </c>
      <c r="L5333" s="196" t="s">
        <v>63</v>
      </c>
      <c r="M5333"/>
    </row>
    <row r="5334" spans="1:13" ht="13.5" hidden="1" x14ac:dyDescent="0.25">
      <c r="A5334" s="196" t="s">
        <v>3761</v>
      </c>
      <c r="B5334" s="196" t="s">
        <v>3762</v>
      </c>
      <c r="C5334" s="196" t="s">
        <v>5435</v>
      </c>
      <c r="D5334" s="196" t="s">
        <v>5436</v>
      </c>
      <c r="E5334" s="197" t="s">
        <v>11</v>
      </c>
      <c r="F5334" s="196" t="s">
        <v>11</v>
      </c>
      <c r="G5334" s="196">
        <v>86933</v>
      </c>
      <c r="H5334" s="196" t="s">
        <v>5487</v>
      </c>
      <c r="I5334" s="196" t="s">
        <v>96</v>
      </c>
      <c r="J5334" s="196" t="s">
        <v>62</v>
      </c>
      <c r="K5334" s="197">
        <v>499.51</v>
      </c>
      <c r="L5334" s="196" t="s">
        <v>63</v>
      </c>
      <c r="M5334"/>
    </row>
    <row r="5335" spans="1:13" ht="13.5" hidden="1" x14ac:dyDescent="0.25">
      <c r="A5335" s="196" t="s">
        <v>3761</v>
      </c>
      <c r="B5335" s="196" t="s">
        <v>3762</v>
      </c>
      <c r="C5335" s="196" t="s">
        <v>5435</v>
      </c>
      <c r="D5335" s="196" t="s">
        <v>5436</v>
      </c>
      <c r="E5335" s="197" t="s">
        <v>11</v>
      </c>
      <c r="F5335" s="196" t="s">
        <v>11</v>
      </c>
      <c r="G5335" s="196">
        <v>86934</v>
      </c>
      <c r="H5335" s="196" t="s">
        <v>5488</v>
      </c>
      <c r="I5335" s="196" t="s">
        <v>96</v>
      </c>
      <c r="J5335" s="196" t="s">
        <v>62</v>
      </c>
      <c r="K5335" s="197">
        <v>486.59</v>
      </c>
      <c r="L5335" s="196" t="s">
        <v>63</v>
      </c>
      <c r="M5335"/>
    </row>
    <row r="5336" spans="1:13" ht="13.5" hidden="1" x14ac:dyDescent="0.25">
      <c r="A5336" s="196" t="s">
        <v>3761</v>
      </c>
      <c r="B5336" s="196" t="s">
        <v>3762</v>
      </c>
      <c r="C5336" s="196" t="s">
        <v>5435</v>
      </c>
      <c r="D5336" s="196" t="s">
        <v>5436</v>
      </c>
      <c r="E5336" s="197" t="s">
        <v>11</v>
      </c>
      <c r="F5336" s="196" t="s">
        <v>11</v>
      </c>
      <c r="G5336" s="196">
        <v>86935</v>
      </c>
      <c r="H5336" s="196" t="s">
        <v>5489</v>
      </c>
      <c r="I5336" s="196" t="s">
        <v>96</v>
      </c>
      <c r="J5336" s="196" t="s">
        <v>62</v>
      </c>
      <c r="K5336" s="197">
        <v>266.45</v>
      </c>
      <c r="L5336" s="196" t="s">
        <v>63</v>
      </c>
      <c r="M5336"/>
    </row>
    <row r="5337" spans="1:13" ht="13.5" hidden="1" x14ac:dyDescent="0.25">
      <c r="A5337" s="196" t="s">
        <v>3761</v>
      </c>
      <c r="B5337" s="196" t="s">
        <v>3762</v>
      </c>
      <c r="C5337" s="196" t="s">
        <v>5435</v>
      </c>
      <c r="D5337" s="196" t="s">
        <v>5436</v>
      </c>
      <c r="E5337" s="197" t="s">
        <v>11</v>
      </c>
      <c r="F5337" s="196" t="s">
        <v>11</v>
      </c>
      <c r="G5337" s="196">
        <v>86936</v>
      </c>
      <c r="H5337" s="196" t="s">
        <v>5490</v>
      </c>
      <c r="I5337" s="196" t="s">
        <v>96</v>
      </c>
      <c r="J5337" s="196" t="s">
        <v>62</v>
      </c>
      <c r="K5337" s="197">
        <v>438.88</v>
      </c>
      <c r="L5337" s="196" t="s">
        <v>63</v>
      </c>
      <c r="M5337"/>
    </row>
    <row r="5338" spans="1:13" ht="13.5" hidden="1" x14ac:dyDescent="0.25">
      <c r="A5338" s="196" t="s">
        <v>3761</v>
      </c>
      <c r="B5338" s="196" t="s">
        <v>3762</v>
      </c>
      <c r="C5338" s="196" t="s">
        <v>5435</v>
      </c>
      <c r="D5338" s="196" t="s">
        <v>5436</v>
      </c>
      <c r="E5338" s="197" t="s">
        <v>11</v>
      </c>
      <c r="F5338" s="196" t="s">
        <v>11</v>
      </c>
      <c r="G5338" s="196">
        <v>86937</v>
      </c>
      <c r="H5338" s="196" t="s">
        <v>5491</v>
      </c>
      <c r="I5338" s="196" t="s">
        <v>96</v>
      </c>
      <c r="J5338" s="196" t="s">
        <v>62</v>
      </c>
      <c r="K5338" s="197">
        <v>226.41</v>
      </c>
      <c r="L5338" s="196" t="s">
        <v>63</v>
      </c>
      <c r="M5338"/>
    </row>
    <row r="5339" spans="1:13" ht="13.5" hidden="1" x14ac:dyDescent="0.25">
      <c r="A5339" s="196" t="s">
        <v>3761</v>
      </c>
      <c r="B5339" s="196" t="s">
        <v>3762</v>
      </c>
      <c r="C5339" s="196" t="s">
        <v>5435</v>
      </c>
      <c r="D5339" s="196" t="s">
        <v>5436</v>
      </c>
      <c r="E5339" s="197" t="s">
        <v>11</v>
      </c>
      <c r="F5339" s="196" t="s">
        <v>11</v>
      </c>
      <c r="G5339" s="196">
        <v>86938</v>
      </c>
      <c r="H5339" s="196" t="s">
        <v>5492</v>
      </c>
      <c r="I5339" s="196" t="s">
        <v>96</v>
      </c>
      <c r="J5339" s="196" t="s">
        <v>62</v>
      </c>
      <c r="K5339" s="197">
        <v>398.84</v>
      </c>
      <c r="L5339" s="196" t="s">
        <v>63</v>
      </c>
      <c r="M5339"/>
    </row>
    <row r="5340" spans="1:13" ht="13.5" hidden="1" x14ac:dyDescent="0.25">
      <c r="A5340" s="196" t="s">
        <v>3761</v>
      </c>
      <c r="B5340" s="196" t="s">
        <v>3762</v>
      </c>
      <c r="C5340" s="196" t="s">
        <v>5435</v>
      </c>
      <c r="D5340" s="196" t="s">
        <v>5436</v>
      </c>
      <c r="E5340" s="197" t="s">
        <v>11</v>
      </c>
      <c r="F5340" s="196" t="s">
        <v>11</v>
      </c>
      <c r="G5340" s="196">
        <v>86939</v>
      </c>
      <c r="H5340" s="196" t="s">
        <v>5493</v>
      </c>
      <c r="I5340" s="196" t="s">
        <v>96</v>
      </c>
      <c r="J5340" s="196" t="s">
        <v>62</v>
      </c>
      <c r="K5340" s="197">
        <v>421.17</v>
      </c>
      <c r="L5340" s="196" t="s">
        <v>63</v>
      </c>
      <c r="M5340"/>
    </row>
    <row r="5341" spans="1:13" ht="13.5" hidden="1" x14ac:dyDescent="0.25">
      <c r="A5341" s="196" t="s">
        <v>3761</v>
      </c>
      <c r="B5341" s="196" t="s">
        <v>3762</v>
      </c>
      <c r="C5341" s="196" t="s">
        <v>5435</v>
      </c>
      <c r="D5341" s="196" t="s">
        <v>5436</v>
      </c>
      <c r="E5341" s="197" t="s">
        <v>11</v>
      </c>
      <c r="F5341" s="196" t="s">
        <v>11</v>
      </c>
      <c r="G5341" s="196">
        <v>86940</v>
      </c>
      <c r="H5341" s="196" t="s">
        <v>5494</v>
      </c>
      <c r="I5341" s="196" t="s">
        <v>96</v>
      </c>
      <c r="J5341" s="196" t="s">
        <v>62</v>
      </c>
      <c r="K5341" s="199">
        <v>1081.76</v>
      </c>
      <c r="L5341" s="196" t="s">
        <v>63</v>
      </c>
      <c r="M5341"/>
    </row>
    <row r="5342" spans="1:13" ht="13.5" hidden="1" x14ac:dyDescent="0.25">
      <c r="A5342" s="196" t="s">
        <v>3761</v>
      </c>
      <c r="B5342" s="196" t="s">
        <v>3762</v>
      </c>
      <c r="C5342" s="196" t="s">
        <v>5435</v>
      </c>
      <c r="D5342" s="196" t="s">
        <v>5436</v>
      </c>
      <c r="E5342" s="197" t="s">
        <v>11</v>
      </c>
      <c r="F5342" s="196" t="s">
        <v>11</v>
      </c>
      <c r="G5342" s="196">
        <v>86941</v>
      </c>
      <c r="H5342" s="196" t="s">
        <v>5495</v>
      </c>
      <c r="I5342" s="196" t="s">
        <v>96</v>
      </c>
      <c r="J5342" s="196" t="s">
        <v>62</v>
      </c>
      <c r="K5342" s="197">
        <v>790.37</v>
      </c>
      <c r="L5342" s="196" t="s">
        <v>63</v>
      </c>
      <c r="M5342"/>
    </row>
    <row r="5343" spans="1:13" ht="13.5" hidden="1" x14ac:dyDescent="0.25">
      <c r="A5343" s="196" t="s">
        <v>3761</v>
      </c>
      <c r="B5343" s="196" t="s">
        <v>3762</v>
      </c>
      <c r="C5343" s="196" t="s">
        <v>5435</v>
      </c>
      <c r="D5343" s="196" t="s">
        <v>5436</v>
      </c>
      <c r="E5343" s="197" t="s">
        <v>11</v>
      </c>
      <c r="F5343" s="196" t="s">
        <v>11</v>
      </c>
      <c r="G5343" s="196">
        <v>86942</v>
      </c>
      <c r="H5343" s="196" t="s">
        <v>5496</v>
      </c>
      <c r="I5343" s="196" t="s">
        <v>96</v>
      </c>
      <c r="J5343" s="196" t="s">
        <v>62</v>
      </c>
      <c r="K5343" s="197">
        <v>268.81</v>
      </c>
      <c r="L5343" s="196" t="s">
        <v>63</v>
      </c>
      <c r="M5343"/>
    </row>
    <row r="5344" spans="1:13" ht="13.5" hidden="1" x14ac:dyDescent="0.25">
      <c r="A5344" s="196" t="s">
        <v>3761</v>
      </c>
      <c r="B5344" s="196" t="s">
        <v>3762</v>
      </c>
      <c r="C5344" s="196" t="s">
        <v>5435</v>
      </c>
      <c r="D5344" s="196" t="s">
        <v>5436</v>
      </c>
      <c r="E5344" s="197" t="s">
        <v>11</v>
      </c>
      <c r="F5344" s="196" t="s">
        <v>11</v>
      </c>
      <c r="G5344" s="196">
        <v>86943</v>
      </c>
      <c r="H5344" s="196" t="s">
        <v>5497</v>
      </c>
      <c r="I5344" s="196" t="s">
        <v>96</v>
      </c>
      <c r="J5344" s="196" t="s">
        <v>62</v>
      </c>
      <c r="K5344" s="197">
        <v>255.89</v>
      </c>
      <c r="L5344" s="196" t="s">
        <v>63</v>
      </c>
      <c r="M5344"/>
    </row>
    <row r="5345" spans="1:13" ht="13.5" hidden="1" x14ac:dyDescent="0.25">
      <c r="A5345" s="196" t="s">
        <v>3761</v>
      </c>
      <c r="B5345" s="196" t="s">
        <v>3762</v>
      </c>
      <c r="C5345" s="196" t="s">
        <v>5435</v>
      </c>
      <c r="D5345" s="196" t="s">
        <v>5436</v>
      </c>
      <c r="E5345" s="197" t="s">
        <v>11</v>
      </c>
      <c r="F5345" s="196" t="s">
        <v>11</v>
      </c>
      <c r="G5345" s="196">
        <v>86947</v>
      </c>
      <c r="H5345" s="196" t="s">
        <v>5498</v>
      </c>
      <c r="I5345" s="196" t="s">
        <v>96</v>
      </c>
      <c r="J5345" s="196" t="s">
        <v>62</v>
      </c>
      <c r="K5345" s="199">
        <v>1224.5899999999999</v>
      </c>
      <c r="L5345" s="196" t="s">
        <v>63</v>
      </c>
      <c r="M5345"/>
    </row>
    <row r="5346" spans="1:13" ht="13.5" hidden="1" x14ac:dyDescent="0.25">
      <c r="A5346" s="196" t="s">
        <v>3761</v>
      </c>
      <c r="B5346" s="196" t="s">
        <v>3762</v>
      </c>
      <c r="C5346" s="196" t="s">
        <v>5435</v>
      </c>
      <c r="D5346" s="196" t="s">
        <v>5436</v>
      </c>
      <c r="E5346" s="197" t="s">
        <v>11</v>
      </c>
      <c r="F5346" s="196" t="s">
        <v>11</v>
      </c>
      <c r="G5346" s="196">
        <v>93396</v>
      </c>
      <c r="H5346" s="196" t="s">
        <v>5499</v>
      </c>
      <c r="I5346" s="196" t="s">
        <v>96</v>
      </c>
      <c r="J5346" s="196" t="s">
        <v>62</v>
      </c>
      <c r="K5346" s="197">
        <v>720.8</v>
      </c>
      <c r="L5346" s="196" t="s">
        <v>63</v>
      </c>
      <c r="M5346"/>
    </row>
    <row r="5347" spans="1:13" ht="13.5" hidden="1" x14ac:dyDescent="0.25">
      <c r="A5347" s="196" t="s">
        <v>3761</v>
      </c>
      <c r="B5347" s="196" t="s">
        <v>3762</v>
      </c>
      <c r="C5347" s="196" t="s">
        <v>5435</v>
      </c>
      <c r="D5347" s="196" t="s">
        <v>5436</v>
      </c>
      <c r="E5347" s="197" t="s">
        <v>11</v>
      </c>
      <c r="F5347" s="196" t="s">
        <v>11</v>
      </c>
      <c r="G5347" s="196">
        <v>93441</v>
      </c>
      <c r="H5347" s="196" t="s">
        <v>5500</v>
      </c>
      <c r="I5347" s="196" t="s">
        <v>96</v>
      </c>
      <c r="J5347" s="196" t="s">
        <v>62</v>
      </c>
      <c r="K5347" s="199">
        <v>1211.1199999999999</v>
      </c>
      <c r="L5347" s="196" t="s">
        <v>63</v>
      </c>
      <c r="M5347"/>
    </row>
    <row r="5348" spans="1:13" ht="13.5" hidden="1" x14ac:dyDescent="0.25">
      <c r="A5348" s="196" t="s">
        <v>3761</v>
      </c>
      <c r="B5348" s="196" t="s">
        <v>3762</v>
      </c>
      <c r="C5348" s="196" t="s">
        <v>5435</v>
      </c>
      <c r="D5348" s="196" t="s">
        <v>5436</v>
      </c>
      <c r="E5348" s="197" t="s">
        <v>11</v>
      </c>
      <c r="F5348" s="196" t="s">
        <v>11</v>
      </c>
      <c r="G5348" s="196">
        <v>93442</v>
      </c>
      <c r="H5348" s="196" t="s">
        <v>5501</v>
      </c>
      <c r="I5348" s="196" t="s">
        <v>96</v>
      </c>
      <c r="J5348" s="196" t="s">
        <v>62</v>
      </c>
      <c r="K5348" s="199">
        <v>1267</v>
      </c>
      <c r="L5348" s="196" t="s">
        <v>63</v>
      </c>
      <c r="M5348"/>
    </row>
    <row r="5349" spans="1:13" ht="13.5" hidden="1" x14ac:dyDescent="0.25">
      <c r="A5349" s="196" t="s">
        <v>3761</v>
      </c>
      <c r="B5349" s="196" t="s">
        <v>3762</v>
      </c>
      <c r="C5349" s="196" t="s">
        <v>5435</v>
      </c>
      <c r="D5349" s="196" t="s">
        <v>5436</v>
      </c>
      <c r="E5349" s="197" t="s">
        <v>11</v>
      </c>
      <c r="F5349" s="196" t="s">
        <v>11</v>
      </c>
      <c r="G5349" s="196">
        <v>95469</v>
      </c>
      <c r="H5349" s="196" t="s">
        <v>5502</v>
      </c>
      <c r="I5349" s="196" t="s">
        <v>96</v>
      </c>
      <c r="J5349" s="196" t="s">
        <v>62</v>
      </c>
      <c r="K5349" s="197">
        <v>290.20999999999998</v>
      </c>
      <c r="L5349" s="196" t="s">
        <v>63</v>
      </c>
      <c r="M5349"/>
    </row>
    <row r="5350" spans="1:13" ht="13.5" hidden="1" x14ac:dyDescent="0.25">
      <c r="A5350" s="196" t="s">
        <v>3761</v>
      </c>
      <c r="B5350" s="196" t="s">
        <v>3762</v>
      </c>
      <c r="C5350" s="196" t="s">
        <v>5435</v>
      </c>
      <c r="D5350" s="196" t="s">
        <v>5436</v>
      </c>
      <c r="E5350" s="197" t="s">
        <v>11</v>
      </c>
      <c r="F5350" s="196" t="s">
        <v>11</v>
      </c>
      <c r="G5350" s="196">
        <v>95470</v>
      </c>
      <c r="H5350" s="196" t="s">
        <v>5503</v>
      </c>
      <c r="I5350" s="196" t="s">
        <v>96</v>
      </c>
      <c r="J5350" s="196" t="s">
        <v>62</v>
      </c>
      <c r="K5350" s="197">
        <v>299.99</v>
      </c>
      <c r="L5350" s="196" t="s">
        <v>63</v>
      </c>
      <c r="M5350"/>
    </row>
    <row r="5351" spans="1:13" ht="13.5" hidden="1" x14ac:dyDescent="0.25">
      <c r="A5351" s="196" t="s">
        <v>3761</v>
      </c>
      <c r="B5351" s="196" t="s">
        <v>3762</v>
      </c>
      <c r="C5351" s="196" t="s">
        <v>5435</v>
      </c>
      <c r="D5351" s="196" t="s">
        <v>5436</v>
      </c>
      <c r="E5351" s="197" t="s">
        <v>11</v>
      </c>
      <c r="F5351" s="196" t="s">
        <v>11</v>
      </c>
      <c r="G5351" s="196">
        <v>95471</v>
      </c>
      <c r="H5351" s="196" t="s">
        <v>5504</v>
      </c>
      <c r="I5351" s="196" t="s">
        <v>96</v>
      </c>
      <c r="J5351" s="196" t="s">
        <v>62</v>
      </c>
      <c r="K5351" s="197">
        <v>740.64</v>
      </c>
      <c r="L5351" s="196" t="s">
        <v>63</v>
      </c>
      <c r="M5351"/>
    </row>
    <row r="5352" spans="1:13" ht="13.5" hidden="1" x14ac:dyDescent="0.25">
      <c r="A5352" s="196" t="s">
        <v>3761</v>
      </c>
      <c r="B5352" s="196" t="s">
        <v>3762</v>
      </c>
      <c r="C5352" s="196" t="s">
        <v>5435</v>
      </c>
      <c r="D5352" s="196" t="s">
        <v>5436</v>
      </c>
      <c r="E5352" s="197" t="s">
        <v>11</v>
      </c>
      <c r="F5352" s="196" t="s">
        <v>11</v>
      </c>
      <c r="G5352" s="196">
        <v>95472</v>
      </c>
      <c r="H5352" s="196" t="s">
        <v>5505</v>
      </c>
      <c r="I5352" s="196" t="s">
        <v>96</v>
      </c>
      <c r="J5352" s="196" t="s">
        <v>62</v>
      </c>
      <c r="K5352" s="197">
        <v>750.42</v>
      </c>
      <c r="L5352" s="196" t="s">
        <v>63</v>
      </c>
      <c r="M5352"/>
    </row>
    <row r="5353" spans="1:13" ht="13.5" hidden="1" x14ac:dyDescent="0.25">
      <c r="A5353" s="196" t="s">
        <v>3761</v>
      </c>
      <c r="B5353" s="196" t="s">
        <v>3762</v>
      </c>
      <c r="C5353" s="196" t="s">
        <v>5435</v>
      </c>
      <c r="D5353" s="196" t="s">
        <v>5436</v>
      </c>
      <c r="E5353" s="197" t="s">
        <v>11</v>
      </c>
      <c r="F5353" s="196" t="s">
        <v>11</v>
      </c>
      <c r="G5353" s="196">
        <v>95542</v>
      </c>
      <c r="H5353" s="196" t="s">
        <v>5506</v>
      </c>
      <c r="I5353" s="196" t="s">
        <v>96</v>
      </c>
      <c r="J5353" s="196" t="s">
        <v>62</v>
      </c>
      <c r="K5353" s="197">
        <v>50.8</v>
      </c>
      <c r="L5353" s="196" t="s">
        <v>63</v>
      </c>
      <c r="M5353"/>
    </row>
    <row r="5354" spans="1:13" ht="13.5" hidden="1" x14ac:dyDescent="0.25">
      <c r="A5354" s="196" t="s">
        <v>3761</v>
      </c>
      <c r="B5354" s="196" t="s">
        <v>3762</v>
      </c>
      <c r="C5354" s="196" t="s">
        <v>5435</v>
      </c>
      <c r="D5354" s="196" t="s">
        <v>5436</v>
      </c>
      <c r="E5354" s="197" t="s">
        <v>11</v>
      </c>
      <c r="F5354" s="196" t="s">
        <v>11</v>
      </c>
      <c r="G5354" s="196">
        <v>95543</v>
      </c>
      <c r="H5354" s="196" t="s">
        <v>5507</v>
      </c>
      <c r="I5354" s="196" t="s">
        <v>96</v>
      </c>
      <c r="J5354" s="196" t="s">
        <v>62</v>
      </c>
      <c r="K5354" s="197">
        <v>85.63</v>
      </c>
      <c r="L5354" s="196" t="s">
        <v>63</v>
      </c>
      <c r="M5354"/>
    </row>
    <row r="5355" spans="1:13" ht="13.5" hidden="1" x14ac:dyDescent="0.25">
      <c r="A5355" s="196" t="s">
        <v>3761</v>
      </c>
      <c r="B5355" s="196" t="s">
        <v>3762</v>
      </c>
      <c r="C5355" s="196" t="s">
        <v>5435</v>
      </c>
      <c r="D5355" s="196" t="s">
        <v>5436</v>
      </c>
      <c r="E5355" s="197" t="s">
        <v>11</v>
      </c>
      <c r="F5355" s="196" t="s">
        <v>11</v>
      </c>
      <c r="G5355" s="196">
        <v>95544</v>
      </c>
      <c r="H5355" s="196" t="s">
        <v>5508</v>
      </c>
      <c r="I5355" s="196" t="s">
        <v>96</v>
      </c>
      <c r="J5355" s="196" t="s">
        <v>62</v>
      </c>
      <c r="K5355" s="197">
        <v>61.94</v>
      </c>
      <c r="L5355" s="196" t="s">
        <v>63</v>
      </c>
      <c r="M5355"/>
    </row>
    <row r="5356" spans="1:13" ht="13.5" hidden="1" x14ac:dyDescent="0.25">
      <c r="A5356" s="196" t="s">
        <v>3761</v>
      </c>
      <c r="B5356" s="196" t="s">
        <v>3762</v>
      </c>
      <c r="C5356" s="196" t="s">
        <v>5435</v>
      </c>
      <c r="D5356" s="196" t="s">
        <v>5436</v>
      </c>
      <c r="E5356" s="197" t="s">
        <v>11</v>
      </c>
      <c r="F5356" s="196" t="s">
        <v>11</v>
      </c>
      <c r="G5356" s="196">
        <v>95545</v>
      </c>
      <c r="H5356" s="196" t="s">
        <v>5509</v>
      </c>
      <c r="I5356" s="196" t="s">
        <v>96</v>
      </c>
      <c r="J5356" s="196" t="s">
        <v>595</v>
      </c>
      <c r="K5356" s="197">
        <v>60.75</v>
      </c>
      <c r="L5356" s="196" t="s">
        <v>63</v>
      </c>
      <c r="M5356"/>
    </row>
    <row r="5357" spans="1:13" ht="13.5" hidden="1" x14ac:dyDescent="0.25">
      <c r="A5357" s="196" t="s">
        <v>3761</v>
      </c>
      <c r="B5357" s="196" t="s">
        <v>3762</v>
      </c>
      <c r="C5357" s="196" t="s">
        <v>5435</v>
      </c>
      <c r="D5357" s="196" t="s">
        <v>5436</v>
      </c>
      <c r="E5357" s="197" t="s">
        <v>11</v>
      </c>
      <c r="F5357" s="196" t="s">
        <v>11</v>
      </c>
      <c r="G5357" s="196">
        <v>95546</v>
      </c>
      <c r="H5357" s="196" t="s">
        <v>5510</v>
      </c>
      <c r="I5357" s="196" t="s">
        <v>96</v>
      </c>
      <c r="J5357" s="196" t="s">
        <v>62</v>
      </c>
      <c r="K5357" s="197">
        <v>209.79</v>
      </c>
      <c r="L5357" s="196" t="s">
        <v>63</v>
      </c>
      <c r="M5357"/>
    </row>
    <row r="5358" spans="1:13" ht="13.5" hidden="1" x14ac:dyDescent="0.25">
      <c r="A5358" s="196" t="s">
        <v>3761</v>
      </c>
      <c r="B5358" s="196" t="s">
        <v>3762</v>
      </c>
      <c r="C5358" s="196" t="s">
        <v>5435</v>
      </c>
      <c r="D5358" s="196" t="s">
        <v>5436</v>
      </c>
      <c r="E5358" s="197" t="s">
        <v>11</v>
      </c>
      <c r="F5358" s="196" t="s">
        <v>11</v>
      </c>
      <c r="G5358" s="196">
        <v>95547</v>
      </c>
      <c r="H5358" s="196" t="s">
        <v>5511</v>
      </c>
      <c r="I5358" s="196" t="s">
        <v>96</v>
      </c>
      <c r="J5358" s="196" t="s">
        <v>595</v>
      </c>
      <c r="K5358" s="197">
        <v>69.650000000000006</v>
      </c>
      <c r="L5358" s="196" t="s">
        <v>63</v>
      </c>
      <c r="M5358"/>
    </row>
    <row r="5359" spans="1:13" ht="13.5" hidden="1" x14ac:dyDescent="0.25">
      <c r="A5359" s="196" t="s">
        <v>3761</v>
      </c>
      <c r="B5359" s="196" t="s">
        <v>3762</v>
      </c>
      <c r="C5359" s="196" t="s">
        <v>5435</v>
      </c>
      <c r="D5359" s="196" t="s">
        <v>5436</v>
      </c>
      <c r="E5359" s="197" t="s">
        <v>11</v>
      </c>
      <c r="F5359" s="196" t="s">
        <v>11</v>
      </c>
      <c r="G5359" s="196">
        <v>100848</v>
      </c>
      <c r="H5359" s="196" t="s">
        <v>5512</v>
      </c>
      <c r="I5359" s="196" t="s">
        <v>96</v>
      </c>
      <c r="J5359" s="196" t="s">
        <v>62</v>
      </c>
      <c r="K5359" s="197">
        <v>528.01</v>
      </c>
      <c r="L5359" s="196" t="s">
        <v>63</v>
      </c>
      <c r="M5359"/>
    </row>
    <row r="5360" spans="1:13" ht="13.5" hidden="1" x14ac:dyDescent="0.25">
      <c r="A5360" s="196" t="s">
        <v>3761</v>
      </c>
      <c r="B5360" s="196" t="s">
        <v>3762</v>
      </c>
      <c r="C5360" s="196" t="s">
        <v>5435</v>
      </c>
      <c r="D5360" s="196" t="s">
        <v>5436</v>
      </c>
      <c r="E5360" s="197" t="s">
        <v>11</v>
      </c>
      <c r="F5360" s="196" t="s">
        <v>11</v>
      </c>
      <c r="G5360" s="196">
        <v>100849</v>
      </c>
      <c r="H5360" s="196" t="s">
        <v>5513</v>
      </c>
      <c r="I5360" s="196" t="s">
        <v>96</v>
      </c>
      <c r="J5360" s="196" t="s">
        <v>595</v>
      </c>
      <c r="K5360" s="197">
        <v>49.57</v>
      </c>
      <c r="L5360" s="196" t="s">
        <v>63</v>
      </c>
      <c r="M5360"/>
    </row>
    <row r="5361" spans="1:13" ht="13.5" hidden="1" x14ac:dyDescent="0.25">
      <c r="A5361" s="196" t="s">
        <v>3761</v>
      </c>
      <c r="B5361" s="196" t="s">
        <v>3762</v>
      </c>
      <c r="C5361" s="196" t="s">
        <v>5435</v>
      </c>
      <c r="D5361" s="196" t="s">
        <v>5436</v>
      </c>
      <c r="E5361" s="197" t="s">
        <v>11</v>
      </c>
      <c r="F5361" s="196" t="s">
        <v>11</v>
      </c>
      <c r="G5361" s="196">
        <v>100851</v>
      </c>
      <c r="H5361" s="196" t="s">
        <v>5514</v>
      </c>
      <c r="I5361" s="196" t="s">
        <v>96</v>
      </c>
      <c r="J5361" s="196" t="s">
        <v>62</v>
      </c>
      <c r="K5361" s="197">
        <v>97.42</v>
      </c>
      <c r="L5361" s="196" t="s">
        <v>63</v>
      </c>
      <c r="M5361"/>
    </row>
    <row r="5362" spans="1:13" ht="13.5" hidden="1" x14ac:dyDescent="0.25">
      <c r="A5362" s="196" t="s">
        <v>3761</v>
      </c>
      <c r="B5362" s="196" t="s">
        <v>3762</v>
      </c>
      <c r="C5362" s="196" t="s">
        <v>5435</v>
      </c>
      <c r="D5362" s="196" t="s">
        <v>5436</v>
      </c>
      <c r="E5362" s="197" t="s">
        <v>11</v>
      </c>
      <c r="F5362" s="196" t="s">
        <v>11</v>
      </c>
      <c r="G5362" s="196">
        <v>100852</v>
      </c>
      <c r="H5362" s="196" t="s">
        <v>5515</v>
      </c>
      <c r="I5362" s="196" t="s">
        <v>96</v>
      </c>
      <c r="J5362" s="196" t="s">
        <v>62</v>
      </c>
      <c r="K5362" s="197">
        <v>199.89</v>
      </c>
      <c r="L5362" s="196" t="s">
        <v>63</v>
      </c>
      <c r="M5362"/>
    </row>
    <row r="5363" spans="1:13" ht="13.5" hidden="1" x14ac:dyDescent="0.25">
      <c r="A5363" s="196" t="s">
        <v>3761</v>
      </c>
      <c r="B5363" s="196" t="s">
        <v>3762</v>
      </c>
      <c r="C5363" s="196" t="s">
        <v>5435</v>
      </c>
      <c r="D5363" s="196" t="s">
        <v>5436</v>
      </c>
      <c r="E5363" s="197" t="s">
        <v>11</v>
      </c>
      <c r="F5363" s="196" t="s">
        <v>11</v>
      </c>
      <c r="G5363" s="196">
        <v>100853</v>
      </c>
      <c r="H5363" s="196" t="s">
        <v>5516</v>
      </c>
      <c r="I5363" s="196" t="s">
        <v>96</v>
      </c>
      <c r="J5363" s="196" t="s">
        <v>62</v>
      </c>
      <c r="K5363" s="197">
        <v>315.82</v>
      </c>
      <c r="L5363" s="196" t="s">
        <v>63</v>
      </c>
      <c r="M5363"/>
    </row>
    <row r="5364" spans="1:13" ht="13.5" hidden="1" x14ac:dyDescent="0.25">
      <c r="A5364" s="196" t="s">
        <v>3761</v>
      </c>
      <c r="B5364" s="196" t="s">
        <v>3762</v>
      </c>
      <c r="C5364" s="196" t="s">
        <v>5435</v>
      </c>
      <c r="D5364" s="196" t="s">
        <v>5436</v>
      </c>
      <c r="E5364" s="197" t="s">
        <v>11</v>
      </c>
      <c r="F5364" s="196" t="s">
        <v>11</v>
      </c>
      <c r="G5364" s="196">
        <v>100854</v>
      </c>
      <c r="H5364" s="196" t="s">
        <v>5517</v>
      </c>
      <c r="I5364" s="196" t="s">
        <v>96</v>
      </c>
      <c r="J5364" s="196" t="s">
        <v>62</v>
      </c>
      <c r="K5364" s="199">
        <v>1615.12</v>
      </c>
      <c r="L5364" s="196" t="s">
        <v>63</v>
      </c>
      <c r="M5364"/>
    </row>
    <row r="5365" spans="1:13" ht="13.5" hidden="1" x14ac:dyDescent="0.25">
      <c r="A5365" s="196" t="s">
        <v>3761</v>
      </c>
      <c r="B5365" s="196" t="s">
        <v>3762</v>
      </c>
      <c r="C5365" s="196" t="s">
        <v>5435</v>
      </c>
      <c r="D5365" s="196" t="s">
        <v>5436</v>
      </c>
      <c r="E5365" s="197" t="s">
        <v>11</v>
      </c>
      <c r="F5365" s="196" t="s">
        <v>11</v>
      </c>
      <c r="G5365" s="196">
        <v>100856</v>
      </c>
      <c r="H5365" s="196" t="s">
        <v>5518</v>
      </c>
      <c r="I5365" s="196" t="s">
        <v>96</v>
      </c>
      <c r="J5365" s="196" t="s">
        <v>62</v>
      </c>
      <c r="K5365" s="197">
        <v>35.67</v>
      </c>
      <c r="L5365" s="196" t="s">
        <v>63</v>
      </c>
      <c r="M5365"/>
    </row>
    <row r="5366" spans="1:13" ht="13.5" hidden="1" x14ac:dyDescent="0.25">
      <c r="A5366" s="196" t="s">
        <v>3761</v>
      </c>
      <c r="B5366" s="196" t="s">
        <v>3762</v>
      </c>
      <c r="C5366" s="196" t="s">
        <v>5435</v>
      </c>
      <c r="D5366" s="196" t="s">
        <v>5436</v>
      </c>
      <c r="E5366" s="197" t="s">
        <v>11</v>
      </c>
      <c r="F5366" s="196" t="s">
        <v>11</v>
      </c>
      <c r="G5366" s="196">
        <v>100857</v>
      </c>
      <c r="H5366" s="196" t="s">
        <v>5519</v>
      </c>
      <c r="I5366" s="196" t="s">
        <v>96</v>
      </c>
      <c r="J5366" s="196" t="s">
        <v>62</v>
      </c>
      <c r="K5366" s="197">
        <v>476.09</v>
      </c>
      <c r="L5366" s="196" t="s">
        <v>63</v>
      </c>
      <c r="M5366"/>
    </row>
    <row r="5367" spans="1:13" ht="13.5" hidden="1" x14ac:dyDescent="0.25">
      <c r="A5367" s="196" t="s">
        <v>3761</v>
      </c>
      <c r="B5367" s="196" t="s">
        <v>3762</v>
      </c>
      <c r="C5367" s="196" t="s">
        <v>5435</v>
      </c>
      <c r="D5367" s="196" t="s">
        <v>5436</v>
      </c>
      <c r="E5367" s="197" t="s">
        <v>11</v>
      </c>
      <c r="F5367" s="196" t="s">
        <v>11</v>
      </c>
      <c r="G5367" s="196">
        <v>100858</v>
      </c>
      <c r="H5367" s="196" t="s">
        <v>5520</v>
      </c>
      <c r="I5367" s="196" t="s">
        <v>96</v>
      </c>
      <c r="J5367" s="196" t="s">
        <v>62</v>
      </c>
      <c r="K5367" s="197">
        <v>749.64</v>
      </c>
      <c r="L5367" s="196" t="s">
        <v>63</v>
      </c>
      <c r="M5367"/>
    </row>
    <row r="5368" spans="1:13" ht="13.5" hidden="1" x14ac:dyDescent="0.25">
      <c r="A5368" s="196" t="s">
        <v>3761</v>
      </c>
      <c r="B5368" s="196" t="s">
        <v>3762</v>
      </c>
      <c r="C5368" s="196" t="s">
        <v>5435</v>
      </c>
      <c r="D5368" s="196" t="s">
        <v>5436</v>
      </c>
      <c r="E5368" s="197" t="s">
        <v>11</v>
      </c>
      <c r="F5368" s="196" t="s">
        <v>11</v>
      </c>
      <c r="G5368" s="196">
        <v>100859</v>
      </c>
      <c r="H5368" s="196" t="s">
        <v>5521</v>
      </c>
      <c r="I5368" s="196" t="s">
        <v>96</v>
      </c>
      <c r="J5368" s="196" t="s">
        <v>62</v>
      </c>
      <c r="K5368" s="197">
        <v>982.41</v>
      </c>
      <c r="L5368" s="196" t="s">
        <v>63</v>
      </c>
      <c r="M5368"/>
    </row>
    <row r="5369" spans="1:13" ht="13.5" hidden="1" x14ac:dyDescent="0.25">
      <c r="A5369" s="196" t="s">
        <v>3761</v>
      </c>
      <c r="B5369" s="196" t="s">
        <v>3762</v>
      </c>
      <c r="C5369" s="196" t="s">
        <v>5435</v>
      </c>
      <c r="D5369" s="196" t="s">
        <v>5436</v>
      </c>
      <c r="E5369" s="197" t="s">
        <v>11</v>
      </c>
      <c r="F5369" s="196" t="s">
        <v>11</v>
      </c>
      <c r="G5369" s="196">
        <v>100860</v>
      </c>
      <c r="H5369" s="196" t="s">
        <v>5522</v>
      </c>
      <c r="I5369" s="196" t="s">
        <v>96</v>
      </c>
      <c r="J5369" s="196" t="s">
        <v>595</v>
      </c>
      <c r="K5369" s="197">
        <v>108.78</v>
      </c>
      <c r="L5369" s="196" t="s">
        <v>63</v>
      </c>
      <c r="M5369"/>
    </row>
    <row r="5370" spans="1:13" ht="13.5" hidden="1" x14ac:dyDescent="0.25">
      <c r="A5370" s="196" t="s">
        <v>3761</v>
      </c>
      <c r="B5370" s="196" t="s">
        <v>3762</v>
      </c>
      <c r="C5370" s="196" t="s">
        <v>5435</v>
      </c>
      <c r="D5370" s="196" t="s">
        <v>5436</v>
      </c>
      <c r="E5370" s="197" t="s">
        <v>11</v>
      </c>
      <c r="F5370" s="196" t="s">
        <v>11</v>
      </c>
      <c r="G5370" s="196">
        <v>100861</v>
      </c>
      <c r="H5370" s="196" t="s">
        <v>5523</v>
      </c>
      <c r="I5370" s="196" t="s">
        <v>96</v>
      </c>
      <c r="J5370" s="196" t="s">
        <v>62</v>
      </c>
      <c r="K5370" s="197">
        <v>40.64</v>
      </c>
      <c r="L5370" s="196" t="s">
        <v>63</v>
      </c>
      <c r="M5370"/>
    </row>
    <row r="5371" spans="1:13" ht="13.5" hidden="1" x14ac:dyDescent="0.25">
      <c r="A5371" s="196" t="s">
        <v>3761</v>
      </c>
      <c r="B5371" s="196" t="s">
        <v>3762</v>
      </c>
      <c r="C5371" s="196" t="s">
        <v>5435</v>
      </c>
      <c r="D5371" s="196" t="s">
        <v>5436</v>
      </c>
      <c r="E5371" s="197" t="s">
        <v>11</v>
      </c>
      <c r="F5371" s="196" t="s">
        <v>11</v>
      </c>
      <c r="G5371" s="196">
        <v>100862</v>
      </c>
      <c r="H5371" s="196" t="s">
        <v>5524</v>
      </c>
      <c r="I5371" s="196" t="s">
        <v>96</v>
      </c>
      <c r="J5371" s="196" t="s">
        <v>62</v>
      </c>
      <c r="K5371" s="197">
        <v>44.05</v>
      </c>
      <c r="L5371" s="196" t="s">
        <v>63</v>
      </c>
      <c r="M5371"/>
    </row>
    <row r="5372" spans="1:13" ht="13.5" hidden="1" x14ac:dyDescent="0.25">
      <c r="A5372" s="196" t="s">
        <v>3761</v>
      </c>
      <c r="B5372" s="196" t="s">
        <v>3762</v>
      </c>
      <c r="C5372" s="196" t="s">
        <v>5435</v>
      </c>
      <c r="D5372" s="196" t="s">
        <v>5436</v>
      </c>
      <c r="E5372" s="197" t="s">
        <v>11</v>
      </c>
      <c r="F5372" s="196" t="s">
        <v>11</v>
      </c>
      <c r="G5372" s="196">
        <v>100863</v>
      </c>
      <c r="H5372" s="196" t="s">
        <v>5525</v>
      </c>
      <c r="I5372" s="196" t="s">
        <v>96</v>
      </c>
      <c r="J5372" s="196" t="s">
        <v>62</v>
      </c>
      <c r="K5372" s="197">
        <v>645.51</v>
      </c>
      <c r="L5372" s="196" t="s">
        <v>63</v>
      </c>
      <c r="M5372"/>
    </row>
    <row r="5373" spans="1:13" ht="13.5" hidden="1" x14ac:dyDescent="0.25">
      <c r="A5373" s="196" t="s">
        <v>3761</v>
      </c>
      <c r="B5373" s="196" t="s">
        <v>3762</v>
      </c>
      <c r="C5373" s="196" t="s">
        <v>5435</v>
      </c>
      <c r="D5373" s="196" t="s">
        <v>5436</v>
      </c>
      <c r="E5373" s="197" t="s">
        <v>11</v>
      </c>
      <c r="F5373" s="196" t="s">
        <v>11</v>
      </c>
      <c r="G5373" s="196">
        <v>100864</v>
      </c>
      <c r="H5373" s="196" t="s">
        <v>5526</v>
      </c>
      <c r="I5373" s="196" t="s">
        <v>96</v>
      </c>
      <c r="J5373" s="196" t="s">
        <v>62</v>
      </c>
      <c r="K5373" s="197">
        <v>708.6</v>
      </c>
      <c r="L5373" s="196" t="s">
        <v>63</v>
      </c>
      <c r="M5373"/>
    </row>
    <row r="5374" spans="1:13" ht="13.5" hidden="1" x14ac:dyDescent="0.25">
      <c r="A5374" s="196" t="s">
        <v>3761</v>
      </c>
      <c r="B5374" s="196" t="s">
        <v>3762</v>
      </c>
      <c r="C5374" s="196" t="s">
        <v>5435</v>
      </c>
      <c r="D5374" s="196" t="s">
        <v>5436</v>
      </c>
      <c r="E5374" s="197" t="s">
        <v>11</v>
      </c>
      <c r="F5374" s="196" t="s">
        <v>11</v>
      </c>
      <c r="G5374" s="196">
        <v>100865</v>
      </c>
      <c r="H5374" s="196" t="s">
        <v>5527</v>
      </c>
      <c r="I5374" s="196" t="s">
        <v>96</v>
      </c>
      <c r="J5374" s="196" t="s">
        <v>62</v>
      </c>
      <c r="K5374" s="197">
        <v>627.55999999999995</v>
      </c>
      <c r="L5374" s="196" t="s">
        <v>63</v>
      </c>
      <c r="M5374"/>
    </row>
    <row r="5375" spans="1:13" ht="13.5" hidden="1" x14ac:dyDescent="0.25">
      <c r="A5375" s="196" t="s">
        <v>3761</v>
      </c>
      <c r="B5375" s="196" t="s">
        <v>3762</v>
      </c>
      <c r="C5375" s="196" t="s">
        <v>5435</v>
      </c>
      <c r="D5375" s="196" t="s">
        <v>5436</v>
      </c>
      <c r="E5375" s="197" t="s">
        <v>11</v>
      </c>
      <c r="F5375" s="196" t="s">
        <v>11</v>
      </c>
      <c r="G5375" s="196">
        <v>100866</v>
      </c>
      <c r="H5375" s="196" t="s">
        <v>5528</v>
      </c>
      <c r="I5375" s="196" t="s">
        <v>96</v>
      </c>
      <c r="J5375" s="196" t="s">
        <v>62</v>
      </c>
      <c r="K5375" s="197">
        <v>333.6</v>
      </c>
      <c r="L5375" s="196" t="s">
        <v>63</v>
      </c>
      <c r="M5375"/>
    </row>
    <row r="5376" spans="1:13" ht="13.5" hidden="1" x14ac:dyDescent="0.25">
      <c r="A5376" s="196" t="s">
        <v>3761</v>
      </c>
      <c r="B5376" s="196" t="s">
        <v>3762</v>
      </c>
      <c r="C5376" s="196" t="s">
        <v>5435</v>
      </c>
      <c r="D5376" s="196" t="s">
        <v>5436</v>
      </c>
      <c r="E5376" s="197" t="s">
        <v>11</v>
      </c>
      <c r="F5376" s="196" t="s">
        <v>11</v>
      </c>
      <c r="G5376" s="196">
        <v>100867</v>
      </c>
      <c r="H5376" s="196" t="s">
        <v>5529</v>
      </c>
      <c r="I5376" s="196" t="s">
        <v>96</v>
      </c>
      <c r="J5376" s="196" t="s">
        <v>62</v>
      </c>
      <c r="K5376" s="197">
        <v>354.41</v>
      </c>
      <c r="L5376" s="196" t="s">
        <v>63</v>
      </c>
      <c r="M5376"/>
    </row>
    <row r="5377" spans="1:13" ht="13.5" hidden="1" x14ac:dyDescent="0.25">
      <c r="A5377" s="196" t="s">
        <v>3761</v>
      </c>
      <c r="B5377" s="196" t="s">
        <v>3762</v>
      </c>
      <c r="C5377" s="196" t="s">
        <v>5435</v>
      </c>
      <c r="D5377" s="196" t="s">
        <v>5436</v>
      </c>
      <c r="E5377" s="197" t="s">
        <v>11</v>
      </c>
      <c r="F5377" s="196" t="s">
        <v>11</v>
      </c>
      <c r="G5377" s="196">
        <v>100868</v>
      </c>
      <c r="H5377" s="196" t="s">
        <v>5530</v>
      </c>
      <c r="I5377" s="196" t="s">
        <v>96</v>
      </c>
      <c r="J5377" s="196" t="s">
        <v>62</v>
      </c>
      <c r="K5377" s="197">
        <v>368.25</v>
      </c>
      <c r="L5377" s="196" t="s">
        <v>63</v>
      </c>
      <c r="M5377"/>
    </row>
    <row r="5378" spans="1:13" ht="13.5" hidden="1" x14ac:dyDescent="0.25">
      <c r="A5378" s="196" t="s">
        <v>3761</v>
      </c>
      <c r="B5378" s="196" t="s">
        <v>3762</v>
      </c>
      <c r="C5378" s="196" t="s">
        <v>5435</v>
      </c>
      <c r="D5378" s="196" t="s">
        <v>5436</v>
      </c>
      <c r="E5378" s="197" t="s">
        <v>11</v>
      </c>
      <c r="F5378" s="196" t="s">
        <v>11</v>
      </c>
      <c r="G5378" s="196">
        <v>100869</v>
      </c>
      <c r="H5378" s="196" t="s">
        <v>5531</v>
      </c>
      <c r="I5378" s="196" t="s">
        <v>96</v>
      </c>
      <c r="J5378" s="196" t="s">
        <v>62</v>
      </c>
      <c r="K5378" s="197">
        <v>378.87</v>
      </c>
      <c r="L5378" s="196" t="s">
        <v>63</v>
      </c>
      <c r="M5378"/>
    </row>
    <row r="5379" spans="1:13" ht="13.5" hidden="1" x14ac:dyDescent="0.25">
      <c r="A5379" s="196" t="s">
        <v>3761</v>
      </c>
      <c r="B5379" s="196" t="s">
        <v>3762</v>
      </c>
      <c r="C5379" s="196" t="s">
        <v>5435</v>
      </c>
      <c r="D5379" s="196" t="s">
        <v>5436</v>
      </c>
      <c r="E5379" s="197" t="s">
        <v>11</v>
      </c>
      <c r="F5379" s="196" t="s">
        <v>11</v>
      </c>
      <c r="G5379" s="196">
        <v>100870</v>
      </c>
      <c r="H5379" s="196" t="s">
        <v>5532</v>
      </c>
      <c r="I5379" s="196" t="s">
        <v>96</v>
      </c>
      <c r="J5379" s="196" t="s">
        <v>62</v>
      </c>
      <c r="K5379" s="197">
        <v>301.08</v>
      </c>
      <c r="L5379" s="196" t="s">
        <v>63</v>
      </c>
      <c r="M5379"/>
    </row>
    <row r="5380" spans="1:13" ht="13.5" hidden="1" x14ac:dyDescent="0.25">
      <c r="A5380" s="196" t="s">
        <v>3761</v>
      </c>
      <c r="B5380" s="196" t="s">
        <v>3762</v>
      </c>
      <c r="C5380" s="196" t="s">
        <v>5435</v>
      </c>
      <c r="D5380" s="196" t="s">
        <v>5436</v>
      </c>
      <c r="E5380" s="197" t="s">
        <v>11</v>
      </c>
      <c r="F5380" s="196" t="s">
        <v>11</v>
      </c>
      <c r="G5380" s="196">
        <v>100871</v>
      </c>
      <c r="H5380" s="196" t="s">
        <v>5533</v>
      </c>
      <c r="I5380" s="196" t="s">
        <v>96</v>
      </c>
      <c r="J5380" s="196" t="s">
        <v>62</v>
      </c>
      <c r="K5380" s="197">
        <v>323.89999999999998</v>
      </c>
      <c r="L5380" s="196" t="s">
        <v>63</v>
      </c>
      <c r="M5380"/>
    </row>
    <row r="5381" spans="1:13" ht="13.5" hidden="1" x14ac:dyDescent="0.25">
      <c r="A5381" s="196" t="s">
        <v>3761</v>
      </c>
      <c r="B5381" s="196" t="s">
        <v>3762</v>
      </c>
      <c r="C5381" s="196" t="s">
        <v>5435</v>
      </c>
      <c r="D5381" s="196" t="s">
        <v>5436</v>
      </c>
      <c r="E5381" s="197" t="s">
        <v>11</v>
      </c>
      <c r="F5381" s="196" t="s">
        <v>11</v>
      </c>
      <c r="G5381" s="196">
        <v>100872</v>
      </c>
      <c r="H5381" s="196" t="s">
        <v>5534</v>
      </c>
      <c r="I5381" s="196" t="s">
        <v>96</v>
      </c>
      <c r="J5381" s="196" t="s">
        <v>62</v>
      </c>
      <c r="K5381" s="197">
        <v>338.47</v>
      </c>
      <c r="L5381" s="196" t="s">
        <v>63</v>
      </c>
      <c r="M5381"/>
    </row>
    <row r="5382" spans="1:13" ht="13.5" hidden="1" x14ac:dyDescent="0.25">
      <c r="A5382" s="196" t="s">
        <v>3761</v>
      </c>
      <c r="B5382" s="196" t="s">
        <v>3762</v>
      </c>
      <c r="C5382" s="196" t="s">
        <v>5435</v>
      </c>
      <c r="D5382" s="196" t="s">
        <v>5436</v>
      </c>
      <c r="E5382" s="197" t="s">
        <v>11</v>
      </c>
      <c r="F5382" s="196" t="s">
        <v>11</v>
      </c>
      <c r="G5382" s="196">
        <v>100873</v>
      </c>
      <c r="H5382" s="196" t="s">
        <v>5535</v>
      </c>
      <c r="I5382" s="196" t="s">
        <v>96</v>
      </c>
      <c r="J5382" s="196" t="s">
        <v>62</v>
      </c>
      <c r="K5382" s="197">
        <v>347.57</v>
      </c>
      <c r="L5382" s="196" t="s">
        <v>63</v>
      </c>
      <c r="M5382"/>
    </row>
    <row r="5383" spans="1:13" ht="13.5" hidden="1" x14ac:dyDescent="0.25">
      <c r="A5383" s="196" t="s">
        <v>3761</v>
      </c>
      <c r="B5383" s="196" t="s">
        <v>3762</v>
      </c>
      <c r="C5383" s="196" t="s">
        <v>5435</v>
      </c>
      <c r="D5383" s="196" t="s">
        <v>5436</v>
      </c>
      <c r="E5383" s="197" t="s">
        <v>11</v>
      </c>
      <c r="F5383" s="196" t="s">
        <v>11</v>
      </c>
      <c r="G5383" s="196">
        <v>100874</v>
      </c>
      <c r="H5383" s="196" t="s">
        <v>5536</v>
      </c>
      <c r="I5383" s="196" t="s">
        <v>96</v>
      </c>
      <c r="J5383" s="196" t="s">
        <v>62</v>
      </c>
      <c r="K5383" s="197">
        <v>333.6</v>
      </c>
      <c r="L5383" s="196" t="s">
        <v>63</v>
      </c>
      <c r="M5383"/>
    </row>
    <row r="5384" spans="1:13" ht="13.5" hidden="1" x14ac:dyDescent="0.25">
      <c r="A5384" s="196" t="s">
        <v>3761</v>
      </c>
      <c r="B5384" s="196" t="s">
        <v>3762</v>
      </c>
      <c r="C5384" s="196" t="s">
        <v>5435</v>
      </c>
      <c r="D5384" s="196" t="s">
        <v>5436</v>
      </c>
      <c r="E5384" s="197" t="s">
        <v>11</v>
      </c>
      <c r="F5384" s="196" t="s">
        <v>11</v>
      </c>
      <c r="G5384" s="196">
        <v>100875</v>
      </c>
      <c r="H5384" s="196" t="s">
        <v>5537</v>
      </c>
      <c r="I5384" s="196" t="s">
        <v>96</v>
      </c>
      <c r="J5384" s="196" t="s">
        <v>62</v>
      </c>
      <c r="K5384" s="199">
        <v>1158.6600000000001</v>
      </c>
      <c r="L5384" s="196" t="s">
        <v>63</v>
      </c>
      <c r="M5384"/>
    </row>
    <row r="5385" spans="1:13" ht="13.5" hidden="1" x14ac:dyDescent="0.25">
      <c r="A5385" s="196" t="s">
        <v>3761</v>
      </c>
      <c r="B5385" s="196" t="s">
        <v>3762</v>
      </c>
      <c r="C5385" s="196" t="s">
        <v>5435</v>
      </c>
      <c r="D5385" s="196" t="s">
        <v>5436</v>
      </c>
      <c r="E5385" s="197" t="s">
        <v>11</v>
      </c>
      <c r="F5385" s="196" t="s">
        <v>11</v>
      </c>
      <c r="G5385" s="196">
        <v>100878</v>
      </c>
      <c r="H5385" s="196" t="s">
        <v>5538</v>
      </c>
      <c r="I5385" s="196" t="s">
        <v>96</v>
      </c>
      <c r="J5385" s="196" t="s">
        <v>62</v>
      </c>
      <c r="K5385" s="197">
        <v>638.76</v>
      </c>
      <c r="L5385" s="196" t="s">
        <v>63</v>
      </c>
      <c r="M5385"/>
    </row>
    <row r="5386" spans="1:13" ht="13.5" hidden="1" x14ac:dyDescent="0.25">
      <c r="A5386" s="196" t="s">
        <v>3761</v>
      </c>
      <c r="B5386" s="196" t="s">
        <v>3762</v>
      </c>
      <c r="C5386" s="196" t="s">
        <v>5539</v>
      </c>
      <c r="D5386" s="196" t="s">
        <v>5540</v>
      </c>
      <c r="E5386" s="197" t="s">
        <v>11</v>
      </c>
      <c r="F5386" s="196" t="s">
        <v>11</v>
      </c>
      <c r="G5386" s="196">
        <v>98052</v>
      </c>
      <c r="H5386" s="196" t="s">
        <v>5541</v>
      </c>
      <c r="I5386" s="196" t="s">
        <v>96</v>
      </c>
      <c r="J5386" s="196" t="s">
        <v>62</v>
      </c>
      <c r="K5386" s="199">
        <v>2150.59</v>
      </c>
      <c r="L5386" s="196" t="s">
        <v>63</v>
      </c>
      <c r="M5386"/>
    </row>
    <row r="5387" spans="1:13" ht="13.5" hidden="1" x14ac:dyDescent="0.25">
      <c r="A5387" s="196" t="s">
        <v>3761</v>
      </c>
      <c r="B5387" s="196" t="s">
        <v>3762</v>
      </c>
      <c r="C5387" s="196" t="s">
        <v>5539</v>
      </c>
      <c r="D5387" s="196" t="s">
        <v>5540</v>
      </c>
      <c r="E5387" s="197" t="s">
        <v>11</v>
      </c>
      <c r="F5387" s="196" t="s">
        <v>11</v>
      </c>
      <c r="G5387" s="196">
        <v>98053</v>
      </c>
      <c r="H5387" s="196" t="s">
        <v>5542</v>
      </c>
      <c r="I5387" s="196" t="s">
        <v>96</v>
      </c>
      <c r="J5387" s="196" t="s">
        <v>62</v>
      </c>
      <c r="K5387" s="199">
        <v>2956.46</v>
      </c>
      <c r="L5387" s="196" t="s">
        <v>63</v>
      </c>
      <c r="M5387"/>
    </row>
    <row r="5388" spans="1:13" ht="13.5" hidden="1" x14ac:dyDescent="0.25">
      <c r="A5388" s="196" t="s">
        <v>3761</v>
      </c>
      <c r="B5388" s="196" t="s">
        <v>3762</v>
      </c>
      <c r="C5388" s="196" t="s">
        <v>5539</v>
      </c>
      <c r="D5388" s="196" t="s">
        <v>5540</v>
      </c>
      <c r="E5388" s="197" t="s">
        <v>11</v>
      </c>
      <c r="F5388" s="196" t="s">
        <v>11</v>
      </c>
      <c r="G5388" s="196">
        <v>98054</v>
      </c>
      <c r="H5388" s="196" t="s">
        <v>5543</v>
      </c>
      <c r="I5388" s="196" t="s">
        <v>96</v>
      </c>
      <c r="J5388" s="196" t="s">
        <v>62</v>
      </c>
      <c r="K5388" s="199">
        <v>4768.17</v>
      </c>
      <c r="L5388" s="196" t="s">
        <v>63</v>
      </c>
      <c r="M5388"/>
    </row>
    <row r="5389" spans="1:13" ht="13.5" hidden="1" x14ac:dyDescent="0.25">
      <c r="A5389" s="196" t="s">
        <v>3761</v>
      </c>
      <c r="B5389" s="196" t="s">
        <v>3762</v>
      </c>
      <c r="C5389" s="196" t="s">
        <v>5539</v>
      </c>
      <c r="D5389" s="196" t="s">
        <v>5540</v>
      </c>
      <c r="E5389" s="197" t="s">
        <v>11</v>
      </c>
      <c r="F5389" s="196" t="s">
        <v>11</v>
      </c>
      <c r="G5389" s="196">
        <v>98055</v>
      </c>
      <c r="H5389" s="196" t="s">
        <v>5544</v>
      </c>
      <c r="I5389" s="196" t="s">
        <v>96</v>
      </c>
      <c r="J5389" s="196" t="s">
        <v>62</v>
      </c>
      <c r="K5389" s="199">
        <v>6470.06</v>
      </c>
      <c r="L5389" s="196" t="s">
        <v>63</v>
      </c>
      <c r="M5389"/>
    </row>
    <row r="5390" spans="1:13" ht="13.5" hidden="1" x14ac:dyDescent="0.25">
      <c r="A5390" s="196" t="s">
        <v>3761</v>
      </c>
      <c r="B5390" s="196" t="s">
        <v>3762</v>
      </c>
      <c r="C5390" s="196" t="s">
        <v>5539</v>
      </c>
      <c r="D5390" s="196" t="s">
        <v>5540</v>
      </c>
      <c r="E5390" s="197" t="s">
        <v>11</v>
      </c>
      <c r="F5390" s="196" t="s">
        <v>11</v>
      </c>
      <c r="G5390" s="196">
        <v>98056</v>
      </c>
      <c r="H5390" s="196" t="s">
        <v>5545</v>
      </c>
      <c r="I5390" s="196" t="s">
        <v>96</v>
      </c>
      <c r="J5390" s="196" t="s">
        <v>62</v>
      </c>
      <c r="K5390" s="199">
        <v>7572.89</v>
      </c>
      <c r="L5390" s="196" t="s">
        <v>63</v>
      </c>
      <c r="M5390"/>
    </row>
    <row r="5391" spans="1:13" ht="13.5" hidden="1" x14ac:dyDescent="0.25">
      <c r="A5391" s="196" t="s">
        <v>3761</v>
      </c>
      <c r="B5391" s="196" t="s">
        <v>3762</v>
      </c>
      <c r="C5391" s="196" t="s">
        <v>5539</v>
      </c>
      <c r="D5391" s="196" t="s">
        <v>5540</v>
      </c>
      <c r="E5391" s="197" t="s">
        <v>11</v>
      </c>
      <c r="F5391" s="196" t="s">
        <v>11</v>
      </c>
      <c r="G5391" s="196">
        <v>98057</v>
      </c>
      <c r="H5391" s="196" t="s">
        <v>5546</v>
      </c>
      <c r="I5391" s="196" t="s">
        <v>96</v>
      </c>
      <c r="J5391" s="196" t="s">
        <v>62</v>
      </c>
      <c r="K5391" s="199">
        <v>8986.57</v>
      </c>
      <c r="L5391" s="196" t="s">
        <v>63</v>
      </c>
      <c r="M5391"/>
    </row>
    <row r="5392" spans="1:13" ht="13.5" hidden="1" x14ac:dyDescent="0.25">
      <c r="A5392" s="196" t="s">
        <v>3761</v>
      </c>
      <c r="B5392" s="196" t="s">
        <v>3762</v>
      </c>
      <c r="C5392" s="196" t="s">
        <v>5539</v>
      </c>
      <c r="D5392" s="196" t="s">
        <v>5540</v>
      </c>
      <c r="E5392" s="197" t="s">
        <v>11</v>
      </c>
      <c r="F5392" s="196" t="s">
        <v>11</v>
      </c>
      <c r="G5392" s="196">
        <v>98058</v>
      </c>
      <c r="H5392" s="196" t="s">
        <v>5547</v>
      </c>
      <c r="I5392" s="196" t="s">
        <v>96</v>
      </c>
      <c r="J5392" s="196" t="s">
        <v>62</v>
      </c>
      <c r="K5392" s="199">
        <v>1815.64</v>
      </c>
      <c r="L5392" s="196" t="s">
        <v>63</v>
      </c>
      <c r="M5392"/>
    </row>
    <row r="5393" spans="1:13" ht="13.5" hidden="1" x14ac:dyDescent="0.25">
      <c r="A5393" s="196" t="s">
        <v>3761</v>
      </c>
      <c r="B5393" s="196" t="s">
        <v>3762</v>
      </c>
      <c r="C5393" s="196" t="s">
        <v>5539</v>
      </c>
      <c r="D5393" s="196" t="s">
        <v>5540</v>
      </c>
      <c r="E5393" s="197" t="s">
        <v>11</v>
      </c>
      <c r="F5393" s="196" t="s">
        <v>11</v>
      </c>
      <c r="G5393" s="196">
        <v>98059</v>
      </c>
      <c r="H5393" s="196" t="s">
        <v>5548</v>
      </c>
      <c r="I5393" s="196" t="s">
        <v>96</v>
      </c>
      <c r="J5393" s="196" t="s">
        <v>62</v>
      </c>
      <c r="K5393" s="199">
        <v>3835.09</v>
      </c>
      <c r="L5393" s="196" t="s">
        <v>63</v>
      </c>
      <c r="M5393"/>
    </row>
    <row r="5394" spans="1:13" ht="13.5" hidden="1" x14ac:dyDescent="0.25">
      <c r="A5394" s="196" t="s">
        <v>3761</v>
      </c>
      <c r="B5394" s="196" t="s">
        <v>3762</v>
      </c>
      <c r="C5394" s="196" t="s">
        <v>5539</v>
      </c>
      <c r="D5394" s="196" t="s">
        <v>5540</v>
      </c>
      <c r="E5394" s="197" t="s">
        <v>11</v>
      </c>
      <c r="F5394" s="196" t="s">
        <v>11</v>
      </c>
      <c r="G5394" s="196">
        <v>98060</v>
      </c>
      <c r="H5394" s="196" t="s">
        <v>5549</v>
      </c>
      <c r="I5394" s="196" t="s">
        <v>96</v>
      </c>
      <c r="J5394" s="196" t="s">
        <v>62</v>
      </c>
      <c r="K5394" s="199">
        <v>5328.14</v>
      </c>
      <c r="L5394" s="196" t="s">
        <v>63</v>
      </c>
      <c r="M5394"/>
    </row>
    <row r="5395" spans="1:13" ht="13.5" hidden="1" x14ac:dyDescent="0.25">
      <c r="A5395" s="196" t="s">
        <v>3761</v>
      </c>
      <c r="B5395" s="196" t="s">
        <v>3762</v>
      </c>
      <c r="C5395" s="196" t="s">
        <v>5539</v>
      </c>
      <c r="D5395" s="196" t="s">
        <v>5540</v>
      </c>
      <c r="E5395" s="197" t="s">
        <v>11</v>
      </c>
      <c r="F5395" s="196" t="s">
        <v>11</v>
      </c>
      <c r="G5395" s="196">
        <v>98061</v>
      </c>
      <c r="H5395" s="196" t="s">
        <v>5550</v>
      </c>
      <c r="I5395" s="196" t="s">
        <v>96</v>
      </c>
      <c r="J5395" s="196" t="s">
        <v>62</v>
      </c>
      <c r="K5395" s="199">
        <v>7418.3</v>
      </c>
      <c r="L5395" s="196" t="s">
        <v>63</v>
      </c>
      <c r="M5395"/>
    </row>
    <row r="5396" spans="1:13" ht="13.5" hidden="1" x14ac:dyDescent="0.25">
      <c r="A5396" s="196" t="s">
        <v>3761</v>
      </c>
      <c r="B5396" s="196" t="s">
        <v>3762</v>
      </c>
      <c r="C5396" s="196" t="s">
        <v>5539</v>
      </c>
      <c r="D5396" s="196" t="s">
        <v>5540</v>
      </c>
      <c r="E5396" s="197" t="s">
        <v>11</v>
      </c>
      <c r="F5396" s="196" t="s">
        <v>11</v>
      </c>
      <c r="G5396" s="196">
        <v>98062</v>
      </c>
      <c r="H5396" s="196" t="s">
        <v>5551</v>
      </c>
      <c r="I5396" s="196" t="s">
        <v>96</v>
      </c>
      <c r="J5396" s="196" t="s">
        <v>62</v>
      </c>
      <c r="K5396" s="199">
        <v>3139.87</v>
      </c>
      <c r="L5396" s="196" t="s">
        <v>63</v>
      </c>
      <c r="M5396"/>
    </row>
    <row r="5397" spans="1:13" ht="13.5" hidden="1" x14ac:dyDescent="0.25">
      <c r="A5397" s="196" t="s">
        <v>3761</v>
      </c>
      <c r="B5397" s="196" t="s">
        <v>3762</v>
      </c>
      <c r="C5397" s="196" t="s">
        <v>5539</v>
      </c>
      <c r="D5397" s="196" t="s">
        <v>5540</v>
      </c>
      <c r="E5397" s="197" t="s">
        <v>11</v>
      </c>
      <c r="F5397" s="196" t="s">
        <v>11</v>
      </c>
      <c r="G5397" s="196">
        <v>98063</v>
      </c>
      <c r="H5397" s="196" t="s">
        <v>5552</v>
      </c>
      <c r="I5397" s="196" t="s">
        <v>96</v>
      </c>
      <c r="J5397" s="196" t="s">
        <v>62</v>
      </c>
      <c r="K5397" s="199">
        <v>4795.88</v>
      </c>
      <c r="L5397" s="196" t="s">
        <v>63</v>
      </c>
      <c r="M5397"/>
    </row>
    <row r="5398" spans="1:13" ht="13.5" hidden="1" x14ac:dyDescent="0.25">
      <c r="A5398" s="196" t="s">
        <v>3761</v>
      </c>
      <c r="B5398" s="196" t="s">
        <v>3762</v>
      </c>
      <c r="C5398" s="196" t="s">
        <v>5539</v>
      </c>
      <c r="D5398" s="196" t="s">
        <v>5540</v>
      </c>
      <c r="E5398" s="197" t="s">
        <v>11</v>
      </c>
      <c r="F5398" s="196" t="s">
        <v>11</v>
      </c>
      <c r="G5398" s="196">
        <v>98064</v>
      </c>
      <c r="H5398" s="196" t="s">
        <v>5553</v>
      </c>
      <c r="I5398" s="196" t="s">
        <v>96</v>
      </c>
      <c r="J5398" s="196" t="s">
        <v>62</v>
      </c>
      <c r="K5398" s="199">
        <v>5564.84</v>
      </c>
      <c r="L5398" s="196" t="s">
        <v>63</v>
      </c>
      <c r="M5398"/>
    </row>
    <row r="5399" spans="1:13" ht="13.5" hidden="1" x14ac:dyDescent="0.25">
      <c r="A5399" s="196" t="s">
        <v>3761</v>
      </c>
      <c r="B5399" s="196" t="s">
        <v>3762</v>
      </c>
      <c r="C5399" s="196" t="s">
        <v>5539</v>
      </c>
      <c r="D5399" s="196" t="s">
        <v>5540</v>
      </c>
      <c r="E5399" s="197" t="s">
        <v>11</v>
      </c>
      <c r="F5399" s="196" t="s">
        <v>11</v>
      </c>
      <c r="G5399" s="196">
        <v>98065</v>
      </c>
      <c r="H5399" s="196" t="s">
        <v>5554</v>
      </c>
      <c r="I5399" s="196" t="s">
        <v>96</v>
      </c>
      <c r="J5399" s="196" t="s">
        <v>62</v>
      </c>
      <c r="K5399" s="199">
        <v>7727.44</v>
      </c>
      <c r="L5399" s="196" t="s">
        <v>63</v>
      </c>
      <c r="M5399"/>
    </row>
    <row r="5400" spans="1:13" ht="13.5" hidden="1" x14ac:dyDescent="0.25">
      <c r="A5400" s="196" t="s">
        <v>3761</v>
      </c>
      <c r="B5400" s="196" t="s">
        <v>3762</v>
      </c>
      <c r="C5400" s="196" t="s">
        <v>5539</v>
      </c>
      <c r="D5400" s="196" t="s">
        <v>5540</v>
      </c>
      <c r="E5400" s="197" t="s">
        <v>11</v>
      </c>
      <c r="F5400" s="196" t="s">
        <v>11</v>
      </c>
      <c r="G5400" s="196">
        <v>98066</v>
      </c>
      <c r="H5400" s="196" t="s">
        <v>5555</v>
      </c>
      <c r="I5400" s="196" t="s">
        <v>96</v>
      </c>
      <c r="J5400" s="196" t="s">
        <v>62</v>
      </c>
      <c r="K5400" s="199">
        <v>4768.8900000000003</v>
      </c>
      <c r="L5400" s="196" t="s">
        <v>63</v>
      </c>
      <c r="M5400"/>
    </row>
    <row r="5401" spans="1:13" ht="13.5" hidden="1" x14ac:dyDescent="0.25">
      <c r="A5401" s="196" t="s">
        <v>3761</v>
      </c>
      <c r="B5401" s="196" t="s">
        <v>3762</v>
      </c>
      <c r="C5401" s="196" t="s">
        <v>5539</v>
      </c>
      <c r="D5401" s="196" t="s">
        <v>5540</v>
      </c>
      <c r="E5401" s="197" t="s">
        <v>11</v>
      </c>
      <c r="F5401" s="196" t="s">
        <v>11</v>
      </c>
      <c r="G5401" s="196">
        <v>98067</v>
      </c>
      <c r="H5401" s="196" t="s">
        <v>5556</v>
      </c>
      <c r="I5401" s="196" t="s">
        <v>96</v>
      </c>
      <c r="J5401" s="196" t="s">
        <v>62</v>
      </c>
      <c r="K5401" s="199">
        <v>6358.28</v>
      </c>
      <c r="L5401" s="196" t="s">
        <v>63</v>
      </c>
      <c r="M5401"/>
    </row>
    <row r="5402" spans="1:13" ht="13.5" hidden="1" x14ac:dyDescent="0.25">
      <c r="A5402" s="196" t="s">
        <v>3761</v>
      </c>
      <c r="B5402" s="196" t="s">
        <v>3762</v>
      </c>
      <c r="C5402" s="196" t="s">
        <v>5539</v>
      </c>
      <c r="D5402" s="196" t="s">
        <v>5540</v>
      </c>
      <c r="E5402" s="197" t="s">
        <v>11</v>
      </c>
      <c r="F5402" s="196" t="s">
        <v>11</v>
      </c>
      <c r="G5402" s="196">
        <v>98068</v>
      </c>
      <c r="H5402" s="196" t="s">
        <v>5557</v>
      </c>
      <c r="I5402" s="196" t="s">
        <v>96</v>
      </c>
      <c r="J5402" s="196" t="s">
        <v>62</v>
      </c>
      <c r="K5402" s="199">
        <v>8986.76</v>
      </c>
      <c r="L5402" s="196" t="s">
        <v>63</v>
      </c>
      <c r="M5402"/>
    </row>
    <row r="5403" spans="1:13" ht="13.5" hidden="1" x14ac:dyDescent="0.25">
      <c r="A5403" s="196" t="s">
        <v>3761</v>
      </c>
      <c r="B5403" s="196" t="s">
        <v>3762</v>
      </c>
      <c r="C5403" s="196" t="s">
        <v>5539</v>
      </c>
      <c r="D5403" s="196" t="s">
        <v>5540</v>
      </c>
      <c r="E5403" s="197" t="s">
        <v>11</v>
      </c>
      <c r="F5403" s="196" t="s">
        <v>11</v>
      </c>
      <c r="G5403" s="196">
        <v>98069</v>
      </c>
      <c r="H5403" s="196" t="s">
        <v>5558</v>
      </c>
      <c r="I5403" s="196" t="s">
        <v>96</v>
      </c>
      <c r="J5403" s="196" t="s">
        <v>62</v>
      </c>
      <c r="K5403" s="199">
        <v>12103.92</v>
      </c>
      <c r="L5403" s="196" t="s">
        <v>63</v>
      </c>
      <c r="M5403"/>
    </row>
    <row r="5404" spans="1:13" ht="13.5" hidden="1" x14ac:dyDescent="0.25">
      <c r="A5404" s="196" t="s">
        <v>3761</v>
      </c>
      <c r="B5404" s="196" t="s">
        <v>3762</v>
      </c>
      <c r="C5404" s="196" t="s">
        <v>5539</v>
      </c>
      <c r="D5404" s="196" t="s">
        <v>5540</v>
      </c>
      <c r="E5404" s="197" t="s">
        <v>11</v>
      </c>
      <c r="F5404" s="196" t="s">
        <v>11</v>
      </c>
      <c r="G5404" s="196">
        <v>98070</v>
      </c>
      <c r="H5404" s="196" t="s">
        <v>5559</v>
      </c>
      <c r="I5404" s="196" t="s">
        <v>96</v>
      </c>
      <c r="J5404" s="196" t="s">
        <v>62</v>
      </c>
      <c r="K5404" s="199">
        <v>13818.71</v>
      </c>
      <c r="L5404" s="196" t="s">
        <v>63</v>
      </c>
      <c r="M5404"/>
    </row>
    <row r="5405" spans="1:13" ht="13.5" hidden="1" x14ac:dyDescent="0.25">
      <c r="A5405" s="196" t="s">
        <v>3761</v>
      </c>
      <c r="B5405" s="196" t="s">
        <v>3762</v>
      </c>
      <c r="C5405" s="196" t="s">
        <v>5539</v>
      </c>
      <c r="D5405" s="196" t="s">
        <v>5540</v>
      </c>
      <c r="E5405" s="197" t="s">
        <v>11</v>
      </c>
      <c r="F5405" s="196" t="s">
        <v>11</v>
      </c>
      <c r="G5405" s="196">
        <v>98071</v>
      </c>
      <c r="H5405" s="196" t="s">
        <v>5560</v>
      </c>
      <c r="I5405" s="196" t="s">
        <v>96</v>
      </c>
      <c r="J5405" s="196" t="s">
        <v>62</v>
      </c>
      <c r="K5405" s="199">
        <v>15050.47</v>
      </c>
      <c r="L5405" s="196" t="s">
        <v>63</v>
      </c>
      <c r="M5405"/>
    </row>
    <row r="5406" spans="1:13" ht="13.5" hidden="1" x14ac:dyDescent="0.25">
      <c r="A5406" s="196" t="s">
        <v>3761</v>
      </c>
      <c r="B5406" s="196" t="s">
        <v>3762</v>
      </c>
      <c r="C5406" s="196" t="s">
        <v>5539</v>
      </c>
      <c r="D5406" s="196" t="s">
        <v>5540</v>
      </c>
      <c r="E5406" s="197" t="s">
        <v>11</v>
      </c>
      <c r="F5406" s="196" t="s">
        <v>11</v>
      </c>
      <c r="G5406" s="196">
        <v>98072</v>
      </c>
      <c r="H5406" s="196" t="s">
        <v>5561</v>
      </c>
      <c r="I5406" s="196" t="s">
        <v>96</v>
      </c>
      <c r="J5406" s="196" t="s">
        <v>62</v>
      </c>
      <c r="K5406" s="199">
        <v>4018.03</v>
      </c>
      <c r="L5406" s="196" t="s">
        <v>63</v>
      </c>
      <c r="M5406"/>
    </row>
    <row r="5407" spans="1:13" ht="13.5" hidden="1" x14ac:dyDescent="0.25">
      <c r="A5407" s="196" t="s">
        <v>3761</v>
      </c>
      <c r="B5407" s="196" t="s">
        <v>3762</v>
      </c>
      <c r="C5407" s="196" t="s">
        <v>5539</v>
      </c>
      <c r="D5407" s="196" t="s">
        <v>5540</v>
      </c>
      <c r="E5407" s="197" t="s">
        <v>11</v>
      </c>
      <c r="F5407" s="196" t="s">
        <v>11</v>
      </c>
      <c r="G5407" s="196">
        <v>98073</v>
      </c>
      <c r="H5407" s="196" t="s">
        <v>5562</v>
      </c>
      <c r="I5407" s="196" t="s">
        <v>96</v>
      </c>
      <c r="J5407" s="196" t="s">
        <v>62</v>
      </c>
      <c r="K5407" s="199">
        <v>6312.85</v>
      </c>
      <c r="L5407" s="196" t="s">
        <v>63</v>
      </c>
      <c r="M5407"/>
    </row>
    <row r="5408" spans="1:13" ht="13.5" hidden="1" x14ac:dyDescent="0.25">
      <c r="A5408" s="196" t="s">
        <v>3761</v>
      </c>
      <c r="B5408" s="196" t="s">
        <v>3762</v>
      </c>
      <c r="C5408" s="196" t="s">
        <v>5539</v>
      </c>
      <c r="D5408" s="196" t="s">
        <v>5540</v>
      </c>
      <c r="E5408" s="197" t="s">
        <v>11</v>
      </c>
      <c r="F5408" s="196" t="s">
        <v>11</v>
      </c>
      <c r="G5408" s="196">
        <v>98074</v>
      </c>
      <c r="H5408" s="196" t="s">
        <v>5563</v>
      </c>
      <c r="I5408" s="196" t="s">
        <v>96</v>
      </c>
      <c r="J5408" s="196" t="s">
        <v>62</v>
      </c>
      <c r="K5408" s="199">
        <v>9835.5499999999993</v>
      </c>
      <c r="L5408" s="196" t="s">
        <v>63</v>
      </c>
      <c r="M5408"/>
    </row>
    <row r="5409" spans="1:13" ht="13.5" hidden="1" x14ac:dyDescent="0.25">
      <c r="A5409" s="196" t="s">
        <v>3761</v>
      </c>
      <c r="B5409" s="196" t="s">
        <v>3762</v>
      </c>
      <c r="C5409" s="196" t="s">
        <v>5539</v>
      </c>
      <c r="D5409" s="196" t="s">
        <v>5540</v>
      </c>
      <c r="E5409" s="197" t="s">
        <v>11</v>
      </c>
      <c r="F5409" s="196" t="s">
        <v>11</v>
      </c>
      <c r="G5409" s="196">
        <v>98075</v>
      </c>
      <c r="H5409" s="196" t="s">
        <v>5564</v>
      </c>
      <c r="I5409" s="196" t="s">
        <v>96</v>
      </c>
      <c r="J5409" s="196" t="s">
        <v>62</v>
      </c>
      <c r="K5409" s="199">
        <v>12804.67</v>
      </c>
      <c r="L5409" s="196" t="s">
        <v>63</v>
      </c>
      <c r="M5409"/>
    </row>
    <row r="5410" spans="1:13" ht="13.5" hidden="1" x14ac:dyDescent="0.25">
      <c r="A5410" s="196" t="s">
        <v>3761</v>
      </c>
      <c r="B5410" s="196" t="s">
        <v>3762</v>
      </c>
      <c r="C5410" s="196" t="s">
        <v>5539</v>
      </c>
      <c r="D5410" s="196" t="s">
        <v>5540</v>
      </c>
      <c r="E5410" s="197" t="s">
        <v>11</v>
      </c>
      <c r="F5410" s="196" t="s">
        <v>11</v>
      </c>
      <c r="G5410" s="196">
        <v>98076</v>
      </c>
      <c r="H5410" s="196" t="s">
        <v>5565</v>
      </c>
      <c r="I5410" s="196" t="s">
        <v>96</v>
      </c>
      <c r="J5410" s="196" t="s">
        <v>62</v>
      </c>
      <c r="K5410" s="199">
        <v>14777.94</v>
      </c>
      <c r="L5410" s="196" t="s">
        <v>63</v>
      </c>
      <c r="M5410"/>
    </row>
    <row r="5411" spans="1:13" ht="13.5" hidden="1" x14ac:dyDescent="0.25">
      <c r="A5411" s="196" t="s">
        <v>3761</v>
      </c>
      <c r="B5411" s="196" t="s">
        <v>3762</v>
      </c>
      <c r="C5411" s="196" t="s">
        <v>5539</v>
      </c>
      <c r="D5411" s="196" t="s">
        <v>5540</v>
      </c>
      <c r="E5411" s="197" t="s">
        <v>11</v>
      </c>
      <c r="F5411" s="196" t="s">
        <v>11</v>
      </c>
      <c r="G5411" s="196">
        <v>98077</v>
      </c>
      <c r="H5411" s="196" t="s">
        <v>5566</v>
      </c>
      <c r="I5411" s="196" t="s">
        <v>96</v>
      </c>
      <c r="J5411" s="196" t="s">
        <v>62</v>
      </c>
      <c r="K5411" s="199">
        <v>17408.46</v>
      </c>
      <c r="L5411" s="196" t="s">
        <v>63</v>
      </c>
      <c r="M5411"/>
    </row>
    <row r="5412" spans="1:13" ht="13.5" hidden="1" x14ac:dyDescent="0.25">
      <c r="A5412" s="196" t="s">
        <v>3761</v>
      </c>
      <c r="B5412" s="196" t="s">
        <v>3762</v>
      </c>
      <c r="C5412" s="196" t="s">
        <v>5539</v>
      </c>
      <c r="D5412" s="196" t="s">
        <v>5540</v>
      </c>
      <c r="E5412" s="197" t="s">
        <v>11</v>
      </c>
      <c r="F5412" s="196" t="s">
        <v>11</v>
      </c>
      <c r="G5412" s="196">
        <v>98078</v>
      </c>
      <c r="H5412" s="196" t="s">
        <v>5567</v>
      </c>
      <c r="I5412" s="196" t="s">
        <v>96</v>
      </c>
      <c r="J5412" s="196" t="s">
        <v>62</v>
      </c>
      <c r="K5412" s="199">
        <v>4359.2299999999996</v>
      </c>
      <c r="L5412" s="196" t="s">
        <v>63</v>
      </c>
      <c r="M5412"/>
    </row>
    <row r="5413" spans="1:13" ht="13.5" hidden="1" x14ac:dyDescent="0.25">
      <c r="A5413" s="196" t="s">
        <v>3761</v>
      </c>
      <c r="B5413" s="196" t="s">
        <v>3762</v>
      </c>
      <c r="C5413" s="196" t="s">
        <v>5539</v>
      </c>
      <c r="D5413" s="196" t="s">
        <v>5540</v>
      </c>
      <c r="E5413" s="197" t="s">
        <v>11</v>
      </c>
      <c r="F5413" s="196" t="s">
        <v>11</v>
      </c>
      <c r="G5413" s="196">
        <v>98079</v>
      </c>
      <c r="H5413" s="196" t="s">
        <v>5568</v>
      </c>
      <c r="I5413" s="196" t="s">
        <v>96</v>
      </c>
      <c r="J5413" s="196" t="s">
        <v>62</v>
      </c>
      <c r="K5413" s="199">
        <v>7638.17</v>
      </c>
      <c r="L5413" s="196" t="s">
        <v>63</v>
      </c>
      <c r="M5413"/>
    </row>
    <row r="5414" spans="1:13" ht="13.5" hidden="1" x14ac:dyDescent="0.25">
      <c r="A5414" s="196" t="s">
        <v>3761</v>
      </c>
      <c r="B5414" s="196" t="s">
        <v>3762</v>
      </c>
      <c r="C5414" s="196" t="s">
        <v>5539</v>
      </c>
      <c r="D5414" s="196" t="s">
        <v>5540</v>
      </c>
      <c r="E5414" s="197" t="s">
        <v>11</v>
      </c>
      <c r="F5414" s="196" t="s">
        <v>11</v>
      </c>
      <c r="G5414" s="196">
        <v>98080</v>
      </c>
      <c r="H5414" s="196" t="s">
        <v>5569</v>
      </c>
      <c r="I5414" s="196" t="s">
        <v>96</v>
      </c>
      <c r="J5414" s="196" t="s">
        <v>62</v>
      </c>
      <c r="K5414" s="199">
        <v>9831.44</v>
      </c>
      <c r="L5414" s="196" t="s">
        <v>63</v>
      </c>
      <c r="M5414"/>
    </row>
    <row r="5415" spans="1:13" ht="13.5" hidden="1" x14ac:dyDescent="0.25">
      <c r="A5415" s="196" t="s">
        <v>3761</v>
      </c>
      <c r="B5415" s="196" t="s">
        <v>3762</v>
      </c>
      <c r="C5415" s="196" t="s">
        <v>5539</v>
      </c>
      <c r="D5415" s="196" t="s">
        <v>5540</v>
      </c>
      <c r="E5415" s="197" t="s">
        <v>11</v>
      </c>
      <c r="F5415" s="196" t="s">
        <v>11</v>
      </c>
      <c r="G5415" s="196">
        <v>98081</v>
      </c>
      <c r="H5415" s="196" t="s">
        <v>5570</v>
      </c>
      <c r="I5415" s="196" t="s">
        <v>96</v>
      </c>
      <c r="J5415" s="196" t="s">
        <v>62</v>
      </c>
      <c r="K5415" s="199">
        <v>14572.58</v>
      </c>
      <c r="L5415" s="196" t="s">
        <v>63</v>
      </c>
      <c r="M5415"/>
    </row>
    <row r="5416" spans="1:13" ht="13.5" hidden="1" x14ac:dyDescent="0.25">
      <c r="A5416" s="196" t="s">
        <v>3761</v>
      </c>
      <c r="B5416" s="196" t="s">
        <v>3762</v>
      </c>
      <c r="C5416" s="196" t="s">
        <v>5539</v>
      </c>
      <c r="D5416" s="196" t="s">
        <v>5540</v>
      </c>
      <c r="E5416" s="197" t="s">
        <v>11</v>
      </c>
      <c r="F5416" s="196" t="s">
        <v>11</v>
      </c>
      <c r="G5416" s="196">
        <v>98082</v>
      </c>
      <c r="H5416" s="196" t="s">
        <v>5571</v>
      </c>
      <c r="I5416" s="196" t="s">
        <v>96</v>
      </c>
      <c r="J5416" s="196" t="s">
        <v>62</v>
      </c>
      <c r="K5416" s="199">
        <v>3881.61</v>
      </c>
      <c r="L5416" s="196" t="s">
        <v>63</v>
      </c>
      <c r="M5416"/>
    </row>
    <row r="5417" spans="1:13" ht="13.5" hidden="1" x14ac:dyDescent="0.25">
      <c r="A5417" s="196" t="s">
        <v>3761</v>
      </c>
      <c r="B5417" s="196" t="s">
        <v>3762</v>
      </c>
      <c r="C5417" s="196" t="s">
        <v>5539</v>
      </c>
      <c r="D5417" s="196" t="s">
        <v>5540</v>
      </c>
      <c r="E5417" s="197" t="s">
        <v>11</v>
      </c>
      <c r="F5417" s="196" t="s">
        <v>11</v>
      </c>
      <c r="G5417" s="196">
        <v>98083</v>
      </c>
      <c r="H5417" s="196" t="s">
        <v>5572</v>
      </c>
      <c r="I5417" s="196" t="s">
        <v>96</v>
      </c>
      <c r="J5417" s="196" t="s">
        <v>62</v>
      </c>
      <c r="K5417" s="199">
        <v>5124.5600000000004</v>
      </c>
      <c r="L5417" s="196" t="s">
        <v>63</v>
      </c>
      <c r="M5417"/>
    </row>
    <row r="5418" spans="1:13" ht="13.5" hidden="1" x14ac:dyDescent="0.25">
      <c r="A5418" s="196" t="s">
        <v>3761</v>
      </c>
      <c r="B5418" s="196" t="s">
        <v>3762</v>
      </c>
      <c r="C5418" s="196" t="s">
        <v>5539</v>
      </c>
      <c r="D5418" s="196" t="s">
        <v>5540</v>
      </c>
      <c r="E5418" s="197" t="s">
        <v>11</v>
      </c>
      <c r="F5418" s="196" t="s">
        <v>11</v>
      </c>
      <c r="G5418" s="196">
        <v>98084</v>
      </c>
      <c r="H5418" s="196" t="s">
        <v>5573</v>
      </c>
      <c r="I5418" s="196" t="s">
        <v>96</v>
      </c>
      <c r="J5418" s="196" t="s">
        <v>62</v>
      </c>
      <c r="K5418" s="199">
        <v>7191.95</v>
      </c>
      <c r="L5418" s="196" t="s">
        <v>63</v>
      </c>
      <c r="M5418"/>
    </row>
    <row r="5419" spans="1:13" ht="13.5" hidden="1" x14ac:dyDescent="0.25">
      <c r="A5419" s="196" t="s">
        <v>3761</v>
      </c>
      <c r="B5419" s="196" t="s">
        <v>3762</v>
      </c>
      <c r="C5419" s="196" t="s">
        <v>5539</v>
      </c>
      <c r="D5419" s="196" t="s">
        <v>5540</v>
      </c>
      <c r="E5419" s="197" t="s">
        <v>11</v>
      </c>
      <c r="F5419" s="196" t="s">
        <v>11</v>
      </c>
      <c r="G5419" s="196">
        <v>98085</v>
      </c>
      <c r="H5419" s="196" t="s">
        <v>5574</v>
      </c>
      <c r="I5419" s="196" t="s">
        <v>96</v>
      </c>
      <c r="J5419" s="196" t="s">
        <v>62</v>
      </c>
      <c r="K5419" s="199">
        <v>9752.99</v>
      </c>
      <c r="L5419" s="196" t="s">
        <v>63</v>
      </c>
      <c r="M5419"/>
    </row>
    <row r="5420" spans="1:13" ht="13.5" hidden="1" x14ac:dyDescent="0.25">
      <c r="A5420" s="196" t="s">
        <v>3761</v>
      </c>
      <c r="B5420" s="196" t="s">
        <v>3762</v>
      </c>
      <c r="C5420" s="196" t="s">
        <v>5539</v>
      </c>
      <c r="D5420" s="196" t="s">
        <v>5540</v>
      </c>
      <c r="E5420" s="197" t="s">
        <v>11</v>
      </c>
      <c r="F5420" s="196" t="s">
        <v>11</v>
      </c>
      <c r="G5420" s="196">
        <v>98086</v>
      </c>
      <c r="H5420" s="196" t="s">
        <v>5575</v>
      </c>
      <c r="I5420" s="196" t="s">
        <v>96</v>
      </c>
      <c r="J5420" s="196" t="s">
        <v>62</v>
      </c>
      <c r="K5420" s="199">
        <v>11015.96</v>
      </c>
      <c r="L5420" s="196" t="s">
        <v>63</v>
      </c>
      <c r="M5420"/>
    </row>
    <row r="5421" spans="1:13" ht="13.5" hidden="1" x14ac:dyDescent="0.25">
      <c r="A5421" s="196" t="s">
        <v>3761</v>
      </c>
      <c r="B5421" s="196" t="s">
        <v>3762</v>
      </c>
      <c r="C5421" s="196" t="s">
        <v>5539</v>
      </c>
      <c r="D5421" s="196" t="s">
        <v>5540</v>
      </c>
      <c r="E5421" s="197" t="s">
        <v>11</v>
      </c>
      <c r="F5421" s="196" t="s">
        <v>11</v>
      </c>
      <c r="G5421" s="196">
        <v>98087</v>
      </c>
      <c r="H5421" s="196" t="s">
        <v>5576</v>
      </c>
      <c r="I5421" s="196" t="s">
        <v>96</v>
      </c>
      <c r="J5421" s="196" t="s">
        <v>62</v>
      </c>
      <c r="K5421" s="199">
        <v>11768.96</v>
      </c>
      <c r="L5421" s="196" t="s">
        <v>63</v>
      </c>
      <c r="M5421"/>
    </row>
    <row r="5422" spans="1:13" ht="13.5" hidden="1" x14ac:dyDescent="0.25">
      <c r="A5422" s="196" t="s">
        <v>3761</v>
      </c>
      <c r="B5422" s="196" t="s">
        <v>3762</v>
      </c>
      <c r="C5422" s="196" t="s">
        <v>5539</v>
      </c>
      <c r="D5422" s="196" t="s">
        <v>5540</v>
      </c>
      <c r="E5422" s="197" t="s">
        <v>11</v>
      </c>
      <c r="F5422" s="196" t="s">
        <v>11</v>
      </c>
      <c r="G5422" s="196">
        <v>98088</v>
      </c>
      <c r="H5422" s="196" t="s">
        <v>5577</v>
      </c>
      <c r="I5422" s="196" t="s">
        <v>96</v>
      </c>
      <c r="J5422" s="196" t="s">
        <v>62</v>
      </c>
      <c r="K5422" s="199">
        <v>3346.73</v>
      </c>
      <c r="L5422" s="196" t="s">
        <v>63</v>
      </c>
      <c r="M5422"/>
    </row>
    <row r="5423" spans="1:13" ht="13.5" hidden="1" x14ac:dyDescent="0.25">
      <c r="A5423" s="196" t="s">
        <v>3761</v>
      </c>
      <c r="B5423" s="196" t="s">
        <v>3762</v>
      </c>
      <c r="C5423" s="196" t="s">
        <v>5539</v>
      </c>
      <c r="D5423" s="196" t="s">
        <v>5540</v>
      </c>
      <c r="E5423" s="197" t="s">
        <v>11</v>
      </c>
      <c r="F5423" s="196" t="s">
        <v>11</v>
      </c>
      <c r="G5423" s="196">
        <v>98089</v>
      </c>
      <c r="H5423" s="196" t="s">
        <v>5578</v>
      </c>
      <c r="I5423" s="196" t="s">
        <v>96</v>
      </c>
      <c r="J5423" s="196" t="s">
        <v>62</v>
      </c>
      <c r="K5423" s="199">
        <v>5287.48</v>
      </c>
      <c r="L5423" s="196" t="s">
        <v>63</v>
      </c>
      <c r="M5423"/>
    </row>
    <row r="5424" spans="1:13" ht="13.5" hidden="1" x14ac:dyDescent="0.25">
      <c r="A5424" s="196" t="s">
        <v>3761</v>
      </c>
      <c r="B5424" s="196" t="s">
        <v>3762</v>
      </c>
      <c r="C5424" s="196" t="s">
        <v>5539</v>
      </c>
      <c r="D5424" s="196" t="s">
        <v>5540</v>
      </c>
      <c r="E5424" s="197" t="s">
        <v>11</v>
      </c>
      <c r="F5424" s="196" t="s">
        <v>11</v>
      </c>
      <c r="G5424" s="196">
        <v>98090</v>
      </c>
      <c r="H5424" s="196" t="s">
        <v>5579</v>
      </c>
      <c r="I5424" s="196" t="s">
        <v>96</v>
      </c>
      <c r="J5424" s="196" t="s">
        <v>62</v>
      </c>
      <c r="K5424" s="199">
        <v>8296.09</v>
      </c>
      <c r="L5424" s="196" t="s">
        <v>63</v>
      </c>
      <c r="M5424"/>
    </row>
    <row r="5425" spans="1:13" ht="13.5" hidden="1" x14ac:dyDescent="0.25">
      <c r="A5425" s="196" t="s">
        <v>3761</v>
      </c>
      <c r="B5425" s="196" t="s">
        <v>3762</v>
      </c>
      <c r="C5425" s="196" t="s">
        <v>5539</v>
      </c>
      <c r="D5425" s="196" t="s">
        <v>5540</v>
      </c>
      <c r="E5425" s="197" t="s">
        <v>11</v>
      </c>
      <c r="F5425" s="196" t="s">
        <v>11</v>
      </c>
      <c r="G5425" s="196">
        <v>98091</v>
      </c>
      <c r="H5425" s="196" t="s">
        <v>5580</v>
      </c>
      <c r="I5425" s="196" t="s">
        <v>96</v>
      </c>
      <c r="J5425" s="196" t="s">
        <v>62</v>
      </c>
      <c r="K5425" s="199">
        <v>10830.83</v>
      </c>
      <c r="L5425" s="196" t="s">
        <v>63</v>
      </c>
      <c r="M5425"/>
    </row>
    <row r="5426" spans="1:13" ht="13.5" hidden="1" x14ac:dyDescent="0.25">
      <c r="A5426" s="196" t="s">
        <v>3761</v>
      </c>
      <c r="B5426" s="196" t="s">
        <v>3762</v>
      </c>
      <c r="C5426" s="196" t="s">
        <v>5539</v>
      </c>
      <c r="D5426" s="196" t="s">
        <v>5540</v>
      </c>
      <c r="E5426" s="197" t="s">
        <v>11</v>
      </c>
      <c r="F5426" s="196" t="s">
        <v>11</v>
      </c>
      <c r="G5426" s="196">
        <v>98092</v>
      </c>
      <c r="H5426" s="196" t="s">
        <v>5581</v>
      </c>
      <c r="I5426" s="196" t="s">
        <v>96</v>
      </c>
      <c r="J5426" s="196" t="s">
        <v>62</v>
      </c>
      <c r="K5426" s="199">
        <v>12572.42</v>
      </c>
      <c r="L5426" s="196" t="s">
        <v>63</v>
      </c>
      <c r="M5426"/>
    </row>
    <row r="5427" spans="1:13" ht="13.5" hidden="1" x14ac:dyDescent="0.25">
      <c r="A5427" s="196" t="s">
        <v>3761</v>
      </c>
      <c r="B5427" s="196" t="s">
        <v>3762</v>
      </c>
      <c r="C5427" s="196" t="s">
        <v>5539</v>
      </c>
      <c r="D5427" s="196" t="s">
        <v>5540</v>
      </c>
      <c r="E5427" s="197" t="s">
        <v>11</v>
      </c>
      <c r="F5427" s="196" t="s">
        <v>11</v>
      </c>
      <c r="G5427" s="196">
        <v>98093</v>
      </c>
      <c r="H5427" s="196" t="s">
        <v>5582</v>
      </c>
      <c r="I5427" s="196" t="s">
        <v>96</v>
      </c>
      <c r="J5427" s="196" t="s">
        <v>62</v>
      </c>
      <c r="K5427" s="199">
        <v>14836.11</v>
      </c>
      <c r="L5427" s="196" t="s">
        <v>63</v>
      </c>
      <c r="M5427"/>
    </row>
    <row r="5428" spans="1:13" ht="13.5" hidden="1" x14ac:dyDescent="0.25">
      <c r="A5428" s="196" t="s">
        <v>3761</v>
      </c>
      <c r="B5428" s="196" t="s">
        <v>3762</v>
      </c>
      <c r="C5428" s="196" t="s">
        <v>5539</v>
      </c>
      <c r="D5428" s="196" t="s">
        <v>5540</v>
      </c>
      <c r="E5428" s="197" t="s">
        <v>11</v>
      </c>
      <c r="F5428" s="196" t="s">
        <v>11</v>
      </c>
      <c r="G5428" s="196">
        <v>98094</v>
      </c>
      <c r="H5428" s="196" t="s">
        <v>5583</v>
      </c>
      <c r="I5428" s="196" t="s">
        <v>96</v>
      </c>
      <c r="J5428" s="196" t="s">
        <v>62</v>
      </c>
      <c r="K5428" s="199">
        <v>2815.06</v>
      </c>
      <c r="L5428" s="196" t="s">
        <v>63</v>
      </c>
      <c r="M5428"/>
    </row>
    <row r="5429" spans="1:13" ht="13.5" hidden="1" x14ac:dyDescent="0.25">
      <c r="A5429" s="196" t="s">
        <v>3761</v>
      </c>
      <c r="B5429" s="196" t="s">
        <v>3762</v>
      </c>
      <c r="C5429" s="196" t="s">
        <v>5539</v>
      </c>
      <c r="D5429" s="196" t="s">
        <v>5540</v>
      </c>
      <c r="E5429" s="197" t="s">
        <v>11</v>
      </c>
      <c r="F5429" s="196" t="s">
        <v>11</v>
      </c>
      <c r="G5429" s="196">
        <v>98099</v>
      </c>
      <c r="H5429" s="196" t="s">
        <v>5584</v>
      </c>
      <c r="I5429" s="196" t="s">
        <v>96</v>
      </c>
      <c r="J5429" s="196" t="s">
        <v>62</v>
      </c>
      <c r="K5429" s="199">
        <v>4805.6000000000004</v>
      </c>
      <c r="L5429" s="196" t="s">
        <v>63</v>
      </c>
      <c r="M5429"/>
    </row>
    <row r="5430" spans="1:13" ht="13.5" hidden="1" x14ac:dyDescent="0.25">
      <c r="A5430" s="196" t="s">
        <v>3761</v>
      </c>
      <c r="B5430" s="196" t="s">
        <v>3762</v>
      </c>
      <c r="C5430" s="196" t="s">
        <v>5539</v>
      </c>
      <c r="D5430" s="196" t="s">
        <v>5540</v>
      </c>
      <c r="E5430" s="197" t="s">
        <v>11</v>
      </c>
      <c r="F5430" s="196" t="s">
        <v>11</v>
      </c>
      <c r="G5430" s="196">
        <v>98100</v>
      </c>
      <c r="H5430" s="196" t="s">
        <v>5585</v>
      </c>
      <c r="I5430" s="196" t="s">
        <v>96</v>
      </c>
      <c r="J5430" s="196" t="s">
        <v>62</v>
      </c>
      <c r="K5430" s="199">
        <v>6283.03</v>
      </c>
      <c r="L5430" s="196" t="s">
        <v>63</v>
      </c>
      <c r="M5430"/>
    </row>
    <row r="5431" spans="1:13" ht="13.5" hidden="1" x14ac:dyDescent="0.25">
      <c r="A5431" s="196" t="s">
        <v>3761</v>
      </c>
      <c r="B5431" s="196" t="s">
        <v>3762</v>
      </c>
      <c r="C5431" s="196" t="s">
        <v>5539</v>
      </c>
      <c r="D5431" s="196" t="s">
        <v>5540</v>
      </c>
      <c r="E5431" s="197" t="s">
        <v>11</v>
      </c>
      <c r="F5431" s="196" t="s">
        <v>11</v>
      </c>
      <c r="G5431" s="196">
        <v>98101</v>
      </c>
      <c r="H5431" s="196" t="s">
        <v>5586</v>
      </c>
      <c r="I5431" s="196" t="s">
        <v>96</v>
      </c>
      <c r="J5431" s="196" t="s">
        <v>62</v>
      </c>
      <c r="K5431" s="199">
        <v>9282.9699999999993</v>
      </c>
      <c r="L5431" s="196" t="s">
        <v>63</v>
      </c>
      <c r="M5431"/>
    </row>
    <row r="5432" spans="1:13" ht="13.5" hidden="1" x14ac:dyDescent="0.25">
      <c r="A5432" s="196" t="s">
        <v>3761</v>
      </c>
      <c r="B5432" s="196" t="s">
        <v>3762</v>
      </c>
      <c r="C5432" s="196" t="s">
        <v>5539</v>
      </c>
      <c r="D5432" s="196" t="s">
        <v>5540</v>
      </c>
      <c r="E5432" s="197" t="s">
        <v>11</v>
      </c>
      <c r="F5432" s="196" t="s">
        <v>11</v>
      </c>
      <c r="G5432" s="196">
        <v>98109</v>
      </c>
      <c r="H5432" s="196" t="s">
        <v>5587</v>
      </c>
      <c r="I5432" s="196" t="s">
        <v>96</v>
      </c>
      <c r="J5432" s="196" t="s">
        <v>62</v>
      </c>
      <c r="K5432" s="197">
        <v>877.85</v>
      </c>
      <c r="L5432" s="196" t="s">
        <v>63</v>
      </c>
      <c r="M5432"/>
    </row>
    <row r="5433" spans="1:13" ht="13.5" hidden="1" x14ac:dyDescent="0.25">
      <c r="A5433" s="196" t="s">
        <v>3761</v>
      </c>
      <c r="B5433" s="196" t="s">
        <v>3762</v>
      </c>
      <c r="C5433" s="196" t="s">
        <v>5539</v>
      </c>
      <c r="D5433" s="196" t="s">
        <v>5540</v>
      </c>
      <c r="E5433" s="197" t="s">
        <v>11</v>
      </c>
      <c r="F5433" s="196" t="s">
        <v>11</v>
      </c>
      <c r="G5433" s="196">
        <v>98110</v>
      </c>
      <c r="H5433" s="196" t="s">
        <v>5588</v>
      </c>
      <c r="I5433" s="196" t="s">
        <v>96</v>
      </c>
      <c r="J5433" s="196" t="s">
        <v>62</v>
      </c>
      <c r="K5433" s="197">
        <v>399.41</v>
      </c>
      <c r="L5433" s="196" t="s">
        <v>63</v>
      </c>
      <c r="M5433"/>
    </row>
    <row r="5434" spans="1:13" ht="13.5" hidden="1" x14ac:dyDescent="0.25">
      <c r="A5434" s="196" t="s">
        <v>3761</v>
      </c>
      <c r="B5434" s="196" t="s">
        <v>3762</v>
      </c>
      <c r="C5434" s="196" t="s">
        <v>5539</v>
      </c>
      <c r="D5434" s="196" t="s">
        <v>5540</v>
      </c>
      <c r="E5434" s="197" t="s">
        <v>11</v>
      </c>
      <c r="F5434" s="196" t="s">
        <v>11</v>
      </c>
      <c r="G5434" s="196">
        <v>98111</v>
      </c>
      <c r="H5434" s="196" t="s">
        <v>5589</v>
      </c>
      <c r="I5434" s="196" t="s">
        <v>96</v>
      </c>
      <c r="J5434" s="196" t="s">
        <v>62</v>
      </c>
      <c r="K5434" s="197">
        <v>55.08</v>
      </c>
      <c r="L5434" s="196" t="s">
        <v>63</v>
      </c>
      <c r="M5434"/>
    </row>
    <row r="5435" spans="1:13" ht="13.5" hidden="1" x14ac:dyDescent="0.25">
      <c r="A5435" s="196" t="s">
        <v>3761</v>
      </c>
      <c r="B5435" s="196" t="s">
        <v>3762</v>
      </c>
      <c r="C5435" s="196" t="s">
        <v>5539</v>
      </c>
      <c r="D5435" s="196" t="s">
        <v>5540</v>
      </c>
      <c r="E5435" s="197" t="s">
        <v>11</v>
      </c>
      <c r="F5435" s="196" t="s">
        <v>11</v>
      </c>
      <c r="G5435" s="196">
        <v>98112</v>
      </c>
      <c r="H5435" s="196" t="s">
        <v>5590</v>
      </c>
      <c r="I5435" s="196" t="s">
        <v>96</v>
      </c>
      <c r="J5435" s="196" t="s">
        <v>62</v>
      </c>
      <c r="K5435" s="197">
        <v>105.86</v>
      </c>
      <c r="L5435" s="196" t="s">
        <v>63</v>
      </c>
      <c r="M5435"/>
    </row>
    <row r="5436" spans="1:13" ht="13.5" hidden="1" x14ac:dyDescent="0.25">
      <c r="A5436" s="196" t="s">
        <v>3761</v>
      </c>
      <c r="B5436" s="196" t="s">
        <v>3762</v>
      </c>
      <c r="C5436" s="196" t="s">
        <v>5539</v>
      </c>
      <c r="D5436" s="196" t="s">
        <v>5540</v>
      </c>
      <c r="E5436" s="197" t="s">
        <v>11</v>
      </c>
      <c r="F5436" s="196" t="s">
        <v>11</v>
      </c>
      <c r="G5436" s="196">
        <v>98114</v>
      </c>
      <c r="H5436" s="196" t="s">
        <v>5591</v>
      </c>
      <c r="I5436" s="196" t="s">
        <v>96</v>
      </c>
      <c r="J5436" s="196" t="s">
        <v>62</v>
      </c>
      <c r="K5436" s="197">
        <v>671.6</v>
      </c>
      <c r="L5436" s="196" t="s">
        <v>63</v>
      </c>
      <c r="M5436"/>
    </row>
    <row r="5437" spans="1:13" ht="13.5" hidden="1" x14ac:dyDescent="0.25">
      <c r="A5437" s="196" t="s">
        <v>3761</v>
      </c>
      <c r="B5437" s="196" t="s">
        <v>3762</v>
      </c>
      <c r="C5437" s="196" t="s">
        <v>5539</v>
      </c>
      <c r="D5437" s="196" t="s">
        <v>5540</v>
      </c>
      <c r="E5437" s="197" t="s">
        <v>11</v>
      </c>
      <c r="F5437" s="196" t="s">
        <v>11</v>
      </c>
      <c r="G5437" s="196">
        <v>98115</v>
      </c>
      <c r="H5437" s="196" t="s">
        <v>5592</v>
      </c>
      <c r="I5437" s="196" t="s">
        <v>96</v>
      </c>
      <c r="J5437" s="196" t="s">
        <v>62</v>
      </c>
      <c r="K5437" s="197">
        <v>108.84</v>
      </c>
      <c r="L5437" s="196" t="s">
        <v>63</v>
      </c>
      <c r="M5437"/>
    </row>
    <row r="5438" spans="1:13" ht="13.5" hidden="1" x14ac:dyDescent="0.25">
      <c r="A5438" s="196" t="s">
        <v>3761</v>
      </c>
      <c r="B5438" s="196" t="s">
        <v>3762</v>
      </c>
      <c r="C5438" s="196" t="s">
        <v>5593</v>
      </c>
      <c r="D5438" s="196" t="s">
        <v>5594</v>
      </c>
      <c r="E5438" s="197" t="s">
        <v>11</v>
      </c>
      <c r="F5438" s="196" t="s">
        <v>11</v>
      </c>
      <c r="G5438" s="196">
        <v>89349</v>
      </c>
      <c r="H5438" s="196" t="s">
        <v>5595</v>
      </c>
      <c r="I5438" s="196" t="s">
        <v>96</v>
      </c>
      <c r="J5438" s="196" t="s">
        <v>62</v>
      </c>
      <c r="K5438" s="197">
        <v>21.81</v>
      </c>
      <c r="L5438" s="196" t="s">
        <v>63</v>
      </c>
      <c r="M5438"/>
    </row>
    <row r="5439" spans="1:13" ht="13.5" hidden="1" x14ac:dyDescent="0.25">
      <c r="A5439" s="196" t="s">
        <v>3761</v>
      </c>
      <c r="B5439" s="196" t="s">
        <v>3762</v>
      </c>
      <c r="C5439" s="196" t="s">
        <v>5593</v>
      </c>
      <c r="D5439" s="196" t="s">
        <v>5594</v>
      </c>
      <c r="E5439" s="197" t="s">
        <v>11</v>
      </c>
      <c r="F5439" s="196" t="s">
        <v>11</v>
      </c>
      <c r="G5439" s="196">
        <v>89351</v>
      </c>
      <c r="H5439" s="196" t="s">
        <v>5596</v>
      </c>
      <c r="I5439" s="196" t="s">
        <v>96</v>
      </c>
      <c r="J5439" s="196" t="s">
        <v>62</v>
      </c>
      <c r="K5439" s="197">
        <v>27.72</v>
      </c>
      <c r="L5439" s="196" t="s">
        <v>63</v>
      </c>
      <c r="M5439"/>
    </row>
    <row r="5440" spans="1:13" ht="13.5" hidden="1" x14ac:dyDescent="0.25">
      <c r="A5440" s="196" t="s">
        <v>3761</v>
      </c>
      <c r="B5440" s="196" t="s">
        <v>3762</v>
      </c>
      <c r="C5440" s="196" t="s">
        <v>5593</v>
      </c>
      <c r="D5440" s="196" t="s">
        <v>5594</v>
      </c>
      <c r="E5440" s="197" t="s">
        <v>11</v>
      </c>
      <c r="F5440" s="196" t="s">
        <v>11</v>
      </c>
      <c r="G5440" s="196">
        <v>89352</v>
      </c>
      <c r="H5440" s="196" t="s">
        <v>5597</v>
      </c>
      <c r="I5440" s="196" t="s">
        <v>96</v>
      </c>
      <c r="J5440" s="196" t="s">
        <v>62</v>
      </c>
      <c r="K5440" s="197">
        <v>28.73</v>
      </c>
      <c r="L5440" s="196" t="s">
        <v>63</v>
      </c>
      <c r="M5440"/>
    </row>
    <row r="5441" spans="1:13" ht="13.5" hidden="1" x14ac:dyDescent="0.25">
      <c r="A5441" s="196" t="s">
        <v>3761</v>
      </c>
      <c r="B5441" s="196" t="s">
        <v>3762</v>
      </c>
      <c r="C5441" s="196" t="s">
        <v>5593</v>
      </c>
      <c r="D5441" s="196" t="s">
        <v>5594</v>
      </c>
      <c r="E5441" s="197" t="s">
        <v>11</v>
      </c>
      <c r="F5441" s="196" t="s">
        <v>11</v>
      </c>
      <c r="G5441" s="196">
        <v>89353</v>
      </c>
      <c r="H5441" s="196" t="s">
        <v>5598</v>
      </c>
      <c r="I5441" s="196" t="s">
        <v>96</v>
      </c>
      <c r="J5441" s="196" t="s">
        <v>62</v>
      </c>
      <c r="K5441" s="197">
        <v>32.67</v>
      </c>
      <c r="L5441" s="196" t="s">
        <v>63</v>
      </c>
      <c r="M5441"/>
    </row>
    <row r="5442" spans="1:13" ht="13.5" hidden="1" x14ac:dyDescent="0.25">
      <c r="A5442" s="196" t="s">
        <v>3761</v>
      </c>
      <c r="B5442" s="196" t="s">
        <v>3762</v>
      </c>
      <c r="C5442" s="196" t="s">
        <v>5593</v>
      </c>
      <c r="D5442" s="196" t="s">
        <v>5594</v>
      </c>
      <c r="E5442" s="197" t="s">
        <v>11</v>
      </c>
      <c r="F5442" s="196" t="s">
        <v>11</v>
      </c>
      <c r="G5442" s="196">
        <v>89354</v>
      </c>
      <c r="H5442" s="196" t="s">
        <v>5599</v>
      </c>
      <c r="I5442" s="196" t="s">
        <v>96</v>
      </c>
      <c r="J5442" s="196" t="s">
        <v>62</v>
      </c>
      <c r="K5442" s="197">
        <v>502.56</v>
      </c>
      <c r="L5442" s="196" t="s">
        <v>63</v>
      </c>
      <c r="M5442"/>
    </row>
    <row r="5443" spans="1:13" ht="13.5" hidden="1" x14ac:dyDescent="0.25">
      <c r="A5443" s="196" t="s">
        <v>3761</v>
      </c>
      <c r="B5443" s="196" t="s">
        <v>3762</v>
      </c>
      <c r="C5443" s="196" t="s">
        <v>5593</v>
      </c>
      <c r="D5443" s="196" t="s">
        <v>5594</v>
      </c>
      <c r="E5443" s="197" t="s">
        <v>11</v>
      </c>
      <c r="F5443" s="196" t="s">
        <v>11</v>
      </c>
      <c r="G5443" s="196">
        <v>89984</v>
      </c>
      <c r="H5443" s="196" t="s">
        <v>5600</v>
      </c>
      <c r="I5443" s="196" t="s">
        <v>96</v>
      </c>
      <c r="J5443" s="196" t="s">
        <v>62</v>
      </c>
      <c r="K5443" s="197">
        <v>68.33</v>
      </c>
      <c r="L5443" s="196" t="s">
        <v>63</v>
      </c>
      <c r="M5443"/>
    </row>
    <row r="5444" spans="1:13" ht="13.5" hidden="1" x14ac:dyDescent="0.25">
      <c r="A5444" s="196" t="s">
        <v>3761</v>
      </c>
      <c r="B5444" s="196" t="s">
        <v>3762</v>
      </c>
      <c r="C5444" s="196" t="s">
        <v>5593</v>
      </c>
      <c r="D5444" s="196" t="s">
        <v>5594</v>
      </c>
      <c r="E5444" s="197" t="s">
        <v>11</v>
      </c>
      <c r="F5444" s="196" t="s">
        <v>11</v>
      </c>
      <c r="G5444" s="196">
        <v>89985</v>
      </c>
      <c r="H5444" s="196" t="s">
        <v>5601</v>
      </c>
      <c r="I5444" s="196" t="s">
        <v>96</v>
      </c>
      <c r="J5444" s="196" t="s">
        <v>62</v>
      </c>
      <c r="K5444" s="197">
        <v>72.84</v>
      </c>
      <c r="L5444" s="196" t="s">
        <v>63</v>
      </c>
      <c r="M5444"/>
    </row>
    <row r="5445" spans="1:13" ht="13.5" hidden="1" x14ac:dyDescent="0.25">
      <c r="A5445" s="196" t="s">
        <v>3761</v>
      </c>
      <c r="B5445" s="196" t="s">
        <v>3762</v>
      </c>
      <c r="C5445" s="196" t="s">
        <v>5593</v>
      </c>
      <c r="D5445" s="196" t="s">
        <v>5594</v>
      </c>
      <c r="E5445" s="197" t="s">
        <v>11</v>
      </c>
      <c r="F5445" s="196" t="s">
        <v>11</v>
      </c>
      <c r="G5445" s="196">
        <v>89986</v>
      </c>
      <c r="H5445" s="196" t="s">
        <v>5602</v>
      </c>
      <c r="I5445" s="196" t="s">
        <v>96</v>
      </c>
      <c r="J5445" s="196" t="s">
        <v>62</v>
      </c>
      <c r="K5445" s="197">
        <v>66.739999999999995</v>
      </c>
      <c r="L5445" s="196" t="s">
        <v>63</v>
      </c>
      <c r="M5445"/>
    </row>
    <row r="5446" spans="1:13" ht="13.5" hidden="1" x14ac:dyDescent="0.25">
      <c r="A5446" s="196" t="s">
        <v>3761</v>
      </c>
      <c r="B5446" s="196" t="s">
        <v>3762</v>
      </c>
      <c r="C5446" s="196" t="s">
        <v>5593</v>
      </c>
      <c r="D5446" s="196" t="s">
        <v>5594</v>
      </c>
      <c r="E5446" s="197" t="s">
        <v>11</v>
      </c>
      <c r="F5446" s="196" t="s">
        <v>11</v>
      </c>
      <c r="G5446" s="196">
        <v>89987</v>
      </c>
      <c r="H5446" s="196" t="s">
        <v>5603</v>
      </c>
      <c r="I5446" s="196" t="s">
        <v>96</v>
      </c>
      <c r="J5446" s="196" t="s">
        <v>62</v>
      </c>
      <c r="K5446" s="197">
        <v>76.319999999999993</v>
      </c>
      <c r="L5446" s="196" t="s">
        <v>63</v>
      </c>
      <c r="M5446"/>
    </row>
    <row r="5447" spans="1:13" ht="13.5" hidden="1" x14ac:dyDescent="0.25">
      <c r="A5447" s="196" t="s">
        <v>3761</v>
      </c>
      <c r="B5447" s="196" t="s">
        <v>3762</v>
      </c>
      <c r="C5447" s="196" t="s">
        <v>5593</v>
      </c>
      <c r="D5447" s="196" t="s">
        <v>5594</v>
      </c>
      <c r="E5447" s="197" t="s">
        <v>11</v>
      </c>
      <c r="F5447" s="196" t="s">
        <v>11</v>
      </c>
      <c r="G5447" s="196">
        <v>90371</v>
      </c>
      <c r="H5447" s="196" t="s">
        <v>5604</v>
      </c>
      <c r="I5447" s="196" t="s">
        <v>96</v>
      </c>
      <c r="J5447" s="196" t="s">
        <v>62</v>
      </c>
      <c r="K5447" s="197">
        <v>35.24</v>
      </c>
      <c r="L5447" s="196" t="s">
        <v>63</v>
      </c>
      <c r="M5447"/>
    </row>
    <row r="5448" spans="1:13" ht="13.5" hidden="1" x14ac:dyDescent="0.25">
      <c r="A5448" s="196" t="s">
        <v>3761</v>
      </c>
      <c r="B5448" s="196" t="s">
        <v>3762</v>
      </c>
      <c r="C5448" s="196" t="s">
        <v>5593</v>
      </c>
      <c r="D5448" s="196" t="s">
        <v>5594</v>
      </c>
      <c r="E5448" s="197" t="s">
        <v>11</v>
      </c>
      <c r="F5448" s="196" t="s">
        <v>11</v>
      </c>
      <c r="G5448" s="196">
        <v>94489</v>
      </c>
      <c r="H5448" s="196" t="s">
        <v>5605</v>
      </c>
      <c r="I5448" s="196" t="s">
        <v>96</v>
      </c>
      <c r="J5448" s="196" t="s">
        <v>62</v>
      </c>
      <c r="K5448" s="197">
        <v>34.78</v>
      </c>
      <c r="L5448" s="196" t="s">
        <v>63</v>
      </c>
      <c r="M5448"/>
    </row>
    <row r="5449" spans="1:13" ht="13.5" hidden="1" x14ac:dyDescent="0.25">
      <c r="A5449" s="196" t="s">
        <v>3761</v>
      </c>
      <c r="B5449" s="196" t="s">
        <v>3762</v>
      </c>
      <c r="C5449" s="196" t="s">
        <v>5593</v>
      </c>
      <c r="D5449" s="196" t="s">
        <v>5594</v>
      </c>
      <c r="E5449" s="197" t="s">
        <v>11</v>
      </c>
      <c r="F5449" s="196" t="s">
        <v>11</v>
      </c>
      <c r="G5449" s="196">
        <v>94490</v>
      </c>
      <c r="H5449" s="196" t="s">
        <v>5606</v>
      </c>
      <c r="I5449" s="196" t="s">
        <v>96</v>
      </c>
      <c r="J5449" s="196" t="s">
        <v>62</v>
      </c>
      <c r="K5449" s="197">
        <v>51.23</v>
      </c>
      <c r="L5449" s="196" t="s">
        <v>63</v>
      </c>
      <c r="M5449"/>
    </row>
    <row r="5450" spans="1:13" ht="13.5" hidden="1" x14ac:dyDescent="0.25">
      <c r="A5450" s="196" t="s">
        <v>3761</v>
      </c>
      <c r="B5450" s="196" t="s">
        <v>3762</v>
      </c>
      <c r="C5450" s="196" t="s">
        <v>5593</v>
      </c>
      <c r="D5450" s="196" t="s">
        <v>5594</v>
      </c>
      <c r="E5450" s="197" t="s">
        <v>11</v>
      </c>
      <c r="F5450" s="196" t="s">
        <v>11</v>
      </c>
      <c r="G5450" s="196">
        <v>94491</v>
      </c>
      <c r="H5450" s="196" t="s">
        <v>5607</v>
      </c>
      <c r="I5450" s="196" t="s">
        <v>96</v>
      </c>
      <c r="J5450" s="196" t="s">
        <v>62</v>
      </c>
      <c r="K5450" s="197">
        <v>69.66</v>
      </c>
      <c r="L5450" s="196" t="s">
        <v>63</v>
      </c>
      <c r="M5450"/>
    </row>
    <row r="5451" spans="1:13" ht="13.5" hidden="1" x14ac:dyDescent="0.25">
      <c r="A5451" s="196" t="s">
        <v>3761</v>
      </c>
      <c r="B5451" s="196" t="s">
        <v>3762</v>
      </c>
      <c r="C5451" s="196" t="s">
        <v>5593</v>
      </c>
      <c r="D5451" s="196" t="s">
        <v>5594</v>
      </c>
      <c r="E5451" s="197" t="s">
        <v>11</v>
      </c>
      <c r="F5451" s="196" t="s">
        <v>11</v>
      </c>
      <c r="G5451" s="196">
        <v>94492</v>
      </c>
      <c r="H5451" s="196" t="s">
        <v>5608</v>
      </c>
      <c r="I5451" s="196" t="s">
        <v>96</v>
      </c>
      <c r="J5451" s="196" t="s">
        <v>62</v>
      </c>
      <c r="K5451" s="197">
        <v>71.61</v>
      </c>
      <c r="L5451" s="196" t="s">
        <v>63</v>
      </c>
      <c r="M5451"/>
    </row>
    <row r="5452" spans="1:13" ht="13.5" hidden="1" x14ac:dyDescent="0.25">
      <c r="A5452" s="196" t="s">
        <v>3761</v>
      </c>
      <c r="B5452" s="196" t="s">
        <v>3762</v>
      </c>
      <c r="C5452" s="196" t="s">
        <v>5593</v>
      </c>
      <c r="D5452" s="196" t="s">
        <v>5594</v>
      </c>
      <c r="E5452" s="197" t="s">
        <v>11</v>
      </c>
      <c r="F5452" s="196" t="s">
        <v>11</v>
      </c>
      <c r="G5452" s="196">
        <v>94493</v>
      </c>
      <c r="H5452" s="196" t="s">
        <v>5609</v>
      </c>
      <c r="I5452" s="196" t="s">
        <v>96</v>
      </c>
      <c r="J5452" s="196" t="s">
        <v>62</v>
      </c>
      <c r="K5452" s="197">
        <v>130.46</v>
      </c>
      <c r="L5452" s="196" t="s">
        <v>63</v>
      </c>
      <c r="M5452"/>
    </row>
    <row r="5453" spans="1:13" ht="13.5" hidden="1" x14ac:dyDescent="0.25">
      <c r="A5453" s="196" t="s">
        <v>3761</v>
      </c>
      <c r="B5453" s="196" t="s">
        <v>3762</v>
      </c>
      <c r="C5453" s="196" t="s">
        <v>5593</v>
      </c>
      <c r="D5453" s="196" t="s">
        <v>5594</v>
      </c>
      <c r="E5453" s="197" t="s">
        <v>11</v>
      </c>
      <c r="F5453" s="196" t="s">
        <v>11</v>
      </c>
      <c r="G5453" s="196">
        <v>94495</v>
      </c>
      <c r="H5453" s="196" t="s">
        <v>5610</v>
      </c>
      <c r="I5453" s="196" t="s">
        <v>96</v>
      </c>
      <c r="J5453" s="196" t="s">
        <v>62</v>
      </c>
      <c r="K5453" s="197">
        <v>49.8</v>
      </c>
      <c r="L5453" s="196" t="s">
        <v>63</v>
      </c>
      <c r="M5453"/>
    </row>
    <row r="5454" spans="1:13" ht="13.5" hidden="1" x14ac:dyDescent="0.25">
      <c r="A5454" s="196" t="s">
        <v>3761</v>
      </c>
      <c r="B5454" s="196" t="s">
        <v>3762</v>
      </c>
      <c r="C5454" s="196" t="s">
        <v>5593</v>
      </c>
      <c r="D5454" s="196" t="s">
        <v>5594</v>
      </c>
      <c r="E5454" s="197" t="s">
        <v>11</v>
      </c>
      <c r="F5454" s="196" t="s">
        <v>11</v>
      </c>
      <c r="G5454" s="196">
        <v>94496</v>
      </c>
      <c r="H5454" s="196" t="s">
        <v>5611</v>
      </c>
      <c r="I5454" s="196" t="s">
        <v>96</v>
      </c>
      <c r="J5454" s="196" t="s">
        <v>62</v>
      </c>
      <c r="K5454" s="197">
        <v>67.84</v>
      </c>
      <c r="L5454" s="196" t="s">
        <v>63</v>
      </c>
      <c r="M5454"/>
    </row>
    <row r="5455" spans="1:13" ht="13.5" hidden="1" x14ac:dyDescent="0.25">
      <c r="A5455" s="196" t="s">
        <v>3761</v>
      </c>
      <c r="B5455" s="196" t="s">
        <v>3762</v>
      </c>
      <c r="C5455" s="196" t="s">
        <v>5593</v>
      </c>
      <c r="D5455" s="196" t="s">
        <v>5594</v>
      </c>
      <c r="E5455" s="197" t="s">
        <v>11</v>
      </c>
      <c r="F5455" s="196" t="s">
        <v>11</v>
      </c>
      <c r="G5455" s="196">
        <v>94497</v>
      </c>
      <c r="H5455" s="196" t="s">
        <v>5612</v>
      </c>
      <c r="I5455" s="196" t="s">
        <v>96</v>
      </c>
      <c r="J5455" s="196" t="s">
        <v>62</v>
      </c>
      <c r="K5455" s="197">
        <v>86.2</v>
      </c>
      <c r="L5455" s="196" t="s">
        <v>63</v>
      </c>
      <c r="M5455"/>
    </row>
    <row r="5456" spans="1:13" ht="13.5" hidden="1" x14ac:dyDescent="0.25">
      <c r="A5456" s="196" t="s">
        <v>3761</v>
      </c>
      <c r="B5456" s="196" t="s">
        <v>3762</v>
      </c>
      <c r="C5456" s="196" t="s">
        <v>5593</v>
      </c>
      <c r="D5456" s="196" t="s">
        <v>5594</v>
      </c>
      <c r="E5456" s="197" t="s">
        <v>11</v>
      </c>
      <c r="F5456" s="196" t="s">
        <v>11</v>
      </c>
      <c r="G5456" s="196">
        <v>94498</v>
      </c>
      <c r="H5456" s="196" t="s">
        <v>5613</v>
      </c>
      <c r="I5456" s="196" t="s">
        <v>96</v>
      </c>
      <c r="J5456" s="196" t="s">
        <v>62</v>
      </c>
      <c r="K5456" s="197">
        <v>118.21</v>
      </c>
      <c r="L5456" s="196" t="s">
        <v>63</v>
      </c>
      <c r="M5456"/>
    </row>
    <row r="5457" spans="1:13" ht="13.5" hidden="1" x14ac:dyDescent="0.25">
      <c r="A5457" s="196" t="s">
        <v>3761</v>
      </c>
      <c r="B5457" s="196" t="s">
        <v>3762</v>
      </c>
      <c r="C5457" s="196" t="s">
        <v>5593</v>
      </c>
      <c r="D5457" s="196" t="s">
        <v>5594</v>
      </c>
      <c r="E5457" s="197" t="s">
        <v>11</v>
      </c>
      <c r="F5457" s="196" t="s">
        <v>11</v>
      </c>
      <c r="G5457" s="196">
        <v>94499</v>
      </c>
      <c r="H5457" s="196" t="s">
        <v>5614</v>
      </c>
      <c r="I5457" s="196" t="s">
        <v>96</v>
      </c>
      <c r="J5457" s="196" t="s">
        <v>62</v>
      </c>
      <c r="K5457" s="197">
        <v>227.87</v>
      </c>
      <c r="L5457" s="196" t="s">
        <v>63</v>
      </c>
      <c r="M5457"/>
    </row>
    <row r="5458" spans="1:13" ht="13.5" hidden="1" x14ac:dyDescent="0.25">
      <c r="A5458" s="196" t="s">
        <v>3761</v>
      </c>
      <c r="B5458" s="196" t="s">
        <v>3762</v>
      </c>
      <c r="C5458" s="196" t="s">
        <v>5593</v>
      </c>
      <c r="D5458" s="196" t="s">
        <v>5594</v>
      </c>
      <c r="E5458" s="197" t="s">
        <v>11</v>
      </c>
      <c r="F5458" s="196" t="s">
        <v>11</v>
      </c>
      <c r="G5458" s="196">
        <v>94500</v>
      </c>
      <c r="H5458" s="196" t="s">
        <v>5615</v>
      </c>
      <c r="I5458" s="196" t="s">
        <v>96</v>
      </c>
      <c r="J5458" s="196" t="s">
        <v>62</v>
      </c>
      <c r="K5458" s="197">
        <v>277.18</v>
      </c>
      <c r="L5458" s="196" t="s">
        <v>63</v>
      </c>
      <c r="M5458"/>
    </row>
    <row r="5459" spans="1:13" ht="13.5" hidden="1" x14ac:dyDescent="0.25">
      <c r="A5459" s="196" t="s">
        <v>3761</v>
      </c>
      <c r="B5459" s="196" t="s">
        <v>3762</v>
      </c>
      <c r="C5459" s="196" t="s">
        <v>5593</v>
      </c>
      <c r="D5459" s="196" t="s">
        <v>5594</v>
      </c>
      <c r="E5459" s="197" t="s">
        <v>11</v>
      </c>
      <c r="F5459" s="196" t="s">
        <v>11</v>
      </c>
      <c r="G5459" s="196">
        <v>94501</v>
      </c>
      <c r="H5459" s="196" t="s">
        <v>5616</v>
      </c>
      <c r="I5459" s="196" t="s">
        <v>96</v>
      </c>
      <c r="J5459" s="196" t="s">
        <v>62</v>
      </c>
      <c r="K5459" s="197">
        <v>545.53</v>
      </c>
      <c r="L5459" s="196" t="s">
        <v>63</v>
      </c>
      <c r="M5459"/>
    </row>
    <row r="5460" spans="1:13" ht="13.5" hidden="1" x14ac:dyDescent="0.25">
      <c r="A5460" s="196" t="s">
        <v>3761</v>
      </c>
      <c r="B5460" s="196" t="s">
        <v>3762</v>
      </c>
      <c r="C5460" s="196" t="s">
        <v>5593</v>
      </c>
      <c r="D5460" s="196" t="s">
        <v>5594</v>
      </c>
      <c r="E5460" s="197" t="s">
        <v>11</v>
      </c>
      <c r="F5460" s="196" t="s">
        <v>11</v>
      </c>
      <c r="G5460" s="196">
        <v>94792</v>
      </c>
      <c r="H5460" s="196" t="s">
        <v>5617</v>
      </c>
      <c r="I5460" s="196" t="s">
        <v>96</v>
      </c>
      <c r="J5460" s="196" t="s">
        <v>62</v>
      </c>
      <c r="K5460" s="197">
        <v>92.66</v>
      </c>
      <c r="L5460" s="196" t="s">
        <v>63</v>
      </c>
      <c r="M5460"/>
    </row>
    <row r="5461" spans="1:13" ht="13.5" hidden="1" x14ac:dyDescent="0.25">
      <c r="A5461" s="196" t="s">
        <v>3761</v>
      </c>
      <c r="B5461" s="196" t="s">
        <v>3762</v>
      </c>
      <c r="C5461" s="196" t="s">
        <v>5593</v>
      </c>
      <c r="D5461" s="196" t="s">
        <v>5594</v>
      </c>
      <c r="E5461" s="197" t="s">
        <v>11</v>
      </c>
      <c r="F5461" s="196" t="s">
        <v>11</v>
      </c>
      <c r="G5461" s="196">
        <v>94793</v>
      </c>
      <c r="H5461" s="196" t="s">
        <v>5618</v>
      </c>
      <c r="I5461" s="196" t="s">
        <v>96</v>
      </c>
      <c r="J5461" s="196" t="s">
        <v>62</v>
      </c>
      <c r="K5461" s="197">
        <v>125.56</v>
      </c>
      <c r="L5461" s="196" t="s">
        <v>63</v>
      </c>
      <c r="M5461"/>
    </row>
    <row r="5462" spans="1:13" ht="13.5" hidden="1" x14ac:dyDescent="0.25">
      <c r="A5462" s="196" t="s">
        <v>3761</v>
      </c>
      <c r="B5462" s="196" t="s">
        <v>3762</v>
      </c>
      <c r="C5462" s="196" t="s">
        <v>5593</v>
      </c>
      <c r="D5462" s="196" t="s">
        <v>5594</v>
      </c>
      <c r="E5462" s="197" t="s">
        <v>11</v>
      </c>
      <c r="F5462" s="196" t="s">
        <v>11</v>
      </c>
      <c r="G5462" s="196">
        <v>94794</v>
      </c>
      <c r="H5462" s="196" t="s">
        <v>5619</v>
      </c>
      <c r="I5462" s="196" t="s">
        <v>96</v>
      </c>
      <c r="J5462" s="196" t="s">
        <v>62</v>
      </c>
      <c r="K5462" s="197">
        <v>134.56</v>
      </c>
      <c r="L5462" s="196" t="s">
        <v>63</v>
      </c>
      <c r="M5462"/>
    </row>
    <row r="5463" spans="1:13" ht="13.5" hidden="1" x14ac:dyDescent="0.25">
      <c r="A5463" s="196" t="s">
        <v>3761</v>
      </c>
      <c r="B5463" s="196" t="s">
        <v>3762</v>
      </c>
      <c r="C5463" s="196" t="s">
        <v>5593</v>
      </c>
      <c r="D5463" s="196" t="s">
        <v>5594</v>
      </c>
      <c r="E5463" s="197" t="s">
        <v>11</v>
      </c>
      <c r="F5463" s="196" t="s">
        <v>11</v>
      </c>
      <c r="G5463" s="196">
        <v>94795</v>
      </c>
      <c r="H5463" s="196" t="s">
        <v>5620</v>
      </c>
      <c r="I5463" s="196" t="s">
        <v>96</v>
      </c>
      <c r="J5463" s="196" t="s">
        <v>62</v>
      </c>
      <c r="K5463" s="197">
        <v>49.91</v>
      </c>
      <c r="L5463" s="196" t="s">
        <v>63</v>
      </c>
      <c r="M5463"/>
    </row>
    <row r="5464" spans="1:13" ht="13.5" hidden="1" x14ac:dyDescent="0.25">
      <c r="A5464" s="196" t="s">
        <v>3761</v>
      </c>
      <c r="B5464" s="196" t="s">
        <v>3762</v>
      </c>
      <c r="C5464" s="196" t="s">
        <v>5593</v>
      </c>
      <c r="D5464" s="196" t="s">
        <v>5594</v>
      </c>
      <c r="E5464" s="197" t="s">
        <v>11</v>
      </c>
      <c r="F5464" s="196" t="s">
        <v>11</v>
      </c>
      <c r="G5464" s="196">
        <v>94796</v>
      </c>
      <c r="H5464" s="196" t="s">
        <v>5621</v>
      </c>
      <c r="I5464" s="196" t="s">
        <v>96</v>
      </c>
      <c r="J5464" s="196" t="s">
        <v>62</v>
      </c>
      <c r="K5464" s="197">
        <v>57.77</v>
      </c>
      <c r="L5464" s="196" t="s">
        <v>63</v>
      </c>
      <c r="M5464"/>
    </row>
    <row r="5465" spans="1:13" ht="13.5" hidden="1" x14ac:dyDescent="0.25">
      <c r="A5465" s="196" t="s">
        <v>3761</v>
      </c>
      <c r="B5465" s="196" t="s">
        <v>3762</v>
      </c>
      <c r="C5465" s="196" t="s">
        <v>5593</v>
      </c>
      <c r="D5465" s="196" t="s">
        <v>5594</v>
      </c>
      <c r="E5465" s="197" t="s">
        <v>11</v>
      </c>
      <c r="F5465" s="196" t="s">
        <v>11</v>
      </c>
      <c r="G5465" s="196">
        <v>94797</v>
      </c>
      <c r="H5465" s="196" t="s">
        <v>5622</v>
      </c>
      <c r="I5465" s="196" t="s">
        <v>96</v>
      </c>
      <c r="J5465" s="196" t="s">
        <v>62</v>
      </c>
      <c r="K5465" s="197">
        <v>118.17</v>
      </c>
      <c r="L5465" s="196" t="s">
        <v>63</v>
      </c>
      <c r="M5465"/>
    </row>
    <row r="5466" spans="1:13" ht="13.5" hidden="1" x14ac:dyDescent="0.25">
      <c r="A5466" s="196" t="s">
        <v>3761</v>
      </c>
      <c r="B5466" s="196" t="s">
        <v>3762</v>
      </c>
      <c r="C5466" s="196" t="s">
        <v>5593</v>
      </c>
      <c r="D5466" s="196" t="s">
        <v>5594</v>
      </c>
      <c r="E5466" s="197" t="s">
        <v>11</v>
      </c>
      <c r="F5466" s="196" t="s">
        <v>11</v>
      </c>
      <c r="G5466" s="196">
        <v>94798</v>
      </c>
      <c r="H5466" s="196" t="s">
        <v>5623</v>
      </c>
      <c r="I5466" s="196" t="s">
        <v>96</v>
      </c>
      <c r="J5466" s="196" t="s">
        <v>62</v>
      </c>
      <c r="K5466" s="197">
        <v>195.23</v>
      </c>
      <c r="L5466" s="196" t="s">
        <v>63</v>
      </c>
      <c r="M5466"/>
    </row>
    <row r="5467" spans="1:13" ht="13.5" hidden="1" x14ac:dyDescent="0.25">
      <c r="A5467" s="196" t="s">
        <v>3761</v>
      </c>
      <c r="B5467" s="196" t="s">
        <v>3762</v>
      </c>
      <c r="C5467" s="196" t="s">
        <v>5593</v>
      </c>
      <c r="D5467" s="196" t="s">
        <v>5594</v>
      </c>
      <c r="E5467" s="197" t="s">
        <v>11</v>
      </c>
      <c r="F5467" s="196" t="s">
        <v>11</v>
      </c>
      <c r="G5467" s="196">
        <v>94799</v>
      </c>
      <c r="H5467" s="196" t="s">
        <v>5624</v>
      </c>
      <c r="I5467" s="196" t="s">
        <v>96</v>
      </c>
      <c r="J5467" s="196" t="s">
        <v>62</v>
      </c>
      <c r="K5467" s="197">
        <v>239.97</v>
      </c>
      <c r="L5467" s="196" t="s">
        <v>63</v>
      </c>
      <c r="M5467"/>
    </row>
    <row r="5468" spans="1:13" ht="13.5" hidden="1" x14ac:dyDescent="0.25">
      <c r="A5468" s="196" t="s">
        <v>3761</v>
      </c>
      <c r="B5468" s="196" t="s">
        <v>3762</v>
      </c>
      <c r="C5468" s="196" t="s">
        <v>5593</v>
      </c>
      <c r="D5468" s="196" t="s">
        <v>5594</v>
      </c>
      <c r="E5468" s="197" t="s">
        <v>11</v>
      </c>
      <c r="F5468" s="196" t="s">
        <v>11</v>
      </c>
      <c r="G5468" s="196">
        <v>94800</v>
      </c>
      <c r="H5468" s="196" t="s">
        <v>5625</v>
      </c>
      <c r="I5468" s="196" t="s">
        <v>96</v>
      </c>
      <c r="J5468" s="196" t="s">
        <v>62</v>
      </c>
      <c r="K5468" s="197">
        <v>308.13</v>
      </c>
      <c r="L5468" s="196" t="s">
        <v>63</v>
      </c>
      <c r="M5468"/>
    </row>
    <row r="5469" spans="1:13" ht="13.5" hidden="1" x14ac:dyDescent="0.25">
      <c r="A5469" s="196" t="s">
        <v>3761</v>
      </c>
      <c r="B5469" s="196" t="s">
        <v>3762</v>
      </c>
      <c r="C5469" s="196" t="s">
        <v>5593</v>
      </c>
      <c r="D5469" s="196" t="s">
        <v>5594</v>
      </c>
      <c r="E5469" s="197" t="s">
        <v>11</v>
      </c>
      <c r="F5469" s="196" t="s">
        <v>11</v>
      </c>
      <c r="G5469" s="196">
        <v>95248</v>
      </c>
      <c r="H5469" s="196" t="s">
        <v>5626</v>
      </c>
      <c r="I5469" s="196" t="s">
        <v>96</v>
      </c>
      <c r="J5469" s="196" t="s">
        <v>62</v>
      </c>
      <c r="K5469" s="197">
        <v>40.58</v>
      </c>
      <c r="L5469" s="196" t="s">
        <v>63</v>
      </c>
      <c r="M5469"/>
    </row>
    <row r="5470" spans="1:13" ht="13.5" hidden="1" x14ac:dyDescent="0.25">
      <c r="A5470" s="196" t="s">
        <v>3761</v>
      </c>
      <c r="B5470" s="196" t="s">
        <v>3762</v>
      </c>
      <c r="C5470" s="196" t="s">
        <v>5593</v>
      </c>
      <c r="D5470" s="196" t="s">
        <v>5594</v>
      </c>
      <c r="E5470" s="197" t="s">
        <v>11</v>
      </c>
      <c r="F5470" s="196" t="s">
        <v>11</v>
      </c>
      <c r="G5470" s="196">
        <v>95249</v>
      </c>
      <c r="H5470" s="196" t="s">
        <v>5627</v>
      </c>
      <c r="I5470" s="196" t="s">
        <v>96</v>
      </c>
      <c r="J5470" s="196" t="s">
        <v>62</v>
      </c>
      <c r="K5470" s="197">
        <v>48.71</v>
      </c>
      <c r="L5470" s="196" t="s">
        <v>63</v>
      </c>
      <c r="M5470"/>
    </row>
    <row r="5471" spans="1:13" ht="13.5" hidden="1" x14ac:dyDescent="0.25">
      <c r="A5471" s="196" t="s">
        <v>3761</v>
      </c>
      <c r="B5471" s="196" t="s">
        <v>3762</v>
      </c>
      <c r="C5471" s="196" t="s">
        <v>5593</v>
      </c>
      <c r="D5471" s="196" t="s">
        <v>5594</v>
      </c>
      <c r="E5471" s="197" t="s">
        <v>11</v>
      </c>
      <c r="F5471" s="196" t="s">
        <v>11</v>
      </c>
      <c r="G5471" s="196">
        <v>95250</v>
      </c>
      <c r="H5471" s="196" t="s">
        <v>5628</v>
      </c>
      <c r="I5471" s="196" t="s">
        <v>96</v>
      </c>
      <c r="J5471" s="196" t="s">
        <v>62</v>
      </c>
      <c r="K5471" s="197">
        <v>65.73</v>
      </c>
      <c r="L5471" s="196" t="s">
        <v>63</v>
      </c>
      <c r="M5471"/>
    </row>
    <row r="5472" spans="1:13" ht="13.5" hidden="1" x14ac:dyDescent="0.25">
      <c r="A5472" s="196" t="s">
        <v>3761</v>
      </c>
      <c r="B5472" s="196" t="s">
        <v>3762</v>
      </c>
      <c r="C5472" s="196" t="s">
        <v>5593</v>
      </c>
      <c r="D5472" s="196" t="s">
        <v>5594</v>
      </c>
      <c r="E5472" s="197" t="s">
        <v>11</v>
      </c>
      <c r="F5472" s="196" t="s">
        <v>11</v>
      </c>
      <c r="G5472" s="196">
        <v>95251</v>
      </c>
      <c r="H5472" s="196" t="s">
        <v>5629</v>
      </c>
      <c r="I5472" s="196" t="s">
        <v>96</v>
      </c>
      <c r="J5472" s="196" t="s">
        <v>62</v>
      </c>
      <c r="K5472" s="197">
        <v>96.64</v>
      </c>
      <c r="L5472" s="196" t="s">
        <v>63</v>
      </c>
      <c r="M5472"/>
    </row>
    <row r="5473" spans="1:13" ht="13.5" hidden="1" x14ac:dyDescent="0.25">
      <c r="A5473" s="196" t="s">
        <v>3761</v>
      </c>
      <c r="B5473" s="196" t="s">
        <v>3762</v>
      </c>
      <c r="C5473" s="196" t="s">
        <v>5593</v>
      </c>
      <c r="D5473" s="196" t="s">
        <v>5594</v>
      </c>
      <c r="E5473" s="197" t="s">
        <v>11</v>
      </c>
      <c r="F5473" s="196" t="s">
        <v>11</v>
      </c>
      <c r="G5473" s="196">
        <v>95252</v>
      </c>
      <c r="H5473" s="196" t="s">
        <v>5630</v>
      </c>
      <c r="I5473" s="196" t="s">
        <v>96</v>
      </c>
      <c r="J5473" s="196" t="s">
        <v>62</v>
      </c>
      <c r="K5473" s="197">
        <v>117.79</v>
      </c>
      <c r="L5473" s="196" t="s">
        <v>63</v>
      </c>
      <c r="M5473"/>
    </row>
    <row r="5474" spans="1:13" ht="13.5" hidden="1" x14ac:dyDescent="0.25">
      <c r="A5474" s="196" t="s">
        <v>3761</v>
      </c>
      <c r="B5474" s="196" t="s">
        <v>3762</v>
      </c>
      <c r="C5474" s="196" t="s">
        <v>5593</v>
      </c>
      <c r="D5474" s="196" t="s">
        <v>5594</v>
      </c>
      <c r="E5474" s="197" t="s">
        <v>11</v>
      </c>
      <c r="F5474" s="196" t="s">
        <v>11</v>
      </c>
      <c r="G5474" s="196">
        <v>95253</v>
      </c>
      <c r="H5474" s="196" t="s">
        <v>5631</v>
      </c>
      <c r="I5474" s="196" t="s">
        <v>96</v>
      </c>
      <c r="J5474" s="196" t="s">
        <v>62</v>
      </c>
      <c r="K5474" s="197">
        <v>177.08</v>
      </c>
      <c r="L5474" s="196" t="s">
        <v>63</v>
      </c>
      <c r="M5474"/>
    </row>
    <row r="5475" spans="1:13" ht="13.5" hidden="1" x14ac:dyDescent="0.25">
      <c r="A5475" s="196" t="s">
        <v>3761</v>
      </c>
      <c r="B5475" s="196" t="s">
        <v>3762</v>
      </c>
      <c r="C5475" s="196" t="s">
        <v>5593</v>
      </c>
      <c r="D5475" s="196" t="s">
        <v>5594</v>
      </c>
      <c r="E5475" s="197" t="s">
        <v>11</v>
      </c>
      <c r="F5475" s="196" t="s">
        <v>11</v>
      </c>
      <c r="G5475" s="196">
        <v>99619</v>
      </c>
      <c r="H5475" s="196" t="s">
        <v>5632</v>
      </c>
      <c r="I5475" s="196" t="s">
        <v>96</v>
      </c>
      <c r="J5475" s="196" t="s">
        <v>62</v>
      </c>
      <c r="K5475" s="197">
        <v>124.61</v>
      </c>
      <c r="L5475" s="196" t="s">
        <v>63</v>
      </c>
      <c r="M5475"/>
    </row>
    <row r="5476" spans="1:13" ht="13.5" hidden="1" x14ac:dyDescent="0.25">
      <c r="A5476" s="196" t="s">
        <v>3761</v>
      </c>
      <c r="B5476" s="196" t="s">
        <v>3762</v>
      </c>
      <c r="C5476" s="196" t="s">
        <v>5593</v>
      </c>
      <c r="D5476" s="196" t="s">
        <v>5594</v>
      </c>
      <c r="E5476" s="197" t="s">
        <v>11</v>
      </c>
      <c r="F5476" s="196" t="s">
        <v>11</v>
      </c>
      <c r="G5476" s="196">
        <v>99620</v>
      </c>
      <c r="H5476" s="196" t="s">
        <v>5633</v>
      </c>
      <c r="I5476" s="196" t="s">
        <v>96</v>
      </c>
      <c r="J5476" s="196" t="s">
        <v>62</v>
      </c>
      <c r="K5476" s="197">
        <v>169.26</v>
      </c>
      <c r="L5476" s="196" t="s">
        <v>63</v>
      </c>
      <c r="M5476"/>
    </row>
    <row r="5477" spans="1:13" ht="13.5" hidden="1" x14ac:dyDescent="0.25">
      <c r="A5477" s="196" t="s">
        <v>3761</v>
      </c>
      <c r="B5477" s="196" t="s">
        <v>3762</v>
      </c>
      <c r="C5477" s="196" t="s">
        <v>5593</v>
      </c>
      <c r="D5477" s="196" t="s">
        <v>5594</v>
      </c>
      <c r="E5477" s="197" t="s">
        <v>11</v>
      </c>
      <c r="F5477" s="196" t="s">
        <v>11</v>
      </c>
      <c r="G5477" s="196">
        <v>99621</v>
      </c>
      <c r="H5477" s="196" t="s">
        <v>5634</v>
      </c>
      <c r="I5477" s="196" t="s">
        <v>96</v>
      </c>
      <c r="J5477" s="196" t="s">
        <v>62</v>
      </c>
      <c r="K5477" s="197">
        <v>251.99</v>
      </c>
      <c r="L5477" s="196" t="s">
        <v>63</v>
      </c>
      <c r="M5477"/>
    </row>
    <row r="5478" spans="1:13" ht="13.5" hidden="1" x14ac:dyDescent="0.25">
      <c r="A5478" s="196" t="s">
        <v>3761</v>
      </c>
      <c r="B5478" s="196" t="s">
        <v>3762</v>
      </c>
      <c r="C5478" s="196" t="s">
        <v>5593</v>
      </c>
      <c r="D5478" s="196" t="s">
        <v>5594</v>
      </c>
      <c r="E5478" s="197" t="s">
        <v>11</v>
      </c>
      <c r="F5478" s="196" t="s">
        <v>11</v>
      </c>
      <c r="G5478" s="196">
        <v>99622</v>
      </c>
      <c r="H5478" s="196" t="s">
        <v>5635</v>
      </c>
      <c r="I5478" s="196" t="s">
        <v>96</v>
      </c>
      <c r="J5478" s="196" t="s">
        <v>62</v>
      </c>
      <c r="K5478" s="197">
        <v>284.18</v>
      </c>
      <c r="L5478" s="196" t="s">
        <v>63</v>
      </c>
      <c r="M5478"/>
    </row>
    <row r="5479" spans="1:13" ht="13.5" hidden="1" x14ac:dyDescent="0.25">
      <c r="A5479" s="196" t="s">
        <v>3761</v>
      </c>
      <c r="B5479" s="196" t="s">
        <v>3762</v>
      </c>
      <c r="C5479" s="196" t="s">
        <v>5593</v>
      </c>
      <c r="D5479" s="196" t="s">
        <v>5594</v>
      </c>
      <c r="E5479" s="197" t="s">
        <v>11</v>
      </c>
      <c r="F5479" s="196" t="s">
        <v>11</v>
      </c>
      <c r="G5479" s="196">
        <v>99623</v>
      </c>
      <c r="H5479" s="196" t="s">
        <v>5636</v>
      </c>
      <c r="I5479" s="196" t="s">
        <v>96</v>
      </c>
      <c r="J5479" s="196" t="s">
        <v>62</v>
      </c>
      <c r="K5479" s="197">
        <v>396.14</v>
      </c>
      <c r="L5479" s="196" t="s">
        <v>63</v>
      </c>
      <c r="M5479"/>
    </row>
    <row r="5480" spans="1:13" ht="13.5" hidden="1" x14ac:dyDescent="0.25">
      <c r="A5480" s="196" t="s">
        <v>3761</v>
      </c>
      <c r="B5480" s="196" t="s">
        <v>3762</v>
      </c>
      <c r="C5480" s="196" t="s">
        <v>5593</v>
      </c>
      <c r="D5480" s="196" t="s">
        <v>5594</v>
      </c>
      <c r="E5480" s="197" t="s">
        <v>11</v>
      </c>
      <c r="F5480" s="196" t="s">
        <v>11</v>
      </c>
      <c r="G5480" s="196">
        <v>99624</v>
      </c>
      <c r="H5480" s="196" t="s">
        <v>5637</v>
      </c>
      <c r="I5480" s="196" t="s">
        <v>96</v>
      </c>
      <c r="J5480" s="196" t="s">
        <v>62</v>
      </c>
      <c r="K5480" s="197">
        <v>564.32000000000005</v>
      </c>
      <c r="L5480" s="196" t="s">
        <v>63</v>
      </c>
      <c r="M5480"/>
    </row>
    <row r="5481" spans="1:13" ht="13.5" hidden="1" x14ac:dyDescent="0.25">
      <c r="A5481" s="196" t="s">
        <v>3761</v>
      </c>
      <c r="B5481" s="196" t="s">
        <v>3762</v>
      </c>
      <c r="C5481" s="196" t="s">
        <v>5593</v>
      </c>
      <c r="D5481" s="196" t="s">
        <v>5594</v>
      </c>
      <c r="E5481" s="197" t="s">
        <v>11</v>
      </c>
      <c r="F5481" s="196" t="s">
        <v>11</v>
      </c>
      <c r="G5481" s="196">
        <v>99625</v>
      </c>
      <c r="H5481" s="196" t="s">
        <v>5638</v>
      </c>
      <c r="I5481" s="196" t="s">
        <v>96</v>
      </c>
      <c r="J5481" s="196" t="s">
        <v>62</v>
      </c>
      <c r="K5481" s="197">
        <v>775.39</v>
      </c>
      <c r="L5481" s="196" t="s">
        <v>63</v>
      </c>
      <c r="M5481"/>
    </row>
    <row r="5482" spans="1:13" ht="13.5" hidden="1" x14ac:dyDescent="0.25">
      <c r="A5482" s="196" t="s">
        <v>3761</v>
      </c>
      <c r="B5482" s="196" t="s">
        <v>3762</v>
      </c>
      <c r="C5482" s="196" t="s">
        <v>5593</v>
      </c>
      <c r="D5482" s="196" t="s">
        <v>5594</v>
      </c>
      <c r="E5482" s="197" t="s">
        <v>11</v>
      </c>
      <c r="F5482" s="196" t="s">
        <v>11</v>
      </c>
      <c r="G5482" s="196">
        <v>99626</v>
      </c>
      <c r="H5482" s="196" t="s">
        <v>5639</v>
      </c>
      <c r="I5482" s="196" t="s">
        <v>96</v>
      </c>
      <c r="J5482" s="196" t="s">
        <v>62</v>
      </c>
      <c r="K5482" s="199">
        <v>1191.56</v>
      </c>
      <c r="L5482" s="196" t="s">
        <v>63</v>
      </c>
      <c r="M5482"/>
    </row>
    <row r="5483" spans="1:13" ht="13.5" hidden="1" x14ac:dyDescent="0.25">
      <c r="A5483" s="196" t="s">
        <v>3761</v>
      </c>
      <c r="B5483" s="196" t="s">
        <v>3762</v>
      </c>
      <c r="C5483" s="196" t="s">
        <v>5593</v>
      </c>
      <c r="D5483" s="196" t="s">
        <v>5594</v>
      </c>
      <c r="E5483" s="197" t="s">
        <v>11</v>
      </c>
      <c r="F5483" s="196" t="s">
        <v>11</v>
      </c>
      <c r="G5483" s="196">
        <v>99627</v>
      </c>
      <c r="H5483" s="196" t="s">
        <v>5640</v>
      </c>
      <c r="I5483" s="196" t="s">
        <v>96</v>
      </c>
      <c r="J5483" s="196" t="s">
        <v>62</v>
      </c>
      <c r="K5483" s="197">
        <v>75.260000000000005</v>
      </c>
      <c r="L5483" s="196" t="s">
        <v>63</v>
      </c>
      <c r="M5483"/>
    </row>
    <row r="5484" spans="1:13" ht="13.5" hidden="1" x14ac:dyDescent="0.25">
      <c r="A5484" s="196" t="s">
        <v>3761</v>
      </c>
      <c r="B5484" s="196" t="s">
        <v>3762</v>
      </c>
      <c r="C5484" s="196" t="s">
        <v>5593</v>
      </c>
      <c r="D5484" s="196" t="s">
        <v>5594</v>
      </c>
      <c r="E5484" s="197" t="s">
        <v>11</v>
      </c>
      <c r="F5484" s="196" t="s">
        <v>11</v>
      </c>
      <c r="G5484" s="196">
        <v>99628</v>
      </c>
      <c r="H5484" s="196" t="s">
        <v>5641</v>
      </c>
      <c r="I5484" s="196" t="s">
        <v>96</v>
      </c>
      <c r="J5484" s="196" t="s">
        <v>62</v>
      </c>
      <c r="K5484" s="197">
        <v>82.62</v>
      </c>
      <c r="L5484" s="196" t="s">
        <v>63</v>
      </c>
      <c r="M5484"/>
    </row>
    <row r="5485" spans="1:13" ht="13.5" hidden="1" x14ac:dyDescent="0.25">
      <c r="A5485" s="196" t="s">
        <v>3761</v>
      </c>
      <c r="B5485" s="196" t="s">
        <v>3762</v>
      </c>
      <c r="C5485" s="196" t="s">
        <v>5593</v>
      </c>
      <c r="D5485" s="196" t="s">
        <v>5594</v>
      </c>
      <c r="E5485" s="197" t="s">
        <v>11</v>
      </c>
      <c r="F5485" s="196" t="s">
        <v>11</v>
      </c>
      <c r="G5485" s="196">
        <v>99629</v>
      </c>
      <c r="H5485" s="196" t="s">
        <v>5642</v>
      </c>
      <c r="I5485" s="196" t="s">
        <v>96</v>
      </c>
      <c r="J5485" s="196" t="s">
        <v>62</v>
      </c>
      <c r="K5485" s="197">
        <v>92.2</v>
      </c>
      <c r="L5485" s="196" t="s">
        <v>63</v>
      </c>
      <c r="M5485"/>
    </row>
    <row r="5486" spans="1:13" ht="13.5" hidden="1" x14ac:dyDescent="0.25">
      <c r="A5486" s="196" t="s">
        <v>3761</v>
      </c>
      <c r="B5486" s="196" t="s">
        <v>3762</v>
      </c>
      <c r="C5486" s="196" t="s">
        <v>5593</v>
      </c>
      <c r="D5486" s="196" t="s">
        <v>5594</v>
      </c>
      <c r="E5486" s="197" t="s">
        <v>11</v>
      </c>
      <c r="F5486" s="196" t="s">
        <v>11</v>
      </c>
      <c r="G5486" s="196">
        <v>99630</v>
      </c>
      <c r="H5486" s="196" t="s">
        <v>5643</v>
      </c>
      <c r="I5486" s="196" t="s">
        <v>96</v>
      </c>
      <c r="J5486" s="196" t="s">
        <v>62</v>
      </c>
      <c r="K5486" s="197">
        <v>136.88999999999999</v>
      </c>
      <c r="L5486" s="196" t="s">
        <v>63</v>
      </c>
      <c r="M5486"/>
    </row>
    <row r="5487" spans="1:13" ht="13.5" hidden="1" x14ac:dyDescent="0.25">
      <c r="A5487" s="196" t="s">
        <v>3761</v>
      </c>
      <c r="B5487" s="196" t="s">
        <v>3762</v>
      </c>
      <c r="C5487" s="196" t="s">
        <v>5593</v>
      </c>
      <c r="D5487" s="196" t="s">
        <v>5594</v>
      </c>
      <c r="E5487" s="197" t="s">
        <v>11</v>
      </c>
      <c r="F5487" s="196" t="s">
        <v>11</v>
      </c>
      <c r="G5487" s="196">
        <v>99631</v>
      </c>
      <c r="H5487" s="196" t="s">
        <v>5644</v>
      </c>
      <c r="I5487" s="196" t="s">
        <v>96</v>
      </c>
      <c r="J5487" s="196" t="s">
        <v>62</v>
      </c>
      <c r="K5487" s="197">
        <v>159.79</v>
      </c>
      <c r="L5487" s="196" t="s">
        <v>63</v>
      </c>
      <c r="M5487"/>
    </row>
    <row r="5488" spans="1:13" ht="13.5" hidden="1" x14ac:dyDescent="0.25">
      <c r="A5488" s="196" t="s">
        <v>3761</v>
      </c>
      <c r="B5488" s="196" t="s">
        <v>3762</v>
      </c>
      <c r="C5488" s="196" t="s">
        <v>5593</v>
      </c>
      <c r="D5488" s="196" t="s">
        <v>5594</v>
      </c>
      <c r="E5488" s="197" t="s">
        <v>11</v>
      </c>
      <c r="F5488" s="196" t="s">
        <v>11</v>
      </c>
      <c r="G5488" s="196">
        <v>99632</v>
      </c>
      <c r="H5488" s="196" t="s">
        <v>5645</v>
      </c>
      <c r="I5488" s="196" t="s">
        <v>96</v>
      </c>
      <c r="J5488" s="196" t="s">
        <v>62</v>
      </c>
      <c r="K5488" s="197">
        <v>229.81</v>
      </c>
      <c r="L5488" s="196" t="s">
        <v>63</v>
      </c>
      <c r="M5488"/>
    </row>
    <row r="5489" spans="1:13" ht="13.5" hidden="1" x14ac:dyDescent="0.25">
      <c r="A5489" s="196" t="s">
        <v>3761</v>
      </c>
      <c r="B5489" s="196" t="s">
        <v>3762</v>
      </c>
      <c r="C5489" s="196" t="s">
        <v>5593</v>
      </c>
      <c r="D5489" s="196" t="s">
        <v>5594</v>
      </c>
      <c r="E5489" s="197" t="s">
        <v>11</v>
      </c>
      <c r="F5489" s="196" t="s">
        <v>11</v>
      </c>
      <c r="G5489" s="196">
        <v>99633</v>
      </c>
      <c r="H5489" s="196" t="s">
        <v>5646</v>
      </c>
      <c r="I5489" s="196" t="s">
        <v>96</v>
      </c>
      <c r="J5489" s="196" t="s">
        <v>62</v>
      </c>
      <c r="K5489" s="197">
        <v>490.81</v>
      </c>
      <c r="L5489" s="196" t="s">
        <v>63</v>
      </c>
      <c r="M5489"/>
    </row>
    <row r="5490" spans="1:13" ht="13.5" hidden="1" x14ac:dyDescent="0.25">
      <c r="A5490" s="196" t="s">
        <v>3761</v>
      </c>
      <c r="B5490" s="196" t="s">
        <v>3762</v>
      </c>
      <c r="C5490" s="196" t="s">
        <v>5593</v>
      </c>
      <c r="D5490" s="196" t="s">
        <v>5594</v>
      </c>
      <c r="E5490" s="197" t="s">
        <v>11</v>
      </c>
      <c r="F5490" s="196" t="s">
        <v>11</v>
      </c>
      <c r="G5490" s="196">
        <v>99634</v>
      </c>
      <c r="H5490" s="196" t="s">
        <v>5647</v>
      </c>
      <c r="I5490" s="196" t="s">
        <v>96</v>
      </c>
      <c r="J5490" s="196" t="s">
        <v>62</v>
      </c>
      <c r="K5490" s="197">
        <v>833.49</v>
      </c>
      <c r="L5490" s="196" t="s">
        <v>63</v>
      </c>
      <c r="M5490"/>
    </row>
    <row r="5491" spans="1:13" ht="13.5" hidden="1" x14ac:dyDescent="0.25">
      <c r="A5491" s="196" t="s">
        <v>3761</v>
      </c>
      <c r="B5491" s="196" t="s">
        <v>3762</v>
      </c>
      <c r="C5491" s="196" t="s">
        <v>5593</v>
      </c>
      <c r="D5491" s="196" t="s">
        <v>5594</v>
      </c>
      <c r="E5491" s="197" t="s">
        <v>11</v>
      </c>
      <c r="F5491" s="196" t="s">
        <v>11</v>
      </c>
      <c r="G5491" s="196">
        <v>99635</v>
      </c>
      <c r="H5491" s="196" t="s">
        <v>5648</v>
      </c>
      <c r="I5491" s="196" t="s">
        <v>96</v>
      </c>
      <c r="J5491" s="196" t="s">
        <v>62</v>
      </c>
      <c r="K5491" s="197">
        <v>433.38</v>
      </c>
      <c r="L5491" s="196" t="s">
        <v>63</v>
      </c>
      <c r="M5491"/>
    </row>
    <row r="5492" spans="1:13" ht="13.5" hidden="1" x14ac:dyDescent="0.25">
      <c r="A5492" s="196" t="s">
        <v>3761</v>
      </c>
      <c r="B5492" s="196" t="s">
        <v>3762</v>
      </c>
      <c r="C5492" s="196" t="s">
        <v>5593</v>
      </c>
      <c r="D5492" s="196" t="s">
        <v>5594</v>
      </c>
      <c r="E5492" s="197" t="s">
        <v>11</v>
      </c>
      <c r="F5492" s="196" t="s">
        <v>11</v>
      </c>
      <c r="G5492" s="196">
        <v>103008</v>
      </c>
      <c r="H5492" s="196" t="s">
        <v>5649</v>
      </c>
      <c r="I5492" s="196" t="s">
        <v>96</v>
      </c>
      <c r="J5492" s="196" t="s">
        <v>62</v>
      </c>
      <c r="K5492" s="197">
        <v>101.52</v>
      </c>
      <c r="L5492" s="196" t="s">
        <v>63</v>
      </c>
      <c r="M5492"/>
    </row>
    <row r="5493" spans="1:13" ht="13.5" hidden="1" x14ac:dyDescent="0.25">
      <c r="A5493" s="196" t="s">
        <v>3761</v>
      </c>
      <c r="B5493" s="196" t="s">
        <v>3762</v>
      </c>
      <c r="C5493" s="196" t="s">
        <v>5593</v>
      </c>
      <c r="D5493" s="196" t="s">
        <v>5594</v>
      </c>
      <c r="E5493" s="197" t="s">
        <v>11</v>
      </c>
      <c r="F5493" s="196" t="s">
        <v>11</v>
      </c>
      <c r="G5493" s="196">
        <v>103009</v>
      </c>
      <c r="H5493" s="196" t="s">
        <v>5650</v>
      </c>
      <c r="I5493" s="196" t="s">
        <v>96</v>
      </c>
      <c r="J5493" s="196" t="s">
        <v>62</v>
      </c>
      <c r="K5493" s="197">
        <v>362.02</v>
      </c>
      <c r="L5493" s="196" t="s">
        <v>63</v>
      </c>
      <c r="M5493"/>
    </row>
    <row r="5494" spans="1:13" ht="13.5" hidden="1" x14ac:dyDescent="0.25">
      <c r="A5494" s="196" t="s">
        <v>3761</v>
      </c>
      <c r="B5494" s="196" t="s">
        <v>3762</v>
      </c>
      <c r="C5494" s="196" t="s">
        <v>5593</v>
      </c>
      <c r="D5494" s="196" t="s">
        <v>5594</v>
      </c>
      <c r="E5494" s="197" t="s">
        <v>11</v>
      </c>
      <c r="F5494" s="196" t="s">
        <v>11</v>
      </c>
      <c r="G5494" s="196">
        <v>103010</v>
      </c>
      <c r="H5494" s="196" t="s">
        <v>5651</v>
      </c>
      <c r="I5494" s="196" t="s">
        <v>96</v>
      </c>
      <c r="J5494" s="196" t="s">
        <v>62</v>
      </c>
      <c r="K5494" s="197">
        <v>77</v>
      </c>
      <c r="L5494" s="196" t="s">
        <v>63</v>
      </c>
      <c r="M5494"/>
    </row>
    <row r="5495" spans="1:13" ht="13.5" hidden="1" x14ac:dyDescent="0.25">
      <c r="A5495" s="196" t="s">
        <v>3761</v>
      </c>
      <c r="B5495" s="196" t="s">
        <v>3762</v>
      </c>
      <c r="C5495" s="196" t="s">
        <v>5593</v>
      </c>
      <c r="D5495" s="196" t="s">
        <v>5594</v>
      </c>
      <c r="E5495" s="197" t="s">
        <v>11</v>
      </c>
      <c r="F5495" s="196" t="s">
        <v>11</v>
      </c>
      <c r="G5495" s="196">
        <v>103011</v>
      </c>
      <c r="H5495" s="196" t="s">
        <v>5652</v>
      </c>
      <c r="I5495" s="196" t="s">
        <v>96</v>
      </c>
      <c r="J5495" s="196" t="s">
        <v>62</v>
      </c>
      <c r="K5495" s="197">
        <v>86.05</v>
      </c>
      <c r="L5495" s="196" t="s">
        <v>63</v>
      </c>
      <c r="M5495"/>
    </row>
    <row r="5496" spans="1:13" ht="13.5" hidden="1" x14ac:dyDescent="0.25">
      <c r="A5496" s="196" t="s">
        <v>3761</v>
      </c>
      <c r="B5496" s="196" t="s">
        <v>3762</v>
      </c>
      <c r="C5496" s="196" t="s">
        <v>5593</v>
      </c>
      <c r="D5496" s="196" t="s">
        <v>5594</v>
      </c>
      <c r="E5496" s="197" t="s">
        <v>11</v>
      </c>
      <c r="F5496" s="196" t="s">
        <v>11</v>
      </c>
      <c r="G5496" s="196">
        <v>103012</v>
      </c>
      <c r="H5496" s="196" t="s">
        <v>5653</v>
      </c>
      <c r="I5496" s="196" t="s">
        <v>96</v>
      </c>
      <c r="J5496" s="196" t="s">
        <v>62</v>
      </c>
      <c r="K5496" s="197">
        <v>135.44999999999999</v>
      </c>
      <c r="L5496" s="196" t="s">
        <v>63</v>
      </c>
      <c r="M5496"/>
    </row>
    <row r="5497" spans="1:13" ht="13.5" hidden="1" x14ac:dyDescent="0.25">
      <c r="A5497" s="196" t="s">
        <v>3761</v>
      </c>
      <c r="B5497" s="196" t="s">
        <v>3762</v>
      </c>
      <c r="C5497" s="196" t="s">
        <v>5593</v>
      </c>
      <c r="D5497" s="196" t="s">
        <v>5594</v>
      </c>
      <c r="E5497" s="197" t="s">
        <v>11</v>
      </c>
      <c r="F5497" s="196" t="s">
        <v>11</v>
      </c>
      <c r="G5497" s="196">
        <v>103013</v>
      </c>
      <c r="H5497" s="196" t="s">
        <v>5654</v>
      </c>
      <c r="I5497" s="196" t="s">
        <v>96</v>
      </c>
      <c r="J5497" s="196" t="s">
        <v>62</v>
      </c>
      <c r="K5497" s="197">
        <v>146.18</v>
      </c>
      <c r="L5497" s="196" t="s">
        <v>63</v>
      </c>
      <c r="M5497"/>
    </row>
    <row r="5498" spans="1:13" ht="13.5" hidden="1" x14ac:dyDescent="0.25">
      <c r="A5498" s="196" t="s">
        <v>3761</v>
      </c>
      <c r="B5498" s="196" t="s">
        <v>3762</v>
      </c>
      <c r="C5498" s="196" t="s">
        <v>5593</v>
      </c>
      <c r="D5498" s="196" t="s">
        <v>5594</v>
      </c>
      <c r="E5498" s="197" t="s">
        <v>11</v>
      </c>
      <c r="F5498" s="196" t="s">
        <v>11</v>
      </c>
      <c r="G5498" s="196">
        <v>103014</v>
      </c>
      <c r="H5498" s="196" t="s">
        <v>5655</v>
      </c>
      <c r="I5498" s="196" t="s">
        <v>96</v>
      </c>
      <c r="J5498" s="196" t="s">
        <v>62</v>
      </c>
      <c r="K5498" s="197">
        <v>219.39</v>
      </c>
      <c r="L5498" s="196" t="s">
        <v>63</v>
      </c>
      <c r="M5498"/>
    </row>
    <row r="5499" spans="1:13" ht="13.5" hidden="1" x14ac:dyDescent="0.25">
      <c r="A5499" s="196" t="s">
        <v>3761</v>
      </c>
      <c r="B5499" s="196" t="s">
        <v>3762</v>
      </c>
      <c r="C5499" s="196" t="s">
        <v>5593</v>
      </c>
      <c r="D5499" s="196" t="s">
        <v>5594</v>
      </c>
      <c r="E5499" s="197" t="s">
        <v>11</v>
      </c>
      <c r="F5499" s="196" t="s">
        <v>11</v>
      </c>
      <c r="G5499" s="196">
        <v>103015</v>
      </c>
      <c r="H5499" s="196" t="s">
        <v>5656</v>
      </c>
      <c r="I5499" s="196" t="s">
        <v>96</v>
      </c>
      <c r="J5499" s="196" t="s">
        <v>62</v>
      </c>
      <c r="K5499" s="197">
        <v>386.79</v>
      </c>
      <c r="L5499" s="196" t="s">
        <v>63</v>
      </c>
      <c r="M5499"/>
    </row>
    <row r="5500" spans="1:13" ht="13.5" hidden="1" x14ac:dyDescent="0.25">
      <c r="A5500" s="196" t="s">
        <v>3761</v>
      </c>
      <c r="B5500" s="196" t="s">
        <v>3762</v>
      </c>
      <c r="C5500" s="196" t="s">
        <v>5593</v>
      </c>
      <c r="D5500" s="196" t="s">
        <v>5594</v>
      </c>
      <c r="E5500" s="197" t="s">
        <v>11</v>
      </c>
      <c r="F5500" s="196" t="s">
        <v>11</v>
      </c>
      <c r="G5500" s="196">
        <v>103016</v>
      </c>
      <c r="H5500" s="196" t="s">
        <v>5657</v>
      </c>
      <c r="I5500" s="196" t="s">
        <v>96</v>
      </c>
      <c r="J5500" s="196" t="s">
        <v>62</v>
      </c>
      <c r="K5500" s="197">
        <v>528.39</v>
      </c>
      <c r="L5500" s="196" t="s">
        <v>63</v>
      </c>
      <c r="M5500"/>
    </row>
    <row r="5501" spans="1:13" ht="13.5" hidden="1" x14ac:dyDescent="0.25">
      <c r="A5501" s="196" t="s">
        <v>3761</v>
      </c>
      <c r="B5501" s="196" t="s">
        <v>3762</v>
      </c>
      <c r="C5501" s="196" t="s">
        <v>5593</v>
      </c>
      <c r="D5501" s="196" t="s">
        <v>5594</v>
      </c>
      <c r="E5501" s="197" t="s">
        <v>11</v>
      </c>
      <c r="F5501" s="196" t="s">
        <v>11</v>
      </c>
      <c r="G5501" s="196">
        <v>103017</v>
      </c>
      <c r="H5501" s="196" t="s">
        <v>5658</v>
      </c>
      <c r="I5501" s="196" t="s">
        <v>96</v>
      </c>
      <c r="J5501" s="196" t="s">
        <v>62</v>
      </c>
      <c r="K5501" s="197">
        <v>920.29</v>
      </c>
      <c r="L5501" s="196" t="s">
        <v>63</v>
      </c>
      <c r="M5501"/>
    </row>
    <row r="5502" spans="1:13" ht="13.5" hidden="1" x14ac:dyDescent="0.25">
      <c r="A5502" s="196" t="s">
        <v>3761</v>
      </c>
      <c r="B5502" s="196" t="s">
        <v>3762</v>
      </c>
      <c r="C5502" s="196" t="s">
        <v>5593</v>
      </c>
      <c r="D5502" s="196" t="s">
        <v>5594</v>
      </c>
      <c r="E5502" s="197" t="s">
        <v>11</v>
      </c>
      <c r="F5502" s="196" t="s">
        <v>11</v>
      </c>
      <c r="G5502" s="196">
        <v>103018</v>
      </c>
      <c r="H5502" s="196" t="s">
        <v>5659</v>
      </c>
      <c r="I5502" s="196" t="s">
        <v>96</v>
      </c>
      <c r="J5502" s="196" t="s">
        <v>62</v>
      </c>
      <c r="K5502" s="197">
        <v>354.74</v>
      </c>
      <c r="L5502" s="196" t="s">
        <v>63</v>
      </c>
      <c r="M5502"/>
    </row>
    <row r="5503" spans="1:13" ht="13.5" hidden="1" x14ac:dyDescent="0.25">
      <c r="A5503" s="196" t="s">
        <v>3761</v>
      </c>
      <c r="B5503" s="196" t="s">
        <v>3762</v>
      </c>
      <c r="C5503" s="196" t="s">
        <v>5593</v>
      </c>
      <c r="D5503" s="196" t="s">
        <v>5594</v>
      </c>
      <c r="E5503" s="197" t="s">
        <v>11</v>
      </c>
      <c r="F5503" s="196" t="s">
        <v>11</v>
      </c>
      <c r="G5503" s="196">
        <v>103019</v>
      </c>
      <c r="H5503" s="196" t="s">
        <v>5660</v>
      </c>
      <c r="I5503" s="196" t="s">
        <v>96</v>
      </c>
      <c r="J5503" s="196" t="s">
        <v>62</v>
      </c>
      <c r="K5503" s="197">
        <v>381.38</v>
      </c>
      <c r="L5503" s="196" t="s">
        <v>63</v>
      </c>
      <c r="M5503"/>
    </row>
    <row r="5504" spans="1:13" ht="13.5" hidden="1" x14ac:dyDescent="0.25">
      <c r="A5504" s="196" t="s">
        <v>3761</v>
      </c>
      <c r="B5504" s="196" t="s">
        <v>3762</v>
      </c>
      <c r="C5504" s="196" t="s">
        <v>5593</v>
      </c>
      <c r="D5504" s="196" t="s">
        <v>5594</v>
      </c>
      <c r="E5504" s="197" t="s">
        <v>11</v>
      </c>
      <c r="F5504" s="196" t="s">
        <v>11</v>
      </c>
      <c r="G5504" s="196">
        <v>103029</v>
      </c>
      <c r="H5504" s="196" t="s">
        <v>5661</v>
      </c>
      <c r="I5504" s="196" t="s">
        <v>96</v>
      </c>
      <c r="J5504" s="196" t="s">
        <v>62</v>
      </c>
      <c r="K5504" s="197">
        <v>36.81</v>
      </c>
      <c r="L5504" s="196" t="s">
        <v>63</v>
      </c>
      <c r="M5504"/>
    </row>
    <row r="5505" spans="1:13" ht="13.5" hidden="1" x14ac:dyDescent="0.25">
      <c r="A5505" s="196" t="s">
        <v>3761</v>
      </c>
      <c r="B5505" s="196" t="s">
        <v>3762</v>
      </c>
      <c r="C5505" s="196" t="s">
        <v>5593</v>
      </c>
      <c r="D5505" s="196" t="s">
        <v>5594</v>
      </c>
      <c r="E5505" s="197" t="s">
        <v>11</v>
      </c>
      <c r="F5505" s="196" t="s">
        <v>11</v>
      </c>
      <c r="G5505" s="196">
        <v>103036</v>
      </c>
      <c r="H5505" s="196" t="s">
        <v>5662</v>
      </c>
      <c r="I5505" s="196" t="s">
        <v>96</v>
      </c>
      <c r="J5505" s="196" t="s">
        <v>62</v>
      </c>
      <c r="K5505" s="197">
        <v>28.03</v>
      </c>
      <c r="L5505" s="196" t="s">
        <v>63</v>
      </c>
      <c r="M5505"/>
    </row>
    <row r="5506" spans="1:13" ht="13.5" hidden="1" x14ac:dyDescent="0.25">
      <c r="A5506" s="196" t="s">
        <v>3761</v>
      </c>
      <c r="B5506" s="196" t="s">
        <v>3762</v>
      </c>
      <c r="C5506" s="196" t="s">
        <v>5593</v>
      </c>
      <c r="D5506" s="196" t="s">
        <v>5594</v>
      </c>
      <c r="E5506" s="197" t="s">
        <v>11</v>
      </c>
      <c r="F5506" s="196" t="s">
        <v>11</v>
      </c>
      <c r="G5506" s="196">
        <v>103037</v>
      </c>
      <c r="H5506" s="196" t="s">
        <v>5663</v>
      </c>
      <c r="I5506" s="196" t="s">
        <v>96</v>
      </c>
      <c r="J5506" s="196" t="s">
        <v>62</v>
      </c>
      <c r="K5506" s="197">
        <v>55.32</v>
      </c>
      <c r="L5506" s="196" t="s">
        <v>63</v>
      </c>
      <c r="M5506"/>
    </row>
    <row r="5507" spans="1:13" ht="13.5" hidden="1" x14ac:dyDescent="0.25">
      <c r="A5507" s="196" t="s">
        <v>3761</v>
      </c>
      <c r="B5507" s="196" t="s">
        <v>3762</v>
      </c>
      <c r="C5507" s="196" t="s">
        <v>5593</v>
      </c>
      <c r="D5507" s="196" t="s">
        <v>5594</v>
      </c>
      <c r="E5507" s="197" t="s">
        <v>11</v>
      </c>
      <c r="F5507" s="196" t="s">
        <v>11</v>
      </c>
      <c r="G5507" s="196">
        <v>103038</v>
      </c>
      <c r="H5507" s="196" t="s">
        <v>5664</v>
      </c>
      <c r="I5507" s="196" t="s">
        <v>96</v>
      </c>
      <c r="J5507" s="196" t="s">
        <v>62</v>
      </c>
      <c r="K5507" s="197">
        <v>74.12</v>
      </c>
      <c r="L5507" s="196" t="s">
        <v>63</v>
      </c>
      <c r="M5507"/>
    </row>
    <row r="5508" spans="1:13" ht="13.5" hidden="1" x14ac:dyDescent="0.25">
      <c r="A5508" s="196" t="s">
        <v>3761</v>
      </c>
      <c r="B5508" s="196" t="s">
        <v>3762</v>
      </c>
      <c r="C5508" s="196" t="s">
        <v>5593</v>
      </c>
      <c r="D5508" s="196" t="s">
        <v>5594</v>
      </c>
      <c r="E5508" s="197" t="s">
        <v>11</v>
      </c>
      <c r="F5508" s="196" t="s">
        <v>11</v>
      </c>
      <c r="G5508" s="196">
        <v>103039</v>
      </c>
      <c r="H5508" s="196" t="s">
        <v>5665</v>
      </c>
      <c r="I5508" s="196" t="s">
        <v>96</v>
      </c>
      <c r="J5508" s="196" t="s">
        <v>62</v>
      </c>
      <c r="K5508" s="197">
        <v>81.34</v>
      </c>
      <c r="L5508" s="196" t="s">
        <v>63</v>
      </c>
      <c r="M5508"/>
    </row>
    <row r="5509" spans="1:13" ht="13.5" hidden="1" x14ac:dyDescent="0.25">
      <c r="A5509" s="196" t="s">
        <v>3761</v>
      </c>
      <c r="B5509" s="196" t="s">
        <v>3762</v>
      </c>
      <c r="C5509" s="196" t="s">
        <v>5593</v>
      </c>
      <c r="D5509" s="196" t="s">
        <v>5594</v>
      </c>
      <c r="E5509" s="197" t="s">
        <v>11</v>
      </c>
      <c r="F5509" s="196" t="s">
        <v>11</v>
      </c>
      <c r="G5509" s="196">
        <v>103040</v>
      </c>
      <c r="H5509" s="196" t="s">
        <v>5666</v>
      </c>
      <c r="I5509" s="196" t="s">
        <v>96</v>
      </c>
      <c r="J5509" s="196" t="s">
        <v>62</v>
      </c>
      <c r="K5509" s="197">
        <v>120.14</v>
      </c>
      <c r="L5509" s="196" t="s">
        <v>63</v>
      </c>
      <c r="M5509"/>
    </row>
    <row r="5510" spans="1:13" ht="13.5" hidden="1" x14ac:dyDescent="0.25">
      <c r="A5510" s="196" t="s">
        <v>3761</v>
      </c>
      <c r="B5510" s="196" t="s">
        <v>3762</v>
      </c>
      <c r="C5510" s="196" t="s">
        <v>5593</v>
      </c>
      <c r="D5510" s="196" t="s">
        <v>5594</v>
      </c>
      <c r="E5510" s="197" t="s">
        <v>11</v>
      </c>
      <c r="F5510" s="196" t="s">
        <v>11</v>
      </c>
      <c r="G5510" s="196">
        <v>103041</v>
      </c>
      <c r="H5510" s="196" t="s">
        <v>5667</v>
      </c>
      <c r="I5510" s="196" t="s">
        <v>96</v>
      </c>
      <c r="J5510" s="196" t="s">
        <v>62</v>
      </c>
      <c r="K5510" s="197">
        <v>23.54</v>
      </c>
      <c r="L5510" s="196" t="s">
        <v>63</v>
      </c>
      <c r="M5510"/>
    </row>
    <row r="5511" spans="1:13" ht="13.5" hidden="1" x14ac:dyDescent="0.25">
      <c r="A5511" s="196" t="s">
        <v>3761</v>
      </c>
      <c r="B5511" s="196" t="s">
        <v>3762</v>
      </c>
      <c r="C5511" s="196" t="s">
        <v>5593</v>
      </c>
      <c r="D5511" s="196" t="s">
        <v>5594</v>
      </c>
      <c r="E5511" s="197" t="s">
        <v>11</v>
      </c>
      <c r="F5511" s="196" t="s">
        <v>11</v>
      </c>
      <c r="G5511" s="196">
        <v>103042</v>
      </c>
      <c r="H5511" s="196" t="s">
        <v>5668</v>
      </c>
      <c r="I5511" s="196" t="s">
        <v>96</v>
      </c>
      <c r="J5511" s="196" t="s">
        <v>62</v>
      </c>
      <c r="K5511" s="197">
        <v>29.43</v>
      </c>
      <c r="L5511" s="196" t="s">
        <v>63</v>
      </c>
      <c r="M5511"/>
    </row>
    <row r="5512" spans="1:13" ht="13.5" hidden="1" x14ac:dyDescent="0.25">
      <c r="A5512" s="196" t="s">
        <v>3761</v>
      </c>
      <c r="B5512" s="196" t="s">
        <v>3762</v>
      </c>
      <c r="C5512" s="196" t="s">
        <v>5593</v>
      </c>
      <c r="D5512" s="196" t="s">
        <v>5594</v>
      </c>
      <c r="E5512" s="197" t="s">
        <v>11</v>
      </c>
      <c r="F5512" s="196" t="s">
        <v>11</v>
      </c>
      <c r="G5512" s="196">
        <v>103043</v>
      </c>
      <c r="H5512" s="196" t="s">
        <v>5669</v>
      </c>
      <c r="I5512" s="196" t="s">
        <v>96</v>
      </c>
      <c r="J5512" s="196" t="s">
        <v>62</v>
      </c>
      <c r="K5512" s="197">
        <v>27.02</v>
      </c>
      <c r="L5512" s="196" t="s">
        <v>63</v>
      </c>
      <c r="M5512"/>
    </row>
    <row r="5513" spans="1:13" ht="13.5" hidden="1" x14ac:dyDescent="0.25">
      <c r="A5513" s="196" t="s">
        <v>3761</v>
      </c>
      <c r="B5513" s="196" t="s">
        <v>3762</v>
      </c>
      <c r="C5513" s="196" t="s">
        <v>5593</v>
      </c>
      <c r="D5513" s="196" t="s">
        <v>5594</v>
      </c>
      <c r="E5513" s="197" t="s">
        <v>11</v>
      </c>
      <c r="F5513" s="196" t="s">
        <v>11</v>
      </c>
      <c r="G5513" s="196">
        <v>103044</v>
      </c>
      <c r="H5513" s="196" t="s">
        <v>5670</v>
      </c>
      <c r="I5513" s="196" t="s">
        <v>96</v>
      </c>
      <c r="J5513" s="196" t="s">
        <v>62</v>
      </c>
      <c r="K5513" s="197">
        <v>36.67</v>
      </c>
      <c r="L5513" s="196" t="s">
        <v>63</v>
      </c>
      <c r="M5513"/>
    </row>
    <row r="5514" spans="1:13" ht="13.5" hidden="1" x14ac:dyDescent="0.25">
      <c r="A5514" s="196" t="s">
        <v>3761</v>
      </c>
      <c r="B5514" s="196" t="s">
        <v>3762</v>
      </c>
      <c r="C5514" s="196" t="s">
        <v>5593</v>
      </c>
      <c r="D5514" s="196" t="s">
        <v>5594</v>
      </c>
      <c r="E5514" s="197" t="s">
        <v>11</v>
      </c>
      <c r="F5514" s="196" t="s">
        <v>11</v>
      </c>
      <c r="G5514" s="196">
        <v>103045</v>
      </c>
      <c r="H5514" s="196" t="s">
        <v>5671</v>
      </c>
      <c r="I5514" s="196" t="s">
        <v>96</v>
      </c>
      <c r="J5514" s="196" t="s">
        <v>62</v>
      </c>
      <c r="K5514" s="197">
        <v>12.12</v>
      </c>
      <c r="L5514" s="196" t="s">
        <v>63</v>
      </c>
      <c r="M5514"/>
    </row>
    <row r="5515" spans="1:13" ht="13.5" hidden="1" x14ac:dyDescent="0.25">
      <c r="A5515" s="196" t="s">
        <v>3761</v>
      </c>
      <c r="B5515" s="196" t="s">
        <v>3762</v>
      </c>
      <c r="C5515" s="196" t="s">
        <v>5593</v>
      </c>
      <c r="D5515" s="196" t="s">
        <v>5594</v>
      </c>
      <c r="E5515" s="197" t="s">
        <v>11</v>
      </c>
      <c r="F5515" s="196" t="s">
        <v>11</v>
      </c>
      <c r="G5515" s="196">
        <v>103046</v>
      </c>
      <c r="H5515" s="196" t="s">
        <v>5672</v>
      </c>
      <c r="I5515" s="196" t="s">
        <v>96</v>
      </c>
      <c r="J5515" s="196" t="s">
        <v>62</v>
      </c>
      <c r="K5515" s="197">
        <v>27.97</v>
      </c>
      <c r="L5515" s="196" t="s">
        <v>63</v>
      </c>
      <c r="M5515"/>
    </row>
    <row r="5516" spans="1:13" ht="13.5" hidden="1" x14ac:dyDescent="0.25">
      <c r="A5516" s="196" t="s">
        <v>3761</v>
      </c>
      <c r="B5516" s="196" t="s">
        <v>3762</v>
      </c>
      <c r="C5516" s="196" t="s">
        <v>5593</v>
      </c>
      <c r="D5516" s="196" t="s">
        <v>5594</v>
      </c>
      <c r="E5516" s="197" t="s">
        <v>11</v>
      </c>
      <c r="F5516" s="196" t="s">
        <v>11</v>
      </c>
      <c r="G5516" s="196">
        <v>103047</v>
      </c>
      <c r="H5516" s="196" t="s">
        <v>5673</v>
      </c>
      <c r="I5516" s="196" t="s">
        <v>96</v>
      </c>
      <c r="J5516" s="196" t="s">
        <v>62</v>
      </c>
      <c r="K5516" s="197">
        <v>28.63</v>
      </c>
      <c r="L5516" s="196" t="s">
        <v>63</v>
      </c>
      <c r="M5516"/>
    </row>
    <row r="5517" spans="1:13" ht="13.5" hidden="1" x14ac:dyDescent="0.25">
      <c r="A5517" s="196" t="s">
        <v>3761</v>
      </c>
      <c r="B5517" s="196" t="s">
        <v>3762</v>
      </c>
      <c r="C5517" s="196" t="s">
        <v>5593</v>
      </c>
      <c r="D5517" s="196" t="s">
        <v>5594</v>
      </c>
      <c r="E5517" s="197" t="s">
        <v>11</v>
      </c>
      <c r="F5517" s="196" t="s">
        <v>11</v>
      </c>
      <c r="G5517" s="196">
        <v>103048</v>
      </c>
      <c r="H5517" s="196" t="s">
        <v>5674</v>
      </c>
      <c r="I5517" s="196" t="s">
        <v>96</v>
      </c>
      <c r="J5517" s="196" t="s">
        <v>62</v>
      </c>
      <c r="K5517" s="197">
        <v>21.73</v>
      </c>
      <c r="L5517" s="196" t="s">
        <v>63</v>
      </c>
      <c r="M5517"/>
    </row>
    <row r="5518" spans="1:13" ht="13.5" hidden="1" x14ac:dyDescent="0.25">
      <c r="A5518" s="196" t="s">
        <v>3761</v>
      </c>
      <c r="B5518" s="196" t="s">
        <v>3762</v>
      </c>
      <c r="C5518" s="196" t="s">
        <v>5593</v>
      </c>
      <c r="D5518" s="196" t="s">
        <v>5594</v>
      </c>
      <c r="E5518" s="197" t="s">
        <v>11</v>
      </c>
      <c r="F5518" s="196" t="s">
        <v>11</v>
      </c>
      <c r="G5518" s="196">
        <v>103049</v>
      </c>
      <c r="H5518" s="196" t="s">
        <v>5675</v>
      </c>
      <c r="I5518" s="196" t="s">
        <v>96</v>
      </c>
      <c r="J5518" s="196" t="s">
        <v>62</v>
      </c>
      <c r="K5518" s="197">
        <v>23.28</v>
      </c>
      <c r="L5518" s="196" t="s">
        <v>63</v>
      </c>
      <c r="M5518"/>
    </row>
    <row r="5519" spans="1:13" ht="13.5" hidden="1" x14ac:dyDescent="0.25">
      <c r="A5519" s="196" t="s">
        <v>3761</v>
      </c>
      <c r="B5519" s="196" t="s">
        <v>3762</v>
      </c>
      <c r="C5519" s="196" t="s">
        <v>5593</v>
      </c>
      <c r="D5519" s="196" t="s">
        <v>5594</v>
      </c>
      <c r="E5519" s="197" t="s">
        <v>11</v>
      </c>
      <c r="F5519" s="196" t="s">
        <v>11</v>
      </c>
      <c r="G5519" s="196">
        <v>103050</v>
      </c>
      <c r="H5519" s="196" t="s">
        <v>5676</v>
      </c>
      <c r="I5519" s="196" t="s">
        <v>96</v>
      </c>
      <c r="J5519" s="196" t="s">
        <v>62</v>
      </c>
      <c r="K5519" s="197">
        <v>31.67</v>
      </c>
      <c r="L5519" s="196" t="s">
        <v>63</v>
      </c>
      <c r="M5519"/>
    </row>
    <row r="5520" spans="1:13" ht="13.5" hidden="1" x14ac:dyDescent="0.25">
      <c r="A5520" s="196" t="s">
        <v>3761</v>
      </c>
      <c r="B5520" s="196" t="s">
        <v>3762</v>
      </c>
      <c r="C5520" s="196" t="s">
        <v>5593</v>
      </c>
      <c r="D5520" s="196" t="s">
        <v>5594</v>
      </c>
      <c r="E5520" s="197" t="s">
        <v>11</v>
      </c>
      <c r="F5520" s="196" t="s">
        <v>11</v>
      </c>
      <c r="G5520" s="196">
        <v>103051</v>
      </c>
      <c r="H5520" s="196" t="s">
        <v>5677</v>
      </c>
      <c r="I5520" s="196" t="s">
        <v>96</v>
      </c>
      <c r="J5520" s="196" t="s">
        <v>62</v>
      </c>
      <c r="K5520" s="197">
        <v>38.29</v>
      </c>
      <c r="L5520" s="196" t="s">
        <v>63</v>
      </c>
      <c r="M5520"/>
    </row>
    <row r="5521" spans="1:13" ht="13.5" hidden="1" x14ac:dyDescent="0.25">
      <c r="A5521" s="196" t="s">
        <v>3761</v>
      </c>
      <c r="B5521" s="196" t="s">
        <v>3762</v>
      </c>
      <c r="C5521" s="196" t="s">
        <v>5593</v>
      </c>
      <c r="D5521" s="196" t="s">
        <v>5594</v>
      </c>
      <c r="E5521" s="197" t="s">
        <v>11</v>
      </c>
      <c r="F5521" s="196" t="s">
        <v>11</v>
      </c>
      <c r="G5521" s="196">
        <v>103052</v>
      </c>
      <c r="H5521" s="196" t="s">
        <v>5678</v>
      </c>
      <c r="I5521" s="196" t="s">
        <v>96</v>
      </c>
      <c r="J5521" s="196" t="s">
        <v>62</v>
      </c>
      <c r="K5521" s="197">
        <v>50.38</v>
      </c>
      <c r="L5521" s="196" t="s">
        <v>63</v>
      </c>
      <c r="M5521"/>
    </row>
    <row r="5522" spans="1:13" ht="13.5" hidden="1" x14ac:dyDescent="0.25">
      <c r="A5522" s="196" t="s">
        <v>3761</v>
      </c>
      <c r="B5522" s="196" t="s">
        <v>3762</v>
      </c>
      <c r="C5522" s="196" t="s">
        <v>5679</v>
      </c>
      <c r="D5522" s="196" t="s">
        <v>5680</v>
      </c>
      <c r="E5522" s="197" t="s">
        <v>11</v>
      </c>
      <c r="F5522" s="196" t="s">
        <v>11</v>
      </c>
      <c r="G5522" s="196">
        <v>95634</v>
      </c>
      <c r="H5522" s="196" t="s">
        <v>5681</v>
      </c>
      <c r="I5522" s="196" t="s">
        <v>96</v>
      </c>
      <c r="J5522" s="196" t="s">
        <v>62</v>
      </c>
      <c r="K5522" s="197">
        <v>221.8</v>
      </c>
      <c r="L5522" s="196" t="s">
        <v>63</v>
      </c>
      <c r="M5522"/>
    </row>
    <row r="5523" spans="1:13" ht="13.5" hidden="1" x14ac:dyDescent="0.25">
      <c r="A5523" s="196" t="s">
        <v>3761</v>
      </c>
      <c r="B5523" s="196" t="s">
        <v>3762</v>
      </c>
      <c r="C5523" s="196" t="s">
        <v>5679</v>
      </c>
      <c r="D5523" s="196" t="s">
        <v>5680</v>
      </c>
      <c r="E5523" s="197" t="s">
        <v>11</v>
      </c>
      <c r="F5523" s="196" t="s">
        <v>11</v>
      </c>
      <c r="G5523" s="196">
        <v>95635</v>
      </c>
      <c r="H5523" s="196" t="s">
        <v>5682</v>
      </c>
      <c r="I5523" s="196" t="s">
        <v>96</v>
      </c>
      <c r="J5523" s="196" t="s">
        <v>62</v>
      </c>
      <c r="K5523" s="197">
        <v>236.01</v>
      </c>
      <c r="L5523" s="196" t="s">
        <v>63</v>
      </c>
      <c r="M5523"/>
    </row>
    <row r="5524" spans="1:13" ht="13.5" hidden="1" x14ac:dyDescent="0.25">
      <c r="A5524" s="196" t="s">
        <v>3761</v>
      </c>
      <c r="B5524" s="196" t="s">
        <v>3762</v>
      </c>
      <c r="C5524" s="196" t="s">
        <v>5679</v>
      </c>
      <c r="D5524" s="196" t="s">
        <v>5680</v>
      </c>
      <c r="E5524" s="197" t="s">
        <v>11</v>
      </c>
      <c r="F5524" s="196" t="s">
        <v>11</v>
      </c>
      <c r="G5524" s="196">
        <v>95636</v>
      </c>
      <c r="H5524" s="196" t="s">
        <v>5683</v>
      </c>
      <c r="I5524" s="196" t="s">
        <v>96</v>
      </c>
      <c r="J5524" s="196" t="s">
        <v>62</v>
      </c>
      <c r="K5524" s="197">
        <v>453.89</v>
      </c>
      <c r="L5524" s="196" t="s">
        <v>63</v>
      </c>
      <c r="M5524"/>
    </row>
    <row r="5525" spans="1:13" ht="13.5" hidden="1" x14ac:dyDescent="0.25">
      <c r="A5525" s="196" t="s">
        <v>3761</v>
      </c>
      <c r="B5525" s="196" t="s">
        <v>3762</v>
      </c>
      <c r="C5525" s="196" t="s">
        <v>5679</v>
      </c>
      <c r="D5525" s="196" t="s">
        <v>5680</v>
      </c>
      <c r="E5525" s="197" t="s">
        <v>11</v>
      </c>
      <c r="F5525" s="196" t="s">
        <v>11</v>
      </c>
      <c r="G5525" s="196">
        <v>95637</v>
      </c>
      <c r="H5525" s="196" t="s">
        <v>5684</v>
      </c>
      <c r="I5525" s="196" t="s">
        <v>96</v>
      </c>
      <c r="J5525" s="196" t="s">
        <v>62</v>
      </c>
      <c r="K5525" s="197">
        <v>595.44000000000005</v>
      </c>
      <c r="L5525" s="196" t="s">
        <v>63</v>
      </c>
      <c r="M5525"/>
    </row>
    <row r="5526" spans="1:13" ht="13.5" hidden="1" x14ac:dyDescent="0.25">
      <c r="A5526" s="196" t="s">
        <v>3761</v>
      </c>
      <c r="B5526" s="196" t="s">
        <v>3762</v>
      </c>
      <c r="C5526" s="196" t="s">
        <v>5679</v>
      </c>
      <c r="D5526" s="196" t="s">
        <v>5680</v>
      </c>
      <c r="E5526" s="197" t="s">
        <v>11</v>
      </c>
      <c r="F5526" s="196" t="s">
        <v>11</v>
      </c>
      <c r="G5526" s="196">
        <v>95638</v>
      </c>
      <c r="H5526" s="196" t="s">
        <v>5685</v>
      </c>
      <c r="I5526" s="196" t="s">
        <v>96</v>
      </c>
      <c r="J5526" s="196" t="s">
        <v>62</v>
      </c>
      <c r="K5526" s="197">
        <v>732.53</v>
      </c>
      <c r="L5526" s="196" t="s">
        <v>63</v>
      </c>
      <c r="M5526"/>
    </row>
    <row r="5527" spans="1:13" ht="13.5" hidden="1" x14ac:dyDescent="0.25">
      <c r="A5527" s="196" t="s">
        <v>3761</v>
      </c>
      <c r="B5527" s="196" t="s">
        <v>3762</v>
      </c>
      <c r="C5527" s="196" t="s">
        <v>5679</v>
      </c>
      <c r="D5527" s="196" t="s">
        <v>5680</v>
      </c>
      <c r="E5527" s="197" t="s">
        <v>11</v>
      </c>
      <c r="F5527" s="196" t="s">
        <v>11</v>
      </c>
      <c r="G5527" s="196">
        <v>95639</v>
      </c>
      <c r="H5527" s="196" t="s">
        <v>5686</v>
      </c>
      <c r="I5527" s="196" t="s">
        <v>96</v>
      </c>
      <c r="J5527" s="196" t="s">
        <v>62</v>
      </c>
      <c r="K5527" s="197">
        <v>993.64</v>
      </c>
      <c r="L5527" s="196" t="s">
        <v>63</v>
      </c>
      <c r="M5527"/>
    </row>
    <row r="5528" spans="1:13" ht="13.5" hidden="1" x14ac:dyDescent="0.25">
      <c r="A5528" s="196" t="s">
        <v>3761</v>
      </c>
      <c r="B5528" s="196" t="s">
        <v>3762</v>
      </c>
      <c r="C5528" s="196" t="s">
        <v>5679</v>
      </c>
      <c r="D5528" s="196" t="s">
        <v>5680</v>
      </c>
      <c r="E5528" s="197" t="s">
        <v>11</v>
      </c>
      <c r="F5528" s="196" t="s">
        <v>11</v>
      </c>
      <c r="G5528" s="196">
        <v>95641</v>
      </c>
      <c r="H5528" s="196" t="s">
        <v>5687</v>
      </c>
      <c r="I5528" s="196" t="s">
        <v>96</v>
      </c>
      <c r="J5528" s="196" t="s">
        <v>62</v>
      </c>
      <c r="K5528" s="197">
        <v>322.67</v>
      </c>
      <c r="L5528" s="196" t="s">
        <v>63</v>
      </c>
      <c r="M5528"/>
    </row>
    <row r="5529" spans="1:13" ht="13.5" hidden="1" x14ac:dyDescent="0.25">
      <c r="A5529" s="196" t="s">
        <v>3761</v>
      </c>
      <c r="B5529" s="196" t="s">
        <v>3762</v>
      </c>
      <c r="C5529" s="196" t="s">
        <v>5679</v>
      </c>
      <c r="D5529" s="196" t="s">
        <v>5680</v>
      </c>
      <c r="E5529" s="197" t="s">
        <v>11</v>
      </c>
      <c r="F5529" s="196" t="s">
        <v>11</v>
      </c>
      <c r="G5529" s="196">
        <v>95642</v>
      </c>
      <c r="H5529" s="196" t="s">
        <v>5688</v>
      </c>
      <c r="I5529" s="196" t="s">
        <v>96</v>
      </c>
      <c r="J5529" s="196" t="s">
        <v>62</v>
      </c>
      <c r="K5529" s="197">
        <v>477.08</v>
      </c>
      <c r="L5529" s="196" t="s">
        <v>63</v>
      </c>
      <c r="M5529"/>
    </row>
    <row r="5530" spans="1:13" ht="13.5" hidden="1" x14ac:dyDescent="0.25">
      <c r="A5530" s="196" t="s">
        <v>3761</v>
      </c>
      <c r="B5530" s="196" t="s">
        <v>3762</v>
      </c>
      <c r="C5530" s="196" t="s">
        <v>5679</v>
      </c>
      <c r="D5530" s="196" t="s">
        <v>5680</v>
      </c>
      <c r="E5530" s="197" t="s">
        <v>11</v>
      </c>
      <c r="F5530" s="196" t="s">
        <v>11</v>
      </c>
      <c r="G5530" s="196">
        <v>95643</v>
      </c>
      <c r="H5530" s="196" t="s">
        <v>5689</v>
      </c>
      <c r="I5530" s="196" t="s">
        <v>96</v>
      </c>
      <c r="J5530" s="196" t="s">
        <v>62</v>
      </c>
      <c r="K5530" s="197">
        <v>622.66999999999996</v>
      </c>
      <c r="L5530" s="196" t="s">
        <v>63</v>
      </c>
      <c r="M5530"/>
    </row>
    <row r="5531" spans="1:13" ht="13.5" hidden="1" x14ac:dyDescent="0.25">
      <c r="A5531" s="196" t="s">
        <v>3761</v>
      </c>
      <c r="B5531" s="196" t="s">
        <v>3762</v>
      </c>
      <c r="C5531" s="196" t="s">
        <v>5679</v>
      </c>
      <c r="D5531" s="196" t="s">
        <v>5680</v>
      </c>
      <c r="E5531" s="197" t="s">
        <v>11</v>
      </c>
      <c r="F5531" s="196" t="s">
        <v>11</v>
      </c>
      <c r="G5531" s="196">
        <v>95644</v>
      </c>
      <c r="H5531" s="196" t="s">
        <v>5690</v>
      </c>
      <c r="I5531" s="196" t="s">
        <v>96</v>
      </c>
      <c r="J5531" s="196" t="s">
        <v>62</v>
      </c>
      <c r="K5531" s="197">
        <v>230.86</v>
      </c>
      <c r="L5531" s="196" t="s">
        <v>63</v>
      </c>
      <c r="M5531"/>
    </row>
    <row r="5532" spans="1:13" ht="13.5" hidden="1" x14ac:dyDescent="0.25">
      <c r="A5532" s="196" t="s">
        <v>3761</v>
      </c>
      <c r="B5532" s="196" t="s">
        <v>3762</v>
      </c>
      <c r="C5532" s="196" t="s">
        <v>5679</v>
      </c>
      <c r="D5532" s="196" t="s">
        <v>5680</v>
      </c>
      <c r="E5532" s="197" t="s">
        <v>11</v>
      </c>
      <c r="F5532" s="196" t="s">
        <v>11</v>
      </c>
      <c r="G5532" s="196">
        <v>95645</v>
      </c>
      <c r="H5532" s="196" t="s">
        <v>5691</v>
      </c>
      <c r="I5532" s="196" t="s">
        <v>96</v>
      </c>
      <c r="J5532" s="196" t="s">
        <v>62</v>
      </c>
      <c r="K5532" s="197">
        <v>418.3</v>
      </c>
      <c r="L5532" s="196" t="s">
        <v>63</v>
      </c>
      <c r="M5532"/>
    </row>
    <row r="5533" spans="1:13" ht="13.5" hidden="1" x14ac:dyDescent="0.25">
      <c r="A5533" s="196" t="s">
        <v>3761</v>
      </c>
      <c r="B5533" s="196" t="s">
        <v>3762</v>
      </c>
      <c r="C5533" s="196" t="s">
        <v>5679</v>
      </c>
      <c r="D5533" s="196" t="s">
        <v>5680</v>
      </c>
      <c r="E5533" s="197" t="s">
        <v>11</v>
      </c>
      <c r="F5533" s="196" t="s">
        <v>11</v>
      </c>
      <c r="G5533" s="196">
        <v>95646</v>
      </c>
      <c r="H5533" s="196" t="s">
        <v>5692</v>
      </c>
      <c r="I5533" s="196" t="s">
        <v>96</v>
      </c>
      <c r="J5533" s="196" t="s">
        <v>62</v>
      </c>
      <c r="K5533" s="197">
        <v>623.16</v>
      </c>
      <c r="L5533" s="196" t="s">
        <v>63</v>
      </c>
      <c r="M5533"/>
    </row>
    <row r="5534" spans="1:13" ht="13.5" hidden="1" x14ac:dyDescent="0.25">
      <c r="A5534" s="196" t="s">
        <v>3761</v>
      </c>
      <c r="B5534" s="196" t="s">
        <v>3762</v>
      </c>
      <c r="C5534" s="196" t="s">
        <v>5679</v>
      </c>
      <c r="D5534" s="196" t="s">
        <v>5680</v>
      </c>
      <c r="E5534" s="197" t="s">
        <v>11</v>
      </c>
      <c r="F5534" s="196" t="s">
        <v>11</v>
      </c>
      <c r="G5534" s="196">
        <v>95647</v>
      </c>
      <c r="H5534" s="196" t="s">
        <v>5693</v>
      </c>
      <c r="I5534" s="196" t="s">
        <v>96</v>
      </c>
      <c r="J5534" s="196" t="s">
        <v>62</v>
      </c>
      <c r="K5534" s="197">
        <v>815.36</v>
      </c>
      <c r="L5534" s="196" t="s">
        <v>63</v>
      </c>
      <c r="M5534"/>
    </row>
    <row r="5535" spans="1:13" ht="13.5" hidden="1" x14ac:dyDescent="0.25">
      <c r="A5535" s="196" t="s">
        <v>3761</v>
      </c>
      <c r="B5535" s="196" t="s">
        <v>3762</v>
      </c>
      <c r="C5535" s="196" t="s">
        <v>5679</v>
      </c>
      <c r="D5535" s="196" t="s">
        <v>5680</v>
      </c>
      <c r="E5535" s="197" t="s">
        <v>11</v>
      </c>
      <c r="F5535" s="196" t="s">
        <v>11</v>
      </c>
      <c r="G5535" s="196">
        <v>95648</v>
      </c>
      <c r="H5535" s="196" t="s">
        <v>5694</v>
      </c>
      <c r="I5535" s="196" t="s">
        <v>96</v>
      </c>
      <c r="J5535" s="196" t="s">
        <v>62</v>
      </c>
      <c r="K5535" s="197">
        <v>613.16</v>
      </c>
      <c r="L5535" s="196" t="s">
        <v>63</v>
      </c>
      <c r="M5535"/>
    </row>
    <row r="5536" spans="1:13" ht="13.5" hidden="1" x14ac:dyDescent="0.25">
      <c r="A5536" s="196" t="s">
        <v>3761</v>
      </c>
      <c r="B5536" s="196" t="s">
        <v>3762</v>
      </c>
      <c r="C5536" s="196" t="s">
        <v>5679</v>
      </c>
      <c r="D5536" s="196" t="s">
        <v>5680</v>
      </c>
      <c r="E5536" s="197" t="s">
        <v>11</v>
      </c>
      <c r="F5536" s="196" t="s">
        <v>11</v>
      </c>
      <c r="G5536" s="196">
        <v>95649</v>
      </c>
      <c r="H5536" s="196" t="s">
        <v>5695</v>
      </c>
      <c r="I5536" s="196" t="s">
        <v>96</v>
      </c>
      <c r="J5536" s="196" t="s">
        <v>62</v>
      </c>
      <c r="K5536" s="199">
        <v>1054.47</v>
      </c>
      <c r="L5536" s="196" t="s">
        <v>63</v>
      </c>
      <c r="M5536"/>
    </row>
    <row r="5537" spans="1:13" ht="13.5" hidden="1" x14ac:dyDescent="0.25">
      <c r="A5537" s="196" t="s">
        <v>3761</v>
      </c>
      <c r="B5537" s="196" t="s">
        <v>3762</v>
      </c>
      <c r="C5537" s="196" t="s">
        <v>5679</v>
      </c>
      <c r="D5537" s="196" t="s">
        <v>5680</v>
      </c>
      <c r="E5537" s="197" t="s">
        <v>11</v>
      </c>
      <c r="F5537" s="196" t="s">
        <v>11</v>
      </c>
      <c r="G5537" s="196">
        <v>95650</v>
      </c>
      <c r="H5537" s="196" t="s">
        <v>5696</v>
      </c>
      <c r="I5537" s="196" t="s">
        <v>96</v>
      </c>
      <c r="J5537" s="196" t="s">
        <v>62</v>
      </c>
      <c r="K5537" s="199">
        <v>1540.05</v>
      </c>
      <c r="L5537" s="196" t="s">
        <v>63</v>
      </c>
      <c r="M5537"/>
    </row>
    <row r="5538" spans="1:13" ht="13.5" hidden="1" x14ac:dyDescent="0.25">
      <c r="A5538" s="196" t="s">
        <v>3761</v>
      </c>
      <c r="B5538" s="196" t="s">
        <v>3762</v>
      </c>
      <c r="C5538" s="196" t="s">
        <v>5679</v>
      </c>
      <c r="D5538" s="196" t="s">
        <v>5680</v>
      </c>
      <c r="E5538" s="197" t="s">
        <v>11</v>
      </c>
      <c r="F5538" s="196" t="s">
        <v>11</v>
      </c>
      <c r="G5538" s="196">
        <v>95651</v>
      </c>
      <c r="H5538" s="196" t="s">
        <v>5697</v>
      </c>
      <c r="I5538" s="196" t="s">
        <v>96</v>
      </c>
      <c r="J5538" s="196" t="s">
        <v>62</v>
      </c>
      <c r="K5538" s="199">
        <v>1999.04</v>
      </c>
      <c r="L5538" s="196" t="s">
        <v>63</v>
      </c>
      <c r="M5538"/>
    </row>
    <row r="5539" spans="1:13" ht="13.5" hidden="1" x14ac:dyDescent="0.25">
      <c r="A5539" s="196" t="s">
        <v>3761</v>
      </c>
      <c r="B5539" s="196" t="s">
        <v>3762</v>
      </c>
      <c r="C5539" s="196" t="s">
        <v>5679</v>
      </c>
      <c r="D5539" s="196" t="s">
        <v>5680</v>
      </c>
      <c r="E5539" s="197" t="s">
        <v>11</v>
      </c>
      <c r="F5539" s="196" t="s">
        <v>11</v>
      </c>
      <c r="G5539" s="196">
        <v>95652</v>
      </c>
      <c r="H5539" s="196" t="s">
        <v>5698</v>
      </c>
      <c r="I5539" s="196" t="s">
        <v>96</v>
      </c>
      <c r="J5539" s="196" t="s">
        <v>62</v>
      </c>
      <c r="K5539" s="197">
        <v>753.77</v>
      </c>
      <c r="L5539" s="196" t="s">
        <v>63</v>
      </c>
      <c r="M5539"/>
    </row>
    <row r="5540" spans="1:13" ht="13.5" hidden="1" x14ac:dyDescent="0.25">
      <c r="A5540" s="196" t="s">
        <v>3761</v>
      </c>
      <c r="B5540" s="196" t="s">
        <v>3762</v>
      </c>
      <c r="C5540" s="196" t="s">
        <v>5679</v>
      </c>
      <c r="D5540" s="196" t="s">
        <v>5680</v>
      </c>
      <c r="E5540" s="197" t="s">
        <v>11</v>
      </c>
      <c r="F5540" s="196" t="s">
        <v>11</v>
      </c>
      <c r="G5540" s="196">
        <v>95653</v>
      </c>
      <c r="H5540" s="196" t="s">
        <v>5699</v>
      </c>
      <c r="I5540" s="196" t="s">
        <v>96</v>
      </c>
      <c r="J5540" s="196" t="s">
        <v>62</v>
      </c>
      <c r="K5540" s="199">
        <v>1333.69</v>
      </c>
      <c r="L5540" s="196" t="s">
        <v>63</v>
      </c>
      <c r="M5540"/>
    </row>
    <row r="5541" spans="1:13" ht="13.5" hidden="1" x14ac:dyDescent="0.25">
      <c r="A5541" s="196" t="s">
        <v>3761</v>
      </c>
      <c r="B5541" s="196" t="s">
        <v>3762</v>
      </c>
      <c r="C5541" s="196" t="s">
        <v>5679</v>
      </c>
      <c r="D5541" s="196" t="s">
        <v>5680</v>
      </c>
      <c r="E5541" s="197" t="s">
        <v>11</v>
      </c>
      <c r="F5541" s="196" t="s">
        <v>11</v>
      </c>
      <c r="G5541" s="196">
        <v>95654</v>
      </c>
      <c r="H5541" s="196" t="s">
        <v>5700</v>
      </c>
      <c r="I5541" s="196" t="s">
        <v>96</v>
      </c>
      <c r="J5541" s="196" t="s">
        <v>62</v>
      </c>
      <c r="K5541" s="199">
        <v>1963.89</v>
      </c>
      <c r="L5541" s="196" t="s">
        <v>63</v>
      </c>
      <c r="M5541"/>
    </row>
    <row r="5542" spans="1:13" ht="13.5" hidden="1" x14ac:dyDescent="0.25">
      <c r="A5542" s="196" t="s">
        <v>3761</v>
      </c>
      <c r="B5542" s="196" t="s">
        <v>3762</v>
      </c>
      <c r="C5542" s="196" t="s">
        <v>5679</v>
      </c>
      <c r="D5542" s="196" t="s">
        <v>5680</v>
      </c>
      <c r="E5542" s="197" t="s">
        <v>11</v>
      </c>
      <c r="F5542" s="196" t="s">
        <v>11</v>
      </c>
      <c r="G5542" s="196">
        <v>95655</v>
      </c>
      <c r="H5542" s="196" t="s">
        <v>5701</v>
      </c>
      <c r="I5542" s="196" t="s">
        <v>96</v>
      </c>
      <c r="J5542" s="196" t="s">
        <v>62</v>
      </c>
      <c r="K5542" s="199">
        <v>2560.17</v>
      </c>
      <c r="L5542" s="196" t="s">
        <v>63</v>
      </c>
      <c r="M5542"/>
    </row>
    <row r="5543" spans="1:13" ht="13.5" hidden="1" x14ac:dyDescent="0.25">
      <c r="A5543" s="196" t="s">
        <v>3761</v>
      </c>
      <c r="B5543" s="196" t="s">
        <v>3762</v>
      </c>
      <c r="C5543" s="196" t="s">
        <v>5679</v>
      </c>
      <c r="D5543" s="196" t="s">
        <v>5680</v>
      </c>
      <c r="E5543" s="197" t="s">
        <v>11</v>
      </c>
      <c r="F5543" s="196" t="s">
        <v>11</v>
      </c>
      <c r="G5543" s="196">
        <v>95657</v>
      </c>
      <c r="H5543" s="196" t="s">
        <v>5702</v>
      </c>
      <c r="I5543" s="196" t="s">
        <v>96</v>
      </c>
      <c r="J5543" s="196" t="s">
        <v>62</v>
      </c>
      <c r="K5543" s="197">
        <v>330.92</v>
      </c>
      <c r="L5543" s="196" t="s">
        <v>63</v>
      </c>
      <c r="M5543"/>
    </row>
    <row r="5544" spans="1:13" ht="13.5" hidden="1" x14ac:dyDescent="0.25">
      <c r="A5544" s="196" t="s">
        <v>3761</v>
      </c>
      <c r="B5544" s="196" t="s">
        <v>3762</v>
      </c>
      <c r="C5544" s="196" t="s">
        <v>5679</v>
      </c>
      <c r="D5544" s="196" t="s">
        <v>5680</v>
      </c>
      <c r="E5544" s="197" t="s">
        <v>11</v>
      </c>
      <c r="F5544" s="196" t="s">
        <v>11</v>
      </c>
      <c r="G5544" s="196">
        <v>95658</v>
      </c>
      <c r="H5544" s="196" t="s">
        <v>5703</v>
      </c>
      <c r="I5544" s="196" t="s">
        <v>96</v>
      </c>
      <c r="J5544" s="196" t="s">
        <v>62</v>
      </c>
      <c r="K5544" s="197">
        <v>598.14</v>
      </c>
      <c r="L5544" s="196" t="s">
        <v>63</v>
      </c>
      <c r="M5544"/>
    </row>
    <row r="5545" spans="1:13" ht="13.5" hidden="1" x14ac:dyDescent="0.25">
      <c r="A5545" s="196" t="s">
        <v>3761</v>
      </c>
      <c r="B5545" s="196" t="s">
        <v>3762</v>
      </c>
      <c r="C5545" s="196" t="s">
        <v>5679</v>
      </c>
      <c r="D5545" s="196" t="s">
        <v>5680</v>
      </c>
      <c r="E5545" s="197" t="s">
        <v>11</v>
      </c>
      <c r="F5545" s="196" t="s">
        <v>11</v>
      </c>
      <c r="G5545" s="196">
        <v>95659</v>
      </c>
      <c r="H5545" s="196" t="s">
        <v>5704</v>
      </c>
      <c r="I5545" s="196" t="s">
        <v>96</v>
      </c>
      <c r="J5545" s="196" t="s">
        <v>62</v>
      </c>
      <c r="K5545" s="197">
        <v>889.03</v>
      </c>
      <c r="L5545" s="196" t="s">
        <v>63</v>
      </c>
      <c r="M5545"/>
    </row>
    <row r="5546" spans="1:13" ht="13.5" hidden="1" x14ac:dyDescent="0.25">
      <c r="A5546" s="196" t="s">
        <v>3761</v>
      </c>
      <c r="B5546" s="196" t="s">
        <v>3762</v>
      </c>
      <c r="C5546" s="196" t="s">
        <v>5679</v>
      </c>
      <c r="D5546" s="196" t="s">
        <v>5680</v>
      </c>
      <c r="E5546" s="197" t="s">
        <v>11</v>
      </c>
      <c r="F5546" s="196" t="s">
        <v>11</v>
      </c>
      <c r="G5546" s="196">
        <v>95660</v>
      </c>
      <c r="H5546" s="196" t="s">
        <v>5705</v>
      </c>
      <c r="I5546" s="196" t="s">
        <v>96</v>
      </c>
      <c r="J5546" s="196" t="s">
        <v>62</v>
      </c>
      <c r="K5546" s="199">
        <v>1163.6400000000001</v>
      </c>
      <c r="L5546" s="196" t="s">
        <v>63</v>
      </c>
      <c r="M5546"/>
    </row>
    <row r="5547" spans="1:13" ht="13.5" hidden="1" x14ac:dyDescent="0.25">
      <c r="A5547" s="196" t="s">
        <v>3761</v>
      </c>
      <c r="B5547" s="196" t="s">
        <v>3762</v>
      </c>
      <c r="C5547" s="196" t="s">
        <v>5679</v>
      </c>
      <c r="D5547" s="196" t="s">
        <v>5680</v>
      </c>
      <c r="E5547" s="197" t="s">
        <v>11</v>
      </c>
      <c r="F5547" s="196" t="s">
        <v>11</v>
      </c>
      <c r="G5547" s="196">
        <v>95661</v>
      </c>
      <c r="H5547" s="196" t="s">
        <v>5706</v>
      </c>
      <c r="I5547" s="196" t="s">
        <v>96</v>
      </c>
      <c r="J5547" s="196" t="s">
        <v>62</v>
      </c>
      <c r="K5547" s="197">
        <v>401.95</v>
      </c>
      <c r="L5547" s="196" t="s">
        <v>63</v>
      </c>
      <c r="M5547"/>
    </row>
    <row r="5548" spans="1:13" ht="13.5" hidden="1" x14ac:dyDescent="0.25">
      <c r="A5548" s="196" t="s">
        <v>3761</v>
      </c>
      <c r="B5548" s="196" t="s">
        <v>3762</v>
      </c>
      <c r="C5548" s="196" t="s">
        <v>5679</v>
      </c>
      <c r="D5548" s="196" t="s">
        <v>5680</v>
      </c>
      <c r="E5548" s="197" t="s">
        <v>11</v>
      </c>
      <c r="F5548" s="196" t="s">
        <v>11</v>
      </c>
      <c r="G5548" s="196">
        <v>95662</v>
      </c>
      <c r="H5548" s="196" t="s">
        <v>5707</v>
      </c>
      <c r="I5548" s="196" t="s">
        <v>96</v>
      </c>
      <c r="J5548" s="196" t="s">
        <v>62</v>
      </c>
      <c r="K5548" s="197">
        <v>738.74</v>
      </c>
      <c r="L5548" s="196" t="s">
        <v>63</v>
      </c>
      <c r="M5548"/>
    </row>
    <row r="5549" spans="1:13" ht="13.5" hidden="1" x14ac:dyDescent="0.25">
      <c r="A5549" s="196" t="s">
        <v>3761</v>
      </c>
      <c r="B5549" s="196" t="s">
        <v>3762</v>
      </c>
      <c r="C5549" s="196" t="s">
        <v>5679</v>
      </c>
      <c r="D5549" s="196" t="s">
        <v>5680</v>
      </c>
      <c r="E5549" s="197" t="s">
        <v>11</v>
      </c>
      <c r="F5549" s="196" t="s">
        <v>11</v>
      </c>
      <c r="G5549" s="196">
        <v>95663</v>
      </c>
      <c r="H5549" s="196" t="s">
        <v>5708</v>
      </c>
      <c r="I5549" s="196" t="s">
        <v>96</v>
      </c>
      <c r="J5549" s="196" t="s">
        <v>62</v>
      </c>
      <c r="K5549" s="199">
        <v>1103.5899999999999</v>
      </c>
      <c r="L5549" s="196" t="s">
        <v>63</v>
      </c>
      <c r="M5549"/>
    </row>
    <row r="5550" spans="1:13" ht="13.5" hidden="1" x14ac:dyDescent="0.25">
      <c r="A5550" s="196" t="s">
        <v>3761</v>
      </c>
      <c r="B5550" s="196" t="s">
        <v>3762</v>
      </c>
      <c r="C5550" s="196" t="s">
        <v>5679</v>
      </c>
      <c r="D5550" s="196" t="s">
        <v>5680</v>
      </c>
      <c r="E5550" s="197" t="s">
        <v>11</v>
      </c>
      <c r="F5550" s="196" t="s">
        <v>11</v>
      </c>
      <c r="G5550" s="196">
        <v>95664</v>
      </c>
      <c r="H5550" s="196" t="s">
        <v>5709</v>
      </c>
      <c r="I5550" s="196" t="s">
        <v>96</v>
      </c>
      <c r="J5550" s="196" t="s">
        <v>62</v>
      </c>
      <c r="K5550" s="199">
        <v>1446.79</v>
      </c>
      <c r="L5550" s="196" t="s">
        <v>63</v>
      </c>
      <c r="M5550"/>
    </row>
    <row r="5551" spans="1:13" ht="13.5" hidden="1" x14ac:dyDescent="0.25">
      <c r="A5551" s="196" t="s">
        <v>3761</v>
      </c>
      <c r="B5551" s="196" t="s">
        <v>3762</v>
      </c>
      <c r="C5551" s="196" t="s">
        <v>5679</v>
      </c>
      <c r="D5551" s="196" t="s">
        <v>5680</v>
      </c>
      <c r="E5551" s="197" t="s">
        <v>11</v>
      </c>
      <c r="F5551" s="196" t="s">
        <v>11</v>
      </c>
      <c r="G5551" s="196">
        <v>95665</v>
      </c>
      <c r="H5551" s="196" t="s">
        <v>5710</v>
      </c>
      <c r="I5551" s="196" t="s">
        <v>96</v>
      </c>
      <c r="J5551" s="196" t="s">
        <v>62</v>
      </c>
      <c r="K5551" s="197">
        <v>365.39</v>
      </c>
      <c r="L5551" s="196" t="s">
        <v>63</v>
      </c>
      <c r="M5551"/>
    </row>
    <row r="5552" spans="1:13" ht="13.5" hidden="1" x14ac:dyDescent="0.25">
      <c r="A5552" s="196" t="s">
        <v>3761</v>
      </c>
      <c r="B5552" s="196" t="s">
        <v>3762</v>
      </c>
      <c r="C5552" s="196" t="s">
        <v>5679</v>
      </c>
      <c r="D5552" s="196" t="s">
        <v>5680</v>
      </c>
      <c r="E5552" s="197" t="s">
        <v>11</v>
      </c>
      <c r="F5552" s="196" t="s">
        <v>11</v>
      </c>
      <c r="G5552" s="196">
        <v>95666</v>
      </c>
      <c r="H5552" s="196" t="s">
        <v>5711</v>
      </c>
      <c r="I5552" s="196" t="s">
        <v>96</v>
      </c>
      <c r="J5552" s="196" t="s">
        <v>62</v>
      </c>
      <c r="K5552" s="197">
        <v>643.94000000000005</v>
      </c>
      <c r="L5552" s="196" t="s">
        <v>63</v>
      </c>
      <c r="M5552"/>
    </row>
    <row r="5553" spans="1:13" ht="13.5" hidden="1" x14ac:dyDescent="0.25">
      <c r="A5553" s="196" t="s">
        <v>3761</v>
      </c>
      <c r="B5553" s="196" t="s">
        <v>3762</v>
      </c>
      <c r="C5553" s="196" t="s">
        <v>5679</v>
      </c>
      <c r="D5553" s="196" t="s">
        <v>5680</v>
      </c>
      <c r="E5553" s="197" t="s">
        <v>11</v>
      </c>
      <c r="F5553" s="196" t="s">
        <v>11</v>
      </c>
      <c r="G5553" s="196">
        <v>95667</v>
      </c>
      <c r="H5553" s="196" t="s">
        <v>5712</v>
      </c>
      <c r="I5553" s="196" t="s">
        <v>96</v>
      </c>
      <c r="J5553" s="196" t="s">
        <v>62</v>
      </c>
      <c r="K5553" s="197">
        <v>953.07</v>
      </c>
      <c r="L5553" s="196" t="s">
        <v>63</v>
      </c>
      <c r="M5553"/>
    </row>
    <row r="5554" spans="1:13" ht="13.5" hidden="1" x14ac:dyDescent="0.25">
      <c r="A5554" s="196" t="s">
        <v>3761</v>
      </c>
      <c r="B5554" s="196" t="s">
        <v>3762</v>
      </c>
      <c r="C5554" s="196" t="s">
        <v>5679</v>
      </c>
      <c r="D5554" s="196" t="s">
        <v>5680</v>
      </c>
      <c r="E5554" s="197" t="s">
        <v>11</v>
      </c>
      <c r="F5554" s="196" t="s">
        <v>11</v>
      </c>
      <c r="G5554" s="196">
        <v>95668</v>
      </c>
      <c r="H5554" s="196" t="s">
        <v>5713</v>
      </c>
      <c r="I5554" s="196" t="s">
        <v>96</v>
      </c>
      <c r="J5554" s="196" t="s">
        <v>62</v>
      </c>
      <c r="K5554" s="199">
        <v>1243.5999999999999</v>
      </c>
      <c r="L5554" s="196" t="s">
        <v>63</v>
      </c>
      <c r="M5554"/>
    </row>
    <row r="5555" spans="1:13" ht="13.5" hidden="1" x14ac:dyDescent="0.25">
      <c r="A5555" s="196" t="s">
        <v>3761</v>
      </c>
      <c r="B5555" s="196" t="s">
        <v>3762</v>
      </c>
      <c r="C5555" s="196" t="s">
        <v>5679</v>
      </c>
      <c r="D5555" s="196" t="s">
        <v>5680</v>
      </c>
      <c r="E5555" s="197" t="s">
        <v>11</v>
      </c>
      <c r="F5555" s="196" t="s">
        <v>11</v>
      </c>
      <c r="G5555" s="196">
        <v>95669</v>
      </c>
      <c r="H5555" s="196" t="s">
        <v>5714</v>
      </c>
      <c r="I5555" s="196" t="s">
        <v>96</v>
      </c>
      <c r="J5555" s="196" t="s">
        <v>62</v>
      </c>
      <c r="K5555" s="197">
        <v>433.25</v>
      </c>
      <c r="L5555" s="196" t="s">
        <v>63</v>
      </c>
      <c r="M5555"/>
    </row>
    <row r="5556" spans="1:13" ht="13.5" hidden="1" x14ac:dyDescent="0.25">
      <c r="A5556" s="196" t="s">
        <v>3761</v>
      </c>
      <c r="B5556" s="196" t="s">
        <v>3762</v>
      </c>
      <c r="C5556" s="196" t="s">
        <v>5679</v>
      </c>
      <c r="D5556" s="196" t="s">
        <v>5680</v>
      </c>
      <c r="E5556" s="197" t="s">
        <v>11</v>
      </c>
      <c r="F5556" s="196" t="s">
        <v>11</v>
      </c>
      <c r="G5556" s="196">
        <v>95670</v>
      </c>
      <c r="H5556" s="196" t="s">
        <v>5715</v>
      </c>
      <c r="I5556" s="196" t="s">
        <v>96</v>
      </c>
      <c r="J5556" s="196" t="s">
        <v>62</v>
      </c>
      <c r="K5556" s="197">
        <v>778.35</v>
      </c>
      <c r="L5556" s="196" t="s">
        <v>63</v>
      </c>
      <c r="M5556"/>
    </row>
    <row r="5557" spans="1:13" ht="13.5" hidden="1" x14ac:dyDescent="0.25">
      <c r="A5557" s="196" t="s">
        <v>3761</v>
      </c>
      <c r="B5557" s="196" t="s">
        <v>3762</v>
      </c>
      <c r="C5557" s="196" t="s">
        <v>5679</v>
      </c>
      <c r="D5557" s="196" t="s">
        <v>5680</v>
      </c>
      <c r="E5557" s="197" t="s">
        <v>11</v>
      </c>
      <c r="F5557" s="196" t="s">
        <v>11</v>
      </c>
      <c r="G5557" s="196">
        <v>95671</v>
      </c>
      <c r="H5557" s="196" t="s">
        <v>5716</v>
      </c>
      <c r="I5557" s="196" t="s">
        <v>96</v>
      </c>
      <c r="J5557" s="196" t="s">
        <v>62</v>
      </c>
      <c r="K5557" s="199">
        <v>1157.92</v>
      </c>
      <c r="L5557" s="196" t="s">
        <v>63</v>
      </c>
      <c r="M5557"/>
    </row>
    <row r="5558" spans="1:13" ht="13.5" hidden="1" x14ac:dyDescent="0.25">
      <c r="A5558" s="196" t="s">
        <v>3761</v>
      </c>
      <c r="B5558" s="196" t="s">
        <v>3762</v>
      </c>
      <c r="C5558" s="196" t="s">
        <v>5679</v>
      </c>
      <c r="D5558" s="196" t="s">
        <v>5680</v>
      </c>
      <c r="E5558" s="197" t="s">
        <v>11</v>
      </c>
      <c r="F5558" s="196" t="s">
        <v>11</v>
      </c>
      <c r="G5558" s="196">
        <v>95672</v>
      </c>
      <c r="H5558" s="196" t="s">
        <v>5717</v>
      </c>
      <c r="I5558" s="196" t="s">
        <v>96</v>
      </c>
      <c r="J5558" s="196" t="s">
        <v>62</v>
      </c>
      <c r="K5558" s="199">
        <v>1514.16</v>
      </c>
      <c r="L5558" s="196" t="s">
        <v>63</v>
      </c>
      <c r="M5558"/>
    </row>
    <row r="5559" spans="1:13" ht="13.5" hidden="1" x14ac:dyDescent="0.25">
      <c r="A5559" s="196" t="s">
        <v>3761</v>
      </c>
      <c r="B5559" s="196" t="s">
        <v>3762</v>
      </c>
      <c r="C5559" s="196" t="s">
        <v>5679</v>
      </c>
      <c r="D5559" s="196" t="s">
        <v>5680</v>
      </c>
      <c r="E5559" s="197" t="s">
        <v>11</v>
      </c>
      <c r="F5559" s="196" t="s">
        <v>11</v>
      </c>
      <c r="G5559" s="196">
        <v>95673</v>
      </c>
      <c r="H5559" s="196" t="s">
        <v>5718</v>
      </c>
      <c r="I5559" s="196" t="s">
        <v>96</v>
      </c>
      <c r="J5559" s="196" t="s">
        <v>62</v>
      </c>
      <c r="K5559" s="197">
        <v>120.32</v>
      </c>
      <c r="L5559" s="196" t="s">
        <v>63</v>
      </c>
      <c r="M5559"/>
    </row>
    <row r="5560" spans="1:13" ht="13.5" hidden="1" x14ac:dyDescent="0.25">
      <c r="A5560" s="196" t="s">
        <v>3761</v>
      </c>
      <c r="B5560" s="196" t="s">
        <v>3762</v>
      </c>
      <c r="C5560" s="196" t="s">
        <v>5679</v>
      </c>
      <c r="D5560" s="196" t="s">
        <v>5680</v>
      </c>
      <c r="E5560" s="197" t="s">
        <v>11</v>
      </c>
      <c r="F5560" s="196" t="s">
        <v>11</v>
      </c>
      <c r="G5560" s="196">
        <v>95674</v>
      </c>
      <c r="H5560" s="196" t="s">
        <v>5719</v>
      </c>
      <c r="I5560" s="196" t="s">
        <v>96</v>
      </c>
      <c r="J5560" s="196" t="s">
        <v>62</v>
      </c>
      <c r="K5560" s="197">
        <v>126.98</v>
      </c>
      <c r="L5560" s="196" t="s">
        <v>63</v>
      </c>
      <c r="M5560"/>
    </row>
    <row r="5561" spans="1:13" ht="13.5" hidden="1" x14ac:dyDescent="0.25">
      <c r="A5561" s="196" t="s">
        <v>3761</v>
      </c>
      <c r="B5561" s="196" t="s">
        <v>3762</v>
      </c>
      <c r="C5561" s="196" t="s">
        <v>5679</v>
      </c>
      <c r="D5561" s="196" t="s">
        <v>5680</v>
      </c>
      <c r="E5561" s="197" t="s">
        <v>11</v>
      </c>
      <c r="F5561" s="196" t="s">
        <v>11</v>
      </c>
      <c r="G5561" s="196">
        <v>95675</v>
      </c>
      <c r="H5561" s="196" t="s">
        <v>5720</v>
      </c>
      <c r="I5561" s="196" t="s">
        <v>96</v>
      </c>
      <c r="J5561" s="196" t="s">
        <v>62</v>
      </c>
      <c r="K5561" s="197">
        <v>156.72</v>
      </c>
      <c r="L5561" s="196" t="s">
        <v>63</v>
      </c>
      <c r="M5561"/>
    </row>
    <row r="5562" spans="1:13" ht="13.5" hidden="1" x14ac:dyDescent="0.25">
      <c r="A5562" s="196" t="s">
        <v>3761</v>
      </c>
      <c r="B5562" s="196" t="s">
        <v>3762</v>
      </c>
      <c r="C5562" s="196" t="s">
        <v>5679</v>
      </c>
      <c r="D5562" s="196" t="s">
        <v>5680</v>
      </c>
      <c r="E5562" s="197" t="s">
        <v>11</v>
      </c>
      <c r="F5562" s="196" t="s">
        <v>11</v>
      </c>
      <c r="G5562" s="196">
        <v>95676</v>
      </c>
      <c r="H5562" s="196" t="s">
        <v>5721</v>
      </c>
      <c r="I5562" s="196" t="s">
        <v>96</v>
      </c>
      <c r="J5562" s="196" t="s">
        <v>62</v>
      </c>
      <c r="K5562" s="197">
        <v>143.09</v>
      </c>
      <c r="L5562" s="196" t="s">
        <v>63</v>
      </c>
      <c r="M5562"/>
    </row>
    <row r="5563" spans="1:13" ht="13.5" hidden="1" x14ac:dyDescent="0.25">
      <c r="A5563" s="196" t="s">
        <v>3761</v>
      </c>
      <c r="B5563" s="196" t="s">
        <v>3762</v>
      </c>
      <c r="C5563" s="196" t="s">
        <v>5679</v>
      </c>
      <c r="D5563" s="196" t="s">
        <v>5680</v>
      </c>
      <c r="E5563" s="197" t="s">
        <v>11</v>
      </c>
      <c r="F5563" s="196" t="s">
        <v>11</v>
      </c>
      <c r="G5563" s="196">
        <v>97741</v>
      </c>
      <c r="H5563" s="196" t="s">
        <v>5722</v>
      </c>
      <c r="I5563" s="196" t="s">
        <v>96</v>
      </c>
      <c r="J5563" s="196" t="s">
        <v>62</v>
      </c>
      <c r="K5563" s="197">
        <v>182.52</v>
      </c>
      <c r="L5563" s="196" t="s">
        <v>63</v>
      </c>
      <c r="M5563"/>
    </row>
    <row r="5564" spans="1:13" ht="13.5" hidden="1" x14ac:dyDescent="0.25">
      <c r="A5564" s="196" t="s">
        <v>3761</v>
      </c>
      <c r="B5564" s="196" t="s">
        <v>3762</v>
      </c>
      <c r="C5564" s="196" t="s">
        <v>5679</v>
      </c>
      <c r="D5564" s="196" t="s">
        <v>5680</v>
      </c>
      <c r="E5564" s="197" t="s">
        <v>11</v>
      </c>
      <c r="F5564" s="196" t="s">
        <v>11</v>
      </c>
      <c r="G5564" s="196">
        <v>104992</v>
      </c>
      <c r="H5564" s="196" t="s">
        <v>5723</v>
      </c>
      <c r="I5564" s="196" t="s">
        <v>96</v>
      </c>
      <c r="J5564" s="196" t="s">
        <v>62</v>
      </c>
      <c r="K5564" s="199">
        <v>1165.6099999999999</v>
      </c>
      <c r="L5564" s="196" t="s">
        <v>63</v>
      </c>
      <c r="M5564"/>
    </row>
    <row r="5565" spans="1:13" ht="13.5" hidden="1" x14ac:dyDescent="0.25">
      <c r="A5565" s="196" t="s">
        <v>3761</v>
      </c>
      <c r="B5565" s="196" t="s">
        <v>3762</v>
      </c>
      <c r="C5565" s="196" t="s">
        <v>5679</v>
      </c>
      <c r="D5565" s="196" t="s">
        <v>5680</v>
      </c>
      <c r="E5565" s="197" t="s">
        <v>11</v>
      </c>
      <c r="F5565" s="196" t="s">
        <v>11</v>
      </c>
      <c r="G5565" s="196">
        <v>104997</v>
      </c>
      <c r="H5565" s="196" t="s">
        <v>5724</v>
      </c>
      <c r="I5565" s="196" t="s">
        <v>96</v>
      </c>
      <c r="J5565" s="196" t="s">
        <v>62</v>
      </c>
      <c r="K5565" s="197">
        <v>391.26</v>
      </c>
      <c r="L5565" s="196" t="s">
        <v>63</v>
      </c>
      <c r="M5565"/>
    </row>
    <row r="5566" spans="1:13" ht="13.5" hidden="1" x14ac:dyDescent="0.25">
      <c r="A5566" s="196" t="s">
        <v>3761</v>
      </c>
      <c r="B5566" s="196" t="s">
        <v>3762</v>
      </c>
      <c r="C5566" s="196" t="s">
        <v>5679</v>
      </c>
      <c r="D5566" s="196" t="s">
        <v>5680</v>
      </c>
      <c r="E5566" s="197" t="s">
        <v>11</v>
      </c>
      <c r="F5566" s="196" t="s">
        <v>11</v>
      </c>
      <c r="G5566" s="196">
        <v>104998</v>
      </c>
      <c r="H5566" s="196" t="s">
        <v>5725</v>
      </c>
      <c r="I5566" s="196" t="s">
        <v>96</v>
      </c>
      <c r="J5566" s="196" t="s">
        <v>62</v>
      </c>
      <c r="K5566" s="197">
        <v>517.96</v>
      </c>
      <c r="L5566" s="196" t="s">
        <v>63</v>
      </c>
      <c r="M5566"/>
    </row>
    <row r="5567" spans="1:13" ht="13.5" hidden="1" x14ac:dyDescent="0.25">
      <c r="A5567" s="196" t="s">
        <v>3761</v>
      </c>
      <c r="B5567" s="196" t="s">
        <v>3762</v>
      </c>
      <c r="C5567" s="196" t="s">
        <v>5679</v>
      </c>
      <c r="D5567" s="196" t="s">
        <v>5680</v>
      </c>
      <c r="E5567" s="197" t="s">
        <v>11</v>
      </c>
      <c r="F5567" s="196" t="s">
        <v>11</v>
      </c>
      <c r="G5567" s="196">
        <v>105135</v>
      </c>
      <c r="H5567" s="196" t="s">
        <v>5726</v>
      </c>
      <c r="I5567" s="196" t="s">
        <v>96</v>
      </c>
      <c r="J5567" s="196" t="s">
        <v>62</v>
      </c>
      <c r="K5567" s="197">
        <v>838.43</v>
      </c>
      <c r="L5567" s="196" t="s">
        <v>63</v>
      </c>
      <c r="M5567"/>
    </row>
    <row r="5568" spans="1:13" ht="13.5" hidden="1" x14ac:dyDescent="0.25">
      <c r="A5568" s="196" t="s">
        <v>3761</v>
      </c>
      <c r="B5568" s="196" t="s">
        <v>3762</v>
      </c>
      <c r="C5568" s="196" t="s">
        <v>3608</v>
      </c>
      <c r="D5568" s="196" t="s">
        <v>5727</v>
      </c>
      <c r="E5568" s="197" t="s">
        <v>11</v>
      </c>
      <c r="F5568" s="196" t="s">
        <v>11</v>
      </c>
      <c r="G5568" s="196">
        <v>90436</v>
      </c>
      <c r="H5568" s="196" t="s">
        <v>5728</v>
      </c>
      <c r="I5568" s="196" t="s">
        <v>96</v>
      </c>
      <c r="J5568" s="196" t="s">
        <v>62</v>
      </c>
      <c r="K5568" s="197">
        <v>20.16</v>
      </c>
      <c r="L5568" s="196" t="s">
        <v>63</v>
      </c>
      <c r="M5568"/>
    </row>
    <row r="5569" spans="1:13" ht="13.5" hidden="1" x14ac:dyDescent="0.25">
      <c r="A5569" s="196" t="s">
        <v>3761</v>
      </c>
      <c r="B5569" s="196" t="s">
        <v>3762</v>
      </c>
      <c r="C5569" s="196" t="s">
        <v>3608</v>
      </c>
      <c r="D5569" s="196" t="s">
        <v>5727</v>
      </c>
      <c r="E5569" s="197" t="s">
        <v>11</v>
      </c>
      <c r="F5569" s="196" t="s">
        <v>11</v>
      </c>
      <c r="G5569" s="196">
        <v>90437</v>
      </c>
      <c r="H5569" s="196" t="s">
        <v>5729</v>
      </c>
      <c r="I5569" s="196" t="s">
        <v>96</v>
      </c>
      <c r="J5569" s="196" t="s">
        <v>62</v>
      </c>
      <c r="K5569" s="197">
        <v>53.74</v>
      </c>
      <c r="L5569" s="196" t="s">
        <v>63</v>
      </c>
      <c r="M5569"/>
    </row>
    <row r="5570" spans="1:13" ht="13.5" hidden="1" x14ac:dyDescent="0.25">
      <c r="A5570" s="196" t="s">
        <v>3761</v>
      </c>
      <c r="B5570" s="196" t="s">
        <v>3762</v>
      </c>
      <c r="C5570" s="196" t="s">
        <v>3608</v>
      </c>
      <c r="D5570" s="196" t="s">
        <v>5727</v>
      </c>
      <c r="E5570" s="197" t="s">
        <v>11</v>
      </c>
      <c r="F5570" s="196" t="s">
        <v>11</v>
      </c>
      <c r="G5570" s="196">
        <v>90438</v>
      </c>
      <c r="H5570" s="196" t="s">
        <v>5730</v>
      </c>
      <c r="I5570" s="196" t="s">
        <v>96</v>
      </c>
      <c r="J5570" s="196" t="s">
        <v>62</v>
      </c>
      <c r="K5570" s="197">
        <v>78.5</v>
      </c>
      <c r="L5570" s="196" t="s">
        <v>63</v>
      </c>
      <c r="M5570"/>
    </row>
    <row r="5571" spans="1:13" ht="13.5" hidden="1" x14ac:dyDescent="0.25">
      <c r="A5571" s="196" t="s">
        <v>3761</v>
      </c>
      <c r="B5571" s="196" t="s">
        <v>3762</v>
      </c>
      <c r="C5571" s="196" t="s">
        <v>3608</v>
      </c>
      <c r="D5571" s="196" t="s">
        <v>5727</v>
      </c>
      <c r="E5571" s="197" t="s">
        <v>11</v>
      </c>
      <c r="F5571" s="196" t="s">
        <v>11</v>
      </c>
      <c r="G5571" s="196">
        <v>90439</v>
      </c>
      <c r="H5571" s="196" t="s">
        <v>5731</v>
      </c>
      <c r="I5571" s="196" t="s">
        <v>96</v>
      </c>
      <c r="J5571" s="196" t="s">
        <v>62</v>
      </c>
      <c r="K5571" s="197">
        <v>11.45</v>
      </c>
      <c r="L5571" s="196" t="s">
        <v>63</v>
      </c>
      <c r="M5571"/>
    </row>
    <row r="5572" spans="1:13" ht="13.5" hidden="1" x14ac:dyDescent="0.25">
      <c r="A5572" s="196" t="s">
        <v>3761</v>
      </c>
      <c r="B5572" s="196" t="s">
        <v>3762</v>
      </c>
      <c r="C5572" s="196" t="s">
        <v>3608</v>
      </c>
      <c r="D5572" s="196" t="s">
        <v>5727</v>
      </c>
      <c r="E5572" s="197" t="s">
        <v>11</v>
      </c>
      <c r="F5572" s="196" t="s">
        <v>11</v>
      </c>
      <c r="G5572" s="196">
        <v>90440</v>
      </c>
      <c r="H5572" s="196" t="s">
        <v>5732</v>
      </c>
      <c r="I5572" s="196" t="s">
        <v>96</v>
      </c>
      <c r="J5572" s="196" t="s">
        <v>62</v>
      </c>
      <c r="K5572" s="197">
        <v>30.53</v>
      </c>
      <c r="L5572" s="196" t="s">
        <v>63</v>
      </c>
      <c r="M5572"/>
    </row>
    <row r="5573" spans="1:13" ht="13.5" hidden="1" x14ac:dyDescent="0.25">
      <c r="A5573" s="196" t="s">
        <v>3761</v>
      </c>
      <c r="B5573" s="196" t="s">
        <v>3762</v>
      </c>
      <c r="C5573" s="196" t="s">
        <v>3608</v>
      </c>
      <c r="D5573" s="196" t="s">
        <v>5727</v>
      </c>
      <c r="E5573" s="197" t="s">
        <v>11</v>
      </c>
      <c r="F5573" s="196" t="s">
        <v>11</v>
      </c>
      <c r="G5573" s="196">
        <v>90441</v>
      </c>
      <c r="H5573" s="196" t="s">
        <v>5733</v>
      </c>
      <c r="I5573" s="196" t="s">
        <v>96</v>
      </c>
      <c r="J5573" s="196" t="s">
        <v>62</v>
      </c>
      <c r="K5573" s="197">
        <v>44.58</v>
      </c>
      <c r="L5573" s="196" t="s">
        <v>63</v>
      </c>
      <c r="M5573"/>
    </row>
    <row r="5574" spans="1:13" ht="13.5" hidden="1" x14ac:dyDescent="0.25">
      <c r="A5574" s="196" t="s">
        <v>3761</v>
      </c>
      <c r="B5574" s="196" t="s">
        <v>3762</v>
      </c>
      <c r="C5574" s="196" t="s">
        <v>3608</v>
      </c>
      <c r="D5574" s="196" t="s">
        <v>5727</v>
      </c>
      <c r="E5574" s="197" t="s">
        <v>11</v>
      </c>
      <c r="F5574" s="196" t="s">
        <v>11</v>
      </c>
      <c r="G5574" s="196">
        <v>90443</v>
      </c>
      <c r="H5574" s="196" t="s">
        <v>5734</v>
      </c>
      <c r="I5574" s="196" t="s">
        <v>9</v>
      </c>
      <c r="J5574" s="196" t="s">
        <v>62</v>
      </c>
      <c r="K5574" s="197">
        <v>10.82</v>
      </c>
      <c r="L5574" s="196" t="s">
        <v>63</v>
      </c>
      <c r="M5574"/>
    </row>
    <row r="5575" spans="1:13" ht="13.5" hidden="1" x14ac:dyDescent="0.25">
      <c r="A5575" s="196" t="s">
        <v>3761</v>
      </c>
      <c r="B5575" s="196" t="s">
        <v>3762</v>
      </c>
      <c r="C5575" s="196" t="s">
        <v>3608</v>
      </c>
      <c r="D5575" s="196" t="s">
        <v>5727</v>
      </c>
      <c r="E5575" s="197" t="s">
        <v>11</v>
      </c>
      <c r="F5575" s="196" t="s">
        <v>11</v>
      </c>
      <c r="G5575" s="196">
        <v>90444</v>
      </c>
      <c r="H5575" s="196" t="s">
        <v>5735</v>
      </c>
      <c r="I5575" s="196" t="s">
        <v>9</v>
      </c>
      <c r="J5575" s="196" t="s">
        <v>62</v>
      </c>
      <c r="K5575" s="197">
        <v>15.55</v>
      </c>
      <c r="L5575" s="196" t="s">
        <v>63</v>
      </c>
      <c r="M5575"/>
    </row>
    <row r="5576" spans="1:13" ht="13.5" hidden="1" x14ac:dyDescent="0.25">
      <c r="A5576" s="196" t="s">
        <v>3761</v>
      </c>
      <c r="B5576" s="196" t="s">
        <v>3762</v>
      </c>
      <c r="C5576" s="196" t="s">
        <v>3608</v>
      </c>
      <c r="D5576" s="196" t="s">
        <v>5727</v>
      </c>
      <c r="E5576" s="197" t="s">
        <v>11</v>
      </c>
      <c r="F5576" s="196" t="s">
        <v>11</v>
      </c>
      <c r="G5576" s="196">
        <v>90445</v>
      </c>
      <c r="H5576" s="196" t="s">
        <v>5736</v>
      </c>
      <c r="I5576" s="196" t="s">
        <v>9</v>
      </c>
      <c r="J5576" s="196" t="s">
        <v>62</v>
      </c>
      <c r="K5576" s="197">
        <v>20.62</v>
      </c>
      <c r="L5576" s="196" t="s">
        <v>63</v>
      </c>
      <c r="M5576"/>
    </row>
    <row r="5577" spans="1:13" ht="13.5" hidden="1" x14ac:dyDescent="0.25">
      <c r="A5577" s="196" t="s">
        <v>3761</v>
      </c>
      <c r="B5577" s="196" t="s">
        <v>3762</v>
      </c>
      <c r="C5577" s="196" t="s">
        <v>3608</v>
      </c>
      <c r="D5577" s="196" t="s">
        <v>5727</v>
      </c>
      <c r="E5577" s="197" t="s">
        <v>11</v>
      </c>
      <c r="F5577" s="196" t="s">
        <v>11</v>
      </c>
      <c r="G5577" s="196">
        <v>90446</v>
      </c>
      <c r="H5577" s="196" t="s">
        <v>5737</v>
      </c>
      <c r="I5577" s="196" t="s">
        <v>9</v>
      </c>
      <c r="J5577" s="196" t="s">
        <v>62</v>
      </c>
      <c r="K5577" s="197">
        <v>27.38</v>
      </c>
      <c r="L5577" s="196" t="s">
        <v>63</v>
      </c>
      <c r="M5577"/>
    </row>
    <row r="5578" spans="1:13" ht="13.5" hidden="1" x14ac:dyDescent="0.25">
      <c r="A5578" s="196" t="s">
        <v>3761</v>
      </c>
      <c r="B5578" s="196" t="s">
        <v>3762</v>
      </c>
      <c r="C5578" s="196" t="s">
        <v>3608</v>
      </c>
      <c r="D5578" s="196" t="s">
        <v>5727</v>
      </c>
      <c r="E5578" s="197" t="s">
        <v>11</v>
      </c>
      <c r="F5578" s="196" t="s">
        <v>11</v>
      </c>
      <c r="G5578" s="196">
        <v>90447</v>
      </c>
      <c r="H5578" s="196" t="s">
        <v>5738</v>
      </c>
      <c r="I5578" s="196" t="s">
        <v>9</v>
      </c>
      <c r="J5578" s="196" t="s">
        <v>62</v>
      </c>
      <c r="K5578" s="197">
        <v>12.27</v>
      </c>
      <c r="L5578" s="196" t="s">
        <v>63</v>
      </c>
      <c r="M5578"/>
    </row>
    <row r="5579" spans="1:13" ht="13.5" hidden="1" x14ac:dyDescent="0.25">
      <c r="A5579" s="196" t="s">
        <v>3761</v>
      </c>
      <c r="B5579" s="196" t="s">
        <v>3762</v>
      </c>
      <c r="C5579" s="196" t="s">
        <v>3608</v>
      </c>
      <c r="D5579" s="196" t="s">
        <v>5727</v>
      </c>
      <c r="E5579" s="197" t="s">
        <v>11</v>
      </c>
      <c r="F5579" s="196" t="s">
        <v>11</v>
      </c>
      <c r="G5579" s="196">
        <v>90451</v>
      </c>
      <c r="H5579" s="196" t="s">
        <v>5739</v>
      </c>
      <c r="I5579" s="196" t="s">
        <v>96</v>
      </c>
      <c r="J5579" s="196" t="s">
        <v>62</v>
      </c>
      <c r="K5579" s="197">
        <v>7.62</v>
      </c>
      <c r="L5579" s="196" t="s">
        <v>63</v>
      </c>
      <c r="M5579"/>
    </row>
    <row r="5580" spans="1:13" ht="13.5" hidden="1" x14ac:dyDescent="0.25">
      <c r="A5580" s="196" t="s">
        <v>3761</v>
      </c>
      <c r="B5580" s="196" t="s">
        <v>3762</v>
      </c>
      <c r="C5580" s="196" t="s">
        <v>3608</v>
      </c>
      <c r="D5580" s="196" t="s">
        <v>5727</v>
      </c>
      <c r="E5580" s="197" t="s">
        <v>11</v>
      </c>
      <c r="F5580" s="196" t="s">
        <v>11</v>
      </c>
      <c r="G5580" s="196">
        <v>90452</v>
      </c>
      <c r="H5580" s="196" t="s">
        <v>5740</v>
      </c>
      <c r="I5580" s="196" t="s">
        <v>96</v>
      </c>
      <c r="J5580" s="196" t="s">
        <v>62</v>
      </c>
      <c r="K5580" s="197">
        <v>25.29</v>
      </c>
      <c r="L5580" s="196" t="s">
        <v>63</v>
      </c>
      <c r="M5580"/>
    </row>
    <row r="5581" spans="1:13" ht="13.5" hidden="1" x14ac:dyDescent="0.25">
      <c r="A5581" s="196" t="s">
        <v>3761</v>
      </c>
      <c r="B5581" s="196" t="s">
        <v>3762</v>
      </c>
      <c r="C5581" s="196" t="s">
        <v>3608</v>
      </c>
      <c r="D5581" s="196" t="s">
        <v>5727</v>
      </c>
      <c r="E5581" s="197" t="s">
        <v>11</v>
      </c>
      <c r="F5581" s="196" t="s">
        <v>11</v>
      </c>
      <c r="G5581" s="196">
        <v>90453</v>
      </c>
      <c r="H5581" s="196" t="s">
        <v>5741</v>
      </c>
      <c r="I5581" s="196" t="s">
        <v>96</v>
      </c>
      <c r="J5581" s="196" t="s">
        <v>62</v>
      </c>
      <c r="K5581" s="197">
        <v>4.7</v>
      </c>
      <c r="L5581" s="196" t="s">
        <v>63</v>
      </c>
      <c r="M5581"/>
    </row>
    <row r="5582" spans="1:13" ht="13.5" hidden="1" x14ac:dyDescent="0.25">
      <c r="A5582" s="196" t="s">
        <v>3761</v>
      </c>
      <c r="B5582" s="196" t="s">
        <v>3762</v>
      </c>
      <c r="C5582" s="196" t="s">
        <v>3608</v>
      </c>
      <c r="D5582" s="196" t="s">
        <v>5727</v>
      </c>
      <c r="E5582" s="197" t="s">
        <v>11</v>
      </c>
      <c r="F5582" s="196" t="s">
        <v>11</v>
      </c>
      <c r="G5582" s="196">
        <v>90454</v>
      </c>
      <c r="H5582" s="196" t="s">
        <v>5742</v>
      </c>
      <c r="I5582" s="196" t="s">
        <v>96</v>
      </c>
      <c r="J5582" s="196" t="s">
        <v>62</v>
      </c>
      <c r="K5582" s="197">
        <v>7.59</v>
      </c>
      <c r="L5582" s="196" t="s">
        <v>63</v>
      </c>
      <c r="M5582"/>
    </row>
    <row r="5583" spans="1:13" ht="13.5" hidden="1" x14ac:dyDescent="0.25">
      <c r="A5583" s="196" t="s">
        <v>3761</v>
      </c>
      <c r="B5583" s="196" t="s">
        <v>3762</v>
      </c>
      <c r="C5583" s="196" t="s">
        <v>3608</v>
      </c>
      <c r="D5583" s="196" t="s">
        <v>5727</v>
      </c>
      <c r="E5583" s="197" t="s">
        <v>11</v>
      </c>
      <c r="F5583" s="196" t="s">
        <v>11</v>
      </c>
      <c r="G5583" s="196">
        <v>90455</v>
      </c>
      <c r="H5583" s="196" t="s">
        <v>5743</v>
      </c>
      <c r="I5583" s="196" t="s">
        <v>96</v>
      </c>
      <c r="J5583" s="196" t="s">
        <v>62</v>
      </c>
      <c r="K5583" s="197">
        <v>9.94</v>
      </c>
      <c r="L5583" s="196" t="s">
        <v>63</v>
      </c>
      <c r="M5583"/>
    </row>
    <row r="5584" spans="1:13" ht="13.5" hidden="1" x14ac:dyDescent="0.25">
      <c r="A5584" s="196" t="s">
        <v>3761</v>
      </c>
      <c r="B5584" s="196" t="s">
        <v>3762</v>
      </c>
      <c r="C5584" s="196" t="s">
        <v>3608</v>
      </c>
      <c r="D5584" s="196" t="s">
        <v>5727</v>
      </c>
      <c r="E5584" s="197" t="s">
        <v>11</v>
      </c>
      <c r="F5584" s="196" t="s">
        <v>11</v>
      </c>
      <c r="G5584" s="196">
        <v>90456</v>
      </c>
      <c r="H5584" s="196" t="s">
        <v>5744</v>
      </c>
      <c r="I5584" s="196" t="s">
        <v>96</v>
      </c>
      <c r="J5584" s="196" t="s">
        <v>62</v>
      </c>
      <c r="K5584" s="197">
        <v>8.1300000000000008</v>
      </c>
      <c r="L5584" s="196" t="s">
        <v>63</v>
      </c>
      <c r="M5584"/>
    </row>
    <row r="5585" spans="1:13" ht="13.5" hidden="1" x14ac:dyDescent="0.25">
      <c r="A5585" s="196" t="s">
        <v>3761</v>
      </c>
      <c r="B5585" s="196" t="s">
        <v>3762</v>
      </c>
      <c r="C5585" s="196" t="s">
        <v>3608</v>
      </c>
      <c r="D5585" s="196" t="s">
        <v>5727</v>
      </c>
      <c r="E5585" s="197" t="s">
        <v>11</v>
      </c>
      <c r="F5585" s="196" t="s">
        <v>11</v>
      </c>
      <c r="G5585" s="196">
        <v>90457</v>
      </c>
      <c r="H5585" s="196" t="s">
        <v>5745</v>
      </c>
      <c r="I5585" s="196" t="s">
        <v>96</v>
      </c>
      <c r="J5585" s="196" t="s">
        <v>62</v>
      </c>
      <c r="K5585" s="197">
        <v>18.559999999999999</v>
      </c>
      <c r="L5585" s="196" t="s">
        <v>63</v>
      </c>
      <c r="M5585"/>
    </row>
    <row r="5586" spans="1:13" ht="13.5" hidden="1" x14ac:dyDescent="0.25">
      <c r="A5586" s="196" t="s">
        <v>3761</v>
      </c>
      <c r="B5586" s="196" t="s">
        <v>3762</v>
      </c>
      <c r="C5586" s="196" t="s">
        <v>3608</v>
      </c>
      <c r="D5586" s="196" t="s">
        <v>5727</v>
      </c>
      <c r="E5586" s="197" t="s">
        <v>11</v>
      </c>
      <c r="F5586" s="196" t="s">
        <v>11</v>
      </c>
      <c r="G5586" s="196">
        <v>90458</v>
      </c>
      <c r="H5586" s="196" t="s">
        <v>5746</v>
      </c>
      <c r="I5586" s="196" t="s">
        <v>96</v>
      </c>
      <c r="J5586" s="196" t="s">
        <v>62</v>
      </c>
      <c r="K5586" s="197">
        <v>52.94</v>
      </c>
      <c r="L5586" s="196" t="s">
        <v>63</v>
      </c>
      <c r="M5586"/>
    </row>
    <row r="5587" spans="1:13" ht="13.5" hidden="1" x14ac:dyDescent="0.25">
      <c r="A5587" s="196" t="s">
        <v>3761</v>
      </c>
      <c r="B5587" s="196" t="s">
        <v>3762</v>
      </c>
      <c r="C5587" s="196" t="s">
        <v>3608</v>
      </c>
      <c r="D5587" s="196" t="s">
        <v>5727</v>
      </c>
      <c r="E5587" s="197" t="s">
        <v>11</v>
      </c>
      <c r="F5587" s="196" t="s">
        <v>11</v>
      </c>
      <c r="G5587" s="196">
        <v>90459</v>
      </c>
      <c r="H5587" s="196" t="s">
        <v>5747</v>
      </c>
      <c r="I5587" s="196" t="s">
        <v>96</v>
      </c>
      <c r="J5587" s="196" t="s">
        <v>62</v>
      </c>
      <c r="K5587" s="197">
        <v>66.12</v>
      </c>
      <c r="L5587" s="196" t="s">
        <v>63</v>
      </c>
      <c r="M5587"/>
    </row>
    <row r="5588" spans="1:13" ht="13.5" hidden="1" x14ac:dyDescent="0.25">
      <c r="A5588" s="196" t="s">
        <v>3761</v>
      </c>
      <c r="B5588" s="196" t="s">
        <v>3762</v>
      </c>
      <c r="C5588" s="196" t="s">
        <v>3608</v>
      </c>
      <c r="D5588" s="196" t="s">
        <v>5727</v>
      </c>
      <c r="E5588" s="197" t="s">
        <v>11</v>
      </c>
      <c r="F5588" s="196" t="s">
        <v>11</v>
      </c>
      <c r="G5588" s="196">
        <v>90460</v>
      </c>
      <c r="H5588" s="196" t="s">
        <v>5748</v>
      </c>
      <c r="I5588" s="196" t="s">
        <v>9</v>
      </c>
      <c r="J5588" s="196" t="s">
        <v>62</v>
      </c>
      <c r="K5588" s="197">
        <v>27.33</v>
      </c>
      <c r="L5588" s="196" t="s">
        <v>63</v>
      </c>
      <c r="M5588"/>
    </row>
    <row r="5589" spans="1:13" ht="13.5" hidden="1" x14ac:dyDescent="0.25">
      <c r="A5589" s="196" t="s">
        <v>3761</v>
      </c>
      <c r="B5589" s="196" t="s">
        <v>3762</v>
      </c>
      <c r="C5589" s="196" t="s">
        <v>3608</v>
      </c>
      <c r="D5589" s="196" t="s">
        <v>5727</v>
      </c>
      <c r="E5589" s="197" t="s">
        <v>11</v>
      </c>
      <c r="F5589" s="196" t="s">
        <v>11</v>
      </c>
      <c r="G5589" s="196">
        <v>90461</v>
      </c>
      <c r="H5589" s="196" t="s">
        <v>5749</v>
      </c>
      <c r="I5589" s="196" t="s">
        <v>9</v>
      </c>
      <c r="J5589" s="196" t="s">
        <v>62</v>
      </c>
      <c r="K5589" s="197">
        <v>21.82</v>
      </c>
      <c r="L5589" s="196" t="s">
        <v>63</v>
      </c>
      <c r="M5589"/>
    </row>
    <row r="5590" spans="1:13" ht="13.5" hidden="1" x14ac:dyDescent="0.25">
      <c r="A5590" s="196" t="s">
        <v>3761</v>
      </c>
      <c r="B5590" s="196" t="s">
        <v>3762</v>
      </c>
      <c r="C5590" s="196" t="s">
        <v>3608</v>
      </c>
      <c r="D5590" s="196" t="s">
        <v>5727</v>
      </c>
      <c r="E5590" s="197" t="s">
        <v>11</v>
      </c>
      <c r="F5590" s="196" t="s">
        <v>11</v>
      </c>
      <c r="G5590" s="196">
        <v>90462</v>
      </c>
      <c r="H5590" s="196" t="s">
        <v>5750</v>
      </c>
      <c r="I5590" s="196" t="s">
        <v>9</v>
      </c>
      <c r="J5590" s="196" t="s">
        <v>62</v>
      </c>
      <c r="K5590" s="197">
        <v>4.9000000000000004</v>
      </c>
      <c r="L5590" s="196" t="s">
        <v>63</v>
      </c>
      <c r="M5590"/>
    </row>
    <row r="5591" spans="1:13" ht="13.5" hidden="1" x14ac:dyDescent="0.25">
      <c r="A5591" s="196" t="s">
        <v>3761</v>
      </c>
      <c r="B5591" s="196" t="s">
        <v>3762</v>
      </c>
      <c r="C5591" s="196" t="s">
        <v>3608</v>
      </c>
      <c r="D5591" s="196" t="s">
        <v>5727</v>
      </c>
      <c r="E5591" s="197" t="s">
        <v>11</v>
      </c>
      <c r="F5591" s="196" t="s">
        <v>11</v>
      </c>
      <c r="G5591" s="196">
        <v>90463</v>
      </c>
      <c r="H5591" s="196" t="s">
        <v>5751</v>
      </c>
      <c r="I5591" s="196" t="s">
        <v>9</v>
      </c>
      <c r="J5591" s="196" t="s">
        <v>62</v>
      </c>
      <c r="K5591" s="197">
        <v>4.32</v>
      </c>
      <c r="L5591" s="196" t="s">
        <v>63</v>
      </c>
      <c r="M5591"/>
    </row>
    <row r="5592" spans="1:13" ht="13.5" hidden="1" x14ac:dyDescent="0.25">
      <c r="A5592" s="196" t="s">
        <v>3761</v>
      </c>
      <c r="B5592" s="196" t="s">
        <v>3762</v>
      </c>
      <c r="C5592" s="196" t="s">
        <v>3608</v>
      </c>
      <c r="D5592" s="196" t="s">
        <v>5727</v>
      </c>
      <c r="E5592" s="197" t="s">
        <v>11</v>
      </c>
      <c r="F5592" s="196" t="s">
        <v>11</v>
      </c>
      <c r="G5592" s="196">
        <v>90466</v>
      </c>
      <c r="H5592" s="196" t="s">
        <v>5752</v>
      </c>
      <c r="I5592" s="196" t="s">
        <v>9</v>
      </c>
      <c r="J5592" s="196" t="s">
        <v>62</v>
      </c>
      <c r="K5592" s="197">
        <v>19.48</v>
      </c>
      <c r="L5592" s="196" t="s">
        <v>63</v>
      </c>
      <c r="M5592"/>
    </row>
    <row r="5593" spans="1:13" ht="13.5" hidden="1" x14ac:dyDescent="0.25">
      <c r="A5593" s="196" t="s">
        <v>3761</v>
      </c>
      <c r="B5593" s="196" t="s">
        <v>3762</v>
      </c>
      <c r="C5593" s="196" t="s">
        <v>3608</v>
      </c>
      <c r="D5593" s="196" t="s">
        <v>5727</v>
      </c>
      <c r="E5593" s="197" t="s">
        <v>11</v>
      </c>
      <c r="F5593" s="196" t="s">
        <v>11</v>
      </c>
      <c r="G5593" s="196">
        <v>90467</v>
      </c>
      <c r="H5593" s="196" t="s">
        <v>5753</v>
      </c>
      <c r="I5593" s="196" t="s">
        <v>9</v>
      </c>
      <c r="J5593" s="196" t="s">
        <v>62</v>
      </c>
      <c r="K5593" s="197">
        <v>29.22</v>
      </c>
      <c r="L5593" s="196" t="s">
        <v>63</v>
      </c>
      <c r="M5593"/>
    </row>
    <row r="5594" spans="1:13" ht="13.5" hidden="1" x14ac:dyDescent="0.25">
      <c r="A5594" s="196" t="s">
        <v>3761</v>
      </c>
      <c r="B5594" s="196" t="s">
        <v>3762</v>
      </c>
      <c r="C5594" s="196" t="s">
        <v>3608</v>
      </c>
      <c r="D5594" s="196" t="s">
        <v>5727</v>
      </c>
      <c r="E5594" s="197" t="s">
        <v>11</v>
      </c>
      <c r="F5594" s="196" t="s">
        <v>11</v>
      </c>
      <c r="G5594" s="196">
        <v>90468</v>
      </c>
      <c r="H5594" s="196" t="s">
        <v>5754</v>
      </c>
      <c r="I5594" s="196" t="s">
        <v>9</v>
      </c>
      <c r="J5594" s="196" t="s">
        <v>62</v>
      </c>
      <c r="K5594" s="197">
        <v>8.92</v>
      </c>
      <c r="L5594" s="196" t="s">
        <v>63</v>
      </c>
      <c r="M5594"/>
    </row>
    <row r="5595" spans="1:13" ht="13.5" hidden="1" x14ac:dyDescent="0.25">
      <c r="A5595" s="196" t="s">
        <v>3761</v>
      </c>
      <c r="B5595" s="196" t="s">
        <v>3762</v>
      </c>
      <c r="C5595" s="196" t="s">
        <v>3608</v>
      </c>
      <c r="D5595" s="196" t="s">
        <v>5727</v>
      </c>
      <c r="E5595" s="197" t="s">
        <v>11</v>
      </c>
      <c r="F5595" s="196" t="s">
        <v>11</v>
      </c>
      <c r="G5595" s="196">
        <v>90469</v>
      </c>
      <c r="H5595" s="196" t="s">
        <v>5755</v>
      </c>
      <c r="I5595" s="196" t="s">
        <v>9</v>
      </c>
      <c r="J5595" s="196" t="s">
        <v>62</v>
      </c>
      <c r="K5595" s="197">
        <v>13.5</v>
      </c>
      <c r="L5595" s="196" t="s">
        <v>63</v>
      </c>
      <c r="M5595"/>
    </row>
    <row r="5596" spans="1:13" ht="13.5" hidden="1" x14ac:dyDescent="0.25">
      <c r="A5596" s="196" t="s">
        <v>3761</v>
      </c>
      <c r="B5596" s="196" t="s">
        <v>3762</v>
      </c>
      <c r="C5596" s="196" t="s">
        <v>3608</v>
      </c>
      <c r="D5596" s="196" t="s">
        <v>5727</v>
      </c>
      <c r="E5596" s="197" t="s">
        <v>11</v>
      </c>
      <c r="F5596" s="196" t="s">
        <v>11</v>
      </c>
      <c r="G5596" s="196">
        <v>90470</v>
      </c>
      <c r="H5596" s="196" t="s">
        <v>5756</v>
      </c>
      <c r="I5596" s="196" t="s">
        <v>9</v>
      </c>
      <c r="J5596" s="196" t="s">
        <v>62</v>
      </c>
      <c r="K5596" s="197">
        <v>17.739999999999998</v>
      </c>
      <c r="L5596" s="196" t="s">
        <v>63</v>
      </c>
      <c r="M5596"/>
    </row>
    <row r="5597" spans="1:13" ht="13.5" hidden="1" x14ac:dyDescent="0.25">
      <c r="A5597" s="196" t="s">
        <v>3761</v>
      </c>
      <c r="B5597" s="196" t="s">
        <v>3762</v>
      </c>
      <c r="C5597" s="196" t="s">
        <v>3608</v>
      </c>
      <c r="D5597" s="196" t="s">
        <v>5727</v>
      </c>
      <c r="E5597" s="197" t="s">
        <v>11</v>
      </c>
      <c r="F5597" s="196" t="s">
        <v>11</v>
      </c>
      <c r="G5597" s="196">
        <v>91166</v>
      </c>
      <c r="H5597" s="196" t="s">
        <v>5757</v>
      </c>
      <c r="I5597" s="196" t="s">
        <v>9</v>
      </c>
      <c r="J5597" s="196" t="s">
        <v>62</v>
      </c>
      <c r="K5597" s="197">
        <v>4.79</v>
      </c>
      <c r="L5597" s="196" t="s">
        <v>63</v>
      </c>
      <c r="M5597"/>
    </row>
    <row r="5598" spans="1:13" ht="13.5" hidden="1" x14ac:dyDescent="0.25">
      <c r="A5598" s="196" t="s">
        <v>3761</v>
      </c>
      <c r="B5598" s="196" t="s">
        <v>3762</v>
      </c>
      <c r="C5598" s="196" t="s">
        <v>3608</v>
      </c>
      <c r="D5598" s="196" t="s">
        <v>5727</v>
      </c>
      <c r="E5598" s="197" t="s">
        <v>11</v>
      </c>
      <c r="F5598" s="196" t="s">
        <v>11</v>
      </c>
      <c r="G5598" s="196">
        <v>91167</v>
      </c>
      <c r="H5598" s="196" t="s">
        <v>5758</v>
      </c>
      <c r="I5598" s="196" t="s">
        <v>9</v>
      </c>
      <c r="J5598" s="196" t="s">
        <v>62</v>
      </c>
      <c r="K5598" s="197">
        <v>12.52</v>
      </c>
      <c r="L5598" s="196" t="s">
        <v>63</v>
      </c>
      <c r="M5598"/>
    </row>
    <row r="5599" spans="1:13" ht="13.5" hidden="1" x14ac:dyDescent="0.25">
      <c r="A5599" s="196" t="s">
        <v>3761</v>
      </c>
      <c r="B5599" s="196" t="s">
        <v>3762</v>
      </c>
      <c r="C5599" s="196" t="s">
        <v>3608</v>
      </c>
      <c r="D5599" s="196" t="s">
        <v>5727</v>
      </c>
      <c r="E5599" s="197" t="s">
        <v>11</v>
      </c>
      <c r="F5599" s="196" t="s">
        <v>11</v>
      </c>
      <c r="G5599" s="196">
        <v>91170</v>
      </c>
      <c r="H5599" s="196" t="s">
        <v>5759</v>
      </c>
      <c r="I5599" s="196" t="s">
        <v>9</v>
      </c>
      <c r="J5599" s="196" t="s">
        <v>62</v>
      </c>
      <c r="K5599" s="197">
        <v>12.52</v>
      </c>
      <c r="L5599" s="196" t="s">
        <v>63</v>
      </c>
      <c r="M5599"/>
    </row>
    <row r="5600" spans="1:13" ht="13.5" hidden="1" x14ac:dyDescent="0.25">
      <c r="A5600" s="196" t="s">
        <v>3761</v>
      </c>
      <c r="B5600" s="196" t="s">
        <v>3762</v>
      </c>
      <c r="C5600" s="196" t="s">
        <v>3608</v>
      </c>
      <c r="D5600" s="196" t="s">
        <v>5727</v>
      </c>
      <c r="E5600" s="197" t="s">
        <v>11</v>
      </c>
      <c r="F5600" s="196" t="s">
        <v>11</v>
      </c>
      <c r="G5600" s="196">
        <v>91171</v>
      </c>
      <c r="H5600" s="196" t="s">
        <v>5760</v>
      </c>
      <c r="I5600" s="196" t="s">
        <v>9</v>
      </c>
      <c r="J5600" s="196" t="s">
        <v>62</v>
      </c>
      <c r="K5600" s="197">
        <v>19.96</v>
      </c>
      <c r="L5600" s="196" t="s">
        <v>63</v>
      </c>
      <c r="M5600"/>
    </row>
    <row r="5601" spans="1:13" ht="13.5" hidden="1" x14ac:dyDescent="0.25">
      <c r="A5601" s="196" t="s">
        <v>3761</v>
      </c>
      <c r="B5601" s="196" t="s">
        <v>3762</v>
      </c>
      <c r="C5601" s="196" t="s">
        <v>3608</v>
      </c>
      <c r="D5601" s="196" t="s">
        <v>5727</v>
      </c>
      <c r="E5601" s="197" t="s">
        <v>11</v>
      </c>
      <c r="F5601" s="196" t="s">
        <v>11</v>
      </c>
      <c r="G5601" s="196">
        <v>91172</v>
      </c>
      <c r="H5601" s="196" t="s">
        <v>5761</v>
      </c>
      <c r="I5601" s="196" t="s">
        <v>9</v>
      </c>
      <c r="J5601" s="196" t="s">
        <v>62</v>
      </c>
      <c r="K5601" s="197">
        <v>22.91</v>
      </c>
      <c r="L5601" s="196" t="s">
        <v>63</v>
      </c>
      <c r="M5601"/>
    </row>
    <row r="5602" spans="1:13" ht="13.5" hidden="1" x14ac:dyDescent="0.25">
      <c r="A5602" s="196" t="s">
        <v>3761</v>
      </c>
      <c r="B5602" s="196" t="s">
        <v>3762</v>
      </c>
      <c r="C5602" s="196" t="s">
        <v>3608</v>
      </c>
      <c r="D5602" s="196" t="s">
        <v>5727</v>
      </c>
      <c r="E5602" s="197" t="s">
        <v>11</v>
      </c>
      <c r="F5602" s="196" t="s">
        <v>11</v>
      </c>
      <c r="G5602" s="196">
        <v>91173</v>
      </c>
      <c r="H5602" s="196" t="s">
        <v>5762</v>
      </c>
      <c r="I5602" s="196" t="s">
        <v>9</v>
      </c>
      <c r="J5602" s="196" t="s">
        <v>62</v>
      </c>
      <c r="K5602" s="197">
        <v>4.66</v>
      </c>
      <c r="L5602" s="196" t="s">
        <v>63</v>
      </c>
      <c r="M5602"/>
    </row>
    <row r="5603" spans="1:13" ht="13.5" hidden="1" x14ac:dyDescent="0.25">
      <c r="A5603" s="196" t="s">
        <v>3761</v>
      </c>
      <c r="B5603" s="196" t="s">
        <v>3762</v>
      </c>
      <c r="C5603" s="196" t="s">
        <v>3608</v>
      </c>
      <c r="D5603" s="196" t="s">
        <v>5727</v>
      </c>
      <c r="E5603" s="197" t="s">
        <v>11</v>
      </c>
      <c r="F5603" s="196" t="s">
        <v>11</v>
      </c>
      <c r="G5603" s="196">
        <v>91174</v>
      </c>
      <c r="H5603" s="196" t="s">
        <v>5763</v>
      </c>
      <c r="I5603" s="196" t="s">
        <v>9</v>
      </c>
      <c r="J5603" s="196" t="s">
        <v>62</v>
      </c>
      <c r="K5603" s="197">
        <v>7.98</v>
      </c>
      <c r="L5603" s="196" t="s">
        <v>63</v>
      </c>
      <c r="M5603"/>
    </row>
    <row r="5604" spans="1:13" ht="13.5" hidden="1" x14ac:dyDescent="0.25">
      <c r="A5604" s="196" t="s">
        <v>3761</v>
      </c>
      <c r="B5604" s="196" t="s">
        <v>3762</v>
      </c>
      <c r="C5604" s="196" t="s">
        <v>3608</v>
      </c>
      <c r="D5604" s="196" t="s">
        <v>5727</v>
      </c>
      <c r="E5604" s="197" t="s">
        <v>11</v>
      </c>
      <c r="F5604" s="196" t="s">
        <v>11</v>
      </c>
      <c r="G5604" s="196">
        <v>91175</v>
      </c>
      <c r="H5604" s="196" t="s">
        <v>5764</v>
      </c>
      <c r="I5604" s="196" t="s">
        <v>9</v>
      </c>
      <c r="J5604" s="196" t="s">
        <v>62</v>
      </c>
      <c r="K5604" s="197">
        <v>12.37</v>
      </c>
      <c r="L5604" s="196" t="s">
        <v>63</v>
      </c>
      <c r="M5604"/>
    </row>
    <row r="5605" spans="1:13" ht="13.5" hidden="1" x14ac:dyDescent="0.25">
      <c r="A5605" s="196" t="s">
        <v>3761</v>
      </c>
      <c r="B5605" s="196" t="s">
        <v>3762</v>
      </c>
      <c r="C5605" s="196" t="s">
        <v>3608</v>
      </c>
      <c r="D5605" s="196" t="s">
        <v>5727</v>
      </c>
      <c r="E5605" s="197" t="s">
        <v>11</v>
      </c>
      <c r="F5605" s="196" t="s">
        <v>11</v>
      </c>
      <c r="G5605" s="196">
        <v>91176</v>
      </c>
      <c r="H5605" s="196" t="s">
        <v>5765</v>
      </c>
      <c r="I5605" s="196" t="s">
        <v>9</v>
      </c>
      <c r="J5605" s="196" t="s">
        <v>62</v>
      </c>
      <c r="K5605" s="197">
        <v>19.73</v>
      </c>
      <c r="L5605" s="196" t="s">
        <v>63</v>
      </c>
      <c r="M5605"/>
    </row>
    <row r="5606" spans="1:13" ht="13.5" hidden="1" x14ac:dyDescent="0.25">
      <c r="A5606" s="196" t="s">
        <v>3761</v>
      </c>
      <c r="B5606" s="196" t="s">
        <v>3762</v>
      </c>
      <c r="C5606" s="196" t="s">
        <v>3608</v>
      </c>
      <c r="D5606" s="196" t="s">
        <v>5727</v>
      </c>
      <c r="E5606" s="197" t="s">
        <v>11</v>
      </c>
      <c r="F5606" s="196" t="s">
        <v>11</v>
      </c>
      <c r="G5606" s="196">
        <v>91179</v>
      </c>
      <c r="H5606" s="196" t="s">
        <v>5766</v>
      </c>
      <c r="I5606" s="196" t="s">
        <v>9</v>
      </c>
      <c r="J5606" s="196" t="s">
        <v>62</v>
      </c>
      <c r="K5606" s="197">
        <v>19.73</v>
      </c>
      <c r="L5606" s="196" t="s">
        <v>63</v>
      </c>
      <c r="M5606"/>
    </row>
    <row r="5607" spans="1:13" ht="13.5" hidden="1" x14ac:dyDescent="0.25">
      <c r="A5607" s="196" t="s">
        <v>3761</v>
      </c>
      <c r="B5607" s="196" t="s">
        <v>3762</v>
      </c>
      <c r="C5607" s="196" t="s">
        <v>3608</v>
      </c>
      <c r="D5607" s="196" t="s">
        <v>5727</v>
      </c>
      <c r="E5607" s="197" t="s">
        <v>11</v>
      </c>
      <c r="F5607" s="196" t="s">
        <v>11</v>
      </c>
      <c r="G5607" s="196">
        <v>91180</v>
      </c>
      <c r="H5607" s="196" t="s">
        <v>5767</v>
      </c>
      <c r="I5607" s="196" t="s">
        <v>9</v>
      </c>
      <c r="J5607" s="196" t="s">
        <v>62</v>
      </c>
      <c r="K5607" s="197">
        <v>26.43</v>
      </c>
      <c r="L5607" s="196" t="s">
        <v>63</v>
      </c>
      <c r="M5607"/>
    </row>
    <row r="5608" spans="1:13" ht="13.5" hidden="1" x14ac:dyDescent="0.25">
      <c r="A5608" s="196" t="s">
        <v>3761</v>
      </c>
      <c r="B5608" s="196" t="s">
        <v>3762</v>
      </c>
      <c r="C5608" s="196" t="s">
        <v>3608</v>
      </c>
      <c r="D5608" s="196" t="s">
        <v>5727</v>
      </c>
      <c r="E5608" s="197" t="s">
        <v>11</v>
      </c>
      <c r="F5608" s="196" t="s">
        <v>11</v>
      </c>
      <c r="G5608" s="196">
        <v>91181</v>
      </c>
      <c r="H5608" s="196" t="s">
        <v>5768</v>
      </c>
      <c r="I5608" s="196" t="s">
        <v>9</v>
      </c>
      <c r="J5608" s="196" t="s">
        <v>62</v>
      </c>
      <c r="K5608" s="197">
        <v>27.85</v>
      </c>
      <c r="L5608" s="196" t="s">
        <v>63</v>
      </c>
      <c r="M5608"/>
    </row>
    <row r="5609" spans="1:13" ht="13.5" hidden="1" x14ac:dyDescent="0.25">
      <c r="A5609" s="196" t="s">
        <v>3761</v>
      </c>
      <c r="B5609" s="196" t="s">
        <v>3762</v>
      </c>
      <c r="C5609" s="196" t="s">
        <v>3608</v>
      </c>
      <c r="D5609" s="196" t="s">
        <v>5727</v>
      </c>
      <c r="E5609" s="197" t="s">
        <v>11</v>
      </c>
      <c r="F5609" s="196" t="s">
        <v>11</v>
      </c>
      <c r="G5609" s="196">
        <v>91182</v>
      </c>
      <c r="H5609" s="196" t="s">
        <v>5769</v>
      </c>
      <c r="I5609" s="196" t="s">
        <v>9</v>
      </c>
      <c r="J5609" s="196" t="s">
        <v>62</v>
      </c>
      <c r="K5609" s="197">
        <v>32.369999999999997</v>
      </c>
      <c r="L5609" s="196" t="s">
        <v>63</v>
      </c>
      <c r="M5609"/>
    </row>
    <row r="5610" spans="1:13" ht="13.5" hidden="1" x14ac:dyDescent="0.25">
      <c r="A5610" s="196" t="s">
        <v>3761</v>
      </c>
      <c r="B5610" s="196" t="s">
        <v>3762</v>
      </c>
      <c r="C5610" s="196" t="s">
        <v>3608</v>
      </c>
      <c r="D5610" s="196" t="s">
        <v>5727</v>
      </c>
      <c r="E5610" s="197" t="s">
        <v>11</v>
      </c>
      <c r="F5610" s="196" t="s">
        <v>11</v>
      </c>
      <c r="G5610" s="196">
        <v>91185</v>
      </c>
      <c r="H5610" s="196" t="s">
        <v>5770</v>
      </c>
      <c r="I5610" s="196" t="s">
        <v>9</v>
      </c>
      <c r="J5610" s="196" t="s">
        <v>62</v>
      </c>
      <c r="K5610" s="197">
        <v>32.369999999999997</v>
      </c>
      <c r="L5610" s="196" t="s">
        <v>63</v>
      </c>
      <c r="M5610"/>
    </row>
    <row r="5611" spans="1:13" ht="13.5" hidden="1" x14ac:dyDescent="0.25">
      <c r="A5611" s="196" t="s">
        <v>3761</v>
      </c>
      <c r="B5611" s="196" t="s">
        <v>3762</v>
      </c>
      <c r="C5611" s="196" t="s">
        <v>3608</v>
      </c>
      <c r="D5611" s="196" t="s">
        <v>5727</v>
      </c>
      <c r="E5611" s="197" t="s">
        <v>11</v>
      </c>
      <c r="F5611" s="196" t="s">
        <v>11</v>
      </c>
      <c r="G5611" s="196">
        <v>91186</v>
      </c>
      <c r="H5611" s="196" t="s">
        <v>5771</v>
      </c>
      <c r="I5611" s="196" t="s">
        <v>9</v>
      </c>
      <c r="J5611" s="196" t="s">
        <v>62</v>
      </c>
      <c r="K5611" s="197">
        <v>35.74</v>
      </c>
      <c r="L5611" s="196" t="s">
        <v>63</v>
      </c>
      <c r="M5611"/>
    </row>
    <row r="5612" spans="1:13" ht="13.5" hidden="1" x14ac:dyDescent="0.25">
      <c r="A5612" s="196" t="s">
        <v>3761</v>
      </c>
      <c r="B5612" s="196" t="s">
        <v>3762</v>
      </c>
      <c r="C5612" s="196" t="s">
        <v>3608</v>
      </c>
      <c r="D5612" s="196" t="s">
        <v>5727</v>
      </c>
      <c r="E5612" s="197" t="s">
        <v>11</v>
      </c>
      <c r="F5612" s="196" t="s">
        <v>11</v>
      </c>
      <c r="G5612" s="196">
        <v>91187</v>
      </c>
      <c r="H5612" s="196" t="s">
        <v>5772</v>
      </c>
      <c r="I5612" s="196" t="s">
        <v>9</v>
      </c>
      <c r="J5612" s="196" t="s">
        <v>62</v>
      </c>
      <c r="K5612" s="197">
        <v>32.22</v>
      </c>
      <c r="L5612" s="196" t="s">
        <v>63</v>
      </c>
      <c r="M5612"/>
    </row>
    <row r="5613" spans="1:13" ht="13.5" hidden="1" x14ac:dyDescent="0.25">
      <c r="A5613" s="196" t="s">
        <v>3761</v>
      </c>
      <c r="B5613" s="196" t="s">
        <v>3762</v>
      </c>
      <c r="C5613" s="196" t="s">
        <v>3608</v>
      </c>
      <c r="D5613" s="196" t="s">
        <v>5727</v>
      </c>
      <c r="E5613" s="197" t="s">
        <v>11</v>
      </c>
      <c r="F5613" s="196" t="s">
        <v>11</v>
      </c>
      <c r="G5613" s="196">
        <v>91188</v>
      </c>
      <c r="H5613" s="196" t="s">
        <v>5773</v>
      </c>
      <c r="I5613" s="196" t="s">
        <v>96</v>
      </c>
      <c r="J5613" s="196" t="s">
        <v>62</v>
      </c>
      <c r="K5613" s="197">
        <v>16.02</v>
      </c>
      <c r="L5613" s="196" t="s">
        <v>63</v>
      </c>
      <c r="M5613"/>
    </row>
    <row r="5614" spans="1:13" ht="13.5" hidden="1" x14ac:dyDescent="0.25">
      <c r="A5614" s="196" t="s">
        <v>3761</v>
      </c>
      <c r="B5614" s="196" t="s">
        <v>3762</v>
      </c>
      <c r="C5614" s="196" t="s">
        <v>3608</v>
      </c>
      <c r="D5614" s="196" t="s">
        <v>5727</v>
      </c>
      <c r="E5614" s="197" t="s">
        <v>11</v>
      </c>
      <c r="F5614" s="196" t="s">
        <v>11</v>
      </c>
      <c r="G5614" s="196">
        <v>91189</v>
      </c>
      <c r="H5614" s="196" t="s">
        <v>5774</v>
      </c>
      <c r="I5614" s="196" t="s">
        <v>96</v>
      </c>
      <c r="J5614" s="196" t="s">
        <v>62</v>
      </c>
      <c r="K5614" s="197">
        <v>81.48</v>
      </c>
      <c r="L5614" s="196" t="s">
        <v>63</v>
      </c>
      <c r="M5614"/>
    </row>
    <row r="5615" spans="1:13" ht="13.5" hidden="1" x14ac:dyDescent="0.25">
      <c r="A5615" s="196" t="s">
        <v>3761</v>
      </c>
      <c r="B5615" s="196" t="s">
        <v>3762</v>
      </c>
      <c r="C5615" s="196" t="s">
        <v>3608</v>
      </c>
      <c r="D5615" s="196" t="s">
        <v>5727</v>
      </c>
      <c r="E5615" s="197" t="s">
        <v>11</v>
      </c>
      <c r="F5615" s="196" t="s">
        <v>11</v>
      </c>
      <c r="G5615" s="196">
        <v>91190</v>
      </c>
      <c r="H5615" s="196" t="s">
        <v>5775</v>
      </c>
      <c r="I5615" s="196" t="s">
        <v>96</v>
      </c>
      <c r="J5615" s="196" t="s">
        <v>62</v>
      </c>
      <c r="K5615" s="197">
        <v>12.73</v>
      </c>
      <c r="L5615" s="196" t="s">
        <v>63</v>
      </c>
      <c r="M5615"/>
    </row>
    <row r="5616" spans="1:13" ht="13.5" hidden="1" x14ac:dyDescent="0.25">
      <c r="A5616" s="196" t="s">
        <v>3761</v>
      </c>
      <c r="B5616" s="196" t="s">
        <v>3762</v>
      </c>
      <c r="C5616" s="196" t="s">
        <v>3608</v>
      </c>
      <c r="D5616" s="196" t="s">
        <v>5727</v>
      </c>
      <c r="E5616" s="197" t="s">
        <v>11</v>
      </c>
      <c r="F5616" s="196" t="s">
        <v>11</v>
      </c>
      <c r="G5616" s="196">
        <v>91191</v>
      </c>
      <c r="H5616" s="196" t="s">
        <v>5776</v>
      </c>
      <c r="I5616" s="196" t="s">
        <v>96</v>
      </c>
      <c r="J5616" s="196" t="s">
        <v>62</v>
      </c>
      <c r="K5616" s="197">
        <v>16.760000000000002</v>
      </c>
      <c r="L5616" s="196" t="s">
        <v>63</v>
      </c>
      <c r="M5616"/>
    </row>
    <row r="5617" spans="1:13" ht="13.5" hidden="1" x14ac:dyDescent="0.25">
      <c r="A5617" s="196" t="s">
        <v>3761</v>
      </c>
      <c r="B5617" s="196" t="s">
        <v>3762</v>
      </c>
      <c r="C5617" s="196" t="s">
        <v>3608</v>
      </c>
      <c r="D5617" s="196" t="s">
        <v>5727</v>
      </c>
      <c r="E5617" s="197" t="s">
        <v>11</v>
      </c>
      <c r="F5617" s="196" t="s">
        <v>11</v>
      </c>
      <c r="G5617" s="196">
        <v>91192</v>
      </c>
      <c r="H5617" s="196" t="s">
        <v>5777</v>
      </c>
      <c r="I5617" s="196" t="s">
        <v>96</v>
      </c>
      <c r="J5617" s="196" t="s">
        <v>62</v>
      </c>
      <c r="K5617" s="197">
        <v>24.01</v>
      </c>
      <c r="L5617" s="196" t="s">
        <v>63</v>
      </c>
      <c r="M5617"/>
    </row>
    <row r="5618" spans="1:13" ht="13.5" hidden="1" x14ac:dyDescent="0.25">
      <c r="A5618" s="196" t="s">
        <v>3761</v>
      </c>
      <c r="B5618" s="196" t="s">
        <v>3762</v>
      </c>
      <c r="C5618" s="196" t="s">
        <v>3608</v>
      </c>
      <c r="D5618" s="196" t="s">
        <v>5727</v>
      </c>
      <c r="E5618" s="197" t="s">
        <v>11</v>
      </c>
      <c r="F5618" s="196" t="s">
        <v>11</v>
      </c>
      <c r="G5618" s="196">
        <v>91222</v>
      </c>
      <c r="H5618" s="196" t="s">
        <v>5778</v>
      </c>
      <c r="I5618" s="196" t="s">
        <v>9</v>
      </c>
      <c r="J5618" s="196" t="s">
        <v>62</v>
      </c>
      <c r="K5618" s="197">
        <v>12.03</v>
      </c>
      <c r="L5618" s="196" t="s">
        <v>63</v>
      </c>
      <c r="M5618"/>
    </row>
    <row r="5619" spans="1:13" ht="13.5" hidden="1" x14ac:dyDescent="0.25">
      <c r="A5619" s="196" t="s">
        <v>3761</v>
      </c>
      <c r="B5619" s="196" t="s">
        <v>3762</v>
      </c>
      <c r="C5619" s="196" t="s">
        <v>3608</v>
      </c>
      <c r="D5619" s="196" t="s">
        <v>5727</v>
      </c>
      <c r="E5619" s="197" t="s">
        <v>11</v>
      </c>
      <c r="F5619" s="196" t="s">
        <v>11</v>
      </c>
      <c r="G5619" s="196">
        <v>94480</v>
      </c>
      <c r="H5619" s="196" t="s">
        <v>5779</v>
      </c>
      <c r="I5619" s="196" t="s">
        <v>96</v>
      </c>
      <c r="J5619" s="196" t="s">
        <v>62</v>
      </c>
      <c r="K5619" s="199">
        <v>2911.7</v>
      </c>
      <c r="L5619" s="196" t="s">
        <v>63</v>
      </c>
      <c r="M5619"/>
    </row>
    <row r="5620" spans="1:13" ht="13.5" hidden="1" x14ac:dyDescent="0.25">
      <c r="A5620" s="196" t="s">
        <v>3761</v>
      </c>
      <c r="B5620" s="196" t="s">
        <v>3762</v>
      </c>
      <c r="C5620" s="196" t="s">
        <v>3608</v>
      </c>
      <c r="D5620" s="196" t="s">
        <v>5727</v>
      </c>
      <c r="E5620" s="197" t="s">
        <v>11</v>
      </c>
      <c r="F5620" s="196" t="s">
        <v>11</v>
      </c>
      <c r="G5620" s="196">
        <v>94481</v>
      </c>
      <c r="H5620" s="196" t="s">
        <v>5780</v>
      </c>
      <c r="I5620" s="196" t="s">
        <v>96</v>
      </c>
      <c r="J5620" s="196" t="s">
        <v>62</v>
      </c>
      <c r="K5620" s="199">
        <v>2094.62</v>
      </c>
      <c r="L5620" s="196" t="s">
        <v>63</v>
      </c>
      <c r="M5620"/>
    </row>
    <row r="5621" spans="1:13" ht="13.5" hidden="1" x14ac:dyDescent="0.25">
      <c r="A5621" s="196" t="s">
        <v>3761</v>
      </c>
      <c r="B5621" s="196" t="s">
        <v>3762</v>
      </c>
      <c r="C5621" s="196" t="s">
        <v>3608</v>
      </c>
      <c r="D5621" s="196" t="s">
        <v>5727</v>
      </c>
      <c r="E5621" s="197" t="s">
        <v>11</v>
      </c>
      <c r="F5621" s="196" t="s">
        <v>11</v>
      </c>
      <c r="G5621" s="196">
        <v>94482</v>
      </c>
      <c r="H5621" s="196" t="s">
        <v>5781</v>
      </c>
      <c r="I5621" s="196" t="s">
        <v>96</v>
      </c>
      <c r="J5621" s="196" t="s">
        <v>62</v>
      </c>
      <c r="K5621" s="199">
        <v>1661.85</v>
      </c>
      <c r="L5621" s="196" t="s">
        <v>63</v>
      </c>
      <c r="M5621"/>
    </row>
    <row r="5622" spans="1:13" ht="13.5" hidden="1" x14ac:dyDescent="0.25">
      <c r="A5622" s="196" t="s">
        <v>3761</v>
      </c>
      <c r="B5622" s="196" t="s">
        <v>3762</v>
      </c>
      <c r="C5622" s="196" t="s">
        <v>3608</v>
      </c>
      <c r="D5622" s="196" t="s">
        <v>5727</v>
      </c>
      <c r="E5622" s="197" t="s">
        <v>11</v>
      </c>
      <c r="F5622" s="196" t="s">
        <v>11</v>
      </c>
      <c r="G5622" s="196">
        <v>94483</v>
      </c>
      <c r="H5622" s="196" t="s">
        <v>5782</v>
      </c>
      <c r="I5622" s="196" t="s">
        <v>96</v>
      </c>
      <c r="J5622" s="196" t="s">
        <v>62</v>
      </c>
      <c r="K5622" s="199">
        <v>1406.88</v>
      </c>
      <c r="L5622" s="196" t="s">
        <v>63</v>
      </c>
      <c r="M5622"/>
    </row>
    <row r="5623" spans="1:13" ht="13.5" hidden="1" x14ac:dyDescent="0.25">
      <c r="A5623" s="196" t="s">
        <v>3761</v>
      </c>
      <c r="B5623" s="196" t="s">
        <v>3762</v>
      </c>
      <c r="C5623" s="196" t="s">
        <v>3608</v>
      </c>
      <c r="D5623" s="196" t="s">
        <v>5727</v>
      </c>
      <c r="E5623" s="197" t="s">
        <v>11</v>
      </c>
      <c r="F5623" s="196" t="s">
        <v>11</v>
      </c>
      <c r="G5623" s="196">
        <v>95541</v>
      </c>
      <c r="H5623" s="196" t="s">
        <v>5783</v>
      </c>
      <c r="I5623" s="196" t="s">
        <v>96</v>
      </c>
      <c r="J5623" s="196" t="s">
        <v>62</v>
      </c>
      <c r="K5623" s="197">
        <v>34.39</v>
      </c>
      <c r="L5623" s="196" t="s">
        <v>63</v>
      </c>
      <c r="M5623"/>
    </row>
    <row r="5624" spans="1:13" ht="13.5" hidden="1" x14ac:dyDescent="0.25">
      <c r="A5624" s="196" t="s">
        <v>3761</v>
      </c>
      <c r="B5624" s="196" t="s">
        <v>3762</v>
      </c>
      <c r="C5624" s="196" t="s">
        <v>3608</v>
      </c>
      <c r="D5624" s="196" t="s">
        <v>5727</v>
      </c>
      <c r="E5624" s="197" t="s">
        <v>11</v>
      </c>
      <c r="F5624" s="196" t="s">
        <v>11</v>
      </c>
      <c r="G5624" s="196">
        <v>96559</v>
      </c>
      <c r="H5624" s="196" t="s">
        <v>5784</v>
      </c>
      <c r="I5624" s="196" t="s">
        <v>19</v>
      </c>
      <c r="J5624" s="196" t="s">
        <v>62</v>
      </c>
      <c r="K5624" s="197">
        <v>38.39</v>
      </c>
      <c r="L5624" s="196" t="s">
        <v>63</v>
      </c>
      <c r="M5624"/>
    </row>
    <row r="5625" spans="1:13" ht="13.5" hidden="1" x14ac:dyDescent="0.25">
      <c r="A5625" s="196" t="s">
        <v>3761</v>
      </c>
      <c r="B5625" s="196" t="s">
        <v>3762</v>
      </c>
      <c r="C5625" s="196" t="s">
        <v>3608</v>
      </c>
      <c r="D5625" s="196" t="s">
        <v>5727</v>
      </c>
      <c r="E5625" s="197" t="s">
        <v>11</v>
      </c>
      <c r="F5625" s="196" t="s">
        <v>11</v>
      </c>
      <c r="G5625" s="196">
        <v>96560</v>
      </c>
      <c r="H5625" s="196" t="s">
        <v>5785</v>
      </c>
      <c r="I5625" s="196" t="s">
        <v>19</v>
      </c>
      <c r="J5625" s="196" t="s">
        <v>62</v>
      </c>
      <c r="K5625" s="197">
        <v>38.92</v>
      </c>
      <c r="L5625" s="196" t="s">
        <v>63</v>
      </c>
      <c r="M5625"/>
    </row>
    <row r="5626" spans="1:13" ht="13.5" hidden="1" x14ac:dyDescent="0.25">
      <c r="A5626" s="196" t="s">
        <v>3761</v>
      </c>
      <c r="B5626" s="196" t="s">
        <v>3762</v>
      </c>
      <c r="C5626" s="196" t="s">
        <v>3608</v>
      </c>
      <c r="D5626" s="196" t="s">
        <v>5727</v>
      </c>
      <c r="E5626" s="197" t="s">
        <v>11</v>
      </c>
      <c r="F5626" s="196" t="s">
        <v>11</v>
      </c>
      <c r="G5626" s="196">
        <v>96562</v>
      </c>
      <c r="H5626" s="196" t="s">
        <v>5786</v>
      </c>
      <c r="I5626" s="196" t="s">
        <v>9</v>
      </c>
      <c r="J5626" s="196" t="s">
        <v>62</v>
      </c>
      <c r="K5626" s="197">
        <v>61.55</v>
      </c>
      <c r="L5626" s="196" t="s">
        <v>63</v>
      </c>
      <c r="M5626"/>
    </row>
    <row r="5627" spans="1:13" ht="13.5" hidden="1" x14ac:dyDescent="0.25">
      <c r="A5627" s="196" t="s">
        <v>3761</v>
      </c>
      <c r="B5627" s="196" t="s">
        <v>3762</v>
      </c>
      <c r="C5627" s="196" t="s">
        <v>3608</v>
      </c>
      <c r="D5627" s="196" t="s">
        <v>5727</v>
      </c>
      <c r="E5627" s="197" t="s">
        <v>11</v>
      </c>
      <c r="F5627" s="196" t="s">
        <v>11</v>
      </c>
      <c r="G5627" s="196">
        <v>96563</v>
      </c>
      <c r="H5627" s="196" t="s">
        <v>5787</v>
      </c>
      <c r="I5627" s="196" t="s">
        <v>9</v>
      </c>
      <c r="J5627" s="196" t="s">
        <v>62</v>
      </c>
      <c r="K5627" s="197">
        <v>66.72</v>
      </c>
      <c r="L5627" s="196" t="s">
        <v>63</v>
      </c>
      <c r="M5627"/>
    </row>
    <row r="5628" spans="1:13" ht="13.5" hidden="1" x14ac:dyDescent="0.25">
      <c r="A5628" s="196" t="s">
        <v>3761</v>
      </c>
      <c r="B5628" s="196" t="s">
        <v>3762</v>
      </c>
      <c r="C5628" s="196" t="s">
        <v>3608</v>
      </c>
      <c r="D5628" s="196" t="s">
        <v>5727</v>
      </c>
      <c r="E5628" s="197" t="s">
        <v>11</v>
      </c>
      <c r="F5628" s="196" t="s">
        <v>11</v>
      </c>
      <c r="G5628" s="196">
        <v>100128</v>
      </c>
      <c r="H5628" s="196" t="s">
        <v>5788</v>
      </c>
      <c r="I5628" s="196" t="s">
        <v>96</v>
      </c>
      <c r="J5628" s="196" t="s">
        <v>62</v>
      </c>
      <c r="K5628" s="199">
        <v>1687.69</v>
      </c>
      <c r="L5628" s="196" t="s">
        <v>63</v>
      </c>
      <c r="M5628"/>
    </row>
    <row r="5629" spans="1:13" ht="13.5" hidden="1" x14ac:dyDescent="0.25">
      <c r="A5629" s="196" t="s">
        <v>3761</v>
      </c>
      <c r="B5629" s="196" t="s">
        <v>3762</v>
      </c>
      <c r="C5629" s="196" t="s">
        <v>3608</v>
      </c>
      <c r="D5629" s="196" t="s">
        <v>5727</v>
      </c>
      <c r="E5629" s="197" t="s">
        <v>11</v>
      </c>
      <c r="F5629" s="196" t="s">
        <v>11</v>
      </c>
      <c r="G5629" s="196">
        <v>101802</v>
      </c>
      <c r="H5629" s="196" t="s">
        <v>5789</v>
      </c>
      <c r="I5629" s="196" t="s">
        <v>96</v>
      </c>
      <c r="J5629" s="196" t="s">
        <v>62</v>
      </c>
      <c r="K5629" s="199">
        <v>1811.28</v>
      </c>
      <c r="L5629" s="196" t="s">
        <v>63</v>
      </c>
      <c r="M5629"/>
    </row>
    <row r="5630" spans="1:13" ht="13.5" hidden="1" x14ac:dyDescent="0.25">
      <c r="A5630" s="196" t="s">
        <v>3761</v>
      </c>
      <c r="B5630" s="196" t="s">
        <v>3762</v>
      </c>
      <c r="C5630" s="196" t="s">
        <v>3608</v>
      </c>
      <c r="D5630" s="196" t="s">
        <v>5727</v>
      </c>
      <c r="E5630" s="197" t="s">
        <v>11</v>
      </c>
      <c r="F5630" s="196" t="s">
        <v>11</v>
      </c>
      <c r="G5630" s="196">
        <v>101803</v>
      </c>
      <c r="H5630" s="196" t="s">
        <v>5790</v>
      </c>
      <c r="I5630" s="196" t="s">
        <v>96</v>
      </c>
      <c r="J5630" s="196" t="s">
        <v>62</v>
      </c>
      <c r="K5630" s="199">
        <v>1171.77</v>
      </c>
      <c r="L5630" s="196" t="s">
        <v>63</v>
      </c>
      <c r="M5630"/>
    </row>
    <row r="5631" spans="1:13" ht="13.5" hidden="1" x14ac:dyDescent="0.25">
      <c r="A5631" s="196" t="s">
        <v>3761</v>
      </c>
      <c r="B5631" s="196" t="s">
        <v>3762</v>
      </c>
      <c r="C5631" s="196" t="s">
        <v>3608</v>
      </c>
      <c r="D5631" s="196" t="s">
        <v>5727</v>
      </c>
      <c r="E5631" s="197" t="s">
        <v>11</v>
      </c>
      <c r="F5631" s="196" t="s">
        <v>11</v>
      </c>
      <c r="G5631" s="196">
        <v>101804</v>
      </c>
      <c r="H5631" s="196" t="s">
        <v>5791</v>
      </c>
      <c r="I5631" s="196" t="s">
        <v>96</v>
      </c>
      <c r="J5631" s="196" t="s">
        <v>62</v>
      </c>
      <c r="K5631" s="199">
        <v>1456.15</v>
      </c>
      <c r="L5631" s="196" t="s">
        <v>63</v>
      </c>
      <c r="M5631"/>
    </row>
    <row r="5632" spans="1:13" ht="13.5" hidden="1" x14ac:dyDescent="0.25">
      <c r="A5632" s="196" t="s">
        <v>3761</v>
      </c>
      <c r="B5632" s="196" t="s">
        <v>3762</v>
      </c>
      <c r="C5632" s="196" t="s">
        <v>3608</v>
      </c>
      <c r="D5632" s="196" t="s">
        <v>5727</v>
      </c>
      <c r="E5632" s="197" t="s">
        <v>11</v>
      </c>
      <c r="F5632" s="196" t="s">
        <v>11</v>
      </c>
      <c r="G5632" s="196">
        <v>101805</v>
      </c>
      <c r="H5632" s="196" t="s">
        <v>5792</v>
      </c>
      <c r="I5632" s="196" t="s">
        <v>96</v>
      </c>
      <c r="J5632" s="196" t="s">
        <v>62</v>
      </c>
      <c r="K5632" s="199">
        <v>1850.32</v>
      </c>
      <c r="L5632" s="196" t="s">
        <v>63</v>
      </c>
      <c r="M5632"/>
    </row>
    <row r="5633" spans="1:13" ht="13.5" hidden="1" x14ac:dyDescent="0.25">
      <c r="A5633" s="196" t="s">
        <v>3761</v>
      </c>
      <c r="B5633" s="196" t="s">
        <v>3762</v>
      </c>
      <c r="C5633" s="196" t="s">
        <v>3608</v>
      </c>
      <c r="D5633" s="196" t="s">
        <v>5727</v>
      </c>
      <c r="E5633" s="197" t="s">
        <v>11</v>
      </c>
      <c r="F5633" s="196" t="s">
        <v>11</v>
      </c>
      <c r="G5633" s="196">
        <v>102111</v>
      </c>
      <c r="H5633" s="196" t="s">
        <v>5793</v>
      </c>
      <c r="I5633" s="196" t="s">
        <v>96</v>
      </c>
      <c r="J5633" s="196" t="s">
        <v>62</v>
      </c>
      <c r="K5633" s="199">
        <v>1149.0899999999999</v>
      </c>
      <c r="L5633" s="196" t="s">
        <v>63</v>
      </c>
      <c r="M5633"/>
    </row>
    <row r="5634" spans="1:13" ht="13.5" hidden="1" x14ac:dyDescent="0.25">
      <c r="A5634" s="196" t="s">
        <v>3761</v>
      </c>
      <c r="B5634" s="196" t="s">
        <v>3762</v>
      </c>
      <c r="C5634" s="196" t="s">
        <v>3608</v>
      </c>
      <c r="D5634" s="196" t="s">
        <v>5727</v>
      </c>
      <c r="E5634" s="197" t="s">
        <v>11</v>
      </c>
      <c r="F5634" s="196" t="s">
        <v>11</v>
      </c>
      <c r="G5634" s="196">
        <v>102112</v>
      </c>
      <c r="H5634" s="196" t="s">
        <v>5794</v>
      </c>
      <c r="I5634" s="196" t="s">
        <v>96</v>
      </c>
      <c r="J5634" s="196" t="s">
        <v>62</v>
      </c>
      <c r="K5634" s="197">
        <v>195.07</v>
      </c>
      <c r="L5634" s="196" t="s">
        <v>63</v>
      </c>
      <c r="M5634"/>
    </row>
    <row r="5635" spans="1:13" ht="13.5" hidden="1" x14ac:dyDescent="0.25">
      <c r="A5635" s="196" t="s">
        <v>3761</v>
      </c>
      <c r="B5635" s="196" t="s">
        <v>3762</v>
      </c>
      <c r="C5635" s="196" t="s">
        <v>3608</v>
      </c>
      <c r="D5635" s="196" t="s">
        <v>5727</v>
      </c>
      <c r="E5635" s="197" t="s">
        <v>11</v>
      </c>
      <c r="F5635" s="196" t="s">
        <v>11</v>
      </c>
      <c r="G5635" s="196">
        <v>102113</v>
      </c>
      <c r="H5635" s="196" t="s">
        <v>5795</v>
      </c>
      <c r="I5635" s="196" t="s">
        <v>96</v>
      </c>
      <c r="J5635" s="196" t="s">
        <v>62</v>
      </c>
      <c r="K5635" s="199">
        <v>1808.17</v>
      </c>
      <c r="L5635" s="196" t="s">
        <v>63</v>
      </c>
      <c r="M5635"/>
    </row>
    <row r="5636" spans="1:13" ht="13.5" hidden="1" x14ac:dyDescent="0.25">
      <c r="A5636" s="196" t="s">
        <v>3761</v>
      </c>
      <c r="B5636" s="196" t="s">
        <v>3762</v>
      </c>
      <c r="C5636" s="196" t="s">
        <v>3608</v>
      </c>
      <c r="D5636" s="196" t="s">
        <v>5727</v>
      </c>
      <c r="E5636" s="197" t="s">
        <v>11</v>
      </c>
      <c r="F5636" s="196" t="s">
        <v>11</v>
      </c>
      <c r="G5636" s="196">
        <v>102114</v>
      </c>
      <c r="H5636" s="196" t="s">
        <v>5796</v>
      </c>
      <c r="I5636" s="196" t="s">
        <v>96</v>
      </c>
      <c r="J5636" s="196" t="s">
        <v>62</v>
      </c>
      <c r="K5636" s="197">
        <v>200</v>
      </c>
      <c r="L5636" s="196" t="s">
        <v>63</v>
      </c>
      <c r="M5636"/>
    </row>
    <row r="5637" spans="1:13" ht="13.5" hidden="1" x14ac:dyDescent="0.25">
      <c r="A5637" s="196" t="s">
        <v>3761</v>
      </c>
      <c r="B5637" s="196" t="s">
        <v>3762</v>
      </c>
      <c r="C5637" s="196" t="s">
        <v>3608</v>
      </c>
      <c r="D5637" s="196" t="s">
        <v>5727</v>
      </c>
      <c r="E5637" s="197" t="s">
        <v>11</v>
      </c>
      <c r="F5637" s="196" t="s">
        <v>11</v>
      </c>
      <c r="G5637" s="196">
        <v>102115</v>
      </c>
      <c r="H5637" s="196" t="s">
        <v>5797</v>
      </c>
      <c r="I5637" s="196" t="s">
        <v>96</v>
      </c>
      <c r="J5637" s="196" t="s">
        <v>62</v>
      </c>
      <c r="K5637" s="199">
        <v>3141.28</v>
      </c>
      <c r="L5637" s="196" t="s">
        <v>63</v>
      </c>
      <c r="M5637"/>
    </row>
    <row r="5638" spans="1:13" ht="13.5" hidden="1" x14ac:dyDescent="0.25">
      <c r="A5638" s="196" t="s">
        <v>3761</v>
      </c>
      <c r="B5638" s="196" t="s">
        <v>3762</v>
      </c>
      <c r="C5638" s="196" t="s">
        <v>3608</v>
      </c>
      <c r="D5638" s="196" t="s">
        <v>5727</v>
      </c>
      <c r="E5638" s="197" t="s">
        <v>11</v>
      </c>
      <c r="F5638" s="196" t="s">
        <v>11</v>
      </c>
      <c r="G5638" s="196">
        <v>102116</v>
      </c>
      <c r="H5638" s="196" t="s">
        <v>5798</v>
      </c>
      <c r="I5638" s="196" t="s">
        <v>96</v>
      </c>
      <c r="J5638" s="196" t="s">
        <v>62</v>
      </c>
      <c r="K5638" s="199">
        <v>1929.95</v>
      </c>
      <c r="L5638" s="196" t="s">
        <v>63</v>
      </c>
      <c r="M5638"/>
    </row>
    <row r="5639" spans="1:13" ht="13.5" hidden="1" x14ac:dyDescent="0.25">
      <c r="A5639" s="196" t="s">
        <v>3761</v>
      </c>
      <c r="B5639" s="196" t="s">
        <v>3762</v>
      </c>
      <c r="C5639" s="196" t="s">
        <v>3608</v>
      </c>
      <c r="D5639" s="196" t="s">
        <v>5727</v>
      </c>
      <c r="E5639" s="197" t="s">
        <v>11</v>
      </c>
      <c r="F5639" s="196" t="s">
        <v>11</v>
      </c>
      <c r="G5639" s="196">
        <v>102117</v>
      </c>
      <c r="H5639" s="196" t="s">
        <v>5799</v>
      </c>
      <c r="I5639" s="196" t="s">
        <v>96</v>
      </c>
      <c r="J5639" s="196" t="s">
        <v>62</v>
      </c>
      <c r="K5639" s="197">
        <v>206</v>
      </c>
      <c r="L5639" s="196" t="s">
        <v>63</v>
      </c>
      <c r="M5639"/>
    </row>
    <row r="5640" spans="1:13" ht="13.5" hidden="1" x14ac:dyDescent="0.25">
      <c r="A5640" s="196" t="s">
        <v>3761</v>
      </c>
      <c r="B5640" s="196" t="s">
        <v>3762</v>
      </c>
      <c r="C5640" s="196" t="s">
        <v>3608</v>
      </c>
      <c r="D5640" s="196" t="s">
        <v>5727</v>
      </c>
      <c r="E5640" s="197" t="s">
        <v>11</v>
      </c>
      <c r="F5640" s="196" t="s">
        <v>11</v>
      </c>
      <c r="G5640" s="196">
        <v>102118</v>
      </c>
      <c r="H5640" s="196" t="s">
        <v>5800</v>
      </c>
      <c r="I5640" s="196" t="s">
        <v>96</v>
      </c>
      <c r="J5640" s="196" t="s">
        <v>62</v>
      </c>
      <c r="K5640" s="199">
        <v>2616.62</v>
      </c>
      <c r="L5640" s="196" t="s">
        <v>63</v>
      </c>
      <c r="M5640"/>
    </row>
    <row r="5641" spans="1:13" ht="13.5" hidden="1" x14ac:dyDescent="0.25">
      <c r="A5641" s="196" t="s">
        <v>3761</v>
      </c>
      <c r="B5641" s="196" t="s">
        <v>3762</v>
      </c>
      <c r="C5641" s="196" t="s">
        <v>3608</v>
      </c>
      <c r="D5641" s="196" t="s">
        <v>5727</v>
      </c>
      <c r="E5641" s="197" t="s">
        <v>11</v>
      </c>
      <c r="F5641" s="196" t="s">
        <v>11</v>
      </c>
      <c r="G5641" s="196">
        <v>102119</v>
      </c>
      <c r="H5641" s="196" t="s">
        <v>5801</v>
      </c>
      <c r="I5641" s="196" t="s">
        <v>96</v>
      </c>
      <c r="J5641" s="196" t="s">
        <v>62</v>
      </c>
      <c r="K5641" s="197">
        <v>211.16</v>
      </c>
      <c r="L5641" s="196" t="s">
        <v>63</v>
      </c>
      <c r="M5641"/>
    </row>
    <row r="5642" spans="1:13" ht="13.5" hidden="1" x14ac:dyDescent="0.25">
      <c r="A5642" s="196" t="s">
        <v>3761</v>
      </c>
      <c r="B5642" s="196" t="s">
        <v>3762</v>
      </c>
      <c r="C5642" s="196" t="s">
        <v>3608</v>
      </c>
      <c r="D5642" s="196" t="s">
        <v>5727</v>
      </c>
      <c r="E5642" s="197" t="s">
        <v>11</v>
      </c>
      <c r="F5642" s="196" t="s">
        <v>11</v>
      </c>
      <c r="G5642" s="196">
        <v>102121</v>
      </c>
      <c r="H5642" s="196" t="s">
        <v>5802</v>
      </c>
      <c r="I5642" s="196" t="s">
        <v>96</v>
      </c>
      <c r="J5642" s="196" t="s">
        <v>62</v>
      </c>
      <c r="K5642" s="197">
        <v>265.07</v>
      </c>
      <c r="L5642" s="196" t="s">
        <v>63</v>
      </c>
      <c r="M5642"/>
    </row>
    <row r="5643" spans="1:13" ht="13.5" hidden="1" x14ac:dyDescent="0.25">
      <c r="A5643" s="196" t="s">
        <v>3761</v>
      </c>
      <c r="B5643" s="196" t="s">
        <v>3762</v>
      </c>
      <c r="C5643" s="196" t="s">
        <v>3608</v>
      </c>
      <c r="D5643" s="196" t="s">
        <v>5727</v>
      </c>
      <c r="E5643" s="197" t="s">
        <v>11</v>
      </c>
      <c r="F5643" s="196" t="s">
        <v>11</v>
      </c>
      <c r="G5643" s="196">
        <v>102122</v>
      </c>
      <c r="H5643" s="196" t="s">
        <v>5803</v>
      </c>
      <c r="I5643" s="196" t="s">
        <v>96</v>
      </c>
      <c r="J5643" s="196" t="s">
        <v>62</v>
      </c>
      <c r="K5643" s="199">
        <v>8764.1200000000008</v>
      </c>
      <c r="L5643" s="196" t="s">
        <v>63</v>
      </c>
      <c r="M5643"/>
    </row>
    <row r="5644" spans="1:13" ht="13.5" hidden="1" x14ac:dyDescent="0.25">
      <c r="A5644" s="196" t="s">
        <v>3761</v>
      </c>
      <c r="B5644" s="196" t="s">
        <v>3762</v>
      </c>
      <c r="C5644" s="196" t="s">
        <v>3608</v>
      </c>
      <c r="D5644" s="196" t="s">
        <v>5727</v>
      </c>
      <c r="E5644" s="197" t="s">
        <v>11</v>
      </c>
      <c r="F5644" s="196" t="s">
        <v>11</v>
      </c>
      <c r="G5644" s="196">
        <v>102123</v>
      </c>
      <c r="H5644" s="196" t="s">
        <v>5804</v>
      </c>
      <c r="I5644" s="196" t="s">
        <v>96</v>
      </c>
      <c r="J5644" s="196" t="s">
        <v>62</v>
      </c>
      <c r="K5644" s="197">
        <v>280.43</v>
      </c>
      <c r="L5644" s="196" t="s">
        <v>63</v>
      </c>
      <c r="M5644"/>
    </row>
    <row r="5645" spans="1:13" ht="13.5" hidden="1" x14ac:dyDescent="0.25">
      <c r="A5645" s="196" t="s">
        <v>3761</v>
      </c>
      <c r="B5645" s="196" t="s">
        <v>3762</v>
      </c>
      <c r="C5645" s="196" t="s">
        <v>3608</v>
      </c>
      <c r="D5645" s="196" t="s">
        <v>5727</v>
      </c>
      <c r="E5645" s="197" t="s">
        <v>11</v>
      </c>
      <c r="F5645" s="196" t="s">
        <v>11</v>
      </c>
      <c r="G5645" s="196">
        <v>102136</v>
      </c>
      <c r="H5645" s="196" t="s">
        <v>5805</v>
      </c>
      <c r="I5645" s="196" t="s">
        <v>96</v>
      </c>
      <c r="J5645" s="196" t="s">
        <v>62</v>
      </c>
      <c r="K5645" s="197">
        <v>106.68</v>
      </c>
      <c r="L5645" s="196" t="s">
        <v>63</v>
      </c>
      <c r="M5645"/>
    </row>
    <row r="5646" spans="1:13" ht="13.5" hidden="1" x14ac:dyDescent="0.25">
      <c r="A5646" s="196" t="s">
        <v>3761</v>
      </c>
      <c r="B5646" s="196" t="s">
        <v>3762</v>
      </c>
      <c r="C5646" s="196" t="s">
        <v>3608</v>
      </c>
      <c r="D5646" s="196" t="s">
        <v>5727</v>
      </c>
      <c r="E5646" s="197" t="s">
        <v>11</v>
      </c>
      <c r="F5646" s="196" t="s">
        <v>11</v>
      </c>
      <c r="G5646" s="196">
        <v>102137</v>
      </c>
      <c r="H5646" s="196" t="s">
        <v>5806</v>
      </c>
      <c r="I5646" s="196" t="s">
        <v>96</v>
      </c>
      <c r="J5646" s="196" t="s">
        <v>62</v>
      </c>
      <c r="K5646" s="197">
        <v>89.35</v>
      </c>
      <c r="L5646" s="196" t="s">
        <v>63</v>
      </c>
      <c r="M5646"/>
    </row>
    <row r="5647" spans="1:13" ht="13.5" hidden="1" x14ac:dyDescent="0.25">
      <c r="A5647" s="196" t="s">
        <v>3761</v>
      </c>
      <c r="B5647" s="196" t="s">
        <v>3762</v>
      </c>
      <c r="C5647" s="196" t="s">
        <v>3608</v>
      </c>
      <c r="D5647" s="196" t="s">
        <v>5727</v>
      </c>
      <c r="E5647" s="197" t="s">
        <v>11</v>
      </c>
      <c r="F5647" s="196" t="s">
        <v>11</v>
      </c>
      <c r="G5647" s="196">
        <v>102138</v>
      </c>
      <c r="H5647" s="196" t="s">
        <v>5807</v>
      </c>
      <c r="I5647" s="196" t="s">
        <v>96</v>
      </c>
      <c r="J5647" s="196" t="s">
        <v>62</v>
      </c>
      <c r="K5647" s="197">
        <v>305.43</v>
      </c>
      <c r="L5647" s="196" t="s">
        <v>63</v>
      </c>
      <c r="M5647"/>
    </row>
    <row r="5648" spans="1:13" ht="13.5" hidden="1" x14ac:dyDescent="0.25">
      <c r="A5648" s="196" t="s">
        <v>3761</v>
      </c>
      <c r="B5648" s="196" t="s">
        <v>3762</v>
      </c>
      <c r="C5648" s="196" t="s">
        <v>3608</v>
      </c>
      <c r="D5648" s="196" t="s">
        <v>5727</v>
      </c>
      <c r="E5648" s="197" t="s">
        <v>11</v>
      </c>
      <c r="F5648" s="196" t="s">
        <v>11</v>
      </c>
      <c r="G5648" s="196">
        <v>103517</v>
      </c>
      <c r="H5648" s="196" t="s">
        <v>5808</v>
      </c>
      <c r="I5648" s="196" t="s">
        <v>96</v>
      </c>
      <c r="J5648" s="196" t="s">
        <v>62</v>
      </c>
      <c r="K5648" s="199">
        <v>3634.6</v>
      </c>
      <c r="L5648" s="196" t="s">
        <v>63</v>
      </c>
      <c r="M5648"/>
    </row>
    <row r="5649" spans="1:13" ht="13.5" hidden="1" x14ac:dyDescent="0.25">
      <c r="A5649" s="196" t="s">
        <v>3761</v>
      </c>
      <c r="B5649" s="196" t="s">
        <v>3762</v>
      </c>
      <c r="C5649" s="196" t="s">
        <v>3608</v>
      </c>
      <c r="D5649" s="196" t="s">
        <v>5727</v>
      </c>
      <c r="E5649" s="197" t="s">
        <v>11</v>
      </c>
      <c r="F5649" s="196" t="s">
        <v>11</v>
      </c>
      <c r="G5649" s="196">
        <v>103519</v>
      </c>
      <c r="H5649" s="196" t="s">
        <v>5809</v>
      </c>
      <c r="I5649" s="196" t="s">
        <v>96</v>
      </c>
      <c r="J5649" s="196" t="s">
        <v>62</v>
      </c>
      <c r="K5649" s="197">
        <v>11.61</v>
      </c>
      <c r="L5649" s="196" t="s">
        <v>63</v>
      </c>
      <c r="M5649"/>
    </row>
    <row r="5650" spans="1:13" ht="13.5" hidden="1" x14ac:dyDescent="0.25">
      <c r="A5650" s="196" t="s">
        <v>3761</v>
      </c>
      <c r="B5650" s="196" t="s">
        <v>3762</v>
      </c>
      <c r="C5650" s="196" t="s">
        <v>3608</v>
      </c>
      <c r="D5650" s="196" t="s">
        <v>5727</v>
      </c>
      <c r="E5650" s="197" t="s">
        <v>11</v>
      </c>
      <c r="F5650" s="196" t="s">
        <v>11</v>
      </c>
      <c r="G5650" s="196">
        <v>103520</v>
      </c>
      <c r="H5650" s="196" t="s">
        <v>5810</v>
      </c>
      <c r="I5650" s="196" t="s">
        <v>96</v>
      </c>
      <c r="J5650" s="196" t="s">
        <v>62</v>
      </c>
      <c r="K5650" s="199">
        <v>5941.57</v>
      </c>
      <c r="L5650" s="196" t="s">
        <v>63</v>
      </c>
      <c r="M5650"/>
    </row>
    <row r="5651" spans="1:13" ht="13.5" hidden="1" x14ac:dyDescent="0.25">
      <c r="A5651" s="196" t="s">
        <v>3761</v>
      </c>
      <c r="B5651" s="196" t="s">
        <v>3762</v>
      </c>
      <c r="C5651" s="196" t="s">
        <v>3608</v>
      </c>
      <c r="D5651" s="196" t="s">
        <v>5727</v>
      </c>
      <c r="E5651" s="197" t="s">
        <v>11</v>
      </c>
      <c r="F5651" s="196" t="s">
        <v>11</v>
      </c>
      <c r="G5651" s="196">
        <v>103521</v>
      </c>
      <c r="H5651" s="196" t="s">
        <v>5811</v>
      </c>
      <c r="I5651" s="196" t="s">
        <v>96</v>
      </c>
      <c r="J5651" s="196" t="s">
        <v>62</v>
      </c>
      <c r="K5651" s="199">
        <v>7890.31</v>
      </c>
      <c r="L5651" s="196" t="s">
        <v>63</v>
      </c>
      <c r="M5651"/>
    </row>
    <row r="5652" spans="1:13" ht="13.5" hidden="1" x14ac:dyDescent="0.25">
      <c r="A5652" s="196" t="s">
        <v>3761</v>
      </c>
      <c r="B5652" s="196" t="s">
        <v>3762</v>
      </c>
      <c r="C5652" s="196" t="s">
        <v>3608</v>
      </c>
      <c r="D5652" s="196" t="s">
        <v>5727</v>
      </c>
      <c r="E5652" s="197" t="s">
        <v>11</v>
      </c>
      <c r="F5652" s="196" t="s">
        <v>11</v>
      </c>
      <c r="G5652" s="196">
        <v>103522</v>
      </c>
      <c r="H5652" s="196" t="s">
        <v>5812</v>
      </c>
      <c r="I5652" s="196" t="s">
        <v>96</v>
      </c>
      <c r="J5652" s="196" t="s">
        <v>62</v>
      </c>
      <c r="K5652" s="199">
        <v>7997.71</v>
      </c>
      <c r="L5652" s="196" t="s">
        <v>63</v>
      </c>
      <c r="M5652"/>
    </row>
    <row r="5653" spans="1:13" ht="13.5" hidden="1" x14ac:dyDescent="0.25">
      <c r="A5653" s="196" t="s">
        <v>3761</v>
      </c>
      <c r="B5653" s="196" t="s">
        <v>3762</v>
      </c>
      <c r="C5653" s="196" t="s">
        <v>3608</v>
      </c>
      <c r="D5653" s="196" t="s">
        <v>5727</v>
      </c>
      <c r="E5653" s="197" t="s">
        <v>11</v>
      </c>
      <c r="F5653" s="196" t="s">
        <v>11</v>
      </c>
      <c r="G5653" s="196">
        <v>103523</v>
      </c>
      <c r="H5653" s="196" t="s">
        <v>5813</v>
      </c>
      <c r="I5653" s="196" t="s">
        <v>96</v>
      </c>
      <c r="J5653" s="196" t="s">
        <v>62</v>
      </c>
      <c r="K5653" s="199">
        <v>12008.27</v>
      </c>
      <c r="L5653" s="196" t="s">
        <v>63</v>
      </c>
      <c r="M5653"/>
    </row>
    <row r="5654" spans="1:13" ht="13.5" hidden="1" x14ac:dyDescent="0.25">
      <c r="A5654" s="196" t="s">
        <v>3761</v>
      </c>
      <c r="B5654" s="196" t="s">
        <v>3762</v>
      </c>
      <c r="C5654" s="196" t="s">
        <v>3608</v>
      </c>
      <c r="D5654" s="196" t="s">
        <v>5727</v>
      </c>
      <c r="E5654" s="197" t="s">
        <v>11</v>
      </c>
      <c r="F5654" s="196" t="s">
        <v>11</v>
      </c>
      <c r="G5654" s="196">
        <v>104767</v>
      </c>
      <c r="H5654" s="196" t="s">
        <v>5814</v>
      </c>
      <c r="I5654" s="196" t="s">
        <v>96</v>
      </c>
      <c r="J5654" s="196" t="s">
        <v>62</v>
      </c>
      <c r="K5654" s="197">
        <v>0.85</v>
      </c>
      <c r="L5654" s="196" t="s">
        <v>63</v>
      </c>
      <c r="M5654"/>
    </row>
    <row r="5655" spans="1:13" ht="13.5" hidden="1" x14ac:dyDescent="0.25">
      <c r="A5655" s="196" t="s">
        <v>3761</v>
      </c>
      <c r="B5655" s="196" t="s">
        <v>3762</v>
      </c>
      <c r="C5655" s="196" t="s">
        <v>3608</v>
      </c>
      <c r="D5655" s="196" t="s">
        <v>5727</v>
      </c>
      <c r="E5655" s="197" t="s">
        <v>11</v>
      </c>
      <c r="F5655" s="196" t="s">
        <v>11</v>
      </c>
      <c r="G5655" s="196">
        <v>104769</v>
      </c>
      <c r="H5655" s="196" t="s">
        <v>5815</v>
      </c>
      <c r="I5655" s="196" t="s">
        <v>96</v>
      </c>
      <c r="J5655" s="196" t="s">
        <v>62</v>
      </c>
      <c r="K5655" s="197">
        <v>2.2799999999999998</v>
      </c>
      <c r="L5655" s="196" t="s">
        <v>63</v>
      </c>
      <c r="M5655"/>
    </row>
    <row r="5656" spans="1:13" ht="13.5" hidden="1" x14ac:dyDescent="0.25">
      <c r="A5656" s="196" t="s">
        <v>3761</v>
      </c>
      <c r="B5656" s="196" t="s">
        <v>3762</v>
      </c>
      <c r="C5656" s="196" t="s">
        <v>3608</v>
      </c>
      <c r="D5656" s="196" t="s">
        <v>5727</v>
      </c>
      <c r="E5656" s="197" t="s">
        <v>11</v>
      </c>
      <c r="F5656" s="196" t="s">
        <v>11</v>
      </c>
      <c r="G5656" s="196">
        <v>104771</v>
      </c>
      <c r="H5656" s="196" t="s">
        <v>5816</v>
      </c>
      <c r="I5656" s="196" t="s">
        <v>96</v>
      </c>
      <c r="J5656" s="196" t="s">
        <v>62</v>
      </c>
      <c r="K5656" s="197">
        <v>3.33</v>
      </c>
      <c r="L5656" s="196" t="s">
        <v>63</v>
      </c>
      <c r="M5656"/>
    </row>
    <row r="5657" spans="1:13" ht="13.5" hidden="1" x14ac:dyDescent="0.25">
      <c r="A5657" s="196" t="s">
        <v>3761</v>
      </c>
      <c r="B5657" s="196" t="s">
        <v>3762</v>
      </c>
      <c r="C5657" s="196" t="s">
        <v>3608</v>
      </c>
      <c r="D5657" s="196" t="s">
        <v>5727</v>
      </c>
      <c r="E5657" s="197" t="s">
        <v>11</v>
      </c>
      <c r="F5657" s="196" t="s">
        <v>11</v>
      </c>
      <c r="G5657" s="196">
        <v>104773</v>
      </c>
      <c r="H5657" s="196" t="s">
        <v>5817</v>
      </c>
      <c r="I5657" s="196" t="s">
        <v>96</v>
      </c>
      <c r="J5657" s="196" t="s">
        <v>62</v>
      </c>
      <c r="K5657" s="197">
        <v>2.89</v>
      </c>
      <c r="L5657" s="196" t="s">
        <v>63</v>
      </c>
      <c r="M5657"/>
    </row>
    <row r="5658" spans="1:13" ht="13.5" hidden="1" x14ac:dyDescent="0.25">
      <c r="A5658" s="196" t="s">
        <v>3761</v>
      </c>
      <c r="B5658" s="196" t="s">
        <v>3762</v>
      </c>
      <c r="C5658" s="196" t="s">
        <v>3608</v>
      </c>
      <c r="D5658" s="196" t="s">
        <v>5727</v>
      </c>
      <c r="E5658" s="197" t="s">
        <v>11</v>
      </c>
      <c r="F5658" s="196" t="s">
        <v>11</v>
      </c>
      <c r="G5658" s="196">
        <v>104775</v>
      </c>
      <c r="H5658" s="196" t="s">
        <v>5818</v>
      </c>
      <c r="I5658" s="196" t="s">
        <v>96</v>
      </c>
      <c r="J5658" s="196" t="s">
        <v>62</v>
      </c>
      <c r="K5658" s="197">
        <v>7.73</v>
      </c>
      <c r="L5658" s="196" t="s">
        <v>63</v>
      </c>
      <c r="M5658"/>
    </row>
    <row r="5659" spans="1:13" ht="13.5" hidden="1" x14ac:dyDescent="0.25">
      <c r="A5659" s="196" t="s">
        <v>3761</v>
      </c>
      <c r="B5659" s="196" t="s">
        <v>3762</v>
      </c>
      <c r="C5659" s="196" t="s">
        <v>3608</v>
      </c>
      <c r="D5659" s="196" t="s">
        <v>5727</v>
      </c>
      <c r="E5659" s="197" t="s">
        <v>11</v>
      </c>
      <c r="F5659" s="196" t="s">
        <v>11</v>
      </c>
      <c r="G5659" s="196">
        <v>104777</v>
      </c>
      <c r="H5659" s="196" t="s">
        <v>5819</v>
      </c>
      <c r="I5659" s="196" t="s">
        <v>96</v>
      </c>
      <c r="J5659" s="196" t="s">
        <v>62</v>
      </c>
      <c r="K5659" s="197">
        <v>11.3</v>
      </c>
      <c r="L5659" s="196" t="s">
        <v>63</v>
      </c>
      <c r="M5659"/>
    </row>
    <row r="5660" spans="1:13" ht="13.5" hidden="1" x14ac:dyDescent="0.25">
      <c r="A5660" s="196" t="s">
        <v>3761</v>
      </c>
      <c r="B5660" s="196" t="s">
        <v>3762</v>
      </c>
      <c r="C5660" s="196" t="s">
        <v>3608</v>
      </c>
      <c r="D5660" s="196" t="s">
        <v>5727</v>
      </c>
      <c r="E5660" s="197" t="s">
        <v>11</v>
      </c>
      <c r="F5660" s="196" t="s">
        <v>11</v>
      </c>
      <c r="G5660" s="196">
        <v>104779</v>
      </c>
      <c r="H5660" s="196" t="s">
        <v>5820</v>
      </c>
      <c r="I5660" s="196" t="s">
        <v>9</v>
      </c>
      <c r="J5660" s="196" t="s">
        <v>62</v>
      </c>
      <c r="K5660" s="197">
        <v>6.98</v>
      </c>
      <c r="L5660" s="196" t="s">
        <v>63</v>
      </c>
      <c r="M5660"/>
    </row>
    <row r="5661" spans="1:13" ht="13.5" hidden="1" x14ac:dyDescent="0.25">
      <c r="A5661" s="196" t="s">
        <v>3761</v>
      </c>
      <c r="B5661" s="196" t="s">
        <v>3762</v>
      </c>
      <c r="C5661" s="196" t="s">
        <v>3608</v>
      </c>
      <c r="D5661" s="196" t="s">
        <v>5727</v>
      </c>
      <c r="E5661" s="197" t="s">
        <v>11</v>
      </c>
      <c r="F5661" s="196" t="s">
        <v>11</v>
      </c>
      <c r="G5661" s="196">
        <v>104781</v>
      </c>
      <c r="H5661" s="196" t="s">
        <v>5821</v>
      </c>
      <c r="I5661" s="196" t="s">
        <v>9</v>
      </c>
      <c r="J5661" s="196" t="s">
        <v>62</v>
      </c>
      <c r="K5661" s="197">
        <v>8.06</v>
      </c>
      <c r="L5661" s="196" t="s">
        <v>63</v>
      </c>
      <c r="M5661"/>
    </row>
    <row r="5662" spans="1:13" ht="13.5" hidden="1" x14ac:dyDescent="0.25">
      <c r="A5662" s="196" t="s">
        <v>3761</v>
      </c>
      <c r="B5662" s="196" t="s">
        <v>3762</v>
      </c>
      <c r="C5662" s="196" t="s">
        <v>3608</v>
      </c>
      <c r="D5662" s="196" t="s">
        <v>5727</v>
      </c>
      <c r="E5662" s="197" t="s">
        <v>11</v>
      </c>
      <c r="F5662" s="196" t="s">
        <v>11</v>
      </c>
      <c r="G5662" s="196">
        <v>104782</v>
      </c>
      <c r="H5662" s="196" t="s">
        <v>5822</v>
      </c>
      <c r="I5662" s="196" t="s">
        <v>96</v>
      </c>
      <c r="J5662" s="196" t="s">
        <v>62</v>
      </c>
      <c r="K5662" s="197">
        <v>52.46</v>
      </c>
      <c r="L5662" s="196" t="s">
        <v>63</v>
      </c>
      <c r="M5662"/>
    </row>
    <row r="5663" spans="1:13" ht="13.5" hidden="1" x14ac:dyDescent="0.25">
      <c r="A5663" s="196" t="s">
        <v>3761</v>
      </c>
      <c r="B5663" s="196" t="s">
        <v>3762</v>
      </c>
      <c r="C5663" s="196" t="s">
        <v>3608</v>
      </c>
      <c r="D5663" s="196" t="s">
        <v>5727</v>
      </c>
      <c r="E5663" s="197" t="s">
        <v>11</v>
      </c>
      <c r="F5663" s="196" t="s">
        <v>11</v>
      </c>
      <c r="G5663" s="196">
        <v>104783</v>
      </c>
      <c r="H5663" s="196" t="s">
        <v>5823</v>
      </c>
      <c r="I5663" s="196" t="s">
        <v>96</v>
      </c>
      <c r="J5663" s="196" t="s">
        <v>62</v>
      </c>
      <c r="K5663" s="197">
        <v>5.94</v>
      </c>
      <c r="L5663" s="196" t="s">
        <v>63</v>
      </c>
      <c r="M5663"/>
    </row>
    <row r="5664" spans="1:13" ht="13.5" hidden="1" x14ac:dyDescent="0.25">
      <c r="A5664" s="196" t="s">
        <v>3761</v>
      </c>
      <c r="B5664" s="196" t="s">
        <v>3762</v>
      </c>
      <c r="C5664" s="196" t="s">
        <v>3608</v>
      </c>
      <c r="D5664" s="196" t="s">
        <v>5727</v>
      </c>
      <c r="E5664" s="197" t="s">
        <v>11</v>
      </c>
      <c r="F5664" s="196" t="s">
        <v>11</v>
      </c>
      <c r="G5664" s="196">
        <v>104784</v>
      </c>
      <c r="H5664" s="196" t="s">
        <v>5824</v>
      </c>
      <c r="I5664" s="196" t="s">
        <v>96</v>
      </c>
      <c r="J5664" s="196" t="s">
        <v>62</v>
      </c>
      <c r="K5664" s="197">
        <v>16.61</v>
      </c>
      <c r="L5664" s="196" t="s">
        <v>63</v>
      </c>
      <c r="M5664"/>
    </row>
    <row r="5665" spans="1:13" ht="13.5" hidden="1" x14ac:dyDescent="0.25">
      <c r="A5665" s="196" t="s">
        <v>3761</v>
      </c>
      <c r="B5665" s="196" t="s">
        <v>3762</v>
      </c>
      <c r="C5665" s="196" t="s">
        <v>3608</v>
      </c>
      <c r="D5665" s="196" t="s">
        <v>5727</v>
      </c>
      <c r="E5665" s="197" t="s">
        <v>11</v>
      </c>
      <c r="F5665" s="196" t="s">
        <v>11</v>
      </c>
      <c r="G5665" s="196">
        <v>104786</v>
      </c>
      <c r="H5665" s="196" t="s">
        <v>5825</v>
      </c>
      <c r="I5665" s="196" t="s">
        <v>9</v>
      </c>
      <c r="J5665" s="196" t="s">
        <v>62</v>
      </c>
      <c r="K5665" s="197">
        <v>7.61</v>
      </c>
      <c r="L5665" s="196" t="s">
        <v>63</v>
      </c>
      <c r="M5665"/>
    </row>
    <row r="5666" spans="1:13" ht="13.5" hidden="1" x14ac:dyDescent="0.25">
      <c r="A5666" s="196" t="s">
        <v>3761</v>
      </c>
      <c r="B5666" s="196" t="s">
        <v>3762</v>
      </c>
      <c r="C5666" s="196" t="s">
        <v>3608</v>
      </c>
      <c r="D5666" s="196" t="s">
        <v>5727</v>
      </c>
      <c r="E5666" s="197" t="s">
        <v>11</v>
      </c>
      <c r="F5666" s="196" t="s">
        <v>11</v>
      </c>
      <c r="G5666" s="196">
        <v>104787</v>
      </c>
      <c r="H5666" s="196" t="s">
        <v>5826</v>
      </c>
      <c r="I5666" s="196" t="s">
        <v>9</v>
      </c>
      <c r="J5666" s="196" t="s">
        <v>62</v>
      </c>
      <c r="K5666" s="197">
        <v>10.1</v>
      </c>
      <c r="L5666" s="196" t="s">
        <v>63</v>
      </c>
      <c r="M5666"/>
    </row>
    <row r="5667" spans="1:13" ht="13.5" hidden="1" x14ac:dyDescent="0.25">
      <c r="A5667" s="196" t="s">
        <v>3761</v>
      </c>
      <c r="B5667" s="196" t="s">
        <v>3762</v>
      </c>
      <c r="C5667" s="196" t="s">
        <v>3608</v>
      </c>
      <c r="D5667" s="196" t="s">
        <v>5727</v>
      </c>
      <c r="E5667" s="197" t="s">
        <v>11</v>
      </c>
      <c r="F5667" s="196" t="s">
        <v>11</v>
      </c>
      <c r="G5667" s="196">
        <v>104788</v>
      </c>
      <c r="H5667" s="196" t="s">
        <v>5827</v>
      </c>
      <c r="I5667" s="196" t="s">
        <v>9</v>
      </c>
      <c r="J5667" s="196" t="s">
        <v>62</v>
      </c>
      <c r="K5667" s="197">
        <v>13.42</v>
      </c>
      <c r="L5667" s="196" t="s">
        <v>63</v>
      </c>
      <c r="M5667"/>
    </row>
    <row r="5668" spans="1:13" ht="13.5" hidden="1" x14ac:dyDescent="0.25">
      <c r="A5668" s="196" t="s">
        <v>5828</v>
      </c>
      <c r="B5668" s="196" t="s">
        <v>5829</v>
      </c>
      <c r="C5668" s="196" t="s">
        <v>5830</v>
      </c>
      <c r="D5668" s="196" t="s">
        <v>5831</v>
      </c>
      <c r="E5668" s="197" t="s">
        <v>11</v>
      </c>
      <c r="F5668" s="196" t="s">
        <v>11</v>
      </c>
      <c r="G5668" s="196">
        <v>104031</v>
      </c>
      <c r="H5668" s="196" t="s">
        <v>5832</v>
      </c>
      <c r="I5668" s="196" t="s">
        <v>96</v>
      </c>
      <c r="J5668" s="196" t="s">
        <v>62</v>
      </c>
      <c r="K5668" s="197">
        <v>20.58</v>
      </c>
      <c r="L5668" s="196" t="s">
        <v>63</v>
      </c>
      <c r="M5668"/>
    </row>
    <row r="5669" spans="1:13" ht="13.5" hidden="1" x14ac:dyDescent="0.25">
      <c r="A5669" s="196" t="s">
        <v>5828</v>
      </c>
      <c r="B5669" s="196" t="s">
        <v>5829</v>
      </c>
      <c r="C5669" s="196" t="s">
        <v>5830</v>
      </c>
      <c r="D5669" s="196" t="s">
        <v>5831</v>
      </c>
      <c r="E5669" s="197" t="s">
        <v>11</v>
      </c>
      <c r="F5669" s="196" t="s">
        <v>11</v>
      </c>
      <c r="G5669" s="196">
        <v>104032</v>
      </c>
      <c r="H5669" s="196" t="s">
        <v>5833</v>
      </c>
      <c r="I5669" s="196" t="s">
        <v>96</v>
      </c>
      <c r="J5669" s="196" t="s">
        <v>62</v>
      </c>
      <c r="K5669" s="197">
        <v>25.44</v>
      </c>
      <c r="L5669" s="196" t="s">
        <v>63</v>
      </c>
      <c r="M5669"/>
    </row>
    <row r="5670" spans="1:13" ht="13.5" hidden="1" x14ac:dyDescent="0.25">
      <c r="A5670" s="196" t="s">
        <v>5828</v>
      </c>
      <c r="B5670" s="196" t="s">
        <v>5829</v>
      </c>
      <c r="C5670" s="196" t="s">
        <v>5830</v>
      </c>
      <c r="D5670" s="196" t="s">
        <v>5831</v>
      </c>
      <c r="E5670" s="197" t="s">
        <v>11</v>
      </c>
      <c r="F5670" s="196" t="s">
        <v>11</v>
      </c>
      <c r="G5670" s="196">
        <v>104033</v>
      </c>
      <c r="H5670" s="196" t="s">
        <v>5834</v>
      </c>
      <c r="I5670" s="196" t="s">
        <v>96</v>
      </c>
      <c r="J5670" s="196" t="s">
        <v>62</v>
      </c>
      <c r="K5670" s="197">
        <v>23.39</v>
      </c>
      <c r="L5670" s="196" t="s">
        <v>63</v>
      </c>
      <c r="M5670"/>
    </row>
    <row r="5671" spans="1:13" ht="13.5" hidden="1" x14ac:dyDescent="0.25">
      <c r="A5671" s="196" t="s">
        <v>5828</v>
      </c>
      <c r="B5671" s="196" t="s">
        <v>5829</v>
      </c>
      <c r="C5671" s="196" t="s">
        <v>5830</v>
      </c>
      <c r="D5671" s="196" t="s">
        <v>5831</v>
      </c>
      <c r="E5671" s="197" t="s">
        <v>11</v>
      </c>
      <c r="F5671" s="196" t="s">
        <v>11</v>
      </c>
      <c r="G5671" s="196">
        <v>104034</v>
      </c>
      <c r="H5671" s="196" t="s">
        <v>5835</v>
      </c>
      <c r="I5671" s="196" t="s">
        <v>96</v>
      </c>
      <c r="J5671" s="196" t="s">
        <v>62</v>
      </c>
      <c r="K5671" s="197">
        <v>29.96</v>
      </c>
      <c r="L5671" s="196" t="s">
        <v>63</v>
      </c>
      <c r="M5671"/>
    </row>
    <row r="5672" spans="1:13" ht="13.5" hidden="1" x14ac:dyDescent="0.25">
      <c r="A5672" s="196" t="s">
        <v>5828</v>
      </c>
      <c r="B5672" s="196" t="s">
        <v>5829</v>
      </c>
      <c r="C5672" s="196" t="s">
        <v>5830</v>
      </c>
      <c r="D5672" s="196" t="s">
        <v>5831</v>
      </c>
      <c r="E5672" s="197" t="s">
        <v>11</v>
      </c>
      <c r="F5672" s="196" t="s">
        <v>11</v>
      </c>
      <c r="G5672" s="196">
        <v>104035</v>
      </c>
      <c r="H5672" s="196" t="s">
        <v>5836</v>
      </c>
      <c r="I5672" s="196" t="s">
        <v>96</v>
      </c>
      <c r="J5672" s="196" t="s">
        <v>62</v>
      </c>
      <c r="K5672" s="197">
        <v>40.869999999999997</v>
      </c>
      <c r="L5672" s="196" t="s">
        <v>63</v>
      </c>
      <c r="M5672"/>
    </row>
    <row r="5673" spans="1:13" ht="13.5" hidden="1" x14ac:dyDescent="0.25">
      <c r="A5673" s="196" t="s">
        <v>5828</v>
      </c>
      <c r="B5673" s="196" t="s">
        <v>5829</v>
      </c>
      <c r="C5673" s="196" t="s">
        <v>5830</v>
      </c>
      <c r="D5673" s="196" t="s">
        <v>5831</v>
      </c>
      <c r="E5673" s="197" t="s">
        <v>11</v>
      </c>
      <c r="F5673" s="196" t="s">
        <v>11</v>
      </c>
      <c r="G5673" s="196">
        <v>104036</v>
      </c>
      <c r="H5673" s="196" t="s">
        <v>5837</v>
      </c>
      <c r="I5673" s="196" t="s">
        <v>96</v>
      </c>
      <c r="J5673" s="196" t="s">
        <v>62</v>
      </c>
      <c r="K5673" s="197">
        <v>42.18</v>
      </c>
      <c r="L5673" s="196" t="s">
        <v>63</v>
      </c>
      <c r="M5673"/>
    </row>
    <row r="5674" spans="1:13" ht="13.5" hidden="1" x14ac:dyDescent="0.25">
      <c r="A5674" s="196" t="s">
        <v>5828</v>
      </c>
      <c r="B5674" s="196" t="s">
        <v>5829</v>
      </c>
      <c r="C5674" s="196" t="s">
        <v>5830</v>
      </c>
      <c r="D5674" s="196" t="s">
        <v>5831</v>
      </c>
      <c r="E5674" s="197" t="s">
        <v>11</v>
      </c>
      <c r="F5674" s="196" t="s">
        <v>11</v>
      </c>
      <c r="G5674" s="196">
        <v>104039</v>
      </c>
      <c r="H5674" s="196" t="s">
        <v>5838</v>
      </c>
      <c r="I5674" s="196" t="s">
        <v>96</v>
      </c>
      <c r="J5674" s="196" t="s">
        <v>62</v>
      </c>
      <c r="K5674" s="197">
        <v>75.25</v>
      </c>
      <c r="L5674" s="196" t="s">
        <v>63</v>
      </c>
      <c r="M5674"/>
    </row>
    <row r="5675" spans="1:13" ht="13.5" hidden="1" x14ac:dyDescent="0.25">
      <c r="A5675" s="196" t="s">
        <v>5828</v>
      </c>
      <c r="B5675" s="196" t="s">
        <v>5829</v>
      </c>
      <c r="C5675" s="196" t="s">
        <v>5830</v>
      </c>
      <c r="D5675" s="196" t="s">
        <v>5831</v>
      </c>
      <c r="E5675" s="197" t="s">
        <v>11</v>
      </c>
      <c r="F5675" s="196" t="s">
        <v>11</v>
      </c>
      <c r="G5675" s="196">
        <v>104043</v>
      </c>
      <c r="H5675" s="196" t="s">
        <v>5839</v>
      </c>
      <c r="I5675" s="196" t="s">
        <v>96</v>
      </c>
      <c r="J5675" s="196" t="s">
        <v>62</v>
      </c>
      <c r="K5675" s="197">
        <v>8.9600000000000009</v>
      </c>
      <c r="L5675" s="196" t="s">
        <v>63</v>
      </c>
      <c r="M5675"/>
    </row>
    <row r="5676" spans="1:13" ht="13.5" hidden="1" x14ac:dyDescent="0.25">
      <c r="A5676" s="196" t="s">
        <v>5828</v>
      </c>
      <c r="B5676" s="196" t="s">
        <v>5829</v>
      </c>
      <c r="C5676" s="196" t="s">
        <v>5830</v>
      </c>
      <c r="D5676" s="196" t="s">
        <v>5831</v>
      </c>
      <c r="E5676" s="197" t="s">
        <v>11</v>
      </c>
      <c r="F5676" s="196" t="s">
        <v>11</v>
      </c>
      <c r="G5676" s="196">
        <v>104044</v>
      </c>
      <c r="H5676" s="196" t="s">
        <v>5840</v>
      </c>
      <c r="I5676" s="196" t="s">
        <v>96</v>
      </c>
      <c r="J5676" s="196" t="s">
        <v>62</v>
      </c>
      <c r="K5676" s="197">
        <v>9.6</v>
      </c>
      <c r="L5676" s="196" t="s">
        <v>63</v>
      </c>
      <c r="M5676"/>
    </row>
    <row r="5677" spans="1:13" ht="13.5" hidden="1" x14ac:dyDescent="0.25">
      <c r="A5677" s="196" t="s">
        <v>5828</v>
      </c>
      <c r="B5677" s="196" t="s">
        <v>5829</v>
      </c>
      <c r="C5677" s="196" t="s">
        <v>5830</v>
      </c>
      <c r="D5677" s="196" t="s">
        <v>5831</v>
      </c>
      <c r="E5677" s="197" t="s">
        <v>11</v>
      </c>
      <c r="F5677" s="196" t="s">
        <v>11</v>
      </c>
      <c r="G5677" s="196">
        <v>104045</v>
      </c>
      <c r="H5677" s="196" t="s">
        <v>5841</v>
      </c>
      <c r="I5677" s="196" t="s">
        <v>96</v>
      </c>
      <c r="J5677" s="196" t="s">
        <v>62</v>
      </c>
      <c r="K5677" s="197">
        <v>14.7</v>
      </c>
      <c r="L5677" s="196" t="s">
        <v>63</v>
      </c>
      <c r="M5677"/>
    </row>
    <row r="5678" spans="1:13" ht="13.5" hidden="1" x14ac:dyDescent="0.25">
      <c r="A5678" s="196" t="s">
        <v>5828</v>
      </c>
      <c r="B5678" s="196" t="s">
        <v>5829</v>
      </c>
      <c r="C5678" s="196" t="s">
        <v>5830</v>
      </c>
      <c r="D5678" s="196" t="s">
        <v>5831</v>
      </c>
      <c r="E5678" s="197" t="s">
        <v>11</v>
      </c>
      <c r="F5678" s="196" t="s">
        <v>11</v>
      </c>
      <c r="G5678" s="196">
        <v>104046</v>
      </c>
      <c r="H5678" s="196" t="s">
        <v>5842</v>
      </c>
      <c r="I5678" s="196" t="s">
        <v>96</v>
      </c>
      <c r="J5678" s="196" t="s">
        <v>62</v>
      </c>
      <c r="K5678" s="197">
        <v>8.59</v>
      </c>
      <c r="L5678" s="196" t="s">
        <v>63</v>
      </c>
      <c r="M5678"/>
    </row>
    <row r="5679" spans="1:13" ht="13.5" hidden="1" x14ac:dyDescent="0.25">
      <c r="A5679" s="196" t="s">
        <v>5828</v>
      </c>
      <c r="B5679" s="196" t="s">
        <v>5829</v>
      </c>
      <c r="C5679" s="196" t="s">
        <v>5830</v>
      </c>
      <c r="D5679" s="196" t="s">
        <v>5831</v>
      </c>
      <c r="E5679" s="197" t="s">
        <v>11</v>
      </c>
      <c r="F5679" s="196" t="s">
        <v>11</v>
      </c>
      <c r="G5679" s="196">
        <v>104047</v>
      </c>
      <c r="H5679" s="196" t="s">
        <v>5843</v>
      </c>
      <c r="I5679" s="196" t="s">
        <v>96</v>
      </c>
      <c r="J5679" s="196" t="s">
        <v>62</v>
      </c>
      <c r="K5679" s="197">
        <v>9.9700000000000006</v>
      </c>
      <c r="L5679" s="196" t="s">
        <v>63</v>
      </c>
      <c r="M5679"/>
    </row>
    <row r="5680" spans="1:13" ht="13.5" hidden="1" x14ac:dyDescent="0.25">
      <c r="A5680" s="196" t="s">
        <v>5828</v>
      </c>
      <c r="B5680" s="196" t="s">
        <v>5829</v>
      </c>
      <c r="C5680" s="196" t="s">
        <v>5830</v>
      </c>
      <c r="D5680" s="196" t="s">
        <v>5831</v>
      </c>
      <c r="E5680" s="197" t="s">
        <v>11</v>
      </c>
      <c r="F5680" s="196" t="s">
        <v>11</v>
      </c>
      <c r="G5680" s="196">
        <v>104048</v>
      </c>
      <c r="H5680" s="196" t="s">
        <v>5844</v>
      </c>
      <c r="I5680" s="196" t="s">
        <v>96</v>
      </c>
      <c r="J5680" s="196" t="s">
        <v>62</v>
      </c>
      <c r="K5680" s="197">
        <v>14.37</v>
      </c>
      <c r="L5680" s="196" t="s">
        <v>63</v>
      </c>
      <c r="M5680"/>
    </row>
    <row r="5681" spans="1:13" ht="13.5" hidden="1" x14ac:dyDescent="0.25">
      <c r="A5681" s="196" t="s">
        <v>5828</v>
      </c>
      <c r="B5681" s="196" t="s">
        <v>5829</v>
      </c>
      <c r="C5681" s="196" t="s">
        <v>5830</v>
      </c>
      <c r="D5681" s="196" t="s">
        <v>5831</v>
      </c>
      <c r="E5681" s="197" t="s">
        <v>11</v>
      </c>
      <c r="F5681" s="196" t="s">
        <v>11</v>
      </c>
      <c r="G5681" s="196">
        <v>104049</v>
      </c>
      <c r="H5681" s="196" t="s">
        <v>5845</v>
      </c>
      <c r="I5681" s="196" t="s">
        <v>96</v>
      </c>
      <c r="J5681" s="196" t="s">
        <v>62</v>
      </c>
      <c r="K5681" s="197">
        <v>6.42</v>
      </c>
      <c r="L5681" s="196" t="s">
        <v>63</v>
      </c>
      <c r="M5681"/>
    </row>
    <row r="5682" spans="1:13" ht="13.5" hidden="1" x14ac:dyDescent="0.25">
      <c r="A5682" s="196" t="s">
        <v>5828</v>
      </c>
      <c r="B5682" s="196" t="s">
        <v>5829</v>
      </c>
      <c r="C5682" s="196" t="s">
        <v>5830</v>
      </c>
      <c r="D5682" s="196" t="s">
        <v>5831</v>
      </c>
      <c r="E5682" s="197" t="s">
        <v>11</v>
      </c>
      <c r="F5682" s="196" t="s">
        <v>11</v>
      </c>
      <c r="G5682" s="196">
        <v>104050</v>
      </c>
      <c r="H5682" s="196" t="s">
        <v>5846</v>
      </c>
      <c r="I5682" s="196" t="s">
        <v>96</v>
      </c>
      <c r="J5682" s="196" t="s">
        <v>62</v>
      </c>
      <c r="K5682" s="197">
        <v>9.49</v>
      </c>
      <c r="L5682" s="196" t="s">
        <v>63</v>
      </c>
      <c r="M5682"/>
    </row>
    <row r="5683" spans="1:13" ht="13.5" hidden="1" x14ac:dyDescent="0.25">
      <c r="A5683" s="196" t="s">
        <v>5828</v>
      </c>
      <c r="B5683" s="196" t="s">
        <v>5829</v>
      </c>
      <c r="C5683" s="196" t="s">
        <v>5830</v>
      </c>
      <c r="D5683" s="196" t="s">
        <v>5831</v>
      </c>
      <c r="E5683" s="197" t="s">
        <v>11</v>
      </c>
      <c r="F5683" s="196" t="s">
        <v>11</v>
      </c>
      <c r="G5683" s="196">
        <v>104051</v>
      </c>
      <c r="H5683" s="196" t="s">
        <v>5847</v>
      </c>
      <c r="I5683" s="196" t="s">
        <v>96</v>
      </c>
      <c r="J5683" s="196" t="s">
        <v>62</v>
      </c>
      <c r="K5683" s="197">
        <v>8.0399999999999991</v>
      </c>
      <c r="L5683" s="196" t="s">
        <v>63</v>
      </c>
      <c r="M5683"/>
    </row>
    <row r="5684" spans="1:13" ht="13.5" hidden="1" x14ac:dyDescent="0.25">
      <c r="A5684" s="196" t="s">
        <v>5828</v>
      </c>
      <c r="B5684" s="196" t="s">
        <v>5829</v>
      </c>
      <c r="C5684" s="196" t="s">
        <v>5830</v>
      </c>
      <c r="D5684" s="196" t="s">
        <v>5831</v>
      </c>
      <c r="E5684" s="197" t="s">
        <v>11</v>
      </c>
      <c r="F5684" s="196" t="s">
        <v>11</v>
      </c>
      <c r="G5684" s="196">
        <v>104052</v>
      </c>
      <c r="H5684" s="196" t="s">
        <v>5848</v>
      </c>
      <c r="I5684" s="196" t="s">
        <v>96</v>
      </c>
      <c r="J5684" s="196" t="s">
        <v>62</v>
      </c>
      <c r="K5684" s="197">
        <v>11.25</v>
      </c>
      <c r="L5684" s="196" t="s">
        <v>63</v>
      </c>
      <c r="M5684"/>
    </row>
    <row r="5685" spans="1:13" ht="13.5" hidden="1" x14ac:dyDescent="0.25">
      <c r="A5685" s="196" t="s">
        <v>5828</v>
      </c>
      <c r="B5685" s="196" t="s">
        <v>5829</v>
      </c>
      <c r="C5685" s="196" t="s">
        <v>5830</v>
      </c>
      <c r="D5685" s="196" t="s">
        <v>5831</v>
      </c>
      <c r="E5685" s="197" t="s">
        <v>11</v>
      </c>
      <c r="F5685" s="196" t="s">
        <v>11</v>
      </c>
      <c r="G5685" s="196">
        <v>104053</v>
      </c>
      <c r="H5685" s="196" t="s">
        <v>5849</v>
      </c>
      <c r="I5685" s="196" t="s">
        <v>96</v>
      </c>
      <c r="J5685" s="196" t="s">
        <v>62</v>
      </c>
      <c r="K5685" s="197">
        <v>9.25</v>
      </c>
      <c r="L5685" s="196" t="s">
        <v>63</v>
      </c>
      <c r="M5685"/>
    </row>
    <row r="5686" spans="1:13" ht="13.5" hidden="1" x14ac:dyDescent="0.25">
      <c r="A5686" s="196" t="s">
        <v>5828</v>
      </c>
      <c r="B5686" s="196" t="s">
        <v>5829</v>
      </c>
      <c r="C5686" s="196" t="s">
        <v>5830</v>
      </c>
      <c r="D5686" s="196" t="s">
        <v>5831</v>
      </c>
      <c r="E5686" s="197" t="s">
        <v>11</v>
      </c>
      <c r="F5686" s="196" t="s">
        <v>11</v>
      </c>
      <c r="G5686" s="196">
        <v>104054</v>
      </c>
      <c r="H5686" s="196" t="s">
        <v>5850</v>
      </c>
      <c r="I5686" s="196" t="s">
        <v>96</v>
      </c>
      <c r="J5686" s="196" t="s">
        <v>62</v>
      </c>
      <c r="K5686" s="197">
        <v>17.899999999999999</v>
      </c>
      <c r="L5686" s="196" t="s">
        <v>63</v>
      </c>
      <c r="M5686"/>
    </row>
    <row r="5687" spans="1:13" ht="13.5" hidden="1" x14ac:dyDescent="0.25">
      <c r="A5687" s="196" t="s">
        <v>5828</v>
      </c>
      <c r="B5687" s="196" t="s">
        <v>5829</v>
      </c>
      <c r="C5687" s="196" t="s">
        <v>5830</v>
      </c>
      <c r="D5687" s="196" t="s">
        <v>5831</v>
      </c>
      <c r="E5687" s="197" t="s">
        <v>11</v>
      </c>
      <c r="F5687" s="196" t="s">
        <v>11</v>
      </c>
      <c r="G5687" s="196">
        <v>104055</v>
      </c>
      <c r="H5687" s="196" t="s">
        <v>5851</v>
      </c>
      <c r="I5687" s="196" t="s">
        <v>96</v>
      </c>
      <c r="J5687" s="196" t="s">
        <v>62</v>
      </c>
      <c r="K5687" s="197">
        <v>18.11</v>
      </c>
      <c r="L5687" s="196" t="s">
        <v>63</v>
      </c>
      <c r="M5687"/>
    </row>
    <row r="5688" spans="1:13" ht="13.5" hidden="1" x14ac:dyDescent="0.25">
      <c r="A5688" s="196" t="s">
        <v>5828</v>
      </c>
      <c r="B5688" s="196" t="s">
        <v>5829</v>
      </c>
      <c r="C5688" s="196" t="s">
        <v>5830</v>
      </c>
      <c r="D5688" s="196" t="s">
        <v>5831</v>
      </c>
      <c r="E5688" s="197" t="s">
        <v>11</v>
      </c>
      <c r="F5688" s="196" t="s">
        <v>11</v>
      </c>
      <c r="G5688" s="196">
        <v>104056</v>
      </c>
      <c r="H5688" s="196" t="s">
        <v>5852</v>
      </c>
      <c r="I5688" s="196" t="s">
        <v>96</v>
      </c>
      <c r="J5688" s="196" t="s">
        <v>62</v>
      </c>
      <c r="K5688" s="197">
        <v>27.11</v>
      </c>
      <c r="L5688" s="196" t="s">
        <v>63</v>
      </c>
      <c r="M5688"/>
    </row>
    <row r="5689" spans="1:13" ht="13.5" hidden="1" x14ac:dyDescent="0.25">
      <c r="A5689" s="196" t="s">
        <v>5828</v>
      </c>
      <c r="B5689" s="196" t="s">
        <v>5829</v>
      </c>
      <c r="C5689" s="196" t="s">
        <v>5830</v>
      </c>
      <c r="D5689" s="196" t="s">
        <v>5831</v>
      </c>
      <c r="E5689" s="197" t="s">
        <v>11</v>
      </c>
      <c r="F5689" s="196" t="s">
        <v>11</v>
      </c>
      <c r="G5689" s="196">
        <v>104058</v>
      </c>
      <c r="H5689" s="196" t="s">
        <v>5853</v>
      </c>
      <c r="I5689" s="196" t="s">
        <v>96</v>
      </c>
      <c r="J5689" s="196" t="s">
        <v>62</v>
      </c>
      <c r="K5689" s="197">
        <v>8.7899999999999991</v>
      </c>
      <c r="L5689" s="196" t="s">
        <v>63</v>
      </c>
      <c r="M5689"/>
    </row>
    <row r="5690" spans="1:13" ht="13.5" hidden="1" x14ac:dyDescent="0.25">
      <c r="A5690" s="196" t="s">
        <v>5828</v>
      </c>
      <c r="B5690" s="196" t="s">
        <v>5829</v>
      </c>
      <c r="C5690" s="196" t="s">
        <v>5830</v>
      </c>
      <c r="D5690" s="196" t="s">
        <v>5831</v>
      </c>
      <c r="E5690" s="197" t="s">
        <v>11</v>
      </c>
      <c r="F5690" s="196" t="s">
        <v>11</v>
      </c>
      <c r="G5690" s="196">
        <v>104059</v>
      </c>
      <c r="H5690" s="196" t="s">
        <v>5854</v>
      </c>
      <c r="I5690" s="196" t="s">
        <v>96</v>
      </c>
      <c r="J5690" s="196" t="s">
        <v>62</v>
      </c>
      <c r="K5690" s="197">
        <v>11.38</v>
      </c>
      <c r="L5690" s="196" t="s">
        <v>63</v>
      </c>
      <c r="M5690"/>
    </row>
    <row r="5691" spans="1:13" ht="13.5" hidden="1" x14ac:dyDescent="0.25">
      <c r="A5691" s="196" t="s">
        <v>5828</v>
      </c>
      <c r="B5691" s="196" t="s">
        <v>5829</v>
      </c>
      <c r="C5691" s="196" t="s">
        <v>5830</v>
      </c>
      <c r="D5691" s="196" t="s">
        <v>5831</v>
      </c>
      <c r="E5691" s="197" t="s">
        <v>11</v>
      </c>
      <c r="F5691" s="196" t="s">
        <v>11</v>
      </c>
      <c r="G5691" s="196">
        <v>104060</v>
      </c>
      <c r="H5691" s="196" t="s">
        <v>5855</v>
      </c>
      <c r="I5691" s="196" t="s">
        <v>9</v>
      </c>
      <c r="J5691" s="196" t="s">
        <v>62</v>
      </c>
      <c r="K5691" s="197">
        <v>9.2899999999999991</v>
      </c>
      <c r="L5691" s="196" t="s">
        <v>63</v>
      </c>
      <c r="M5691"/>
    </row>
    <row r="5692" spans="1:13" ht="13.5" hidden="1" x14ac:dyDescent="0.25">
      <c r="A5692" s="196" t="s">
        <v>5828</v>
      </c>
      <c r="B5692" s="196" t="s">
        <v>5829</v>
      </c>
      <c r="C5692" s="196" t="s">
        <v>5830</v>
      </c>
      <c r="D5692" s="196" t="s">
        <v>5831</v>
      </c>
      <c r="E5692" s="197" t="s">
        <v>11</v>
      </c>
      <c r="F5692" s="196" t="s">
        <v>11</v>
      </c>
      <c r="G5692" s="196">
        <v>104061</v>
      </c>
      <c r="H5692" s="196" t="s">
        <v>5856</v>
      </c>
      <c r="I5692" s="196" t="s">
        <v>9</v>
      </c>
      <c r="J5692" s="196" t="s">
        <v>62</v>
      </c>
      <c r="K5692" s="197">
        <v>16.45</v>
      </c>
      <c r="L5692" s="196" t="s">
        <v>63</v>
      </c>
      <c r="M5692"/>
    </row>
    <row r="5693" spans="1:13" ht="13.5" hidden="1" x14ac:dyDescent="0.25">
      <c r="A5693" s="196" t="s">
        <v>5828</v>
      </c>
      <c r="B5693" s="196" t="s">
        <v>5829</v>
      </c>
      <c r="C5693" s="196" t="s">
        <v>5857</v>
      </c>
      <c r="D5693" s="196" t="s">
        <v>5858</v>
      </c>
      <c r="E5693" s="197" t="s">
        <v>11</v>
      </c>
      <c r="F5693" s="196" t="s">
        <v>11</v>
      </c>
      <c r="G5693" s="196">
        <v>104062</v>
      </c>
      <c r="H5693" s="196" t="s">
        <v>5859</v>
      </c>
      <c r="I5693" s="196" t="s">
        <v>96</v>
      </c>
      <c r="J5693" s="196" t="s">
        <v>62</v>
      </c>
      <c r="K5693" s="197">
        <v>76.34</v>
      </c>
      <c r="L5693" s="196" t="s">
        <v>63</v>
      </c>
      <c r="M5693"/>
    </row>
    <row r="5694" spans="1:13" ht="13.5" hidden="1" x14ac:dyDescent="0.25">
      <c r="A5694" s="196" t="s">
        <v>5828</v>
      </c>
      <c r="B5694" s="196" t="s">
        <v>5829</v>
      </c>
      <c r="C5694" s="196" t="s">
        <v>5857</v>
      </c>
      <c r="D5694" s="196" t="s">
        <v>5858</v>
      </c>
      <c r="E5694" s="197" t="s">
        <v>11</v>
      </c>
      <c r="F5694" s="196" t="s">
        <v>11</v>
      </c>
      <c r="G5694" s="196">
        <v>104063</v>
      </c>
      <c r="H5694" s="196" t="s">
        <v>5860</v>
      </c>
      <c r="I5694" s="196" t="s">
        <v>96</v>
      </c>
      <c r="J5694" s="196" t="s">
        <v>62</v>
      </c>
      <c r="K5694" s="197">
        <v>72.55</v>
      </c>
      <c r="L5694" s="196" t="s">
        <v>63</v>
      </c>
      <c r="M5694"/>
    </row>
    <row r="5695" spans="1:13" ht="13.5" hidden="1" x14ac:dyDescent="0.25">
      <c r="A5695" s="196" t="s">
        <v>5828</v>
      </c>
      <c r="B5695" s="196" t="s">
        <v>5829</v>
      </c>
      <c r="C5695" s="196" t="s">
        <v>5857</v>
      </c>
      <c r="D5695" s="196" t="s">
        <v>5858</v>
      </c>
      <c r="E5695" s="197" t="s">
        <v>11</v>
      </c>
      <c r="F5695" s="196" t="s">
        <v>11</v>
      </c>
      <c r="G5695" s="196">
        <v>104064</v>
      </c>
      <c r="H5695" s="196" t="s">
        <v>5861</v>
      </c>
      <c r="I5695" s="196" t="s">
        <v>96</v>
      </c>
      <c r="J5695" s="196" t="s">
        <v>62</v>
      </c>
      <c r="K5695" s="197">
        <v>184.54</v>
      </c>
      <c r="L5695" s="196" t="s">
        <v>63</v>
      </c>
      <c r="M5695"/>
    </row>
    <row r="5696" spans="1:13" ht="13.5" hidden="1" x14ac:dyDescent="0.25">
      <c r="A5696" s="196" t="s">
        <v>5828</v>
      </c>
      <c r="B5696" s="196" t="s">
        <v>5829</v>
      </c>
      <c r="C5696" s="196" t="s">
        <v>5857</v>
      </c>
      <c r="D5696" s="196" t="s">
        <v>5858</v>
      </c>
      <c r="E5696" s="197" t="s">
        <v>11</v>
      </c>
      <c r="F5696" s="196" t="s">
        <v>11</v>
      </c>
      <c r="G5696" s="196">
        <v>104065</v>
      </c>
      <c r="H5696" s="196" t="s">
        <v>5862</v>
      </c>
      <c r="I5696" s="196" t="s">
        <v>96</v>
      </c>
      <c r="J5696" s="196" t="s">
        <v>62</v>
      </c>
      <c r="K5696" s="197">
        <v>155.97999999999999</v>
      </c>
      <c r="L5696" s="196" t="s">
        <v>63</v>
      </c>
      <c r="M5696"/>
    </row>
    <row r="5697" spans="1:13" ht="13.5" hidden="1" x14ac:dyDescent="0.25">
      <c r="A5697" s="196" t="s">
        <v>5828</v>
      </c>
      <c r="B5697" s="196" t="s">
        <v>5829</v>
      </c>
      <c r="C5697" s="196" t="s">
        <v>5857</v>
      </c>
      <c r="D5697" s="196" t="s">
        <v>5858</v>
      </c>
      <c r="E5697" s="197" t="s">
        <v>11</v>
      </c>
      <c r="F5697" s="196" t="s">
        <v>11</v>
      </c>
      <c r="G5697" s="196">
        <v>104072</v>
      </c>
      <c r="H5697" s="196" t="s">
        <v>5863</v>
      </c>
      <c r="I5697" s="196" t="s">
        <v>96</v>
      </c>
      <c r="J5697" s="196" t="s">
        <v>62</v>
      </c>
      <c r="K5697" s="197">
        <v>280.58</v>
      </c>
      <c r="L5697" s="196" t="s">
        <v>63</v>
      </c>
      <c r="M5697"/>
    </row>
    <row r="5698" spans="1:13" ht="13.5" hidden="1" x14ac:dyDescent="0.25">
      <c r="A5698" s="196" t="s">
        <v>5828</v>
      </c>
      <c r="B5698" s="196" t="s">
        <v>5829</v>
      </c>
      <c r="C5698" s="196" t="s">
        <v>5857</v>
      </c>
      <c r="D5698" s="196" t="s">
        <v>5858</v>
      </c>
      <c r="E5698" s="197" t="s">
        <v>11</v>
      </c>
      <c r="F5698" s="196" t="s">
        <v>11</v>
      </c>
      <c r="G5698" s="196">
        <v>104076</v>
      </c>
      <c r="H5698" s="196" t="s">
        <v>5864</v>
      </c>
      <c r="I5698" s="196" t="s">
        <v>96</v>
      </c>
      <c r="J5698" s="196" t="s">
        <v>62</v>
      </c>
      <c r="K5698" s="197">
        <v>49.69</v>
      </c>
      <c r="L5698" s="196" t="s">
        <v>63</v>
      </c>
      <c r="M5698"/>
    </row>
    <row r="5699" spans="1:13" ht="13.5" hidden="1" x14ac:dyDescent="0.25">
      <c r="A5699" s="196" t="s">
        <v>5828</v>
      </c>
      <c r="B5699" s="196" t="s">
        <v>5829</v>
      </c>
      <c r="C5699" s="196" t="s">
        <v>5857</v>
      </c>
      <c r="D5699" s="196" t="s">
        <v>5858</v>
      </c>
      <c r="E5699" s="197" t="s">
        <v>11</v>
      </c>
      <c r="F5699" s="196" t="s">
        <v>11</v>
      </c>
      <c r="G5699" s="196">
        <v>104082</v>
      </c>
      <c r="H5699" s="196" t="s">
        <v>5865</v>
      </c>
      <c r="I5699" s="196" t="s">
        <v>96</v>
      </c>
      <c r="J5699" s="196" t="s">
        <v>62</v>
      </c>
      <c r="K5699" s="197">
        <v>31.05</v>
      </c>
      <c r="L5699" s="196" t="s">
        <v>63</v>
      </c>
      <c r="M5699"/>
    </row>
    <row r="5700" spans="1:13" ht="13.5" hidden="1" x14ac:dyDescent="0.25">
      <c r="A5700" s="196" t="s">
        <v>5828</v>
      </c>
      <c r="B5700" s="196" t="s">
        <v>5829</v>
      </c>
      <c r="C5700" s="196" t="s">
        <v>5857</v>
      </c>
      <c r="D5700" s="196" t="s">
        <v>5858</v>
      </c>
      <c r="E5700" s="197" t="s">
        <v>11</v>
      </c>
      <c r="F5700" s="196" t="s">
        <v>11</v>
      </c>
      <c r="G5700" s="196">
        <v>104083</v>
      </c>
      <c r="H5700" s="196" t="s">
        <v>5866</v>
      </c>
      <c r="I5700" s="196" t="s">
        <v>96</v>
      </c>
      <c r="J5700" s="196" t="s">
        <v>62</v>
      </c>
      <c r="K5700" s="197">
        <v>74.25</v>
      </c>
      <c r="L5700" s="196" t="s">
        <v>63</v>
      </c>
      <c r="M5700"/>
    </row>
    <row r="5701" spans="1:13" ht="13.5" hidden="1" x14ac:dyDescent="0.25">
      <c r="A5701" s="196" t="s">
        <v>5828</v>
      </c>
      <c r="B5701" s="196" t="s">
        <v>5829</v>
      </c>
      <c r="C5701" s="196" t="s">
        <v>5857</v>
      </c>
      <c r="D5701" s="196" t="s">
        <v>5858</v>
      </c>
      <c r="E5701" s="197" t="s">
        <v>11</v>
      </c>
      <c r="F5701" s="196" t="s">
        <v>11</v>
      </c>
      <c r="G5701" s="196">
        <v>104084</v>
      </c>
      <c r="H5701" s="196" t="s">
        <v>5867</v>
      </c>
      <c r="I5701" s="196" t="s">
        <v>96</v>
      </c>
      <c r="J5701" s="196" t="s">
        <v>62</v>
      </c>
      <c r="K5701" s="197">
        <v>85.01</v>
      </c>
      <c r="L5701" s="196" t="s">
        <v>63</v>
      </c>
      <c r="M5701"/>
    </row>
    <row r="5702" spans="1:13" ht="13.5" hidden="1" x14ac:dyDescent="0.25">
      <c r="A5702" s="196" t="s">
        <v>5828</v>
      </c>
      <c r="B5702" s="196" t="s">
        <v>5829</v>
      </c>
      <c r="C5702" s="196" t="s">
        <v>5857</v>
      </c>
      <c r="D5702" s="196" t="s">
        <v>5858</v>
      </c>
      <c r="E5702" s="197" t="s">
        <v>11</v>
      </c>
      <c r="F5702" s="196" t="s">
        <v>11</v>
      </c>
      <c r="G5702" s="196">
        <v>104085</v>
      </c>
      <c r="H5702" s="196" t="s">
        <v>5868</v>
      </c>
      <c r="I5702" s="196" t="s">
        <v>9</v>
      </c>
      <c r="J5702" s="196" t="s">
        <v>62</v>
      </c>
      <c r="K5702" s="197">
        <v>58.34</v>
      </c>
      <c r="L5702" s="196" t="s">
        <v>63</v>
      </c>
      <c r="M5702"/>
    </row>
    <row r="5703" spans="1:13" ht="13.5" hidden="1" x14ac:dyDescent="0.25">
      <c r="A5703" s="196" t="s">
        <v>5828</v>
      </c>
      <c r="B5703" s="196" t="s">
        <v>5829</v>
      </c>
      <c r="C5703" s="196" t="s">
        <v>5857</v>
      </c>
      <c r="D5703" s="196" t="s">
        <v>5858</v>
      </c>
      <c r="E5703" s="197" t="s">
        <v>11</v>
      </c>
      <c r="F5703" s="196" t="s">
        <v>11</v>
      </c>
      <c r="G5703" s="196">
        <v>104086</v>
      </c>
      <c r="H5703" s="196" t="s">
        <v>5869</v>
      </c>
      <c r="I5703" s="196" t="s">
        <v>9</v>
      </c>
      <c r="J5703" s="196" t="s">
        <v>62</v>
      </c>
      <c r="K5703" s="197">
        <v>103.67</v>
      </c>
      <c r="L5703" s="196" t="s">
        <v>63</v>
      </c>
      <c r="M5703"/>
    </row>
    <row r="5704" spans="1:13" ht="13.5" hidden="1" x14ac:dyDescent="0.25">
      <c r="A5704" s="196" t="s">
        <v>14</v>
      </c>
      <c r="B5704" s="196" t="s">
        <v>5870</v>
      </c>
      <c r="C5704" s="196" t="s">
        <v>5871</v>
      </c>
      <c r="D5704" s="196" t="s">
        <v>5872</v>
      </c>
      <c r="E5704" s="197" t="s">
        <v>11</v>
      </c>
      <c r="F5704" s="196" t="s">
        <v>11</v>
      </c>
      <c r="G5704" s="196">
        <v>104947</v>
      </c>
      <c r="H5704" s="196" t="s">
        <v>5873</v>
      </c>
      <c r="I5704" s="196" t="s">
        <v>15</v>
      </c>
      <c r="J5704" s="196" t="s">
        <v>62</v>
      </c>
      <c r="K5704" s="197">
        <v>13.18</v>
      </c>
      <c r="L5704" s="196" t="s">
        <v>63</v>
      </c>
      <c r="M5704"/>
    </row>
    <row r="5705" spans="1:13" ht="13.5" hidden="1" x14ac:dyDescent="0.25">
      <c r="A5705" s="196" t="s">
        <v>14</v>
      </c>
      <c r="B5705" s="196" t="s">
        <v>5870</v>
      </c>
      <c r="C5705" s="196" t="s">
        <v>5871</v>
      </c>
      <c r="D5705" s="196" t="s">
        <v>5872</v>
      </c>
      <c r="E5705" s="197" t="s">
        <v>11</v>
      </c>
      <c r="F5705" s="196" t="s">
        <v>11</v>
      </c>
      <c r="G5705" s="196">
        <v>104948</v>
      </c>
      <c r="H5705" s="196" t="s">
        <v>5874</v>
      </c>
      <c r="I5705" s="196" t="s">
        <v>15</v>
      </c>
      <c r="J5705" s="196" t="s">
        <v>595</v>
      </c>
      <c r="K5705" s="197">
        <v>5.62</v>
      </c>
      <c r="L5705" s="196" t="s">
        <v>63</v>
      </c>
      <c r="M5705"/>
    </row>
    <row r="5706" spans="1:13" ht="13.5" hidden="1" x14ac:dyDescent="0.25">
      <c r="A5706" s="196" t="s">
        <v>14</v>
      </c>
      <c r="B5706" s="196" t="s">
        <v>5870</v>
      </c>
      <c r="C5706" s="196" t="s">
        <v>5871</v>
      </c>
      <c r="D5706" s="196" t="s">
        <v>5872</v>
      </c>
      <c r="E5706" s="197" t="s">
        <v>11</v>
      </c>
      <c r="F5706" s="196" t="s">
        <v>11</v>
      </c>
      <c r="G5706" s="196">
        <v>104949</v>
      </c>
      <c r="H5706" s="196" t="s">
        <v>33403</v>
      </c>
      <c r="I5706" s="196" t="s">
        <v>15</v>
      </c>
      <c r="J5706" s="196" t="s">
        <v>62</v>
      </c>
      <c r="K5706" s="197">
        <v>10.37</v>
      </c>
      <c r="L5706" s="196" t="s">
        <v>63</v>
      </c>
      <c r="M5706"/>
    </row>
    <row r="5707" spans="1:13" ht="13.5" hidden="1" x14ac:dyDescent="0.25">
      <c r="A5707" s="196" t="s">
        <v>14</v>
      </c>
      <c r="B5707" s="196" t="s">
        <v>5870</v>
      </c>
      <c r="C5707" s="196" t="s">
        <v>5875</v>
      </c>
      <c r="D5707" s="196" t="s">
        <v>5876</v>
      </c>
      <c r="E5707" s="197" t="s">
        <v>11</v>
      </c>
      <c r="F5707" s="196" t="s">
        <v>11</v>
      </c>
      <c r="G5707" s="196">
        <v>96520</v>
      </c>
      <c r="H5707" s="196" t="s">
        <v>5877</v>
      </c>
      <c r="I5707" s="196" t="s">
        <v>15</v>
      </c>
      <c r="J5707" s="196" t="s">
        <v>62</v>
      </c>
      <c r="K5707" s="197">
        <v>106.23</v>
      </c>
      <c r="L5707" s="196" t="s">
        <v>63</v>
      </c>
      <c r="M5707"/>
    </row>
    <row r="5708" spans="1:13" ht="13.5" hidden="1" x14ac:dyDescent="0.25">
      <c r="A5708" s="196" t="s">
        <v>14</v>
      </c>
      <c r="B5708" s="196" t="s">
        <v>5870</v>
      </c>
      <c r="C5708" s="196" t="s">
        <v>5875</v>
      </c>
      <c r="D5708" s="196" t="s">
        <v>5876</v>
      </c>
      <c r="E5708" s="197" t="s">
        <v>11</v>
      </c>
      <c r="F5708" s="196" t="s">
        <v>11</v>
      </c>
      <c r="G5708" s="196">
        <v>96521</v>
      </c>
      <c r="H5708" s="196" t="s">
        <v>5878</v>
      </c>
      <c r="I5708" s="196" t="s">
        <v>15</v>
      </c>
      <c r="J5708" s="196" t="s">
        <v>62</v>
      </c>
      <c r="K5708" s="197">
        <v>44.56</v>
      </c>
      <c r="L5708" s="196" t="s">
        <v>63</v>
      </c>
      <c r="M5708"/>
    </row>
    <row r="5709" spans="1:13" ht="13.5" hidden="1" x14ac:dyDescent="0.25">
      <c r="A5709" s="196" t="s">
        <v>14</v>
      </c>
      <c r="B5709" s="196" t="s">
        <v>5870</v>
      </c>
      <c r="C5709" s="196" t="s">
        <v>5875</v>
      </c>
      <c r="D5709" s="196" t="s">
        <v>5876</v>
      </c>
      <c r="E5709" s="197" t="s">
        <v>11</v>
      </c>
      <c r="F5709" s="196" t="s">
        <v>11</v>
      </c>
      <c r="G5709" s="196">
        <v>96522</v>
      </c>
      <c r="H5709" s="196" t="s">
        <v>5879</v>
      </c>
      <c r="I5709" s="196" t="s">
        <v>15</v>
      </c>
      <c r="J5709" s="196" t="s">
        <v>595</v>
      </c>
      <c r="K5709" s="197">
        <v>186.89</v>
      </c>
      <c r="L5709" s="196" t="s">
        <v>63</v>
      </c>
      <c r="M5709"/>
    </row>
    <row r="5710" spans="1:13" ht="13.5" hidden="1" x14ac:dyDescent="0.25">
      <c r="A5710" s="196" t="s">
        <v>14</v>
      </c>
      <c r="B5710" s="196" t="s">
        <v>5870</v>
      </c>
      <c r="C5710" s="196" t="s">
        <v>5875</v>
      </c>
      <c r="D5710" s="196" t="s">
        <v>5876</v>
      </c>
      <c r="E5710" s="197" t="s">
        <v>11</v>
      </c>
      <c r="F5710" s="196" t="s">
        <v>11</v>
      </c>
      <c r="G5710" s="196">
        <v>96523</v>
      </c>
      <c r="H5710" s="196" t="s">
        <v>5880</v>
      </c>
      <c r="I5710" s="196" t="s">
        <v>15</v>
      </c>
      <c r="J5710" s="196" t="s">
        <v>595</v>
      </c>
      <c r="K5710" s="197">
        <v>124.18</v>
      </c>
      <c r="L5710" s="196" t="s">
        <v>63</v>
      </c>
      <c r="M5710"/>
    </row>
    <row r="5711" spans="1:13" ht="13.5" hidden="1" x14ac:dyDescent="0.25">
      <c r="A5711" s="196" t="s">
        <v>14</v>
      </c>
      <c r="B5711" s="196" t="s">
        <v>5870</v>
      </c>
      <c r="C5711" s="196" t="s">
        <v>5875</v>
      </c>
      <c r="D5711" s="196" t="s">
        <v>5876</v>
      </c>
      <c r="E5711" s="197" t="s">
        <v>11</v>
      </c>
      <c r="F5711" s="196" t="s">
        <v>11</v>
      </c>
      <c r="G5711" s="196">
        <v>96524</v>
      </c>
      <c r="H5711" s="196" t="s">
        <v>5881</v>
      </c>
      <c r="I5711" s="196" t="s">
        <v>15</v>
      </c>
      <c r="J5711" s="196" t="s">
        <v>62</v>
      </c>
      <c r="K5711" s="197">
        <v>182.21</v>
      </c>
      <c r="L5711" s="196" t="s">
        <v>63</v>
      </c>
      <c r="M5711"/>
    </row>
    <row r="5712" spans="1:13" ht="13.5" hidden="1" x14ac:dyDescent="0.25">
      <c r="A5712" s="196" t="s">
        <v>14</v>
      </c>
      <c r="B5712" s="196" t="s">
        <v>5870</v>
      </c>
      <c r="C5712" s="196" t="s">
        <v>5875</v>
      </c>
      <c r="D5712" s="196" t="s">
        <v>5876</v>
      </c>
      <c r="E5712" s="197" t="s">
        <v>11</v>
      </c>
      <c r="F5712" s="196" t="s">
        <v>11</v>
      </c>
      <c r="G5712" s="196">
        <v>96525</v>
      </c>
      <c r="H5712" s="196" t="s">
        <v>5882</v>
      </c>
      <c r="I5712" s="196" t="s">
        <v>15</v>
      </c>
      <c r="J5712" s="196" t="s">
        <v>62</v>
      </c>
      <c r="K5712" s="197">
        <v>60.52</v>
      </c>
      <c r="L5712" s="196" t="s">
        <v>63</v>
      </c>
      <c r="M5712"/>
    </row>
    <row r="5713" spans="1:13" ht="13.5" hidden="1" x14ac:dyDescent="0.25">
      <c r="A5713" s="196" t="s">
        <v>14</v>
      </c>
      <c r="B5713" s="196" t="s">
        <v>5870</v>
      </c>
      <c r="C5713" s="196" t="s">
        <v>5875</v>
      </c>
      <c r="D5713" s="196" t="s">
        <v>5876</v>
      </c>
      <c r="E5713" s="197" t="s">
        <v>11</v>
      </c>
      <c r="F5713" s="196" t="s">
        <v>11</v>
      </c>
      <c r="G5713" s="196">
        <v>96526</v>
      </c>
      <c r="H5713" s="196" t="s">
        <v>5883</v>
      </c>
      <c r="I5713" s="196" t="s">
        <v>15</v>
      </c>
      <c r="J5713" s="196" t="s">
        <v>595</v>
      </c>
      <c r="K5713" s="197">
        <v>266.20999999999998</v>
      </c>
      <c r="L5713" s="196" t="s">
        <v>63</v>
      </c>
      <c r="M5713"/>
    </row>
    <row r="5714" spans="1:13" ht="13.5" hidden="1" x14ac:dyDescent="0.25">
      <c r="A5714" s="196" t="s">
        <v>14</v>
      </c>
      <c r="B5714" s="196" t="s">
        <v>5870</v>
      </c>
      <c r="C5714" s="196" t="s">
        <v>5875</v>
      </c>
      <c r="D5714" s="196" t="s">
        <v>5876</v>
      </c>
      <c r="E5714" s="197" t="s">
        <v>11</v>
      </c>
      <c r="F5714" s="196" t="s">
        <v>11</v>
      </c>
      <c r="G5714" s="196">
        <v>96527</v>
      </c>
      <c r="H5714" s="196" t="s">
        <v>5884</v>
      </c>
      <c r="I5714" s="196" t="s">
        <v>15</v>
      </c>
      <c r="J5714" s="196" t="s">
        <v>595</v>
      </c>
      <c r="K5714" s="197">
        <v>136.86000000000001</v>
      </c>
      <c r="L5714" s="196" t="s">
        <v>63</v>
      </c>
      <c r="M5714"/>
    </row>
    <row r="5715" spans="1:13" ht="13.5" hidden="1" x14ac:dyDescent="0.25">
      <c r="A5715" s="196" t="s">
        <v>14</v>
      </c>
      <c r="B5715" s="196" t="s">
        <v>5870</v>
      </c>
      <c r="C5715" s="196" t="s">
        <v>5875</v>
      </c>
      <c r="D5715" s="196" t="s">
        <v>5876</v>
      </c>
      <c r="E5715" s="197" t="s">
        <v>11</v>
      </c>
      <c r="F5715" s="196" t="s">
        <v>11</v>
      </c>
      <c r="G5715" s="196">
        <v>96528</v>
      </c>
      <c r="H5715" s="196" t="s">
        <v>5885</v>
      </c>
      <c r="I5715" s="196" t="s">
        <v>19</v>
      </c>
      <c r="J5715" s="196" t="s">
        <v>62</v>
      </c>
      <c r="K5715" s="197">
        <v>162.93</v>
      </c>
      <c r="L5715" s="196" t="s">
        <v>63</v>
      </c>
      <c r="M5715"/>
    </row>
    <row r="5716" spans="1:13" ht="13.5" hidden="1" x14ac:dyDescent="0.25">
      <c r="A5716" s="196" t="s">
        <v>14</v>
      </c>
      <c r="B5716" s="196" t="s">
        <v>5870</v>
      </c>
      <c r="C5716" s="196" t="s">
        <v>5875</v>
      </c>
      <c r="D5716" s="196" t="s">
        <v>5876</v>
      </c>
      <c r="E5716" s="197" t="s">
        <v>11</v>
      </c>
      <c r="F5716" s="196" t="s">
        <v>11</v>
      </c>
      <c r="G5716" s="196">
        <v>101114</v>
      </c>
      <c r="H5716" s="196" t="s">
        <v>5886</v>
      </c>
      <c r="I5716" s="196" t="s">
        <v>15</v>
      </c>
      <c r="J5716" s="196" t="s">
        <v>62</v>
      </c>
      <c r="K5716" s="197">
        <v>4.8</v>
      </c>
      <c r="L5716" s="196" t="s">
        <v>63</v>
      </c>
      <c r="M5716"/>
    </row>
    <row r="5717" spans="1:13" ht="13.5" hidden="1" x14ac:dyDescent="0.25">
      <c r="A5717" s="196" t="s">
        <v>14</v>
      </c>
      <c r="B5717" s="196" t="s">
        <v>5870</v>
      </c>
      <c r="C5717" s="196" t="s">
        <v>5875</v>
      </c>
      <c r="D5717" s="196" t="s">
        <v>5876</v>
      </c>
      <c r="E5717" s="197" t="s">
        <v>11</v>
      </c>
      <c r="F5717" s="196" t="s">
        <v>11</v>
      </c>
      <c r="G5717" s="196">
        <v>101115</v>
      </c>
      <c r="H5717" s="196" t="s">
        <v>5887</v>
      </c>
      <c r="I5717" s="196" t="s">
        <v>15</v>
      </c>
      <c r="J5717" s="196" t="s">
        <v>62</v>
      </c>
      <c r="K5717" s="197">
        <v>3.98</v>
      </c>
      <c r="L5717" s="196" t="s">
        <v>63</v>
      </c>
      <c r="M5717"/>
    </row>
    <row r="5718" spans="1:13" ht="13.5" hidden="1" x14ac:dyDescent="0.25">
      <c r="A5718" s="196" t="s">
        <v>14</v>
      </c>
      <c r="B5718" s="196" t="s">
        <v>5870</v>
      </c>
      <c r="C5718" s="196" t="s">
        <v>5875</v>
      </c>
      <c r="D5718" s="196" t="s">
        <v>5876</v>
      </c>
      <c r="E5718" s="197" t="s">
        <v>11</v>
      </c>
      <c r="F5718" s="196" t="s">
        <v>11</v>
      </c>
      <c r="G5718" s="196">
        <v>101116</v>
      </c>
      <c r="H5718" s="196" t="s">
        <v>5888</v>
      </c>
      <c r="I5718" s="196" t="s">
        <v>15</v>
      </c>
      <c r="J5718" s="196" t="s">
        <v>62</v>
      </c>
      <c r="K5718" s="197">
        <v>2.48</v>
      </c>
      <c r="L5718" s="196" t="s">
        <v>63</v>
      </c>
      <c r="M5718"/>
    </row>
    <row r="5719" spans="1:13" ht="13.5" hidden="1" x14ac:dyDescent="0.25">
      <c r="A5719" s="196" t="s">
        <v>14</v>
      </c>
      <c r="B5719" s="196" t="s">
        <v>5870</v>
      </c>
      <c r="C5719" s="196" t="s">
        <v>5875</v>
      </c>
      <c r="D5719" s="196" t="s">
        <v>5876</v>
      </c>
      <c r="E5719" s="197" t="s">
        <v>11</v>
      </c>
      <c r="F5719" s="196" t="s">
        <v>11</v>
      </c>
      <c r="G5719" s="196">
        <v>101117</v>
      </c>
      <c r="H5719" s="196" t="s">
        <v>5889</v>
      </c>
      <c r="I5719" s="196" t="s">
        <v>15</v>
      </c>
      <c r="J5719" s="196" t="s">
        <v>62</v>
      </c>
      <c r="K5719" s="197">
        <v>3.43</v>
      </c>
      <c r="L5719" s="196" t="s">
        <v>63</v>
      </c>
      <c r="M5719"/>
    </row>
    <row r="5720" spans="1:13" ht="13.5" hidden="1" x14ac:dyDescent="0.25">
      <c r="A5720" s="196" t="s">
        <v>14</v>
      </c>
      <c r="B5720" s="196" t="s">
        <v>5870</v>
      </c>
      <c r="C5720" s="196" t="s">
        <v>5875</v>
      </c>
      <c r="D5720" s="196" t="s">
        <v>5876</v>
      </c>
      <c r="E5720" s="197" t="s">
        <v>11</v>
      </c>
      <c r="F5720" s="196" t="s">
        <v>11</v>
      </c>
      <c r="G5720" s="196">
        <v>101118</v>
      </c>
      <c r="H5720" s="196" t="s">
        <v>5890</v>
      </c>
      <c r="I5720" s="196" t="s">
        <v>15</v>
      </c>
      <c r="J5720" s="196" t="s">
        <v>62</v>
      </c>
      <c r="K5720" s="197">
        <v>4.0999999999999996</v>
      </c>
      <c r="L5720" s="196" t="s">
        <v>63</v>
      </c>
      <c r="M5720"/>
    </row>
    <row r="5721" spans="1:13" ht="13.5" hidden="1" x14ac:dyDescent="0.25">
      <c r="A5721" s="196" t="s">
        <v>14</v>
      </c>
      <c r="B5721" s="196" t="s">
        <v>5870</v>
      </c>
      <c r="C5721" s="196" t="s">
        <v>5875</v>
      </c>
      <c r="D5721" s="196" t="s">
        <v>5876</v>
      </c>
      <c r="E5721" s="197" t="s">
        <v>11</v>
      </c>
      <c r="F5721" s="196" t="s">
        <v>11</v>
      </c>
      <c r="G5721" s="196">
        <v>101119</v>
      </c>
      <c r="H5721" s="196" t="s">
        <v>5891</v>
      </c>
      <c r="I5721" s="196" t="s">
        <v>15</v>
      </c>
      <c r="J5721" s="196" t="s">
        <v>62</v>
      </c>
      <c r="K5721" s="197">
        <v>9.15</v>
      </c>
      <c r="L5721" s="196" t="s">
        <v>63</v>
      </c>
      <c r="M5721"/>
    </row>
    <row r="5722" spans="1:13" ht="13.5" hidden="1" x14ac:dyDescent="0.25">
      <c r="A5722" s="196" t="s">
        <v>14</v>
      </c>
      <c r="B5722" s="196" t="s">
        <v>5870</v>
      </c>
      <c r="C5722" s="196" t="s">
        <v>5875</v>
      </c>
      <c r="D5722" s="196" t="s">
        <v>5876</v>
      </c>
      <c r="E5722" s="197" t="s">
        <v>11</v>
      </c>
      <c r="F5722" s="196" t="s">
        <v>11</v>
      </c>
      <c r="G5722" s="196">
        <v>101120</v>
      </c>
      <c r="H5722" s="196" t="s">
        <v>5892</v>
      </c>
      <c r="I5722" s="196" t="s">
        <v>15</v>
      </c>
      <c r="J5722" s="196" t="s">
        <v>62</v>
      </c>
      <c r="K5722" s="197">
        <v>7.62</v>
      </c>
      <c r="L5722" s="196" t="s">
        <v>63</v>
      </c>
      <c r="M5722"/>
    </row>
    <row r="5723" spans="1:13" ht="13.5" hidden="1" x14ac:dyDescent="0.25">
      <c r="A5723" s="196" t="s">
        <v>14</v>
      </c>
      <c r="B5723" s="196" t="s">
        <v>5870</v>
      </c>
      <c r="C5723" s="196" t="s">
        <v>5875</v>
      </c>
      <c r="D5723" s="196" t="s">
        <v>5876</v>
      </c>
      <c r="E5723" s="197" t="s">
        <v>11</v>
      </c>
      <c r="F5723" s="196" t="s">
        <v>11</v>
      </c>
      <c r="G5723" s="196">
        <v>101121</v>
      </c>
      <c r="H5723" s="196" t="s">
        <v>5893</v>
      </c>
      <c r="I5723" s="196" t="s">
        <v>15</v>
      </c>
      <c r="J5723" s="196" t="s">
        <v>62</v>
      </c>
      <c r="K5723" s="197">
        <v>4.76</v>
      </c>
      <c r="L5723" s="196" t="s">
        <v>63</v>
      </c>
      <c r="M5723"/>
    </row>
    <row r="5724" spans="1:13" ht="13.5" hidden="1" x14ac:dyDescent="0.25">
      <c r="A5724" s="196" t="s">
        <v>14</v>
      </c>
      <c r="B5724" s="196" t="s">
        <v>5870</v>
      </c>
      <c r="C5724" s="196" t="s">
        <v>5875</v>
      </c>
      <c r="D5724" s="196" t="s">
        <v>5876</v>
      </c>
      <c r="E5724" s="197" t="s">
        <v>11</v>
      </c>
      <c r="F5724" s="196" t="s">
        <v>11</v>
      </c>
      <c r="G5724" s="196">
        <v>101122</v>
      </c>
      <c r="H5724" s="196" t="s">
        <v>5894</v>
      </c>
      <c r="I5724" s="196" t="s">
        <v>15</v>
      </c>
      <c r="J5724" s="196" t="s">
        <v>62</v>
      </c>
      <c r="K5724" s="197">
        <v>6.55</v>
      </c>
      <c r="L5724" s="196" t="s">
        <v>63</v>
      </c>
      <c r="M5724"/>
    </row>
    <row r="5725" spans="1:13" ht="13.5" hidden="1" x14ac:dyDescent="0.25">
      <c r="A5725" s="196" t="s">
        <v>14</v>
      </c>
      <c r="B5725" s="196" t="s">
        <v>5870</v>
      </c>
      <c r="C5725" s="196" t="s">
        <v>5875</v>
      </c>
      <c r="D5725" s="196" t="s">
        <v>5876</v>
      </c>
      <c r="E5725" s="197" t="s">
        <v>11</v>
      </c>
      <c r="F5725" s="196" t="s">
        <v>11</v>
      </c>
      <c r="G5725" s="196">
        <v>101123</v>
      </c>
      <c r="H5725" s="196" t="s">
        <v>5895</v>
      </c>
      <c r="I5725" s="196" t="s">
        <v>15</v>
      </c>
      <c r="J5725" s="196" t="s">
        <v>62</v>
      </c>
      <c r="K5725" s="197">
        <v>7.85</v>
      </c>
      <c r="L5725" s="196" t="s">
        <v>63</v>
      </c>
      <c r="M5725"/>
    </row>
    <row r="5726" spans="1:13" ht="13.5" hidden="1" x14ac:dyDescent="0.25">
      <c r="A5726" s="196" t="s">
        <v>14</v>
      </c>
      <c r="B5726" s="196" t="s">
        <v>5870</v>
      </c>
      <c r="C5726" s="196" t="s">
        <v>5875</v>
      </c>
      <c r="D5726" s="196" t="s">
        <v>5876</v>
      </c>
      <c r="E5726" s="197" t="s">
        <v>11</v>
      </c>
      <c r="F5726" s="196" t="s">
        <v>11</v>
      </c>
      <c r="G5726" s="196">
        <v>101124</v>
      </c>
      <c r="H5726" s="196" t="s">
        <v>5896</v>
      </c>
      <c r="I5726" s="196" t="s">
        <v>15</v>
      </c>
      <c r="J5726" s="196" t="s">
        <v>62</v>
      </c>
      <c r="K5726" s="197">
        <v>15.76</v>
      </c>
      <c r="L5726" s="196" t="s">
        <v>63</v>
      </c>
      <c r="M5726"/>
    </row>
    <row r="5727" spans="1:13" ht="13.5" hidden="1" x14ac:dyDescent="0.25">
      <c r="A5727" s="196" t="s">
        <v>14</v>
      </c>
      <c r="B5727" s="196" t="s">
        <v>5870</v>
      </c>
      <c r="C5727" s="196" t="s">
        <v>5875</v>
      </c>
      <c r="D5727" s="196" t="s">
        <v>5876</v>
      </c>
      <c r="E5727" s="197" t="s">
        <v>11</v>
      </c>
      <c r="F5727" s="196" t="s">
        <v>11</v>
      </c>
      <c r="G5727" s="196">
        <v>101125</v>
      </c>
      <c r="H5727" s="196" t="s">
        <v>5897</v>
      </c>
      <c r="I5727" s="196" t="s">
        <v>15</v>
      </c>
      <c r="J5727" s="196" t="s">
        <v>62</v>
      </c>
      <c r="K5727" s="197">
        <v>14.94</v>
      </c>
      <c r="L5727" s="196" t="s">
        <v>63</v>
      </c>
      <c r="M5727"/>
    </row>
    <row r="5728" spans="1:13" ht="13.5" hidden="1" x14ac:dyDescent="0.25">
      <c r="A5728" s="196" t="s">
        <v>14</v>
      </c>
      <c r="B5728" s="196" t="s">
        <v>5870</v>
      </c>
      <c r="C5728" s="196" t="s">
        <v>5875</v>
      </c>
      <c r="D5728" s="196" t="s">
        <v>5876</v>
      </c>
      <c r="E5728" s="197" t="s">
        <v>11</v>
      </c>
      <c r="F5728" s="196" t="s">
        <v>11</v>
      </c>
      <c r="G5728" s="196">
        <v>101126</v>
      </c>
      <c r="H5728" s="196" t="s">
        <v>5898</v>
      </c>
      <c r="I5728" s="196" t="s">
        <v>15</v>
      </c>
      <c r="J5728" s="196" t="s">
        <v>62</v>
      </c>
      <c r="K5728" s="197">
        <v>13.44</v>
      </c>
      <c r="L5728" s="196" t="s">
        <v>63</v>
      </c>
      <c r="M5728"/>
    </row>
    <row r="5729" spans="1:13" ht="13.5" hidden="1" x14ac:dyDescent="0.25">
      <c r="A5729" s="196" t="s">
        <v>14</v>
      </c>
      <c r="B5729" s="196" t="s">
        <v>5870</v>
      </c>
      <c r="C5729" s="196" t="s">
        <v>5875</v>
      </c>
      <c r="D5729" s="196" t="s">
        <v>5876</v>
      </c>
      <c r="E5729" s="197" t="s">
        <v>11</v>
      </c>
      <c r="F5729" s="196" t="s">
        <v>11</v>
      </c>
      <c r="G5729" s="196">
        <v>101127</v>
      </c>
      <c r="H5729" s="196" t="s">
        <v>5899</v>
      </c>
      <c r="I5729" s="196" t="s">
        <v>15</v>
      </c>
      <c r="J5729" s="196" t="s">
        <v>62</v>
      </c>
      <c r="K5729" s="197">
        <v>14.39</v>
      </c>
      <c r="L5729" s="196" t="s">
        <v>63</v>
      </c>
      <c r="M5729"/>
    </row>
    <row r="5730" spans="1:13" ht="13.5" hidden="1" x14ac:dyDescent="0.25">
      <c r="A5730" s="196" t="s">
        <v>14</v>
      </c>
      <c r="B5730" s="196" t="s">
        <v>5870</v>
      </c>
      <c r="C5730" s="196" t="s">
        <v>5875</v>
      </c>
      <c r="D5730" s="196" t="s">
        <v>5876</v>
      </c>
      <c r="E5730" s="197" t="s">
        <v>11</v>
      </c>
      <c r="F5730" s="196" t="s">
        <v>11</v>
      </c>
      <c r="G5730" s="196">
        <v>101128</v>
      </c>
      <c r="H5730" s="196" t="s">
        <v>5900</v>
      </c>
      <c r="I5730" s="196" t="s">
        <v>15</v>
      </c>
      <c r="J5730" s="196" t="s">
        <v>62</v>
      </c>
      <c r="K5730" s="197">
        <v>15.06</v>
      </c>
      <c r="L5730" s="196" t="s">
        <v>63</v>
      </c>
      <c r="M5730"/>
    </row>
    <row r="5731" spans="1:13" ht="13.5" hidden="1" x14ac:dyDescent="0.25">
      <c r="A5731" s="196" t="s">
        <v>14</v>
      </c>
      <c r="B5731" s="196" t="s">
        <v>5870</v>
      </c>
      <c r="C5731" s="196" t="s">
        <v>5875</v>
      </c>
      <c r="D5731" s="196" t="s">
        <v>5876</v>
      </c>
      <c r="E5731" s="197" t="s">
        <v>11</v>
      </c>
      <c r="F5731" s="196" t="s">
        <v>11</v>
      </c>
      <c r="G5731" s="196">
        <v>101129</v>
      </c>
      <c r="H5731" s="196" t="s">
        <v>5901</v>
      </c>
      <c r="I5731" s="196" t="s">
        <v>15</v>
      </c>
      <c r="J5731" s="196" t="s">
        <v>62</v>
      </c>
      <c r="K5731" s="197">
        <v>20.55</v>
      </c>
      <c r="L5731" s="196" t="s">
        <v>63</v>
      </c>
      <c r="M5731"/>
    </row>
    <row r="5732" spans="1:13" ht="13.5" hidden="1" x14ac:dyDescent="0.25">
      <c r="A5732" s="196" t="s">
        <v>14</v>
      </c>
      <c r="B5732" s="196" t="s">
        <v>5870</v>
      </c>
      <c r="C5732" s="196" t="s">
        <v>5875</v>
      </c>
      <c r="D5732" s="196" t="s">
        <v>5876</v>
      </c>
      <c r="E5732" s="197" t="s">
        <v>11</v>
      </c>
      <c r="F5732" s="196" t="s">
        <v>11</v>
      </c>
      <c r="G5732" s="196">
        <v>101130</v>
      </c>
      <c r="H5732" s="196" t="s">
        <v>5902</v>
      </c>
      <c r="I5732" s="196" t="s">
        <v>15</v>
      </c>
      <c r="J5732" s="196" t="s">
        <v>62</v>
      </c>
      <c r="K5732" s="197">
        <v>19.02</v>
      </c>
      <c r="L5732" s="196" t="s">
        <v>63</v>
      </c>
      <c r="M5732"/>
    </row>
    <row r="5733" spans="1:13" ht="13.5" hidden="1" x14ac:dyDescent="0.25">
      <c r="A5733" s="196" t="s">
        <v>14</v>
      </c>
      <c r="B5733" s="196" t="s">
        <v>5870</v>
      </c>
      <c r="C5733" s="196" t="s">
        <v>5875</v>
      </c>
      <c r="D5733" s="196" t="s">
        <v>5876</v>
      </c>
      <c r="E5733" s="197" t="s">
        <v>11</v>
      </c>
      <c r="F5733" s="196" t="s">
        <v>11</v>
      </c>
      <c r="G5733" s="196">
        <v>101131</v>
      </c>
      <c r="H5733" s="196" t="s">
        <v>5903</v>
      </c>
      <c r="I5733" s="196" t="s">
        <v>15</v>
      </c>
      <c r="J5733" s="196" t="s">
        <v>62</v>
      </c>
      <c r="K5733" s="197">
        <v>16.16</v>
      </c>
      <c r="L5733" s="196" t="s">
        <v>63</v>
      </c>
      <c r="M5733"/>
    </row>
    <row r="5734" spans="1:13" ht="13.5" hidden="1" x14ac:dyDescent="0.25">
      <c r="A5734" s="196" t="s">
        <v>14</v>
      </c>
      <c r="B5734" s="196" t="s">
        <v>5870</v>
      </c>
      <c r="C5734" s="196" t="s">
        <v>5875</v>
      </c>
      <c r="D5734" s="196" t="s">
        <v>5876</v>
      </c>
      <c r="E5734" s="197" t="s">
        <v>11</v>
      </c>
      <c r="F5734" s="196" t="s">
        <v>11</v>
      </c>
      <c r="G5734" s="196">
        <v>101132</v>
      </c>
      <c r="H5734" s="196" t="s">
        <v>5904</v>
      </c>
      <c r="I5734" s="196" t="s">
        <v>15</v>
      </c>
      <c r="J5734" s="196" t="s">
        <v>62</v>
      </c>
      <c r="K5734" s="197">
        <v>17.95</v>
      </c>
      <c r="L5734" s="196" t="s">
        <v>63</v>
      </c>
      <c r="M5734"/>
    </row>
    <row r="5735" spans="1:13" ht="13.5" hidden="1" x14ac:dyDescent="0.25">
      <c r="A5735" s="196" t="s">
        <v>14</v>
      </c>
      <c r="B5735" s="196" t="s">
        <v>5870</v>
      </c>
      <c r="C5735" s="196" t="s">
        <v>5875</v>
      </c>
      <c r="D5735" s="196" t="s">
        <v>5876</v>
      </c>
      <c r="E5735" s="197" t="s">
        <v>11</v>
      </c>
      <c r="F5735" s="196" t="s">
        <v>11</v>
      </c>
      <c r="G5735" s="196">
        <v>101133</v>
      </c>
      <c r="H5735" s="196" t="s">
        <v>5905</v>
      </c>
      <c r="I5735" s="196" t="s">
        <v>15</v>
      </c>
      <c r="J5735" s="196" t="s">
        <v>62</v>
      </c>
      <c r="K5735" s="197">
        <v>19.25</v>
      </c>
      <c r="L5735" s="196" t="s">
        <v>63</v>
      </c>
      <c r="M5735"/>
    </row>
    <row r="5736" spans="1:13" ht="13.5" hidden="1" x14ac:dyDescent="0.25">
      <c r="A5736" s="196" t="s">
        <v>14</v>
      </c>
      <c r="B5736" s="196" t="s">
        <v>5870</v>
      </c>
      <c r="C5736" s="196" t="s">
        <v>5875</v>
      </c>
      <c r="D5736" s="196" t="s">
        <v>5876</v>
      </c>
      <c r="E5736" s="197" t="s">
        <v>11</v>
      </c>
      <c r="F5736" s="196" t="s">
        <v>11</v>
      </c>
      <c r="G5736" s="196">
        <v>101134</v>
      </c>
      <c r="H5736" s="196" t="s">
        <v>5906</v>
      </c>
      <c r="I5736" s="196" t="s">
        <v>15</v>
      </c>
      <c r="J5736" s="196" t="s">
        <v>62</v>
      </c>
      <c r="K5736" s="197">
        <v>16.45</v>
      </c>
      <c r="L5736" s="196" t="s">
        <v>63</v>
      </c>
      <c r="M5736"/>
    </row>
    <row r="5737" spans="1:13" ht="13.5" hidden="1" x14ac:dyDescent="0.25">
      <c r="A5737" s="196" t="s">
        <v>14</v>
      </c>
      <c r="B5737" s="196" t="s">
        <v>5870</v>
      </c>
      <c r="C5737" s="196" t="s">
        <v>5875</v>
      </c>
      <c r="D5737" s="196" t="s">
        <v>5876</v>
      </c>
      <c r="E5737" s="197" t="s">
        <v>11</v>
      </c>
      <c r="F5737" s="196" t="s">
        <v>11</v>
      </c>
      <c r="G5737" s="196">
        <v>101135</v>
      </c>
      <c r="H5737" s="196" t="s">
        <v>5907</v>
      </c>
      <c r="I5737" s="196" t="s">
        <v>15</v>
      </c>
      <c r="J5737" s="196" t="s">
        <v>62</v>
      </c>
      <c r="K5737" s="197">
        <v>15.63</v>
      </c>
      <c r="L5737" s="196" t="s">
        <v>63</v>
      </c>
      <c r="M5737"/>
    </row>
    <row r="5738" spans="1:13" ht="13.5" hidden="1" x14ac:dyDescent="0.25">
      <c r="A5738" s="196" t="s">
        <v>14</v>
      </c>
      <c r="B5738" s="196" t="s">
        <v>5870</v>
      </c>
      <c r="C5738" s="196" t="s">
        <v>5875</v>
      </c>
      <c r="D5738" s="196" t="s">
        <v>5876</v>
      </c>
      <c r="E5738" s="197" t="s">
        <v>11</v>
      </c>
      <c r="F5738" s="196" t="s">
        <v>11</v>
      </c>
      <c r="G5738" s="196">
        <v>101136</v>
      </c>
      <c r="H5738" s="196" t="s">
        <v>5908</v>
      </c>
      <c r="I5738" s="196" t="s">
        <v>15</v>
      </c>
      <c r="J5738" s="196" t="s">
        <v>62</v>
      </c>
      <c r="K5738" s="197">
        <v>14.13</v>
      </c>
      <c r="L5738" s="196" t="s">
        <v>63</v>
      </c>
      <c r="M5738"/>
    </row>
    <row r="5739" spans="1:13" ht="13.5" hidden="1" x14ac:dyDescent="0.25">
      <c r="A5739" s="196" t="s">
        <v>14</v>
      </c>
      <c r="B5739" s="196" t="s">
        <v>5870</v>
      </c>
      <c r="C5739" s="196" t="s">
        <v>5875</v>
      </c>
      <c r="D5739" s="196" t="s">
        <v>5876</v>
      </c>
      <c r="E5739" s="197" t="s">
        <v>11</v>
      </c>
      <c r="F5739" s="196" t="s">
        <v>11</v>
      </c>
      <c r="G5739" s="196">
        <v>101137</v>
      </c>
      <c r="H5739" s="196" t="s">
        <v>5909</v>
      </c>
      <c r="I5739" s="196" t="s">
        <v>15</v>
      </c>
      <c r="J5739" s="196" t="s">
        <v>62</v>
      </c>
      <c r="K5739" s="197">
        <v>15.08</v>
      </c>
      <c r="L5739" s="196" t="s">
        <v>63</v>
      </c>
      <c r="M5739"/>
    </row>
    <row r="5740" spans="1:13" ht="13.5" hidden="1" x14ac:dyDescent="0.25">
      <c r="A5740" s="196" t="s">
        <v>14</v>
      </c>
      <c r="B5740" s="196" t="s">
        <v>5870</v>
      </c>
      <c r="C5740" s="196" t="s">
        <v>5875</v>
      </c>
      <c r="D5740" s="196" t="s">
        <v>5876</v>
      </c>
      <c r="E5740" s="197" t="s">
        <v>11</v>
      </c>
      <c r="F5740" s="196" t="s">
        <v>11</v>
      </c>
      <c r="G5740" s="196">
        <v>101138</v>
      </c>
      <c r="H5740" s="196" t="s">
        <v>5910</v>
      </c>
      <c r="I5740" s="196" t="s">
        <v>15</v>
      </c>
      <c r="J5740" s="196" t="s">
        <v>62</v>
      </c>
      <c r="K5740" s="197">
        <v>15.75</v>
      </c>
      <c r="L5740" s="196" t="s">
        <v>63</v>
      </c>
      <c r="M5740"/>
    </row>
    <row r="5741" spans="1:13" ht="13.5" hidden="1" x14ac:dyDescent="0.25">
      <c r="A5741" s="196" t="s">
        <v>14</v>
      </c>
      <c r="B5741" s="196" t="s">
        <v>5870</v>
      </c>
      <c r="C5741" s="196" t="s">
        <v>5875</v>
      </c>
      <c r="D5741" s="196" t="s">
        <v>5876</v>
      </c>
      <c r="E5741" s="197" t="s">
        <v>11</v>
      </c>
      <c r="F5741" s="196" t="s">
        <v>11</v>
      </c>
      <c r="G5741" s="196">
        <v>101139</v>
      </c>
      <c r="H5741" s="196" t="s">
        <v>5911</v>
      </c>
      <c r="I5741" s="196" t="s">
        <v>15</v>
      </c>
      <c r="J5741" s="196" t="s">
        <v>62</v>
      </c>
      <c r="K5741" s="197">
        <v>21.27</v>
      </c>
      <c r="L5741" s="196" t="s">
        <v>63</v>
      </c>
      <c r="M5741"/>
    </row>
    <row r="5742" spans="1:13" ht="13.5" hidden="1" x14ac:dyDescent="0.25">
      <c r="A5742" s="196" t="s">
        <v>14</v>
      </c>
      <c r="B5742" s="196" t="s">
        <v>5870</v>
      </c>
      <c r="C5742" s="196" t="s">
        <v>5875</v>
      </c>
      <c r="D5742" s="196" t="s">
        <v>5876</v>
      </c>
      <c r="E5742" s="197" t="s">
        <v>11</v>
      </c>
      <c r="F5742" s="196" t="s">
        <v>11</v>
      </c>
      <c r="G5742" s="196">
        <v>101140</v>
      </c>
      <c r="H5742" s="196" t="s">
        <v>5912</v>
      </c>
      <c r="I5742" s="196" t="s">
        <v>15</v>
      </c>
      <c r="J5742" s="196" t="s">
        <v>62</v>
      </c>
      <c r="K5742" s="197">
        <v>19.739999999999998</v>
      </c>
      <c r="L5742" s="196" t="s">
        <v>63</v>
      </c>
      <c r="M5742"/>
    </row>
    <row r="5743" spans="1:13" ht="13.5" hidden="1" x14ac:dyDescent="0.25">
      <c r="A5743" s="196" t="s">
        <v>14</v>
      </c>
      <c r="B5743" s="196" t="s">
        <v>5870</v>
      </c>
      <c r="C5743" s="196" t="s">
        <v>5875</v>
      </c>
      <c r="D5743" s="196" t="s">
        <v>5876</v>
      </c>
      <c r="E5743" s="197" t="s">
        <v>11</v>
      </c>
      <c r="F5743" s="196" t="s">
        <v>11</v>
      </c>
      <c r="G5743" s="196">
        <v>101141</v>
      </c>
      <c r="H5743" s="196" t="s">
        <v>5913</v>
      </c>
      <c r="I5743" s="196" t="s">
        <v>15</v>
      </c>
      <c r="J5743" s="196" t="s">
        <v>62</v>
      </c>
      <c r="K5743" s="197">
        <v>16.88</v>
      </c>
      <c r="L5743" s="196" t="s">
        <v>63</v>
      </c>
      <c r="M5743"/>
    </row>
    <row r="5744" spans="1:13" ht="13.5" hidden="1" x14ac:dyDescent="0.25">
      <c r="A5744" s="196" t="s">
        <v>14</v>
      </c>
      <c r="B5744" s="196" t="s">
        <v>5870</v>
      </c>
      <c r="C5744" s="196" t="s">
        <v>5875</v>
      </c>
      <c r="D5744" s="196" t="s">
        <v>5876</v>
      </c>
      <c r="E5744" s="197" t="s">
        <v>11</v>
      </c>
      <c r="F5744" s="196" t="s">
        <v>11</v>
      </c>
      <c r="G5744" s="196">
        <v>101142</v>
      </c>
      <c r="H5744" s="196" t="s">
        <v>5914</v>
      </c>
      <c r="I5744" s="196" t="s">
        <v>15</v>
      </c>
      <c r="J5744" s="196" t="s">
        <v>62</v>
      </c>
      <c r="K5744" s="197">
        <v>18.670000000000002</v>
      </c>
      <c r="L5744" s="196" t="s">
        <v>63</v>
      </c>
      <c r="M5744"/>
    </row>
    <row r="5745" spans="1:13" ht="13.5" hidden="1" x14ac:dyDescent="0.25">
      <c r="A5745" s="196" t="s">
        <v>14</v>
      </c>
      <c r="B5745" s="196" t="s">
        <v>5870</v>
      </c>
      <c r="C5745" s="196" t="s">
        <v>5875</v>
      </c>
      <c r="D5745" s="196" t="s">
        <v>5876</v>
      </c>
      <c r="E5745" s="197" t="s">
        <v>11</v>
      </c>
      <c r="F5745" s="196" t="s">
        <v>11</v>
      </c>
      <c r="G5745" s="196">
        <v>101143</v>
      </c>
      <c r="H5745" s="196" t="s">
        <v>5915</v>
      </c>
      <c r="I5745" s="196" t="s">
        <v>15</v>
      </c>
      <c r="J5745" s="196" t="s">
        <v>62</v>
      </c>
      <c r="K5745" s="197">
        <v>19.97</v>
      </c>
      <c r="L5745" s="196" t="s">
        <v>63</v>
      </c>
      <c r="M5745"/>
    </row>
    <row r="5746" spans="1:13" ht="13.5" hidden="1" x14ac:dyDescent="0.25">
      <c r="A5746" s="196" t="s">
        <v>14</v>
      </c>
      <c r="B5746" s="196" t="s">
        <v>5870</v>
      </c>
      <c r="C5746" s="196" t="s">
        <v>5875</v>
      </c>
      <c r="D5746" s="196" t="s">
        <v>5876</v>
      </c>
      <c r="E5746" s="197" t="s">
        <v>11</v>
      </c>
      <c r="F5746" s="196" t="s">
        <v>11</v>
      </c>
      <c r="G5746" s="196">
        <v>101144</v>
      </c>
      <c r="H5746" s="196" t="s">
        <v>5916</v>
      </c>
      <c r="I5746" s="196" t="s">
        <v>15</v>
      </c>
      <c r="J5746" s="196" t="s">
        <v>62</v>
      </c>
      <c r="K5746" s="197">
        <v>16.5</v>
      </c>
      <c r="L5746" s="196" t="s">
        <v>63</v>
      </c>
      <c r="M5746"/>
    </row>
    <row r="5747" spans="1:13" ht="13.5" hidden="1" x14ac:dyDescent="0.25">
      <c r="A5747" s="196" t="s">
        <v>14</v>
      </c>
      <c r="B5747" s="196" t="s">
        <v>5870</v>
      </c>
      <c r="C5747" s="196" t="s">
        <v>5875</v>
      </c>
      <c r="D5747" s="196" t="s">
        <v>5876</v>
      </c>
      <c r="E5747" s="197" t="s">
        <v>11</v>
      </c>
      <c r="F5747" s="196" t="s">
        <v>11</v>
      </c>
      <c r="G5747" s="196">
        <v>101145</v>
      </c>
      <c r="H5747" s="196" t="s">
        <v>5917</v>
      </c>
      <c r="I5747" s="196" t="s">
        <v>15</v>
      </c>
      <c r="J5747" s="196" t="s">
        <v>62</v>
      </c>
      <c r="K5747" s="197">
        <v>15.68</v>
      </c>
      <c r="L5747" s="196" t="s">
        <v>63</v>
      </c>
      <c r="M5747"/>
    </row>
    <row r="5748" spans="1:13" ht="13.5" hidden="1" x14ac:dyDescent="0.25">
      <c r="A5748" s="196" t="s">
        <v>14</v>
      </c>
      <c r="B5748" s="196" t="s">
        <v>5870</v>
      </c>
      <c r="C5748" s="196" t="s">
        <v>5875</v>
      </c>
      <c r="D5748" s="196" t="s">
        <v>5876</v>
      </c>
      <c r="E5748" s="197" t="s">
        <v>11</v>
      </c>
      <c r="F5748" s="196" t="s">
        <v>11</v>
      </c>
      <c r="G5748" s="196">
        <v>101146</v>
      </c>
      <c r="H5748" s="196" t="s">
        <v>5918</v>
      </c>
      <c r="I5748" s="196" t="s">
        <v>15</v>
      </c>
      <c r="J5748" s="196" t="s">
        <v>62</v>
      </c>
      <c r="K5748" s="197">
        <v>14.18</v>
      </c>
      <c r="L5748" s="196" t="s">
        <v>63</v>
      </c>
      <c r="M5748"/>
    </row>
    <row r="5749" spans="1:13" ht="13.5" hidden="1" x14ac:dyDescent="0.25">
      <c r="A5749" s="196" t="s">
        <v>14</v>
      </c>
      <c r="B5749" s="196" t="s">
        <v>5870</v>
      </c>
      <c r="C5749" s="196" t="s">
        <v>5875</v>
      </c>
      <c r="D5749" s="196" t="s">
        <v>5876</v>
      </c>
      <c r="E5749" s="197" t="s">
        <v>11</v>
      </c>
      <c r="F5749" s="196" t="s">
        <v>11</v>
      </c>
      <c r="G5749" s="196">
        <v>101147</v>
      </c>
      <c r="H5749" s="196" t="s">
        <v>5919</v>
      </c>
      <c r="I5749" s="196" t="s">
        <v>15</v>
      </c>
      <c r="J5749" s="196" t="s">
        <v>62</v>
      </c>
      <c r="K5749" s="197">
        <v>15.13</v>
      </c>
      <c r="L5749" s="196" t="s">
        <v>63</v>
      </c>
      <c r="M5749"/>
    </row>
    <row r="5750" spans="1:13" ht="13.5" hidden="1" x14ac:dyDescent="0.25">
      <c r="A5750" s="196" t="s">
        <v>14</v>
      </c>
      <c r="B5750" s="196" t="s">
        <v>5870</v>
      </c>
      <c r="C5750" s="196" t="s">
        <v>5875</v>
      </c>
      <c r="D5750" s="196" t="s">
        <v>5876</v>
      </c>
      <c r="E5750" s="197" t="s">
        <v>11</v>
      </c>
      <c r="F5750" s="196" t="s">
        <v>11</v>
      </c>
      <c r="G5750" s="196">
        <v>101148</v>
      </c>
      <c r="H5750" s="196" t="s">
        <v>5920</v>
      </c>
      <c r="I5750" s="196" t="s">
        <v>15</v>
      </c>
      <c r="J5750" s="196" t="s">
        <v>62</v>
      </c>
      <c r="K5750" s="197">
        <v>15.8</v>
      </c>
      <c r="L5750" s="196" t="s">
        <v>63</v>
      </c>
      <c r="M5750"/>
    </row>
    <row r="5751" spans="1:13" ht="13.5" hidden="1" x14ac:dyDescent="0.25">
      <c r="A5751" s="196" t="s">
        <v>14</v>
      </c>
      <c r="B5751" s="196" t="s">
        <v>5870</v>
      </c>
      <c r="C5751" s="196" t="s">
        <v>5875</v>
      </c>
      <c r="D5751" s="196" t="s">
        <v>5876</v>
      </c>
      <c r="E5751" s="197" t="s">
        <v>11</v>
      </c>
      <c r="F5751" s="196" t="s">
        <v>11</v>
      </c>
      <c r="G5751" s="196">
        <v>101149</v>
      </c>
      <c r="H5751" s="196" t="s">
        <v>5921</v>
      </c>
      <c r="I5751" s="196" t="s">
        <v>15</v>
      </c>
      <c r="J5751" s="196" t="s">
        <v>62</v>
      </c>
      <c r="K5751" s="197">
        <v>21.32</v>
      </c>
      <c r="L5751" s="196" t="s">
        <v>63</v>
      </c>
      <c r="M5751"/>
    </row>
    <row r="5752" spans="1:13" ht="13.5" hidden="1" x14ac:dyDescent="0.25">
      <c r="A5752" s="196" t="s">
        <v>14</v>
      </c>
      <c r="B5752" s="196" t="s">
        <v>5870</v>
      </c>
      <c r="C5752" s="196" t="s">
        <v>5875</v>
      </c>
      <c r="D5752" s="196" t="s">
        <v>5876</v>
      </c>
      <c r="E5752" s="197" t="s">
        <v>11</v>
      </c>
      <c r="F5752" s="196" t="s">
        <v>11</v>
      </c>
      <c r="G5752" s="196">
        <v>101150</v>
      </c>
      <c r="H5752" s="196" t="s">
        <v>5922</v>
      </c>
      <c r="I5752" s="196" t="s">
        <v>15</v>
      </c>
      <c r="J5752" s="196" t="s">
        <v>62</v>
      </c>
      <c r="K5752" s="197">
        <v>19.79</v>
      </c>
      <c r="L5752" s="196" t="s">
        <v>63</v>
      </c>
      <c r="M5752"/>
    </row>
    <row r="5753" spans="1:13" ht="13.5" hidden="1" x14ac:dyDescent="0.25">
      <c r="A5753" s="196" t="s">
        <v>14</v>
      </c>
      <c r="B5753" s="196" t="s">
        <v>5870</v>
      </c>
      <c r="C5753" s="196" t="s">
        <v>5875</v>
      </c>
      <c r="D5753" s="196" t="s">
        <v>5876</v>
      </c>
      <c r="E5753" s="197" t="s">
        <v>11</v>
      </c>
      <c r="F5753" s="196" t="s">
        <v>11</v>
      </c>
      <c r="G5753" s="196">
        <v>101151</v>
      </c>
      <c r="H5753" s="196" t="s">
        <v>5923</v>
      </c>
      <c r="I5753" s="196" t="s">
        <v>15</v>
      </c>
      <c r="J5753" s="196" t="s">
        <v>62</v>
      </c>
      <c r="K5753" s="197">
        <v>16.93</v>
      </c>
      <c r="L5753" s="196" t="s">
        <v>63</v>
      </c>
      <c r="M5753"/>
    </row>
    <row r="5754" spans="1:13" ht="13.5" hidden="1" x14ac:dyDescent="0.25">
      <c r="A5754" s="196" t="s">
        <v>14</v>
      </c>
      <c r="B5754" s="196" t="s">
        <v>5870</v>
      </c>
      <c r="C5754" s="196" t="s">
        <v>5875</v>
      </c>
      <c r="D5754" s="196" t="s">
        <v>5876</v>
      </c>
      <c r="E5754" s="197" t="s">
        <v>11</v>
      </c>
      <c r="F5754" s="196" t="s">
        <v>11</v>
      </c>
      <c r="G5754" s="196">
        <v>101152</v>
      </c>
      <c r="H5754" s="196" t="s">
        <v>5924</v>
      </c>
      <c r="I5754" s="196" t="s">
        <v>15</v>
      </c>
      <c r="J5754" s="196" t="s">
        <v>62</v>
      </c>
      <c r="K5754" s="197">
        <v>18.72</v>
      </c>
      <c r="L5754" s="196" t="s">
        <v>63</v>
      </c>
      <c r="M5754"/>
    </row>
    <row r="5755" spans="1:13" ht="13.5" hidden="1" x14ac:dyDescent="0.25">
      <c r="A5755" s="196" t="s">
        <v>14</v>
      </c>
      <c r="B5755" s="196" t="s">
        <v>5870</v>
      </c>
      <c r="C5755" s="196" t="s">
        <v>5875</v>
      </c>
      <c r="D5755" s="196" t="s">
        <v>5876</v>
      </c>
      <c r="E5755" s="197" t="s">
        <v>11</v>
      </c>
      <c r="F5755" s="196" t="s">
        <v>11</v>
      </c>
      <c r="G5755" s="196">
        <v>101153</v>
      </c>
      <c r="H5755" s="196" t="s">
        <v>5925</v>
      </c>
      <c r="I5755" s="196" t="s">
        <v>15</v>
      </c>
      <c r="J5755" s="196" t="s">
        <v>62</v>
      </c>
      <c r="K5755" s="197">
        <v>20.02</v>
      </c>
      <c r="L5755" s="196" t="s">
        <v>63</v>
      </c>
      <c r="M5755"/>
    </row>
    <row r="5756" spans="1:13" ht="13.5" hidden="1" x14ac:dyDescent="0.25">
      <c r="A5756" s="196" t="s">
        <v>14</v>
      </c>
      <c r="B5756" s="196" t="s">
        <v>5870</v>
      </c>
      <c r="C5756" s="196" t="s">
        <v>5875</v>
      </c>
      <c r="D5756" s="196" t="s">
        <v>5876</v>
      </c>
      <c r="E5756" s="197" t="s">
        <v>11</v>
      </c>
      <c r="F5756" s="196" t="s">
        <v>11</v>
      </c>
      <c r="G5756" s="196">
        <v>101206</v>
      </c>
      <c r="H5756" s="196" t="s">
        <v>5926</v>
      </c>
      <c r="I5756" s="196" t="s">
        <v>15</v>
      </c>
      <c r="J5756" s="196" t="s">
        <v>62</v>
      </c>
      <c r="K5756" s="197">
        <v>13.33</v>
      </c>
      <c r="L5756" s="196" t="s">
        <v>63</v>
      </c>
      <c r="M5756"/>
    </row>
    <row r="5757" spans="1:13" ht="13.5" hidden="1" x14ac:dyDescent="0.25">
      <c r="A5757" s="196" t="s">
        <v>14</v>
      </c>
      <c r="B5757" s="196" t="s">
        <v>5870</v>
      </c>
      <c r="C5757" s="196" t="s">
        <v>5875</v>
      </c>
      <c r="D5757" s="196" t="s">
        <v>5876</v>
      </c>
      <c r="E5757" s="197" t="s">
        <v>11</v>
      </c>
      <c r="F5757" s="196" t="s">
        <v>11</v>
      </c>
      <c r="G5757" s="196">
        <v>101207</v>
      </c>
      <c r="H5757" s="196" t="s">
        <v>5927</v>
      </c>
      <c r="I5757" s="196" t="s">
        <v>15</v>
      </c>
      <c r="J5757" s="196" t="s">
        <v>62</v>
      </c>
      <c r="K5757" s="197">
        <v>11.42</v>
      </c>
      <c r="L5757" s="196" t="s">
        <v>63</v>
      </c>
      <c r="M5757"/>
    </row>
    <row r="5758" spans="1:13" ht="13.5" hidden="1" x14ac:dyDescent="0.25">
      <c r="A5758" s="196" t="s">
        <v>14</v>
      </c>
      <c r="B5758" s="196" t="s">
        <v>5870</v>
      </c>
      <c r="C5758" s="196" t="s">
        <v>5875</v>
      </c>
      <c r="D5758" s="196" t="s">
        <v>5876</v>
      </c>
      <c r="E5758" s="197" t="s">
        <v>11</v>
      </c>
      <c r="F5758" s="196" t="s">
        <v>11</v>
      </c>
      <c r="G5758" s="196">
        <v>101208</v>
      </c>
      <c r="H5758" s="196" t="s">
        <v>5928</v>
      </c>
      <c r="I5758" s="196" t="s">
        <v>15</v>
      </c>
      <c r="J5758" s="196" t="s">
        <v>62</v>
      </c>
      <c r="K5758" s="197">
        <v>11.21</v>
      </c>
      <c r="L5758" s="196" t="s">
        <v>63</v>
      </c>
      <c r="M5758"/>
    </row>
    <row r="5759" spans="1:13" ht="13.5" hidden="1" x14ac:dyDescent="0.25">
      <c r="A5759" s="196" t="s">
        <v>14</v>
      </c>
      <c r="B5759" s="196" t="s">
        <v>5870</v>
      </c>
      <c r="C5759" s="196" t="s">
        <v>5875</v>
      </c>
      <c r="D5759" s="196" t="s">
        <v>5876</v>
      </c>
      <c r="E5759" s="197" t="s">
        <v>11</v>
      </c>
      <c r="F5759" s="196" t="s">
        <v>11</v>
      </c>
      <c r="G5759" s="196">
        <v>101209</v>
      </c>
      <c r="H5759" s="196" t="s">
        <v>5929</v>
      </c>
      <c r="I5759" s="196" t="s">
        <v>15</v>
      </c>
      <c r="J5759" s="196" t="s">
        <v>62</v>
      </c>
      <c r="K5759" s="197">
        <v>10.39</v>
      </c>
      <c r="L5759" s="196" t="s">
        <v>63</v>
      </c>
      <c r="M5759"/>
    </row>
    <row r="5760" spans="1:13" ht="13.5" hidden="1" x14ac:dyDescent="0.25">
      <c r="A5760" s="196" t="s">
        <v>14</v>
      </c>
      <c r="B5760" s="196" t="s">
        <v>5870</v>
      </c>
      <c r="C5760" s="196" t="s">
        <v>5875</v>
      </c>
      <c r="D5760" s="196" t="s">
        <v>5876</v>
      </c>
      <c r="E5760" s="197" t="s">
        <v>11</v>
      </c>
      <c r="F5760" s="196" t="s">
        <v>11</v>
      </c>
      <c r="G5760" s="196">
        <v>101210</v>
      </c>
      <c r="H5760" s="196" t="s">
        <v>5930</v>
      </c>
      <c r="I5760" s="196" t="s">
        <v>15</v>
      </c>
      <c r="J5760" s="196" t="s">
        <v>62</v>
      </c>
      <c r="K5760" s="197">
        <v>18.48</v>
      </c>
      <c r="L5760" s="196" t="s">
        <v>63</v>
      </c>
      <c r="M5760"/>
    </row>
    <row r="5761" spans="1:13" ht="13.5" hidden="1" x14ac:dyDescent="0.25">
      <c r="A5761" s="196" t="s">
        <v>14</v>
      </c>
      <c r="B5761" s="196" t="s">
        <v>5870</v>
      </c>
      <c r="C5761" s="196" t="s">
        <v>5875</v>
      </c>
      <c r="D5761" s="196" t="s">
        <v>5876</v>
      </c>
      <c r="E5761" s="197" t="s">
        <v>11</v>
      </c>
      <c r="F5761" s="196" t="s">
        <v>11</v>
      </c>
      <c r="G5761" s="196">
        <v>101211</v>
      </c>
      <c r="H5761" s="196" t="s">
        <v>5931</v>
      </c>
      <c r="I5761" s="196" t="s">
        <v>15</v>
      </c>
      <c r="J5761" s="196" t="s">
        <v>62</v>
      </c>
      <c r="K5761" s="197">
        <v>19.82</v>
      </c>
      <c r="L5761" s="196" t="s">
        <v>63</v>
      </c>
      <c r="M5761"/>
    </row>
    <row r="5762" spans="1:13" ht="13.5" hidden="1" x14ac:dyDescent="0.25">
      <c r="A5762" s="196" t="s">
        <v>14</v>
      </c>
      <c r="B5762" s="196" t="s">
        <v>5870</v>
      </c>
      <c r="C5762" s="196" t="s">
        <v>5875</v>
      </c>
      <c r="D5762" s="196" t="s">
        <v>5876</v>
      </c>
      <c r="E5762" s="197" t="s">
        <v>11</v>
      </c>
      <c r="F5762" s="196" t="s">
        <v>11</v>
      </c>
      <c r="G5762" s="196">
        <v>101212</v>
      </c>
      <c r="H5762" s="196" t="s">
        <v>5932</v>
      </c>
      <c r="I5762" s="196" t="s">
        <v>15</v>
      </c>
      <c r="J5762" s="196" t="s">
        <v>62</v>
      </c>
      <c r="K5762" s="197">
        <v>23.14</v>
      </c>
      <c r="L5762" s="196" t="s">
        <v>63</v>
      </c>
      <c r="M5762"/>
    </row>
    <row r="5763" spans="1:13" ht="13.5" hidden="1" x14ac:dyDescent="0.25">
      <c r="A5763" s="196" t="s">
        <v>14</v>
      </c>
      <c r="B5763" s="196" t="s">
        <v>5870</v>
      </c>
      <c r="C5763" s="196" t="s">
        <v>5875</v>
      </c>
      <c r="D5763" s="196" t="s">
        <v>5876</v>
      </c>
      <c r="E5763" s="197" t="s">
        <v>11</v>
      </c>
      <c r="F5763" s="196" t="s">
        <v>11</v>
      </c>
      <c r="G5763" s="196">
        <v>101213</v>
      </c>
      <c r="H5763" s="196" t="s">
        <v>5933</v>
      </c>
      <c r="I5763" s="196" t="s">
        <v>15</v>
      </c>
      <c r="J5763" s="196" t="s">
        <v>62</v>
      </c>
      <c r="K5763" s="197">
        <v>25.93</v>
      </c>
      <c r="L5763" s="196" t="s">
        <v>63</v>
      </c>
      <c r="M5763"/>
    </row>
    <row r="5764" spans="1:13" ht="13.5" hidden="1" x14ac:dyDescent="0.25">
      <c r="A5764" s="196" t="s">
        <v>14</v>
      </c>
      <c r="B5764" s="196" t="s">
        <v>5870</v>
      </c>
      <c r="C5764" s="196" t="s">
        <v>5875</v>
      </c>
      <c r="D5764" s="196" t="s">
        <v>5876</v>
      </c>
      <c r="E5764" s="197" t="s">
        <v>11</v>
      </c>
      <c r="F5764" s="196" t="s">
        <v>11</v>
      </c>
      <c r="G5764" s="196">
        <v>101214</v>
      </c>
      <c r="H5764" s="196" t="s">
        <v>5934</v>
      </c>
      <c r="I5764" s="196" t="s">
        <v>15</v>
      </c>
      <c r="J5764" s="196" t="s">
        <v>62</v>
      </c>
      <c r="K5764" s="197">
        <v>31.26</v>
      </c>
      <c r="L5764" s="196" t="s">
        <v>63</v>
      </c>
      <c r="M5764"/>
    </row>
    <row r="5765" spans="1:13" ht="13.5" hidden="1" x14ac:dyDescent="0.25">
      <c r="A5765" s="196" t="s">
        <v>14</v>
      </c>
      <c r="B5765" s="196" t="s">
        <v>5870</v>
      </c>
      <c r="C5765" s="196" t="s">
        <v>5875</v>
      </c>
      <c r="D5765" s="196" t="s">
        <v>5876</v>
      </c>
      <c r="E5765" s="197" t="s">
        <v>11</v>
      </c>
      <c r="F5765" s="196" t="s">
        <v>11</v>
      </c>
      <c r="G5765" s="196">
        <v>101215</v>
      </c>
      <c r="H5765" s="196" t="s">
        <v>5935</v>
      </c>
      <c r="I5765" s="196" t="s">
        <v>15</v>
      </c>
      <c r="J5765" s="196" t="s">
        <v>62</v>
      </c>
      <c r="K5765" s="197">
        <v>17.79</v>
      </c>
      <c r="L5765" s="196" t="s">
        <v>63</v>
      </c>
      <c r="M5765"/>
    </row>
    <row r="5766" spans="1:13" ht="13.5" hidden="1" x14ac:dyDescent="0.25">
      <c r="A5766" s="196" t="s">
        <v>14</v>
      </c>
      <c r="B5766" s="196" t="s">
        <v>5870</v>
      </c>
      <c r="C5766" s="196" t="s">
        <v>5875</v>
      </c>
      <c r="D5766" s="196" t="s">
        <v>5876</v>
      </c>
      <c r="E5766" s="197" t="s">
        <v>11</v>
      </c>
      <c r="F5766" s="196" t="s">
        <v>11</v>
      </c>
      <c r="G5766" s="196">
        <v>101216</v>
      </c>
      <c r="H5766" s="196" t="s">
        <v>5936</v>
      </c>
      <c r="I5766" s="196" t="s">
        <v>15</v>
      </c>
      <c r="J5766" s="196" t="s">
        <v>62</v>
      </c>
      <c r="K5766" s="197">
        <v>18.61</v>
      </c>
      <c r="L5766" s="196" t="s">
        <v>63</v>
      </c>
      <c r="M5766"/>
    </row>
    <row r="5767" spans="1:13" ht="13.5" hidden="1" x14ac:dyDescent="0.25">
      <c r="A5767" s="196" t="s">
        <v>14</v>
      </c>
      <c r="B5767" s="196" t="s">
        <v>5870</v>
      </c>
      <c r="C5767" s="196" t="s">
        <v>5875</v>
      </c>
      <c r="D5767" s="196" t="s">
        <v>5876</v>
      </c>
      <c r="E5767" s="197" t="s">
        <v>11</v>
      </c>
      <c r="F5767" s="196" t="s">
        <v>11</v>
      </c>
      <c r="G5767" s="196">
        <v>101217</v>
      </c>
      <c r="H5767" s="196" t="s">
        <v>5937</v>
      </c>
      <c r="I5767" s="196" t="s">
        <v>15</v>
      </c>
      <c r="J5767" s="196" t="s">
        <v>62</v>
      </c>
      <c r="K5767" s="197">
        <v>21.7</v>
      </c>
      <c r="L5767" s="196" t="s">
        <v>63</v>
      </c>
      <c r="M5767"/>
    </row>
    <row r="5768" spans="1:13" ht="13.5" hidden="1" x14ac:dyDescent="0.25">
      <c r="A5768" s="196" t="s">
        <v>14</v>
      </c>
      <c r="B5768" s="196" t="s">
        <v>5870</v>
      </c>
      <c r="C5768" s="196" t="s">
        <v>5875</v>
      </c>
      <c r="D5768" s="196" t="s">
        <v>5876</v>
      </c>
      <c r="E5768" s="197" t="s">
        <v>11</v>
      </c>
      <c r="F5768" s="196" t="s">
        <v>11</v>
      </c>
      <c r="G5768" s="196">
        <v>101218</v>
      </c>
      <c r="H5768" s="196" t="s">
        <v>5938</v>
      </c>
      <c r="I5768" s="196" t="s">
        <v>15</v>
      </c>
      <c r="J5768" s="196" t="s">
        <v>62</v>
      </c>
      <c r="K5768" s="197">
        <v>22.91</v>
      </c>
      <c r="L5768" s="196" t="s">
        <v>63</v>
      </c>
      <c r="M5768"/>
    </row>
    <row r="5769" spans="1:13" ht="13.5" hidden="1" x14ac:dyDescent="0.25">
      <c r="A5769" s="196" t="s">
        <v>14</v>
      </c>
      <c r="B5769" s="196" t="s">
        <v>5870</v>
      </c>
      <c r="C5769" s="196" t="s">
        <v>5875</v>
      </c>
      <c r="D5769" s="196" t="s">
        <v>5876</v>
      </c>
      <c r="E5769" s="197" t="s">
        <v>11</v>
      </c>
      <c r="F5769" s="196" t="s">
        <v>11</v>
      </c>
      <c r="G5769" s="196">
        <v>101219</v>
      </c>
      <c r="H5769" s="196" t="s">
        <v>5939</v>
      </c>
      <c r="I5769" s="196" t="s">
        <v>15</v>
      </c>
      <c r="J5769" s="196" t="s">
        <v>62</v>
      </c>
      <c r="K5769" s="197">
        <v>27.73</v>
      </c>
      <c r="L5769" s="196" t="s">
        <v>63</v>
      </c>
      <c r="M5769"/>
    </row>
    <row r="5770" spans="1:13" ht="13.5" hidden="1" x14ac:dyDescent="0.25">
      <c r="A5770" s="196" t="s">
        <v>14</v>
      </c>
      <c r="B5770" s="196" t="s">
        <v>5870</v>
      </c>
      <c r="C5770" s="196" t="s">
        <v>5875</v>
      </c>
      <c r="D5770" s="196" t="s">
        <v>5876</v>
      </c>
      <c r="E5770" s="197" t="s">
        <v>11</v>
      </c>
      <c r="F5770" s="196" t="s">
        <v>11</v>
      </c>
      <c r="G5770" s="196">
        <v>101220</v>
      </c>
      <c r="H5770" s="196" t="s">
        <v>5940</v>
      </c>
      <c r="I5770" s="196" t="s">
        <v>15</v>
      </c>
      <c r="J5770" s="196" t="s">
        <v>62</v>
      </c>
      <c r="K5770" s="197">
        <v>17.45</v>
      </c>
      <c r="L5770" s="196" t="s">
        <v>63</v>
      </c>
      <c r="M5770"/>
    </row>
    <row r="5771" spans="1:13" ht="13.5" hidden="1" x14ac:dyDescent="0.25">
      <c r="A5771" s="196" t="s">
        <v>14</v>
      </c>
      <c r="B5771" s="196" t="s">
        <v>5870</v>
      </c>
      <c r="C5771" s="196" t="s">
        <v>5875</v>
      </c>
      <c r="D5771" s="196" t="s">
        <v>5876</v>
      </c>
      <c r="E5771" s="197" t="s">
        <v>11</v>
      </c>
      <c r="F5771" s="196" t="s">
        <v>11</v>
      </c>
      <c r="G5771" s="196">
        <v>101221</v>
      </c>
      <c r="H5771" s="196" t="s">
        <v>5941</v>
      </c>
      <c r="I5771" s="196" t="s">
        <v>15</v>
      </c>
      <c r="J5771" s="196" t="s">
        <v>62</v>
      </c>
      <c r="K5771" s="197">
        <v>18.399999999999999</v>
      </c>
      <c r="L5771" s="196" t="s">
        <v>63</v>
      </c>
      <c r="M5771"/>
    </row>
    <row r="5772" spans="1:13" ht="13.5" hidden="1" x14ac:dyDescent="0.25">
      <c r="A5772" s="196" t="s">
        <v>14</v>
      </c>
      <c r="B5772" s="196" t="s">
        <v>5870</v>
      </c>
      <c r="C5772" s="196" t="s">
        <v>5875</v>
      </c>
      <c r="D5772" s="196" t="s">
        <v>5876</v>
      </c>
      <c r="E5772" s="197" t="s">
        <v>11</v>
      </c>
      <c r="F5772" s="196" t="s">
        <v>11</v>
      </c>
      <c r="G5772" s="196">
        <v>101222</v>
      </c>
      <c r="H5772" s="196" t="s">
        <v>5942</v>
      </c>
      <c r="I5772" s="196" t="s">
        <v>15</v>
      </c>
      <c r="J5772" s="196" t="s">
        <v>62</v>
      </c>
      <c r="K5772" s="197">
        <v>21.39</v>
      </c>
      <c r="L5772" s="196" t="s">
        <v>63</v>
      </c>
      <c r="M5772"/>
    </row>
    <row r="5773" spans="1:13" ht="13.5" hidden="1" x14ac:dyDescent="0.25">
      <c r="A5773" s="196" t="s">
        <v>14</v>
      </c>
      <c r="B5773" s="196" t="s">
        <v>5870</v>
      </c>
      <c r="C5773" s="196" t="s">
        <v>5875</v>
      </c>
      <c r="D5773" s="196" t="s">
        <v>5876</v>
      </c>
      <c r="E5773" s="197" t="s">
        <v>11</v>
      </c>
      <c r="F5773" s="196" t="s">
        <v>11</v>
      </c>
      <c r="G5773" s="196">
        <v>101223</v>
      </c>
      <c r="H5773" s="196" t="s">
        <v>5943</v>
      </c>
      <c r="I5773" s="196" t="s">
        <v>15</v>
      </c>
      <c r="J5773" s="196" t="s">
        <v>62</v>
      </c>
      <c r="K5773" s="197">
        <v>23.83</v>
      </c>
      <c r="L5773" s="196" t="s">
        <v>63</v>
      </c>
      <c r="M5773"/>
    </row>
    <row r="5774" spans="1:13" ht="13.5" hidden="1" x14ac:dyDescent="0.25">
      <c r="A5774" s="196" t="s">
        <v>14</v>
      </c>
      <c r="B5774" s="196" t="s">
        <v>5870</v>
      </c>
      <c r="C5774" s="196" t="s">
        <v>5875</v>
      </c>
      <c r="D5774" s="196" t="s">
        <v>5876</v>
      </c>
      <c r="E5774" s="197" t="s">
        <v>11</v>
      </c>
      <c r="F5774" s="196" t="s">
        <v>11</v>
      </c>
      <c r="G5774" s="196">
        <v>101224</v>
      </c>
      <c r="H5774" s="196" t="s">
        <v>5944</v>
      </c>
      <c r="I5774" s="196" t="s">
        <v>15</v>
      </c>
      <c r="J5774" s="196" t="s">
        <v>62</v>
      </c>
      <c r="K5774" s="197">
        <v>29.87</v>
      </c>
      <c r="L5774" s="196" t="s">
        <v>63</v>
      </c>
      <c r="M5774"/>
    </row>
    <row r="5775" spans="1:13" ht="13.5" hidden="1" x14ac:dyDescent="0.25">
      <c r="A5775" s="196" t="s">
        <v>14</v>
      </c>
      <c r="B5775" s="196" t="s">
        <v>5870</v>
      </c>
      <c r="C5775" s="196" t="s">
        <v>5875</v>
      </c>
      <c r="D5775" s="196" t="s">
        <v>5876</v>
      </c>
      <c r="E5775" s="197" t="s">
        <v>11</v>
      </c>
      <c r="F5775" s="196" t="s">
        <v>11</v>
      </c>
      <c r="G5775" s="196">
        <v>101225</v>
      </c>
      <c r="H5775" s="196" t="s">
        <v>5945</v>
      </c>
      <c r="I5775" s="196" t="s">
        <v>15</v>
      </c>
      <c r="J5775" s="196" t="s">
        <v>62</v>
      </c>
      <c r="K5775" s="197">
        <v>16.010000000000002</v>
      </c>
      <c r="L5775" s="196" t="s">
        <v>63</v>
      </c>
      <c r="M5775"/>
    </row>
    <row r="5776" spans="1:13" ht="13.5" hidden="1" x14ac:dyDescent="0.25">
      <c r="A5776" s="196" t="s">
        <v>14</v>
      </c>
      <c r="B5776" s="196" t="s">
        <v>5870</v>
      </c>
      <c r="C5776" s="196" t="s">
        <v>5875</v>
      </c>
      <c r="D5776" s="196" t="s">
        <v>5876</v>
      </c>
      <c r="E5776" s="197" t="s">
        <v>11</v>
      </c>
      <c r="F5776" s="196" t="s">
        <v>11</v>
      </c>
      <c r="G5776" s="196">
        <v>101226</v>
      </c>
      <c r="H5776" s="196" t="s">
        <v>5946</v>
      </c>
      <c r="I5776" s="196" t="s">
        <v>15</v>
      </c>
      <c r="J5776" s="196" t="s">
        <v>62</v>
      </c>
      <c r="K5776" s="197">
        <v>16.829999999999998</v>
      </c>
      <c r="L5776" s="196" t="s">
        <v>63</v>
      </c>
      <c r="M5776"/>
    </row>
    <row r="5777" spans="1:13" ht="13.5" hidden="1" x14ac:dyDescent="0.25">
      <c r="A5777" s="196" t="s">
        <v>14</v>
      </c>
      <c r="B5777" s="196" t="s">
        <v>5870</v>
      </c>
      <c r="C5777" s="196" t="s">
        <v>5875</v>
      </c>
      <c r="D5777" s="196" t="s">
        <v>5876</v>
      </c>
      <c r="E5777" s="197" t="s">
        <v>11</v>
      </c>
      <c r="F5777" s="196" t="s">
        <v>11</v>
      </c>
      <c r="G5777" s="196">
        <v>101227</v>
      </c>
      <c r="H5777" s="196" t="s">
        <v>5947</v>
      </c>
      <c r="I5777" s="196" t="s">
        <v>15</v>
      </c>
      <c r="J5777" s="196" t="s">
        <v>62</v>
      </c>
      <c r="K5777" s="197">
        <v>19.510000000000002</v>
      </c>
      <c r="L5777" s="196" t="s">
        <v>63</v>
      </c>
      <c r="M5777"/>
    </row>
    <row r="5778" spans="1:13" ht="13.5" hidden="1" x14ac:dyDescent="0.25">
      <c r="A5778" s="196" t="s">
        <v>14</v>
      </c>
      <c r="B5778" s="196" t="s">
        <v>5870</v>
      </c>
      <c r="C5778" s="196" t="s">
        <v>5875</v>
      </c>
      <c r="D5778" s="196" t="s">
        <v>5876</v>
      </c>
      <c r="E5778" s="197" t="s">
        <v>11</v>
      </c>
      <c r="F5778" s="196" t="s">
        <v>11</v>
      </c>
      <c r="G5778" s="196">
        <v>101228</v>
      </c>
      <c r="H5778" s="196" t="s">
        <v>5948</v>
      </c>
      <c r="I5778" s="196" t="s">
        <v>15</v>
      </c>
      <c r="J5778" s="196" t="s">
        <v>62</v>
      </c>
      <c r="K5778" s="197">
        <v>20.77</v>
      </c>
      <c r="L5778" s="196" t="s">
        <v>63</v>
      </c>
      <c r="M5778"/>
    </row>
    <row r="5779" spans="1:13" ht="13.5" hidden="1" x14ac:dyDescent="0.25">
      <c r="A5779" s="196" t="s">
        <v>14</v>
      </c>
      <c r="B5779" s="196" t="s">
        <v>5870</v>
      </c>
      <c r="C5779" s="196" t="s">
        <v>5875</v>
      </c>
      <c r="D5779" s="196" t="s">
        <v>5876</v>
      </c>
      <c r="E5779" s="197" t="s">
        <v>11</v>
      </c>
      <c r="F5779" s="196" t="s">
        <v>11</v>
      </c>
      <c r="G5779" s="196">
        <v>101229</v>
      </c>
      <c r="H5779" s="196" t="s">
        <v>5949</v>
      </c>
      <c r="I5779" s="196" t="s">
        <v>15</v>
      </c>
      <c r="J5779" s="196" t="s">
        <v>62</v>
      </c>
      <c r="K5779" s="197">
        <v>26.19</v>
      </c>
      <c r="L5779" s="196" t="s">
        <v>63</v>
      </c>
      <c r="M5779"/>
    </row>
    <row r="5780" spans="1:13" ht="13.5" hidden="1" x14ac:dyDescent="0.25">
      <c r="A5780" s="196" t="s">
        <v>14</v>
      </c>
      <c r="B5780" s="196" t="s">
        <v>5870</v>
      </c>
      <c r="C5780" s="196" t="s">
        <v>5875</v>
      </c>
      <c r="D5780" s="196" t="s">
        <v>5876</v>
      </c>
      <c r="E5780" s="197" t="s">
        <v>11</v>
      </c>
      <c r="F5780" s="196" t="s">
        <v>11</v>
      </c>
      <c r="G5780" s="196">
        <v>101230</v>
      </c>
      <c r="H5780" s="196" t="s">
        <v>5950</v>
      </c>
      <c r="I5780" s="196" t="s">
        <v>15</v>
      </c>
      <c r="J5780" s="196" t="s">
        <v>62</v>
      </c>
      <c r="K5780" s="197">
        <v>11.73</v>
      </c>
      <c r="L5780" s="196" t="s">
        <v>63</v>
      </c>
      <c r="M5780"/>
    </row>
    <row r="5781" spans="1:13" ht="13.5" hidden="1" x14ac:dyDescent="0.25">
      <c r="A5781" s="196" t="s">
        <v>14</v>
      </c>
      <c r="B5781" s="196" t="s">
        <v>5870</v>
      </c>
      <c r="C5781" s="196" t="s">
        <v>5875</v>
      </c>
      <c r="D5781" s="196" t="s">
        <v>5876</v>
      </c>
      <c r="E5781" s="197" t="s">
        <v>11</v>
      </c>
      <c r="F5781" s="196" t="s">
        <v>11</v>
      </c>
      <c r="G5781" s="196">
        <v>101231</v>
      </c>
      <c r="H5781" s="196" t="s">
        <v>5951</v>
      </c>
      <c r="I5781" s="196" t="s">
        <v>15</v>
      </c>
      <c r="J5781" s="196" t="s">
        <v>62</v>
      </c>
      <c r="K5781" s="197">
        <v>11.13</v>
      </c>
      <c r="L5781" s="196" t="s">
        <v>63</v>
      </c>
      <c r="M5781"/>
    </row>
    <row r="5782" spans="1:13" ht="13.5" hidden="1" x14ac:dyDescent="0.25">
      <c r="A5782" s="196" t="s">
        <v>14</v>
      </c>
      <c r="B5782" s="196" t="s">
        <v>5870</v>
      </c>
      <c r="C5782" s="196" t="s">
        <v>5875</v>
      </c>
      <c r="D5782" s="196" t="s">
        <v>5876</v>
      </c>
      <c r="E5782" s="197" t="s">
        <v>11</v>
      </c>
      <c r="F5782" s="196" t="s">
        <v>11</v>
      </c>
      <c r="G5782" s="196">
        <v>101232</v>
      </c>
      <c r="H5782" s="196" t="s">
        <v>5952</v>
      </c>
      <c r="I5782" s="196" t="s">
        <v>15</v>
      </c>
      <c r="J5782" s="196" t="s">
        <v>62</v>
      </c>
      <c r="K5782" s="197">
        <v>9.98</v>
      </c>
      <c r="L5782" s="196" t="s">
        <v>63</v>
      </c>
      <c r="M5782"/>
    </row>
    <row r="5783" spans="1:13" ht="13.5" hidden="1" x14ac:dyDescent="0.25">
      <c r="A5783" s="196" t="s">
        <v>14</v>
      </c>
      <c r="B5783" s="196" t="s">
        <v>5870</v>
      </c>
      <c r="C5783" s="196" t="s">
        <v>5875</v>
      </c>
      <c r="D5783" s="196" t="s">
        <v>5876</v>
      </c>
      <c r="E5783" s="197" t="s">
        <v>11</v>
      </c>
      <c r="F5783" s="196" t="s">
        <v>11</v>
      </c>
      <c r="G5783" s="196">
        <v>101233</v>
      </c>
      <c r="H5783" s="196" t="s">
        <v>5953</v>
      </c>
      <c r="I5783" s="196" t="s">
        <v>15</v>
      </c>
      <c r="J5783" s="196" t="s">
        <v>62</v>
      </c>
      <c r="K5783" s="197">
        <v>9.1999999999999993</v>
      </c>
      <c r="L5783" s="196" t="s">
        <v>63</v>
      </c>
      <c r="M5783"/>
    </row>
    <row r="5784" spans="1:13" ht="13.5" hidden="1" x14ac:dyDescent="0.25">
      <c r="A5784" s="196" t="s">
        <v>14</v>
      </c>
      <c r="B5784" s="196" t="s">
        <v>5870</v>
      </c>
      <c r="C5784" s="196" t="s">
        <v>5875</v>
      </c>
      <c r="D5784" s="196" t="s">
        <v>5876</v>
      </c>
      <c r="E5784" s="197" t="s">
        <v>11</v>
      </c>
      <c r="F5784" s="196" t="s">
        <v>11</v>
      </c>
      <c r="G5784" s="196">
        <v>101234</v>
      </c>
      <c r="H5784" s="196" t="s">
        <v>5954</v>
      </c>
      <c r="I5784" s="196" t="s">
        <v>15</v>
      </c>
      <c r="J5784" s="196" t="s">
        <v>62</v>
      </c>
      <c r="K5784" s="197">
        <v>18.2</v>
      </c>
      <c r="L5784" s="196" t="s">
        <v>63</v>
      </c>
      <c r="M5784"/>
    </row>
    <row r="5785" spans="1:13" ht="13.5" hidden="1" x14ac:dyDescent="0.25">
      <c r="A5785" s="196" t="s">
        <v>14</v>
      </c>
      <c r="B5785" s="196" t="s">
        <v>5870</v>
      </c>
      <c r="C5785" s="196" t="s">
        <v>5875</v>
      </c>
      <c r="D5785" s="196" t="s">
        <v>5876</v>
      </c>
      <c r="E5785" s="197" t="s">
        <v>11</v>
      </c>
      <c r="F5785" s="196" t="s">
        <v>11</v>
      </c>
      <c r="G5785" s="196">
        <v>101235</v>
      </c>
      <c r="H5785" s="196" t="s">
        <v>5955</v>
      </c>
      <c r="I5785" s="196" t="s">
        <v>15</v>
      </c>
      <c r="J5785" s="196" t="s">
        <v>62</v>
      </c>
      <c r="K5785" s="197">
        <v>19.11</v>
      </c>
      <c r="L5785" s="196" t="s">
        <v>63</v>
      </c>
      <c r="M5785"/>
    </row>
    <row r="5786" spans="1:13" ht="13.5" hidden="1" x14ac:dyDescent="0.25">
      <c r="A5786" s="196" t="s">
        <v>14</v>
      </c>
      <c r="B5786" s="196" t="s">
        <v>5870</v>
      </c>
      <c r="C5786" s="196" t="s">
        <v>5875</v>
      </c>
      <c r="D5786" s="196" t="s">
        <v>5876</v>
      </c>
      <c r="E5786" s="197" t="s">
        <v>11</v>
      </c>
      <c r="F5786" s="196" t="s">
        <v>11</v>
      </c>
      <c r="G5786" s="196">
        <v>101236</v>
      </c>
      <c r="H5786" s="196" t="s">
        <v>5956</v>
      </c>
      <c r="I5786" s="196" t="s">
        <v>15</v>
      </c>
      <c r="J5786" s="196" t="s">
        <v>62</v>
      </c>
      <c r="K5786" s="197">
        <v>22.27</v>
      </c>
      <c r="L5786" s="196" t="s">
        <v>63</v>
      </c>
      <c r="M5786"/>
    </row>
    <row r="5787" spans="1:13" ht="13.5" hidden="1" x14ac:dyDescent="0.25">
      <c r="A5787" s="196" t="s">
        <v>14</v>
      </c>
      <c r="B5787" s="196" t="s">
        <v>5870</v>
      </c>
      <c r="C5787" s="196" t="s">
        <v>5875</v>
      </c>
      <c r="D5787" s="196" t="s">
        <v>5876</v>
      </c>
      <c r="E5787" s="197" t="s">
        <v>11</v>
      </c>
      <c r="F5787" s="196" t="s">
        <v>11</v>
      </c>
      <c r="G5787" s="196">
        <v>101237</v>
      </c>
      <c r="H5787" s="196" t="s">
        <v>5957</v>
      </c>
      <c r="I5787" s="196" t="s">
        <v>15</v>
      </c>
      <c r="J5787" s="196" t="s">
        <v>62</v>
      </c>
      <c r="K5787" s="197">
        <v>23.66</v>
      </c>
      <c r="L5787" s="196" t="s">
        <v>63</v>
      </c>
      <c r="M5787"/>
    </row>
    <row r="5788" spans="1:13" ht="13.5" hidden="1" x14ac:dyDescent="0.25">
      <c r="A5788" s="196" t="s">
        <v>14</v>
      </c>
      <c r="B5788" s="196" t="s">
        <v>5870</v>
      </c>
      <c r="C5788" s="196" t="s">
        <v>5875</v>
      </c>
      <c r="D5788" s="196" t="s">
        <v>5876</v>
      </c>
      <c r="E5788" s="197" t="s">
        <v>11</v>
      </c>
      <c r="F5788" s="196" t="s">
        <v>11</v>
      </c>
      <c r="G5788" s="196">
        <v>101238</v>
      </c>
      <c r="H5788" s="196" t="s">
        <v>5958</v>
      </c>
      <c r="I5788" s="196" t="s">
        <v>15</v>
      </c>
      <c r="J5788" s="196" t="s">
        <v>62</v>
      </c>
      <c r="K5788" s="197">
        <v>29.94</v>
      </c>
      <c r="L5788" s="196" t="s">
        <v>63</v>
      </c>
      <c r="M5788"/>
    </row>
    <row r="5789" spans="1:13" ht="13.5" hidden="1" x14ac:dyDescent="0.25">
      <c r="A5789" s="196" t="s">
        <v>14</v>
      </c>
      <c r="B5789" s="196" t="s">
        <v>5870</v>
      </c>
      <c r="C5789" s="196" t="s">
        <v>5875</v>
      </c>
      <c r="D5789" s="196" t="s">
        <v>5876</v>
      </c>
      <c r="E5789" s="197" t="s">
        <v>11</v>
      </c>
      <c r="F5789" s="196" t="s">
        <v>11</v>
      </c>
      <c r="G5789" s="196">
        <v>101239</v>
      </c>
      <c r="H5789" s="196" t="s">
        <v>5959</v>
      </c>
      <c r="I5789" s="196" t="s">
        <v>15</v>
      </c>
      <c r="J5789" s="196" t="s">
        <v>62</v>
      </c>
      <c r="K5789" s="197">
        <v>15.89</v>
      </c>
      <c r="L5789" s="196" t="s">
        <v>63</v>
      </c>
      <c r="M5789"/>
    </row>
    <row r="5790" spans="1:13" ht="13.5" hidden="1" x14ac:dyDescent="0.25">
      <c r="A5790" s="196" t="s">
        <v>14</v>
      </c>
      <c r="B5790" s="196" t="s">
        <v>5870</v>
      </c>
      <c r="C5790" s="196" t="s">
        <v>5875</v>
      </c>
      <c r="D5790" s="196" t="s">
        <v>5876</v>
      </c>
      <c r="E5790" s="197" t="s">
        <v>11</v>
      </c>
      <c r="F5790" s="196" t="s">
        <v>11</v>
      </c>
      <c r="G5790" s="196">
        <v>101240</v>
      </c>
      <c r="H5790" s="196" t="s">
        <v>5960</v>
      </c>
      <c r="I5790" s="196" t="s">
        <v>15</v>
      </c>
      <c r="J5790" s="196" t="s">
        <v>62</v>
      </c>
      <c r="K5790" s="197">
        <v>16.72</v>
      </c>
      <c r="L5790" s="196" t="s">
        <v>63</v>
      </c>
      <c r="M5790"/>
    </row>
    <row r="5791" spans="1:13" ht="13.5" hidden="1" x14ac:dyDescent="0.25">
      <c r="A5791" s="196" t="s">
        <v>14</v>
      </c>
      <c r="B5791" s="196" t="s">
        <v>5870</v>
      </c>
      <c r="C5791" s="196" t="s">
        <v>5875</v>
      </c>
      <c r="D5791" s="196" t="s">
        <v>5876</v>
      </c>
      <c r="E5791" s="197" t="s">
        <v>11</v>
      </c>
      <c r="F5791" s="196" t="s">
        <v>11</v>
      </c>
      <c r="G5791" s="196">
        <v>101241</v>
      </c>
      <c r="H5791" s="196" t="s">
        <v>5961</v>
      </c>
      <c r="I5791" s="196" t="s">
        <v>15</v>
      </c>
      <c r="J5791" s="196" t="s">
        <v>62</v>
      </c>
      <c r="K5791" s="197">
        <v>19.579999999999998</v>
      </c>
      <c r="L5791" s="196" t="s">
        <v>63</v>
      </c>
      <c r="M5791"/>
    </row>
    <row r="5792" spans="1:13" ht="13.5" hidden="1" x14ac:dyDescent="0.25">
      <c r="A5792" s="196" t="s">
        <v>14</v>
      </c>
      <c r="B5792" s="196" t="s">
        <v>5870</v>
      </c>
      <c r="C5792" s="196" t="s">
        <v>5875</v>
      </c>
      <c r="D5792" s="196" t="s">
        <v>5876</v>
      </c>
      <c r="E5792" s="197" t="s">
        <v>11</v>
      </c>
      <c r="F5792" s="196" t="s">
        <v>11</v>
      </c>
      <c r="G5792" s="196">
        <v>101242</v>
      </c>
      <c r="H5792" s="196" t="s">
        <v>5962</v>
      </c>
      <c r="I5792" s="196" t="s">
        <v>15</v>
      </c>
      <c r="J5792" s="196" t="s">
        <v>62</v>
      </c>
      <c r="K5792" s="197">
        <v>21.92</v>
      </c>
      <c r="L5792" s="196" t="s">
        <v>63</v>
      </c>
      <c r="M5792"/>
    </row>
    <row r="5793" spans="1:13" ht="13.5" hidden="1" x14ac:dyDescent="0.25">
      <c r="A5793" s="196" t="s">
        <v>14</v>
      </c>
      <c r="B5793" s="196" t="s">
        <v>5870</v>
      </c>
      <c r="C5793" s="196" t="s">
        <v>5875</v>
      </c>
      <c r="D5793" s="196" t="s">
        <v>5876</v>
      </c>
      <c r="E5793" s="197" t="s">
        <v>11</v>
      </c>
      <c r="F5793" s="196" t="s">
        <v>11</v>
      </c>
      <c r="G5793" s="196">
        <v>101243</v>
      </c>
      <c r="H5793" s="196" t="s">
        <v>5963</v>
      </c>
      <c r="I5793" s="196" t="s">
        <v>15</v>
      </c>
      <c r="J5793" s="196" t="s">
        <v>62</v>
      </c>
      <c r="K5793" s="197">
        <v>26.5</v>
      </c>
      <c r="L5793" s="196" t="s">
        <v>63</v>
      </c>
      <c r="M5793"/>
    </row>
    <row r="5794" spans="1:13" ht="13.5" hidden="1" x14ac:dyDescent="0.25">
      <c r="A5794" s="196" t="s">
        <v>14</v>
      </c>
      <c r="B5794" s="196" t="s">
        <v>5870</v>
      </c>
      <c r="C5794" s="196" t="s">
        <v>5875</v>
      </c>
      <c r="D5794" s="196" t="s">
        <v>5876</v>
      </c>
      <c r="E5794" s="197" t="s">
        <v>11</v>
      </c>
      <c r="F5794" s="196" t="s">
        <v>11</v>
      </c>
      <c r="G5794" s="196">
        <v>101244</v>
      </c>
      <c r="H5794" s="196" t="s">
        <v>5964</v>
      </c>
      <c r="I5794" s="196" t="s">
        <v>15</v>
      </c>
      <c r="J5794" s="196" t="s">
        <v>62</v>
      </c>
      <c r="K5794" s="197">
        <v>16.79</v>
      </c>
      <c r="L5794" s="196" t="s">
        <v>63</v>
      </c>
      <c r="M5794"/>
    </row>
    <row r="5795" spans="1:13" ht="13.5" hidden="1" x14ac:dyDescent="0.25">
      <c r="A5795" s="196" t="s">
        <v>14</v>
      </c>
      <c r="B5795" s="196" t="s">
        <v>5870</v>
      </c>
      <c r="C5795" s="196" t="s">
        <v>5875</v>
      </c>
      <c r="D5795" s="196" t="s">
        <v>5876</v>
      </c>
      <c r="E5795" s="197" t="s">
        <v>11</v>
      </c>
      <c r="F5795" s="196" t="s">
        <v>11</v>
      </c>
      <c r="G5795" s="196">
        <v>101245</v>
      </c>
      <c r="H5795" s="196" t="s">
        <v>5965</v>
      </c>
      <c r="I5795" s="196" t="s">
        <v>15</v>
      </c>
      <c r="J5795" s="196" t="s">
        <v>62</v>
      </c>
      <c r="K5795" s="197">
        <v>17.72</v>
      </c>
      <c r="L5795" s="196" t="s">
        <v>63</v>
      </c>
      <c r="M5795"/>
    </row>
    <row r="5796" spans="1:13" ht="13.5" hidden="1" x14ac:dyDescent="0.25">
      <c r="A5796" s="196" t="s">
        <v>14</v>
      </c>
      <c r="B5796" s="196" t="s">
        <v>5870</v>
      </c>
      <c r="C5796" s="196" t="s">
        <v>5875</v>
      </c>
      <c r="D5796" s="196" t="s">
        <v>5876</v>
      </c>
      <c r="E5796" s="197" t="s">
        <v>11</v>
      </c>
      <c r="F5796" s="196" t="s">
        <v>11</v>
      </c>
      <c r="G5796" s="196">
        <v>101246</v>
      </c>
      <c r="H5796" s="196" t="s">
        <v>5966</v>
      </c>
      <c r="I5796" s="196" t="s">
        <v>15</v>
      </c>
      <c r="J5796" s="196" t="s">
        <v>62</v>
      </c>
      <c r="K5796" s="197">
        <v>20.57</v>
      </c>
      <c r="L5796" s="196" t="s">
        <v>63</v>
      </c>
      <c r="M5796"/>
    </row>
    <row r="5797" spans="1:13" ht="13.5" hidden="1" x14ac:dyDescent="0.25">
      <c r="A5797" s="196" t="s">
        <v>14</v>
      </c>
      <c r="B5797" s="196" t="s">
        <v>5870</v>
      </c>
      <c r="C5797" s="196" t="s">
        <v>5875</v>
      </c>
      <c r="D5797" s="196" t="s">
        <v>5876</v>
      </c>
      <c r="E5797" s="197" t="s">
        <v>11</v>
      </c>
      <c r="F5797" s="196" t="s">
        <v>11</v>
      </c>
      <c r="G5797" s="196">
        <v>101247</v>
      </c>
      <c r="H5797" s="196" t="s">
        <v>5967</v>
      </c>
      <c r="I5797" s="196" t="s">
        <v>15</v>
      </c>
      <c r="J5797" s="196" t="s">
        <v>62</v>
      </c>
      <c r="K5797" s="197">
        <v>22.84</v>
      </c>
      <c r="L5797" s="196" t="s">
        <v>63</v>
      </c>
      <c r="M5797"/>
    </row>
    <row r="5798" spans="1:13" ht="13.5" hidden="1" x14ac:dyDescent="0.25">
      <c r="A5798" s="196" t="s">
        <v>14</v>
      </c>
      <c r="B5798" s="196" t="s">
        <v>5870</v>
      </c>
      <c r="C5798" s="196" t="s">
        <v>5875</v>
      </c>
      <c r="D5798" s="196" t="s">
        <v>5876</v>
      </c>
      <c r="E5798" s="197" t="s">
        <v>11</v>
      </c>
      <c r="F5798" s="196" t="s">
        <v>11</v>
      </c>
      <c r="G5798" s="196">
        <v>101248</v>
      </c>
      <c r="H5798" s="196" t="s">
        <v>5968</v>
      </c>
      <c r="I5798" s="196" t="s">
        <v>15</v>
      </c>
      <c r="J5798" s="196" t="s">
        <v>62</v>
      </c>
      <c r="K5798" s="197">
        <v>28.57</v>
      </c>
      <c r="L5798" s="196" t="s">
        <v>63</v>
      </c>
      <c r="M5798"/>
    </row>
    <row r="5799" spans="1:13" ht="13.5" hidden="1" x14ac:dyDescent="0.25">
      <c r="A5799" s="196" t="s">
        <v>14</v>
      </c>
      <c r="B5799" s="196" t="s">
        <v>5870</v>
      </c>
      <c r="C5799" s="196" t="s">
        <v>5875</v>
      </c>
      <c r="D5799" s="196" t="s">
        <v>5876</v>
      </c>
      <c r="E5799" s="197" t="s">
        <v>11</v>
      </c>
      <c r="F5799" s="196" t="s">
        <v>11</v>
      </c>
      <c r="G5799" s="196">
        <v>101249</v>
      </c>
      <c r="H5799" s="196" t="s">
        <v>5969</v>
      </c>
      <c r="I5799" s="196" t="s">
        <v>15</v>
      </c>
      <c r="J5799" s="196" t="s">
        <v>62</v>
      </c>
      <c r="K5799" s="197">
        <v>14.53</v>
      </c>
      <c r="L5799" s="196" t="s">
        <v>63</v>
      </c>
      <c r="M5799"/>
    </row>
    <row r="5800" spans="1:13" ht="13.5" hidden="1" x14ac:dyDescent="0.25">
      <c r="A5800" s="196" t="s">
        <v>14</v>
      </c>
      <c r="B5800" s="196" t="s">
        <v>5870</v>
      </c>
      <c r="C5800" s="196" t="s">
        <v>5875</v>
      </c>
      <c r="D5800" s="196" t="s">
        <v>5876</v>
      </c>
      <c r="E5800" s="197" t="s">
        <v>11</v>
      </c>
      <c r="F5800" s="196" t="s">
        <v>11</v>
      </c>
      <c r="G5800" s="196">
        <v>101250</v>
      </c>
      <c r="H5800" s="196" t="s">
        <v>5970</v>
      </c>
      <c r="I5800" s="196" t="s">
        <v>15</v>
      </c>
      <c r="J5800" s="196" t="s">
        <v>62</v>
      </c>
      <c r="K5800" s="197">
        <v>16.16</v>
      </c>
      <c r="L5800" s="196" t="s">
        <v>63</v>
      </c>
      <c r="M5800"/>
    </row>
    <row r="5801" spans="1:13" ht="13.5" hidden="1" x14ac:dyDescent="0.25">
      <c r="A5801" s="196" t="s">
        <v>14</v>
      </c>
      <c r="B5801" s="196" t="s">
        <v>5870</v>
      </c>
      <c r="C5801" s="196" t="s">
        <v>5875</v>
      </c>
      <c r="D5801" s="196" t="s">
        <v>5876</v>
      </c>
      <c r="E5801" s="197" t="s">
        <v>11</v>
      </c>
      <c r="F5801" s="196" t="s">
        <v>11</v>
      </c>
      <c r="G5801" s="196">
        <v>101251</v>
      </c>
      <c r="H5801" s="196" t="s">
        <v>5971</v>
      </c>
      <c r="I5801" s="196" t="s">
        <v>15</v>
      </c>
      <c r="J5801" s="196" t="s">
        <v>62</v>
      </c>
      <c r="K5801" s="197">
        <v>18.329999999999998</v>
      </c>
      <c r="L5801" s="196" t="s">
        <v>63</v>
      </c>
      <c r="M5801"/>
    </row>
    <row r="5802" spans="1:13" ht="13.5" hidden="1" x14ac:dyDescent="0.25">
      <c r="A5802" s="196" t="s">
        <v>14</v>
      </c>
      <c r="B5802" s="196" t="s">
        <v>5870</v>
      </c>
      <c r="C5802" s="196" t="s">
        <v>5875</v>
      </c>
      <c r="D5802" s="196" t="s">
        <v>5876</v>
      </c>
      <c r="E5802" s="197" t="s">
        <v>11</v>
      </c>
      <c r="F5802" s="196" t="s">
        <v>11</v>
      </c>
      <c r="G5802" s="196">
        <v>101252</v>
      </c>
      <c r="H5802" s="196" t="s">
        <v>5972</v>
      </c>
      <c r="I5802" s="196" t="s">
        <v>15</v>
      </c>
      <c r="J5802" s="196" t="s">
        <v>62</v>
      </c>
      <c r="K5802" s="197">
        <v>19.920000000000002</v>
      </c>
      <c r="L5802" s="196" t="s">
        <v>63</v>
      </c>
      <c r="M5802"/>
    </row>
    <row r="5803" spans="1:13" ht="13.5" hidden="1" x14ac:dyDescent="0.25">
      <c r="A5803" s="196" t="s">
        <v>14</v>
      </c>
      <c r="B5803" s="196" t="s">
        <v>5870</v>
      </c>
      <c r="C5803" s="196" t="s">
        <v>5875</v>
      </c>
      <c r="D5803" s="196" t="s">
        <v>5876</v>
      </c>
      <c r="E5803" s="197" t="s">
        <v>11</v>
      </c>
      <c r="F5803" s="196" t="s">
        <v>11</v>
      </c>
      <c r="G5803" s="196">
        <v>101253</v>
      </c>
      <c r="H5803" s="196" t="s">
        <v>5973</v>
      </c>
      <c r="I5803" s="196" t="s">
        <v>15</v>
      </c>
      <c r="J5803" s="196" t="s">
        <v>62</v>
      </c>
      <c r="K5803" s="197">
        <v>25.07</v>
      </c>
      <c r="L5803" s="196" t="s">
        <v>63</v>
      </c>
      <c r="M5803"/>
    </row>
    <row r="5804" spans="1:13" ht="13.5" hidden="1" x14ac:dyDescent="0.25">
      <c r="A5804" s="196" t="s">
        <v>14</v>
      </c>
      <c r="B5804" s="196" t="s">
        <v>5870</v>
      </c>
      <c r="C5804" s="196" t="s">
        <v>5875</v>
      </c>
      <c r="D5804" s="196" t="s">
        <v>5876</v>
      </c>
      <c r="E5804" s="197" t="s">
        <v>11</v>
      </c>
      <c r="F5804" s="196" t="s">
        <v>11</v>
      </c>
      <c r="G5804" s="196">
        <v>101254</v>
      </c>
      <c r="H5804" s="196" t="s">
        <v>5974</v>
      </c>
      <c r="I5804" s="196" t="s">
        <v>15</v>
      </c>
      <c r="J5804" s="196" t="s">
        <v>62</v>
      </c>
      <c r="K5804" s="197">
        <v>13.43</v>
      </c>
      <c r="L5804" s="196" t="s">
        <v>63</v>
      </c>
      <c r="M5804"/>
    </row>
    <row r="5805" spans="1:13" ht="13.5" hidden="1" x14ac:dyDescent="0.25">
      <c r="A5805" s="196" t="s">
        <v>14</v>
      </c>
      <c r="B5805" s="196" t="s">
        <v>5870</v>
      </c>
      <c r="C5805" s="196" t="s">
        <v>5875</v>
      </c>
      <c r="D5805" s="196" t="s">
        <v>5876</v>
      </c>
      <c r="E5805" s="197" t="s">
        <v>11</v>
      </c>
      <c r="F5805" s="196" t="s">
        <v>11</v>
      </c>
      <c r="G5805" s="196">
        <v>101255</v>
      </c>
      <c r="H5805" s="196" t="s">
        <v>5975</v>
      </c>
      <c r="I5805" s="196" t="s">
        <v>15</v>
      </c>
      <c r="J5805" s="196" t="s">
        <v>62</v>
      </c>
      <c r="K5805" s="197">
        <v>11.83</v>
      </c>
      <c r="L5805" s="196" t="s">
        <v>63</v>
      </c>
      <c r="M5805"/>
    </row>
    <row r="5806" spans="1:13" ht="13.5" hidden="1" x14ac:dyDescent="0.25">
      <c r="A5806" s="196" t="s">
        <v>14</v>
      </c>
      <c r="B5806" s="196" t="s">
        <v>5870</v>
      </c>
      <c r="C5806" s="196" t="s">
        <v>5875</v>
      </c>
      <c r="D5806" s="196" t="s">
        <v>5876</v>
      </c>
      <c r="E5806" s="197" t="s">
        <v>11</v>
      </c>
      <c r="F5806" s="196" t="s">
        <v>11</v>
      </c>
      <c r="G5806" s="196">
        <v>101256</v>
      </c>
      <c r="H5806" s="196" t="s">
        <v>5976</v>
      </c>
      <c r="I5806" s="196" t="s">
        <v>15</v>
      </c>
      <c r="J5806" s="196" t="s">
        <v>62</v>
      </c>
      <c r="K5806" s="197">
        <v>20.65</v>
      </c>
      <c r="L5806" s="196" t="s">
        <v>63</v>
      </c>
      <c r="M5806"/>
    </row>
    <row r="5807" spans="1:13" ht="13.5" hidden="1" x14ac:dyDescent="0.25">
      <c r="A5807" s="196" t="s">
        <v>14</v>
      </c>
      <c r="B5807" s="196" t="s">
        <v>5870</v>
      </c>
      <c r="C5807" s="196" t="s">
        <v>5875</v>
      </c>
      <c r="D5807" s="196" t="s">
        <v>5876</v>
      </c>
      <c r="E5807" s="197" t="s">
        <v>11</v>
      </c>
      <c r="F5807" s="196" t="s">
        <v>11</v>
      </c>
      <c r="G5807" s="196">
        <v>101257</v>
      </c>
      <c r="H5807" s="196" t="s">
        <v>5977</v>
      </c>
      <c r="I5807" s="196" t="s">
        <v>15</v>
      </c>
      <c r="J5807" s="196" t="s">
        <v>62</v>
      </c>
      <c r="K5807" s="197">
        <v>21.71</v>
      </c>
      <c r="L5807" s="196" t="s">
        <v>63</v>
      </c>
      <c r="M5807"/>
    </row>
    <row r="5808" spans="1:13" ht="13.5" hidden="1" x14ac:dyDescent="0.25">
      <c r="A5808" s="196" t="s">
        <v>14</v>
      </c>
      <c r="B5808" s="196" t="s">
        <v>5870</v>
      </c>
      <c r="C5808" s="196" t="s">
        <v>5875</v>
      </c>
      <c r="D5808" s="196" t="s">
        <v>5876</v>
      </c>
      <c r="E5808" s="197" t="s">
        <v>11</v>
      </c>
      <c r="F5808" s="196" t="s">
        <v>11</v>
      </c>
      <c r="G5808" s="196">
        <v>101258</v>
      </c>
      <c r="H5808" s="196" t="s">
        <v>5978</v>
      </c>
      <c r="I5808" s="196" t="s">
        <v>15</v>
      </c>
      <c r="J5808" s="196" t="s">
        <v>62</v>
      </c>
      <c r="K5808" s="197">
        <v>25.18</v>
      </c>
      <c r="L5808" s="196" t="s">
        <v>63</v>
      </c>
      <c r="M5808"/>
    </row>
    <row r="5809" spans="1:13" ht="13.5" hidden="1" x14ac:dyDescent="0.25">
      <c r="A5809" s="196" t="s">
        <v>14</v>
      </c>
      <c r="B5809" s="196" t="s">
        <v>5870</v>
      </c>
      <c r="C5809" s="196" t="s">
        <v>5875</v>
      </c>
      <c r="D5809" s="196" t="s">
        <v>5876</v>
      </c>
      <c r="E5809" s="197" t="s">
        <v>11</v>
      </c>
      <c r="F5809" s="196" t="s">
        <v>11</v>
      </c>
      <c r="G5809" s="196">
        <v>101259</v>
      </c>
      <c r="H5809" s="196" t="s">
        <v>5979</v>
      </c>
      <c r="I5809" s="196" t="s">
        <v>15</v>
      </c>
      <c r="J5809" s="196" t="s">
        <v>62</v>
      </c>
      <c r="K5809" s="197">
        <v>28</v>
      </c>
      <c r="L5809" s="196" t="s">
        <v>63</v>
      </c>
      <c r="M5809"/>
    </row>
    <row r="5810" spans="1:13" ht="13.5" hidden="1" x14ac:dyDescent="0.25">
      <c r="A5810" s="196" t="s">
        <v>14</v>
      </c>
      <c r="B5810" s="196" t="s">
        <v>5870</v>
      </c>
      <c r="C5810" s="196" t="s">
        <v>5875</v>
      </c>
      <c r="D5810" s="196" t="s">
        <v>5876</v>
      </c>
      <c r="E5810" s="197" t="s">
        <v>11</v>
      </c>
      <c r="F5810" s="196" t="s">
        <v>11</v>
      </c>
      <c r="G5810" s="196">
        <v>101260</v>
      </c>
      <c r="H5810" s="196" t="s">
        <v>5980</v>
      </c>
      <c r="I5810" s="196" t="s">
        <v>15</v>
      </c>
      <c r="J5810" s="196" t="s">
        <v>62</v>
      </c>
      <c r="K5810" s="197">
        <v>34.979999999999997</v>
      </c>
      <c r="L5810" s="196" t="s">
        <v>63</v>
      </c>
      <c r="M5810"/>
    </row>
    <row r="5811" spans="1:13" ht="13.5" hidden="1" x14ac:dyDescent="0.25">
      <c r="A5811" s="196" t="s">
        <v>14</v>
      </c>
      <c r="B5811" s="196" t="s">
        <v>5870</v>
      </c>
      <c r="C5811" s="196" t="s">
        <v>5875</v>
      </c>
      <c r="D5811" s="196" t="s">
        <v>5876</v>
      </c>
      <c r="E5811" s="197" t="s">
        <v>11</v>
      </c>
      <c r="F5811" s="196" t="s">
        <v>11</v>
      </c>
      <c r="G5811" s="196">
        <v>101261</v>
      </c>
      <c r="H5811" s="196" t="s">
        <v>5981</v>
      </c>
      <c r="I5811" s="196" t="s">
        <v>15</v>
      </c>
      <c r="J5811" s="196" t="s">
        <v>62</v>
      </c>
      <c r="K5811" s="197">
        <v>19.53</v>
      </c>
      <c r="L5811" s="196" t="s">
        <v>63</v>
      </c>
      <c r="M5811"/>
    </row>
    <row r="5812" spans="1:13" ht="13.5" hidden="1" x14ac:dyDescent="0.25">
      <c r="A5812" s="196" t="s">
        <v>14</v>
      </c>
      <c r="B5812" s="196" t="s">
        <v>5870</v>
      </c>
      <c r="C5812" s="196" t="s">
        <v>5875</v>
      </c>
      <c r="D5812" s="196" t="s">
        <v>5876</v>
      </c>
      <c r="E5812" s="197" t="s">
        <v>11</v>
      </c>
      <c r="F5812" s="196" t="s">
        <v>11</v>
      </c>
      <c r="G5812" s="196">
        <v>101262</v>
      </c>
      <c r="H5812" s="196" t="s">
        <v>5982</v>
      </c>
      <c r="I5812" s="196" t="s">
        <v>15</v>
      </c>
      <c r="J5812" s="196" t="s">
        <v>62</v>
      </c>
      <c r="K5812" s="197">
        <v>20.57</v>
      </c>
      <c r="L5812" s="196" t="s">
        <v>63</v>
      </c>
      <c r="M5812"/>
    </row>
    <row r="5813" spans="1:13" ht="13.5" hidden="1" x14ac:dyDescent="0.25">
      <c r="A5813" s="196" t="s">
        <v>14</v>
      </c>
      <c r="B5813" s="196" t="s">
        <v>5870</v>
      </c>
      <c r="C5813" s="196" t="s">
        <v>5875</v>
      </c>
      <c r="D5813" s="196" t="s">
        <v>5876</v>
      </c>
      <c r="E5813" s="197" t="s">
        <v>11</v>
      </c>
      <c r="F5813" s="196" t="s">
        <v>11</v>
      </c>
      <c r="G5813" s="196">
        <v>101263</v>
      </c>
      <c r="H5813" s="196" t="s">
        <v>5983</v>
      </c>
      <c r="I5813" s="196" t="s">
        <v>15</v>
      </c>
      <c r="J5813" s="196" t="s">
        <v>62</v>
      </c>
      <c r="K5813" s="197">
        <v>23.77</v>
      </c>
      <c r="L5813" s="196" t="s">
        <v>63</v>
      </c>
      <c r="M5813"/>
    </row>
    <row r="5814" spans="1:13" ht="13.5" hidden="1" x14ac:dyDescent="0.25">
      <c r="A5814" s="196" t="s">
        <v>14</v>
      </c>
      <c r="B5814" s="196" t="s">
        <v>5870</v>
      </c>
      <c r="C5814" s="196" t="s">
        <v>5875</v>
      </c>
      <c r="D5814" s="196" t="s">
        <v>5876</v>
      </c>
      <c r="E5814" s="197" t="s">
        <v>11</v>
      </c>
      <c r="F5814" s="196" t="s">
        <v>11</v>
      </c>
      <c r="G5814" s="196">
        <v>101264</v>
      </c>
      <c r="H5814" s="196" t="s">
        <v>5984</v>
      </c>
      <c r="I5814" s="196" t="s">
        <v>15</v>
      </c>
      <c r="J5814" s="196" t="s">
        <v>62</v>
      </c>
      <c r="K5814" s="197">
        <v>26.35</v>
      </c>
      <c r="L5814" s="196" t="s">
        <v>63</v>
      </c>
      <c r="M5814"/>
    </row>
    <row r="5815" spans="1:13" ht="13.5" hidden="1" x14ac:dyDescent="0.25">
      <c r="A5815" s="196" t="s">
        <v>14</v>
      </c>
      <c r="B5815" s="196" t="s">
        <v>5870</v>
      </c>
      <c r="C5815" s="196" t="s">
        <v>5875</v>
      </c>
      <c r="D5815" s="196" t="s">
        <v>5876</v>
      </c>
      <c r="E5815" s="197" t="s">
        <v>11</v>
      </c>
      <c r="F5815" s="196" t="s">
        <v>11</v>
      </c>
      <c r="G5815" s="196">
        <v>101265</v>
      </c>
      <c r="H5815" s="196" t="s">
        <v>5985</v>
      </c>
      <c r="I5815" s="196" t="s">
        <v>15</v>
      </c>
      <c r="J5815" s="196" t="s">
        <v>62</v>
      </c>
      <c r="K5815" s="197">
        <v>32.799999999999997</v>
      </c>
      <c r="L5815" s="196" t="s">
        <v>63</v>
      </c>
      <c r="M5815"/>
    </row>
    <row r="5816" spans="1:13" ht="13.5" hidden="1" x14ac:dyDescent="0.25">
      <c r="A5816" s="196" t="s">
        <v>14</v>
      </c>
      <c r="B5816" s="196" t="s">
        <v>5870</v>
      </c>
      <c r="C5816" s="196" t="s">
        <v>5875</v>
      </c>
      <c r="D5816" s="196" t="s">
        <v>5876</v>
      </c>
      <c r="E5816" s="197" t="s">
        <v>11</v>
      </c>
      <c r="F5816" s="196" t="s">
        <v>11</v>
      </c>
      <c r="G5816" s="196">
        <v>101266</v>
      </c>
      <c r="H5816" s="196" t="s">
        <v>5986</v>
      </c>
      <c r="I5816" s="196" t="s">
        <v>15</v>
      </c>
      <c r="J5816" s="196" t="s">
        <v>62</v>
      </c>
      <c r="K5816" s="197">
        <v>11.92</v>
      </c>
      <c r="L5816" s="196" t="s">
        <v>63</v>
      </c>
      <c r="M5816"/>
    </row>
    <row r="5817" spans="1:13" ht="13.5" hidden="1" x14ac:dyDescent="0.25">
      <c r="A5817" s="196" t="s">
        <v>14</v>
      </c>
      <c r="B5817" s="196" t="s">
        <v>5870</v>
      </c>
      <c r="C5817" s="196" t="s">
        <v>5875</v>
      </c>
      <c r="D5817" s="196" t="s">
        <v>5876</v>
      </c>
      <c r="E5817" s="197" t="s">
        <v>11</v>
      </c>
      <c r="F5817" s="196" t="s">
        <v>11</v>
      </c>
      <c r="G5817" s="196">
        <v>101267</v>
      </c>
      <c r="H5817" s="196" t="s">
        <v>5987</v>
      </c>
      <c r="I5817" s="196" t="s">
        <v>15</v>
      </c>
      <c r="J5817" s="196" t="s">
        <v>62</v>
      </c>
      <c r="K5817" s="197">
        <v>11.49</v>
      </c>
      <c r="L5817" s="196" t="s">
        <v>63</v>
      </c>
      <c r="M5817"/>
    </row>
    <row r="5818" spans="1:13" ht="13.5" hidden="1" x14ac:dyDescent="0.25">
      <c r="A5818" s="196" t="s">
        <v>14</v>
      </c>
      <c r="B5818" s="196" t="s">
        <v>5870</v>
      </c>
      <c r="C5818" s="196" t="s">
        <v>5875</v>
      </c>
      <c r="D5818" s="196" t="s">
        <v>5876</v>
      </c>
      <c r="E5818" s="197" t="s">
        <v>11</v>
      </c>
      <c r="F5818" s="196" t="s">
        <v>11</v>
      </c>
      <c r="G5818" s="196">
        <v>101268</v>
      </c>
      <c r="H5818" s="196" t="s">
        <v>5988</v>
      </c>
      <c r="I5818" s="196" t="s">
        <v>15</v>
      </c>
      <c r="J5818" s="196" t="s">
        <v>62</v>
      </c>
      <c r="K5818" s="197">
        <v>18.72</v>
      </c>
      <c r="L5818" s="196" t="s">
        <v>63</v>
      </c>
      <c r="M5818"/>
    </row>
    <row r="5819" spans="1:13" ht="13.5" hidden="1" x14ac:dyDescent="0.25">
      <c r="A5819" s="196" t="s">
        <v>14</v>
      </c>
      <c r="B5819" s="196" t="s">
        <v>5870</v>
      </c>
      <c r="C5819" s="196" t="s">
        <v>5875</v>
      </c>
      <c r="D5819" s="196" t="s">
        <v>5876</v>
      </c>
      <c r="E5819" s="197" t="s">
        <v>11</v>
      </c>
      <c r="F5819" s="196" t="s">
        <v>11</v>
      </c>
      <c r="G5819" s="196">
        <v>101269</v>
      </c>
      <c r="H5819" s="196" t="s">
        <v>5989</v>
      </c>
      <c r="I5819" s="196" t="s">
        <v>15</v>
      </c>
      <c r="J5819" s="196" t="s">
        <v>62</v>
      </c>
      <c r="K5819" s="197">
        <v>20.87</v>
      </c>
      <c r="L5819" s="196" t="s">
        <v>63</v>
      </c>
      <c r="M5819"/>
    </row>
    <row r="5820" spans="1:13" ht="13.5" hidden="1" x14ac:dyDescent="0.25">
      <c r="A5820" s="196" t="s">
        <v>14</v>
      </c>
      <c r="B5820" s="196" t="s">
        <v>5870</v>
      </c>
      <c r="C5820" s="196" t="s">
        <v>5875</v>
      </c>
      <c r="D5820" s="196" t="s">
        <v>5876</v>
      </c>
      <c r="E5820" s="197" t="s">
        <v>11</v>
      </c>
      <c r="F5820" s="196" t="s">
        <v>11</v>
      </c>
      <c r="G5820" s="196">
        <v>101270</v>
      </c>
      <c r="H5820" s="196" t="s">
        <v>5990</v>
      </c>
      <c r="I5820" s="196" t="s">
        <v>15</v>
      </c>
      <c r="J5820" s="196" t="s">
        <v>62</v>
      </c>
      <c r="K5820" s="197">
        <v>24.14</v>
      </c>
      <c r="L5820" s="196" t="s">
        <v>63</v>
      </c>
      <c r="M5820"/>
    </row>
    <row r="5821" spans="1:13" ht="13.5" hidden="1" x14ac:dyDescent="0.25">
      <c r="A5821" s="196" t="s">
        <v>14</v>
      </c>
      <c r="B5821" s="196" t="s">
        <v>5870</v>
      </c>
      <c r="C5821" s="196" t="s">
        <v>5875</v>
      </c>
      <c r="D5821" s="196" t="s">
        <v>5876</v>
      </c>
      <c r="E5821" s="197" t="s">
        <v>11</v>
      </c>
      <c r="F5821" s="196" t="s">
        <v>11</v>
      </c>
      <c r="G5821" s="196">
        <v>101271</v>
      </c>
      <c r="H5821" s="196" t="s">
        <v>5991</v>
      </c>
      <c r="I5821" s="196" t="s">
        <v>15</v>
      </c>
      <c r="J5821" s="196" t="s">
        <v>62</v>
      </c>
      <c r="K5821" s="197">
        <v>26.79</v>
      </c>
      <c r="L5821" s="196" t="s">
        <v>63</v>
      </c>
      <c r="M5821"/>
    </row>
    <row r="5822" spans="1:13" ht="13.5" hidden="1" x14ac:dyDescent="0.25">
      <c r="A5822" s="196" t="s">
        <v>14</v>
      </c>
      <c r="B5822" s="196" t="s">
        <v>5870</v>
      </c>
      <c r="C5822" s="196" t="s">
        <v>5875</v>
      </c>
      <c r="D5822" s="196" t="s">
        <v>5876</v>
      </c>
      <c r="E5822" s="197" t="s">
        <v>11</v>
      </c>
      <c r="F5822" s="196" t="s">
        <v>11</v>
      </c>
      <c r="G5822" s="196">
        <v>101272</v>
      </c>
      <c r="H5822" s="196" t="s">
        <v>5992</v>
      </c>
      <c r="I5822" s="196" t="s">
        <v>15</v>
      </c>
      <c r="J5822" s="196" t="s">
        <v>62</v>
      </c>
      <c r="K5822" s="197">
        <v>33.380000000000003</v>
      </c>
      <c r="L5822" s="196" t="s">
        <v>63</v>
      </c>
      <c r="M5822"/>
    </row>
    <row r="5823" spans="1:13" ht="13.5" hidden="1" x14ac:dyDescent="0.25">
      <c r="A5823" s="196" t="s">
        <v>14</v>
      </c>
      <c r="B5823" s="196" t="s">
        <v>5870</v>
      </c>
      <c r="C5823" s="196" t="s">
        <v>5875</v>
      </c>
      <c r="D5823" s="196" t="s">
        <v>5876</v>
      </c>
      <c r="E5823" s="197" t="s">
        <v>11</v>
      </c>
      <c r="F5823" s="196" t="s">
        <v>11</v>
      </c>
      <c r="G5823" s="196">
        <v>101273</v>
      </c>
      <c r="H5823" s="196" t="s">
        <v>5993</v>
      </c>
      <c r="I5823" s="196" t="s">
        <v>15</v>
      </c>
      <c r="J5823" s="196" t="s">
        <v>62</v>
      </c>
      <c r="K5823" s="197">
        <v>17.88</v>
      </c>
      <c r="L5823" s="196" t="s">
        <v>63</v>
      </c>
      <c r="M5823"/>
    </row>
    <row r="5824" spans="1:13" ht="13.5" hidden="1" x14ac:dyDescent="0.25">
      <c r="A5824" s="196" t="s">
        <v>14</v>
      </c>
      <c r="B5824" s="196" t="s">
        <v>5870</v>
      </c>
      <c r="C5824" s="196" t="s">
        <v>5875</v>
      </c>
      <c r="D5824" s="196" t="s">
        <v>5876</v>
      </c>
      <c r="E5824" s="197" t="s">
        <v>11</v>
      </c>
      <c r="F5824" s="196" t="s">
        <v>11</v>
      </c>
      <c r="G5824" s="196">
        <v>101274</v>
      </c>
      <c r="H5824" s="196" t="s">
        <v>5994</v>
      </c>
      <c r="I5824" s="196" t="s">
        <v>15</v>
      </c>
      <c r="J5824" s="196" t="s">
        <v>62</v>
      </c>
      <c r="K5824" s="197">
        <v>19.79</v>
      </c>
      <c r="L5824" s="196" t="s">
        <v>63</v>
      </c>
      <c r="M5824"/>
    </row>
    <row r="5825" spans="1:13" ht="13.5" hidden="1" x14ac:dyDescent="0.25">
      <c r="A5825" s="196" t="s">
        <v>14</v>
      </c>
      <c r="B5825" s="196" t="s">
        <v>5870</v>
      </c>
      <c r="C5825" s="196" t="s">
        <v>5875</v>
      </c>
      <c r="D5825" s="196" t="s">
        <v>5876</v>
      </c>
      <c r="E5825" s="197" t="s">
        <v>11</v>
      </c>
      <c r="F5825" s="196" t="s">
        <v>11</v>
      </c>
      <c r="G5825" s="196">
        <v>101275</v>
      </c>
      <c r="H5825" s="196" t="s">
        <v>5995</v>
      </c>
      <c r="I5825" s="196" t="s">
        <v>15</v>
      </c>
      <c r="J5825" s="196" t="s">
        <v>62</v>
      </c>
      <c r="K5825" s="197">
        <v>22.87</v>
      </c>
      <c r="L5825" s="196" t="s">
        <v>63</v>
      </c>
      <c r="M5825"/>
    </row>
    <row r="5826" spans="1:13" ht="13.5" hidden="1" x14ac:dyDescent="0.25">
      <c r="A5826" s="196" t="s">
        <v>14</v>
      </c>
      <c r="B5826" s="196" t="s">
        <v>5870</v>
      </c>
      <c r="C5826" s="196" t="s">
        <v>5875</v>
      </c>
      <c r="D5826" s="196" t="s">
        <v>5876</v>
      </c>
      <c r="E5826" s="197" t="s">
        <v>11</v>
      </c>
      <c r="F5826" s="196" t="s">
        <v>11</v>
      </c>
      <c r="G5826" s="196">
        <v>101276</v>
      </c>
      <c r="H5826" s="196" t="s">
        <v>5996</v>
      </c>
      <c r="I5826" s="196" t="s">
        <v>15</v>
      </c>
      <c r="J5826" s="196" t="s">
        <v>62</v>
      </c>
      <c r="K5826" s="197">
        <v>25.27</v>
      </c>
      <c r="L5826" s="196" t="s">
        <v>63</v>
      </c>
      <c r="M5826"/>
    </row>
    <row r="5827" spans="1:13" ht="13.5" hidden="1" x14ac:dyDescent="0.25">
      <c r="A5827" s="196" t="s">
        <v>14</v>
      </c>
      <c r="B5827" s="196" t="s">
        <v>5870</v>
      </c>
      <c r="C5827" s="196" t="s">
        <v>5875</v>
      </c>
      <c r="D5827" s="196" t="s">
        <v>5876</v>
      </c>
      <c r="E5827" s="197" t="s">
        <v>11</v>
      </c>
      <c r="F5827" s="196" t="s">
        <v>11</v>
      </c>
      <c r="G5827" s="196">
        <v>101277</v>
      </c>
      <c r="H5827" s="196" t="s">
        <v>5997</v>
      </c>
      <c r="I5827" s="196" t="s">
        <v>15</v>
      </c>
      <c r="J5827" s="196" t="s">
        <v>62</v>
      </c>
      <c r="K5827" s="197">
        <v>32.299999999999997</v>
      </c>
      <c r="L5827" s="196" t="s">
        <v>63</v>
      </c>
      <c r="M5827"/>
    </row>
    <row r="5828" spans="1:13" ht="13.5" hidden="1" x14ac:dyDescent="0.25">
      <c r="A5828" s="196" t="s">
        <v>14</v>
      </c>
      <c r="B5828" s="196" t="s">
        <v>5870</v>
      </c>
      <c r="C5828" s="196" t="s">
        <v>5875</v>
      </c>
      <c r="D5828" s="196" t="s">
        <v>5876</v>
      </c>
      <c r="E5828" s="197" t="s">
        <v>11</v>
      </c>
      <c r="F5828" s="196" t="s">
        <v>11</v>
      </c>
      <c r="G5828" s="196">
        <v>102354</v>
      </c>
      <c r="H5828" s="196" t="s">
        <v>5998</v>
      </c>
      <c r="I5828" s="196" t="s">
        <v>15</v>
      </c>
      <c r="J5828" s="196" t="s">
        <v>62</v>
      </c>
      <c r="K5828" s="197">
        <v>169.03</v>
      </c>
      <c r="L5828" s="196" t="s">
        <v>63</v>
      </c>
      <c r="M5828"/>
    </row>
    <row r="5829" spans="1:13" ht="13.5" hidden="1" x14ac:dyDescent="0.25">
      <c r="A5829" s="196" t="s">
        <v>14</v>
      </c>
      <c r="B5829" s="196" t="s">
        <v>5870</v>
      </c>
      <c r="C5829" s="196" t="s">
        <v>5875</v>
      </c>
      <c r="D5829" s="196" t="s">
        <v>5876</v>
      </c>
      <c r="E5829" s="197" t="s">
        <v>11</v>
      </c>
      <c r="F5829" s="196" t="s">
        <v>11</v>
      </c>
      <c r="G5829" s="196">
        <v>102355</v>
      </c>
      <c r="H5829" s="196" t="s">
        <v>5999</v>
      </c>
      <c r="I5829" s="196" t="s">
        <v>15</v>
      </c>
      <c r="J5829" s="196" t="s">
        <v>62</v>
      </c>
      <c r="K5829" s="197">
        <v>200.63</v>
      </c>
      <c r="L5829" s="196" t="s">
        <v>63</v>
      </c>
      <c r="M5829"/>
    </row>
    <row r="5830" spans="1:13" ht="13.5" hidden="1" x14ac:dyDescent="0.25">
      <c r="A5830" s="196" t="s">
        <v>14</v>
      </c>
      <c r="B5830" s="196" t="s">
        <v>5870</v>
      </c>
      <c r="C5830" s="196" t="s">
        <v>5875</v>
      </c>
      <c r="D5830" s="196" t="s">
        <v>5876</v>
      </c>
      <c r="E5830" s="197" t="s">
        <v>11</v>
      </c>
      <c r="F5830" s="196" t="s">
        <v>11</v>
      </c>
      <c r="G5830" s="196">
        <v>102360</v>
      </c>
      <c r="H5830" s="196" t="s">
        <v>6000</v>
      </c>
      <c r="I5830" s="196" t="s">
        <v>15</v>
      </c>
      <c r="J5830" s="196" t="s">
        <v>595</v>
      </c>
      <c r="K5830" s="197">
        <v>26.24</v>
      </c>
      <c r="L5830" s="196" t="s">
        <v>63</v>
      </c>
      <c r="M5830"/>
    </row>
    <row r="5831" spans="1:13" ht="13.5" hidden="1" x14ac:dyDescent="0.25">
      <c r="A5831" s="196" t="s">
        <v>14</v>
      </c>
      <c r="B5831" s="196" t="s">
        <v>5870</v>
      </c>
      <c r="C5831" s="196" t="s">
        <v>5875</v>
      </c>
      <c r="D5831" s="196" t="s">
        <v>5876</v>
      </c>
      <c r="E5831" s="197" t="s">
        <v>11</v>
      </c>
      <c r="F5831" s="196" t="s">
        <v>11</v>
      </c>
      <c r="G5831" s="196">
        <v>102361</v>
      </c>
      <c r="H5831" s="196" t="s">
        <v>6001</v>
      </c>
      <c r="I5831" s="196" t="s">
        <v>15</v>
      </c>
      <c r="J5831" s="196" t="s">
        <v>62</v>
      </c>
      <c r="K5831" s="197">
        <v>40.4</v>
      </c>
      <c r="L5831" s="196" t="s">
        <v>63</v>
      </c>
      <c r="M5831"/>
    </row>
    <row r="5832" spans="1:13" ht="13.5" hidden="1" x14ac:dyDescent="0.25">
      <c r="A5832" s="196" t="s">
        <v>14</v>
      </c>
      <c r="B5832" s="196" t="s">
        <v>5870</v>
      </c>
      <c r="C5832" s="196" t="s">
        <v>6002</v>
      </c>
      <c r="D5832" s="196" t="s">
        <v>6003</v>
      </c>
      <c r="E5832" s="197" t="s">
        <v>11</v>
      </c>
      <c r="F5832" s="196" t="s">
        <v>11</v>
      </c>
      <c r="G5832" s="196">
        <v>90082</v>
      </c>
      <c r="H5832" s="196" t="s">
        <v>6004</v>
      </c>
      <c r="I5832" s="196" t="s">
        <v>15</v>
      </c>
      <c r="J5832" s="196" t="s">
        <v>595</v>
      </c>
      <c r="K5832" s="197">
        <v>10.24</v>
      </c>
      <c r="L5832" s="196" t="s">
        <v>63</v>
      </c>
      <c r="M5832"/>
    </row>
    <row r="5833" spans="1:13" ht="13.5" hidden="1" x14ac:dyDescent="0.25">
      <c r="A5833" s="196" t="s">
        <v>14</v>
      </c>
      <c r="B5833" s="196" t="s">
        <v>5870</v>
      </c>
      <c r="C5833" s="196" t="s">
        <v>6002</v>
      </c>
      <c r="D5833" s="196" t="s">
        <v>6003</v>
      </c>
      <c r="E5833" s="197" t="s">
        <v>11</v>
      </c>
      <c r="F5833" s="196" t="s">
        <v>11</v>
      </c>
      <c r="G5833" s="196">
        <v>90084</v>
      </c>
      <c r="H5833" s="196" t="s">
        <v>6005</v>
      </c>
      <c r="I5833" s="196" t="s">
        <v>15</v>
      </c>
      <c r="J5833" s="196" t="s">
        <v>595</v>
      </c>
      <c r="K5833" s="197">
        <v>9.92</v>
      </c>
      <c r="L5833" s="196" t="s">
        <v>63</v>
      </c>
      <c r="M5833"/>
    </row>
    <row r="5834" spans="1:13" ht="13.5" hidden="1" x14ac:dyDescent="0.25">
      <c r="A5834" s="196" t="s">
        <v>14</v>
      </c>
      <c r="B5834" s="196" t="s">
        <v>5870</v>
      </c>
      <c r="C5834" s="196" t="s">
        <v>6002</v>
      </c>
      <c r="D5834" s="196" t="s">
        <v>6003</v>
      </c>
      <c r="E5834" s="197" t="s">
        <v>11</v>
      </c>
      <c r="F5834" s="196" t="s">
        <v>11</v>
      </c>
      <c r="G5834" s="196">
        <v>90086</v>
      </c>
      <c r="H5834" s="196" t="s">
        <v>6006</v>
      </c>
      <c r="I5834" s="196" t="s">
        <v>15</v>
      </c>
      <c r="J5834" s="196" t="s">
        <v>595</v>
      </c>
      <c r="K5834" s="197">
        <v>9.3800000000000008</v>
      </c>
      <c r="L5834" s="196" t="s">
        <v>63</v>
      </c>
      <c r="M5834"/>
    </row>
    <row r="5835" spans="1:13" ht="13.5" hidden="1" x14ac:dyDescent="0.25">
      <c r="A5835" s="196" t="s">
        <v>14</v>
      </c>
      <c r="B5835" s="196" t="s">
        <v>5870</v>
      </c>
      <c r="C5835" s="196" t="s">
        <v>6002</v>
      </c>
      <c r="D5835" s="196" t="s">
        <v>6003</v>
      </c>
      <c r="E5835" s="197" t="s">
        <v>11</v>
      </c>
      <c r="F5835" s="196" t="s">
        <v>11</v>
      </c>
      <c r="G5835" s="196">
        <v>90087</v>
      </c>
      <c r="H5835" s="196" t="s">
        <v>6007</v>
      </c>
      <c r="I5835" s="196" t="s">
        <v>15</v>
      </c>
      <c r="J5835" s="196" t="s">
        <v>62</v>
      </c>
      <c r="K5835" s="197">
        <v>9.15</v>
      </c>
      <c r="L5835" s="196" t="s">
        <v>63</v>
      </c>
      <c r="M5835"/>
    </row>
    <row r="5836" spans="1:13" ht="13.5" hidden="1" x14ac:dyDescent="0.25">
      <c r="A5836" s="196" t="s">
        <v>14</v>
      </c>
      <c r="B5836" s="196" t="s">
        <v>5870</v>
      </c>
      <c r="C5836" s="196" t="s">
        <v>6002</v>
      </c>
      <c r="D5836" s="196" t="s">
        <v>6003</v>
      </c>
      <c r="E5836" s="197" t="s">
        <v>11</v>
      </c>
      <c r="F5836" s="196" t="s">
        <v>11</v>
      </c>
      <c r="G5836" s="196">
        <v>90090</v>
      </c>
      <c r="H5836" s="196" t="s">
        <v>6008</v>
      </c>
      <c r="I5836" s="196" t="s">
        <v>15</v>
      </c>
      <c r="J5836" s="196" t="s">
        <v>62</v>
      </c>
      <c r="K5836" s="197">
        <v>8.9700000000000006</v>
      </c>
      <c r="L5836" s="196" t="s">
        <v>63</v>
      </c>
      <c r="M5836"/>
    </row>
    <row r="5837" spans="1:13" ht="13.5" hidden="1" x14ac:dyDescent="0.25">
      <c r="A5837" s="196" t="s">
        <v>14</v>
      </c>
      <c r="B5837" s="196" t="s">
        <v>5870</v>
      </c>
      <c r="C5837" s="196" t="s">
        <v>6002</v>
      </c>
      <c r="D5837" s="196" t="s">
        <v>6003</v>
      </c>
      <c r="E5837" s="197" t="s">
        <v>11</v>
      </c>
      <c r="F5837" s="196" t="s">
        <v>11</v>
      </c>
      <c r="G5837" s="196">
        <v>90091</v>
      </c>
      <c r="H5837" s="196" t="s">
        <v>6009</v>
      </c>
      <c r="I5837" s="196" t="s">
        <v>15</v>
      </c>
      <c r="J5837" s="196" t="s">
        <v>595</v>
      </c>
      <c r="K5837" s="197">
        <v>6.45</v>
      </c>
      <c r="L5837" s="196" t="s">
        <v>63</v>
      </c>
      <c r="M5837"/>
    </row>
    <row r="5838" spans="1:13" ht="13.5" hidden="1" x14ac:dyDescent="0.25">
      <c r="A5838" s="196" t="s">
        <v>14</v>
      </c>
      <c r="B5838" s="196" t="s">
        <v>5870</v>
      </c>
      <c r="C5838" s="196" t="s">
        <v>6002</v>
      </c>
      <c r="D5838" s="196" t="s">
        <v>6003</v>
      </c>
      <c r="E5838" s="197" t="s">
        <v>11</v>
      </c>
      <c r="F5838" s="196" t="s">
        <v>11</v>
      </c>
      <c r="G5838" s="196">
        <v>90092</v>
      </c>
      <c r="H5838" s="196" t="s">
        <v>6010</v>
      </c>
      <c r="I5838" s="196" t="s">
        <v>15</v>
      </c>
      <c r="J5838" s="196" t="s">
        <v>595</v>
      </c>
      <c r="K5838" s="197">
        <v>6.25</v>
      </c>
      <c r="L5838" s="196" t="s">
        <v>63</v>
      </c>
      <c r="M5838"/>
    </row>
    <row r="5839" spans="1:13" ht="13.5" hidden="1" x14ac:dyDescent="0.25">
      <c r="A5839" s="196" t="s">
        <v>14</v>
      </c>
      <c r="B5839" s="196" t="s">
        <v>5870</v>
      </c>
      <c r="C5839" s="196" t="s">
        <v>6002</v>
      </c>
      <c r="D5839" s="196" t="s">
        <v>6003</v>
      </c>
      <c r="E5839" s="197" t="s">
        <v>11</v>
      </c>
      <c r="F5839" s="196" t="s">
        <v>11</v>
      </c>
      <c r="G5839" s="196">
        <v>90094</v>
      </c>
      <c r="H5839" s="196" t="s">
        <v>6011</v>
      </c>
      <c r="I5839" s="196" t="s">
        <v>15</v>
      </c>
      <c r="J5839" s="196" t="s">
        <v>595</v>
      </c>
      <c r="K5839" s="197">
        <v>5.91</v>
      </c>
      <c r="L5839" s="196" t="s">
        <v>63</v>
      </c>
      <c r="M5839"/>
    </row>
    <row r="5840" spans="1:13" ht="13.5" hidden="1" x14ac:dyDescent="0.25">
      <c r="A5840" s="196" t="s">
        <v>14</v>
      </c>
      <c r="B5840" s="196" t="s">
        <v>5870</v>
      </c>
      <c r="C5840" s="196" t="s">
        <v>6002</v>
      </c>
      <c r="D5840" s="196" t="s">
        <v>6003</v>
      </c>
      <c r="E5840" s="197" t="s">
        <v>11</v>
      </c>
      <c r="F5840" s="196" t="s">
        <v>11</v>
      </c>
      <c r="G5840" s="196">
        <v>90095</v>
      </c>
      <c r="H5840" s="196" t="s">
        <v>6012</v>
      </c>
      <c r="I5840" s="196" t="s">
        <v>15</v>
      </c>
      <c r="J5840" s="196" t="s">
        <v>62</v>
      </c>
      <c r="K5840" s="197">
        <v>5.76</v>
      </c>
      <c r="L5840" s="196" t="s">
        <v>63</v>
      </c>
      <c r="M5840"/>
    </row>
    <row r="5841" spans="1:13" ht="13.5" hidden="1" x14ac:dyDescent="0.25">
      <c r="A5841" s="196" t="s">
        <v>14</v>
      </c>
      <c r="B5841" s="196" t="s">
        <v>5870</v>
      </c>
      <c r="C5841" s="196" t="s">
        <v>6002</v>
      </c>
      <c r="D5841" s="196" t="s">
        <v>6003</v>
      </c>
      <c r="E5841" s="197" t="s">
        <v>11</v>
      </c>
      <c r="F5841" s="196" t="s">
        <v>11</v>
      </c>
      <c r="G5841" s="196">
        <v>90098</v>
      </c>
      <c r="H5841" s="196" t="s">
        <v>6013</v>
      </c>
      <c r="I5841" s="196" t="s">
        <v>15</v>
      </c>
      <c r="J5841" s="196" t="s">
        <v>62</v>
      </c>
      <c r="K5841" s="197">
        <v>5.65</v>
      </c>
      <c r="L5841" s="196" t="s">
        <v>63</v>
      </c>
      <c r="M5841"/>
    </row>
    <row r="5842" spans="1:13" ht="13.5" hidden="1" x14ac:dyDescent="0.25">
      <c r="A5842" s="196" t="s">
        <v>14</v>
      </c>
      <c r="B5842" s="196" t="s">
        <v>5870</v>
      </c>
      <c r="C5842" s="196" t="s">
        <v>6002</v>
      </c>
      <c r="D5842" s="196" t="s">
        <v>6003</v>
      </c>
      <c r="E5842" s="197" t="s">
        <v>11</v>
      </c>
      <c r="F5842" s="196" t="s">
        <v>11</v>
      </c>
      <c r="G5842" s="196">
        <v>90099</v>
      </c>
      <c r="H5842" s="196" t="s">
        <v>6014</v>
      </c>
      <c r="I5842" s="196" t="s">
        <v>15</v>
      </c>
      <c r="J5842" s="196" t="s">
        <v>62</v>
      </c>
      <c r="K5842" s="197">
        <v>16.760000000000002</v>
      </c>
      <c r="L5842" s="196" t="s">
        <v>63</v>
      </c>
      <c r="M5842"/>
    </row>
    <row r="5843" spans="1:13" ht="13.5" hidden="1" x14ac:dyDescent="0.25">
      <c r="A5843" s="196" t="s">
        <v>14</v>
      </c>
      <c r="B5843" s="196" t="s">
        <v>5870</v>
      </c>
      <c r="C5843" s="196" t="s">
        <v>6002</v>
      </c>
      <c r="D5843" s="196" t="s">
        <v>6003</v>
      </c>
      <c r="E5843" s="197" t="s">
        <v>11</v>
      </c>
      <c r="F5843" s="196" t="s">
        <v>11</v>
      </c>
      <c r="G5843" s="196">
        <v>90100</v>
      </c>
      <c r="H5843" s="196" t="s">
        <v>6015</v>
      </c>
      <c r="I5843" s="196" t="s">
        <v>15</v>
      </c>
      <c r="J5843" s="196" t="s">
        <v>62</v>
      </c>
      <c r="K5843" s="197">
        <v>14.35</v>
      </c>
      <c r="L5843" s="196" t="s">
        <v>63</v>
      </c>
      <c r="M5843"/>
    </row>
    <row r="5844" spans="1:13" ht="13.5" hidden="1" x14ac:dyDescent="0.25">
      <c r="A5844" s="196" t="s">
        <v>14</v>
      </c>
      <c r="B5844" s="196" t="s">
        <v>5870</v>
      </c>
      <c r="C5844" s="196" t="s">
        <v>6002</v>
      </c>
      <c r="D5844" s="196" t="s">
        <v>6003</v>
      </c>
      <c r="E5844" s="197" t="s">
        <v>11</v>
      </c>
      <c r="F5844" s="196" t="s">
        <v>11</v>
      </c>
      <c r="G5844" s="196">
        <v>90101</v>
      </c>
      <c r="H5844" s="196" t="s">
        <v>6016</v>
      </c>
      <c r="I5844" s="196" t="s">
        <v>15</v>
      </c>
      <c r="J5844" s="196" t="s">
        <v>62</v>
      </c>
      <c r="K5844" s="197">
        <v>14.18</v>
      </c>
      <c r="L5844" s="196" t="s">
        <v>63</v>
      </c>
      <c r="M5844"/>
    </row>
    <row r="5845" spans="1:13" ht="13.5" hidden="1" x14ac:dyDescent="0.25">
      <c r="A5845" s="196" t="s">
        <v>14</v>
      </c>
      <c r="B5845" s="196" t="s">
        <v>5870</v>
      </c>
      <c r="C5845" s="196" t="s">
        <v>6002</v>
      </c>
      <c r="D5845" s="196" t="s">
        <v>6003</v>
      </c>
      <c r="E5845" s="197" t="s">
        <v>11</v>
      </c>
      <c r="F5845" s="196" t="s">
        <v>11</v>
      </c>
      <c r="G5845" s="196">
        <v>90102</v>
      </c>
      <c r="H5845" s="196" t="s">
        <v>6017</v>
      </c>
      <c r="I5845" s="196" t="s">
        <v>15</v>
      </c>
      <c r="J5845" s="196" t="s">
        <v>62</v>
      </c>
      <c r="K5845" s="197">
        <v>12.98</v>
      </c>
      <c r="L5845" s="196" t="s">
        <v>63</v>
      </c>
      <c r="M5845"/>
    </row>
    <row r="5846" spans="1:13" ht="13.5" hidden="1" x14ac:dyDescent="0.25">
      <c r="A5846" s="196" t="s">
        <v>14</v>
      </c>
      <c r="B5846" s="196" t="s">
        <v>5870</v>
      </c>
      <c r="C5846" s="196" t="s">
        <v>6002</v>
      </c>
      <c r="D5846" s="196" t="s">
        <v>6003</v>
      </c>
      <c r="E5846" s="197" t="s">
        <v>11</v>
      </c>
      <c r="F5846" s="196" t="s">
        <v>11</v>
      </c>
      <c r="G5846" s="196">
        <v>90105</v>
      </c>
      <c r="H5846" s="196" t="s">
        <v>6018</v>
      </c>
      <c r="I5846" s="196" t="s">
        <v>15</v>
      </c>
      <c r="J5846" s="196" t="s">
        <v>62</v>
      </c>
      <c r="K5846" s="197">
        <v>9.9600000000000009</v>
      </c>
      <c r="L5846" s="196" t="s">
        <v>63</v>
      </c>
      <c r="M5846"/>
    </row>
    <row r="5847" spans="1:13" ht="13.5" hidden="1" x14ac:dyDescent="0.25">
      <c r="A5847" s="196" t="s">
        <v>14</v>
      </c>
      <c r="B5847" s="196" t="s">
        <v>5870</v>
      </c>
      <c r="C5847" s="196" t="s">
        <v>6002</v>
      </c>
      <c r="D5847" s="196" t="s">
        <v>6003</v>
      </c>
      <c r="E5847" s="197" t="s">
        <v>11</v>
      </c>
      <c r="F5847" s="196" t="s">
        <v>11</v>
      </c>
      <c r="G5847" s="196">
        <v>90106</v>
      </c>
      <c r="H5847" s="196" t="s">
        <v>6019</v>
      </c>
      <c r="I5847" s="196" t="s">
        <v>15</v>
      </c>
      <c r="J5847" s="196" t="s">
        <v>62</v>
      </c>
      <c r="K5847" s="197">
        <v>9.0399999999999991</v>
      </c>
      <c r="L5847" s="196" t="s">
        <v>63</v>
      </c>
      <c r="M5847"/>
    </row>
    <row r="5848" spans="1:13" ht="13.5" hidden="1" x14ac:dyDescent="0.25">
      <c r="A5848" s="196" t="s">
        <v>14</v>
      </c>
      <c r="B5848" s="196" t="s">
        <v>5870</v>
      </c>
      <c r="C5848" s="196" t="s">
        <v>6002</v>
      </c>
      <c r="D5848" s="196" t="s">
        <v>6003</v>
      </c>
      <c r="E5848" s="197" t="s">
        <v>11</v>
      </c>
      <c r="F5848" s="196" t="s">
        <v>11</v>
      </c>
      <c r="G5848" s="196">
        <v>90107</v>
      </c>
      <c r="H5848" s="196" t="s">
        <v>6020</v>
      </c>
      <c r="I5848" s="196" t="s">
        <v>15</v>
      </c>
      <c r="J5848" s="196" t="s">
        <v>62</v>
      </c>
      <c r="K5848" s="197">
        <v>8.94</v>
      </c>
      <c r="L5848" s="196" t="s">
        <v>63</v>
      </c>
      <c r="M5848"/>
    </row>
    <row r="5849" spans="1:13" ht="13.5" hidden="1" x14ac:dyDescent="0.25">
      <c r="A5849" s="196" t="s">
        <v>14</v>
      </c>
      <c r="B5849" s="196" t="s">
        <v>5870</v>
      </c>
      <c r="C5849" s="196" t="s">
        <v>6002</v>
      </c>
      <c r="D5849" s="196" t="s">
        <v>6003</v>
      </c>
      <c r="E5849" s="197" t="s">
        <v>11</v>
      </c>
      <c r="F5849" s="196" t="s">
        <v>11</v>
      </c>
      <c r="G5849" s="196">
        <v>90108</v>
      </c>
      <c r="H5849" s="196" t="s">
        <v>6021</v>
      </c>
      <c r="I5849" s="196" t="s">
        <v>15</v>
      </c>
      <c r="J5849" s="196" t="s">
        <v>62</v>
      </c>
      <c r="K5849" s="197">
        <v>8.18</v>
      </c>
      <c r="L5849" s="196" t="s">
        <v>63</v>
      </c>
      <c r="M5849"/>
    </row>
    <row r="5850" spans="1:13" ht="13.5" hidden="1" x14ac:dyDescent="0.25">
      <c r="A5850" s="196" t="s">
        <v>14</v>
      </c>
      <c r="B5850" s="196" t="s">
        <v>5870</v>
      </c>
      <c r="C5850" s="196" t="s">
        <v>6002</v>
      </c>
      <c r="D5850" s="196" t="s">
        <v>6003</v>
      </c>
      <c r="E5850" s="197" t="s">
        <v>11</v>
      </c>
      <c r="F5850" s="196" t="s">
        <v>11</v>
      </c>
      <c r="G5850" s="196">
        <v>93358</v>
      </c>
      <c r="H5850" s="196" t="s">
        <v>6022</v>
      </c>
      <c r="I5850" s="196" t="s">
        <v>15</v>
      </c>
      <c r="J5850" s="196" t="s">
        <v>595</v>
      </c>
      <c r="K5850" s="197">
        <v>115.98</v>
      </c>
      <c r="L5850" s="196" t="s">
        <v>63</v>
      </c>
      <c r="M5850"/>
    </row>
    <row r="5851" spans="1:13" ht="13.5" hidden="1" x14ac:dyDescent="0.25">
      <c r="A5851" s="196" t="s">
        <v>14</v>
      </c>
      <c r="B5851" s="196" t="s">
        <v>5870</v>
      </c>
      <c r="C5851" s="196" t="s">
        <v>6002</v>
      </c>
      <c r="D5851" s="196" t="s">
        <v>6003</v>
      </c>
      <c r="E5851" s="197" t="s">
        <v>11</v>
      </c>
      <c r="F5851" s="196" t="s">
        <v>11</v>
      </c>
      <c r="G5851" s="196">
        <v>102276</v>
      </c>
      <c r="H5851" s="196" t="s">
        <v>6023</v>
      </c>
      <c r="I5851" s="196" t="s">
        <v>15</v>
      </c>
      <c r="J5851" s="196" t="s">
        <v>595</v>
      </c>
      <c r="K5851" s="197">
        <v>11.54</v>
      </c>
      <c r="L5851" s="196" t="s">
        <v>63</v>
      </c>
      <c r="M5851"/>
    </row>
    <row r="5852" spans="1:13" ht="13.5" hidden="1" x14ac:dyDescent="0.25">
      <c r="A5852" s="196" t="s">
        <v>14</v>
      </c>
      <c r="B5852" s="196" t="s">
        <v>5870</v>
      </c>
      <c r="C5852" s="196" t="s">
        <v>6002</v>
      </c>
      <c r="D5852" s="196" t="s">
        <v>6003</v>
      </c>
      <c r="E5852" s="197" t="s">
        <v>11</v>
      </c>
      <c r="F5852" s="196" t="s">
        <v>11</v>
      </c>
      <c r="G5852" s="196">
        <v>102277</v>
      </c>
      <c r="H5852" s="196" t="s">
        <v>6024</v>
      </c>
      <c r="I5852" s="196" t="s">
        <v>15</v>
      </c>
      <c r="J5852" s="196" t="s">
        <v>595</v>
      </c>
      <c r="K5852" s="197">
        <v>9.11</v>
      </c>
      <c r="L5852" s="196" t="s">
        <v>63</v>
      </c>
      <c r="M5852"/>
    </row>
    <row r="5853" spans="1:13" ht="13.5" hidden="1" x14ac:dyDescent="0.25">
      <c r="A5853" s="196" t="s">
        <v>14</v>
      </c>
      <c r="B5853" s="196" t="s">
        <v>5870</v>
      </c>
      <c r="C5853" s="196" t="s">
        <v>6002</v>
      </c>
      <c r="D5853" s="196" t="s">
        <v>6003</v>
      </c>
      <c r="E5853" s="197" t="s">
        <v>11</v>
      </c>
      <c r="F5853" s="196" t="s">
        <v>11</v>
      </c>
      <c r="G5853" s="196">
        <v>102278</v>
      </c>
      <c r="H5853" s="196" t="s">
        <v>6025</v>
      </c>
      <c r="I5853" s="196" t="s">
        <v>15</v>
      </c>
      <c r="J5853" s="196" t="s">
        <v>62</v>
      </c>
      <c r="K5853" s="197">
        <v>9.52</v>
      </c>
      <c r="L5853" s="196" t="s">
        <v>63</v>
      </c>
      <c r="M5853"/>
    </row>
    <row r="5854" spans="1:13" ht="13.5" hidden="1" x14ac:dyDescent="0.25">
      <c r="A5854" s="196" t="s">
        <v>14</v>
      </c>
      <c r="B5854" s="196" t="s">
        <v>5870</v>
      </c>
      <c r="C5854" s="196" t="s">
        <v>6002</v>
      </c>
      <c r="D5854" s="196" t="s">
        <v>6003</v>
      </c>
      <c r="E5854" s="197" t="s">
        <v>11</v>
      </c>
      <c r="F5854" s="196" t="s">
        <v>11</v>
      </c>
      <c r="G5854" s="196">
        <v>102279</v>
      </c>
      <c r="H5854" s="196" t="s">
        <v>6026</v>
      </c>
      <c r="I5854" s="196" t="s">
        <v>15</v>
      </c>
      <c r="J5854" s="196" t="s">
        <v>595</v>
      </c>
      <c r="K5854" s="197">
        <v>7.26</v>
      </c>
      <c r="L5854" s="196" t="s">
        <v>63</v>
      </c>
      <c r="M5854"/>
    </row>
    <row r="5855" spans="1:13" ht="13.5" hidden="1" x14ac:dyDescent="0.25">
      <c r="A5855" s="196" t="s">
        <v>14</v>
      </c>
      <c r="B5855" s="196" t="s">
        <v>5870</v>
      </c>
      <c r="C5855" s="196" t="s">
        <v>6002</v>
      </c>
      <c r="D5855" s="196" t="s">
        <v>6003</v>
      </c>
      <c r="E5855" s="197" t="s">
        <v>11</v>
      </c>
      <c r="F5855" s="196" t="s">
        <v>11</v>
      </c>
      <c r="G5855" s="196">
        <v>102280</v>
      </c>
      <c r="H5855" s="196" t="s">
        <v>6027</v>
      </c>
      <c r="I5855" s="196" t="s">
        <v>15</v>
      </c>
      <c r="J5855" s="196" t="s">
        <v>595</v>
      </c>
      <c r="K5855" s="197">
        <v>5.74</v>
      </c>
      <c r="L5855" s="196" t="s">
        <v>63</v>
      </c>
      <c r="M5855"/>
    </row>
    <row r="5856" spans="1:13" ht="13.5" hidden="1" x14ac:dyDescent="0.25">
      <c r="A5856" s="196" t="s">
        <v>14</v>
      </c>
      <c r="B5856" s="196" t="s">
        <v>5870</v>
      </c>
      <c r="C5856" s="196" t="s">
        <v>6002</v>
      </c>
      <c r="D5856" s="196" t="s">
        <v>6003</v>
      </c>
      <c r="E5856" s="197" t="s">
        <v>11</v>
      </c>
      <c r="F5856" s="196" t="s">
        <v>11</v>
      </c>
      <c r="G5856" s="196">
        <v>102281</v>
      </c>
      <c r="H5856" s="196" t="s">
        <v>6028</v>
      </c>
      <c r="I5856" s="196" t="s">
        <v>15</v>
      </c>
      <c r="J5856" s="196" t="s">
        <v>62</v>
      </c>
      <c r="K5856" s="197">
        <v>5.99</v>
      </c>
      <c r="L5856" s="196" t="s">
        <v>63</v>
      </c>
      <c r="M5856"/>
    </row>
    <row r="5857" spans="1:13" ht="13.5" hidden="1" x14ac:dyDescent="0.25">
      <c r="A5857" s="196" t="s">
        <v>14</v>
      </c>
      <c r="B5857" s="196" t="s">
        <v>5870</v>
      </c>
      <c r="C5857" s="196" t="s">
        <v>6002</v>
      </c>
      <c r="D5857" s="196" t="s">
        <v>6003</v>
      </c>
      <c r="E5857" s="197" t="s">
        <v>11</v>
      </c>
      <c r="F5857" s="196" t="s">
        <v>11</v>
      </c>
      <c r="G5857" s="196">
        <v>102282</v>
      </c>
      <c r="H5857" s="196" t="s">
        <v>6029</v>
      </c>
      <c r="I5857" s="196" t="s">
        <v>15</v>
      </c>
      <c r="J5857" s="196" t="s">
        <v>595</v>
      </c>
      <c r="K5857" s="197">
        <v>15.09</v>
      </c>
      <c r="L5857" s="196" t="s">
        <v>63</v>
      </c>
      <c r="M5857"/>
    </row>
    <row r="5858" spans="1:13" ht="13.5" hidden="1" x14ac:dyDescent="0.25">
      <c r="A5858" s="196" t="s">
        <v>14</v>
      </c>
      <c r="B5858" s="196" t="s">
        <v>5870</v>
      </c>
      <c r="C5858" s="196" t="s">
        <v>6002</v>
      </c>
      <c r="D5858" s="196" t="s">
        <v>6003</v>
      </c>
      <c r="E5858" s="197" t="s">
        <v>11</v>
      </c>
      <c r="F5858" s="196" t="s">
        <v>11</v>
      </c>
      <c r="G5858" s="196">
        <v>102283</v>
      </c>
      <c r="H5858" s="196" t="s">
        <v>6030</v>
      </c>
      <c r="I5858" s="196" t="s">
        <v>15</v>
      </c>
      <c r="J5858" s="196" t="s">
        <v>595</v>
      </c>
      <c r="K5858" s="197">
        <v>13.41</v>
      </c>
      <c r="L5858" s="196" t="s">
        <v>63</v>
      </c>
      <c r="M5858"/>
    </row>
    <row r="5859" spans="1:13" ht="13.5" hidden="1" x14ac:dyDescent="0.25">
      <c r="A5859" s="196" t="s">
        <v>14</v>
      </c>
      <c r="B5859" s="196" t="s">
        <v>5870</v>
      </c>
      <c r="C5859" s="196" t="s">
        <v>6002</v>
      </c>
      <c r="D5859" s="196" t="s">
        <v>6003</v>
      </c>
      <c r="E5859" s="197" t="s">
        <v>11</v>
      </c>
      <c r="F5859" s="196" t="s">
        <v>11</v>
      </c>
      <c r="G5859" s="196">
        <v>102284</v>
      </c>
      <c r="H5859" s="196" t="s">
        <v>6031</v>
      </c>
      <c r="I5859" s="196" t="s">
        <v>15</v>
      </c>
      <c r="J5859" s="196" t="s">
        <v>595</v>
      </c>
      <c r="K5859" s="197">
        <v>12.99</v>
      </c>
      <c r="L5859" s="196" t="s">
        <v>63</v>
      </c>
      <c r="M5859"/>
    </row>
    <row r="5860" spans="1:13" ht="13.5" hidden="1" x14ac:dyDescent="0.25">
      <c r="A5860" s="196" t="s">
        <v>14</v>
      </c>
      <c r="B5860" s="196" t="s">
        <v>5870</v>
      </c>
      <c r="C5860" s="196" t="s">
        <v>6002</v>
      </c>
      <c r="D5860" s="196" t="s">
        <v>6003</v>
      </c>
      <c r="E5860" s="197" t="s">
        <v>11</v>
      </c>
      <c r="F5860" s="196" t="s">
        <v>11</v>
      </c>
      <c r="G5860" s="196">
        <v>102285</v>
      </c>
      <c r="H5860" s="196" t="s">
        <v>6032</v>
      </c>
      <c r="I5860" s="196" t="s">
        <v>15</v>
      </c>
      <c r="J5860" s="196" t="s">
        <v>595</v>
      </c>
      <c r="K5860" s="197">
        <v>12.28</v>
      </c>
      <c r="L5860" s="196" t="s">
        <v>63</v>
      </c>
      <c r="M5860"/>
    </row>
    <row r="5861" spans="1:13" ht="13.5" hidden="1" x14ac:dyDescent="0.25">
      <c r="A5861" s="196" t="s">
        <v>14</v>
      </c>
      <c r="B5861" s="196" t="s">
        <v>5870</v>
      </c>
      <c r="C5861" s="196" t="s">
        <v>6002</v>
      </c>
      <c r="D5861" s="196" t="s">
        <v>6003</v>
      </c>
      <c r="E5861" s="197" t="s">
        <v>11</v>
      </c>
      <c r="F5861" s="196" t="s">
        <v>11</v>
      </c>
      <c r="G5861" s="196">
        <v>102286</v>
      </c>
      <c r="H5861" s="196" t="s">
        <v>6033</v>
      </c>
      <c r="I5861" s="196" t="s">
        <v>15</v>
      </c>
      <c r="J5861" s="196" t="s">
        <v>595</v>
      </c>
      <c r="K5861" s="197">
        <v>11.94</v>
      </c>
      <c r="L5861" s="196" t="s">
        <v>63</v>
      </c>
      <c r="M5861"/>
    </row>
    <row r="5862" spans="1:13" ht="13.5" hidden="1" x14ac:dyDescent="0.25">
      <c r="A5862" s="196" t="s">
        <v>14</v>
      </c>
      <c r="B5862" s="196" t="s">
        <v>5870</v>
      </c>
      <c r="C5862" s="196" t="s">
        <v>6002</v>
      </c>
      <c r="D5862" s="196" t="s">
        <v>6003</v>
      </c>
      <c r="E5862" s="197" t="s">
        <v>11</v>
      </c>
      <c r="F5862" s="196" t="s">
        <v>11</v>
      </c>
      <c r="G5862" s="196">
        <v>102287</v>
      </c>
      <c r="H5862" s="196" t="s">
        <v>6034</v>
      </c>
      <c r="I5862" s="196" t="s">
        <v>15</v>
      </c>
      <c r="J5862" s="196" t="s">
        <v>62</v>
      </c>
      <c r="K5862" s="197">
        <v>12.46</v>
      </c>
      <c r="L5862" s="196" t="s">
        <v>63</v>
      </c>
      <c r="M5862"/>
    </row>
    <row r="5863" spans="1:13" ht="13.5" hidden="1" x14ac:dyDescent="0.25">
      <c r="A5863" s="196" t="s">
        <v>14</v>
      </c>
      <c r="B5863" s="196" t="s">
        <v>5870</v>
      </c>
      <c r="C5863" s="196" t="s">
        <v>6002</v>
      </c>
      <c r="D5863" s="196" t="s">
        <v>6003</v>
      </c>
      <c r="E5863" s="197" t="s">
        <v>11</v>
      </c>
      <c r="F5863" s="196" t="s">
        <v>11</v>
      </c>
      <c r="G5863" s="196">
        <v>102288</v>
      </c>
      <c r="H5863" s="196" t="s">
        <v>6035</v>
      </c>
      <c r="I5863" s="196" t="s">
        <v>15</v>
      </c>
      <c r="J5863" s="196" t="s">
        <v>62</v>
      </c>
      <c r="K5863" s="197">
        <v>11.98</v>
      </c>
      <c r="L5863" s="196" t="s">
        <v>63</v>
      </c>
      <c r="M5863"/>
    </row>
    <row r="5864" spans="1:13" ht="13.5" hidden="1" x14ac:dyDescent="0.25">
      <c r="A5864" s="196" t="s">
        <v>14</v>
      </c>
      <c r="B5864" s="196" t="s">
        <v>5870</v>
      </c>
      <c r="C5864" s="196" t="s">
        <v>6002</v>
      </c>
      <c r="D5864" s="196" t="s">
        <v>6003</v>
      </c>
      <c r="E5864" s="197" t="s">
        <v>11</v>
      </c>
      <c r="F5864" s="196" t="s">
        <v>11</v>
      </c>
      <c r="G5864" s="196">
        <v>102289</v>
      </c>
      <c r="H5864" s="196" t="s">
        <v>6036</v>
      </c>
      <c r="I5864" s="196" t="s">
        <v>15</v>
      </c>
      <c r="J5864" s="196" t="s">
        <v>62</v>
      </c>
      <c r="K5864" s="197">
        <v>11.74</v>
      </c>
      <c r="L5864" s="196" t="s">
        <v>63</v>
      </c>
      <c r="M5864"/>
    </row>
    <row r="5865" spans="1:13" ht="13.5" hidden="1" x14ac:dyDescent="0.25">
      <c r="A5865" s="196" t="s">
        <v>14</v>
      </c>
      <c r="B5865" s="196" t="s">
        <v>5870</v>
      </c>
      <c r="C5865" s="196" t="s">
        <v>6002</v>
      </c>
      <c r="D5865" s="196" t="s">
        <v>6003</v>
      </c>
      <c r="E5865" s="197" t="s">
        <v>11</v>
      </c>
      <c r="F5865" s="196" t="s">
        <v>11</v>
      </c>
      <c r="G5865" s="196">
        <v>102290</v>
      </c>
      <c r="H5865" s="196" t="s">
        <v>6037</v>
      </c>
      <c r="I5865" s="196" t="s">
        <v>15</v>
      </c>
      <c r="J5865" s="196" t="s">
        <v>595</v>
      </c>
      <c r="K5865" s="197">
        <v>9.51</v>
      </c>
      <c r="L5865" s="196" t="s">
        <v>63</v>
      </c>
      <c r="M5865"/>
    </row>
    <row r="5866" spans="1:13" ht="13.5" hidden="1" x14ac:dyDescent="0.25">
      <c r="A5866" s="196" t="s">
        <v>14</v>
      </c>
      <c r="B5866" s="196" t="s">
        <v>5870</v>
      </c>
      <c r="C5866" s="196" t="s">
        <v>6002</v>
      </c>
      <c r="D5866" s="196" t="s">
        <v>6003</v>
      </c>
      <c r="E5866" s="197" t="s">
        <v>11</v>
      </c>
      <c r="F5866" s="196" t="s">
        <v>11</v>
      </c>
      <c r="G5866" s="196">
        <v>102291</v>
      </c>
      <c r="H5866" s="196" t="s">
        <v>6038</v>
      </c>
      <c r="I5866" s="196" t="s">
        <v>15</v>
      </c>
      <c r="J5866" s="196" t="s">
        <v>595</v>
      </c>
      <c r="K5866" s="197">
        <v>8.44</v>
      </c>
      <c r="L5866" s="196" t="s">
        <v>63</v>
      </c>
      <c r="M5866"/>
    </row>
    <row r="5867" spans="1:13" ht="13.5" hidden="1" x14ac:dyDescent="0.25">
      <c r="A5867" s="196" t="s">
        <v>14</v>
      </c>
      <c r="B5867" s="196" t="s">
        <v>5870</v>
      </c>
      <c r="C5867" s="196" t="s">
        <v>6002</v>
      </c>
      <c r="D5867" s="196" t="s">
        <v>6003</v>
      </c>
      <c r="E5867" s="197" t="s">
        <v>11</v>
      </c>
      <c r="F5867" s="196" t="s">
        <v>11</v>
      </c>
      <c r="G5867" s="196">
        <v>102292</v>
      </c>
      <c r="H5867" s="196" t="s">
        <v>6039</v>
      </c>
      <c r="I5867" s="196" t="s">
        <v>15</v>
      </c>
      <c r="J5867" s="196" t="s">
        <v>595</v>
      </c>
      <c r="K5867" s="197">
        <v>8.17</v>
      </c>
      <c r="L5867" s="196" t="s">
        <v>63</v>
      </c>
      <c r="M5867"/>
    </row>
    <row r="5868" spans="1:13" ht="13.5" hidden="1" x14ac:dyDescent="0.25">
      <c r="A5868" s="196" t="s">
        <v>14</v>
      </c>
      <c r="B5868" s="196" t="s">
        <v>5870</v>
      </c>
      <c r="C5868" s="196" t="s">
        <v>6002</v>
      </c>
      <c r="D5868" s="196" t="s">
        <v>6003</v>
      </c>
      <c r="E5868" s="197" t="s">
        <v>11</v>
      </c>
      <c r="F5868" s="196" t="s">
        <v>11</v>
      </c>
      <c r="G5868" s="196">
        <v>102293</v>
      </c>
      <c r="H5868" s="196" t="s">
        <v>6040</v>
      </c>
      <c r="I5868" s="196" t="s">
        <v>15</v>
      </c>
      <c r="J5868" s="196" t="s">
        <v>595</v>
      </c>
      <c r="K5868" s="197">
        <v>7.73</v>
      </c>
      <c r="L5868" s="196" t="s">
        <v>63</v>
      </c>
      <c r="M5868"/>
    </row>
    <row r="5869" spans="1:13" ht="13.5" hidden="1" x14ac:dyDescent="0.25">
      <c r="A5869" s="196" t="s">
        <v>14</v>
      </c>
      <c r="B5869" s="196" t="s">
        <v>5870</v>
      </c>
      <c r="C5869" s="196" t="s">
        <v>6002</v>
      </c>
      <c r="D5869" s="196" t="s">
        <v>6003</v>
      </c>
      <c r="E5869" s="197" t="s">
        <v>11</v>
      </c>
      <c r="F5869" s="196" t="s">
        <v>11</v>
      </c>
      <c r="G5869" s="196">
        <v>102294</v>
      </c>
      <c r="H5869" s="196" t="s">
        <v>6041</v>
      </c>
      <c r="I5869" s="196" t="s">
        <v>15</v>
      </c>
      <c r="J5869" s="196" t="s">
        <v>595</v>
      </c>
      <c r="K5869" s="197">
        <v>7.51</v>
      </c>
      <c r="L5869" s="196" t="s">
        <v>63</v>
      </c>
      <c r="M5869"/>
    </row>
    <row r="5870" spans="1:13" ht="13.5" hidden="1" x14ac:dyDescent="0.25">
      <c r="A5870" s="196" t="s">
        <v>14</v>
      </c>
      <c r="B5870" s="196" t="s">
        <v>5870</v>
      </c>
      <c r="C5870" s="196" t="s">
        <v>6002</v>
      </c>
      <c r="D5870" s="196" t="s">
        <v>6003</v>
      </c>
      <c r="E5870" s="197" t="s">
        <v>11</v>
      </c>
      <c r="F5870" s="196" t="s">
        <v>11</v>
      </c>
      <c r="G5870" s="196">
        <v>102295</v>
      </c>
      <c r="H5870" s="196" t="s">
        <v>6042</v>
      </c>
      <c r="I5870" s="196" t="s">
        <v>15</v>
      </c>
      <c r="J5870" s="196" t="s">
        <v>62</v>
      </c>
      <c r="K5870" s="197">
        <v>7.85</v>
      </c>
      <c r="L5870" s="196" t="s">
        <v>63</v>
      </c>
      <c r="M5870"/>
    </row>
    <row r="5871" spans="1:13" ht="13.5" hidden="1" x14ac:dyDescent="0.25">
      <c r="A5871" s="196" t="s">
        <v>14</v>
      </c>
      <c r="B5871" s="196" t="s">
        <v>5870</v>
      </c>
      <c r="C5871" s="196" t="s">
        <v>6002</v>
      </c>
      <c r="D5871" s="196" t="s">
        <v>6003</v>
      </c>
      <c r="E5871" s="197" t="s">
        <v>11</v>
      </c>
      <c r="F5871" s="196" t="s">
        <v>11</v>
      </c>
      <c r="G5871" s="196">
        <v>102296</v>
      </c>
      <c r="H5871" s="196" t="s">
        <v>6043</v>
      </c>
      <c r="I5871" s="196" t="s">
        <v>15</v>
      </c>
      <c r="J5871" s="196" t="s">
        <v>62</v>
      </c>
      <c r="K5871" s="197">
        <v>7.55</v>
      </c>
      <c r="L5871" s="196" t="s">
        <v>63</v>
      </c>
      <c r="M5871"/>
    </row>
    <row r="5872" spans="1:13" ht="13.5" hidden="1" x14ac:dyDescent="0.25">
      <c r="A5872" s="196" t="s">
        <v>14</v>
      </c>
      <c r="B5872" s="196" t="s">
        <v>5870</v>
      </c>
      <c r="C5872" s="196" t="s">
        <v>6002</v>
      </c>
      <c r="D5872" s="196" t="s">
        <v>6003</v>
      </c>
      <c r="E5872" s="197" t="s">
        <v>11</v>
      </c>
      <c r="F5872" s="196" t="s">
        <v>11</v>
      </c>
      <c r="G5872" s="196">
        <v>102297</v>
      </c>
      <c r="H5872" s="196" t="s">
        <v>6044</v>
      </c>
      <c r="I5872" s="196" t="s">
        <v>15</v>
      </c>
      <c r="J5872" s="196" t="s">
        <v>62</v>
      </c>
      <c r="K5872" s="197">
        <v>7.39</v>
      </c>
      <c r="L5872" s="196" t="s">
        <v>63</v>
      </c>
      <c r="M5872"/>
    </row>
    <row r="5873" spans="1:13" ht="13.5" hidden="1" x14ac:dyDescent="0.25">
      <c r="A5873" s="196" t="s">
        <v>14</v>
      </c>
      <c r="B5873" s="196" t="s">
        <v>5870</v>
      </c>
      <c r="C5873" s="196" t="s">
        <v>6002</v>
      </c>
      <c r="D5873" s="196" t="s">
        <v>6003</v>
      </c>
      <c r="E5873" s="197" t="s">
        <v>11</v>
      </c>
      <c r="F5873" s="196" t="s">
        <v>11</v>
      </c>
      <c r="G5873" s="196">
        <v>102298</v>
      </c>
      <c r="H5873" s="196" t="s">
        <v>6045</v>
      </c>
      <c r="I5873" s="196" t="s">
        <v>15</v>
      </c>
      <c r="J5873" s="196" t="s">
        <v>62</v>
      </c>
      <c r="K5873" s="197">
        <v>21.92</v>
      </c>
      <c r="L5873" s="196" t="s">
        <v>63</v>
      </c>
      <c r="M5873"/>
    </row>
    <row r="5874" spans="1:13" ht="13.5" hidden="1" x14ac:dyDescent="0.25">
      <c r="A5874" s="196" t="s">
        <v>14</v>
      </c>
      <c r="B5874" s="196" t="s">
        <v>5870</v>
      </c>
      <c r="C5874" s="196" t="s">
        <v>6002</v>
      </c>
      <c r="D5874" s="196" t="s">
        <v>6003</v>
      </c>
      <c r="E5874" s="197" t="s">
        <v>11</v>
      </c>
      <c r="F5874" s="196" t="s">
        <v>11</v>
      </c>
      <c r="G5874" s="196">
        <v>102299</v>
      </c>
      <c r="H5874" s="196" t="s">
        <v>6046</v>
      </c>
      <c r="I5874" s="196" t="s">
        <v>15</v>
      </c>
      <c r="J5874" s="196" t="s">
        <v>62</v>
      </c>
      <c r="K5874" s="197">
        <v>18.78</v>
      </c>
      <c r="L5874" s="196" t="s">
        <v>63</v>
      </c>
      <c r="M5874"/>
    </row>
    <row r="5875" spans="1:13" ht="13.5" hidden="1" x14ac:dyDescent="0.25">
      <c r="A5875" s="196" t="s">
        <v>14</v>
      </c>
      <c r="B5875" s="196" t="s">
        <v>5870</v>
      </c>
      <c r="C5875" s="196" t="s">
        <v>6002</v>
      </c>
      <c r="D5875" s="196" t="s">
        <v>6003</v>
      </c>
      <c r="E5875" s="197" t="s">
        <v>11</v>
      </c>
      <c r="F5875" s="196" t="s">
        <v>11</v>
      </c>
      <c r="G5875" s="196">
        <v>102300</v>
      </c>
      <c r="H5875" s="196" t="s">
        <v>6047</v>
      </c>
      <c r="I5875" s="196" t="s">
        <v>15</v>
      </c>
      <c r="J5875" s="196" t="s">
        <v>62</v>
      </c>
      <c r="K5875" s="197">
        <v>18.55</v>
      </c>
      <c r="L5875" s="196" t="s">
        <v>63</v>
      </c>
      <c r="M5875"/>
    </row>
    <row r="5876" spans="1:13" ht="13.5" hidden="1" x14ac:dyDescent="0.25">
      <c r="A5876" s="196" t="s">
        <v>14</v>
      </c>
      <c r="B5876" s="196" t="s">
        <v>5870</v>
      </c>
      <c r="C5876" s="196" t="s">
        <v>6002</v>
      </c>
      <c r="D5876" s="196" t="s">
        <v>6003</v>
      </c>
      <c r="E5876" s="197" t="s">
        <v>11</v>
      </c>
      <c r="F5876" s="196" t="s">
        <v>11</v>
      </c>
      <c r="G5876" s="196">
        <v>102301</v>
      </c>
      <c r="H5876" s="196" t="s">
        <v>6048</v>
      </c>
      <c r="I5876" s="196" t="s">
        <v>15</v>
      </c>
      <c r="J5876" s="196" t="s">
        <v>62</v>
      </c>
      <c r="K5876" s="197">
        <v>16.989999999999998</v>
      </c>
      <c r="L5876" s="196" t="s">
        <v>63</v>
      </c>
      <c r="M5876"/>
    </row>
    <row r="5877" spans="1:13" ht="13.5" hidden="1" x14ac:dyDescent="0.25">
      <c r="A5877" s="196" t="s">
        <v>14</v>
      </c>
      <c r="B5877" s="196" t="s">
        <v>5870</v>
      </c>
      <c r="C5877" s="196" t="s">
        <v>6002</v>
      </c>
      <c r="D5877" s="196" t="s">
        <v>6003</v>
      </c>
      <c r="E5877" s="197" t="s">
        <v>11</v>
      </c>
      <c r="F5877" s="196" t="s">
        <v>11</v>
      </c>
      <c r="G5877" s="196">
        <v>102302</v>
      </c>
      <c r="H5877" s="196" t="s">
        <v>6049</v>
      </c>
      <c r="I5877" s="196" t="s">
        <v>15</v>
      </c>
      <c r="J5877" s="196" t="s">
        <v>62</v>
      </c>
      <c r="K5877" s="197">
        <v>13.81</v>
      </c>
      <c r="L5877" s="196" t="s">
        <v>63</v>
      </c>
      <c r="M5877"/>
    </row>
    <row r="5878" spans="1:13" ht="13.5" hidden="1" x14ac:dyDescent="0.25">
      <c r="A5878" s="196" t="s">
        <v>14</v>
      </c>
      <c r="B5878" s="196" t="s">
        <v>5870</v>
      </c>
      <c r="C5878" s="196" t="s">
        <v>6002</v>
      </c>
      <c r="D5878" s="196" t="s">
        <v>6003</v>
      </c>
      <c r="E5878" s="197" t="s">
        <v>11</v>
      </c>
      <c r="F5878" s="196" t="s">
        <v>11</v>
      </c>
      <c r="G5878" s="196">
        <v>102303</v>
      </c>
      <c r="H5878" s="196" t="s">
        <v>6050</v>
      </c>
      <c r="I5878" s="196" t="s">
        <v>15</v>
      </c>
      <c r="J5878" s="196" t="s">
        <v>62</v>
      </c>
      <c r="K5878" s="197">
        <v>11.83</v>
      </c>
      <c r="L5878" s="196" t="s">
        <v>63</v>
      </c>
      <c r="M5878"/>
    </row>
    <row r="5879" spans="1:13" ht="13.5" hidden="1" x14ac:dyDescent="0.25">
      <c r="A5879" s="196" t="s">
        <v>14</v>
      </c>
      <c r="B5879" s="196" t="s">
        <v>5870</v>
      </c>
      <c r="C5879" s="196" t="s">
        <v>6002</v>
      </c>
      <c r="D5879" s="196" t="s">
        <v>6003</v>
      </c>
      <c r="E5879" s="197" t="s">
        <v>11</v>
      </c>
      <c r="F5879" s="196" t="s">
        <v>11</v>
      </c>
      <c r="G5879" s="196">
        <v>102304</v>
      </c>
      <c r="H5879" s="196" t="s">
        <v>6051</v>
      </c>
      <c r="I5879" s="196" t="s">
        <v>15</v>
      </c>
      <c r="J5879" s="196" t="s">
        <v>62</v>
      </c>
      <c r="K5879" s="197">
        <v>11.69</v>
      </c>
      <c r="L5879" s="196" t="s">
        <v>63</v>
      </c>
      <c r="M5879"/>
    </row>
    <row r="5880" spans="1:13" ht="13.5" hidden="1" x14ac:dyDescent="0.25">
      <c r="A5880" s="196" t="s">
        <v>14</v>
      </c>
      <c r="B5880" s="196" t="s">
        <v>5870</v>
      </c>
      <c r="C5880" s="196" t="s">
        <v>6002</v>
      </c>
      <c r="D5880" s="196" t="s">
        <v>6003</v>
      </c>
      <c r="E5880" s="197" t="s">
        <v>11</v>
      </c>
      <c r="F5880" s="196" t="s">
        <v>11</v>
      </c>
      <c r="G5880" s="196">
        <v>102305</v>
      </c>
      <c r="H5880" s="196" t="s">
        <v>6052</v>
      </c>
      <c r="I5880" s="196" t="s">
        <v>15</v>
      </c>
      <c r="J5880" s="196" t="s">
        <v>62</v>
      </c>
      <c r="K5880" s="197">
        <v>10.71</v>
      </c>
      <c r="L5880" s="196" t="s">
        <v>63</v>
      </c>
      <c r="M5880"/>
    </row>
    <row r="5881" spans="1:13" ht="13.5" hidden="1" x14ac:dyDescent="0.25">
      <c r="A5881" s="196" t="s">
        <v>14</v>
      </c>
      <c r="B5881" s="196" t="s">
        <v>5870</v>
      </c>
      <c r="C5881" s="196" t="s">
        <v>6002</v>
      </c>
      <c r="D5881" s="196" t="s">
        <v>6003</v>
      </c>
      <c r="E5881" s="197" t="s">
        <v>11</v>
      </c>
      <c r="F5881" s="196" t="s">
        <v>11</v>
      </c>
      <c r="G5881" s="196">
        <v>102306</v>
      </c>
      <c r="H5881" s="196" t="s">
        <v>6053</v>
      </c>
      <c r="I5881" s="196" t="s">
        <v>15</v>
      </c>
      <c r="J5881" s="196" t="s">
        <v>595</v>
      </c>
      <c r="K5881" s="197">
        <v>14.43</v>
      </c>
      <c r="L5881" s="196" t="s">
        <v>63</v>
      </c>
      <c r="M5881"/>
    </row>
    <row r="5882" spans="1:13" ht="13.5" hidden="1" x14ac:dyDescent="0.25">
      <c r="A5882" s="196" t="s">
        <v>14</v>
      </c>
      <c r="B5882" s="196" t="s">
        <v>5870</v>
      </c>
      <c r="C5882" s="196" t="s">
        <v>6002</v>
      </c>
      <c r="D5882" s="196" t="s">
        <v>6003</v>
      </c>
      <c r="E5882" s="197" t="s">
        <v>11</v>
      </c>
      <c r="F5882" s="196" t="s">
        <v>11</v>
      </c>
      <c r="G5882" s="196">
        <v>102307</v>
      </c>
      <c r="H5882" s="196" t="s">
        <v>6054</v>
      </c>
      <c r="I5882" s="196" t="s">
        <v>15</v>
      </c>
      <c r="J5882" s="196" t="s">
        <v>595</v>
      </c>
      <c r="K5882" s="197">
        <v>12.81</v>
      </c>
      <c r="L5882" s="196" t="s">
        <v>63</v>
      </c>
      <c r="M5882"/>
    </row>
    <row r="5883" spans="1:13" ht="13.5" hidden="1" x14ac:dyDescent="0.25">
      <c r="A5883" s="196" t="s">
        <v>14</v>
      </c>
      <c r="B5883" s="196" t="s">
        <v>5870</v>
      </c>
      <c r="C5883" s="196" t="s">
        <v>6002</v>
      </c>
      <c r="D5883" s="196" t="s">
        <v>6003</v>
      </c>
      <c r="E5883" s="197" t="s">
        <v>11</v>
      </c>
      <c r="F5883" s="196" t="s">
        <v>11</v>
      </c>
      <c r="G5883" s="196">
        <v>102308</v>
      </c>
      <c r="H5883" s="196" t="s">
        <v>6055</v>
      </c>
      <c r="I5883" s="196" t="s">
        <v>15</v>
      </c>
      <c r="J5883" s="196" t="s">
        <v>595</v>
      </c>
      <c r="K5883" s="197">
        <v>12.41</v>
      </c>
      <c r="L5883" s="196" t="s">
        <v>63</v>
      </c>
      <c r="M5883"/>
    </row>
    <row r="5884" spans="1:13" ht="13.5" hidden="1" x14ac:dyDescent="0.25">
      <c r="A5884" s="196" t="s">
        <v>14</v>
      </c>
      <c r="B5884" s="196" t="s">
        <v>5870</v>
      </c>
      <c r="C5884" s="196" t="s">
        <v>6002</v>
      </c>
      <c r="D5884" s="196" t="s">
        <v>6003</v>
      </c>
      <c r="E5884" s="197" t="s">
        <v>11</v>
      </c>
      <c r="F5884" s="196" t="s">
        <v>11</v>
      </c>
      <c r="G5884" s="196">
        <v>102309</v>
      </c>
      <c r="H5884" s="196" t="s">
        <v>6056</v>
      </c>
      <c r="I5884" s="196" t="s">
        <v>15</v>
      </c>
      <c r="J5884" s="196" t="s">
        <v>595</v>
      </c>
      <c r="K5884" s="197">
        <v>11.73</v>
      </c>
      <c r="L5884" s="196" t="s">
        <v>63</v>
      </c>
      <c r="M5884"/>
    </row>
    <row r="5885" spans="1:13" ht="13.5" hidden="1" x14ac:dyDescent="0.25">
      <c r="A5885" s="196" t="s">
        <v>14</v>
      </c>
      <c r="B5885" s="196" t="s">
        <v>5870</v>
      </c>
      <c r="C5885" s="196" t="s">
        <v>6002</v>
      </c>
      <c r="D5885" s="196" t="s">
        <v>6003</v>
      </c>
      <c r="E5885" s="197" t="s">
        <v>11</v>
      </c>
      <c r="F5885" s="196" t="s">
        <v>11</v>
      </c>
      <c r="G5885" s="196">
        <v>102310</v>
      </c>
      <c r="H5885" s="196" t="s">
        <v>6057</v>
      </c>
      <c r="I5885" s="196" t="s">
        <v>15</v>
      </c>
      <c r="J5885" s="196" t="s">
        <v>595</v>
      </c>
      <c r="K5885" s="197">
        <v>11.4</v>
      </c>
      <c r="L5885" s="196" t="s">
        <v>63</v>
      </c>
      <c r="M5885"/>
    </row>
    <row r="5886" spans="1:13" ht="13.5" hidden="1" x14ac:dyDescent="0.25">
      <c r="A5886" s="196" t="s">
        <v>14</v>
      </c>
      <c r="B5886" s="196" t="s">
        <v>5870</v>
      </c>
      <c r="C5886" s="196" t="s">
        <v>6002</v>
      </c>
      <c r="D5886" s="196" t="s">
        <v>6003</v>
      </c>
      <c r="E5886" s="197" t="s">
        <v>11</v>
      </c>
      <c r="F5886" s="196" t="s">
        <v>11</v>
      </c>
      <c r="G5886" s="196">
        <v>102311</v>
      </c>
      <c r="H5886" s="196" t="s">
        <v>6058</v>
      </c>
      <c r="I5886" s="196" t="s">
        <v>15</v>
      </c>
      <c r="J5886" s="196" t="s">
        <v>62</v>
      </c>
      <c r="K5886" s="197">
        <v>11.91</v>
      </c>
      <c r="L5886" s="196" t="s">
        <v>63</v>
      </c>
      <c r="M5886"/>
    </row>
    <row r="5887" spans="1:13" ht="13.5" hidden="1" x14ac:dyDescent="0.25">
      <c r="A5887" s="196" t="s">
        <v>14</v>
      </c>
      <c r="B5887" s="196" t="s">
        <v>5870</v>
      </c>
      <c r="C5887" s="196" t="s">
        <v>6002</v>
      </c>
      <c r="D5887" s="196" t="s">
        <v>6003</v>
      </c>
      <c r="E5887" s="197" t="s">
        <v>11</v>
      </c>
      <c r="F5887" s="196" t="s">
        <v>11</v>
      </c>
      <c r="G5887" s="196">
        <v>102312</v>
      </c>
      <c r="H5887" s="196" t="s">
        <v>6059</v>
      </c>
      <c r="I5887" s="196" t="s">
        <v>15</v>
      </c>
      <c r="J5887" s="196" t="s">
        <v>62</v>
      </c>
      <c r="K5887" s="197">
        <v>11.45</v>
      </c>
      <c r="L5887" s="196" t="s">
        <v>63</v>
      </c>
      <c r="M5887"/>
    </row>
    <row r="5888" spans="1:13" ht="13.5" hidden="1" x14ac:dyDescent="0.25">
      <c r="A5888" s="196" t="s">
        <v>14</v>
      </c>
      <c r="B5888" s="196" t="s">
        <v>5870</v>
      </c>
      <c r="C5888" s="196" t="s">
        <v>6002</v>
      </c>
      <c r="D5888" s="196" t="s">
        <v>6003</v>
      </c>
      <c r="E5888" s="197" t="s">
        <v>11</v>
      </c>
      <c r="F5888" s="196" t="s">
        <v>11</v>
      </c>
      <c r="G5888" s="196">
        <v>102313</v>
      </c>
      <c r="H5888" s="196" t="s">
        <v>6060</v>
      </c>
      <c r="I5888" s="196" t="s">
        <v>15</v>
      </c>
      <c r="J5888" s="196" t="s">
        <v>62</v>
      </c>
      <c r="K5888" s="197">
        <v>11.22</v>
      </c>
      <c r="L5888" s="196" t="s">
        <v>63</v>
      </c>
      <c r="M5888"/>
    </row>
    <row r="5889" spans="1:13" ht="13.5" hidden="1" x14ac:dyDescent="0.25">
      <c r="A5889" s="196" t="s">
        <v>14</v>
      </c>
      <c r="B5889" s="196" t="s">
        <v>5870</v>
      </c>
      <c r="C5889" s="196" t="s">
        <v>6002</v>
      </c>
      <c r="D5889" s="196" t="s">
        <v>6003</v>
      </c>
      <c r="E5889" s="197" t="s">
        <v>11</v>
      </c>
      <c r="F5889" s="196" t="s">
        <v>11</v>
      </c>
      <c r="G5889" s="196">
        <v>102314</v>
      </c>
      <c r="H5889" s="196" t="s">
        <v>6061</v>
      </c>
      <c r="I5889" s="196" t="s">
        <v>15</v>
      </c>
      <c r="J5889" s="196" t="s">
        <v>595</v>
      </c>
      <c r="K5889" s="197">
        <v>9.08</v>
      </c>
      <c r="L5889" s="196" t="s">
        <v>63</v>
      </c>
      <c r="M5889"/>
    </row>
    <row r="5890" spans="1:13" ht="13.5" hidden="1" x14ac:dyDescent="0.25">
      <c r="A5890" s="196" t="s">
        <v>14</v>
      </c>
      <c r="B5890" s="196" t="s">
        <v>5870</v>
      </c>
      <c r="C5890" s="196" t="s">
        <v>6002</v>
      </c>
      <c r="D5890" s="196" t="s">
        <v>6003</v>
      </c>
      <c r="E5890" s="197" t="s">
        <v>11</v>
      </c>
      <c r="F5890" s="196" t="s">
        <v>11</v>
      </c>
      <c r="G5890" s="196">
        <v>102315</v>
      </c>
      <c r="H5890" s="196" t="s">
        <v>6062</v>
      </c>
      <c r="I5890" s="196" t="s">
        <v>15</v>
      </c>
      <c r="J5890" s="196" t="s">
        <v>595</v>
      </c>
      <c r="K5890" s="197">
        <v>8.06</v>
      </c>
      <c r="L5890" s="196" t="s">
        <v>63</v>
      </c>
      <c r="M5890"/>
    </row>
    <row r="5891" spans="1:13" ht="13.5" hidden="1" x14ac:dyDescent="0.25">
      <c r="A5891" s="196" t="s">
        <v>14</v>
      </c>
      <c r="B5891" s="196" t="s">
        <v>5870</v>
      </c>
      <c r="C5891" s="196" t="s">
        <v>6002</v>
      </c>
      <c r="D5891" s="196" t="s">
        <v>6003</v>
      </c>
      <c r="E5891" s="197" t="s">
        <v>11</v>
      </c>
      <c r="F5891" s="196" t="s">
        <v>11</v>
      </c>
      <c r="G5891" s="196">
        <v>102316</v>
      </c>
      <c r="H5891" s="196" t="s">
        <v>6063</v>
      </c>
      <c r="I5891" s="196" t="s">
        <v>15</v>
      </c>
      <c r="J5891" s="196" t="s">
        <v>595</v>
      </c>
      <c r="K5891" s="197">
        <v>7.81</v>
      </c>
      <c r="L5891" s="196" t="s">
        <v>63</v>
      </c>
      <c r="M5891"/>
    </row>
    <row r="5892" spans="1:13" ht="13.5" hidden="1" x14ac:dyDescent="0.25">
      <c r="A5892" s="196" t="s">
        <v>14</v>
      </c>
      <c r="B5892" s="196" t="s">
        <v>5870</v>
      </c>
      <c r="C5892" s="196" t="s">
        <v>6002</v>
      </c>
      <c r="D5892" s="196" t="s">
        <v>6003</v>
      </c>
      <c r="E5892" s="197" t="s">
        <v>11</v>
      </c>
      <c r="F5892" s="196" t="s">
        <v>11</v>
      </c>
      <c r="G5892" s="196">
        <v>102317</v>
      </c>
      <c r="H5892" s="196" t="s">
        <v>6064</v>
      </c>
      <c r="I5892" s="196" t="s">
        <v>15</v>
      </c>
      <c r="J5892" s="196" t="s">
        <v>595</v>
      </c>
      <c r="K5892" s="197">
        <v>7.39</v>
      </c>
      <c r="L5892" s="196" t="s">
        <v>63</v>
      </c>
      <c r="M5892"/>
    </row>
    <row r="5893" spans="1:13" ht="13.5" hidden="1" x14ac:dyDescent="0.25">
      <c r="A5893" s="196" t="s">
        <v>14</v>
      </c>
      <c r="B5893" s="196" t="s">
        <v>5870</v>
      </c>
      <c r="C5893" s="196" t="s">
        <v>6002</v>
      </c>
      <c r="D5893" s="196" t="s">
        <v>6003</v>
      </c>
      <c r="E5893" s="197" t="s">
        <v>11</v>
      </c>
      <c r="F5893" s="196" t="s">
        <v>11</v>
      </c>
      <c r="G5893" s="196">
        <v>102318</v>
      </c>
      <c r="H5893" s="196" t="s">
        <v>6065</v>
      </c>
      <c r="I5893" s="196" t="s">
        <v>15</v>
      </c>
      <c r="J5893" s="196" t="s">
        <v>595</v>
      </c>
      <c r="K5893" s="197">
        <v>7.17</v>
      </c>
      <c r="L5893" s="196" t="s">
        <v>63</v>
      </c>
      <c r="M5893"/>
    </row>
    <row r="5894" spans="1:13" ht="13.5" hidden="1" x14ac:dyDescent="0.25">
      <c r="A5894" s="196" t="s">
        <v>14</v>
      </c>
      <c r="B5894" s="196" t="s">
        <v>5870</v>
      </c>
      <c r="C5894" s="196" t="s">
        <v>6002</v>
      </c>
      <c r="D5894" s="196" t="s">
        <v>6003</v>
      </c>
      <c r="E5894" s="197" t="s">
        <v>11</v>
      </c>
      <c r="F5894" s="196" t="s">
        <v>11</v>
      </c>
      <c r="G5894" s="196">
        <v>102319</v>
      </c>
      <c r="H5894" s="196" t="s">
        <v>6066</v>
      </c>
      <c r="I5894" s="196" t="s">
        <v>15</v>
      </c>
      <c r="J5894" s="196" t="s">
        <v>62</v>
      </c>
      <c r="K5894" s="197">
        <v>7.5</v>
      </c>
      <c r="L5894" s="196" t="s">
        <v>63</v>
      </c>
      <c r="M5894"/>
    </row>
    <row r="5895" spans="1:13" ht="13.5" hidden="1" x14ac:dyDescent="0.25">
      <c r="A5895" s="196" t="s">
        <v>14</v>
      </c>
      <c r="B5895" s="196" t="s">
        <v>5870</v>
      </c>
      <c r="C5895" s="196" t="s">
        <v>6002</v>
      </c>
      <c r="D5895" s="196" t="s">
        <v>6003</v>
      </c>
      <c r="E5895" s="197" t="s">
        <v>11</v>
      </c>
      <c r="F5895" s="196" t="s">
        <v>11</v>
      </c>
      <c r="G5895" s="196">
        <v>102320</v>
      </c>
      <c r="H5895" s="196" t="s">
        <v>6067</v>
      </c>
      <c r="I5895" s="196" t="s">
        <v>15</v>
      </c>
      <c r="J5895" s="196" t="s">
        <v>62</v>
      </c>
      <c r="K5895" s="197">
        <v>7.22</v>
      </c>
      <c r="L5895" s="196" t="s">
        <v>63</v>
      </c>
      <c r="M5895"/>
    </row>
    <row r="5896" spans="1:13" ht="13.5" hidden="1" x14ac:dyDescent="0.25">
      <c r="A5896" s="196" t="s">
        <v>14</v>
      </c>
      <c r="B5896" s="196" t="s">
        <v>5870</v>
      </c>
      <c r="C5896" s="196" t="s">
        <v>6002</v>
      </c>
      <c r="D5896" s="196" t="s">
        <v>6003</v>
      </c>
      <c r="E5896" s="197" t="s">
        <v>11</v>
      </c>
      <c r="F5896" s="196" t="s">
        <v>11</v>
      </c>
      <c r="G5896" s="196">
        <v>102321</v>
      </c>
      <c r="H5896" s="196" t="s">
        <v>6068</v>
      </c>
      <c r="I5896" s="196" t="s">
        <v>15</v>
      </c>
      <c r="J5896" s="196" t="s">
        <v>62</v>
      </c>
      <c r="K5896" s="197">
        <v>7.07</v>
      </c>
      <c r="L5896" s="196" t="s">
        <v>63</v>
      </c>
      <c r="M5896"/>
    </row>
    <row r="5897" spans="1:13" ht="13.5" hidden="1" x14ac:dyDescent="0.25">
      <c r="A5897" s="196" t="s">
        <v>14</v>
      </c>
      <c r="B5897" s="196" t="s">
        <v>5870</v>
      </c>
      <c r="C5897" s="196" t="s">
        <v>6002</v>
      </c>
      <c r="D5897" s="196" t="s">
        <v>6003</v>
      </c>
      <c r="E5897" s="197" t="s">
        <v>11</v>
      </c>
      <c r="F5897" s="196" t="s">
        <v>11</v>
      </c>
      <c r="G5897" s="196">
        <v>102322</v>
      </c>
      <c r="H5897" s="196" t="s">
        <v>6069</v>
      </c>
      <c r="I5897" s="196" t="s">
        <v>15</v>
      </c>
      <c r="J5897" s="196" t="s">
        <v>62</v>
      </c>
      <c r="K5897" s="197">
        <v>20.95</v>
      </c>
      <c r="L5897" s="196" t="s">
        <v>63</v>
      </c>
      <c r="M5897"/>
    </row>
    <row r="5898" spans="1:13" ht="13.5" hidden="1" x14ac:dyDescent="0.25">
      <c r="A5898" s="196" t="s">
        <v>14</v>
      </c>
      <c r="B5898" s="196" t="s">
        <v>5870</v>
      </c>
      <c r="C5898" s="196" t="s">
        <v>6002</v>
      </c>
      <c r="D5898" s="196" t="s">
        <v>6003</v>
      </c>
      <c r="E5898" s="197" t="s">
        <v>11</v>
      </c>
      <c r="F5898" s="196" t="s">
        <v>11</v>
      </c>
      <c r="G5898" s="196">
        <v>102323</v>
      </c>
      <c r="H5898" s="196" t="s">
        <v>6070</v>
      </c>
      <c r="I5898" s="196" t="s">
        <v>15</v>
      </c>
      <c r="J5898" s="196" t="s">
        <v>62</v>
      </c>
      <c r="K5898" s="197">
        <v>17.95</v>
      </c>
      <c r="L5898" s="196" t="s">
        <v>63</v>
      </c>
      <c r="M5898"/>
    </row>
    <row r="5899" spans="1:13" ht="13.5" hidden="1" x14ac:dyDescent="0.25">
      <c r="A5899" s="196" t="s">
        <v>14</v>
      </c>
      <c r="B5899" s="196" t="s">
        <v>5870</v>
      </c>
      <c r="C5899" s="196" t="s">
        <v>6002</v>
      </c>
      <c r="D5899" s="196" t="s">
        <v>6003</v>
      </c>
      <c r="E5899" s="197" t="s">
        <v>11</v>
      </c>
      <c r="F5899" s="196" t="s">
        <v>11</v>
      </c>
      <c r="G5899" s="196">
        <v>102324</v>
      </c>
      <c r="H5899" s="196" t="s">
        <v>6071</v>
      </c>
      <c r="I5899" s="196" t="s">
        <v>15</v>
      </c>
      <c r="J5899" s="196" t="s">
        <v>62</v>
      </c>
      <c r="K5899" s="197">
        <v>17.73</v>
      </c>
      <c r="L5899" s="196" t="s">
        <v>63</v>
      </c>
      <c r="M5899"/>
    </row>
    <row r="5900" spans="1:13" ht="13.5" hidden="1" x14ac:dyDescent="0.25">
      <c r="A5900" s="196" t="s">
        <v>14</v>
      </c>
      <c r="B5900" s="196" t="s">
        <v>5870</v>
      </c>
      <c r="C5900" s="196" t="s">
        <v>6002</v>
      </c>
      <c r="D5900" s="196" t="s">
        <v>6003</v>
      </c>
      <c r="E5900" s="197" t="s">
        <v>11</v>
      </c>
      <c r="F5900" s="196" t="s">
        <v>11</v>
      </c>
      <c r="G5900" s="196">
        <v>102325</v>
      </c>
      <c r="H5900" s="196" t="s">
        <v>6072</v>
      </c>
      <c r="I5900" s="196" t="s">
        <v>15</v>
      </c>
      <c r="J5900" s="196" t="s">
        <v>62</v>
      </c>
      <c r="K5900" s="197">
        <v>16.239999999999998</v>
      </c>
      <c r="L5900" s="196" t="s">
        <v>63</v>
      </c>
      <c r="M5900"/>
    </row>
    <row r="5901" spans="1:13" ht="13.5" hidden="1" x14ac:dyDescent="0.25">
      <c r="A5901" s="196" t="s">
        <v>14</v>
      </c>
      <c r="B5901" s="196" t="s">
        <v>5870</v>
      </c>
      <c r="C5901" s="196" t="s">
        <v>6002</v>
      </c>
      <c r="D5901" s="196" t="s">
        <v>6003</v>
      </c>
      <c r="E5901" s="197" t="s">
        <v>11</v>
      </c>
      <c r="F5901" s="196" t="s">
        <v>11</v>
      </c>
      <c r="G5901" s="196">
        <v>102326</v>
      </c>
      <c r="H5901" s="196" t="s">
        <v>6073</v>
      </c>
      <c r="I5901" s="196" t="s">
        <v>15</v>
      </c>
      <c r="J5901" s="196" t="s">
        <v>62</v>
      </c>
      <c r="K5901" s="197">
        <v>13.2</v>
      </c>
      <c r="L5901" s="196" t="s">
        <v>63</v>
      </c>
      <c r="M5901"/>
    </row>
    <row r="5902" spans="1:13" ht="13.5" hidden="1" x14ac:dyDescent="0.25">
      <c r="A5902" s="196" t="s">
        <v>14</v>
      </c>
      <c r="B5902" s="196" t="s">
        <v>5870</v>
      </c>
      <c r="C5902" s="196" t="s">
        <v>6002</v>
      </c>
      <c r="D5902" s="196" t="s">
        <v>6003</v>
      </c>
      <c r="E5902" s="197" t="s">
        <v>11</v>
      </c>
      <c r="F5902" s="196" t="s">
        <v>11</v>
      </c>
      <c r="G5902" s="196">
        <v>102327</v>
      </c>
      <c r="H5902" s="196" t="s">
        <v>6074</v>
      </c>
      <c r="I5902" s="196" t="s">
        <v>15</v>
      </c>
      <c r="J5902" s="196" t="s">
        <v>62</v>
      </c>
      <c r="K5902" s="197">
        <v>11.31</v>
      </c>
      <c r="L5902" s="196" t="s">
        <v>63</v>
      </c>
      <c r="M5902"/>
    </row>
    <row r="5903" spans="1:13" ht="13.5" hidden="1" x14ac:dyDescent="0.25">
      <c r="A5903" s="196" t="s">
        <v>14</v>
      </c>
      <c r="B5903" s="196" t="s">
        <v>5870</v>
      </c>
      <c r="C5903" s="196" t="s">
        <v>6002</v>
      </c>
      <c r="D5903" s="196" t="s">
        <v>6003</v>
      </c>
      <c r="E5903" s="197" t="s">
        <v>11</v>
      </c>
      <c r="F5903" s="196" t="s">
        <v>11</v>
      </c>
      <c r="G5903" s="196">
        <v>102328</v>
      </c>
      <c r="H5903" s="196" t="s">
        <v>6075</v>
      </c>
      <c r="I5903" s="196" t="s">
        <v>15</v>
      </c>
      <c r="J5903" s="196" t="s">
        <v>62</v>
      </c>
      <c r="K5903" s="197">
        <v>11.17</v>
      </c>
      <c r="L5903" s="196" t="s">
        <v>63</v>
      </c>
      <c r="M5903"/>
    </row>
    <row r="5904" spans="1:13" ht="13.5" hidden="1" x14ac:dyDescent="0.25">
      <c r="A5904" s="196" t="s">
        <v>14</v>
      </c>
      <c r="B5904" s="196" t="s">
        <v>5870</v>
      </c>
      <c r="C5904" s="196" t="s">
        <v>6002</v>
      </c>
      <c r="D5904" s="196" t="s">
        <v>6003</v>
      </c>
      <c r="E5904" s="197" t="s">
        <v>11</v>
      </c>
      <c r="F5904" s="196" t="s">
        <v>11</v>
      </c>
      <c r="G5904" s="196">
        <v>102329</v>
      </c>
      <c r="H5904" s="196" t="s">
        <v>6076</v>
      </c>
      <c r="I5904" s="196" t="s">
        <v>15</v>
      </c>
      <c r="J5904" s="196" t="s">
        <v>62</v>
      </c>
      <c r="K5904" s="197">
        <v>10.23</v>
      </c>
      <c r="L5904" s="196" t="s">
        <v>63</v>
      </c>
      <c r="M5904"/>
    </row>
    <row r="5905" spans="1:13" ht="13.5" x14ac:dyDescent="0.25">
      <c r="A5905" s="196" t="s">
        <v>14</v>
      </c>
      <c r="B5905" s="196" t="s">
        <v>5870</v>
      </c>
      <c r="C5905" s="196" t="s">
        <v>6077</v>
      </c>
      <c r="D5905" s="196" t="s">
        <v>6078</v>
      </c>
      <c r="E5905" s="197" t="s">
        <v>11</v>
      </c>
      <c r="F5905" s="196" t="s">
        <v>11</v>
      </c>
      <c r="G5905" s="196">
        <v>94304</v>
      </c>
      <c r="H5905" s="196" t="s">
        <v>6079</v>
      </c>
      <c r="I5905" s="196" t="s">
        <v>15</v>
      </c>
      <c r="J5905" s="196" t="s">
        <v>62</v>
      </c>
      <c r="K5905" s="197">
        <v>76.739999999999995</v>
      </c>
      <c r="L5905" s="196" t="s">
        <v>63</v>
      </c>
      <c r="M5905"/>
    </row>
    <row r="5906" spans="1:13" ht="13.5" x14ac:dyDescent="0.25">
      <c r="A5906" s="196" t="s">
        <v>14</v>
      </c>
      <c r="B5906" s="196" t="s">
        <v>5870</v>
      </c>
      <c r="C5906" s="196" t="s">
        <v>6077</v>
      </c>
      <c r="D5906" s="196" t="s">
        <v>6078</v>
      </c>
      <c r="E5906" s="197" t="s">
        <v>11</v>
      </c>
      <c r="F5906" s="196" t="s">
        <v>11</v>
      </c>
      <c r="G5906" s="196">
        <v>94306</v>
      </c>
      <c r="H5906" s="196" t="s">
        <v>6080</v>
      </c>
      <c r="I5906" s="196" t="s">
        <v>15</v>
      </c>
      <c r="J5906" s="196" t="s">
        <v>62</v>
      </c>
      <c r="K5906" s="197">
        <v>69.790000000000006</v>
      </c>
      <c r="L5906" s="196" t="s">
        <v>63</v>
      </c>
      <c r="M5906"/>
    </row>
    <row r="5907" spans="1:13" ht="13.5" x14ac:dyDescent="0.25">
      <c r="A5907" s="196" t="s">
        <v>14</v>
      </c>
      <c r="B5907" s="196" t="s">
        <v>5870</v>
      </c>
      <c r="C5907" s="196" t="s">
        <v>6077</v>
      </c>
      <c r="D5907" s="196" t="s">
        <v>6078</v>
      </c>
      <c r="E5907" s="197" t="s">
        <v>11</v>
      </c>
      <c r="F5907" s="196" t="s">
        <v>11</v>
      </c>
      <c r="G5907" s="196">
        <v>94310</v>
      </c>
      <c r="H5907" s="196" t="s">
        <v>6081</v>
      </c>
      <c r="I5907" s="196" t="s">
        <v>15</v>
      </c>
      <c r="J5907" s="196" t="s">
        <v>62</v>
      </c>
      <c r="K5907" s="197">
        <v>66.64</v>
      </c>
      <c r="L5907" s="196" t="s">
        <v>63</v>
      </c>
      <c r="M5907"/>
    </row>
    <row r="5908" spans="1:13" ht="13.5" x14ac:dyDescent="0.25">
      <c r="A5908" s="196" t="s">
        <v>14</v>
      </c>
      <c r="B5908" s="196" t="s">
        <v>5870</v>
      </c>
      <c r="C5908" s="196" t="s">
        <v>6077</v>
      </c>
      <c r="D5908" s="196" t="s">
        <v>6078</v>
      </c>
      <c r="E5908" s="197" t="s">
        <v>11</v>
      </c>
      <c r="F5908" s="196" t="s">
        <v>11</v>
      </c>
      <c r="G5908" s="196">
        <v>94316</v>
      </c>
      <c r="H5908" s="196" t="s">
        <v>6082</v>
      </c>
      <c r="I5908" s="196" t="s">
        <v>15</v>
      </c>
      <c r="J5908" s="196" t="s">
        <v>62</v>
      </c>
      <c r="K5908" s="197">
        <v>71.5</v>
      </c>
      <c r="L5908" s="196" t="s">
        <v>63</v>
      </c>
      <c r="M5908"/>
    </row>
    <row r="5909" spans="1:13" ht="13.5" x14ac:dyDescent="0.25">
      <c r="A5909" s="196" t="s">
        <v>14</v>
      </c>
      <c r="B5909" s="196" t="s">
        <v>5870</v>
      </c>
      <c r="C5909" s="196" t="s">
        <v>6077</v>
      </c>
      <c r="D5909" s="196" t="s">
        <v>6078</v>
      </c>
      <c r="E5909" s="197" t="s">
        <v>11</v>
      </c>
      <c r="F5909" s="196" t="s">
        <v>11</v>
      </c>
      <c r="G5909" s="196">
        <v>94318</v>
      </c>
      <c r="H5909" s="196" t="s">
        <v>6083</v>
      </c>
      <c r="I5909" s="196" t="s">
        <v>15</v>
      </c>
      <c r="J5909" s="196" t="s">
        <v>62</v>
      </c>
      <c r="K5909" s="197">
        <v>65.38</v>
      </c>
      <c r="L5909" s="196" t="s">
        <v>63</v>
      </c>
      <c r="M5909"/>
    </row>
    <row r="5910" spans="1:13" ht="13.5" hidden="1" x14ac:dyDescent="0.25">
      <c r="A5910" s="196" t="s">
        <v>14</v>
      </c>
      <c r="B5910" s="196" t="s">
        <v>5870</v>
      </c>
      <c r="C5910" s="196" t="s">
        <v>6077</v>
      </c>
      <c r="D5910" s="196" t="s">
        <v>6078</v>
      </c>
      <c r="E5910" s="197" t="s">
        <v>11</v>
      </c>
      <c r="F5910" s="196" t="s">
        <v>11</v>
      </c>
      <c r="G5910" s="196">
        <v>94319</v>
      </c>
      <c r="H5910" s="196" t="s">
        <v>6084</v>
      </c>
      <c r="I5910" s="196" t="s">
        <v>15</v>
      </c>
      <c r="J5910" s="196" t="s">
        <v>62</v>
      </c>
      <c r="K5910" s="197">
        <v>84.65</v>
      </c>
      <c r="L5910" s="196" t="s">
        <v>63</v>
      </c>
      <c r="M5910"/>
    </row>
    <row r="5911" spans="1:13" ht="13.5" x14ac:dyDescent="0.25">
      <c r="A5911" s="196" t="s">
        <v>14</v>
      </c>
      <c r="B5911" s="196" t="s">
        <v>5870</v>
      </c>
      <c r="C5911" s="196" t="s">
        <v>6077</v>
      </c>
      <c r="D5911" s="196" t="s">
        <v>6078</v>
      </c>
      <c r="E5911" s="197" t="s">
        <v>11</v>
      </c>
      <c r="F5911" s="196" t="s">
        <v>11</v>
      </c>
      <c r="G5911" s="196">
        <v>94327</v>
      </c>
      <c r="H5911" s="196" t="s">
        <v>6085</v>
      </c>
      <c r="I5911" s="196" t="s">
        <v>15</v>
      </c>
      <c r="J5911" s="196" t="s">
        <v>62</v>
      </c>
      <c r="K5911" s="197">
        <v>79.03</v>
      </c>
      <c r="L5911" s="196" t="s">
        <v>63</v>
      </c>
      <c r="M5911"/>
    </row>
    <row r="5912" spans="1:13" ht="13.5" x14ac:dyDescent="0.25">
      <c r="A5912" s="196" t="s">
        <v>14</v>
      </c>
      <c r="B5912" s="196" t="s">
        <v>5870</v>
      </c>
      <c r="C5912" s="196" t="s">
        <v>6077</v>
      </c>
      <c r="D5912" s="196" t="s">
        <v>6078</v>
      </c>
      <c r="E5912" s="197" t="s">
        <v>11</v>
      </c>
      <c r="F5912" s="196" t="s">
        <v>11</v>
      </c>
      <c r="G5912" s="196">
        <v>94329</v>
      </c>
      <c r="H5912" s="196" t="s">
        <v>6086</v>
      </c>
      <c r="I5912" s="196" t="s">
        <v>15</v>
      </c>
      <c r="J5912" s="196" t="s">
        <v>62</v>
      </c>
      <c r="K5912" s="197">
        <v>72.08</v>
      </c>
      <c r="L5912" s="196" t="s">
        <v>63</v>
      </c>
      <c r="M5912"/>
    </row>
    <row r="5913" spans="1:13" ht="13.5" x14ac:dyDescent="0.25">
      <c r="A5913" s="196" t="s">
        <v>14</v>
      </c>
      <c r="B5913" s="196" t="s">
        <v>5870</v>
      </c>
      <c r="C5913" s="196" t="s">
        <v>6077</v>
      </c>
      <c r="D5913" s="196" t="s">
        <v>6078</v>
      </c>
      <c r="E5913" s="197" t="s">
        <v>11</v>
      </c>
      <c r="F5913" s="196" t="s">
        <v>11</v>
      </c>
      <c r="G5913" s="196">
        <v>94333</v>
      </c>
      <c r="H5913" s="196" t="s">
        <v>6087</v>
      </c>
      <c r="I5913" s="196" t="s">
        <v>15</v>
      </c>
      <c r="J5913" s="196" t="s">
        <v>62</v>
      </c>
      <c r="K5913" s="197">
        <v>68.930000000000007</v>
      </c>
      <c r="L5913" s="196" t="s">
        <v>63</v>
      </c>
      <c r="M5913"/>
    </row>
    <row r="5914" spans="1:13" ht="13.5" x14ac:dyDescent="0.25">
      <c r="A5914" s="196" t="s">
        <v>14</v>
      </c>
      <c r="B5914" s="196" t="s">
        <v>5870</v>
      </c>
      <c r="C5914" s="196" t="s">
        <v>6077</v>
      </c>
      <c r="D5914" s="196" t="s">
        <v>6078</v>
      </c>
      <c r="E5914" s="197" t="s">
        <v>11</v>
      </c>
      <c r="F5914" s="196" t="s">
        <v>11</v>
      </c>
      <c r="G5914" s="196">
        <v>94339</v>
      </c>
      <c r="H5914" s="196" t="s">
        <v>6088</v>
      </c>
      <c r="I5914" s="196" t="s">
        <v>15</v>
      </c>
      <c r="J5914" s="196" t="s">
        <v>62</v>
      </c>
      <c r="K5914" s="197">
        <v>73.790000000000006</v>
      </c>
      <c r="L5914" s="196" t="s">
        <v>63</v>
      </c>
      <c r="M5914"/>
    </row>
    <row r="5915" spans="1:13" ht="13.5" x14ac:dyDescent="0.25">
      <c r="A5915" s="196" t="s">
        <v>14</v>
      </c>
      <c r="B5915" s="196" t="s">
        <v>5870</v>
      </c>
      <c r="C5915" s="196" t="s">
        <v>6077</v>
      </c>
      <c r="D5915" s="196" t="s">
        <v>6078</v>
      </c>
      <c r="E5915" s="197" t="s">
        <v>11</v>
      </c>
      <c r="F5915" s="196" t="s">
        <v>11</v>
      </c>
      <c r="G5915" s="196">
        <v>94341</v>
      </c>
      <c r="H5915" s="196" t="s">
        <v>6089</v>
      </c>
      <c r="I5915" s="196" t="s">
        <v>15</v>
      </c>
      <c r="J5915" s="196" t="s">
        <v>62</v>
      </c>
      <c r="K5915" s="197">
        <v>67.67</v>
      </c>
      <c r="L5915" s="196" t="s">
        <v>63</v>
      </c>
      <c r="M5915"/>
    </row>
    <row r="5916" spans="1:13" ht="13.5" hidden="1" x14ac:dyDescent="0.25">
      <c r="A5916" s="196" t="s">
        <v>14</v>
      </c>
      <c r="B5916" s="196" t="s">
        <v>5870</v>
      </c>
      <c r="C5916" s="196" t="s">
        <v>6077</v>
      </c>
      <c r="D5916" s="196" t="s">
        <v>6078</v>
      </c>
      <c r="E5916" s="197" t="s">
        <v>11</v>
      </c>
      <c r="F5916" s="196" t="s">
        <v>11</v>
      </c>
      <c r="G5916" s="196">
        <v>94342</v>
      </c>
      <c r="H5916" s="196" t="s">
        <v>6090</v>
      </c>
      <c r="I5916" s="196" t="s">
        <v>15</v>
      </c>
      <c r="J5916" s="196" t="s">
        <v>62</v>
      </c>
      <c r="K5916" s="197">
        <v>86.94</v>
      </c>
      <c r="L5916" s="196" t="s">
        <v>63</v>
      </c>
      <c r="M5916"/>
    </row>
    <row r="5917" spans="1:13" ht="13.5" hidden="1" x14ac:dyDescent="0.25">
      <c r="A5917" s="196" t="s">
        <v>14</v>
      </c>
      <c r="B5917" s="196" t="s">
        <v>5870</v>
      </c>
      <c r="C5917" s="196" t="s">
        <v>6077</v>
      </c>
      <c r="D5917" s="196" t="s">
        <v>6078</v>
      </c>
      <c r="E5917" s="197" t="s">
        <v>11</v>
      </c>
      <c r="F5917" s="196" t="s">
        <v>11</v>
      </c>
      <c r="G5917" s="196">
        <v>96385</v>
      </c>
      <c r="H5917" s="196" t="s">
        <v>6091</v>
      </c>
      <c r="I5917" s="196" t="s">
        <v>15</v>
      </c>
      <c r="J5917" s="196" t="s">
        <v>62</v>
      </c>
      <c r="K5917" s="197">
        <v>12.92</v>
      </c>
      <c r="L5917" s="196" t="s">
        <v>63</v>
      </c>
      <c r="M5917"/>
    </row>
    <row r="5918" spans="1:13" ht="13.5" hidden="1" x14ac:dyDescent="0.25">
      <c r="A5918" s="196" t="s">
        <v>14</v>
      </c>
      <c r="B5918" s="196" t="s">
        <v>5870</v>
      </c>
      <c r="C5918" s="196" t="s">
        <v>6077</v>
      </c>
      <c r="D5918" s="196" t="s">
        <v>6078</v>
      </c>
      <c r="E5918" s="197" t="s">
        <v>11</v>
      </c>
      <c r="F5918" s="196" t="s">
        <v>11</v>
      </c>
      <c r="G5918" s="196">
        <v>96386</v>
      </c>
      <c r="H5918" s="196" t="s">
        <v>6092</v>
      </c>
      <c r="I5918" s="196" t="s">
        <v>15</v>
      </c>
      <c r="J5918" s="196" t="s">
        <v>62</v>
      </c>
      <c r="K5918" s="197">
        <v>6.91</v>
      </c>
      <c r="L5918" s="196" t="s">
        <v>63</v>
      </c>
      <c r="M5918"/>
    </row>
    <row r="5919" spans="1:13" ht="13.5" hidden="1" x14ac:dyDescent="0.25">
      <c r="A5919" s="196" t="s">
        <v>14</v>
      </c>
      <c r="B5919" s="196" t="s">
        <v>5870</v>
      </c>
      <c r="C5919" s="196" t="s">
        <v>6077</v>
      </c>
      <c r="D5919" s="196" t="s">
        <v>6078</v>
      </c>
      <c r="E5919" s="197" t="s">
        <v>11</v>
      </c>
      <c r="F5919" s="196" t="s">
        <v>11</v>
      </c>
      <c r="G5919" s="196">
        <v>105556</v>
      </c>
      <c r="H5919" s="196" t="s">
        <v>6093</v>
      </c>
      <c r="I5919" s="196" t="s">
        <v>15</v>
      </c>
      <c r="J5919" s="196" t="s">
        <v>62</v>
      </c>
      <c r="K5919" s="197">
        <v>14.53</v>
      </c>
      <c r="L5919" s="196" t="s">
        <v>63</v>
      </c>
      <c r="M5919"/>
    </row>
    <row r="5920" spans="1:13" ht="13.5" hidden="1" x14ac:dyDescent="0.25">
      <c r="A5920" s="196" t="s">
        <v>14</v>
      </c>
      <c r="B5920" s="196" t="s">
        <v>5870</v>
      </c>
      <c r="C5920" s="196" t="s">
        <v>6077</v>
      </c>
      <c r="D5920" s="196" t="s">
        <v>6078</v>
      </c>
      <c r="E5920" s="197" t="s">
        <v>11</v>
      </c>
      <c r="F5920" s="196" t="s">
        <v>11</v>
      </c>
      <c r="G5920" s="196">
        <v>105557</v>
      </c>
      <c r="H5920" s="196" t="s">
        <v>6094</v>
      </c>
      <c r="I5920" s="196" t="s">
        <v>15</v>
      </c>
      <c r="J5920" s="196" t="s">
        <v>62</v>
      </c>
      <c r="K5920" s="197">
        <v>16.63</v>
      </c>
      <c r="L5920" s="196" t="s">
        <v>63</v>
      </c>
      <c r="M5920"/>
    </row>
    <row r="5921" spans="1:13" ht="13.5" hidden="1" x14ac:dyDescent="0.25">
      <c r="A5921" s="196" t="s">
        <v>14</v>
      </c>
      <c r="B5921" s="196" t="s">
        <v>5870</v>
      </c>
      <c r="C5921" s="196" t="s">
        <v>6077</v>
      </c>
      <c r="D5921" s="196" t="s">
        <v>6078</v>
      </c>
      <c r="E5921" s="197" t="s">
        <v>11</v>
      </c>
      <c r="F5921" s="196" t="s">
        <v>11</v>
      </c>
      <c r="G5921" s="196">
        <v>105558</v>
      </c>
      <c r="H5921" s="196" t="s">
        <v>6095</v>
      </c>
      <c r="I5921" s="196" t="s">
        <v>15</v>
      </c>
      <c r="J5921" s="196" t="s">
        <v>62</v>
      </c>
      <c r="K5921" s="197">
        <v>14.33</v>
      </c>
      <c r="L5921" s="196" t="s">
        <v>63</v>
      </c>
      <c r="M5921"/>
    </row>
    <row r="5922" spans="1:13" ht="13.5" hidden="1" x14ac:dyDescent="0.25">
      <c r="A5922" s="196" t="s">
        <v>14</v>
      </c>
      <c r="B5922" s="196" t="s">
        <v>5870</v>
      </c>
      <c r="C5922" s="196" t="s">
        <v>6077</v>
      </c>
      <c r="D5922" s="196" t="s">
        <v>6078</v>
      </c>
      <c r="E5922" s="197" t="s">
        <v>11</v>
      </c>
      <c r="F5922" s="196" t="s">
        <v>11</v>
      </c>
      <c r="G5922" s="196">
        <v>105559</v>
      </c>
      <c r="H5922" s="196" t="s">
        <v>6096</v>
      </c>
      <c r="I5922" s="196" t="s">
        <v>15</v>
      </c>
      <c r="J5922" s="196" t="s">
        <v>62</v>
      </c>
      <c r="K5922" s="197">
        <v>10.98</v>
      </c>
      <c r="L5922" s="196" t="s">
        <v>63</v>
      </c>
      <c r="M5922"/>
    </row>
    <row r="5923" spans="1:13" ht="13.5" hidden="1" x14ac:dyDescent="0.25">
      <c r="A5923" s="196" t="s">
        <v>14</v>
      </c>
      <c r="B5923" s="196" t="s">
        <v>5870</v>
      </c>
      <c r="C5923" s="196" t="s">
        <v>6077</v>
      </c>
      <c r="D5923" s="196" t="s">
        <v>6078</v>
      </c>
      <c r="E5923" s="197" t="s">
        <v>11</v>
      </c>
      <c r="F5923" s="196" t="s">
        <v>11</v>
      </c>
      <c r="G5923" s="196">
        <v>105560</v>
      </c>
      <c r="H5923" s="196" t="s">
        <v>6097</v>
      </c>
      <c r="I5923" s="196" t="s">
        <v>15</v>
      </c>
      <c r="J5923" s="196" t="s">
        <v>62</v>
      </c>
      <c r="K5923" s="197">
        <v>13.07</v>
      </c>
      <c r="L5923" s="196" t="s">
        <v>63</v>
      </c>
      <c r="M5923"/>
    </row>
    <row r="5924" spans="1:13" ht="13.5" hidden="1" x14ac:dyDescent="0.25">
      <c r="A5924" s="196" t="s">
        <v>14</v>
      </c>
      <c r="B5924" s="196" t="s">
        <v>5870</v>
      </c>
      <c r="C5924" s="196" t="s">
        <v>6077</v>
      </c>
      <c r="D5924" s="196" t="s">
        <v>6078</v>
      </c>
      <c r="E5924" s="197" t="s">
        <v>11</v>
      </c>
      <c r="F5924" s="196" t="s">
        <v>11</v>
      </c>
      <c r="G5924" s="196">
        <v>105561</v>
      </c>
      <c r="H5924" s="196" t="s">
        <v>6098</v>
      </c>
      <c r="I5924" s="196" t="s">
        <v>15</v>
      </c>
      <c r="J5924" s="196" t="s">
        <v>62</v>
      </c>
      <c r="K5924" s="197">
        <v>8.4700000000000006</v>
      </c>
      <c r="L5924" s="196" t="s">
        <v>63</v>
      </c>
      <c r="M5924"/>
    </row>
    <row r="5925" spans="1:13" ht="13.5" hidden="1" x14ac:dyDescent="0.25">
      <c r="A5925" s="196" t="s">
        <v>14</v>
      </c>
      <c r="B5925" s="196" t="s">
        <v>5870</v>
      </c>
      <c r="C5925" s="196" t="s">
        <v>6077</v>
      </c>
      <c r="D5925" s="196" t="s">
        <v>6078</v>
      </c>
      <c r="E5925" s="197" t="s">
        <v>11</v>
      </c>
      <c r="F5925" s="196" t="s">
        <v>11</v>
      </c>
      <c r="G5925" s="196">
        <v>105562</v>
      </c>
      <c r="H5925" s="196" t="s">
        <v>6099</v>
      </c>
      <c r="I5925" s="196" t="s">
        <v>15</v>
      </c>
      <c r="J5925" s="196" t="s">
        <v>62</v>
      </c>
      <c r="K5925" s="197">
        <v>8.65</v>
      </c>
      <c r="L5925" s="196" t="s">
        <v>63</v>
      </c>
      <c r="M5925"/>
    </row>
    <row r="5926" spans="1:13" ht="13.5" hidden="1" x14ac:dyDescent="0.25">
      <c r="A5926" s="196" t="s">
        <v>14</v>
      </c>
      <c r="B5926" s="196" t="s">
        <v>5870</v>
      </c>
      <c r="C5926" s="196" t="s">
        <v>6077</v>
      </c>
      <c r="D5926" s="196" t="s">
        <v>6078</v>
      </c>
      <c r="E5926" s="197" t="s">
        <v>11</v>
      </c>
      <c r="F5926" s="196" t="s">
        <v>11</v>
      </c>
      <c r="G5926" s="196">
        <v>105563</v>
      </c>
      <c r="H5926" s="196" t="s">
        <v>6100</v>
      </c>
      <c r="I5926" s="196" t="s">
        <v>15</v>
      </c>
      <c r="J5926" s="196" t="s">
        <v>62</v>
      </c>
      <c r="K5926" s="197">
        <v>6.98</v>
      </c>
      <c r="L5926" s="196" t="s">
        <v>63</v>
      </c>
      <c r="M5926"/>
    </row>
    <row r="5927" spans="1:13" ht="13.5" hidden="1" x14ac:dyDescent="0.25">
      <c r="A5927" s="196" t="s">
        <v>14</v>
      </c>
      <c r="B5927" s="196" t="s">
        <v>5870</v>
      </c>
      <c r="C5927" s="196" t="s">
        <v>6077</v>
      </c>
      <c r="D5927" s="196" t="s">
        <v>6078</v>
      </c>
      <c r="E5927" s="197" t="s">
        <v>11</v>
      </c>
      <c r="F5927" s="196" t="s">
        <v>11</v>
      </c>
      <c r="G5927" s="196">
        <v>105564</v>
      </c>
      <c r="H5927" s="196" t="s">
        <v>6101</v>
      </c>
      <c r="I5927" s="196" t="s">
        <v>15</v>
      </c>
      <c r="J5927" s="196" t="s">
        <v>62</v>
      </c>
      <c r="K5927" s="197">
        <v>6.43</v>
      </c>
      <c r="L5927" s="196" t="s">
        <v>63</v>
      </c>
      <c r="M5927"/>
    </row>
    <row r="5928" spans="1:13" ht="13.5" hidden="1" x14ac:dyDescent="0.25">
      <c r="A5928" s="196" t="s">
        <v>14</v>
      </c>
      <c r="B5928" s="196" t="s">
        <v>5870</v>
      </c>
      <c r="C5928" s="196" t="s">
        <v>6077</v>
      </c>
      <c r="D5928" s="196" t="s">
        <v>6078</v>
      </c>
      <c r="E5928" s="197" t="s">
        <v>11</v>
      </c>
      <c r="F5928" s="196" t="s">
        <v>11</v>
      </c>
      <c r="G5928" s="196">
        <v>105565</v>
      </c>
      <c r="H5928" s="196" t="s">
        <v>6102</v>
      </c>
      <c r="I5928" s="196" t="s">
        <v>15</v>
      </c>
      <c r="J5928" s="196" t="s">
        <v>62</v>
      </c>
      <c r="K5928" s="197">
        <v>6.46</v>
      </c>
      <c r="L5928" s="196" t="s">
        <v>63</v>
      </c>
      <c r="M5928"/>
    </row>
    <row r="5929" spans="1:13" ht="13.5" x14ac:dyDescent="0.25">
      <c r="A5929" s="196" t="s">
        <v>14</v>
      </c>
      <c r="B5929" s="196" t="s">
        <v>5870</v>
      </c>
      <c r="C5929" s="196" t="s">
        <v>6103</v>
      </c>
      <c r="D5929" s="196" t="s">
        <v>6104</v>
      </c>
      <c r="E5929" s="197" t="s">
        <v>11</v>
      </c>
      <c r="F5929" s="196" t="s">
        <v>11</v>
      </c>
      <c r="G5929" s="196">
        <v>93367</v>
      </c>
      <c r="H5929" s="196" t="s">
        <v>6105</v>
      </c>
      <c r="I5929" s="196" t="s">
        <v>15</v>
      </c>
      <c r="J5929" s="196" t="s">
        <v>62</v>
      </c>
      <c r="K5929" s="197">
        <v>24.87</v>
      </c>
      <c r="L5929" s="196" t="s">
        <v>63</v>
      </c>
      <c r="M5929"/>
    </row>
    <row r="5930" spans="1:13" ht="13.5" x14ac:dyDescent="0.25">
      <c r="A5930" s="196" t="s">
        <v>14</v>
      </c>
      <c r="B5930" s="196" t="s">
        <v>5870</v>
      </c>
      <c r="C5930" s="196" t="s">
        <v>6103</v>
      </c>
      <c r="D5930" s="196" t="s">
        <v>6104</v>
      </c>
      <c r="E5930" s="197" t="s">
        <v>11</v>
      </c>
      <c r="F5930" s="196" t="s">
        <v>11</v>
      </c>
      <c r="G5930" s="196">
        <v>93368</v>
      </c>
      <c r="H5930" s="196" t="s">
        <v>6106</v>
      </c>
      <c r="I5930" s="196" t="s">
        <v>15</v>
      </c>
      <c r="J5930" s="196" t="s">
        <v>62</v>
      </c>
      <c r="K5930" s="197">
        <v>21.79</v>
      </c>
      <c r="L5930" s="196" t="s">
        <v>63</v>
      </c>
      <c r="M5930"/>
    </row>
    <row r="5931" spans="1:13" ht="13.5" x14ac:dyDescent="0.25">
      <c r="A5931" s="196" t="s">
        <v>14</v>
      </c>
      <c r="B5931" s="196" t="s">
        <v>5870</v>
      </c>
      <c r="C5931" s="196" t="s">
        <v>6103</v>
      </c>
      <c r="D5931" s="196" t="s">
        <v>6104</v>
      </c>
      <c r="E5931" s="197" t="s">
        <v>11</v>
      </c>
      <c r="F5931" s="196" t="s">
        <v>11</v>
      </c>
      <c r="G5931" s="196">
        <v>93369</v>
      </c>
      <c r="H5931" s="196" t="s">
        <v>6107</v>
      </c>
      <c r="I5931" s="196" t="s">
        <v>15</v>
      </c>
      <c r="J5931" s="196" t="s">
        <v>62</v>
      </c>
      <c r="K5931" s="197">
        <v>17.920000000000002</v>
      </c>
      <c r="L5931" s="196" t="s">
        <v>63</v>
      </c>
      <c r="M5931"/>
    </row>
    <row r="5932" spans="1:13" ht="13.5" x14ac:dyDescent="0.25">
      <c r="A5932" s="196" t="s">
        <v>14</v>
      </c>
      <c r="B5932" s="196" t="s">
        <v>5870</v>
      </c>
      <c r="C5932" s="196" t="s">
        <v>6103</v>
      </c>
      <c r="D5932" s="196" t="s">
        <v>6104</v>
      </c>
      <c r="E5932" s="197" t="s">
        <v>11</v>
      </c>
      <c r="F5932" s="196" t="s">
        <v>11</v>
      </c>
      <c r="G5932" s="196">
        <v>93372</v>
      </c>
      <c r="H5932" s="196" t="s">
        <v>6108</v>
      </c>
      <c r="I5932" s="196" t="s">
        <v>15</v>
      </c>
      <c r="J5932" s="196" t="s">
        <v>62</v>
      </c>
      <c r="K5932" s="197">
        <v>17.22</v>
      </c>
      <c r="L5932" s="196" t="s">
        <v>63</v>
      </c>
      <c r="M5932"/>
    </row>
    <row r="5933" spans="1:13" ht="13.5" x14ac:dyDescent="0.25">
      <c r="A5933" s="196" t="s">
        <v>14</v>
      </c>
      <c r="B5933" s="196" t="s">
        <v>5870</v>
      </c>
      <c r="C5933" s="196" t="s">
        <v>6103</v>
      </c>
      <c r="D5933" s="196" t="s">
        <v>6104</v>
      </c>
      <c r="E5933" s="197" t="s">
        <v>11</v>
      </c>
      <c r="F5933" s="196" t="s">
        <v>11</v>
      </c>
      <c r="G5933" s="196">
        <v>93373</v>
      </c>
      <c r="H5933" s="196" t="s">
        <v>6109</v>
      </c>
      <c r="I5933" s="196" t="s">
        <v>15</v>
      </c>
      <c r="J5933" s="196" t="s">
        <v>62</v>
      </c>
      <c r="K5933" s="197">
        <v>14.77</v>
      </c>
      <c r="L5933" s="196" t="s">
        <v>63</v>
      </c>
      <c r="M5933"/>
    </row>
    <row r="5934" spans="1:13" ht="13.5" x14ac:dyDescent="0.25">
      <c r="A5934" s="196" t="s">
        <v>14</v>
      </c>
      <c r="B5934" s="196" t="s">
        <v>5870</v>
      </c>
      <c r="C5934" s="196" t="s">
        <v>6103</v>
      </c>
      <c r="D5934" s="196" t="s">
        <v>6104</v>
      </c>
      <c r="E5934" s="197" t="s">
        <v>11</v>
      </c>
      <c r="F5934" s="196" t="s">
        <v>11</v>
      </c>
      <c r="G5934" s="196">
        <v>93378</v>
      </c>
      <c r="H5934" s="196" t="s">
        <v>6110</v>
      </c>
      <c r="I5934" s="196" t="s">
        <v>15</v>
      </c>
      <c r="J5934" s="196" t="s">
        <v>62</v>
      </c>
      <c r="K5934" s="197">
        <v>25.58</v>
      </c>
      <c r="L5934" s="196" t="s">
        <v>63</v>
      </c>
      <c r="M5934"/>
    </row>
    <row r="5935" spans="1:13" ht="13.5" x14ac:dyDescent="0.25">
      <c r="A5935" s="196" t="s">
        <v>14</v>
      </c>
      <c r="B5935" s="196" t="s">
        <v>5870</v>
      </c>
      <c r="C5935" s="196" t="s">
        <v>6103</v>
      </c>
      <c r="D5935" s="196" t="s">
        <v>6104</v>
      </c>
      <c r="E5935" s="197" t="s">
        <v>11</v>
      </c>
      <c r="F5935" s="196" t="s">
        <v>11</v>
      </c>
      <c r="G5935" s="196">
        <v>93379</v>
      </c>
      <c r="H5935" s="196" t="s">
        <v>6111</v>
      </c>
      <c r="I5935" s="196" t="s">
        <v>15</v>
      </c>
      <c r="J5935" s="196" t="s">
        <v>62</v>
      </c>
      <c r="K5935" s="197">
        <v>19.63</v>
      </c>
      <c r="L5935" s="196" t="s">
        <v>63</v>
      </c>
      <c r="M5935"/>
    </row>
    <row r="5936" spans="1:13" ht="13.5" x14ac:dyDescent="0.25">
      <c r="A5936" s="196" t="s">
        <v>14</v>
      </c>
      <c r="B5936" s="196" t="s">
        <v>5870</v>
      </c>
      <c r="C5936" s="196" t="s">
        <v>6103</v>
      </c>
      <c r="D5936" s="196" t="s">
        <v>6104</v>
      </c>
      <c r="E5936" s="197" t="s">
        <v>11</v>
      </c>
      <c r="F5936" s="196" t="s">
        <v>11</v>
      </c>
      <c r="G5936" s="196">
        <v>93380</v>
      </c>
      <c r="H5936" s="196" t="s">
        <v>6112</v>
      </c>
      <c r="I5936" s="196" t="s">
        <v>15</v>
      </c>
      <c r="J5936" s="196" t="s">
        <v>62</v>
      </c>
      <c r="K5936" s="197">
        <v>16.7</v>
      </c>
      <c r="L5936" s="196" t="s">
        <v>63</v>
      </c>
      <c r="M5936"/>
    </row>
    <row r="5937" spans="1:13" ht="13.5" x14ac:dyDescent="0.25">
      <c r="A5937" s="196" t="s">
        <v>14</v>
      </c>
      <c r="B5937" s="196" t="s">
        <v>5870</v>
      </c>
      <c r="C5937" s="196" t="s">
        <v>6103</v>
      </c>
      <c r="D5937" s="196" t="s">
        <v>6104</v>
      </c>
      <c r="E5937" s="197" t="s">
        <v>11</v>
      </c>
      <c r="F5937" s="196" t="s">
        <v>11</v>
      </c>
      <c r="G5937" s="196">
        <v>93381</v>
      </c>
      <c r="H5937" s="196" t="s">
        <v>6113</v>
      </c>
      <c r="I5937" s="196" t="s">
        <v>15</v>
      </c>
      <c r="J5937" s="196" t="s">
        <v>62</v>
      </c>
      <c r="K5937" s="197">
        <v>13.51</v>
      </c>
      <c r="L5937" s="196" t="s">
        <v>63</v>
      </c>
      <c r="M5937"/>
    </row>
    <row r="5938" spans="1:13" ht="13.5" hidden="1" x14ac:dyDescent="0.25">
      <c r="A5938" s="196" t="s">
        <v>14</v>
      </c>
      <c r="B5938" s="196" t="s">
        <v>5870</v>
      </c>
      <c r="C5938" s="196" t="s">
        <v>6103</v>
      </c>
      <c r="D5938" s="196" t="s">
        <v>6104</v>
      </c>
      <c r="E5938" s="197" t="s">
        <v>11</v>
      </c>
      <c r="F5938" s="196" t="s">
        <v>11</v>
      </c>
      <c r="G5938" s="196">
        <v>93382</v>
      </c>
      <c r="H5938" s="196" t="s">
        <v>6114</v>
      </c>
      <c r="I5938" s="196" t="s">
        <v>15</v>
      </c>
      <c r="J5938" s="196" t="s">
        <v>62</v>
      </c>
      <c r="K5938" s="197">
        <v>32.78</v>
      </c>
      <c r="L5938" s="196" t="s">
        <v>63</v>
      </c>
      <c r="M5938"/>
    </row>
    <row r="5939" spans="1:13" ht="13.5" x14ac:dyDescent="0.25">
      <c r="A5939" s="196" t="s">
        <v>14</v>
      </c>
      <c r="B5939" s="196" t="s">
        <v>5870</v>
      </c>
      <c r="C5939" s="196" t="s">
        <v>6103</v>
      </c>
      <c r="D5939" s="196" t="s">
        <v>6104</v>
      </c>
      <c r="E5939" s="197" t="s">
        <v>11</v>
      </c>
      <c r="F5939" s="196" t="s">
        <v>11</v>
      </c>
      <c r="G5939" s="196">
        <v>104728</v>
      </c>
      <c r="H5939" s="196" t="s">
        <v>6115</v>
      </c>
      <c r="I5939" s="196" t="s">
        <v>15</v>
      </c>
      <c r="J5939" s="196" t="s">
        <v>62</v>
      </c>
      <c r="K5939" s="197">
        <v>20.7</v>
      </c>
      <c r="L5939" s="196" t="s">
        <v>63</v>
      </c>
      <c r="M5939"/>
    </row>
    <row r="5940" spans="1:13" ht="13.5" x14ac:dyDescent="0.25">
      <c r="A5940" s="196" t="s">
        <v>14</v>
      </c>
      <c r="B5940" s="196" t="s">
        <v>5870</v>
      </c>
      <c r="C5940" s="196" t="s">
        <v>6103</v>
      </c>
      <c r="D5940" s="196" t="s">
        <v>6104</v>
      </c>
      <c r="E5940" s="197" t="s">
        <v>11</v>
      </c>
      <c r="F5940" s="196" t="s">
        <v>11</v>
      </c>
      <c r="G5940" s="196">
        <v>104729</v>
      </c>
      <c r="H5940" s="196" t="s">
        <v>6116</v>
      </c>
      <c r="I5940" s="196" t="s">
        <v>15</v>
      </c>
      <c r="J5940" s="196" t="s">
        <v>62</v>
      </c>
      <c r="K5940" s="197">
        <v>17.63</v>
      </c>
      <c r="L5940" s="196" t="s">
        <v>63</v>
      </c>
      <c r="M5940"/>
    </row>
    <row r="5941" spans="1:13" ht="13.5" x14ac:dyDescent="0.25">
      <c r="A5941" s="196" t="s">
        <v>14</v>
      </c>
      <c r="B5941" s="196" t="s">
        <v>5870</v>
      </c>
      <c r="C5941" s="196" t="s">
        <v>6103</v>
      </c>
      <c r="D5941" s="196" t="s">
        <v>6104</v>
      </c>
      <c r="E5941" s="197" t="s">
        <v>11</v>
      </c>
      <c r="F5941" s="196" t="s">
        <v>11</v>
      </c>
      <c r="G5941" s="196">
        <v>104730</v>
      </c>
      <c r="H5941" s="196" t="s">
        <v>6117</v>
      </c>
      <c r="I5941" s="196" t="s">
        <v>15</v>
      </c>
      <c r="J5941" s="196" t="s">
        <v>62</v>
      </c>
      <c r="K5941" s="197">
        <v>13.77</v>
      </c>
      <c r="L5941" s="196" t="s">
        <v>63</v>
      </c>
      <c r="M5941"/>
    </row>
    <row r="5942" spans="1:13" ht="13.5" x14ac:dyDescent="0.25">
      <c r="A5942" s="196" t="s">
        <v>14</v>
      </c>
      <c r="B5942" s="196" t="s">
        <v>5870</v>
      </c>
      <c r="C5942" s="196" t="s">
        <v>6103</v>
      </c>
      <c r="D5942" s="196" t="s">
        <v>6104</v>
      </c>
      <c r="E5942" s="197" t="s">
        <v>11</v>
      </c>
      <c r="F5942" s="196" t="s">
        <v>11</v>
      </c>
      <c r="G5942" s="196">
        <v>104731</v>
      </c>
      <c r="H5942" s="196" t="s">
        <v>6118</v>
      </c>
      <c r="I5942" s="196" t="s">
        <v>15</v>
      </c>
      <c r="J5942" s="196" t="s">
        <v>62</v>
      </c>
      <c r="K5942" s="197">
        <v>13.06</v>
      </c>
      <c r="L5942" s="196" t="s">
        <v>63</v>
      </c>
      <c r="M5942"/>
    </row>
    <row r="5943" spans="1:13" ht="13.5" x14ac:dyDescent="0.25">
      <c r="A5943" s="196" t="s">
        <v>14</v>
      </c>
      <c r="B5943" s="196" t="s">
        <v>5870</v>
      </c>
      <c r="C5943" s="196" t="s">
        <v>6103</v>
      </c>
      <c r="D5943" s="196" t="s">
        <v>6104</v>
      </c>
      <c r="E5943" s="197" t="s">
        <v>11</v>
      </c>
      <c r="F5943" s="196" t="s">
        <v>11</v>
      </c>
      <c r="G5943" s="196">
        <v>104732</v>
      </c>
      <c r="H5943" s="196" t="s">
        <v>6119</v>
      </c>
      <c r="I5943" s="196" t="s">
        <v>15</v>
      </c>
      <c r="J5943" s="196" t="s">
        <v>62</v>
      </c>
      <c r="K5943" s="197">
        <v>10.61</v>
      </c>
      <c r="L5943" s="196" t="s">
        <v>63</v>
      </c>
      <c r="M5943"/>
    </row>
    <row r="5944" spans="1:13" ht="13.5" x14ac:dyDescent="0.25">
      <c r="A5944" s="196" t="s">
        <v>14</v>
      </c>
      <c r="B5944" s="196" t="s">
        <v>5870</v>
      </c>
      <c r="C5944" s="196" t="s">
        <v>6103</v>
      </c>
      <c r="D5944" s="196" t="s">
        <v>6104</v>
      </c>
      <c r="E5944" s="197" t="s">
        <v>11</v>
      </c>
      <c r="F5944" s="196" t="s">
        <v>11</v>
      </c>
      <c r="G5944" s="196">
        <v>104733</v>
      </c>
      <c r="H5944" s="196" t="s">
        <v>6120</v>
      </c>
      <c r="I5944" s="196" t="s">
        <v>15</v>
      </c>
      <c r="J5944" s="196" t="s">
        <v>62</v>
      </c>
      <c r="K5944" s="197">
        <v>21.34</v>
      </c>
      <c r="L5944" s="196" t="s">
        <v>63</v>
      </c>
      <c r="M5944"/>
    </row>
    <row r="5945" spans="1:13" ht="13.5" x14ac:dyDescent="0.25">
      <c r="A5945" s="196" t="s">
        <v>14</v>
      </c>
      <c r="B5945" s="196" t="s">
        <v>5870</v>
      </c>
      <c r="C5945" s="196" t="s">
        <v>6103</v>
      </c>
      <c r="D5945" s="196" t="s">
        <v>6104</v>
      </c>
      <c r="E5945" s="197" t="s">
        <v>11</v>
      </c>
      <c r="F5945" s="196" t="s">
        <v>11</v>
      </c>
      <c r="G5945" s="196">
        <v>104734</v>
      </c>
      <c r="H5945" s="196" t="s">
        <v>6121</v>
      </c>
      <c r="I5945" s="196" t="s">
        <v>15</v>
      </c>
      <c r="J5945" s="196" t="s">
        <v>62</v>
      </c>
      <c r="K5945" s="197">
        <v>15.43</v>
      </c>
      <c r="L5945" s="196" t="s">
        <v>63</v>
      </c>
      <c r="M5945"/>
    </row>
    <row r="5946" spans="1:13" ht="13.5" x14ac:dyDescent="0.25">
      <c r="A5946" s="196" t="s">
        <v>14</v>
      </c>
      <c r="B5946" s="196" t="s">
        <v>5870</v>
      </c>
      <c r="C5946" s="196" t="s">
        <v>6103</v>
      </c>
      <c r="D5946" s="196" t="s">
        <v>6104</v>
      </c>
      <c r="E5946" s="197" t="s">
        <v>11</v>
      </c>
      <c r="F5946" s="196" t="s">
        <v>11</v>
      </c>
      <c r="G5946" s="196">
        <v>104735</v>
      </c>
      <c r="H5946" s="196" t="s">
        <v>6122</v>
      </c>
      <c r="I5946" s="196" t="s">
        <v>15</v>
      </c>
      <c r="J5946" s="196" t="s">
        <v>62</v>
      </c>
      <c r="K5946" s="197">
        <v>12.53</v>
      </c>
      <c r="L5946" s="196" t="s">
        <v>63</v>
      </c>
      <c r="M5946"/>
    </row>
    <row r="5947" spans="1:13" ht="13.5" x14ac:dyDescent="0.25">
      <c r="A5947" s="196" t="s">
        <v>14</v>
      </c>
      <c r="B5947" s="196" t="s">
        <v>5870</v>
      </c>
      <c r="C5947" s="196" t="s">
        <v>6103</v>
      </c>
      <c r="D5947" s="196" t="s">
        <v>6104</v>
      </c>
      <c r="E5947" s="197" t="s">
        <v>11</v>
      </c>
      <c r="F5947" s="196" t="s">
        <v>11</v>
      </c>
      <c r="G5947" s="196">
        <v>104736</v>
      </c>
      <c r="H5947" s="196" t="s">
        <v>6123</v>
      </c>
      <c r="I5947" s="196" t="s">
        <v>15</v>
      </c>
      <c r="J5947" s="196" t="s">
        <v>62</v>
      </c>
      <c r="K5947" s="197">
        <v>9.35</v>
      </c>
      <c r="L5947" s="196" t="s">
        <v>63</v>
      </c>
      <c r="M5947"/>
    </row>
    <row r="5948" spans="1:13" ht="13.5" hidden="1" x14ac:dyDescent="0.25">
      <c r="A5948" s="196" t="s">
        <v>14</v>
      </c>
      <c r="B5948" s="196" t="s">
        <v>5870</v>
      </c>
      <c r="C5948" s="196" t="s">
        <v>6103</v>
      </c>
      <c r="D5948" s="196" t="s">
        <v>6104</v>
      </c>
      <c r="E5948" s="197" t="s">
        <v>11</v>
      </c>
      <c r="F5948" s="196" t="s">
        <v>11</v>
      </c>
      <c r="G5948" s="196">
        <v>104737</v>
      </c>
      <c r="H5948" s="196" t="s">
        <v>6124</v>
      </c>
      <c r="I5948" s="196" t="s">
        <v>15</v>
      </c>
      <c r="J5948" s="196" t="s">
        <v>62</v>
      </c>
      <c r="K5948" s="197">
        <v>28.54</v>
      </c>
      <c r="L5948" s="196" t="s">
        <v>63</v>
      </c>
      <c r="M5948"/>
    </row>
    <row r="5949" spans="1:13" ht="13.5" x14ac:dyDescent="0.25">
      <c r="A5949" s="196" t="s">
        <v>14</v>
      </c>
      <c r="B5949" s="196" t="s">
        <v>5870</v>
      </c>
      <c r="C5949" s="196" t="s">
        <v>6103</v>
      </c>
      <c r="D5949" s="196" t="s">
        <v>6104</v>
      </c>
      <c r="E5949" s="197" t="s">
        <v>11</v>
      </c>
      <c r="F5949" s="196" t="s">
        <v>11</v>
      </c>
      <c r="G5949" s="196">
        <v>104738</v>
      </c>
      <c r="H5949" s="196" t="s">
        <v>6125</v>
      </c>
      <c r="I5949" s="196" t="s">
        <v>15</v>
      </c>
      <c r="J5949" s="196" t="s">
        <v>62</v>
      </c>
      <c r="K5949" s="197">
        <v>81.239999999999995</v>
      </c>
      <c r="L5949" s="196" t="s">
        <v>63</v>
      </c>
      <c r="M5949"/>
    </row>
    <row r="5950" spans="1:13" ht="13.5" x14ac:dyDescent="0.25">
      <c r="A5950" s="196" t="s">
        <v>14</v>
      </c>
      <c r="B5950" s="196" t="s">
        <v>5870</v>
      </c>
      <c r="C5950" s="196" t="s">
        <v>6103</v>
      </c>
      <c r="D5950" s="196" t="s">
        <v>6104</v>
      </c>
      <c r="E5950" s="197" t="s">
        <v>11</v>
      </c>
      <c r="F5950" s="196" t="s">
        <v>11</v>
      </c>
      <c r="G5950" s="196">
        <v>104739</v>
      </c>
      <c r="H5950" s="196" t="s">
        <v>6126</v>
      </c>
      <c r="I5950" s="196" t="s">
        <v>15</v>
      </c>
      <c r="J5950" s="196" t="s">
        <v>62</v>
      </c>
      <c r="K5950" s="197">
        <v>83.53</v>
      </c>
      <c r="L5950" s="196" t="s">
        <v>63</v>
      </c>
      <c r="M5950"/>
    </row>
    <row r="5951" spans="1:13" ht="13.5" x14ac:dyDescent="0.25">
      <c r="A5951" s="196" t="s">
        <v>14</v>
      </c>
      <c r="B5951" s="196" t="s">
        <v>5870</v>
      </c>
      <c r="C5951" s="196" t="s">
        <v>6103</v>
      </c>
      <c r="D5951" s="196" t="s">
        <v>6104</v>
      </c>
      <c r="E5951" s="197" t="s">
        <v>11</v>
      </c>
      <c r="F5951" s="196" t="s">
        <v>11</v>
      </c>
      <c r="G5951" s="196">
        <v>104740</v>
      </c>
      <c r="H5951" s="196" t="s">
        <v>6127</v>
      </c>
      <c r="I5951" s="196" t="s">
        <v>15</v>
      </c>
      <c r="J5951" s="196" t="s">
        <v>62</v>
      </c>
      <c r="K5951" s="197">
        <v>29.37</v>
      </c>
      <c r="L5951" s="196" t="s">
        <v>63</v>
      </c>
      <c r="M5951"/>
    </row>
    <row r="5952" spans="1:13" ht="13.5" x14ac:dyDescent="0.25">
      <c r="A5952" s="196" t="s">
        <v>14</v>
      </c>
      <c r="B5952" s="196" t="s">
        <v>5870</v>
      </c>
      <c r="C5952" s="196" t="s">
        <v>6103</v>
      </c>
      <c r="D5952" s="196" t="s">
        <v>6104</v>
      </c>
      <c r="E5952" s="197" t="s">
        <v>11</v>
      </c>
      <c r="F5952" s="196" t="s">
        <v>11</v>
      </c>
      <c r="G5952" s="196">
        <v>104741</v>
      </c>
      <c r="H5952" s="196" t="s">
        <v>6128</v>
      </c>
      <c r="I5952" s="196" t="s">
        <v>15</v>
      </c>
      <c r="J5952" s="196" t="s">
        <v>62</v>
      </c>
      <c r="K5952" s="197">
        <v>25.14</v>
      </c>
      <c r="L5952" s="196" t="s">
        <v>63</v>
      </c>
      <c r="M5952"/>
    </row>
    <row r="5953" spans="1:13" ht="13.5" hidden="1" x14ac:dyDescent="0.25">
      <c r="A5953" s="196" t="s">
        <v>14</v>
      </c>
      <c r="B5953" s="196" t="s">
        <v>5870</v>
      </c>
      <c r="C5953" s="196" t="s">
        <v>6103</v>
      </c>
      <c r="D5953" s="196" t="s">
        <v>6104</v>
      </c>
      <c r="E5953" s="197" t="s">
        <v>11</v>
      </c>
      <c r="F5953" s="196" t="s">
        <v>11</v>
      </c>
      <c r="G5953" s="196">
        <v>104742</v>
      </c>
      <c r="H5953" s="196" t="s">
        <v>6129</v>
      </c>
      <c r="I5953" s="196" t="s">
        <v>19</v>
      </c>
      <c r="J5953" s="196" t="s">
        <v>62</v>
      </c>
      <c r="K5953" s="197">
        <v>8.64</v>
      </c>
      <c r="L5953" s="196" t="s">
        <v>63</v>
      </c>
      <c r="M5953"/>
    </row>
    <row r="5954" spans="1:13" ht="13.5" hidden="1" x14ac:dyDescent="0.25">
      <c r="A5954" s="196" t="s">
        <v>14</v>
      </c>
      <c r="B5954" s="196" t="s">
        <v>5870</v>
      </c>
      <c r="C5954" s="196" t="s">
        <v>6130</v>
      </c>
      <c r="D5954" s="196" t="s">
        <v>6131</v>
      </c>
      <c r="E5954" s="197" t="s">
        <v>11</v>
      </c>
      <c r="F5954" s="196" t="s">
        <v>11</v>
      </c>
      <c r="G5954" s="196">
        <v>97916</v>
      </c>
      <c r="H5954" s="196" t="s">
        <v>6132</v>
      </c>
      <c r="I5954" s="196" t="s">
        <v>6133</v>
      </c>
      <c r="J5954" s="196" t="s">
        <v>62</v>
      </c>
      <c r="K5954" s="197">
        <v>2.63</v>
      </c>
      <c r="L5954" s="196" t="s">
        <v>63</v>
      </c>
      <c r="M5954"/>
    </row>
    <row r="5955" spans="1:13" ht="13.5" hidden="1" x14ac:dyDescent="0.25">
      <c r="A5955" s="196" t="s">
        <v>14</v>
      </c>
      <c r="B5955" s="196" t="s">
        <v>5870</v>
      </c>
      <c r="C5955" s="196" t="s">
        <v>6130</v>
      </c>
      <c r="D5955" s="196" t="s">
        <v>6131</v>
      </c>
      <c r="E5955" s="197" t="s">
        <v>11</v>
      </c>
      <c r="F5955" s="196" t="s">
        <v>11</v>
      </c>
      <c r="G5955" s="196">
        <v>97917</v>
      </c>
      <c r="H5955" s="196" t="s">
        <v>6134</v>
      </c>
      <c r="I5955" s="196" t="s">
        <v>6133</v>
      </c>
      <c r="J5955" s="196" t="s">
        <v>62</v>
      </c>
      <c r="K5955" s="197">
        <v>2.27</v>
      </c>
      <c r="L5955" s="196" t="s">
        <v>63</v>
      </c>
      <c r="M5955"/>
    </row>
    <row r="5956" spans="1:13" ht="13.5" hidden="1" x14ac:dyDescent="0.25">
      <c r="A5956" s="196" t="s">
        <v>14</v>
      </c>
      <c r="B5956" s="196" t="s">
        <v>5870</v>
      </c>
      <c r="C5956" s="196" t="s">
        <v>6130</v>
      </c>
      <c r="D5956" s="196" t="s">
        <v>6131</v>
      </c>
      <c r="E5956" s="197" t="s">
        <v>11</v>
      </c>
      <c r="F5956" s="196" t="s">
        <v>11</v>
      </c>
      <c r="G5956" s="196">
        <v>97918</v>
      </c>
      <c r="H5956" s="196" t="s">
        <v>6135</v>
      </c>
      <c r="I5956" s="196" t="s">
        <v>6133</v>
      </c>
      <c r="J5956" s="196" t="s">
        <v>62</v>
      </c>
      <c r="K5956" s="197">
        <v>2.08</v>
      </c>
      <c r="L5956" s="196" t="s">
        <v>63</v>
      </c>
      <c r="M5956"/>
    </row>
    <row r="5957" spans="1:13" ht="13.5" hidden="1" x14ac:dyDescent="0.25">
      <c r="A5957" s="196" t="s">
        <v>14</v>
      </c>
      <c r="B5957" s="196" t="s">
        <v>5870</v>
      </c>
      <c r="C5957" s="196" t="s">
        <v>6130</v>
      </c>
      <c r="D5957" s="196" t="s">
        <v>6131</v>
      </c>
      <c r="E5957" s="197" t="s">
        <v>11</v>
      </c>
      <c r="F5957" s="196" t="s">
        <v>11</v>
      </c>
      <c r="G5957" s="196">
        <v>97919</v>
      </c>
      <c r="H5957" s="196" t="s">
        <v>6136</v>
      </c>
      <c r="I5957" s="196" t="s">
        <v>6133</v>
      </c>
      <c r="J5957" s="196" t="s">
        <v>62</v>
      </c>
      <c r="K5957" s="197">
        <v>0.82</v>
      </c>
      <c r="L5957" s="196" t="s">
        <v>63</v>
      </c>
      <c r="M5957"/>
    </row>
    <row r="5958" spans="1:13" ht="13.5" hidden="1" x14ac:dyDescent="0.25">
      <c r="A5958" s="196" t="s">
        <v>14</v>
      </c>
      <c r="B5958" s="196" t="s">
        <v>5870</v>
      </c>
      <c r="C5958" s="196" t="s">
        <v>6137</v>
      </c>
      <c r="D5958" s="196" t="s">
        <v>6138</v>
      </c>
      <c r="E5958" s="197" t="s">
        <v>11</v>
      </c>
      <c r="F5958" s="196" t="s">
        <v>11</v>
      </c>
      <c r="G5958" s="196">
        <v>101616</v>
      </c>
      <c r="H5958" s="196" t="s">
        <v>6139</v>
      </c>
      <c r="I5958" s="196" t="s">
        <v>19</v>
      </c>
      <c r="J5958" s="196" t="s">
        <v>62</v>
      </c>
      <c r="K5958" s="197">
        <v>8.16</v>
      </c>
      <c r="L5958" s="196" t="s">
        <v>63</v>
      </c>
      <c r="M5958"/>
    </row>
    <row r="5959" spans="1:13" ht="13.5" hidden="1" x14ac:dyDescent="0.25">
      <c r="A5959" s="196" t="s">
        <v>14</v>
      </c>
      <c r="B5959" s="196" t="s">
        <v>5870</v>
      </c>
      <c r="C5959" s="196" t="s">
        <v>6137</v>
      </c>
      <c r="D5959" s="196" t="s">
        <v>6138</v>
      </c>
      <c r="E5959" s="197" t="s">
        <v>11</v>
      </c>
      <c r="F5959" s="196" t="s">
        <v>11</v>
      </c>
      <c r="G5959" s="196">
        <v>101617</v>
      </c>
      <c r="H5959" s="196" t="s">
        <v>6140</v>
      </c>
      <c r="I5959" s="196" t="s">
        <v>19</v>
      </c>
      <c r="J5959" s="196" t="s">
        <v>62</v>
      </c>
      <c r="K5959" s="197">
        <v>4.03</v>
      </c>
      <c r="L5959" s="196" t="s">
        <v>63</v>
      </c>
      <c r="M5959"/>
    </row>
    <row r="5960" spans="1:13" ht="13.5" hidden="1" x14ac:dyDescent="0.25">
      <c r="A5960" s="196" t="s">
        <v>14</v>
      </c>
      <c r="B5960" s="196" t="s">
        <v>5870</v>
      </c>
      <c r="C5960" s="196" t="s">
        <v>6137</v>
      </c>
      <c r="D5960" s="196" t="s">
        <v>6138</v>
      </c>
      <c r="E5960" s="197" t="s">
        <v>11</v>
      </c>
      <c r="F5960" s="196" t="s">
        <v>11</v>
      </c>
      <c r="G5960" s="196">
        <v>101618</v>
      </c>
      <c r="H5960" s="196" t="s">
        <v>6141</v>
      </c>
      <c r="I5960" s="196" t="s">
        <v>15</v>
      </c>
      <c r="J5960" s="196" t="s">
        <v>62</v>
      </c>
      <c r="K5960" s="197">
        <v>247.92</v>
      </c>
      <c r="L5960" s="196" t="s">
        <v>63</v>
      </c>
      <c r="M5960"/>
    </row>
    <row r="5961" spans="1:13" ht="13.5" hidden="1" x14ac:dyDescent="0.25">
      <c r="A5961" s="196" t="s">
        <v>14</v>
      </c>
      <c r="B5961" s="196" t="s">
        <v>5870</v>
      </c>
      <c r="C5961" s="196" t="s">
        <v>6137</v>
      </c>
      <c r="D5961" s="196" t="s">
        <v>6138</v>
      </c>
      <c r="E5961" s="197" t="s">
        <v>11</v>
      </c>
      <c r="F5961" s="196" t="s">
        <v>11</v>
      </c>
      <c r="G5961" s="196">
        <v>101619</v>
      </c>
      <c r="H5961" s="196" t="s">
        <v>6142</v>
      </c>
      <c r="I5961" s="196" t="s">
        <v>15</v>
      </c>
      <c r="J5961" s="196" t="s">
        <v>62</v>
      </c>
      <c r="K5961" s="197">
        <v>297.55</v>
      </c>
      <c r="L5961" s="196" t="s">
        <v>63</v>
      </c>
      <c r="M5961"/>
    </row>
    <row r="5962" spans="1:13" ht="13.5" hidden="1" x14ac:dyDescent="0.25">
      <c r="A5962" s="196" t="s">
        <v>14</v>
      </c>
      <c r="B5962" s="196" t="s">
        <v>5870</v>
      </c>
      <c r="C5962" s="196" t="s">
        <v>6137</v>
      </c>
      <c r="D5962" s="196" t="s">
        <v>6138</v>
      </c>
      <c r="E5962" s="197" t="s">
        <v>11</v>
      </c>
      <c r="F5962" s="196" t="s">
        <v>11</v>
      </c>
      <c r="G5962" s="196">
        <v>101620</v>
      </c>
      <c r="H5962" s="196" t="s">
        <v>6143</v>
      </c>
      <c r="I5962" s="196" t="s">
        <v>15</v>
      </c>
      <c r="J5962" s="196" t="s">
        <v>62</v>
      </c>
      <c r="K5962" s="197">
        <v>215.25</v>
      </c>
      <c r="L5962" s="196" t="s">
        <v>63</v>
      </c>
      <c r="M5962"/>
    </row>
    <row r="5963" spans="1:13" ht="13.5" hidden="1" x14ac:dyDescent="0.25">
      <c r="A5963" s="196" t="s">
        <v>14</v>
      </c>
      <c r="B5963" s="196" t="s">
        <v>5870</v>
      </c>
      <c r="C5963" s="196" t="s">
        <v>6137</v>
      </c>
      <c r="D5963" s="196" t="s">
        <v>6138</v>
      </c>
      <c r="E5963" s="197" t="s">
        <v>11</v>
      </c>
      <c r="F5963" s="196" t="s">
        <v>11</v>
      </c>
      <c r="G5963" s="196">
        <v>101621</v>
      </c>
      <c r="H5963" s="196" t="s">
        <v>6144</v>
      </c>
      <c r="I5963" s="196" t="s">
        <v>15</v>
      </c>
      <c r="J5963" s="196" t="s">
        <v>62</v>
      </c>
      <c r="K5963" s="197">
        <v>264.87</v>
      </c>
      <c r="L5963" s="196" t="s">
        <v>63</v>
      </c>
      <c r="M5963"/>
    </row>
    <row r="5964" spans="1:13" ht="13.5" hidden="1" x14ac:dyDescent="0.25">
      <c r="A5964" s="196" t="s">
        <v>14</v>
      </c>
      <c r="B5964" s="196" t="s">
        <v>5870</v>
      </c>
      <c r="C5964" s="196" t="s">
        <v>6137</v>
      </c>
      <c r="D5964" s="196" t="s">
        <v>6138</v>
      </c>
      <c r="E5964" s="197" t="s">
        <v>11</v>
      </c>
      <c r="F5964" s="196" t="s">
        <v>11</v>
      </c>
      <c r="G5964" s="196">
        <v>101622</v>
      </c>
      <c r="H5964" s="196" t="s">
        <v>6145</v>
      </c>
      <c r="I5964" s="196" t="s">
        <v>15</v>
      </c>
      <c r="J5964" s="196" t="s">
        <v>62</v>
      </c>
      <c r="K5964" s="197">
        <v>201.37</v>
      </c>
      <c r="L5964" s="196" t="s">
        <v>63</v>
      </c>
      <c r="M5964"/>
    </row>
    <row r="5965" spans="1:13" ht="13.5" hidden="1" x14ac:dyDescent="0.25">
      <c r="A5965" s="196" t="s">
        <v>14</v>
      </c>
      <c r="B5965" s="196" t="s">
        <v>5870</v>
      </c>
      <c r="C5965" s="196" t="s">
        <v>6137</v>
      </c>
      <c r="D5965" s="196" t="s">
        <v>6138</v>
      </c>
      <c r="E5965" s="197" t="s">
        <v>11</v>
      </c>
      <c r="F5965" s="196" t="s">
        <v>11</v>
      </c>
      <c r="G5965" s="196">
        <v>101623</v>
      </c>
      <c r="H5965" s="196" t="s">
        <v>6146</v>
      </c>
      <c r="I5965" s="196" t="s">
        <v>15</v>
      </c>
      <c r="J5965" s="196" t="s">
        <v>62</v>
      </c>
      <c r="K5965" s="197">
        <v>240.15</v>
      </c>
      <c r="L5965" s="196" t="s">
        <v>63</v>
      </c>
      <c r="M5965"/>
    </row>
    <row r="5966" spans="1:13" ht="13.5" hidden="1" x14ac:dyDescent="0.25">
      <c r="A5966" s="196" t="s">
        <v>14</v>
      </c>
      <c r="B5966" s="196" t="s">
        <v>5870</v>
      </c>
      <c r="C5966" s="196" t="s">
        <v>6137</v>
      </c>
      <c r="D5966" s="196" t="s">
        <v>6138</v>
      </c>
      <c r="E5966" s="197" t="s">
        <v>11</v>
      </c>
      <c r="F5966" s="196" t="s">
        <v>11</v>
      </c>
      <c r="G5966" s="196">
        <v>101624</v>
      </c>
      <c r="H5966" s="196" t="s">
        <v>6147</v>
      </c>
      <c r="I5966" s="196" t="s">
        <v>15</v>
      </c>
      <c r="J5966" s="196" t="s">
        <v>62</v>
      </c>
      <c r="K5966" s="197">
        <v>185.67</v>
      </c>
      <c r="L5966" s="196" t="s">
        <v>63</v>
      </c>
      <c r="M5966"/>
    </row>
    <row r="5967" spans="1:13" ht="13.5" hidden="1" x14ac:dyDescent="0.25">
      <c r="A5967" s="196" t="s">
        <v>14</v>
      </c>
      <c r="B5967" s="196" t="s">
        <v>5870</v>
      </c>
      <c r="C5967" s="196" t="s">
        <v>6137</v>
      </c>
      <c r="D5967" s="196" t="s">
        <v>6138</v>
      </c>
      <c r="E5967" s="197" t="s">
        <v>11</v>
      </c>
      <c r="F5967" s="196" t="s">
        <v>11</v>
      </c>
      <c r="G5967" s="196">
        <v>101625</v>
      </c>
      <c r="H5967" s="196" t="s">
        <v>6148</v>
      </c>
      <c r="I5967" s="196" t="s">
        <v>15</v>
      </c>
      <c r="J5967" s="196" t="s">
        <v>62</v>
      </c>
      <c r="K5967" s="197">
        <v>153.77000000000001</v>
      </c>
      <c r="L5967" s="196" t="s">
        <v>63</v>
      </c>
      <c r="M5967"/>
    </row>
    <row r="5968" spans="1:13" ht="13.5" hidden="1" x14ac:dyDescent="0.25">
      <c r="A5968" s="196" t="s">
        <v>6149</v>
      </c>
      <c r="B5968" s="196" t="s">
        <v>6150</v>
      </c>
      <c r="C5968" s="196" t="s">
        <v>6151</v>
      </c>
      <c r="D5968" s="196" t="s">
        <v>6152</v>
      </c>
      <c r="E5968" s="197" t="s">
        <v>11</v>
      </c>
      <c r="F5968" s="196" t="s">
        <v>11</v>
      </c>
      <c r="G5968" s="196">
        <v>101159</v>
      </c>
      <c r="H5968" s="196" t="s">
        <v>6153</v>
      </c>
      <c r="I5968" s="196" t="s">
        <v>19</v>
      </c>
      <c r="J5968" s="196" t="s">
        <v>62</v>
      </c>
      <c r="K5968" s="197">
        <v>148.41</v>
      </c>
      <c r="L5968" s="196" t="s">
        <v>63</v>
      </c>
      <c r="M5968"/>
    </row>
    <row r="5969" spans="1:13" ht="13.5" hidden="1" x14ac:dyDescent="0.25">
      <c r="A5969" s="196" t="s">
        <v>6149</v>
      </c>
      <c r="B5969" s="196" t="s">
        <v>6150</v>
      </c>
      <c r="C5969" s="196" t="s">
        <v>6151</v>
      </c>
      <c r="D5969" s="196" t="s">
        <v>6152</v>
      </c>
      <c r="E5969" s="197" t="s">
        <v>11</v>
      </c>
      <c r="F5969" s="196" t="s">
        <v>11</v>
      </c>
      <c r="G5969" s="196">
        <v>103322</v>
      </c>
      <c r="H5969" s="196" t="s">
        <v>6154</v>
      </c>
      <c r="I5969" s="196" t="s">
        <v>19</v>
      </c>
      <c r="J5969" s="196" t="s">
        <v>62</v>
      </c>
      <c r="K5969" s="197">
        <v>62.18</v>
      </c>
      <c r="L5969" s="196" t="s">
        <v>63</v>
      </c>
      <c r="M5969"/>
    </row>
    <row r="5970" spans="1:13" ht="13.5" hidden="1" x14ac:dyDescent="0.25">
      <c r="A5970" s="196" t="s">
        <v>6149</v>
      </c>
      <c r="B5970" s="196" t="s">
        <v>6150</v>
      </c>
      <c r="C5970" s="196" t="s">
        <v>6151</v>
      </c>
      <c r="D5970" s="196" t="s">
        <v>6152</v>
      </c>
      <c r="E5970" s="197" t="s">
        <v>11</v>
      </c>
      <c r="F5970" s="196" t="s">
        <v>11</v>
      </c>
      <c r="G5970" s="196">
        <v>103323</v>
      </c>
      <c r="H5970" s="196" t="s">
        <v>6155</v>
      </c>
      <c r="I5970" s="196" t="s">
        <v>19</v>
      </c>
      <c r="J5970" s="196" t="s">
        <v>62</v>
      </c>
      <c r="K5970" s="197">
        <v>64.150000000000006</v>
      </c>
      <c r="L5970" s="196" t="s">
        <v>63</v>
      </c>
      <c r="M5970"/>
    </row>
    <row r="5971" spans="1:13" ht="13.5" hidden="1" x14ac:dyDescent="0.25">
      <c r="A5971" s="196" t="s">
        <v>6149</v>
      </c>
      <c r="B5971" s="196" t="s">
        <v>6150</v>
      </c>
      <c r="C5971" s="196" t="s">
        <v>6151</v>
      </c>
      <c r="D5971" s="196" t="s">
        <v>6152</v>
      </c>
      <c r="E5971" s="197" t="s">
        <v>11</v>
      </c>
      <c r="F5971" s="196" t="s">
        <v>11</v>
      </c>
      <c r="G5971" s="196">
        <v>103324</v>
      </c>
      <c r="H5971" s="196" t="s">
        <v>6156</v>
      </c>
      <c r="I5971" s="196" t="s">
        <v>19</v>
      </c>
      <c r="J5971" s="196" t="s">
        <v>62</v>
      </c>
      <c r="K5971" s="197">
        <v>83.93</v>
      </c>
      <c r="L5971" s="196" t="s">
        <v>63</v>
      </c>
      <c r="M5971"/>
    </row>
    <row r="5972" spans="1:13" ht="13.5" hidden="1" x14ac:dyDescent="0.25">
      <c r="A5972" s="196" t="s">
        <v>6149</v>
      </c>
      <c r="B5972" s="196" t="s">
        <v>6150</v>
      </c>
      <c r="C5972" s="196" t="s">
        <v>6151</v>
      </c>
      <c r="D5972" s="196" t="s">
        <v>6152</v>
      </c>
      <c r="E5972" s="197" t="s">
        <v>11</v>
      </c>
      <c r="F5972" s="196" t="s">
        <v>11</v>
      </c>
      <c r="G5972" s="196">
        <v>103325</v>
      </c>
      <c r="H5972" s="196" t="s">
        <v>6157</v>
      </c>
      <c r="I5972" s="196" t="s">
        <v>19</v>
      </c>
      <c r="J5972" s="196" t="s">
        <v>62</v>
      </c>
      <c r="K5972" s="197">
        <v>86.15</v>
      </c>
      <c r="L5972" s="196" t="s">
        <v>63</v>
      </c>
      <c r="M5972"/>
    </row>
    <row r="5973" spans="1:13" ht="13.5" hidden="1" x14ac:dyDescent="0.25">
      <c r="A5973" s="196" t="s">
        <v>6149</v>
      </c>
      <c r="B5973" s="196" t="s">
        <v>6150</v>
      </c>
      <c r="C5973" s="196" t="s">
        <v>6151</v>
      </c>
      <c r="D5973" s="196" t="s">
        <v>6152</v>
      </c>
      <c r="E5973" s="197" t="s">
        <v>11</v>
      </c>
      <c r="F5973" s="196" t="s">
        <v>11</v>
      </c>
      <c r="G5973" s="196">
        <v>103326</v>
      </c>
      <c r="H5973" s="196" t="s">
        <v>6158</v>
      </c>
      <c r="I5973" s="196" t="s">
        <v>19</v>
      </c>
      <c r="J5973" s="196" t="s">
        <v>62</v>
      </c>
      <c r="K5973" s="197">
        <v>98.61</v>
      </c>
      <c r="L5973" s="196" t="s">
        <v>63</v>
      </c>
      <c r="M5973"/>
    </row>
    <row r="5974" spans="1:13" ht="13.5" hidden="1" x14ac:dyDescent="0.25">
      <c r="A5974" s="196" t="s">
        <v>6149</v>
      </c>
      <c r="B5974" s="196" t="s">
        <v>6150</v>
      </c>
      <c r="C5974" s="196" t="s">
        <v>6151</v>
      </c>
      <c r="D5974" s="196" t="s">
        <v>6152</v>
      </c>
      <c r="E5974" s="197" t="s">
        <v>11</v>
      </c>
      <c r="F5974" s="196" t="s">
        <v>11</v>
      </c>
      <c r="G5974" s="196">
        <v>103327</v>
      </c>
      <c r="H5974" s="196" t="s">
        <v>6159</v>
      </c>
      <c r="I5974" s="196" t="s">
        <v>19</v>
      </c>
      <c r="J5974" s="196" t="s">
        <v>62</v>
      </c>
      <c r="K5974" s="197">
        <v>101.22</v>
      </c>
      <c r="L5974" s="196" t="s">
        <v>63</v>
      </c>
      <c r="M5974"/>
    </row>
    <row r="5975" spans="1:13" ht="13.5" hidden="1" x14ac:dyDescent="0.25">
      <c r="A5975" s="196" t="s">
        <v>6149</v>
      </c>
      <c r="B5975" s="196" t="s">
        <v>6150</v>
      </c>
      <c r="C5975" s="196" t="s">
        <v>6151</v>
      </c>
      <c r="D5975" s="196" t="s">
        <v>6152</v>
      </c>
      <c r="E5975" s="197" t="s">
        <v>11</v>
      </c>
      <c r="F5975" s="196" t="s">
        <v>11</v>
      </c>
      <c r="G5975" s="196">
        <v>103328</v>
      </c>
      <c r="H5975" s="196" t="s">
        <v>6160</v>
      </c>
      <c r="I5975" s="196" t="s">
        <v>19</v>
      </c>
      <c r="J5975" s="196" t="s">
        <v>62</v>
      </c>
      <c r="K5975" s="197">
        <v>106.56</v>
      </c>
      <c r="L5975" s="196" t="s">
        <v>63</v>
      </c>
      <c r="M5975"/>
    </row>
    <row r="5976" spans="1:13" ht="13.5" hidden="1" x14ac:dyDescent="0.25">
      <c r="A5976" s="196" t="s">
        <v>6149</v>
      </c>
      <c r="B5976" s="196" t="s">
        <v>6150</v>
      </c>
      <c r="C5976" s="196" t="s">
        <v>6151</v>
      </c>
      <c r="D5976" s="196" t="s">
        <v>6152</v>
      </c>
      <c r="E5976" s="197" t="s">
        <v>11</v>
      </c>
      <c r="F5976" s="196" t="s">
        <v>11</v>
      </c>
      <c r="G5976" s="196">
        <v>103329</v>
      </c>
      <c r="H5976" s="196" t="s">
        <v>6161</v>
      </c>
      <c r="I5976" s="196" t="s">
        <v>19</v>
      </c>
      <c r="J5976" s="196" t="s">
        <v>62</v>
      </c>
      <c r="K5976" s="197">
        <v>108.28</v>
      </c>
      <c r="L5976" s="196" t="s">
        <v>63</v>
      </c>
      <c r="M5976"/>
    </row>
    <row r="5977" spans="1:13" ht="13.5" hidden="1" x14ac:dyDescent="0.25">
      <c r="A5977" s="196" t="s">
        <v>6149</v>
      </c>
      <c r="B5977" s="196" t="s">
        <v>6150</v>
      </c>
      <c r="C5977" s="196" t="s">
        <v>6151</v>
      </c>
      <c r="D5977" s="196" t="s">
        <v>6152</v>
      </c>
      <c r="E5977" s="197" t="s">
        <v>11</v>
      </c>
      <c r="F5977" s="196" t="s">
        <v>11</v>
      </c>
      <c r="G5977" s="196">
        <v>103330</v>
      </c>
      <c r="H5977" s="196" t="s">
        <v>6162</v>
      </c>
      <c r="I5977" s="196" t="s">
        <v>19</v>
      </c>
      <c r="J5977" s="196" t="s">
        <v>62</v>
      </c>
      <c r="K5977" s="197">
        <v>90.71</v>
      </c>
      <c r="L5977" s="196" t="s">
        <v>63</v>
      </c>
      <c r="M5977"/>
    </row>
    <row r="5978" spans="1:13" ht="13.5" hidden="1" x14ac:dyDescent="0.25">
      <c r="A5978" s="196" t="s">
        <v>6149</v>
      </c>
      <c r="B5978" s="196" t="s">
        <v>6150</v>
      </c>
      <c r="C5978" s="196" t="s">
        <v>6151</v>
      </c>
      <c r="D5978" s="196" t="s">
        <v>6152</v>
      </c>
      <c r="E5978" s="197" t="s">
        <v>11</v>
      </c>
      <c r="F5978" s="196" t="s">
        <v>11</v>
      </c>
      <c r="G5978" s="196">
        <v>103331</v>
      </c>
      <c r="H5978" s="196" t="s">
        <v>6163</v>
      </c>
      <c r="I5978" s="196" t="s">
        <v>19</v>
      </c>
      <c r="J5978" s="196" t="s">
        <v>62</v>
      </c>
      <c r="K5978" s="197">
        <v>92.56</v>
      </c>
      <c r="L5978" s="196" t="s">
        <v>63</v>
      </c>
      <c r="M5978"/>
    </row>
    <row r="5979" spans="1:13" ht="13.5" hidden="1" x14ac:dyDescent="0.25">
      <c r="A5979" s="196" t="s">
        <v>6149</v>
      </c>
      <c r="B5979" s="196" t="s">
        <v>6150</v>
      </c>
      <c r="C5979" s="196" t="s">
        <v>6151</v>
      </c>
      <c r="D5979" s="196" t="s">
        <v>6152</v>
      </c>
      <c r="E5979" s="197" t="s">
        <v>11</v>
      </c>
      <c r="F5979" s="196" t="s">
        <v>11</v>
      </c>
      <c r="G5979" s="196">
        <v>103332</v>
      </c>
      <c r="H5979" s="196" t="s">
        <v>6164</v>
      </c>
      <c r="I5979" s="196" t="s">
        <v>19</v>
      </c>
      <c r="J5979" s="196" t="s">
        <v>62</v>
      </c>
      <c r="K5979" s="197">
        <v>137.46</v>
      </c>
      <c r="L5979" s="196" t="s">
        <v>63</v>
      </c>
      <c r="M5979"/>
    </row>
    <row r="5980" spans="1:13" ht="13.5" hidden="1" x14ac:dyDescent="0.25">
      <c r="A5980" s="196" t="s">
        <v>6149</v>
      </c>
      <c r="B5980" s="196" t="s">
        <v>6150</v>
      </c>
      <c r="C5980" s="196" t="s">
        <v>6151</v>
      </c>
      <c r="D5980" s="196" t="s">
        <v>6152</v>
      </c>
      <c r="E5980" s="197" t="s">
        <v>11</v>
      </c>
      <c r="F5980" s="196" t="s">
        <v>11</v>
      </c>
      <c r="G5980" s="196">
        <v>103333</v>
      </c>
      <c r="H5980" s="196" t="s">
        <v>6165</v>
      </c>
      <c r="I5980" s="196" t="s">
        <v>19</v>
      </c>
      <c r="J5980" s="196" t="s">
        <v>62</v>
      </c>
      <c r="K5980" s="197">
        <v>139.44999999999999</v>
      </c>
      <c r="L5980" s="196" t="s">
        <v>63</v>
      </c>
      <c r="M5980"/>
    </row>
    <row r="5981" spans="1:13" ht="13.5" hidden="1" x14ac:dyDescent="0.25">
      <c r="A5981" s="196" t="s">
        <v>6149</v>
      </c>
      <c r="B5981" s="196" t="s">
        <v>6150</v>
      </c>
      <c r="C5981" s="196" t="s">
        <v>6151</v>
      </c>
      <c r="D5981" s="196" t="s">
        <v>6152</v>
      </c>
      <c r="E5981" s="197" t="s">
        <v>11</v>
      </c>
      <c r="F5981" s="196" t="s">
        <v>11</v>
      </c>
      <c r="G5981" s="196">
        <v>103334</v>
      </c>
      <c r="H5981" s="196" t="s">
        <v>6166</v>
      </c>
      <c r="I5981" s="196" t="s">
        <v>19</v>
      </c>
      <c r="J5981" s="196" t="s">
        <v>62</v>
      </c>
      <c r="K5981" s="197">
        <v>161.47</v>
      </c>
      <c r="L5981" s="196" t="s">
        <v>63</v>
      </c>
      <c r="M5981"/>
    </row>
    <row r="5982" spans="1:13" ht="13.5" hidden="1" x14ac:dyDescent="0.25">
      <c r="A5982" s="196" t="s">
        <v>6149</v>
      </c>
      <c r="B5982" s="196" t="s">
        <v>6150</v>
      </c>
      <c r="C5982" s="196" t="s">
        <v>6151</v>
      </c>
      <c r="D5982" s="196" t="s">
        <v>6152</v>
      </c>
      <c r="E5982" s="197" t="s">
        <v>11</v>
      </c>
      <c r="F5982" s="196" t="s">
        <v>11</v>
      </c>
      <c r="G5982" s="196">
        <v>103335</v>
      </c>
      <c r="H5982" s="196" t="s">
        <v>6167</v>
      </c>
      <c r="I5982" s="196" t="s">
        <v>19</v>
      </c>
      <c r="J5982" s="196" t="s">
        <v>62</v>
      </c>
      <c r="K5982" s="197">
        <v>164.92</v>
      </c>
      <c r="L5982" s="196" t="s">
        <v>63</v>
      </c>
      <c r="M5982"/>
    </row>
    <row r="5983" spans="1:13" ht="13.5" hidden="1" x14ac:dyDescent="0.25">
      <c r="A5983" s="196" t="s">
        <v>6149</v>
      </c>
      <c r="B5983" s="196" t="s">
        <v>6150</v>
      </c>
      <c r="C5983" s="196" t="s">
        <v>6151</v>
      </c>
      <c r="D5983" s="196" t="s">
        <v>6152</v>
      </c>
      <c r="E5983" s="197" t="s">
        <v>11</v>
      </c>
      <c r="F5983" s="196" t="s">
        <v>11</v>
      </c>
      <c r="G5983" s="196">
        <v>103344</v>
      </c>
      <c r="H5983" s="196" t="s">
        <v>33404</v>
      </c>
      <c r="I5983" s="196" t="s">
        <v>19</v>
      </c>
      <c r="J5983" s="196" t="s">
        <v>62</v>
      </c>
      <c r="K5983" s="197">
        <v>88.39</v>
      </c>
      <c r="L5983" s="196" t="s">
        <v>63</v>
      </c>
      <c r="M5983"/>
    </row>
    <row r="5984" spans="1:13" ht="13.5" hidden="1" x14ac:dyDescent="0.25">
      <c r="A5984" s="196" t="s">
        <v>6149</v>
      </c>
      <c r="B5984" s="196" t="s">
        <v>6150</v>
      </c>
      <c r="C5984" s="196" t="s">
        <v>6151</v>
      </c>
      <c r="D5984" s="196" t="s">
        <v>6152</v>
      </c>
      <c r="E5984" s="197" t="s">
        <v>11</v>
      </c>
      <c r="F5984" s="196" t="s">
        <v>11</v>
      </c>
      <c r="G5984" s="196">
        <v>103345</v>
      </c>
      <c r="H5984" s="196" t="s">
        <v>33405</v>
      </c>
      <c r="I5984" s="196" t="s">
        <v>19</v>
      </c>
      <c r="J5984" s="196" t="s">
        <v>62</v>
      </c>
      <c r="K5984" s="197">
        <v>90.69</v>
      </c>
      <c r="L5984" s="196" t="s">
        <v>63</v>
      </c>
      <c r="M5984"/>
    </row>
    <row r="5985" spans="1:13" ht="13.5" hidden="1" x14ac:dyDescent="0.25">
      <c r="A5985" s="196" t="s">
        <v>6149</v>
      </c>
      <c r="B5985" s="196" t="s">
        <v>6150</v>
      </c>
      <c r="C5985" s="196" t="s">
        <v>6151</v>
      </c>
      <c r="D5985" s="196" t="s">
        <v>6152</v>
      </c>
      <c r="E5985" s="197" t="s">
        <v>11</v>
      </c>
      <c r="F5985" s="196" t="s">
        <v>11</v>
      </c>
      <c r="G5985" s="196">
        <v>103346</v>
      </c>
      <c r="H5985" s="196" t="s">
        <v>33406</v>
      </c>
      <c r="I5985" s="196" t="s">
        <v>19</v>
      </c>
      <c r="J5985" s="196" t="s">
        <v>62</v>
      </c>
      <c r="K5985" s="197">
        <v>98.74</v>
      </c>
      <c r="L5985" s="196" t="s">
        <v>63</v>
      </c>
      <c r="M5985"/>
    </row>
    <row r="5986" spans="1:13" ht="13.5" hidden="1" x14ac:dyDescent="0.25">
      <c r="A5986" s="196" t="s">
        <v>6149</v>
      </c>
      <c r="B5986" s="196" t="s">
        <v>6150</v>
      </c>
      <c r="C5986" s="196" t="s">
        <v>6151</v>
      </c>
      <c r="D5986" s="196" t="s">
        <v>6152</v>
      </c>
      <c r="E5986" s="197" t="s">
        <v>11</v>
      </c>
      <c r="F5986" s="196" t="s">
        <v>11</v>
      </c>
      <c r="G5986" s="196">
        <v>103347</v>
      </c>
      <c r="H5986" s="196" t="s">
        <v>33407</v>
      </c>
      <c r="I5986" s="196" t="s">
        <v>19</v>
      </c>
      <c r="J5986" s="196" t="s">
        <v>62</v>
      </c>
      <c r="K5986" s="197">
        <v>101.19</v>
      </c>
      <c r="L5986" s="196" t="s">
        <v>63</v>
      </c>
      <c r="M5986"/>
    </row>
    <row r="5987" spans="1:13" ht="13.5" hidden="1" x14ac:dyDescent="0.25">
      <c r="A5987" s="196" t="s">
        <v>6149</v>
      </c>
      <c r="B5987" s="196" t="s">
        <v>6150</v>
      </c>
      <c r="C5987" s="196" t="s">
        <v>6151</v>
      </c>
      <c r="D5987" s="196" t="s">
        <v>6152</v>
      </c>
      <c r="E5987" s="197" t="s">
        <v>11</v>
      </c>
      <c r="F5987" s="196" t="s">
        <v>11</v>
      </c>
      <c r="G5987" s="196">
        <v>103348</v>
      </c>
      <c r="H5987" s="196" t="s">
        <v>33408</v>
      </c>
      <c r="I5987" s="196" t="s">
        <v>19</v>
      </c>
      <c r="J5987" s="196" t="s">
        <v>62</v>
      </c>
      <c r="K5987" s="197">
        <v>73.819999999999993</v>
      </c>
      <c r="L5987" s="196" t="s">
        <v>63</v>
      </c>
      <c r="M5987"/>
    </row>
    <row r="5988" spans="1:13" ht="13.5" hidden="1" x14ac:dyDescent="0.25">
      <c r="A5988" s="196" t="s">
        <v>6149</v>
      </c>
      <c r="B5988" s="196" t="s">
        <v>6150</v>
      </c>
      <c r="C5988" s="196" t="s">
        <v>6151</v>
      </c>
      <c r="D5988" s="196" t="s">
        <v>6152</v>
      </c>
      <c r="E5988" s="197" t="s">
        <v>11</v>
      </c>
      <c r="F5988" s="196" t="s">
        <v>11</v>
      </c>
      <c r="G5988" s="196">
        <v>103349</v>
      </c>
      <c r="H5988" s="196" t="s">
        <v>33409</v>
      </c>
      <c r="I5988" s="196" t="s">
        <v>19</v>
      </c>
      <c r="J5988" s="196" t="s">
        <v>62</v>
      </c>
      <c r="K5988" s="197">
        <v>75.92</v>
      </c>
      <c r="L5988" s="196" t="s">
        <v>63</v>
      </c>
      <c r="M5988"/>
    </row>
    <row r="5989" spans="1:13" ht="13.5" hidden="1" x14ac:dyDescent="0.25">
      <c r="A5989" s="196" t="s">
        <v>6149</v>
      </c>
      <c r="B5989" s="196" t="s">
        <v>6150</v>
      </c>
      <c r="C5989" s="196" t="s">
        <v>6151</v>
      </c>
      <c r="D5989" s="196" t="s">
        <v>6152</v>
      </c>
      <c r="E5989" s="197" t="s">
        <v>11</v>
      </c>
      <c r="F5989" s="196" t="s">
        <v>11</v>
      </c>
      <c r="G5989" s="196">
        <v>103350</v>
      </c>
      <c r="H5989" s="196" t="s">
        <v>6168</v>
      </c>
      <c r="I5989" s="196" t="s">
        <v>19</v>
      </c>
      <c r="J5989" s="196" t="s">
        <v>62</v>
      </c>
      <c r="K5989" s="197">
        <v>198.01</v>
      </c>
      <c r="L5989" s="196" t="s">
        <v>63</v>
      </c>
      <c r="M5989"/>
    </row>
    <row r="5990" spans="1:13" ht="13.5" hidden="1" x14ac:dyDescent="0.25">
      <c r="A5990" s="196" t="s">
        <v>6149</v>
      </c>
      <c r="B5990" s="196" t="s">
        <v>6150</v>
      </c>
      <c r="C5990" s="196" t="s">
        <v>6151</v>
      </c>
      <c r="D5990" s="196" t="s">
        <v>6152</v>
      </c>
      <c r="E5990" s="197" t="s">
        <v>11</v>
      </c>
      <c r="F5990" s="196" t="s">
        <v>11</v>
      </c>
      <c r="G5990" s="196">
        <v>103351</v>
      </c>
      <c r="H5990" s="196" t="s">
        <v>6169</v>
      </c>
      <c r="I5990" s="196" t="s">
        <v>19</v>
      </c>
      <c r="J5990" s="196" t="s">
        <v>62</v>
      </c>
      <c r="K5990" s="197">
        <v>200.54</v>
      </c>
      <c r="L5990" s="196" t="s">
        <v>63</v>
      </c>
      <c r="M5990"/>
    </row>
    <row r="5991" spans="1:13" ht="13.5" hidden="1" x14ac:dyDescent="0.25">
      <c r="A5991" s="196" t="s">
        <v>6149</v>
      </c>
      <c r="B5991" s="196" t="s">
        <v>6150</v>
      </c>
      <c r="C5991" s="196" t="s">
        <v>6151</v>
      </c>
      <c r="D5991" s="196" t="s">
        <v>6152</v>
      </c>
      <c r="E5991" s="197" t="s">
        <v>11</v>
      </c>
      <c r="F5991" s="196" t="s">
        <v>11</v>
      </c>
      <c r="G5991" s="196">
        <v>103352</v>
      </c>
      <c r="H5991" s="196" t="s">
        <v>33410</v>
      </c>
      <c r="I5991" s="196" t="s">
        <v>19</v>
      </c>
      <c r="J5991" s="196" t="s">
        <v>62</v>
      </c>
      <c r="K5991" s="197">
        <v>116.81</v>
      </c>
      <c r="L5991" s="196" t="s">
        <v>63</v>
      </c>
      <c r="M5991"/>
    </row>
    <row r="5992" spans="1:13" ht="13.5" hidden="1" x14ac:dyDescent="0.25">
      <c r="A5992" s="196" t="s">
        <v>6149</v>
      </c>
      <c r="B5992" s="196" t="s">
        <v>6150</v>
      </c>
      <c r="C5992" s="196" t="s">
        <v>6151</v>
      </c>
      <c r="D5992" s="196" t="s">
        <v>6152</v>
      </c>
      <c r="E5992" s="197" t="s">
        <v>11</v>
      </c>
      <c r="F5992" s="196" t="s">
        <v>11</v>
      </c>
      <c r="G5992" s="196">
        <v>103353</v>
      </c>
      <c r="H5992" s="196" t="s">
        <v>33411</v>
      </c>
      <c r="I5992" s="196" t="s">
        <v>19</v>
      </c>
      <c r="J5992" s="196" t="s">
        <v>62</v>
      </c>
      <c r="K5992" s="197">
        <v>118.64</v>
      </c>
      <c r="L5992" s="196" t="s">
        <v>63</v>
      </c>
      <c r="M5992"/>
    </row>
    <row r="5993" spans="1:13" ht="13.5" hidden="1" x14ac:dyDescent="0.25">
      <c r="A5993" s="196" t="s">
        <v>6149</v>
      </c>
      <c r="B5993" s="196" t="s">
        <v>6150</v>
      </c>
      <c r="C5993" s="196" t="s">
        <v>6151</v>
      </c>
      <c r="D5993" s="196" t="s">
        <v>6152</v>
      </c>
      <c r="E5993" s="197" t="s">
        <v>11</v>
      </c>
      <c r="F5993" s="196" t="s">
        <v>11</v>
      </c>
      <c r="G5993" s="196">
        <v>103354</v>
      </c>
      <c r="H5993" s="196" t="s">
        <v>33412</v>
      </c>
      <c r="I5993" s="196" t="s">
        <v>19</v>
      </c>
      <c r="J5993" s="196" t="s">
        <v>62</v>
      </c>
      <c r="K5993" s="197">
        <v>98.76</v>
      </c>
      <c r="L5993" s="196" t="s">
        <v>63</v>
      </c>
      <c r="M5993"/>
    </row>
    <row r="5994" spans="1:13" ht="13.5" hidden="1" x14ac:dyDescent="0.25">
      <c r="A5994" s="196" t="s">
        <v>6149</v>
      </c>
      <c r="B5994" s="196" t="s">
        <v>6150</v>
      </c>
      <c r="C5994" s="196" t="s">
        <v>6151</v>
      </c>
      <c r="D5994" s="196" t="s">
        <v>6152</v>
      </c>
      <c r="E5994" s="197" t="s">
        <v>11</v>
      </c>
      <c r="F5994" s="196" t="s">
        <v>11</v>
      </c>
      <c r="G5994" s="196">
        <v>103355</v>
      </c>
      <c r="H5994" s="196" t="s">
        <v>33413</v>
      </c>
      <c r="I5994" s="196" t="s">
        <v>19</v>
      </c>
      <c r="J5994" s="196" t="s">
        <v>62</v>
      </c>
      <c r="K5994" s="197">
        <v>100.73</v>
      </c>
      <c r="L5994" s="196" t="s">
        <v>63</v>
      </c>
      <c r="M5994"/>
    </row>
    <row r="5995" spans="1:13" ht="13.5" hidden="1" x14ac:dyDescent="0.25">
      <c r="A5995" s="196" t="s">
        <v>6149</v>
      </c>
      <c r="B5995" s="196" t="s">
        <v>6150</v>
      </c>
      <c r="C5995" s="196" t="s">
        <v>6151</v>
      </c>
      <c r="D5995" s="196" t="s">
        <v>6152</v>
      </c>
      <c r="E5995" s="197" t="s">
        <v>11</v>
      </c>
      <c r="F5995" s="196" t="s">
        <v>11</v>
      </c>
      <c r="G5995" s="196">
        <v>103356</v>
      </c>
      <c r="H5995" s="196" t="s">
        <v>6170</v>
      </c>
      <c r="I5995" s="196" t="s">
        <v>19</v>
      </c>
      <c r="J5995" s="196" t="s">
        <v>62</v>
      </c>
      <c r="K5995" s="197">
        <v>66.08</v>
      </c>
      <c r="L5995" s="196" t="s">
        <v>63</v>
      </c>
      <c r="M5995"/>
    </row>
    <row r="5996" spans="1:13" ht="13.5" hidden="1" x14ac:dyDescent="0.25">
      <c r="A5996" s="196" t="s">
        <v>6149</v>
      </c>
      <c r="B5996" s="196" t="s">
        <v>6150</v>
      </c>
      <c r="C5996" s="196" t="s">
        <v>6151</v>
      </c>
      <c r="D5996" s="196" t="s">
        <v>6152</v>
      </c>
      <c r="E5996" s="197" t="s">
        <v>11</v>
      </c>
      <c r="F5996" s="196" t="s">
        <v>11</v>
      </c>
      <c r="G5996" s="196">
        <v>103357</v>
      </c>
      <c r="H5996" s="196" t="s">
        <v>6171</v>
      </c>
      <c r="I5996" s="196" t="s">
        <v>19</v>
      </c>
      <c r="J5996" s="196" t="s">
        <v>62</v>
      </c>
      <c r="K5996" s="197">
        <v>67.53</v>
      </c>
      <c r="L5996" s="196" t="s">
        <v>63</v>
      </c>
      <c r="M5996"/>
    </row>
    <row r="5997" spans="1:13" ht="13.5" hidden="1" x14ac:dyDescent="0.25">
      <c r="A5997" s="196" t="s">
        <v>6149</v>
      </c>
      <c r="B5997" s="196" t="s">
        <v>6150</v>
      </c>
      <c r="C5997" s="196" t="s">
        <v>6151</v>
      </c>
      <c r="D5997" s="196" t="s">
        <v>6152</v>
      </c>
      <c r="E5997" s="197" t="s">
        <v>11</v>
      </c>
      <c r="F5997" s="196" t="s">
        <v>11</v>
      </c>
      <c r="G5997" s="196">
        <v>103358</v>
      </c>
      <c r="H5997" s="196" t="s">
        <v>33414</v>
      </c>
      <c r="I5997" s="196" t="s">
        <v>19</v>
      </c>
      <c r="J5997" s="196" t="s">
        <v>62</v>
      </c>
      <c r="K5997" s="197">
        <v>76.260000000000005</v>
      </c>
      <c r="L5997" s="196" t="s">
        <v>63</v>
      </c>
      <c r="M5997"/>
    </row>
    <row r="5998" spans="1:13" ht="13.5" hidden="1" x14ac:dyDescent="0.25">
      <c r="A5998" s="196" t="s">
        <v>6149</v>
      </c>
      <c r="B5998" s="196" t="s">
        <v>6150</v>
      </c>
      <c r="C5998" s="196" t="s">
        <v>6151</v>
      </c>
      <c r="D5998" s="196" t="s">
        <v>6152</v>
      </c>
      <c r="E5998" s="197" t="s">
        <v>11</v>
      </c>
      <c r="F5998" s="196" t="s">
        <v>11</v>
      </c>
      <c r="G5998" s="196">
        <v>103359</v>
      </c>
      <c r="H5998" s="196" t="s">
        <v>33415</v>
      </c>
      <c r="I5998" s="196" t="s">
        <v>19</v>
      </c>
      <c r="J5998" s="196" t="s">
        <v>62</v>
      </c>
      <c r="K5998" s="197">
        <v>77.83</v>
      </c>
      <c r="L5998" s="196" t="s">
        <v>63</v>
      </c>
      <c r="M5998"/>
    </row>
    <row r="5999" spans="1:13" ht="13.5" hidden="1" x14ac:dyDescent="0.25">
      <c r="A5999" s="196" t="s">
        <v>6149</v>
      </c>
      <c r="B5999" s="196" t="s">
        <v>6150</v>
      </c>
      <c r="C5999" s="196" t="s">
        <v>6151</v>
      </c>
      <c r="D5999" s="196" t="s">
        <v>6152</v>
      </c>
      <c r="E5999" s="197" t="s">
        <v>11</v>
      </c>
      <c r="F5999" s="196" t="s">
        <v>11</v>
      </c>
      <c r="G5999" s="196">
        <v>103360</v>
      </c>
      <c r="H5999" s="196" t="s">
        <v>33416</v>
      </c>
      <c r="I5999" s="196" t="s">
        <v>19</v>
      </c>
      <c r="J5999" s="196" t="s">
        <v>62</v>
      </c>
      <c r="K5999" s="197">
        <v>89.08</v>
      </c>
      <c r="L5999" s="196" t="s">
        <v>63</v>
      </c>
      <c r="M5999"/>
    </row>
    <row r="6000" spans="1:13" ht="13.5" hidden="1" x14ac:dyDescent="0.25">
      <c r="A6000" s="196" t="s">
        <v>6149</v>
      </c>
      <c r="B6000" s="196" t="s">
        <v>6150</v>
      </c>
      <c r="C6000" s="196" t="s">
        <v>6151</v>
      </c>
      <c r="D6000" s="196" t="s">
        <v>6152</v>
      </c>
      <c r="E6000" s="197" t="s">
        <v>11</v>
      </c>
      <c r="F6000" s="196" t="s">
        <v>11</v>
      </c>
      <c r="G6000" s="196">
        <v>103361</v>
      </c>
      <c r="H6000" s="196" t="s">
        <v>33417</v>
      </c>
      <c r="I6000" s="196" t="s">
        <v>19</v>
      </c>
      <c r="J6000" s="196" t="s">
        <v>62</v>
      </c>
      <c r="K6000" s="197">
        <v>91.07</v>
      </c>
      <c r="L6000" s="196" t="s">
        <v>63</v>
      </c>
      <c r="M6000"/>
    </row>
    <row r="6001" spans="1:13" ht="13.5" hidden="1" x14ac:dyDescent="0.25">
      <c r="A6001" s="196" t="s">
        <v>6149</v>
      </c>
      <c r="B6001" s="196" t="s">
        <v>6150</v>
      </c>
      <c r="C6001" s="196" t="s">
        <v>6151</v>
      </c>
      <c r="D6001" s="196" t="s">
        <v>6152</v>
      </c>
      <c r="E6001" s="197" t="s">
        <v>11</v>
      </c>
      <c r="F6001" s="196" t="s">
        <v>11</v>
      </c>
      <c r="G6001" s="196">
        <v>103362</v>
      </c>
      <c r="H6001" s="196" t="s">
        <v>33418</v>
      </c>
      <c r="I6001" s="196" t="s">
        <v>19</v>
      </c>
      <c r="J6001" s="196" t="s">
        <v>62</v>
      </c>
      <c r="K6001" s="197">
        <v>107.53</v>
      </c>
      <c r="L6001" s="196" t="s">
        <v>63</v>
      </c>
      <c r="M6001"/>
    </row>
    <row r="6002" spans="1:13" ht="13.5" hidden="1" x14ac:dyDescent="0.25">
      <c r="A6002" s="196" t="s">
        <v>6149</v>
      </c>
      <c r="B6002" s="196" t="s">
        <v>6150</v>
      </c>
      <c r="C6002" s="196" t="s">
        <v>6151</v>
      </c>
      <c r="D6002" s="196" t="s">
        <v>6152</v>
      </c>
      <c r="E6002" s="197" t="s">
        <v>11</v>
      </c>
      <c r="F6002" s="196" t="s">
        <v>11</v>
      </c>
      <c r="G6002" s="196">
        <v>103363</v>
      </c>
      <c r="H6002" s="196" t="s">
        <v>33419</v>
      </c>
      <c r="I6002" s="196" t="s">
        <v>19</v>
      </c>
      <c r="J6002" s="196" t="s">
        <v>62</v>
      </c>
      <c r="K6002" s="197">
        <v>109.75</v>
      </c>
      <c r="L6002" s="196" t="s">
        <v>63</v>
      </c>
      <c r="M6002"/>
    </row>
    <row r="6003" spans="1:13" ht="13.5" hidden="1" x14ac:dyDescent="0.25">
      <c r="A6003" s="196" t="s">
        <v>6149</v>
      </c>
      <c r="B6003" s="196" t="s">
        <v>6150</v>
      </c>
      <c r="C6003" s="196" t="s">
        <v>6151</v>
      </c>
      <c r="D6003" s="196" t="s">
        <v>6152</v>
      </c>
      <c r="E6003" s="197" t="s">
        <v>11</v>
      </c>
      <c r="F6003" s="196" t="s">
        <v>11</v>
      </c>
      <c r="G6003" s="196">
        <v>103364</v>
      </c>
      <c r="H6003" s="196" t="s">
        <v>33420</v>
      </c>
      <c r="I6003" s="196" t="s">
        <v>19</v>
      </c>
      <c r="J6003" s="196" t="s">
        <v>62</v>
      </c>
      <c r="K6003" s="197">
        <v>54.64</v>
      </c>
      <c r="L6003" s="196" t="s">
        <v>63</v>
      </c>
      <c r="M6003"/>
    </row>
    <row r="6004" spans="1:13" ht="13.5" hidden="1" x14ac:dyDescent="0.25">
      <c r="A6004" s="196" t="s">
        <v>6149</v>
      </c>
      <c r="B6004" s="196" t="s">
        <v>6150</v>
      </c>
      <c r="C6004" s="196" t="s">
        <v>6151</v>
      </c>
      <c r="D6004" s="196" t="s">
        <v>6152</v>
      </c>
      <c r="E6004" s="197" t="s">
        <v>11</v>
      </c>
      <c r="F6004" s="196" t="s">
        <v>11</v>
      </c>
      <c r="G6004" s="196">
        <v>103365</v>
      </c>
      <c r="H6004" s="196" t="s">
        <v>33421</v>
      </c>
      <c r="I6004" s="196" t="s">
        <v>19</v>
      </c>
      <c r="J6004" s="196" t="s">
        <v>62</v>
      </c>
      <c r="K6004" s="197">
        <v>55.72</v>
      </c>
      <c r="L6004" s="196" t="s">
        <v>63</v>
      </c>
      <c r="M6004"/>
    </row>
    <row r="6005" spans="1:13" ht="13.5" hidden="1" x14ac:dyDescent="0.25">
      <c r="A6005" s="196" t="s">
        <v>6149</v>
      </c>
      <c r="B6005" s="196" t="s">
        <v>6150</v>
      </c>
      <c r="C6005" s="196" t="s">
        <v>6151</v>
      </c>
      <c r="D6005" s="196" t="s">
        <v>6152</v>
      </c>
      <c r="E6005" s="197" t="s">
        <v>11</v>
      </c>
      <c r="F6005" s="196" t="s">
        <v>11</v>
      </c>
      <c r="G6005" s="196">
        <v>103366</v>
      </c>
      <c r="H6005" s="196" t="s">
        <v>33422</v>
      </c>
      <c r="I6005" s="196" t="s">
        <v>19</v>
      </c>
      <c r="J6005" s="196" t="s">
        <v>62</v>
      </c>
      <c r="K6005" s="197">
        <v>65.73</v>
      </c>
      <c r="L6005" s="196" t="s">
        <v>63</v>
      </c>
      <c r="M6005"/>
    </row>
    <row r="6006" spans="1:13" ht="13.5" hidden="1" x14ac:dyDescent="0.25">
      <c r="A6006" s="196" t="s">
        <v>6149</v>
      </c>
      <c r="B6006" s="196" t="s">
        <v>6150</v>
      </c>
      <c r="C6006" s="196" t="s">
        <v>6151</v>
      </c>
      <c r="D6006" s="196" t="s">
        <v>6152</v>
      </c>
      <c r="E6006" s="197" t="s">
        <v>11</v>
      </c>
      <c r="F6006" s="196" t="s">
        <v>11</v>
      </c>
      <c r="G6006" s="196">
        <v>103367</v>
      </c>
      <c r="H6006" s="196" t="s">
        <v>33423</v>
      </c>
      <c r="I6006" s="196" t="s">
        <v>19</v>
      </c>
      <c r="J6006" s="196" t="s">
        <v>62</v>
      </c>
      <c r="K6006" s="197">
        <v>67.14</v>
      </c>
      <c r="L6006" s="196" t="s">
        <v>63</v>
      </c>
      <c r="M6006"/>
    </row>
    <row r="6007" spans="1:13" ht="13.5" hidden="1" x14ac:dyDescent="0.25">
      <c r="A6007" s="196" t="s">
        <v>6149</v>
      </c>
      <c r="B6007" s="196" t="s">
        <v>6150</v>
      </c>
      <c r="C6007" s="196" t="s">
        <v>6151</v>
      </c>
      <c r="D6007" s="196" t="s">
        <v>6152</v>
      </c>
      <c r="E6007" s="197" t="s">
        <v>11</v>
      </c>
      <c r="F6007" s="196" t="s">
        <v>11</v>
      </c>
      <c r="G6007" s="196">
        <v>103368</v>
      </c>
      <c r="H6007" s="196" t="s">
        <v>33424</v>
      </c>
      <c r="I6007" s="196" t="s">
        <v>19</v>
      </c>
      <c r="J6007" s="196" t="s">
        <v>62</v>
      </c>
      <c r="K6007" s="197">
        <v>74.66</v>
      </c>
      <c r="L6007" s="196" t="s">
        <v>63</v>
      </c>
      <c r="M6007"/>
    </row>
    <row r="6008" spans="1:13" ht="13.5" hidden="1" x14ac:dyDescent="0.25">
      <c r="A6008" s="196" t="s">
        <v>6149</v>
      </c>
      <c r="B6008" s="196" t="s">
        <v>6150</v>
      </c>
      <c r="C6008" s="196" t="s">
        <v>6151</v>
      </c>
      <c r="D6008" s="196" t="s">
        <v>6152</v>
      </c>
      <c r="E6008" s="197" t="s">
        <v>11</v>
      </c>
      <c r="F6008" s="196" t="s">
        <v>11</v>
      </c>
      <c r="G6008" s="196">
        <v>103369</v>
      </c>
      <c r="H6008" s="196" t="s">
        <v>33425</v>
      </c>
      <c r="I6008" s="196" t="s">
        <v>19</v>
      </c>
      <c r="J6008" s="196" t="s">
        <v>62</v>
      </c>
      <c r="K6008" s="197">
        <v>76.459999999999994</v>
      </c>
      <c r="L6008" s="196" t="s">
        <v>63</v>
      </c>
      <c r="M6008"/>
    </row>
    <row r="6009" spans="1:13" ht="13.5" hidden="1" x14ac:dyDescent="0.25">
      <c r="A6009" s="196" t="s">
        <v>6149</v>
      </c>
      <c r="B6009" s="196" t="s">
        <v>6150</v>
      </c>
      <c r="C6009" s="196" t="s">
        <v>6151</v>
      </c>
      <c r="D6009" s="196" t="s">
        <v>6152</v>
      </c>
      <c r="E6009" s="197" t="s">
        <v>11</v>
      </c>
      <c r="F6009" s="196" t="s">
        <v>11</v>
      </c>
      <c r="G6009" s="196">
        <v>103370</v>
      </c>
      <c r="H6009" s="196" t="s">
        <v>33426</v>
      </c>
      <c r="I6009" s="196" t="s">
        <v>19</v>
      </c>
      <c r="J6009" s="196" t="s">
        <v>62</v>
      </c>
      <c r="K6009" s="197">
        <v>93.59</v>
      </c>
      <c r="L6009" s="196" t="s">
        <v>63</v>
      </c>
      <c r="M6009"/>
    </row>
    <row r="6010" spans="1:13" ht="13.5" hidden="1" x14ac:dyDescent="0.25">
      <c r="A6010" s="196" t="s">
        <v>6149</v>
      </c>
      <c r="B6010" s="196" t="s">
        <v>6150</v>
      </c>
      <c r="C6010" s="196" t="s">
        <v>6151</v>
      </c>
      <c r="D6010" s="196" t="s">
        <v>6152</v>
      </c>
      <c r="E6010" s="197" t="s">
        <v>11</v>
      </c>
      <c r="F6010" s="196" t="s">
        <v>11</v>
      </c>
      <c r="G6010" s="196">
        <v>103371</v>
      </c>
      <c r="H6010" s="196" t="s">
        <v>33427</v>
      </c>
      <c r="I6010" s="196" t="s">
        <v>19</v>
      </c>
      <c r="J6010" s="196" t="s">
        <v>62</v>
      </c>
      <c r="K6010" s="197">
        <v>95.61</v>
      </c>
      <c r="L6010" s="196" t="s">
        <v>63</v>
      </c>
      <c r="M6010"/>
    </row>
    <row r="6011" spans="1:13" ht="13.5" hidden="1" x14ac:dyDescent="0.25">
      <c r="A6011" s="196" t="s">
        <v>6149</v>
      </c>
      <c r="B6011" s="196" t="s">
        <v>6150</v>
      </c>
      <c r="C6011" s="196" t="s">
        <v>6172</v>
      </c>
      <c r="D6011" s="196" t="s">
        <v>6173</v>
      </c>
      <c r="E6011" s="197" t="s">
        <v>11</v>
      </c>
      <c r="F6011" s="196" t="s">
        <v>11</v>
      </c>
      <c r="G6011" s="196">
        <v>89282</v>
      </c>
      <c r="H6011" s="196" t="s">
        <v>6174</v>
      </c>
      <c r="I6011" s="196" t="s">
        <v>19</v>
      </c>
      <c r="J6011" s="196" t="s">
        <v>62</v>
      </c>
      <c r="K6011" s="197">
        <v>74.989999999999995</v>
      </c>
      <c r="L6011" s="196" t="s">
        <v>63</v>
      </c>
      <c r="M6011"/>
    </row>
    <row r="6012" spans="1:13" ht="13.5" hidden="1" x14ac:dyDescent="0.25">
      <c r="A6012" s="196" t="s">
        <v>6149</v>
      </c>
      <c r="B6012" s="196" t="s">
        <v>6150</v>
      </c>
      <c r="C6012" s="196" t="s">
        <v>6172</v>
      </c>
      <c r="D6012" s="196" t="s">
        <v>6173</v>
      </c>
      <c r="E6012" s="197" t="s">
        <v>11</v>
      </c>
      <c r="F6012" s="196" t="s">
        <v>11</v>
      </c>
      <c r="G6012" s="196">
        <v>89283</v>
      </c>
      <c r="H6012" s="196" t="s">
        <v>6175</v>
      </c>
      <c r="I6012" s="196" t="s">
        <v>19</v>
      </c>
      <c r="J6012" s="196" t="s">
        <v>62</v>
      </c>
      <c r="K6012" s="197">
        <v>77.27</v>
      </c>
      <c r="L6012" s="196" t="s">
        <v>63</v>
      </c>
      <c r="M6012"/>
    </row>
    <row r="6013" spans="1:13" ht="13.5" hidden="1" x14ac:dyDescent="0.25">
      <c r="A6013" s="196" t="s">
        <v>6149</v>
      </c>
      <c r="B6013" s="196" t="s">
        <v>6150</v>
      </c>
      <c r="C6013" s="196" t="s">
        <v>6172</v>
      </c>
      <c r="D6013" s="196" t="s">
        <v>6173</v>
      </c>
      <c r="E6013" s="197" t="s">
        <v>11</v>
      </c>
      <c r="F6013" s="196" t="s">
        <v>11</v>
      </c>
      <c r="G6013" s="196">
        <v>89290</v>
      </c>
      <c r="H6013" s="196" t="s">
        <v>6176</v>
      </c>
      <c r="I6013" s="196" t="s">
        <v>19</v>
      </c>
      <c r="J6013" s="196" t="s">
        <v>62</v>
      </c>
      <c r="K6013" s="197">
        <v>84.79</v>
      </c>
      <c r="L6013" s="196" t="s">
        <v>63</v>
      </c>
      <c r="M6013"/>
    </row>
    <row r="6014" spans="1:13" ht="13.5" hidden="1" x14ac:dyDescent="0.25">
      <c r="A6014" s="196" t="s">
        <v>6149</v>
      </c>
      <c r="B6014" s="196" t="s">
        <v>6150</v>
      </c>
      <c r="C6014" s="196" t="s">
        <v>6172</v>
      </c>
      <c r="D6014" s="196" t="s">
        <v>6173</v>
      </c>
      <c r="E6014" s="197" t="s">
        <v>11</v>
      </c>
      <c r="F6014" s="196" t="s">
        <v>11</v>
      </c>
      <c r="G6014" s="196">
        <v>89291</v>
      </c>
      <c r="H6014" s="196" t="s">
        <v>6177</v>
      </c>
      <c r="I6014" s="196" t="s">
        <v>19</v>
      </c>
      <c r="J6014" s="196" t="s">
        <v>62</v>
      </c>
      <c r="K6014" s="197">
        <v>87.33</v>
      </c>
      <c r="L6014" s="196" t="s">
        <v>63</v>
      </c>
      <c r="M6014"/>
    </row>
    <row r="6015" spans="1:13" ht="13.5" hidden="1" x14ac:dyDescent="0.25">
      <c r="A6015" s="196" t="s">
        <v>6149</v>
      </c>
      <c r="B6015" s="196" t="s">
        <v>6150</v>
      </c>
      <c r="C6015" s="196" t="s">
        <v>6172</v>
      </c>
      <c r="D6015" s="196" t="s">
        <v>6173</v>
      </c>
      <c r="E6015" s="197" t="s">
        <v>11</v>
      </c>
      <c r="F6015" s="196" t="s">
        <v>11</v>
      </c>
      <c r="G6015" s="196">
        <v>89298</v>
      </c>
      <c r="H6015" s="196" t="s">
        <v>6178</v>
      </c>
      <c r="I6015" s="196" t="s">
        <v>19</v>
      </c>
      <c r="J6015" s="196" t="s">
        <v>62</v>
      </c>
      <c r="K6015" s="197">
        <v>88.18</v>
      </c>
      <c r="L6015" s="196" t="s">
        <v>63</v>
      </c>
      <c r="M6015"/>
    </row>
    <row r="6016" spans="1:13" ht="13.5" hidden="1" x14ac:dyDescent="0.25">
      <c r="A6016" s="196" t="s">
        <v>6149</v>
      </c>
      <c r="B6016" s="196" t="s">
        <v>6150</v>
      </c>
      <c r="C6016" s="196" t="s">
        <v>6172</v>
      </c>
      <c r="D6016" s="196" t="s">
        <v>6173</v>
      </c>
      <c r="E6016" s="197" t="s">
        <v>11</v>
      </c>
      <c r="F6016" s="196" t="s">
        <v>11</v>
      </c>
      <c r="G6016" s="196">
        <v>89299</v>
      </c>
      <c r="H6016" s="196" t="s">
        <v>6179</v>
      </c>
      <c r="I6016" s="196" t="s">
        <v>19</v>
      </c>
      <c r="J6016" s="196" t="s">
        <v>62</v>
      </c>
      <c r="K6016" s="197">
        <v>91.23</v>
      </c>
      <c r="L6016" s="196" t="s">
        <v>63</v>
      </c>
      <c r="M6016"/>
    </row>
    <row r="6017" spans="1:13" ht="13.5" hidden="1" x14ac:dyDescent="0.25">
      <c r="A6017" s="196" t="s">
        <v>6149</v>
      </c>
      <c r="B6017" s="196" t="s">
        <v>6150</v>
      </c>
      <c r="C6017" s="196" t="s">
        <v>6172</v>
      </c>
      <c r="D6017" s="196" t="s">
        <v>6173</v>
      </c>
      <c r="E6017" s="197" t="s">
        <v>11</v>
      </c>
      <c r="F6017" s="196" t="s">
        <v>11</v>
      </c>
      <c r="G6017" s="196">
        <v>89306</v>
      </c>
      <c r="H6017" s="196" t="s">
        <v>6180</v>
      </c>
      <c r="I6017" s="196" t="s">
        <v>19</v>
      </c>
      <c r="J6017" s="196" t="s">
        <v>62</v>
      </c>
      <c r="K6017" s="197">
        <v>103.77</v>
      </c>
      <c r="L6017" s="196" t="s">
        <v>63</v>
      </c>
      <c r="M6017"/>
    </row>
    <row r="6018" spans="1:13" ht="13.5" hidden="1" x14ac:dyDescent="0.25">
      <c r="A6018" s="196" t="s">
        <v>6149</v>
      </c>
      <c r="B6018" s="196" t="s">
        <v>6150</v>
      </c>
      <c r="C6018" s="196" t="s">
        <v>6172</v>
      </c>
      <c r="D6018" s="196" t="s">
        <v>6173</v>
      </c>
      <c r="E6018" s="197" t="s">
        <v>11</v>
      </c>
      <c r="F6018" s="196" t="s">
        <v>11</v>
      </c>
      <c r="G6018" s="196">
        <v>89307</v>
      </c>
      <c r="H6018" s="196" t="s">
        <v>6181</v>
      </c>
      <c r="I6018" s="196" t="s">
        <v>19</v>
      </c>
      <c r="J6018" s="196" t="s">
        <v>62</v>
      </c>
      <c r="K6018" s="197">
        <v>107.17</v>
      </c>
      <c r="L6018" s="196" t="s">
        <v>63</v>
      </c>
      <c r="M6018"/>
    </row>
    <row r="6019" spans="1:13" ht="13.5" hidden="1" x14ac:dyDescent="0.25">
      <c r="A6019" s="196" t="s">
        <v>6149</v>
      </c>
      <c r="B6019" s="196" t="s">
        <v>6150</v>
      </c>
      <c r="C6019" s="196" t="s">
        <v>6172</v>
      </c>
      <c r="D6019" s="196" t="s">
        <v>6173</v>
      </c>
      <c r="E6019" s="197" t="s">
        <v>11</v>
      </c>
      <c r="F6019" s="196" t="s">
        <v>11</v>
      </c>
      <c r="G6019" s="196">
        <v>101157</v>
      </c>
      <c r="H6019" s="196" t="s">
        <v>6182</v>
      </c>
      <c r="I6019" s="196" t="s">
        <v>19</v>
      </c>
      <c r="J6019" s="196" t="s">
        <v>62</v>
      </c>
      <c r="K6019" s="197">
        <v>66.17</v>
      </c>
      <c r="L6019" s="196" t="s">
        <v>63</v>
      </c>
      <c r="M6019"/>
    </row>
    <row r="6020" spans="1:13" ht="13.5" hidden="1" x14ac:dyDescent="0.25">
      <c r="A6020" s="196" t="s">
        <v>6149</v>
      </c>
      <c r="B6020" s="196" t="s">
        <v>6150</v>
      </c>
      <c r="C6020" s="196" t="s">
        <v>6172</v>
      </c>
      <c r="D6020" s="196" t="s">
        <v>6173</v>
      </c>
      <c r="E6020" s="197" t="s">
        <v>11</v>
      </c>
      <c r="F6020" s="196" t="s">
        <v>11</v>
      </c>
      <c r="G6020" s="196">
        <v>101158</v>
      </c>
      <c r="H6020" s="196" t="s">
        <v>6183</v>
      </c>
      <c r="I6020" s="196" t="s">
        <v>19</v>
      </c>
      <c r="J6020" s="196" t="s">
        <v>62</v>
      </c>
      <c r="K6020" s="197">
        <v>85.74</v>
      </c>
      <c r="L6020" s="196" t="s">
        <v>63</v>
      </c>
      <c r="M6020"/>
    </row>
    <row r="6021" spans="1:13" ht="13.5" hidden="1" x14ac:dyDescent="0.25">
      <c r="A6021" s="196" t="s">
        <v>6149</v>
      </c>
      <c r="B6021" s="196" t="s">
        <v>6150</v>
      </c>
      <c r="C6021" s="196" t="s">
        <v>6172</v>
      </c>
      <c r="D6021" s="196" t="s">
        <v>6173</v>
      </c>
      <c r="E6021" s="197" t="s">
        <v>11</v>
      </c>
      <c r="F6021" s="196" t="s">
        <v>11</v>
      </c>
      <c r="G6021" s="196">
        <v>101162</v>
      </c>
      <c r="H6021" s="196" t="s">
        <v>6184</v>
      </c>
      <c r="I6021" s="196" t="s">
        <v>19</v>
      </c>
      <c r="J6021" s="196" t="s">
        <v>62</v>
      </c>
      <c r="K6021" s="197">
        <v>170.84</v>
      </c>
      <c r="L6021" s="196" t="s">
        <v>63</v>
      </c>
      <c r="M6021"/>
    </row>
    <row r="6022" spans="1:13" ht="13.5" hidden="1" x14ac:dyDescent="0.25">
      <c r="A6022" s="196" t="s">
        <v>6149</v>
      </c>
      <c r="B6022" s="196" t="s">
        <v>6150</v>
      </c>
      <c r="C6022" s="196" t="s">
        <v>6185</v>
      </c>
      <c r="D6022" s="196" t="s">
        <v>6186</v>
      </c>
      <c r="E6022" s="197" t="s">
        <v>11</v>
      </c>
      <c r="F6022" s="196" t="s">
        <v>11</v>
      </c>
      <c r="G6022" s="196">
        <v>103316</v>
      </c>
      <c r="H6022" s="196" t="s">
        <v>6187</v>
      </c>
      <c r="I6022" s="196" t="s">
        <v>19</v>
      </c>
      <c r="J6022" s="196" t="s">
        <v>62</v>
      </c>
      <c r="K6022" s="197">
        <v>81.28</v>
      </c>
      <c r="L6022" s="196" t="s">
        <v>63</v>
      </c>
      <c r="M6022"/>
    </row>
    <row r="6023" spans="1:13" ht="13.5" hidden="1" x14ac:dyDescent="0.25">
      <c r="A6023" s="196" t="s">
        <v>6149</v>
      </c>
      <c r="B6023" s="196" t="s">
        <v>6150</v>
      </c>
      <c r="C6023" s="196" t="s">
        <v>6185</v>
      </c>
      <c r="D6023" s="196" t="s">
        <v>6186</v>
      </c>
      <c r="E6023" s="197" t="s">
        <v>11</v>
      </c>
      <c r="F6023" s="196" t="s">
        <v>11</v>
      </c>
      <c r="G6023" s="196">
        <v>103317</v>
      </c>
      <c r="H6023" s="196" t="s">
        <v>6188</v>
      </c>
      <c r="I6023" s="196" t="s">
        <v>19</v>
      </c>
      <c r="J6023" s="196" t="s">
        <v>62</v>
      </c>
      <c r="K6023" s="197">
        <v>82.92</v>
      </c>
      <c r="L6023" s="196" t="s">
        <v>63</v>
      </c>
      <c r="M6023"/>
    </row>
    <row r="6024" spans="1:13" ht="13.5" hidden="1" x14ac:dyDescent="0.25">
      <c r="A6024" s="196" t="s">
        <v>6149</v>
      </c>
      <c r="B6024" s="196" t="s">
        <v>6150</v>
      </c>
      <c r="C6024" s="196" t="s">
        <v>6185</v>
      </c>
      <c r="D6024" s="196" t="s">
        <v>6186</v>
      </c>
      <c r="E6024" s="197" t="s">
        <v>11</v>
      </c>
      <c r="F6024" s="196" t="s">
        <v>11</v>
      </c>
      <c r="G6024" s="196">
        <v>103318</v>
      </c>
      <c r="H6024" s="196" t="s">
        <v>6189</v>
      </c>
      <c r="I6024" s="196" t="s">
        <v>19</v>
      </c>
      <c r="J6024" s="196" t="s">
        <v>62</v>
      </c>
      <c r="K6024" s="197">
        <v>105.94</v>
      </c>
      <c r="L6024" s="196" t="s">
        <v>63</v>
      </c>
      <c r="M6024"/>
    </row>
    <row r="6025" spans="1:13" ht="13.5" hidden="1" x14ac:dyDescent="0.25">
      <c r="A6025" s="196" t="s">
        <v>6149</v>
      </c>
      <c r="B6025" s="196" t="s">
        <v>6150</v>
      </c>
      <c r="C6025" s="196" t="s">
        <v>6185</v>
      </c>
      <c r="D6025" s="196" t="s">
        <v>6186</v>
      </c>
      <c r="E6025" s="197" t="s">
        <v>11</v>
      </c>
      <c r="F6025" s="196" t="s">
        <v>11</v>
      </c>
      <c r="G6025" s="196">
        <v>103319</v>
      </c>
      <c r="H6025" s="196" t="s">
        <v>6190</v>
      </c>
      <c r="I6025" s="196" t="s">
        <v>19</v>
      </c>
      <c r="J6025" s="196" t="s">
        <v>62</v>
      </c>
      <c r="K6025" s="197">
        <v>107.87</v>
      </c>
      <c r="L6025" s="196" t="s">
        <v>63</v>
      </c>
      <c r="M6025"/>
    </row>
    <row r="6026" spans="1:13" ht="13.5" hidden="1" x14ac:dyDescent="0.25">
      <c r="A6026" s="196" t="s">
        <v>6149</v>
      </c>
      <c r="B6026" s="196" t="s">
        <v>6150</v>
      </c>
      <c r="C6026" s="196" t="s">
        <v>6185</v>
      </c>
      <c r="D6026" s="196" t="s">
        <v>6186</v>
      </c>
      <c r="E6026" s="197" t="s">
        <v>11</v>
      </c>
      <c r="F6026" s="196" t="s">
        <v>11</v>
      </c>
      <c r="G6026" s="196">
        <v>103320</v>
      </c>
      <c r="H6026" s="196" t="s">
        <v>6191</v>
      </c>
      <c r="I6026" s="196" t="s">
        <v>19</v>
      </c>
      <c r="J6026" s="196" t="s">
        <v>62</v>
      </c>
      <c r="K6026" s="197">
        <v>126.62</v>
      </c>
      <c r="L6026" s="196" t="s">
        <v>63</v>
      </c>
      <c r="M6026"/>
    </row>
    <row r="6027" spans="1:13" ht="13.5" hidden="1" x14ac:dyDescent="0.25">
      <c r="A6027" s="196" t="s">
        <v>6149</v>
      </c>
      <c r="B6027" s="196" t="s">
        <v>6150</v>
      </c>
      <c r="C6027" s="196" t="s">
        <v>6185</v>
      </c>
      <c r="D6027" s="196" t="s">
        <v>6186</v>
      </c>
      <c r="E6027" s="197" t="s">
        <v>11</v>
      </c>
      <c r="F6027" s="196" t="s">
        <v>11</v>
      </c>
      <c r="G6027" s="196">
        <v>103321</v>
      </c>
      <c r="H6027" s="196" t="s">
        <v>6192</v>
      </c>
      <c r="I6027" s="196" t="s">
        <v>19</v>
      </c>
      <c r="J6027" s="196" t="s">
        <v>62</v>
      </c>
      <c r="K6027" s="197">
        <v>129.04</v>
      </c>
      <c r="L6027" s="196" t="s">
        <v>63</v>
      </c>
      <c r="M6027"/>
    </row>
    <row r="6028" spans="1:13" ht="13.5" hidden="1" x14ac:dyDescent="0.25">
      <c r="A6028" s="196" t="s">
        <v>6149</v>
      </c>
      <c r="B6028" s="196" t="s">
        <v>6150</v>
      </c>
      <c r="C6028" s="196" t="s">
        <v>6185</v>
      </c>
      <c r="D6028" s="196" t="s">
        <v>6186</v>
      </c>
      <c r="E6028" s="197" t="s">
        <v>11</v>
      </c>
      <c r="F6028" s="196" t="s">
        <v>11</v>
      </c>
      <c r="G6028" s="196">
        <v>103336</v>
      </c>
      <c r="H6028" s="196" t="s">
        <v>6193</v>
      </c>
      <c r="I6028" s="196" t="s">
        <v>19</v>
      </c>
      <c r="J6028" s="196" t="s">
        <v>62</v>
      </c>
      <c r="K6028" s="197">
        <v>92.72</v>
      </c>
      <c r="L6028" s="196" t="s">
        <v>63</v>
      </c>
      <c r="M6028"/>
    </row>
    <row r="6029" spans="1:13" ht="13.5" hidden="1" x14ac:dyDescent="0.25">
      <c r="A6029" s="196" t="s">
        <v>6149</v>
      </c>
      <c r="B6029" s="196" t="s">
        <v>6150</v>
      </c>
      <c r="C6029" s="196" t="s">
        <v>6185</v>
      </c>
      <c r="D6029" s="196" t="s">
        <v>6186</v>
      </c>
      <c r="E6029" s="197" t="s">
        <v>11</v>
      </c>
      <c r="F6029" s="196" t="s">
        <v>11</v>
      </c>
      <c r="G6029" s="196">
        <v>103337</v>
      </c>
      <c r="H6029" s="196" t="s">
        <v>6194</v>
      </c>
      <c r="I6029" s="196" t="s">
        <v>19</v>
      </c>
      <c r="J6029" s="196" t="s">
        <v>62</v>
      </c>
      <c r="K6029" s="197">
        <v>94.36</v>
      </c>
      <c r="L6029" s="196" t="s">
        <v>63</v>
      </c>
      <c r="M6029"/>
    </row>
    <row r="6030" spans="1:13" ht="13.5" hidden="1" x14ac:dyDescent="0.25">
      <c r="A6030" s="196" t="s">
        <v>6149</v>
      </c>
      <c r="B6030" s="196" t="s">
        <v>6150</v>
      </c>
      <c r="C6030" s="196" t="s">
        <v>6185</v>
      </c>
      <c r="D6030" s="196" t="s">
        <v>6186</v>
      </c>
      <c r="E6030" s="197" t="s">
        <v>11</v>
      </c>
      <c r="F6030" s="196" t="s">
        <v>11</v>
      </c>
      <c r="G6030" s="196">
        <v>103338</v>
      </c>
      <c r="H6030" s="196" t="s">
        <v>6195</v>
      </c>
      <c r="I6030" s="196" t="s">
        <v>19</v>
      </c>
      <c r="J6030" s="196" t="s">
        <v>62</v>
      </c>
      <c r="K6030" s="197">
        <v>122.34</v>
      </c>
      <c r="L6030" s="196" t="s">
        <v>63</v>
      </c>
      <c r="M6030"/>
    </row>
    <row r="6031" spans="1:13" ht="13.5" hidden="1" x14ac:dyDescent="0.25">
      <c r="A6031" s="196" t="s">
        <v>6149</v>
      </c>
      <c r="B6031" s="196" t="s">
        <v>6150</v>
      </c>
      <c r="C6031" s="196" t="s">
        <v>6185</v>
      </c>
      <c r="D6031" s="196" t="s">
        <v>6186</v>
      </c>
      <c r="E6031" s="197" t="s">
        <v>11</v>
      </c>
      <c r="F6031" s="196" t="s">
        <v>11</v>
      </c>
      <c r="G6031" s="196">
        <v>103339</v>
      </c>
      <c r="H6031" s="196" t="s">
        <v>6196</v>
      </c>
      <c r="I6031" s="196" t="s">
        <v>19</v>
      </c>
      <c r="J6031" s="196" t="s">
        <v>62</v>
      </c>
      <c r="K6031" s="197">
        <v>124.27</v>
      </c>
      <c r="L6031" s="196" t="s">
        <v>63</v>
      </c>
      <c r="M6031"/>
    </row>
    <row r="6032" spans="1:13" ht="13.5" hidden="1" x14ac:dyDescent="0.25">
      <c r="A6032" s="196" t="s">
        <v>6149</v>
      </c>
      <c r="B6032" s="196" t="s">
        <v>6150</v>
      </c>
      <c r="C6032" s="196" t="s">
        <v>6185</v>
      </c>
      <c r="D6032" s="196" t="s">
        <v>6186</v>
      </c>
      <c r="E6032" s="197" t="s">
        <v>11</v>
      </c>
      <c r="F6032" s="196" t="s">
        <v>11</v>
      </c>
      <c r="G6032" s="196">
        <v>103340</v>
      </c>
      <c r="H6032" s="196" t="s">
        <v>6197</v>
      </c>
      <c r="I6032" s="196" t="s">
        <v>19</v>
      </c>
      <c r="J6032" s="196" t="s">
        <v>62</v>
      </c>
      <c r="K6032" s="197">
        <v>147</v>
      </c>
      <c r="L6032" s="196" t="s">
        <v>63</v>
      </c>
      <c r="M6032"/>
    </row>
    <row r="6033" spans="1:13" ht="13.5" hidden="1" x14ac:dyDescent="0.25">
      <c r="A6033" s="196" t="s">
        <v>6149</v>
      </c>
      <c r="B6033" s="196" t="s">
        <v>6150</v>
      </c>
      <c r="C6033" s="196" t="s">
        <v>6185</v>
      </c>
      <c r="D6033" s="196" t="s">
        <v>6186</v>
      </c>
      <c r="E6033" s="197" t="s">
        <v>11</v>
      </c>
      <c r="F6033" s="196" t="s">
        <v>11</v>
      </c>
      <c r="G6033" s="196">
        <v>103341</v>
      </c>
      <c r="H6033" s="196" t="s">
        <v>6198</v>
      </c>
      <c r="I6033" s="196" t="s">
        <v>19</v>
      </c>
      <c r="J6033" s="196" t="s">
        <v>62</v>
      </c>
      <c r="K6033" s="197">
        <v>149.41999999999999</v>
      </c>
      <c r="L6033" s="196" t="s">
        <v>63</v>
      </c>
      <c r="M6033"/>
    </row>
    <row r="6034" spans="1:13" ht="13.5" hidden="1" x14ac:dyDescent="0.25">
      <c r="A6034" s="196" t="s">
        <v>6149</v>
      </c>
      <c r="B6034" s="196" t="s">
        <v>6150</v>
      </c>
      <c r="C6034" s="196" t="s">
        <v>6185</v>
      </c>
      <c r="D6034" s="196" t="s">
        <v>6186</v>
      </c>
      <c r="E6034" s="197" t="s">
        <v>11</v>
      </c>
      <c r="F6034" s="196" t="s">
        <v>11</v>
      </c>
      <c r="G6034" s="196">
        <v>103342</v>
      </c>
      <c r="H6034" s="196" t="s">
        <v>6199</v>
      </c>
      <c r="I6034" s="196" t="s">
        <v>19</v>
      </c>
      <c r="J6034" s="196" t="s">
        <v>62</v>
      </c>
      <c r="K6034" s="197">
        <v>123.45</v>
      </c>
      <c r="L6034" s="196" t="s">
        <v>63</v>
      </c>
      <c r="M6034"/>
    </row>
    <row r="6035" spans="1:13" ht="13.5" hidden="1" x14ac:dyDescent="0.25">
      <c r="A6035" s="196" t="s">
        <v>6149</v>
      </c>
      <c r="B6035" s="196" t="s">
        <v>6150</v>
      </c>
      <c r="C6035" s="196" t="s">
        <v>6185</v>
      </c>
      <c r="D6035" s="196" t="s">
        <v>6186</v>
      </c>
      <c r="E6035" s="197" t="s">
        <v>11</v>
      </c>
      <c r="F6035" s="196" t="s">
        <v>11</v>
      </c>
      <c r="G6035" s="196">
        <v>103343</v>
      </c>
      <c r="H6035" s="196" t="s">
        <v>6200</v>
      </c>
      <c r="I6035" s="196" t="s">
        <v>19</v>
      </c>
      <c r="J6035" s="196" t="s">
        <v>62</v>
      </c>
      <c r="K6035" s="197">
        <v>125.58</v>
      </c>
      <c r="L6035" s="196" t="s">
        <v>63</v>
      </c>
      <c r="M6035"/>
    </row>
    <row r="6036" spans="1:13" ht="13.5" hidden="1" x14ac:dyDescent="0.25">
      <c r="A6036" s="196" t="s">
        <v>6149</v>
      </c>
      <c r="B6036" s="196" t="s">
        <v>6150</v>
      </c>
      <c r="C6036" s="196" t="s">
        <v>6201</v>
      </c>
      <c r="D6036" s="196" t="s">
        <v>6202</v>
      </c>
      <c r="E6036" s="197" t="s">
        <v>11</v>
      </c>
      <c r="F6036" s="196" t="s">
        <v>11</v>
      </c>
      <c r="G6036" s="196">
        <v>89453</v>
      </c>
      <c r="H6036" s="196" t="s">
        <v>6203</v>
      </c>
      <c r="I6036" s="196" t="s">
        <v>19</v>
      </c>
      <c r="J6036" s="196" t="s">
        <v>62</v>
      </c>
      <c r="K6036" s="197">
        <v>90.81</v>
      </c>
      <c r="L6036" s="196" t="s">
        <v>63</v>
      </c>
      <c r="M6036"/>
    </row>
    <row r="6037" spans="1:13" ht="13.5" hidden="1" x14ac:dyDescent="0.25">
      <c r="A6037" s="196" t="s">
        <v>6149</v>
      </c>
      <c r="B6037" s="196" t="s">
        <v>6150</v>
      </c>
      <c r="C6037" s="196" t="s">
        <v>6201</v>
      </c>
      <c r="D6037" s="196" t="s">
        <v>6202</v>
      </c>
      <c r="E6037" s="197" t="s">
        <v>11</v>
      </c>
      <c r="F6037" s="196" t="s">
        <v>11</v>
      </c>
      <c r="G6037" s="196">
        <v>89455</v>
      </c>
      <c r="H6037" s="196" t="s">
        <v>6204</v>
      </c>
      <c r="I6037" s="196" t="s">
        <v>19</v>
      </c>
      <c r="J6037" s="196" t="s">
        <v>62</v>
      </c>
      <c r="K6037" s="197">
        <v>109.46</v>
      </c>
      <c r="L6037" s="196" t="s">
        <v>63</v>
      </c>
      <c r="M6037"/>
    </row>
    <row r="6038" spans="1:13" ht="13.5" hidden="1" x14ac:dyDescent="0.25">
      <c r="A6038" s="196" t="s">
        <v>6149</v>
      </c>
      <c r="B6038" s="196" t="s">
        <v>6150</v>
      </c>
      <c r="C6038" s="196" t="s">
        <v>6201</v>
      </c>
      <c r="D6038" s="196" t="s">
        <v>6202</v>
      </c>
      <c r="E6038" s="197" t="s">
        <v>11</v>
      </c>
      <c r="F6038" s="196" t="s">
        <v>11</v>
      </c>
      <c r="G6038" s="196">
        <v>89462</v>
      </c>
      <c r="H6038" s="196" t="s">
        <v>6205</v>
      </c>
      <c r="I6038" s="196" t="s">
        <v>19</v>
      </c>
      <c r="J6038" s="196" t="s">
        <v>62</v>
      </c>
      <c r="K6038" s="197">
        <v>121.69</v>
      </c>
      <c r="L6038" s="196" t="s">
        <v>63</v>
      </c>
      <c r="M6038"/>
    </row>
    <row r="6039" spans="1:13" ht="13.5" hidden="1" x14ac:dyDescent="0.25">
      <c r="A6039" s="196" t="s">
        <v>6149</v>
      </c>
      <c r="B6039" s="196" t="s">
        <v>6150</v>
      </c>
      <c r="C6039" s="196" t="s">
        <v>6201</v>
      </c>
      <c r="D6039" s="196" t="s">
        <v>6202</v>
      </c>
      <c r="E6039" s="197" t="s">
        <v>11</v>
      </c>
      <c r="F6039" s="196" t="s">
        <v>11</v>
      </c>
      <c r="G6039" s="196">
        <v>89464</v>
      </c>
      <c r="H6039" s="196" t="s">
        <v>6206</v>
      </c>
      <c r="I6039" s="196" t="s">
        <v>19</v>
      </c>
      <c r="J6039" s="196" t="s">
        <v>62</v>
      </c>
      <c r="K6039" s="197">
        <v>142.51</v>
      </c>
      <c r="L6039" s="196" t="s">
        <v>63</v>
      </c>
      <c r="M6039"/>
    </row>
    <row r="6040" spans="1:13" ht="13.5" hidden="1" x14ac:dyDescent="0.25">
      <c r="A6040" s="196" t="s">
        <v>6149</v>
      </c>
      <c r="B6040" s="196" t="s">
        <v>6150</v>
      </c>
      <c r="C6040" s="196" t="s">
        <v>6201</v>
      </c>
      <c r="D6040" s="196" t="s">
        <v>6202</v>
      </c>
      <c r="E6040" s="197" t="s">
        <v>11</v>
      </c>
      <c r="F6040" s="196" t="s">
        <v>11</v>
      </c>
      <c r="G6040" s="196">
        <v>89470</v>
      </c>
      <c r="H6040" s="196" t="s">
        <v>6207</v>
      </c>
      <c r="I6040" s="196" t="s">
        <v>19</v>
      </c>
      <c r="J6040" s="196" t="s">
        <v>62</v>
      </c>
      <c r="K6040" s="197">
        <v>104.16</v>
      </c>
      <c r="L6040" s="196" t="s">
        <v>63</v>
      </c>
      <c r="M6040"/>
    </row>
    <row r="6041" spans="1:13" ht="13.5" hidden="1" x14ac:dyDescent="0.25">
      <c r="A6041" s="196" t="s">
        <v>6149</v>
      </c>
      <c r="B6041" s="196" t="s">
        <v>6150</v>
      </c>
      <c r="C6041" s="196" t="s">
        <v>6201</v>
      </c>
      <c r="D6041" s="196" t="s">
        <v>6202</v>
      </c>
      <c r="E6041" s="197" t="s">
        <v>11</v>
      </c>
      <c r="F6041" s="196" t="s">
        <v>11</v>
      </c>
      <c r="G6041" s="196">
        <v>89472</v>
      </c>
      <c r="H6041" s="196" t="s">
        <v>6208</v>
      </c>
      <c r="I6041" s="196" t="s">
        <v>19</v>
      </c>
      <c r="J6041" s="196" t="s">
        <v>62</v>
      </c>
      <c r="K6041" s="197">
        <v>124.1</v>
      </c>
      <c r="L6041" s="196" t="s">
        <v>63</v>
      </c>
      <c r="M6041"/>
    </row>
    <row r="6042" spans="1:13" ht="13.5" hidden="1" x14ac:dyDescent="0.25">
      <c r="A6042" s="196" t="s">
        <v>6149</v>
      </c>
      <c r="B6042" s="196" t="s">
        <v>6150</v>
      </c>
      <c r="C6042" s="196" t="s">
        <v>6201</v>
      </c>
      <c r="D6042" s="196" t="s">
        <v>6202</v>
      </c>
      <c r="E6042" s="197" t="s">
        <v>11</v>
      </c>
      <c r="F6042" s="196" t="s">
        <v>11</v>
      </c>
      <c r="G6042" s="196">
        <v>89478</v>
      </c>
      <c r="H6042" s="196" t="s">
        <v>6209</v>
      </c>
      <c r="I6042" s="196" t="s">
        <v>19</v>
      </c>
      <c r="J6042" s="196" t="s">
        <v>62</v>
      </c>
      <c r="K6042" s="197">
        <v>144.19</v>
      </c>
      <c r="L6042" s="196" t="s">
        <v>63</v>
      </c>
      <c r="M6042"/>
    </row>
    <row r="6043" spans="1:13" ht="13.5" hidden="1" x14ac:dyDescent="0.25">
      <c r="A6043" s="196" t="s">
        <v>6149</v>
      </c>
      <c r="B6043" s="196" t="s">
        <v>6150</v>
      </c>
      <c r="C6043" s="196" t="s">
        <v>6201</v>
      </c>
      <c r="D6043" s="196" t="s">
        <v>6202</v>
      </c>
      <c r="E6043" s="197" t="s">
        <v>11</v>
      </c>
      <c r="F6043" s="196" t="s">
        <v>11</v>
      </c>
      <c r="G6043" s="196">
        <v>89480</v>
      </c>
      <c r="H6043" s="196" t="s">
        <v>6210</v>
      </c>
      <c r="I6043" s="196" t="s">
        <v>19</v>
      </c>
      <c r="J6043" s="196" t="s">
        <v>62</v>
      </c>
      <c r="K6043" s="197">
        <v>166.31</v>
      </c>
      <c r="L6043" s="196" t="s">
        <v>63</v>
      </c>
      <c r="M6043"/>
    </row>
    <row r="6044" spans="1:13" ht="13.5" hidden="1" x14ac:dyDescent="0.25">
      <c r="A6044" s="196" t="s">
        <v>6149</v>
      </c>
      <c r="B6044" s="196" t="s">
        <v>6150</v>
      </c>
      <c r="C6044" s="196" t="s">
        <v>6201</v>
      </c>
      <c r="D6044" s="196" t="s">
        <v>6202</v>
      </c>
      <c r="E6044" s="197" t="s">
        <v>11</v>
      </c>
      <c r="F6044" s="196" t="s">
        <v>11</v>
      </c>
      <c r="G6044" s="196">
        <v>101161</v>
      </c>
      <c r="H6044" s="196" t="s">
        <v>6211</v>
      </c>
      <c r="I6044" s="196" t="s">
        <v>19</v>
      </c>
      <c r="J6044" s="196" t="s">
        <v>62</v>
      </c>
      <c r="K6044" s="197">
        <v>241.84</v>
      </c>
      <c r="L6044" s="196" t="s">
        <v>63</v>
      </c>
      <c r="M6044"/>
    </row>
    <row r="6045" spans="1:13" ht="13.5" hidden="1" x14ac:dyDescent="0.25">
      <c r="A6045" s="196" t="s">
        <v>6149</v>
      </c>
      <c r="B6045" s="196" t="s">
        <v>6150</v>
      </c>
      <c r="C6045" s="196" t="s">
        <v>6212</v>
      </c>
      <c r="D6045" s="196" t="s">
        <v>6213</v>
      </c>
      <c r="E6045" s="197" t="s">
        <v>11</v>
      </c>
      <c r="F6045" s="196" t="s">
        <v>11</v>
      </c>
      <c r="G6045" s="196">
        <v>101163</v>
      </c>
      <c r="H6045" s="196" t="s">
        <v>6214</v>
      </c>
      <c r="I6045" s="196" t="s">
        <v>19</v>
      </c>
      <c r="J6045" s="196" t="s">
        <v>62</v>
      </c>
      <c r="K6045" s="197">
        <v>710.49</v>
      </c>
      <c r="L6045" s="196" t="s">
        <v>63</v>
      </c>
      <c r="M6045"/>
    </row>
    <row r="6046" spans="1:13" ht="13.5" hidden="1" x14ac:dyDescent="0.25">
      <c r="A6046" s="196" t="s">
        <v>6149</v>
      </c>
      <c r="B6046" s="196" t="s">
        <v>6150</v>
      </c>
      <c r="C6046" s="196" t="s">
        <v>6212</v>
      </c>
      <c r="D6046" s="196" t="s">
        <v>6213</v>
      </c>
      <c r="E6046" s="197" t="s">
        <v>11</v>
      </c>
      <c r="F6046" s="196" t="s">
        <v>11</v>
      </c>
      <c r="G6046" s="196">
        <v>101164</v>
      </c>
      <c r="H6046" s="196" t="s">
        <v>6215</v>
      </c>
      <c r="I6046" s="196" t="s">
        <v>19</v>
      </c>
      <c r="J6046" s="196" t="s">
        <v>62</v>
      </c>
      <c r="K6046" s="197">
        <v>720.22</v>
      </c>
      <c r="L6046" s="196" t="s">
        <v>63</v>
      </c>
      <c r="M6046"/>
    </row>
    <row r="6047" spans="1:13" ht="13.5" hidden="1" x14ac:dyDescent="0.25">
      <c r="A6047" s="196" t="s">
        <v>6149</v>
      </c>
      <c r="B6047" s="196" t="s">
        <v>6150</v>
      </c>
      <c r="C6047" s="196" t="s">
        <v>6216</v>
      </c>
      <c r="D6047" s="196" t="s">
        <v>6217</v>
      </c>
      <c r="E6047" s="197" t="s">
        <v>11</v>
      </c>
      <c r="F6047" s="196" t="s">
        <v>11</v>
      </c>
      <c r="G6047" s="196">
        <v>96358</v>
      </c>
      <c r="H6047" s="196" t="s">
        <v>6218</v>
      </c>
      <c r="I6047" s="196" t="s">
        <v>19</v>
      </c>
      <c r="J6047" s="196" t="s">
        <v>62</v>
      </c>
      <c r="K6047" s="197">
        <v>88.7</v>
      </c>
      <c r="L6047" s="196" t="s">
        <v>63</v>
      </c>
      <c r="M6047"/>
    </row>
    <row r="6048" spans="1:13" ht="13.5" hidden="1" x14ac:dyDescent="0.25">
      <c r="A6048" s="196" t="s">
        <v>6149</v>
      </c>
      <c r="B6048" s="196" t="s">
        <v>6150</v>
      </c>
      <c r="C6048" s="196" t="s">
        <v>6216</v>
      </c>
      <c r="D6048" s="196" t="s">
        <v>6217</v>
      </c>
      <c r="E6048" s="197" t="s">
        <v>11</v>
      </c>
      <c r="F6048" s="196" t="s">
        <v>11</v>
      </c>
      <c r="G6048" s="196">
        <v>96359</v>
      </c>
      <c r="H6048" s="196" t="s">
        <v>6219</v>
      </c>
      <c r="I6048" s="196" t="s">
        <v>19</v>
      </c>
      <c r="J6048" s="196" t="s">
        <v>62</v>
      </c>
      <c r="K6048" s="197">
        <v>98.5</v>
      </c>
      <c r="L6048" s="196" t="s">
        <v>63</v>
      </c>
      <c r="M6048"/>
    </row>
    <row r="6049" spans="1:13" ht="13.5" hidden="1" x14ac:dyDescent="0.25">
      <c r="A6049" s="196" t="s">
        <v>6149</v>
      </c>
      <c r="B6049" s="196" t="s">
        <v>6150</v>
      </c>
      <c r="C6049" s="196" t="s">
        <v>6216</v>
      </c>
      <c r="D6049" s="196" t="s">
        <v>6217</v>
      </c>
      <c r="E6049" s="197" t="s">
        <v>11</v>
      </c>
      <c r="F6049" s="196" t="s">
        <v>11</v>
      </c>
      <c r="G6049" s="196">
        <v>96360</v>
      </c>
      <c r="H6049" s="196" t="s">
        <v>6220</v>
      </c>
      <c r="I6049" s="196" t="s">
        <v>19</v>
      </c>
      <c r="J6049" s="196" t="s">
        <v>62</v>
      </c>
      <c r="K6049" s="197">
        <v>112.45</v>
      </c>
      <c r="L6049" s="196" t="s">
        <v>63</v>
      </c>
      <c r="M6049"/>
    </row>
    <row r="6050" spans="1:13" ht="13.5" hidden="1" x14ac:dyDescent="0.25">
      <c r="A6050" s="196" t="s">
        <v>6149</v>
      </c>
      <c r="B6050" s="196" t="s">
        <v>6150</v>
      </c>
      <c r="C6050" s="196" t="s">
        <v>6216</v>
      </c>
      <c r="D6050" s="196" t="s">
        <v>6217</v>
      </c>
      <c r="E6050" s="197" t="s">
        <v>11</v>
      </c>
      <c r="F6050" s="196" t="s">
        <v>11</v>
      </c>
      <c r="G6050" s="196">
        <v>96361</v>
      </c>
      <c r="H6050" s="196" t="s">
        <v>6221</v>
      </c>
      <c r="I6050" s="196" t="s">
        <v>19</v>
      </c>
      <c r="J6050" s="196" t="s">
        <v>62</v>
      </c>
      <c r="K6050" s="197">
        <v>130.69999999999999</v>
      </c>
      <c r="L6050" s="196" t="s">
        <v>63</v>
      </c>
      <c r="M6050"/>
    </row>
    <row r="6051" spans="1:13" ht="13.5" hidden="1" x14ac:dyDescent="0.25">
      <c r="A6051" s="196" t="s">
        <v>6149</v>
      </c>
      <c r="B6051" s="196" t="s">
        <v>6150</v>
      </c>
      <c r="C6051" s="196" t="s">
        <v>6216</v>
      </c>
      <c r="D6051" s="196" t="s">
        <v>6217</v>
      </c>
      <c r="E6051" s="197" t="s">
        <v>11</v>
      </c>
      <c r="F6051" s="196" t="s">
        <v>11</v>
      </c>
      <c r="G6051" s="196">
        <v>96362</v>
      </c>
      <c r="H6051" s="196" t="s">
        <v>6222</v>
      </c>
      <c r="I6051" s="196" t="s">
        <v>19</v>
      </c>
      <c r="J6051" s="196" t="s">
        <v>62</v>
      </c>
      <c r="K6051" s="197">
        <v>115.5</v>
      </c>
      <c r="L6051" s="196" t="s">
        <v>63</v>
      </c>
      <c r="M6051"/>
    </row>
    <row r="6052" spans="1:13" ht="13.5" hidden="1" x14ac:dyDescent="0.25">
      <c r="A6052" s="196" t="s">
        <v>6149</v>
      </c>
      <c r="B6052" s="196" t="s">
        <v>6150</v>
      </c>
      <c r="C6052" s="196" t="s">
        <v>6216</v>
      </c>
      <c r="D6052" s="196" t="s">
        <v>6217</v>
      </c>
      <c r="E6052" s="197" t="s">
        <v>11</v>
      </c>
      <c r="F6052" s="196" t="s">
        <v>11</v>
      </c>
      <c r="G6052" s="196">
        <v>96363</v>
      </c>
      <c r="H6052" s="196" t="s">
        <v>6223</v>
      </c>
      <c r="I6052" s="196" t="s">
        <v>19</v>
      </c>
      <c r="J6052" s="196" t="s">
        <v>62</v>
      </c>
      <c r="K6052" s="197">
        <v>126</v>
      </c>
      <c r="L6052" s="196" t="s">
        <v>63</v>
      </c>
      <c r="M6052"/>
    </row>
    <row r="6053" spans="1:13" ht="13.5" hidden="1" x14ac:dyDescent="0.25">
      <c r="A6053" s="196" t="s">
        <v>6149</v>
      </c>
      <c r="B6053" s="196" t="s">
        <v>6150</v>
      </c>
      <c r="C6053" s="196" t="s">
        <v>6216</v>
      </c>
      <c r="D6053" s="196" t="s">
        <v>6217</v>
      </c>
      <c r="E6053" s="197" t="s">
        <v>11</v>
      </c>
      <c r="F6053" s="196" t="s">
        <v>11</v>
      </c>
      <c r="G6053" s="196">
        <v>96364</v>
      </c>
      <c r="H6053" s="196" t="s">
        <v>6224</v>
      </c>
      <c r="I6053" s="196" t="s">
        <v>19</v>
      </c>
      <c r="J6053" s="196" t="s">
        <v>62</v>
      </c>
      <c r="K6053" s="197">
        <v>139.24</v>
      </c>
      <c r="L6053" s="196" t="s">
        <v>63</v>
      </c>
      <c r="M6053"/>
    </row>
    <row r="6054" spans="1:13" ht="13.5" hidden="1" x14ac:dyDescent="0.25">
      <c r="A6054" s="196" t="s">
        <v>6149</v>
      </c>
      <c r="B6054" s="196" t="s">
        <v>6150</v>
      </c>
      <c r="C6054" s="196" t="s">
        <v>6216</v>
      </c>
      <c r="D6054" s="196" t="s">
        <v>6217</v>
      </c>
      <c r="E6054" s="197" t="s">
        <v>11</v>
      </c>
      <c r="F6054" s="196" t="s">
        <v>11</v>
      </c>
      <c r="G6054" s="196">
        <v>96365</v>
      </c>
      <c r="H6054" s="196" t="s">
        <v>6225</v>
      </c>
      <c r="I6054" s="196" t="s">
        <v>19</v>
      </c>
      <c r="J6054" s="196" t="s">
        <v>62</v>
      </c>
      <c r="K6054" s="197">
        <v>158.22999999999999</v>
      </c>
      <c r="L6054" s="196" t="s">
        <v>63</v>
      </c>
      <c r="M6054"/>
    </row>
    <row r="6055" spans="1:13" ht="13.5" hidden="1" x14ac:dyDescent="0.25">
      <c r="A6055" s="196" t="s">
        <v>6149</v>
      </c>
      <c r="B6055" s="196" t="s">
        <v>6150</v>
      </c>
      <c r="C6055" s="196" t="s">
        <v>6216</v>
      </c>
      <c r="D6055" s="196" t="s">
        <v>6217</v>
      </c>
      <c r="E6055" s="197" t="s">
        <v>11</v>
      </c>
      <c r="F6055" s="196" t="s">
        <v>11</v>
      </c>
      <c r="G6055" s="196">
        <v>96366</v>
      </c>
      <c r="H6055" s="196" t="s">
        <v>6226</v>
      </c>
      <c r="I6055" s="196" t="s">
        <v>19</v>
      </c>
      <c r="J6055" s="196" t="s">
        <v>62</v>
      </c>
      <c r="K6055" s="197">
        <v>142.30000000000001</v>
      </c>
      <c r="L6055" s="196" t="s">
        <v>63</v>
      </c>
      <c r="M6055"/>
    </row>
    <row r="6056" spans="1:13" ht="13.5" hidden="1" x14ac:dyDescent="0.25">
      <c r="A6056" s="196" t="s">
        <v>6149</v>
      </c>
      <c r="B6056" s="196" t="s">
        <v>6150</v>
      </c>
      <c r="C6056" s="196" t="s">
        <v>6216</v>
      </c>
      <c r="D6056" s="196" t="s">
        <v>6217</v>
      </c>
      <c r="E6056" s="197" t="s">
        <v>11</v>
      </c>
      <c r="F6056" s="196" t="s">
        <v>11</v>
      </c>
      <c r="G6056" s="196">
        <v>96367</v>
      </c>
      <c r="H6056" s="196" t="s">
        <v>6227</v>
      </c>
      <c r="I6056" s="196" t="s">
        <v>19</v>
      </c>
      <c r="J6056" s="196" t="s">
        <v>62</v>
      </c>
      <c r="K6056" s="197">
        <v>153.49</v>
      </c>
      <c r="L6056" s="196" t="s">
        <v>63</v>
      </c>
      <c r="M6056"/>
    </row>
    <row r="6057" spans="1:13" ht="13.5" hidden="1" x14ac:dyDescent="0.25">
      <c r="A6057" s="196" t="s">
        <v>6149</v>
      </c>
      <c r="B6057" s="196" t="s">
        <v>6150</v>
      </c>
      <c r="C6057" s="196" t="s">
        <v>6216</v>
      </c>
      <c r="D6057" s="196" t="s">
        <v>6217</v>
      </c>
      <c r="E6057" s="197" t="s">
        <v>11</v>
      </c>
      <c r="F6057" s="196" t="s">
        <v>11</v>
      </c>
      <c r="G6057" s="196">
        <v>96368</v>
      </c>
      <c r="H6057" s="196" t="s">
        <v>6228</v>
      </c>
      <c r="I6057" s="196" t="s">
        <v>19</v>
      </c>
      <c r="J6057" s="196" t="s">
        <v>62</v>
      </c>
      <c r="K6057" s="197">
        <v>166.08</v>
      </c>
      <c r="L6057" s="196" t="s">
        <v>63</v>
      </c>
      <c r="M6057"/>
    </row>
    <row r="6058" spans="1:13" ht="13.5" hidden="1" x14ac:dyDescent="0.25">
      <c r="A6058" s="196" t="s">
        <v>6149</v>
      </c>
      <c r="B6058" s="196" t="s">
        <v>6150</v>
      </c>
      <c r="C6058" s="196" t="s">
        <v>6216</v>
      </c>
      <c r="D6058" s="196" t="s">
        <v>6217</v>
      </c>
      <c r="E6058" s="197" t="s">
        <v>11</v>
      </c>
      <c r="F6058" s="196" t="s">
        <v>11</v>
      </c>
      <c r="G6058" s="196">
        <v>96369</v>
      </c>
      <c r="H6058" s="196" t="s">
        <v>6229</v>
      </c>
      <c r="I6058" s="196" t="s">
        <v>19</v>
      </c>
      <c r="J6058" s="196" t="s">
        <v>62</v>
      </c>
      <c r="K6058" s="197">
        <v>185.72</v>
      </c>
      <c r="L6058" s="196" t="s">
        <v>63</v>
      </c>
      <c r="M6058"/>
    </row>
    <row r="6059" spans="1:13" ht="13.5" hidden="1" x14ac:dyDescent="0.25">
      <c r="A6059" s="196" t="s">
        <v>6149</v>
      </c>
      <c r="B6059" s="196" t="s">
        <v>6150</v>
      </c>
      <c r="C6059" s="196" t="s">
        <v>6216</v>
      </c>
      <c r="D6059" s="196" t="s">
        <v>6217</v>
      </c>
      <c r="E6059" s="197" t="s">
        <v>11</v>
      </c>
      <c r="F6059" s="196" t="s">
        <v>11</v>
      </c>
      <c r="G6059" s="196">
        <v>96370</v>
      </c>
      <c r="H6059" s="196" t="s">
        <v>6230</v>
      </c>
      <c r="I6059" s="196" t="s">
        <v>19</v>
      </c>
      <c r="J6059" s="196" t="s">
        <v>62</v>
      </c>
      <c r="K6059" s="197">
        <v>57.64</v>
      </c>
      <c r="L6059" s="196" t="s">
        <v>63</v>
      </c>
      <c r="M6059"/>
    </row>
    <row r="6060" spans="1:13" ht="13.5" hidden="1" x14ac:dyDescent="0.25">
      <c r="A6060" s="196" t="s">
        <v>6149</v>
      </c>
      <c r="B6060" s="196" t="s">
        <v>6150</v>
      </c>
      <c r="C6060" s="196" t="s">
        <v>6216</v>
      </c>
      <c r="D6060" s="196" t="s">
        <v>6217</v>
      </c>
      <c r="E6060" s="197" t="s">
        <v>11</v>
      </c>
      <c r="F6060" s="196" t="s">
        <v>11</v>
      </c>
      <c r="G6060" s="196">
        <v>96371</v>
      </c>
      <c r="H6060" s="196" t="s">
        <v>6231</v>
      </c>
      <c r="I6060" s="196" t="s">
        <v>19</v>
      </c>
      <c r="J6060" s="196" t="s">
        <v>62</v>
      </c>
      <c r="K6060" s="197">
        <v>66.73</v>
      </c>
      <c r="L6060" s="196" t="s">
        <v>63</v>
      </c>
      <c r="M6060"/>
    </row>
    <row r="6061" spans="1:13" ht="13.5" hidden="1" x14ac:dyDescent="0.25">
      <c r="A6061" s="196" t="s">
        <v>6149</v>
      </c>
      <c r="B6061" s="196" t="s">
        <v>6150</v>
      </c>
      <c r="C6061" s="196" t="s">
        <v>6216</v>
      </c>
      <c r="D6061" s="196" t="s">
        <v>6217</v>
      </c>
      <c r="E6061" s="197" t="s">
        <v>11</v>
      </c>
      <c r="F6061" s="196" t="s">
        <v>11</v>
      </c>
      <c r="G6061" s="196">
        <v>96373</v>
      </c>
      <c r="H6061" s="196" t="s">
        <v>6232</v>
      </c>
      <c r="I6061" s="196" t="s">
        <v>9</v>
      </c>
      <c r="J6061" s="196" t="s">
        <v>62</v>
      </c>
      <c r="K6061" s="197">
        <v>10.09</v>
      </c>
      <c r="L6061" s="196" t="s">
        <v>63</v>
      </c>
      <c r="M6061"/>
    </row>
    <row r="6062" spans="1:13" ht="13.5" hidden="1" x14ac:dyDescent="0.25">
      <c r="A6062" s="196" t="s">
        <v>6149</v>
      </c>
      <c r="B6062" s="196" t="s">
        <v>6150</v>
      </c>
      <c r="C6062" s="196" t="s">
        <v>6216</v>
      </c>
      <c r="D6062" s="196" t="s">
        <v>6217</v>
      </c>
      <c r="E6062" s="197" t="s">
        <v>11</v>
      </c>
      <c r="F6062" s="196" t="s">
        <v>11</v>
      </c>
      <c r="G6062" s="196">
        <v>96374</v>
      </c>
      <c r="H6062" s="196" t="s">
        <v>6233</v>
      </c>
      <c r="I6062" s="196" t="s">
        <v>9</v>
      </c>
      <c r="J6062" s="196" t="s">
        <v>62</v>
      </c>
      <c r="K6062" s="197">
        <v>33.32</v>
      </c>
      <c r="L6062" s="196" t="s">
        <v>63</v>
      </c>
      <c r="M6062"/>
    </row>
    <row r="6063" spans="1:13" ht="13.5" hidden="1" x14ac:dyDescent="0.25">
      <c r="A6063" s="196" t="s">
        <v>6149</v>
      </c>
      <c r="B6063" s="196" t="s">
        <v>6150</v>
      </c>
      <c r="C6063" s="196" t="s">
        <v>6216</v>
      </c>
      <c r="D6063" s="196" t="s">
        <v>6217</v>
      </c>
      <c r="E6063" s="197" t="s">
        <v>11</v>
      </c>
      <c r="F6063" s="196" t="s">
        <v>11</v>
      </c>
      <c r="G6063" s="196">
        <v>102235</v>
      </c>
      <c r="H6063" s="196" t="s">
        <v>6234</v>
      </c>
      <c r="I6063" s="196" t="s">
        <v>19</v>
      </c>
      <c r="J6063" s="196" t="s">
        <v>62</v>
      </c>
      <c r="K6063" s="197">
        <v>560.35</v>
      </c>
      <c r="L6063" s="196" t="s">
        <v>63</v>
      </c>
      <c r="M6063"/>
    </row>
    <row r="6064" spans="1:13" ht="13.5" hidden="1" x14ac:dyDescent="0.25">
      <c r="A6064" s="196" t="s">
        <v>6149</v>
      </c>
      <c r="B6064" s="196" t="s">
        <v>6150</v>
      </c>
      <c r="C6064" s="196" t="s">
        <v>6216</v>
      </c>
      <c r="D6064" s="196" t="s">
        <v>6217</v>
      </c>
      <c r="E6064" s="197" t="s">
        <v>11</v>
      </c>
      <c r="F6064" s="196" t="s">
        <v>11</v>
      </c>
      <c r="G6064" s="196">
        <v>102253</v>
      </c>
      <c r="H6064" s="196" t="s">
        <v>6235</v>
      </c>
      <c r="I6064" s="196" t="s">
        <v>19</v>
      </c>
      <c r="J6064" s="196" t="s">
        <v>62</v>
      </c>
      <c r="K6064" s="197">
        <v>957.78</v>
      </c>
      <c r="L6064" s="196" t="s">
        <v>63</v>
      </c>
      <c r="M6064"/>
    </row>
    <row r="6065" spans="1:13" ht="13.5" hidden="1" x14ac:dyDescent="0.25">
      <c r="A6065" s="196" t="s">
        <v>6149</v>
      </c>
      <c r="B6065" s="196" t="s">
        <v>6150</v>
      </c>
      <c r="C6065" s="196" t="s">
        <v>6216</v>
      </c>
      <c r="D6065" s="196" t="s">
        <v>6217</v>
      </c>
      <c r="E6065" s="197" t="s">
        <v>11</v>
      </c>
      <c r="F6065" s="196" t="s">
        <v>11</v>
      </c>
      <c r="G6065" s="196">
        <v>102254</v>
      </c>
      <c r="H6065" s="196" t="s">
        <v>6236</v>
      </c>
      <c r="I6065" s="196" t="s">
        <v>19</v>
      </c>
      <c r="J6065" s="196" t="s">
        <v>62</v>
      </c>
      <c r="K6065" s="197">
        <v>869.19</v>
      </c>
      <c r="L6065" s="196" t="s">
        <v>63</v>
      </c>
      <c r="M6065"/>
    </row>
    <row r="6066" spans="1:13" ht="13.5" hidden="1" x14ac:dyDescent="0.25">
      <c r="A6066" s="196" t="s">
        <v>6149</v>
      </c>
      <c r="B6066" s="196" t="s">
        <v>6150</v>
      </c>
      <c r="C6066" s="196" t="s">
        <v>6216</v>
      </c>
      <c r="D6066" s="196" t="s">
        <v>6217</v>
      </c>
      <c r="E6066" s="197" t="s">
        <v>11</v>
      </c>
      <c r="F6066" s="196" t="s">
        <v>11</v>
      </c>
      <c r="G6066" s="196">
        <v>102255</v>
      </c>
      <c r="H6066" s="196" t="s">
        <v>6237</v>
      </c>
      <c r="I6066" s="196" t="s">
        <v>19</v>
      </c>
      <c r="J6066" s="196" t="s">
        <v>62</v>
      </c>
      <c r="K6066" s="199">
        <v>1001.57</v>
      </c>
      <c r="L6066" s="196" t="s">
        <v>63</v>
      </c>
      <c r="M6066"/>
    </row>
    <row r="6067" spans="1:13" ht="13.5" hidden="1" x14ac:dyDescent="0.25">
      <c r="A6067" s="196" t="s">
        <v>6149</v>
      </c>
      <c r="B6067" s="196" t="s">
        <v>6150</v>
      </c>
      <c r="C6067" s="196" t="s">
        <v>6216</v>
      </c>
      <c r="D6067" s="196" t="s">
        <v>6217</v>
      </c>
      <c r="E6067" s="197" t="s">
        <v>11</v>
      </c>
      <c r="F6067" s="196" t="s">
        <v>11</v>
      </c>
      <c r="G6067" s="196">
        <v>102256</v>
      </c>
      <c r="H6067" s="196" t="s">
        <v>6238</v>
      </c>
      <c r="I6067" s="196" t="s">
        <v>19</v>
      </c>
      <c r="J6067" s="196" t="s">
        <v>62</v>
      </c>
      <c r="K6067" s="197">
        <v>917.2</v>
      </c>
      <c r="L6067" s="196" t="s">
        <v>63</v>
      </c>
      <c r="M6067"/>
    </row>
    <row r="6068" spans="1:13" ht="13.5" hidden="1" x14ac:dyDescent="0.25">
      <c r="A6068" s="196" t="s">
        <v>6149</v>
      </c>
      <c r="B6068" s="196" t="s">
        <v>6150</v>
      </c>
      <c r="C6068" s="196" t="s">
        <v>6216</v>
      </c>
      <c r="D6068" s="196" t="s">
        <v>6217</v>
      </c>
      <c r="E6068" s="197" t="s">
        <v>11</v>
      </c>
      <c r="F6068" s="196" t="s">
        <v>11</v>
      </c>
      <c r="G6068" s="196">
        <v>102257</v>
      </c>
      <c r="H6068" s="196" t="s">
        <v>6239</v>
      </c>
      <c r="I6068" s="196" t="s">
        <v>19</v>
      </c>
      <c r="J6068" s="196" t="s">
        <v>62</v>
      </c>
      <c r="K6068" s="197">
        <v>347.49</v>
      </c>
      <c r="L6068" s="196" t="s">
        <v>63</v>
      </c>
      <c r="M6068"/>
    </row>
    <row r="6069" spans="1:13" ht="13.5" hidden="1" x14ac:dyDescent="0.25">
      <c r="A6069" s="196" t="s">
        <v>6149</v>
      </c>
      <c r="B6069" s="196" t="s">
        <v>6150</v>
      </c>
      <c r="C6069" s="196" t="s">
        <v>6216</v>
      </c>
      <c r="D6069" s="196" t="s">
        <v>6217</v>
      </c>
      <c r="E6069" s="197" t="s">
        <v>11</v>
      </c>
      <c r="F6069" s="196" t="s">
        <v>11</v>
      </c>
      <c r="G6069" s="196">
        <v>102258</v>
      </c>
      <c r="H6069" s="196" t="s">
        <v>6240</v>
      </c>
      <c r="I6069" s="196" t="s">
        <v>19</v>
      </c>
      <c r="J6069" s="196" t="s">
        <v>62</v>
      </c>
      <c r="K6069" s="197">
        <v>410.91</v>
      </c>
      <c r="L6069" s="196" t="s">
        <v>63</v>
      </c>
      <c r="M6069"/>
    </row>
    <row r="6070" spans="1:13" ht="13.5" hidden="1" x14ac:dyDescent="0.25">
      <c r="A6070" s="196" t="s">
        <v>6149</v>
      </c>
      <c r="B6070" s="196" t="s">
        <v>6150</v>
      </c>
      <c r="C6070" s="196" t="s">
        <v>6216</v>
      </c>
      <c r="D6070" s="196" t="s">
        <v>6217</v>
      </c>
      <c r="E6070" s="197" t="s">
        <v>11</v>
      </c>
      <c r="F6070" s="196" t="s">
        <v>11</v>
      </c>
      <c r="G6070" s="196">
        <v>104718</v>
      </c>
      <c r="H6070" s="196" t="s">
        <v>6241</v>
      </c>
      <c r="I6070" s="196" t="s">
        <v>19</v>
      </c>
      <c r="J6070" s="196" t="s">
        <v>62</v>
      </c>
      <c r="K6070" s="197">
        <v>116.44</v>
      </c>
      <c r="L6070" s="196" t="s">
        <v>63</v>
      </c>
      <c r="M6070"/>
    </row>
    <row r="6071" spans="1:13" ht="13.5" hidden="1" x14ac:dyDescent="0.25">
      <c r="A6071" s="196" t="s">
        <v>6149</v>
      </c>
      <c r="B6071" s="196" t="s">
        <v>6150</v>
      </c>
      <c r="C6071" s="196" t="s">
        <v>6216</v>
      </c>
      <c r="D6071" s="196" t="s">
        <v>6217</v>
      </c>
      <c r="E6071" s="197" t="s">
        <v>11</v>
      </c>
      <c r="F6071" s="196" t="s">
        <v>11</v>
      </c>
      <c r="G6071" s="196">
        <v>104719</v>
      </c>
      <c r="H6071" s="196" t="s">
        <v>6242</v>
      </c>
      <c r="I6071" s="196" t="s">
        <v>19</v>
      </c>
      <c r="J6071" s="196" t="s">
        <v>62</v>
      </c>
      <c r="K6071" s="197">
        <v>163.08000000000001</v>
      </c>
      <c r="L6071" s="196" t="s">
        <v>63</v>
      </c>
      <c r="M6071"/>
    </row>
    <row r="6072" spans="1:13" ht="13.5" hidden="1" x14ac:dyDescent="0.25">
      <c r="A6072" s="196" t="s">
        <v>6149</v>
      </c>
      <c r="B6072" s="196" t="s">
        <v>6150</v>
      </c>
      <c r="C6072" s="196" t="s">
        <v>6216</v>
      </c>
      <c r="D6072" s="196" t="s">
        <v>6217</v>
      </c>
      <c r="E6072" s="197" t="s">
        <v>11</v>
      </c>
      <c r="F6072" s="196" t="s">
        <v>11</v>
      </c>
      <c r="G6072" s="196">
        <v>104720</v>
      </c>
      <c r="H6072" s="196" t="s">
        <v>6243</v>
      </c>
      <c r="I6072" s="196" t="s">
        <v>19</v>
      </c>
      <c r="J6072" s="196" t="s">
        <v>62</v>
      </c>
      <c r="K6072" s="197">
        <v>145.31</v>
      </c>
      <c r="L6072" s="196" t="s">
        <v>63</v>
      </c>
      <c r="M6072"/>
    </row>
    <row r="6073" spans="1:13" ht="13.5" hidden="1" x14ac:dyDescent="0.25">
      <c r="A6073" s="196" t="s">
        <v>6149</v>
      </c>
      <c r="B6073" s="196" t="s">
        <v>6150</v>
      </c>
      <c r="C6073" s="196" t="s">
        <v>6216</v>
      </c>
      <c r="D6073" s="196" t="s">
        <v>6217</v>
      </c>
      <c r="E6073" s="197" t="s">
        <v>11</v>
      </c>
      <c r="F6073" s="196" t="s">
        <v>11</v>
      </c>
      <c r="G6073" s="196">
        <v>104721</v>
      </c>
      <c r="H6073" s="196" t="s">
        <v>6244</v>
      </c>
      <c r="I6073" s="196" t="s">
        <v>19</v>
      </c>
      <c r="J6073" s="196" t="s">
        <v>62</v>
      </c>
      <c r="K6073" s="197">
        <v>191.96</v>
      </c>
      <c r="L6073" s="196" t="s">
        <v>63</v>
      </c>
      <c r="M6073"/>
    </row>
    <row r="6074" spans="1:13" ht="13.5" hidden="1" x14ac:dyDescent="0.25">
      <c r="A6074" s="196" t="s">
        <v>6149</v>
      </c>
      <c r="B6074" s="196" t="s">
        <v>6150</v>
      </c>
      <c r="C6074" s="196" t="s">
        <v>6216</v>
      </c>
      <c r="D6074" s="196" t="s">
        <v>6217</v>
      </c>
      <c r="E6074" s="197" t="s">
        <v>11</v>
      </c>
      <c r="F6074" s="196" t="s">
        <v>11</v>
      </c>
      <c r="G6074" s="196">
        <v>104722</v>
      </c>
      <c r="H6074" s="196" t="s">
        <v>6245</v>
      </c>
      <c r="I6074" s="196" t="s">
        <v>19</v>
      </c>
      <c r="J6074" s="196" t="s">
        <v>62</v>
      </c>
      <c r="K6074" s="197">
        <v>174.2</v>
      </c>
      <c r="L6074" s="196" t="s">
        <v>63</v>
      </c>
      <c r="M6074"/>
    </row>
    <row r="6075" spans="1:13" ht="13.5" hidden="1" x14ac:dyDescent="0.25">
      <c r="A6075" s="196" t="s">
        <v>6149</v>
      </c>
      <c r="B6075" s="196" t="s">
        <v>6150</v>
      </c>
      <c r="C6075" s="196" t="s">
        <v>6216</v>
      </c>
      <c r="D6075" s="196" t="s">
        <v>6217</v>
      </c>
      <c r="E6075" s="197" t="s">
        <v>11</v>
      </c>
      <c r="F6075" s="196" t="s">
        <v>11</v>
      </c>
      <c r="G6075" s="196">
        <v>104723</v>
      </c>
      <c r="H6075" s="196" t="s">
        <v>6246</v>
      </c>
      <c r="I6075" s="196" t="s">
        <v>19</v>
      </c>
      <c r="J6075" s="196" t="s">
        <v>62</v>
      </c>
      <c r="K6075" s="197">
        <v>220.85</v>
      </c>
      <c r="L6075" s="196" t="s">
        <v>63</v>
      </c>
      <c r="M6075"/>
    </row>
    <row r="6076" spans="1:13" ht="13.5" hidden="1" x14ac:dyDescent="0.25">
      <c r="A6076" s="196" t="s">
        <v>6149</v>
      </c>
      <c r="B6076" s="196" t="s">
        <v>6150</v>
      </c>
      <c r="C6076" s="196" t="s">
        <v>6216</v>
      </c>
      <c r="D6076" s="196" t="s">
        <v>6217</v>
      </c>
      <c r="E6076" s="197" t="s">
        <v>11</v>
      </c>
      <c r="F6076" s="196" t="s">
        <v>11</v>
      </c>
      <c r="G6076" s="196">
        <v>104724</v>
      </c>
      <c r="H6076" s="196" t="s">
        <v>6247</v>
      </c>
      <c r="I6076" s="196" t="s">
        <v>19</v>
      </c>
      <c r="J6076" s="196" t="s">
        <v>62</v>
      </c>
      <c r="K6076" s="197">
        <v>83.26</v>
      </c>
      <c r="L6076" s="196" t="s">
        <v>63</v>
      </c>
      <c r="M6076"/>
    </row>
    <row r="6077" spans="1:13" ht="13.5" hidden="1" x14ac:dyDescent="0.25">
      <c r="A6077" s="196" t="s">
        <v>6149</v>
      </c>
      <c r="B6077" s="196" t="s">
        <v>6150</v>
      </c>
      <c r="C6077" s="196" t="s">
        <v>6248</v>
      </c>
      <c r="D6077" s="196" t="s">
        <v>6249</v>
      </c>
      <c r="E6077" s="197" t="s">
        <v>11</v>
      </c>
      <c r="F6077" s="196" t="s">
        <v>11</v>
      </c>
      <c r="G6077" s="196">
        <v>101154</v>
      </c>
      <c r="H6077" s="196" t="s">
        <v>6250</v>
      </c>
      <c r="I6077" s="196" t="s">
        <v>19</v>
      </c>
      <c r="J6077" s="196" t="s">
        <v>62</v>
      </c>
      <c r="K6077" s="197">
        <v>130.47</v>
      </c>
      <c r="L6077" s="196" t="s">
        <v>63</v>
      </c>
      <c r="M6077"/>
    </row>
    <row r="6078" spans="1:13" ht="13.5" hidden="1" x14ac:dyDescent="0.25">
      <c r="A6078" s="196" t="s">
        <v>6149</v>
      </c>
      <c r="B6078" s="196" t="s">
        <v>6150</v>
      </c>
      <c r="C6078" s="196" t="s">
        <v>6248</v>
      </c>
      <c r="D6078" s="196" t="s">
        <v>6249</v>
      </c>
      <c r="E6078" s="197" t="s">
        <v>11</v>
      </c>
      <c r="F6078" s="196" t="s">
        <v>11</v>
      </c>
      <c r="G6078" s="196">
        <v>101155</v>
      </c>
      <c r="H6078" s="196" t="s">
        <v>6251</v>
      </c>
      <c r="I6078" s="196" t="s">
        <v>19</v>
      </c>
      <c r="J6078" s="196" t="s">
        <v>62</v>
      </c>
      <c r="K6078" s="197">
        <v>182.91</v>
      </c>
      <c r="L6078" s="196" t="s">
        <v>63</v>
      </c>
      <c r="M6078"/>
    </row>
    <row r="6079" spans="1:13" ht="13.5" hidden="1" x14ac:dyDescent="0.25">
      <c r="A6079" s="196" t="s">
        <v>6149</v>
      </c>
      <c r="B6079" s="196" t="s">
        <v>6150</v>
      </c>
      <c r="C6079" s="196" t="s">
        <v>6248</v>
      </c>
      <c r="D6079" s="196" t="s">
        <v>6249</v>
      </c>
      <c r="E6079" s="197" t="s">
        <v>11</v>
      </c>
      <c r="F6079" s="196" t="s">
        <v>11</v>
      </c>
      <c r="G6079" s="196">
        <v>101156</v>
      </c>
      <c r="H6079" s="196" t="s">
        <v>6252</v>
      </c>
      <c r="I6079" s="196" t="s">
        <v>19</v>
      </c>
      <c r="J6079" s="196" t="s">
        <v>62</v>
      </c>
      <c r="K6079" s="197">
        <v>266.99</v>
      </c>
      <c r="L6079" s="196" t="s">
        <v>63</v>
      </c>
      <c r="M6079"/>
    </row>
    <row r="6080" spans="1:13" ht="13.5" hidden="1" x14ac:dyDescent="0.25">
      <c r="A6080" s="196" t="s">
        <v>6253</v>
      </c>
      <c r="B6080" s="196" t="s">
        <v>6254</v>
      </c>
      <c r="C6080" s="196" t="s">
        <v>6255</v>
      </c>
      <c r="D6080" s="196" t="s">
        <v>6256</v>
      </c>
      <c r="E6080" s="197" t="s">
        <v>11</v>
      </c>
      <c r="F6080" s="196" t="s">
        <v>11</v>
      </c>
      <c r="G6080" s="196">
        <v>101814</v>
      </c>
      <c r="H6080" s="196" t="s">
        <v>6257</v>
      </c>
      <c r="I6080" s="196" t="s">
        <v>19</v>
      </c>
      <c r="J6080" s="196" t="s">
        <v>62</v>
      </c>
      <c r="K6080" s="197">
        <v>53.48</v>
      </c>
      <c r="L6080" s="196" t="s">
        <v>63</v>
      </c>
      <c r="M6080"/>
    </row>
    <row r="6081" spans="1:13" ht="13.5" hidden="1" x14ac:dyDescent="0.25">
      <c r="A6081" s="196" t="s">
        <v>6253</v>
      </c>
      <c r="B6081" s="196" t="s">
        <v>6254</v>
      </c>
      <c r="C6081" s="196" t="s">
        <v>6255</v>
      </c>
      <c r="D6081" s="196" t="s">
        <v>6256</v>
      </c>
      <c r="E6081" s="197" t="s">
        <v>11</v>
      </c>
      <c r="F6081" s="196" t="s">
        <v>11</v>
      </c>
      <c r="G6081" s="196">
        <v>101816</v>
      </c>
      <c r="H6081" s="196" t="s">
        <v>6258</v>
      </c>
      <c r="I6081" s="196" t="s">
        <v>19</v>
      </c>
      <c r="J6081" s="196" t="s">
        <v>62</v>
      </c>
      <c r="K6081" s="197">
        <v>77.69</v>
      </c>
      <c r="L6081" s="196" t="s">
        <v>63</v>
      </c>
      <c r="M6081"/>
    </row>
    <row r="6082" spans="1:13" ht="13.5" hidden="1" x14ac:dyDescent="0.25">
      <c r="A6082" s="196" t="s">
        <v>6253</v>
      </c>
      <c r="B6082" s="196" t="s">
        <v>6254</v>
      </c>
      <c r="C6082" s="196" t="s">
        <v>6255</v>
      </c>
      <c r="D6082" s="196" t="s">
        <v>6256</v>
      </c>
      <c r="E6082" s="197" t="s">
        <v>11</v>
      </c>
      <c r="F6082" s="196" t="s">
        <v>11</v>
      </c>
      <c r="G6082" s="196">
        <v>101817</v>
      </c>
      <c r="H6082" s="196" t="s">
        <v>6259</v>
      </c>
      <c r="I6082" s="196" t="s">
        <v>19</v>
      </c>
      <c r="J6082" s="196" t="s">
        <v>62</v>
      </c>
      <c r="K6082" s="197">
        <v>60.67</v>
      </c>
      <c r="L6082" s="196" t="s">
        <v>63</v>
      </c>
      <c r="M6082"/>
    </row>
    <row r="6083" spans="1:13" ht="13.5" hidden="1" x14ac:dyDescent="0.25">
      <c r="A6083" s="196" t="s">
        <v>6253</v>
      </c>
      <c r="B6083" s="196" t="s">
        <v>6254</v>
      </c>
      <c r="C6083" s="196" t="s">
        <v>6255</v>
      </c>
      <c r="D6083" s="196" t="s">
        <v>6256</v>
      </c>
      <c r="E6083" s="197" t="s">
        <v>11</v>
      </c>
      <c r="F6083" s="196" t="s">
        <v>11</v>
      </c>
      <c r="G6083" s="196">
        <v>101819</v>
      </c>
      <c r="H6083" s="196" t="s">
        <v>6260</v>
      </c>
      <c r="I6083" s="196" t="s">
        <v>19</v>
      </c>
      <c r="J6083" s="196" t="s">
        <v>62</v>
      </c>
      <c r="K6083" s="197">
        <v>75.12</v>
      </c>
      <c r="L6083" s="196" t="s">
        <v>63</v>
      </c>
      <c r="M6083"/>
    </row>
    <row r="6084" spans="1:13" ht="13.5" hidden="1" x14ac:dyDescent="0.25">
      <c r="A6084" s="196" t="s">
        <v>6253</v>
      </c>
      <c r="B6084" s="196" t="s">
        <v>6254</v>
      </c>
      <c r="C6084" s="196" t="s">
        <v>6255</v>
      </c>
      <c r="D6084" s="196" t="s">
        <v>6256</v>
      </c>
      <c r="E6084" s="197" t="s">
        <v>11</v>
      </c>
      <c r="F6084" s="196" t="s">
        <v>11</v>
      </c>
      <c r="G6084" s="196">
        <v>101820</v>
      </c>
      <c r="H6084" s="196" t="s">
        <v>6261</v>
      </c>
      <c r="I6084" s="196" t="s">
        <v>19</v>
      </c>
      <c r="J6084" s="196" t="s">
        <v>62</v>
      </c>
      <c r="K6084" s="197">
        <v>53.93</v>
      </c>
      <c r="L6084" s="196" t="s">
        <v>63</v>
      </c>
      <c r="M6084"/>
    </row>
    <row r="6085" spans="1:13" ht="13.5" hidden="1" x14ac:dyDescent="0.25">
      <c r="A6085" s="196" t="s">
        <v>6253</v>
      </c>
      <c r="B6085" s="196" t="s">
        <v>6254</v>
      </c>
      <c r="C6085" s="196" t="s">
        <v>6255</v>
      </c>
      <c r="D6085" s="196" t="s">
        <v>6256</v>
      </c>
      <c r="E6085" s="197" t="s">
        <v>11</v>
      </c>
      <c r="F6085" s="196" t="s">
        <v>11</v>
      </c>
      <c r="G6085" s="196">
        <v>101822</v>
      </c>
      <c r="H6085" s="196" t="s">
        <v>6262</v>
      </c>
      <c r="I6085" s="196" t="s">
        <v>15</v>
      </c>
      <c r="J6085" s="196" t="s">
        <v>62</v>
      </c>
      <c r="K6085" s="197">
        <v>159.56</v>
      </c>
      <c r="L6085" s="196" t="s">
        <v>63</v>
      </c>
      <c r="M6085"/>
    </row>
    <row r="6086" spans="1:13" ht="13.5" hidden="1" x14ac:dyDescent="0.25">
      <c r="A6086" s="196" t="s">
        <v>6253</v>
      </c>
      <c r="B6086" s="196" t="s">
        <v>6254</v>
      </c>
      <c r="C6086" s="196" t="s">
        <v>6255</v>
      </c>
      <c r="D6086" s="196" t="s">
        <v>6256</v>
      </c>
      <c r="E6086" s="197" t="s">
        <v>11</v>
      </c>
      <c r="F6086" s="196" t="s">
        <v>11</v>
      </c>
      <c r="G6086" s="196">
        <v>101823</v>
      </c>
      <c r="H6086" s="196" t="s">
        <v>6263</v>
      </c>
      <c r="I6086" s="196" t="s">
        <v>15</v>
      </c>
      <c r="J6086" s="196" t="s">
        <v>62</v>
      </c>
      <c r="K6086" s="197">
        <v>189.9</v>
      </c>
      <c r="L6086" s="196" t="s">
        <v>63</v>
      </c>
      <c r="M6086"/>
    </row>
    <row r="6087" spans="1:13" ht="13.5" hidden="1" x14ac:dyDescent="0.25">
      <c r="A6087" s="196" t="s">
        <v>6253</v>
      </c>
      <c r="B6087" s="196" t="s">
        <v>6254</v>
      </c>
      <c r="C6087" s="196" t="s">
        <v>6255</v>
      </c>
      <c r="D6087" s="196" t="s">
        <v>6256</v>
      </c>
      <c r="E6087" s="197" t="s">
        <v>11</v>
      </c>
      <c r="F6087" s="196" t="s">
        <v>11</v>
      </c>
      <c r="G6087" s="196">
        <v>101824</v>
      </c>
      <c r="H6087" s="196" t="s">
        <v>6264</v>
      </c>
      <c r="I6087" s="196" t="s">
        <v>15</v>
      </c>
      <c r="J6087" s="196" t="s">
        <v>62</v>
      </c>
      <c r="K6087" s="197">
        <v>218.16</v>
      </c>
      <c r="L6087" s="196" t="s">
        <v>63</v>
      </c>
      <c r="M6087"/>
    </row>
    <row r="6088" spans="1:13" ht="13.5" hidden="1" x14ac:dyDescent="0.25">
      <c r="A6088" s="196" t="s">
        <v>6253</v>
      </c>
      <c r="B6088" s="196" t="s">
        <v>6254</v>
      </c>
      <c r="C6088" s="196" t="s">
        <v>6255</v>
      </c>
      <c r="D6088" s="196" t="s">
        <v>6256</v>
      </c>
      <c r="E6088" s="197" t="s">
        <v>11</v>
      </c>
      <c r="F6088" s="196" t="s">
        <v>11</v>
      </c>
      <c r="G6088" s="196">
        <v>101825</v>
      </c>
      <c r="H6088" s="196" t="s">
        <v>6265</v>
      </c>
      <c r="I6088" s="196" t="s">
        <v>15</v>
      </c>
      <c r="J6088" s="196" t="s">
        <v>62</v>
      </c>
      <c r="K6088" s="197">
        <v>245.65</v>
      </c>
      <c r="L6088" s="196" t="s">
        <v>63</v>
      </c>
      <c r="M6088"/>
    </row>
    <row r="6089" spans="1:13" ht="13.5" hidden="1" x14ac:dyDescent="0.25">
      <c r="A6089" s="196" t="s">
        <v>6253</v>
      </c>
      <c r="B6089" s="196" t="s">
        <v>6254</v>
      </c>
      <c r="C6089" s="196" t="s">
        <v>6255</v>
      </c>
      <c r="D6089" s="196" t="s">
        <v>6256</v>
      </c>
      <c r="E6089" s="197" t="s">
        <v>11</v>
      </c>
      <c r="F6089" s="196" t="s">
        <v>11</v>
      </c>
      <c r="G6089" s="196">
        <v>101826</v>
      </c>
      <c r="H6089" s="196" t="s">
        <v>6266</v>
      </c>
      <c r="I6089" s="196" t="s">
        <v>15</v>
      </c>
      <c r="J6089" s="196" t="s">
        <v>62</v>
      </c>
      <c r="K6089" s="197">
        <v>272.77999999999997</v>
      </c>
      <c r="L6089" s="196" t="s">
        <v>63</v>
      </c>
      <c r="M6089"/>
    </row>
    <row r="6090" spans="1:13" ht="13.5" hidden="1" x14ac:dyDescent="0.25">
      <c r="A6090" s="196" t="s">
        <v>6253</v>
      </c>
      <c r="B6090" s="196" t="s">
        <v>6254</v>
      </c>
      <c r="C6090" s="196" t="s">
        <v>6255</v>
      </c>
      <c r="D6090" s="196" t="s">
        <v>6256</v>
      </c>
      <c r="E6090" s="197" t="s">
        <v>11</v>
      </c>
      <c r="F6090" s="196" t="s">
        <v>11</v>
      </c>
      <c r="G6090" s="196">
        <v>101827</v>
      </c>
      <c r="H6090" s="196" t="s">
        <v>6267</v>
      </c>
      <c r="I6090" s="196" t="s">
        <v>15</v>
      </c>
      <c r="J6090" s="196" t="s">
        <v>62</v>
      </c>
      <c r="K6090" s="197">
        <v>223.74</v>
      </c>
      <c r="L6090" s="196" t="s">
        <v>63</v>
      </c>
      <c r="M6090"/>
    </row>
    <row r="6091" spans="1:13" ht="13.5" hidden="1" x14ac:dyDescent="0.25">
      <c r="A6091" s="196" t="s">
        <v>6253</v>
      </c>
      <c r="B6091" s="196" t="s">
        <v>6254</v>
      </c>
      <c r="C6091" s="196" t="s">
        <v>6255</v>
      </c>
      <c r="D6091" s="196" t="s">
        <v>6256</v>
      </c>
      <c r="E6091" s="197" t="s">
        <v>11</v>
      </c>
      <c r="F6091" s="196" t="s">
        <v>11</v>
      </c>
      <c r="G6091" s="196">
        <v>101828</v>
      </c>
      <c r="H6091" s="196" t="s">
        <v>6268</v>
      </c>
      <c r="I6091" s="196" t="s">
        <v>15</v>
      </c>
      <c r="J6091" s="196" t="s">
        <v>62</v>
      </c>
      <c r="K6091" s="197">
        <v>213.04</v>
      </c>
      <c r="L6091" s="196" t="s">
        <v>63</v>
      </c>
      <c r="M6091"/>
    </row>
    <row r="6092" spans="1:13" ht="13.5" hidden="1" x14ac:dyDescent="0.25">
      <c r="A6092" s="196" t="s">
        <v>6253</v>
      </c>
      <c r="B6092" s="196" t="s">
        <v>6254</v>
      </c>
      <c r="C6092" s="196" t="s">
        <v>6255</v>
      </c>
      <c r="D6092" s="196" t="s">
        <v>6256</v>
      </c>
      <c r="E6092" s="197" t="s">
        <v>11</v>
      </c>
      <c r="F6092" s="196" t="s">
        <v>11</v>
      </c>
      <c r="G6092" s="196">
        <v>101829</v>
      </c>
      <c r="H6092" s="196" t="s">
        <v>6269</v>
      </c>
      <c r="I6092" s="196" t="s">
        <v>15</v>
      </c>
      <c r="J6092" s="196" t="s">
        <v>62</v>
      </c>
      <c r="K6092" s="197">
        <v>279.77</v>
      </c>
      <c r="L6092" s="196" t="s">
        <v>63</v>
      </c>
      <c r="M6092"/>
    </row>
    <row r="6093" spans="1:13" ht="13.5" hidden="1" x14ac:dyDescent="0.25">
      <c r="A6093" s="196" t="s">
        <v>6253</v>
      </c>
      <c r="B6093" s="196" t="s">
        <v>6254</v>
      </c>
      <c r="C6093" s="196" t="s">
        <v>6255</v>
      </c>
      <c r="D6093" s="196" t="s">
        <v>6256</v>
      </c>
      <c r="E6093" s="197" t="s">
        <v>11</v>
      </c>
      <c r="F6093" s="196" t="s">
        <v>11</v>
      </c>
      <c r="G6093" s="196">
        <v>101830</v>
      </c>
      <c r="H6093" s="196" t="s">
        <v>6270</v>
      </c>
      <c r="I6093" s="196" t="s">
        <v>15</v>
      </c>
      <c r="J6093" s="196" t="s">
        <v>62</v>
      </c>
      <c r="K6093" s="197">
        <v>305.98</v>
      </c>
      <c r="L6093" s="196" t="s">
        <v>63</v>
      </c>
      <c r="M6093"/>
    </row>
    <row r="6094" spans="1:13" ht="13.5" hidden="1" x14ac:dyDescent="0.25">
      <c r="A6094" s="196" t="s">
        <v>6253</v>
      </c>
      <c r="B6094" s="196" t="s">
        <v>6254</v>
      </c>
      <c r="C6094" s="196" t="s">
        <v>6255</v>
      </c>
      <c r="D6094" s="196" t="s">
        <v>6256</v>
      </c>
      <c r="E6094" s="197" t="s">
        <v>11</v>
      </c>
      <c r="F6094" s="196" t="s">
        <v>11</v>
      </c>
      <c r="G6094" s="196">
        <v>101831</v>
      </c>
      <c r="H6094" s="196" t="s">
        <v>6271</v>
      </c>
      <c r="I6094" s="196" t="s">
        <v>15</v>
      </c>
      <c r="J6094" s="196" t="s">
        <v>62</v>
      </c>
      <c r="K6094" s="197">
        <v>331.83</v>
      </c>
      <c r="L6094" s="196" t="s">
        <v>63</v>
      </c>
      <c r="M6094"/>
    </row>
    <row r="6095" spans="1:13" ht="13.5" hidden="1" x14ac:dyDescent="0.25">
      <c r="A6095" s="196" t="s">
        <v>6253</v>
      </c>
      <c r="B6095" s="196" t="s">
        <v>6254</v>
      </c>
      <c r="C6095" s="196" t="s">
        <v>6255</v>
      </c>
      <c r="D6095" s="196" t="s">
        <v>6256</v>
      </c>
      <c r="E6095" s="197" t="s">
        <v>11</v>
      </c>
      <c r="F6095" s="196" t="s">
        <v>11</v>
      </c>
      <c r="G6095" s="196">
        <v>101832</v>
      </c>
      <c r="H6095" s="196" t="s">
        <v>6272</v>
      </c>
      <c r="I6095" s="196" t="s">
        <v>15</v>
      </c>
      <c r="J6095" s="196" t="s">
        <v>62</v>
      </c>
      <c r="K6095" s="197">
        <v>269.51</v>
      </c>
      <c r="L6095" s="196" t="s">
        <v>63</v>
      </c>
      <c r="M6095"/>
    </row>
    <row r="6096" spans="1:13" ht="13.5" hidden="1" x14ac:dyDescent="0.25">
      <c r="A6096" s="196" t="s">
        <v>6253</v>
      </c>
      <c r="B6096" s="196" t="s">
        <v>6254</v>
      </c>
      <c r="C6096" s="196" t="s">
        <v>6255</v>
      </c>
      <c r="D6096" s="196" t="s">
        <v>6256</v>
      </c>
      <c r="E6096" s="197" t="s">
        <v>11</v>
      </c>
      <c r="F6096" s="196" t="s">
        <v>11</v>
      </c>
      <c r="G6096" s="196">
        <v>101833</v>
      </c>
      <c r="H6096" s="196" t="s">
        <v>6273</v>
      </c>
      <c r="I6096" s="196" t="s">
        <v>15</v>
      </c>
      <c r="J6096" s="196" t="s">
        <v>62</v>
      </c>
      <c r="K6096" s="197">
        <v>295.92</v>
      </c>
      <c r="L6096" s="196" t="s">
        <v>63</v>
      </c>
      <c r="M6096"/>
    </row>
    <row r="6097" spans="1:13" ht="13.5" hidden="1" x14ac:dyDescent="0.25">
      <c r="A6097" s="196" t="s">
        <v>6253</v>
      </c>
      <c r="B6097" s="196" t="s">
        <v>6254</v>
      </c>
      <c r="C6097" s="196" t="s">
        <v>6255</v>
      </c>
      <c r="D6097" s="196" t="s">
        <v>6256</v>
      </c>
      <c r="E6097" s="197" t="s">
        <v>11</v>
      </c>
      <c r="F6097" s="196" t="s">
        <v>11</v>
      </c>
      <c r="G6097" s="196">
        <v>101834</v>
      </c>
      <c r="H6097" s="196" t="s">
        <v>6274</v>
      </c>
      <c r="I6097" s="196" t="s">
        <v>15</v>
      </c>
      <c r="J6097" s="196" t="s">
        <v>62</v>
      </c>
      <c r="K6097" s="197">
        <v>321.99</v>
      </c>
      <c r="L6097" s="196" t="s">
        <v>63</v>
      </c>
      <c r="M6097"/>
    </row>
    <row r="6098" spans="1:13" ht="13.5" hidden="1" x14ac:dyDescent="0.25">
      <c r="A6098" s="196" t="s">
        <v>6253</v>
      </c>
      <c r="B6098" s="196" t="s">
        <v>6254</v>
      </c>
      <c r="C6098" s="196" t="s">
        <v>6255</v>
      </c>
      <c r="D6098" s="196" t="s">
        <v>6256</v>
      </c>
      <c r="E6098" s="197" t="s">
        <v>11</v>
      </c>
      <c r="F6098" s="196" t="s">
        <v>11</v>
      </c>
      <c r="G6098" s="196">
        <v>101835</v>
      </c>
      <c r="H6098" s="196" t="s">
        <v>6275</v>
      </c>
      <c r="I6098" s="196" t="s">
        <v>15</v>
      </c>
      <c r="J6098" s="196" t="s">
        <v>62</v>
      </c>
      <c r="K6098" s="197">
        <v>285.02999999999997</v>
      </c>
      <c r="L6098" s="196" t="s">
        <v>63</v>
      </c>
      <c r="M6098"/>
    </row>
    <row r="6099" spans="1:13" ht="13.5" hidden="1" x14ac:dyDescent="0.25">
      <c r="A6099" s="196" t="s">
        <v>6253</v>
      </c>
      <c r="B6099" s="196" t="s">
        <v>6254</v>
      </c>
      <c r="C6099" s="196" t="s">
        <v>6255</v>
      </c>
      <c r="D6099" s="196" t="s">
        <v>6256</v>
      </c>
      <c r="E6099" s="197" t="s">
        <v>11</v>
      </c>
      <c r="F6099" s="196" t="s">
        <v>11</v>
      </c>
      <c r="G6099" s="196">
        <v>101836</v>
      </c>
      <c r="H6099" s="196" t="s">
        <v>6276</v>
      </c>
      <c r="I6099" s="196" t="s">
        <v>15</v>
      </c>
      <c r="J6099" s="196" t="s">
        <v>62</v>
      </c>
      <c r="K6099" s="197">
        <v>29.39</v>
      </c>
      <c r="L6099" s="196" t="s">
        <v>63</v>
      </c>
      <c r="M6099"/>
    </row>
    <row r="6100" spans="1:13" ht="13.5" hidden="1" x14ac:dyDescent="0.25">
      <c r="A6100" s="196" t="s">
        <v>6253</v>
      </c>
      <c r="B6100" s="196" t="s">
        <v>6254</v>
      </c>
      <c r="C6100" s="196" t="s">
        <v>6255</v>
      </c>
      <c r="D6100" s="196" t="s">
        <v>6256</v>
      </c>
      <c r="E6100" s="197" t="s">
        <v>11</v>
      </c>
      <c r="F6100" s="196" t="s">
        <v>11</v>
      </c>
      <c r="G6100" s="196">
        <v>101837</v>
      </c>
      <c r="H6100" s="196" t="s">
        <v>6277</v>
      </c>
      <c r="I6100" s="196" t="s">
        <v>15</v>
      </c>
      <c r="J6100" s="196" t="s">
        <v>62</v>
      </c>
      <c r="K6100" s="197">
        <v>59.73</v>
      </c>
      <c r="L6100" s="196" t="s">
        <v>63</v>
      </c>
      <c r="M6100"/>
    </row>
    <row r="6101" spans="1:13" ht="13.5" hidden="1" x14ac:dyDescent="0.25">
      <c r="A6101" s="196" t="s">
        <v>6253</v>
      </c>
      <c r="B6101" s="196" t="s">
        <v>6254</v>
      </c>
      <c r="C6101" s="196" t="s">
        <v>6255</v>
      </c>
      <c r="D6101" s="196" t="s">
        <v>6256</v>
      </c>
      <c r="E6101" s="197" t="s">
        <v>11</v>
      </c>
      <c r="F6101" s="196" t="s">
        <v>11</v>
      </c>
      <c r="G6101" s="196">
        <v>101838</v>
      </c>
      <c r="H6101" s="196" t="s">
        <v>6278</v>
      </c>
      <c r="I6101" s="196" t="s">
        <v>15</v>
      </c>
      <c r="J6101" s="196" t="s">
        <v>62</v>
      </c>
      <c r="K6101" s="197">
        <v>87.99</v>
      </c>
      <c r="L6101" s="196" t="s">
        <v>63</v>
      </c>
      <c r="M6101"/>
    </row>
    <row r="6102" spans="1:13" ht="13.5" hidden="1" x14ac:dyDescent="0.25">
      <c r="A6102" s="196" t="s">
        <v>6253</v>
      </c>
      <c r="B6102" s="196" t="s">
        <v>6254</v>
      </c>
      <c r="C6102" s="196" t="s">
        <v>6255</v>
      </c>
      <c r="D6102" s="196" t="s">
        <v>6256</v>
      </c>
      <c r="E6102" s="197" t="s">
        <v>11</v>
      </c>
      <c r="F6102" s="196" t="s">
        <v>11</v>
      </c>
      <c r="G6102" s="196">
        <v>101839</v>
      </c>
      <c r="H6102" s="196" t="s">
        <v>6279</v>
      </c>
      <c r="I6102" s="196" t="s">
        <v>15</v>
      </c>
      <c r="J6102" s="196" t="s">
        <v>62</v>
      </c>
      <c r="K6102" s="197">
        <v>115.47</v>
      </c>
      <c r="L6102" s="196" t="s">
        <v>63</v>
      </c>
      <c r="M6102"/>
    </row>
    <row r="6103" spans="1:13" ht="13.5" hidden="1" x14ac:dyDescent="0.25">
      <c r="A6103" s="196" t="s">
        <v>6253</v>
      </c>
      <c r="B6103" s="196" t="s">
        <v>6254</v>
      </c>
      <c r="C6103" s="196" t="s">
        <v>6255</v>
      </c>
      <c r="D6103" s="196" t="s">
        <v>6256</v>
      </c>
      <c r="E6103" s="197" t="s">
        <v>11</v>
      </c>
      <c r="F6103" s="196" t="s">
        <v>11</v>
      </c>
      <c r="G6103" s="196">
        <v>101840</v>
      </c>
      <c r="H6103" s="196" t="s">
        <v>6280</v>
      </c>
      <c r="I6103" s="196" t="s">
        <v>15</v>
      </c>
      <c r="J6103" s="196" t="s">
        <v>62</v>
      </c>
      <c r="K6103" s="197">
        <v>196.77</v>
      </c>
      <c r="L6103" s="196" t="s">
        <v>63</v>
      </c>
      <c r="M6103"/>
    </row>
    <row r="6104" spans="1:13" ht="13.5" hidden="1" x14ac:dyDescent="0.25">
      <c r="A6104" s="196" t="s">
        <v>6253</v>
      </c>
      <c r="B6104" s="196" t="s">
        <v>6254</v>
      </c>
      <c r="C6104" s="196" t="s">
        <v>6255</v>
      </c>
      <c r="D6104" s="196" t="s">
        <v>6256</v>
      </c>
      <c r="E6104" s="197" t="s">
        <v>11</v>
      </c>
      <c r="F6104" s="196" t="s">
        <v>11</v>
      </c>
      <c r="G6104" s="196">
        <v>101841</v>
      </c>
      <c r="H6104" s="196" t="s">
        <v>6281</v>
      </c>
      <c r="I6104" s="196" t="s">
        <v>15</v>
      </c>
      <c r="J6104" s="196" t="s">
        <v>62</v>
      </c>
      <c r="K6104" s="197">
        <v>93.57</v>
      </c>
      <c r="L6104" s="196" t="s">
        <v>63</v>
      </c>
      <c r="M6104"/>
    </row>
    <row r="6105" spans="1:13" ht="13.5" hidden="1" x14ac:dyDescent="0.25">
      <c r="A6105" s="196" t="s">
        <v>6253</v>
      </c>
      <c r="B6105" s="196" t="s">
        <v>6254</v>
      </c>
      <c r="C6105" s="196" t="s">
        <v>6255</v>
      </c>
      <c r="D6105" s="196" t="s">
        <v>6256</v>
      </c>
      <c r="E6105" s="197" t="s">
        <v>11</v>
      </c>
      <c r="F6105" s="196" t="s">
        <v>11</v>
      </c>
      <c r="G6105" s="196">
        <v>101842</v>
      </c>
      <c r="H6105" s="196" t="s">
        <v>6282</v>
      </c>
      <c r="I6105" s="196" t="s">
        <v>15</v>
      </c>
      <c r="J6105" s="196" t="s">
        <v>62</v>
      </c>
      <c r="K6105" s="197">
        <v>82.87</v>
      </c>
      <c r="L6105" s="196" t="s">
        <v>63</v>
      </c>
      <c r="M6105"/>
    </row>
    <row r="6106" spans="1:13" ht="13.5" hidden="1" x14ac:dyDescent="0.25">
      <c r="A6106" s="196" t="s">
        <v>6253</v>
      </c>
      <c r="B6106" s="196" t="s">
        <v>6254</v>
      </c>
      <c r="C6106" s="196" t="s">
        <v>6255</v>
      </c>
      <c r="D6106" s="196" t="s">
        <v>6256</v>
      </c>
      <c r="E6106" s="197" t="s">
        <v>11</v>
      </c>
      <c r="F6106" s="196" t="s">
        <v>11</v>
      </c>
      <c r="G6106" s="196">
        <v>101843</v>
      </c>
      <c r="H6106" s="196" t="s">
        <v>6283</v>
      </c>
      <c r="I6106" s="196" t="s">
        <v>15</v>
      </c>
      <c r="J6106" s="196" t="s">
        <v>62</v>
      </c>
      <c r="K6106" s="197">
        <v>149.6</v>
      </c>
      <c r="L6106" s="196" t="s">
        <v>63</v>
      </c>
      <c r="M6106"/>
    </row>
    <row r="6107" spans="1:13" ht="13.5" hidden="1" x14ac:dyDescent="0.25">
      <c r="A6107" s="196" t="s">
        <v>6253</v>
      </c>
      <c r="B6107" s="196" t="s">
        <v>6254</v>
      </c>
      <c r="C6107" s="196" t="s">
        <v>6255</v>
      </c>
      <c r="D6107" s="196" t="s">
        <v>6256</v>
      </c>
      <c r="E6107" s="197" t="s">
        <v>11</v>
      </c>
      <c r="F6107" s="196" t="s">
        <v>11</v>
      </c>
      <c r="G6107" s="196">
        <v>101844</v>
      </c>
      <c r="H6107" s="196" t="s">
        <v>6284</v>
      </c>
      <c r="I6107" s="196" t="s">
        <v>15</v>
      </c>
      <c r="J6107" s="196" t="s">
        <v>62</v>
      </c>
      <c r="K6107" s="197">
        <v>175.81</v>
      </c>
      <c r="L6107" s="196" t="s">
        <v>63</v>
      </c>
      <c r="M6107"/>
    </row>
    <row r="6108" spans="1:13" ht="13.5" hidden="1" x14ac:dyDescent="0.25">
      <c r="A6108" s="196" t="s">
        <v>6253</v>
      </c>
      <c r="B6108" s="196" t="s">
        <v>6254</v>
      </c>
      <c r="C6108" s="196" t="s">
        <v>6255</v>
      </c>
      <c r="D6108" s="196" t="s">
        <v>6256</v>
      </c>
      <c r="E6108" s="197" t="s">
        <v>11</v>
      </c>
      <c r="F6108" s="196" t="s">
        <v>11</v>
      </c>
      <c r="G6108" s="196">
        <v>101845</v>
      </c>
      <c r="H6108" s="196" t="s">
        <v>6285</v>
      </c>
      <c r="I6108" s="196" t="s">
        <v>15</v>
      </c>
      <c r="J6108" s="196" t="s">
        <v>62</v>
      </c>
      <c r="K6108" s="197">
        <v>201.66</v>
      </c>
      <c r="L6108" s="196" t="s">
        <v>63</v>
      </c>
      <c r="M6108"/>
    </row>
    <row r="6109" spans="1:13" ht="13.5" hidden="1" x14ac:dyDescent="0.25">
      <c r="A6109" s="196" t="s">
        <v>6253</v>
      </c>
      <c r="B6109" s="196" t="s">
        <v>6254</v>
      </c>
      <c r="C6109" s="196" t="s">
        <v>6255</v>
      </c>
      <c r="D6109" s="196" t="s">
        <v>6256</v>
      </c>
      <c r="E6109" s="197" t="s">
        <v>11</v>
      </c>
      <c r="F6109" s="196" t="s">
        <v>11</v>
      </c>
      <c r="G6109" s="196">
        <v>101846</v>
      </c>
      <c r="H6109" s="196" t="s">
        <v>6286</v>
      </c>
      <c r="I6109" s="196" t="s">
        <v>15</v>
      </c>
      <c r="J6109" s="196" t="s">
        <v>62</v>
      </c>
      <c r="K6109" s="197">
        <v>139.34</v>
      </c>
      <c r="L6109" s="196" t="s">
        <v>63</v>
      </c>
      <c r="M6109"/>
    </row>
    <row r="6110" spans="1:13" ht="13.5" hidden="1" x14ac:dyDescent="0.25">
      <c r="A6110" s="196" t="s">
        <v>6253</v>
      </c>
      <c r="B6110" s="196" t="s">
        <v>6254</v>
      </c>
      <c r="C6110" s="196" t="s">
        <v>6255</v>
      </c>
      <c r="D6110" s="196" t="s">
        <v>6256</v>
      </c>
      <c r="E6110" s="197" t="s">
        <v>11</v>
      </c>
      <c r="F6110" s="196" t="s">
        <v>11</v>
      </c>
      <c r="G6110" s="196">
        <v>101847</v>
      </c>
      <c r="H6110" s="196" t="s">
        <v>6287</v>
      </c>
      <c r="I6110" s="196" t="s">
        <v>15</v>
      </c>
      <c r="J6110" s="196" t="s">
        <v>62</v>
      </c>
      <c r="K6110" s="197">
        <v>165.75</v>
      </c>
      <c r="L6110" s="196" t="s">
        <v>63</v>
      </c>
      <c r="M6110"/>
    </row>
    <row r="6111" spans="1:13" ht="13.5" hidden="1" x14ac:dyDescent="0.25">
      <c r="A6111" s="196" t="s">
        <v>6253</v>
      </c>
      <c r="B6111" s="196" t="s">
        <v>6254</v>
      </c>
      <c r="C6111" s="196" t="s">
        <v>6255</v>
      </c>
      <c r="D6111" s="196" t="s">
        <v>6256</v>
      </c>
      <c r="E6111" s="197" t="s">
        <v>11</v>
      </c>
      <c r="F6111" s="196" t="s">
        <v>11</v>
      </c>
      <c r="G6111" s="196">
        <v>101848</v>
      </c>
      <c r="H6111" s="196" t="s">
        <v>6288</v>
      </c>
      <c r="I6111" s="196" t="s">
        <v>15</v>
      </c>
      <c r="J6111" s="196" t="s">
        <v>62</v>
      </c>
      <c r="K6111" s="197">
        <v>191.82</v>
      </c>
      <c r="L6111" s="196" t="s">
        <v>63</v>
      </c>
      <c r="M6111"/>
    </row>
    <row r="6112" spans="1:13" ht="13.5" hidden="1" x14ac:dyDescent="0.25">
      <c r="A6112" s="196" t="s">
        <v>6253</v>
      </c>
      <c r="B6112" s="196" t="s">
        <v>6254</v>
      </c>
      <c r="C6112" s="196" t="s">
        <v>6255</v>
      </c>
      <c r="D6112" s="196" t="s">
        <v>6256</v>
      </c>
      <c r="E6112" s="197" t="s">
        <v>11</v>
      </c>
      <c r="F6112" s="196" t="s">
        <v>11</v>
      </c>
      <c r="G6112" s="196">
        <v>101849</v>
      </c>
      <c r="H6112" s="196" t="s">
        <v>6289</v>
      </c>
      <c r="I6112" s="196" t="s">
        <v>15</v>
      </c>
      <c r="J6112" s="196" t="s">
        <v>62</v>
      </c>
      <c r="K6112" s="197">
        <v>154.86000000000001</v>
      </c>
      <c r="L6112" s="196" t="s">
        <v>63</v>
      </c>
      <c r="M6112"/>
    </row>
    <row r="6113" spans="1:13" ht="13.5" hidden="1" x14ac:dyDescent="0.25">
      <c r="A6113" s="196" t="s">
        <v>6253</v>
      </c>
      <c r="B6113" s="196" t="s">
        <v>6254</v>
      </c>
      <c r="C6113" s="196" t="s">
        <v>6255</v>
      </c>
      <c r="D6113" s="196" t="s">
        <v>6256</v>
      </c>
      <c r="E6113" s="197" t="s">
        <v>11</v>
      </c>
      <c r="F6113" s="196" t="s">
        <v>11</v>
      </c>
      <c r="G6113" s="196">
        <v>101850</v>
      </c>
      <c r="H6113" s="196" t="s">
        <v>6290</v>
      </c>
      <c r="I6113" s="196" t="s">
        <v>19</v>
      </c>
      <c r="J6113" s="196" t="s">
        <v>62</v>
      </c>
      <c r="K6113" s="197">
        <v>69.099999999999994</v>
      </c>
      <c r="L6113" s="196" t="s">
        <v>63</v>
      </c>
      <c r="M6113"/>
    </row>
    <row r="6114" spans="1:13" ht="13.5" hidden="1" x14ac:dyDescent="0.25">
      <c r="A6114" s="196" t="s">
        <v>6253</v>
      </c>
      <c r="B6114" s="196" t="s">
        <v>6254</v>
      </c>
      <c r="C6114" s="196" t="s">
        <v>6255</v>
      </c>
      <c r="D6114" s="196" t="s">
        <v>6256</v>
      </c>
      <c r="E6114" s="197" t="s">
        <v>11</v>
      </c>
      <c r="F6114" s="196" t="s">
        <v>11</v>
      </c>
      <c r="G6114" s="196">
        <v>101852</v>
      </c>
      <c r="H6114" s="196" t="s">
        <v>6291</v>
      </c>
      <c r="I6114" s="196" t="s">
        <v>19</v>
      </c>
      <c r="J6114" s="196" t="s">
        <v>62</v>
      </c>
      <c r="K6114" s="197">
        <v>83.69</v>
      </c>
      <c r="L6114" s="196" t="s">
        <v>63</v>
      </c>
      <c r="M6114"/>
    </row>
    <row r="6115" spans="1:13" ht="13.5" hidden="1" x14ac:dyDescent="0.25">
      <c r="A6115" s="196" t="s">
        <v>6253</v>
      </c>
      <c r="B6115" s="196" t="s">
        <v>6254</v>
      </c>
      <c r="C6115" s="196" t="s">
        <v>6255</v>
      </c>
      <c r="D6115" s="196" t="s">
        <v>6256</v>
      </c>
      <c r="E6115" s="197" t="s">
        <v>11</v>
      </c>
      <c r="F6115" s="196" t="s">
        <v>11</v>
      </c>
      <c r="G6115" s="196">
        <v>101853</v>
      </c>
      <c r="H6115" s="196" t="s">
        <v>6292</v>
      </c>
      <c r="I6115" s="196" t="s">
        <v>19</v>
      </c>
      <c r="J6115" s="196" t="s">
        <v>62</v>
      </c>
      <c r="K6115" s="197">
        <v>60.09</v>
      </c>
      <c r="L6115" s="196" t="s">
        <v>63</v>
      </c>
      <c r="M6115"/>
    </row>
    <row r="6116" spans="1:13" ht="13.5" hidden="1" x14ac:dyDescent="0.25">
      <c r="A6116" s="196" t="s">
        <v>6253</v>
      </c>
      <c r="B6116" s="196" t="s">
        <v>6254</v>
      </c>
      <c r="C6116" s="196" t="s">
        <v>6255</v>
      </c>
      <c r="D6116" s="196" t="s">
        <v>6256</v>
      </c>
      <c r="E6116" s="197" t="s">
        <v>11</v>
      </c>
      <c r="F6116" s="196" t="s">
        <v>11</v>
      </c>
      <c r="G6116" s="196">
        <v>101855</v>
      </c>
      <c r="H6116" s="196" t="s">
        <v>6293</v>
      </c>
      <c r="I6116" s="196" t="s">
        <v>19</v>
      </c>
      <c r="J6116" s="196" t="s">
        <v>62</v>
      </c>
      <c r="K6116" s="197">
        <v>84.35</v>
      </c>
      <c r="L6116" s="196" t="s">
        <v>63</v>
      </c>
      <c r="M6116"/>
    </row>
    <row r="6117" spans="1:13" ht="13.5" hidden="1" x14ac:dyDescent="0.25">
      <c r="A6117" s="196" t="s">
        <v>6253</v>
      </c>
      <c r="B6117" s="196" t="s">
        <v>6254</v>
      </c>
      <c r="C6117" s="196" t="s">
        <v>6255</v>
      </c>
      <c r="D6117" s="196" t="s">
        <v>6256</v>
      </c>
      <c r="E6117" s="197" t="s">
        <v>11</v>
      </c>
      <c r="F6117" s="196" t="s">
        <v>11</v>
      </c>
      <c r="G6117" s="196">
        <v>101856</v>
      </c>
      <c r="H6117" s="196" t="s">
        <v>6294</v>
      </c>
      <c r="I6117" s="196" t="s">
        <v>19</v>
      </c>
      <c r="J6117" s="196" t="s">
        <v>62</v>
      </c>
      <c r="K6117" s="197">
        <v>32.89</v>
      </c>
      <c r="L6117" s="196" t="s">
        <v>63</v>
      </c>
      <c r="M6117"/>
    </row>
    <row r="6118" spans="1:13" ht="13.5" hidden="1" x14ac:dyDescent="0.25">
      <c r="A6118" s="196" t="s">
        <v>6253</v>
      </c>
      <c r="B6118" s="196" t="s">
        <v>6254</v>
      </c>
      <c r="C6118" s="196" t="s">
        <v>6255</v>
      </c>
      <c r="D6118" s="196" t="s">
        <v>6256</v>
      </c>
      <c r="E6118" s="197" t="s">
        <v>11</v>
      </c>
      <c r="F6118" s="196" t="s">
        <v>11</v>
      </c>
      <c r="G6118" s="196">
        <v>101857</v>
      </c>
      <c r="H6118" s="196" t="s">
        <v>6295</v>
      </c>
      <c r="I6118" s="196" t="s">
        <v>19</v>
      </c>
      <c r="J6118" s="196" t="s">
        <v>62</v>
      </c>
      <c r="K6118" s="197">
        <v>41.65</v>
      </c>
      <c r="L6118" s="196" t="s">
        <v>63</v>
      </c>
      <c r="M6118"/>
    </row>
    <row r="6119" spans="1:13" ht="13.5" hidden="1" x14ac:dyDescent="0.25">
      <c r="A6119" s="196" t="s">
        <v>6253</v>
      </c>
      <c r="B6119" s="196" t="s">
        <v>6254</v>
      </c>
      <c r="C6119" s="196" t="s">
        <v>6255</v>
      </c>
      <c r="D6119" s="196" t="s">
        <v>6256</v>
      </c>
      <c r="E6119" s="197" t="s">
        <v>11</v>
      </c>
      <c r="F6119" s="196" t="s">
        <v>11</v>
      </c>
      <c r="G6119" s="196">
        <v>101858</v>
      </c>
      <c r="H6119" s="196" t="s">
        <v>6296</v>
      </c>
      <c r="I6119" s="196" t="s">
        <v>19</v>
      </c>
      <c r="J6119" s="196" t="s">
        <v>62</v>
      </c>
      <c r="K6119" s="197">
        <v>33.630000000000003</v>
      </c>
      <c r="L6119" s="196" t="s">
        <v>63</v>
      </c>
      <c r="M6119"/>
    </row>
    <row r="6120" spans="1:13" ht="13.5" hidden="1" x14ac:dyDescent="0.25">
      <c r="A6120" s="196" t="s">
        <v>6253</v>
      </c>
      <c r="B6120" s="196" t="s">
        <v>6254</v>
      </c>
      <c r="C6120" s="196" t="s">
        <v>6255</v>
      </c>
      <c r="D6120" s="196" t="s">
        <v>6256</v>
      </c>
      <c r="E6120" s="197" t="s">
        <v>11</v>
      </c>
      <c r="F6120" s="196" t="s">
        <v>11</v>
      </c>
      <c r="G6120" s="196">
        <v>101859</v>
      </c>
      <c r="H6120" s="196" t="s">
        <v>6297</v>
      </c>
      <c r="I6120" s="196" t="s">
        <v>19</v>
      </c>
      <c r="J6120" s="196" t="s">
        <v>62</v>
      </c>
      <c r="K6120" s="197">
        <v>37.380000000000003</v>
      </c>
      <c r="L6120" s="196" t="s">
        <v>63</v>
      </c>
      <c r="M6120"/>
    </row>
    <row r="6121" spans="1:13" ht="13.5" hidden="1" x14ac:dyDescent="0.25">
      <c r="A6121" s="196" t="s">
        <v>6253</v>
      </c>
      <c r="B6121" s="196" t="s">
        <v>6254</v>
      </c>
      <c r="C6121" s="196" t="s">
        <v>6255</v>
      </c>
      <c r="D6121" s="196" t="s">
        <v>6256</v>
      </c>
      <c r="E6121" s="197" t="s">
        <v>11</v>
      </c>
      <c r="F6121" s="196" t="s">
        <v>11</v>
      </c>
      <c r="G6121" s="196">
        <v>101860</v>
      </c>
      <c r="H6121" s="196" t="s">
        <v>6298</v>
      </c>
      <c r="I6121" s="196" t="s">
        <v>19</v>
      </c>
      <c r="J6121" s="196" t="s">
        <v>62</v>
      </c>
      <c r="K6121" s="197">
        <v>43.29</v>
      </c>
      <c r="L6121" s="196" t="s">
        <v>63</v>
      </c>
      <c r="M6121"/>
    </row>
    <row r="6122" spans="1:13" ht="13.5" hidden="1" x14ac:dyDescent="0.25">
      <c r="A6122" s="196" t="s">
        <v>6253</v>
      </c>
      <c r="B6122" s="196" t="s">
        <v>6254</v>
      </c>
      <c r="C6122" s="196" t="s">
        <v>6255</v>
      </c>
      <c r="D6122" s="196" t="s">
        <v>6256</v>
      </c>
      <c r="E6122" s="197" t="s">
        <v>11</v>
      </c>
      <c r="F6122" s="196" t="s">
        <v>11</v>
      </c>
      <c r="G6122" s="196">
        <v>101861</v>
      </c>
      <c r="H6122" s="196" t="s">
        <v>6299</v>
      </c>
      <c r="I6122" s="196" t="s">
        <v>19</v>
      </c>
      <c r="J6122" s="196" t="s">
        <v>62</v>
      </c>
      <c r="K6122" s="197">
        <v>40.36</v>
      </c>
      <c r="L6122" s="196" t="s">
        <v>63</v>
      </c>
      <c r="M6122"/>
    </row>
    <row r="6123" spans="1:13" ht="13.5" hidden="1" x14ac:dyDescent="0.25">
      <c r="A6123" s="196" t="s">
        <v>6253</v>
      </c>
      <c r="B6123" s="196" t="s">
        <v>6254</v>
      </c>
      <c r="C6123" s="196" t="s">
        <v>6255</v>
      </c>
      <c r="D6123" s="196" t="s">
        <v>6256</v>
      </c>
      <c r="E6123" s="197" t="s">
        <v>11</v>
      </c>
      <c r="F6123" s="196" t="s">
        <v>11</v>
      </c>
      <c r="G6123" s="196">
        <v>101862</v>
      </c>
      <c r="H6123" s="196" t="s">
        <v>6300</v>
      </c>
      <c r="I6123" s="196" t="s">
        <v>19</v>
      </c>
      <c r="J6123" s="196" t="s">
        <v>62</v>
      </c>
      <c r="K6123" s="197">
        <v>44.2</v>
      </c>
      <c r="L6123" s="196" t="s">
        <v>63</v>
      </c>
      <c r="M6123"/>
    </row>
    <row r="6124" spans="1:13" ht="13.5" hidden="1" x14ac:dyDescent="0.25">
      <c r="A6124" s="196" t="s">
        <v>6253</v>
      </c>
      <c r="B6124" s="196" t="s">
        <v>6254</v>
      </c>
      <c r="C6124" s="196" t="s">
        <v>6255</v>
      </c>
      <c r="D6124" s="196" t="s">
        <v>6256</v>
      </c>
      <c r="E6124" s="197" t="s">
        <v>11</v>
      </c>
      <c r="F6124" s="196" t="s">
        <v>11</v>
      </c>
      <c r="G6124" s="196">
        <v>101863</v>
      </c>
      <c r="H6124" s="196" t="s">
        <v>6301</v>
      </c>
      <c r="I6124" s="196" t="s">
        <v>19</v>
      </c>
      <c r="J6124" s="196" t="s">
        <v>62</v>
      </c>
      <c r="K6124" s="197">
        <v>34.14</v>
      </c>
      <c r="L6124" s="196" t="s">
        <v>63</v>
      </c>
      <c r="M6124"/>
    </row>
    <row r="6125" spans="1:13" ht="13.5" hidden="1" x14ac:dyDescent="0.25">
      <c r="A6125" s="196" t="s">
        <v>6253</v>
      </c>
      <c r="B6125" s="196" t="s">
        <v>6254</v>
      </c>
      <c r="C6125" s="196" t="s">
        <v>6255</v>
      </c>
      <c r="D6125" s="196" t="s">
        <v>6256</v>
      </c>
      <c r="E6125" s="197" t="s">
        <v>11</v>
      </c>
      <c r="F6125" s="196" t="s">
        <v>11</v>
      </c>
      <c r="G6125" s="196">
        <v>101864</v>
      </c>
      <c r="H6125" s="196" t="s">
        <v>6302</v>
      </c>
      <c r="I6125" s="196" t="s">
        <v>19</v>
      </c>
      <c r="J6125" s="196" t="s">
        <v>62</v>
      </c>
      <c r="K6125" s="197">
        <v>40.07</v>
      </c>
      <c r="L6125" s="196" t="s">
        <v>63</v>
      </c>
      <c r="M6125"/>
    </row>
    <row r="6126" spans="1:13" ht="13.5" hidden="1" x14ac:dyDescent="0.25">
      <c r="A6126" s="196" t="s">
        <v>6253</v>
      </c>
      <c r="B6126" s="196" t="s">
        <v>6254</v>
      </c>
      <c r="C6126" s="196" t="s">
        <v>6255</v>
      </c>
      <c r="D6126" s="196" t="s">
        <v>6256</v>
      </c>
      <c r="E6126" s="197" t="s">
        <v>11</v>
      </c>
      <c r="F6126" s="196" t="s">
        <v>11</v>
      </c>
      <c r="G6126" s="196">
        <v>101865</v>
      </c>
      <c r="H6126" s="196" t="s">
        <v>6303</v>
      </c>
      <c r="I6126" s="196" t="s">
        <v>19</v>
      </c>
      <c r="J6126" s="196" t="s">
        <v>62</v>
      </c>
      <c r="K6126" s="197">
        <v>45.97</v>
      </c>
      <c r="L6126" s="196" t="s">
        <v>63</v>
      </c>
      <c r="M6126"/>
    </row>
    <row r="6127" spans="1:13" ht="13.5" hidden="1" x14ac:dyDescent="0.25">
      <c r="A6127" s="196" t="s">
        <v>6253</v>
      </c>
      <c r="B6127" s="196" t="s">
        <v>6254</v>
      </c>
      <c r="C6127" s="196" t="s">
        <v>6255</v>
      </c>
      <c r="D6127" s="196" t="s">
        <v>6256</v>
      </c>
      <c r="E6127" s="197" t="s">
        <v>11</v>
      </c>
      <c r="F6127" s="196" t="s">
        <v>11</v>
      </c>
      <c r="G6127" s="196">
        <v>101866</v>
      </c>
      <c r="H6127" s="196" t="s">
        <v>6304</v>
      </c>
      <c r="I6127" s="196" t="s">
        <v>19</v>
      </c>
      <c r="J6127" s="196" t="s">
        <v>62</v>
      </c>
      <c r="K6127" s="197">
        <v>40.659999999999997</v>
      </c>
      <c r="L6127" s="196" t="s">
        <v>63</v>
      </c>
      <c r="M6127"/>
    </row>
    <row r="6128" spans="1:13" ht="13.5" hidden="1" x14ac:dyDescent="0.25">
      <c r="A6128" s="196" t="s">
        <v>6253</v>
      </c>
      <c r="B6128" s="196" t="s">
        <v>6254</v>
      </c>
      <c r="C6128" s="196" t="s">
        <v>6255</v>
      </c>
      <c r="D6128" s="196" t="s">
        <v>6256</v>
      </c>
      <c r="E6128" s="197" t="s">
        <v>11</v>
      </c>
      <c r="F6128" s="196" t="s">
        <v>11</v>
      </c>
      <c r="G6128" s="196">
        <v>101867</v>
      </c>
      <c r="H6128" s="196" t="s">
        <v>6305</v>
      </c>
      <c r="I6128" s="196" t="s">
        <v>19</v>
      </c>
      <c r="J6128" s="196" t="s">
        <v>62</v>
      </c>
      <c r="K6128" s="197">
        <v>46.58</v>
      </c>
      <c r="L6128" s="196" t="s">
        <v>63</v>
      </c>
      <c r="M6128"/>
    </row>
    <row r="6129" spans="1:13" ht="13.5" hidden="1" x14ac:dyDescent="0.25">
      <c r="A6129" s="196" t="s">
        <v>6253</v>
      </c>
      <c r="B6129" s="196" t="s">
        <v>6254</v>
      </c>
      <c r="C6129" s="196" t="s">
        <v>6255</v>
      </c>
      <c r="D6129" s="196" t="s">
        <v>6256</v>
      </c>
      <c r="E6129" s="197" t="s">
        <v>11</v>
      </c>
      <c r="F6129" s="196" t="s">
        <v>11</v>
      </c>
      <c r="G6129" s="196">
        <v>101868</v>
      </c>
      <c r="H6129" s="196" t="s">
        <v>6306</v>
      </c>
      <c r="I6129" s="196" t="s">
        <v>19</v>
      </c>
      <c r="J6129" s="196" t="s">
        <v>62</v>
      </c>
      <c r="K6129" s="197">
        <v>36.53</v>
      </c>
      <c r="L6129" s="196" t="s">
        <v>63</v>
      </c>
      <c r="M6129"/>
    </row>
    <row r="6130" spans="1:13" ht="13.5" hidden="1" x14ac:dyDescent="0.25">
      <c r="A6130" s="196" t="s">
        <v>6253</v>
      </c>
      <c r="B6130" s="196" t="s">
        <v>6254</v>
      </c>
      <c r="C6130" s="196" t="s">
        <v>6255</v>
      </c>
      <c r="D6130" s="196" t="s">
        <v>6256</v>
      </c>
      <c r="E6130" s="197" t="s">
        <v>11</v>
      </c>
      <c r="F6130" s="196" t="s">
        <v>11</v>
      </c>
      <c r="G6130" s="196">
        <v>101869</v>
      </c>
      <c r="H6130" s="196" t="s">
        <v>6307</v>
      </c>
      <c r="I6130" s="196" t="s">
        <v>19</v>
      </c>
      <c r="J6130" s="196" t="s">
        <v>62</v>
      </c>
      <c r="K6130" s="197">
        <v>42.44</v>
      </c>
      <c r="L6130" s="196" t="s">
        <v>63</v>
      </c>
      <c r="M6130"/>
    </row>
    <row r="6131" spans="1:13" ht="13.5" hidden="1" x14ac:dyDescent="0.25">
      <c r="A6131" s="196" t="s">
        <v>6253</v>
      </c>
      <c r="B6131" s="196" t="s">
        <v>6254</v>
      </c>
      <c r="C6131" s="196" t="s">
        <v>6255</v>
      </c>
      <c r="D6131" s="196" t="s">
        <v>6256</v>
      </c>
      <c r="E6131" s="197" t="s">
        <v>11</v>
      </c>
      <c r="F6131" s="196" t="s">
        <v>11</v>
      </c>
      <c r="G6131" s="196">
        <v>101870</v>
      </c>
      <c r="H6131" s="196" t="s">
        <v>6308</v>
      </c>
      <c r="I6131" s="196" t="s">
        <v>19</v>
      </c>
      <c r="J6131" s="196" t="s">
        <v>62</v>
      </c>
      <c r="K6131" s="197">
        <v>48.35</v>
      </c>
      <c r="L6131" s="196" t="s">
        <v>63</v>
      </c>
      <c r="M6131"/>
    </row>
    <row r="6132" spans="1:13" ht="13.5" hidden="1" x14ac:dyDescent="0.25">
      <c r="A6132" s="196" t="s">
        <v>6253</v>
      </c>
      <c r="B6132" s="196" t="s">
        <v>6254</v>
      </c>
      <c r="C6132" s="196" t="s">
        <v>6255</v>
      </c>
      <c r="D6132" s="196" t="s">
        <v>6256</v>
      </c>
      <c r="E6132" s="197" t="s">
        <v>11</v>
      </c>
      <c r="F6132" s="196" t="s">
        <v>11</v>
      </c>
      <c r="G6132" s="196">
        <v>102098</v>
      </c>
      <c r="H6132" s="196" t="s">
        <v>6309</v>
      </c>
      <c r="I6132" s="196" t="s">
        <v>15</v>
      </c>
      <c r="J6132" s="196" t="s">
        <v>62</v>
      </c>
      <c r="K6132" s="199">
        <v>1961.61</v>
      </c>
      <c r="L6132" s="196" t="s">
        <v>63</v>
      </c>
      <c r="M6132"/>
    </row>
    <row r="6133" spans="1:13" ht="13.5" hidden="1" x14ac:dyDescent="0.25">
      <c r="A6133" s="196" t="s">
        <v>6253</v>
      </c>
      <c r="B6133" s="196" t="s">
        <v>6254</v>
      </c>
      <c r="C6133" s="196" t="s">
        <v>6255</v>
      </c>
      <c r="D6133" s="196" t="s">
        <v>6256</v>
      </c>
      <c r="E6133" s="197" t="s">
        <v>11</v>
      </c>
      <c r="F6133" s="196" t="s">
        <v>11</v>
      </c>
      <c r="G6133" s="196">
        <v>102988</v>
      </c>
      <c r="H6133" s="196" t="s">
        <v>6310</v>
      </c>
      <c r="I6133" s="196" t="s">
        <v>19</v>
      </c>
      <c r="J6133" s="196" t="s">
        <v>62</v>
      </c>
      <c r="K6133" s="197">
        <v>72.8</v>
      </c>
      <c r="L6133" s="196" t="s">
        <v>63</v>
      </c>
      <c r="M6133"/>
    </row>
    <row r="6134" spans="1:13" ht="13.5" hidden="1" x14ac:dyDescent="0.25">
      <c r="A6134" s="196" t="s">
        <v>6253</v>
      </c>
      <c r="B6134" s="196" t="s">
        <v>6254</v>
      </c>
      <c r="C6134" s="196" t="s">
        <v>6311</v>
      </c>
      <c r="D6134" s="196" t="s">
        <v>6312</v>
      </c>
      <c r="E6134" s="197" t="s">
        <v>11</v>
      </c>
      <c r="F6134" s="196" t="s">
        <v>11</v>
      </c>
      <c r="G6134" s="196">
        <v>100576</v>
      </c>
      <c r="H6134" s="196" t="s">
        <v>6313</v>
      </c>
      <c r="I6134" s="196" t="s">
        <v>19</v>
      </c>
      <c r="J6134" s="196" t="s">
        <v>62</v>
      </c>
      <c r="K6134" s="197">
        <v>2.16</v>
      </c>
      <c r="L6134" s="196" t="s">
        <v>63</v>
      </c>
      <c r="M6134"/>
    </row>
    <row r="6135" spans="1:13" ht="13.5" hidden="1" x14ac:dyDescent="0.25">
      <c r="A6135" s="196" t="s">
        <v>6253</v>
      </c>
      <c r="B6135" s="196" t="s">
        <v>6254</v>
      </c>
      <c r="C6135" s="196" t="s">
        <v>6311</v>
      </c>
      <c r="D6135" s="196" t="s">
        <v>6312</v>
      </c>
      <c r="E6135" s="197" t="s">
        <v>11</v>
      </c>
      <c r="F6135" s="196" t="s">
        <v>11</v>
      </c>
      <c r="G6135" s="196">
        <v>100577</v>
      </c>
      <c r="H6135" s="196" t="s">
        <v>6314</v>
      </c>
      <c r="I6135" s="196" t="s">
        <v>19</v>
      </c>
      <c r="J6135" s="196" t="s">
        <v>62</v>
      </c>
      <c r="K6135" s="197">
        <v>0.51</v>
      </c>
      <c r="L6135" s="196" t="s">
        <v>63</v>
      </c>
      <c r="M6135"/>
    </row>
    <row r="6136" spans="1:13" ht="13.5" hidden="1" x14ac:dyDescent="0.25">
      <c r="A6136" s="196" t="s">
        <v>6253</v>
      </c>
      <c r="B6136" s="196" t="s">
        <v>6254</v>
      </c>
      <c r="C6136" s="196" t="s">
        <v>6311</v>
      </c>
      <c r="D6136" s="196" t="s">
        <v>6312</v>
      </c>
      <c r="E6136" s="197" t="s">
        <v>11</v>
      </c>
      <c r="F6136" s="196" t="s">
        <v>11</v>
      </c>
      <c r="G6136" s="196">
        <v>105597</v>
      </c>
      <c r="H6136" s="196" t="s">
        <v>6315</v>
      </c>
      <c r="I6136" s="196" t="s">
        <v>19</v>
      </c>
      <c r="J6136" s="196" t="s">
        <v>62</v>
      </c>
      <c r="K6136" s="197">
        <v>4.09</v>
      </c>
      <c r="L6136" s="196" t="s">
        <v>63</v>
      </c>
      <c r="M6136"/>
    </row>
    <row r="6137" spans="1:13" ht="13.5" hidden="1" x14ac:dyDescent="0.25">
      <c r="A6137" s="196" t="s">
        <v>6253</v>
      </c>
      <c r="B6137" s="196" t="s">
        <v>6254</v>
      </c>
      <c r="C6137" s="196" t="s">
        <v>6311</v>
      </c>
      <c r="D6137" s="196" t="s">
        <v>6312</v>
      </c>
      <c r="E6137" s="197" t="s">
        <v>11</v>
      </c>
      <c r="F6137" s="196" t="s">
        <v>11</v>
      </c>
      <c r="G6137" s="196">
        <v>105598</v>
      </c>
      <c r="H6137" s="196" t="s">
        <v>6316</v>
      </c>
      <c r="I6137" s="196" t="s">
        <v>19</v>
      </c>
      <c r="J6137" s="196" t="s">
        <v>62</v>
      </c>
      <c r="K6137" s="197">
        <v>2.02</v>
      </c>
      <c r="L6137" s="196" t="s">
        <v>63</v>
      </c>
      <c r="M6137"/>
    </row>
    <row r="6138" spans="1:13" ht="13.5" hidden="1" x14ac:dyDescent="0.25">
      <c r="A6138" s="196" t="s">
        <v>6253</v>
      </c>
      <c r="B6138" s="196" t="s">
        <v>6254</v>
      </c>
      <c r="C6138" s="196" t="s">
        <v>6317</v>
      </c>
      <c r="D6138" s="196" t="s">
        <v>6318</v>
      </c>
      <c r="E6138" s="197" t="s">
        <v>11</v>
      </c>
      <c r="F6138" s="196" t="s">
        <v>11</v>
      </c>
      <c r="G6138" s="196">
        <v>96388</v>
      </c>
      <c r="H6138" s="196" t="s">
        <v>6319</v>
      </c>
      <c r="I6138" s="196" t="s">
        <v>15</v>
      </c>
      <c r="J6138" s="196" t="s">
        <v>62</v>
      </c>
      <c r="K6138" s="197">
        <v>9.42</v>
      </c>
      <c r="L6138" s="196" t="s">
        <v>63</v>
      </c>
      <c r="M6138"/>
    </row>
    <row r="6139" spans="1:13" ht="13.5" hidden="1" x14ac:dyDescent="0.25">
      <c r="A6139" s="196" t="s">
        <v>6253</v>
      </c>
      <c r="B6139" s="196" t="s">
        <v>6254</v>
      </c>
      <c r="C6139" s="196" t="s">
        <v>6317</v>
      </c>
      <c r="D6139" s="196" t="s">
        <v>6318</v>
      </c>
      <c r="E6139" s="197" t="s">
        <v>11</v>
      </c>
      <c r="F6139" s="196" t="s">
        <v>11</v>
      </c>
      <c r="G6139" s="196">
        <v>96389</v>
      </c>
      <c r="H6139" s="196" t="s">
        <v>6320</v>
      </c>
      <c r="I6139" s="196" t="s">
        <v>15</v>
      </c>
      <c r="J6139" s="196" t="s">
        <v>62</v>
      </c>
      <c r="K6139" s="197">
        <v>44.74</v>
      </c>
      <c r="L6139" s="196" t="s">
        <v>63</v>
      </c>
      <c r="M6139"/>
    </row>
    <row r="6140" spans="1:13" ht="13.5" hidden="1" x14ac:dyDescent="0.25">
      <c r="A6140" s="196" t="s">
        <v>6253</v>
      </c>
      <c r="B6140" s="196" t="s">
        <v>6254</v>
      </c>
      <c r="C6140" s="196" t="s">
        <v>6317</v>
      </c>
      <c r="D6140" s="196" t="s">
        <v>6318</v>
      </c>
      <c r="E6140" s="197" t="s">
        <v>11</v>
      </c>
      <c r="F6140" s="196" t="s">
        <v>11</v>
      </c>
      <c r="G6140" s="196">
        <v>96390</v>
      </c>
      <c r="H6140" s="196" t="s">
        <v>6321</v>
      </c>
      <c r="I6140" s="196" t="s">
        <v>15</v>
      </c>
      <c r="J6140" s="196" t="s">
        <v>62</v>
      </c>
      <c r="K6140" s="197">
        <v>73</v>
      </c>
      <c r="L6140" s="196" t="s">
        <v>63</v>
      </c>
      <c r="M6140"/>
    </row>
    <row r="6141" spans="1:13" ht="13.5" hidden="1" x14ac:dyDescent="0.25">
      <c r="A6141" s="196" t="s">
        <v>6253</v>
      </c>
      <c r="B6141" s="196" t="s">
        <v>6254</v>
      </c>
      <c r="C6141" s="196" t="s">
        <v>6317</v>
      </c>
      <c r="D6141" s="196" t="s">
        <v>6318</v>
      </c>
      <c r="E6141" s="197" t="s">
        <v>11</v>
      </c>
      <c r="F6141" s="196" t="s">
        <v>11</v>
      </c>
      <c r="G6141" s="196">
        <v>96391</v>
      </c>
      <c r="H6141" s="196" t="s">
        <v>6322</v>
      </c>
      <c r="I6141" s="196" t="s">
        <v>15</v>
      </c>
      <c r="J6141" s="196" t="s">
        <v>62</v>
      </c>
      <c r="K6141" s="197">
        <v>100.49</v>
      </c>
      <c r="L6141" s="196" t="s">
        <v>63</v>
      </c>
      <c r="M6141"/>
    </row>
    <row r="6142" spans="1:13" ht="13.5" hidden="1" x14ac:dyDescent="0.25">
      <c r="A6142" s="196" t="s">
        <v>6253</v>
      </c>
      <c r="B6142" s="196" t="s">
        <v>6254</v>
      </c>
      <c r="C6142" s="196" t="s">
        <v>6317</v>
      </c>
      <c r="D6142" s="196" t="s">
        <v>6318</v>
      </c>
      <c r="E6142" s="197" t="s">
        <v>11</v>
      </c>
      <c r="F6142" s="196" t="s">
        <v>11</v>
      </c>
      <c r="G6142" s="196">
        <v>96392</v>
      </c>
      <c r="H6142" s="196" t="s">
        <v>6323</v>
      </c>
      <c r="I6142" s="196" t="s">
        <v>15</v>
      </c>
      <c r="J6142" s="196" t="s">
        <v>62</v>
      </c>
      <c r="K6142" s="197">
        <v>127.62</v>
      </c>
      <c r="L6142" s="196" t="s">
        <v>63</v>
      </c>
      <c r="M6142"/>
    </row>
    <row r="6143" spans="1:13" ht="13.5" hidden="1" x14ac:dyDescent="0.25">
      <c r="A6143" s="196" t="s">
        <v>6253</v>
      </c>
      <c r="B6143" s="196" t="s">
        <v>6254</v>
      </c>
      <c r="C6143" s="196" t="s">
        <v>6317</v>
      </c>
      <c r="D6143" s="196" t="s">
        <v>6318</v>
      </c>
      <c r="E6143" s="197" t="s">
        <v>11</v>
      </c>
      <c r="F6143" s="196" t="s">
        <v>11</v>
      </c>
      <c r="G6143" s="196">
        <v>96396</v>
      </c>
      <c r="H6143" s="196" t="s">
        <v>6324</v>
      </c>
      <c r="I6143" s="196" t="s">
        <v>15</v>
      </c>
      <c r="J6143" s="196" t="s">
        <v>62</v>
      </c>
      <c r="K6143" s="197">
        <v>140.19</v>
      </c>
      <c r="L6143" s="196" t="s">
        <v>63</v>
      </c>
      <c r="M6143"/>
    </row>
    <row r="6144" spans="1:13" ht="13.5" hidden="1" x14ac:dyDescent="0.25">
      <c r="A6144" s="196" t="s">
        <v>6253</v>
      </c>
      <c r="B6144" s="196" t="s">
        <v>6254</v>
      </c>
      <c r="C6144" s="196" t="s">
        <v>6317</v>
      </c>
      <c r="D6144" s="196" t="s">
        <v>6318</v>
      </c>
      <c r="E6144" s="197" t="s">
        <v>11</v>
      </c>
      <c r="F6144" s="196" t="s">
        <v>11</v>
      </c>
      <c r="G6144" s="196">
        <v>96397</v>
      </c>
      <c r="H6144" s="196" t="s">
        <v>6325</v>
      </c>
      <c r="I6144" s="196" t="s">
        <v>15</v>
      </c>
      <c r="J6144" s="196" t="s">
        <v>62</v>
      </c>
      <c r="K6144" s="197">
        <v>195.23</v>
      </c>
      <c r="L6144" s="196" t="s">
        <v>63</v>
      </c>
      <c r="M6144"/>
    </row>
    <row r="6145" spans="1:13" ht="13.5" hidden="1" x14ac:dyDescent="0.25">
      <c r="A6145" s="196" t="s">
        <v>6253</v>
      </c>
      <c r="B6145" s="196" t="s">
        <v>6254</v>
      </c>
      <c r="C6145" s="196" t="s">
        <v>6317</v>
      </c>
      <c r="D6145" s="196" t="s">
        <v>6318</v>
      </c>
      <c r="E6145" s="197" t="s">
        <v>11</v>
      </c>
      <c r="F6145" s="196" t="s">
        <v>11</v>
      </c>
      <c r="G6145" s="196">
        <v>96398</v>
      </c>
      <c r="H6145" s="196" t="s">
        <v>6326</v>
      </c>
      <c r="I6145" s="196" t="s">
        <v>15</v>
      </c>
      <c r="J6145" s="196" t="s">
        <v>62</v>
      </c>
      <c r="K6145" s="197">
        <v>267.08999999999997</v>
      </c>
      <c r="L6145" s="196" t="s">
        <v>63</v>
      </c>
      <c r="M6145"/>
    </row>
    <row r="6146" spans="1:13" ht="13.5" hidden="1" x14ac:dyDescent="0.25">
      <c r="A6146" s="196" t="s">
        <v>6253</v>
      </c>
      <c r="B6146" s="196" t="s">
        <v>6254</v>
      </c>
      <c r="C6146" s="196" t="s">
        <v>6317</v>
      </c>
      <c r="D6146" s="196" t="s">
        <v>6318</v>
      </c>
      <c r="E6146" s="197" t="s">
        <v>11</v>
      </c>
      <c r="F6146" s="196" t="s">
        <v>11</v>
      </c>
      <c r="G6146" s="196">
        <v>96399</v>
      </c>
      <c r="H6146" s="196" t="s">
        <v>6327</v>
      </c>
      <c r="I6146" s="196" t="s">
        <v>15</v>
      </c>
      <c r="J6146" s="196" t="s">
        <v>62</v>
      </c>
      <c r="K6146" s="197">
        <v>98.5</v>
      </c>
      <c r="L6146" s="196" t="s">
        <v>63</v>
      </c>
      <c r="M6146"/>
    </row>
    <row r="6147" spans="1:13" ht="13.5" hidden="1" x14ac:dyDescent="0.25">
      <c r="A6147" s="196" t="s">
        <v>6253</v>
      </c>
      <c r="B6147" s="196" t="s">
        <v>6254</v>
      </c>
      <c r="C6147" s="196" t="s">
        <v>6317</v>
      </c>
      <c r="D6147" s="196" t="s">
        <v>6318</v>
      </c>
      <c r="E6147" s="197" t="s">
        <v>11</v>
      </c>
      <c r="F6147" s="196" t="s">
        <v>11</v>
      </c>
      <c r="G6147" s="196">
        <v>96400</v>
      </c>
      <c r="H6147" s="196" t="s">
        <v>6328</v>
      </c>
      <c r="I6147" s="196" t="s">
        <v>15</v>
      </c>
      <c r="J6147" s="196" t="s">
        <v>62</v>
      </c>
      <c r="K6147" s="197">
        <v>129.9</v>
      </c>
      <c r="L6147" s="196" t="s">
        <v>63</v>
      </c>
      <c r="M6147"/>
    </row>
    <row r="6148" spans="1:13" ht="13.5" hidden="1" x14ac:dyDescent="0.25">
      <c r="A6148" s="196" t="s">
        <v>6253</v>
      </c>
      <c r="B6148" s="196" t="s">
        <v>6254</v>
      </c>
      <c r="C6148" s="196" t="s">
        <v>6317</v>
      </c>
      <c r="D6148" s="196" t="s">
        <v>6318</v>
      </c>
      <c r="E6148" s="197" t="s">
        <v>11</v>
      </c>
      <c r="F6148" s="196" t="s">
        <v>11</v>
      </c>
      <c r="G6148" s="196">
        <v>100564</v>
      </c>
      <c r="H6148" s="196" t="s">
        <v>6329</v>
      </c>
      <c r="I6148" s="196" t="s">
        <v>15</v>
      </c>
      <c r="J6148" s="196" t="s">
        <v>62</v>
      </c>
      <c r="K6148" s="197">
        <v>90.15</v>
      </c>
      <c r="L6148" s="196" t="s">
        <v>63</v>
      </c>
      <c r="M6148"/>
    </row>
    <row r="6149" spans="1:13" ht="13.5" hidden="1" x14ac:dyDescent="0.25">
      <c r="A6149" s="196" t="s">
        <v>6253</v>
      </c>
      <c r="B6149" s="196" t="s">
        <v>6254</v>
      </c>
      <c r="C6149" s="196" t="s">
        <v>6317</v>
      </c>
      <c r="D6149" s="196" t="s">
        <v>6318</v>
      </c>
      <c r="E6149" s="197" t="s">
        <v>11</v>
      </c>
      <c r="F6149" s="196" t="s">
        <v>11</v>
      </c>
      <c r="G6149" s="196">
        <v>100565</v>
      </c>
      <c r="H6149" s="196" t="s">
        <v>6330</v>
      </c>
      <c r="I6149" s="196" t="s">
        <v>15</v>
      </c>
      <c r="J6149" s="196" t="s">
        <v>62</v>
      </c>
      <c r="K6149" s="197">
        <v>79.45</v>
      </c>
      <c r="L6149" s="196" t="s">
        <v>63</v>
      </c>
      <c r="M6149"/>
    </row>
    <row r="6150" spans="1:13" ht="13.5" hidden="1" x14ac:dyDescent="0.25">
      <c r="A6150" s="196" t="s">
        <v>6253</v>
      </c>
      <c r="B6150" s="196" t="s">
        <v>6254</v>
      </c>
      <c r="C6150" s="196" t="s">
        <v>6317</v>
      </c>
      <c r="D6150" s="196" t="s">
        <v>6318</v>
      </c>
      <c r="E6150" s="197" t="s">
        <v>11</v>
      </c>
      <c r="F6150" s="196" t="s">
        <v>11</v>
      </c>
      <c r="G6150" s="196">
        <v>100566</v>
      </c>
      <c r="H6150" s="196" t="s">
        <v>6331</v>
      </c>
      <c r="I6150" s="196" t="s">
        <v>15</v>
      </c>
      <c r="J6150" s="196" t="s">
        <v>62</v>
      </c>
      <c r="K6150" s="197">
        <v>146.09</v>
      </c>
      <c r="L6150" s="196" t="s">
        <v>63</v>
      </c>
      <c r="M6150"/>
    </row>
    <row r="6151" spans="1:13" ht="13.5" hidden="1" x14ac:dyDescent="0.25">
      <c r="A6151" s="196" t="s">
        <v>6253</v>
      </c>
      <c r="B6151" s="196" t="s">
        <v>6254</v>
      </c>
      <c r="C6151" s="196" t="s">
        <v>6317</v>
      </c>
      <c r="D6151" s="196" t="s">
        <v>6318</v>
      </c>
      <c r="E6151" s="197" t="s">
        <v>11</v>
      </c>
      <c r="F6151" s="196" t="s">
        <v>11</v>
      </c>
      <c r="G6151" s="196">
        <v>100567</v>
      </c>
      <c r="H6151" s="196" t="s">
        <v>6332</v>
      </c>
      <c r="I6151" s="196" t="s">
        <v>15</v>
      </c>
      <c r="J6151" s="196" t="s">
        <v>62</v>
      </c>
      <c r="K6151" s="197">
        <v>172.3</v>
      </c>
      <c r="L6151" s="196" t="s">
        <v>63</v>
      </c>
      <c r="M6151"/>
    </row>
    <row r="6152" spans="1:13" ht="13.5" hidden="1" x14ac:dyDescent="0.25">
      <c r="A6152" s="196" t="s">
        <v>6253</v>
      </c>
      <c r="B6152" s="196" t="s">
        <v>6254</v>
      </c>
      <c r="C6152" s="196" t="s">
        <v>6317</v>
      </c>
      <c r="D6152" s="196" t="s">
        <v>6318</v>
      </c>
      <c r="E6152" s="197" t="s">
        <v>11</v>
      </c>
      <c r="F6152" s="196" t="s">
        <v>11</v>
      </c>
      <c r="G6152" s="196">
        <v>100568</v>
      </c>
      <c r="H6152" s="196" t="s">
        <v>6333</v>
      </c>
      <c r="I6152" s="196" t="s">
        <v>15</v>
      </c>
      <c r="J6152" s="196" t="s">
        <v>62</v>
      </c>
      <c r="K6152" s="197">
        <v>198.14</v>
      </c>
      <c r="L6152" s="196" t="s">
        <v>63</v>
      </c>
      <c r="M6152"/>
    </row>
    <row r="6153" spans="1:13" ht="13.5" hidden="1" x14ac:dyDescent="0.25">
      <c r="A6153" s="196" t="s">
        <v>6253</v>
      </c>
      <c r="B6153" s="196" t="s">
        <v>6254</v>
      </c>
      <c r="C6153" s="196" t="s">
        <v>6317</v>
      </c>
      <c r="D6153" s="196" t="s">
        <v>6318</v>
      </c>
      <c r="E6153" s="197" t="s">
        <v>11</v>
      </c>
      <c r="F6153" s="196" t="s">
        <v>11</v>
      </c>
      <c r="G6153" s="196">
        <v>100569</v>
      </c>
      <c r="H6153" s="196" t="s">
        <v>6334</v>
      </c>
      <c r="I6153" s="196" t="s">
        <v>15</v>
      </c>
      <c r="J6153" s="196" t="s">
        <v>62</v>
      </c>
      <c r="K6153" s="197">
        <v>135.82</v>
      </c>
      <c r="L6153" s="196" t="s">
        <v>63</v>
      </c>
      <c r="M6153"/>
    </row>
    <row r="6154" spans="1:13" ht="13.5" hidden="1" x14ac:dyDescent="0.25">
      <c r="A6154" s="196" t="s">
        <v>6253</v>
      </c>
      <c r="B6154" s="196" t="s">
        <v>6254</v>
      </c>
      <c r="C6154" s="196" t="s">
        <v>6317</v>
      </c>
      <c r="D6154" s="196" t="s">
        <v>6318</v>
      </c>
      <c r="E6154" s="197" t="s">
        <v>11</v>
      </c>
      <c r="F6154" s="196" t="s">
        <v>11</v>
      </c>
      <c r="G6154" s="196">
        <v>100570</v>
      </c>
      <c r="H6154" s="196" t="s">
        <v>6335</v>
      </c>
      <c r="I6154" s="196" t="s">
        <v>15</v>
      </c>
      <c r="J6154" s="196" t="s">
        <v>62</v>
      </c>
      <c r="K6154" s="197">
        <v>162.24</v>
      </c>
      <c r="L6154" s="196" t="s">
        <v>63</v>
      </c>
      <c r="M6154"/>
    </row>
    <row r="6155" spans="1:13" ht="13.5" hidden="1" x14ac:dyDescent="0.25">
      <c r="A6155" s="196" t="s">
        <v>6253</v>
      </c>
      <c r="B6155" s="196" t="s">
        <v>6254</v>
      </c>
      <c r="C6155" s="196" t="s">
        <v>6317</v>
      </c>
      <c r="D6155" s="196" t="s">
        <v>6318</v>
      </c>
      <c r="E6155" s="197" t="s">
        <v>11</v>
      </c>
      <c r="F6155" s="196" t="s">
        <v>11</v>
      </c>
      <c r="G6155" s="196">
        <v>100571</v>
      </c>
      <c r="H6155" s="196" t="s">
        <v>6336</v>
      </c>
      <c r="I6155" s="196" t="s">
        <v>15</v>
      </c>
      <c r="J6155" s="196" t="s">
        <v>62</v>
      </c>
      <c r="K6155" s="197">
        <v>188.3</v>
      </c>
      <c r="L6155" s="196" t="s">
        <v>63</v>
      </c>
      <c r="M6155"/>
    </row>
    <row r="6156" spans="1:13" ht="13.5" hidden="1" x14ac:dyDescent="0.25">
      <c r="A6156" s="196" t="s">
        <v>6253</v>
      </c>
      <c r="B6156" s="196" t="s">
        <v>6254</v>
      </c>
      <c r="C6156" s="196" t="s">
        <v>6317</v>
      </c>
      <c r="D6156" s="196" t="s">
        <v>6318</v>
      </c>
      <c r="E6156" s="197" t="s">
        <v>11</v>
      </c>
      <c r="F6156" s="196" t="s">
        <v>11</v>
      </c>
      <c r="G6156" s="196">
        <v>100572</v>
      </c>
      <c r="H6156" s="196" t="s">
        <v>6337</v>
      </c>
      <c r="I6156" s="196" t="s">
        <v>15</v>
      </c>
      <c r="J6156" s="196" t="s">
        <v>62</v>
      </c>
      <c r="K6156" s="197">
        <v>95.88</v>
      </c>
      <c r="L6156" s="196" t="s">
        <v>63</v>
      </c>
      <c r="M6156"/>
    </row>
    <row r="6157" spans="1:13" ht="13.5" hidden="1" x14ac:dyDescent="0.25">
      <c r="A6157" s="196" t="s">
        <v>6253</v>
      </c>
      <c r="B6157" s="196" t="s">
        <v>6254</v>
      </c>
      <c r="C6157" s="196" t="s">
        <v>6317</v>
      </c>
      <c r="D6157" s="196" t="s">
        <v>6318</v>
      </c>
      <c r="E6157" s="197" t="s">
        <v>11</v>
      </c>
      <c r="F6157" s="196" t="s">
        <v>11</v>
      </c>
      <c r="G6157" s="196">
        <v>100573</v>
      </c>
      <c r="H6157" s="196" t="s">
        <v>6338</v>
      </c>
      <c r="I6157" s="196" t="s">
        <v>15</v>
      </c>
      <c r="J6157" s="196" t="s">
        <v>62</v>
      </c>
      <c r="K6157" s="197">
        <v>85.18</v>
      </c>
      <c r="L6157" s="196" t="s">
        <v>63</v>
      </c>
      <c r="M6157"/>
    </row>
    <row r="6158" spans="1:13" ht="13.5" hidden="1" x14ac:dyDescent="0.25">
      <c r="A6158" s="196" t="s">
        <v>6253</v>
      </c>
      <c r="B6158" s="196" t="s">
        <v>6254</v>
      </c>
      <c r="C6158" s="196" t="s">
        <v>6317</v>
      </c>
      <c r="D6158" s="196" t="s">
        <v>6318</v>
      </c>
      <c r="E6158" s="197" t="s">
        <v>11</v>
      </c>
      <c r="F6158" s="196" t="s">
        <v>11</v>
      </c>
      <c r="G6158" s="196">
        <v>100574</v>
      </c>
      <c r="H6158" s="196" t="s">
        <v>6339</v>
      </c>
      <c r="I6158" s="196" t="s">
        <v>15</v>
      </c>
      <c r="J6158" s="196" t="s">
        <v>62</v>
      </c>
      <c r="K6158" s="197">
        <v>1.49</v>
      </c>
      <c r="L6158" s="196" t="s">
        <v>63</v>
      </c>
      <c r="M6158"/>
    </row>
    <row r="6159" spans="1:13" ht="13.5" hidden="1" x14ac:dyDescent="0.25">
      <c r="A6159" s="196" t="s">
        <v>6253</v>
      </c>
      <c r="B6159" s="196" t="s">
        <v>6254</v>
      </c>
      <c r="C6159" s="196" t="s">
        <v>6317</v>
      </c>
      <c r="D6159" s="196" t="s">
        <v>6318</v>
      </c>
      <c r="E6159" s="197" t="s">
        <v>11</v>
      </c>
      <c r="F6159" s="196" t="s">
        <v>11</v>
      </c>
      <c r="G6159" s="196">
        <v>100575</v>
      </c>
      <c r="H6159" s="196" t="s">
        <v>6340</v>
      </c>
      <c r="I6159" s="196" t="s">
        <v>19</v>
      </c>
      <c r="J6159" s="196" t="s">
        <v>62</v>
      </c>
      <c r="K6159" s="197">
        <v>1.98</v>
      </c>
      <c r="L6159" s="196" t="s">
        <v>63</v>
      </c>
      <c r="M6159"/>
    </row>
    <row r="6160" spans="1:13" ht="13.5" hidden="1" x14ac:dyDescent="0.25">
      <c r="A6160" s="196" t="s">
        <v>6253</v>
      </c>
      <c r="B6160" s="196" t="s">
        <v>6254</v>
      </c>
      <c r="C6160" s="196" t="s">
        <v>6317</v>
      </c>
      <c r="D6160" s="196" t="s">
        <v>6318</v>
      </c>
      <c r="E6160" s="197" t="s">
        <v>11</v>
      </c>
      <c r="F6160" s="196" t="s">
        <v>11</v>
      </c>
      <c r="G6160" s="196">
        <v>101767</v>
      </c>
      <c r="H6160" s="196" t="s">
        <v>6341</v>
      </c>
      <c r="I6160" s="196" t="s">
        <v>15</v>
      </c>
      <c r="J6160" s="196" t="s">
        <v>62</v>
      </c>
      <c r="K6160" s="197">
        <v>32.01</v>
      </c>
      <c r="L6160" s="196" t="s">
        <v>63</v>
      </c>
      <c r="M6160"/>
    </row>
    <row r="6161" spans="1:13" ht="13.5" hidden="1" x14ac:dyDescent="0.25">
      <c r="A6161" s="196" t="s">
        <v>6253</v>
      </c>
      <c r="B6161" s="196" t="s">
        <v>6254</v>
      </c>
      <c r="C6161" s="196" t="s">
        <v>6317</v>
      </c>
      <c r="D6161" s="196" t="s">
        <v>6318</v>
      </c>
      <c r="E6161" s="197" t="s">
        <v>11</v>
      </c>
      <c r="F6161" s="196" t="s">
        <v>11</v>
      </c>
      <c r="G6161" s="196">
        <v>101768</v>
      </c>
      <c r="H6161" s="196" t="s">
        <v>6342</v>
      </c>
      <c r="I6161" s="196" t="s">
        <v>15</v>
      </c>
      <c r="J6161" s="196" t="s">
        <v>62</v>
      </c>
      <c r="K6161" s="197">
        <v>26.97</v>
      </c>
      <c r="L6161" s="196" t="s">
        <v>63</v>
      </c>
      <c r="M6161"/>
    </row>
    <row r="6162" spans="1:13" ht="13.5" hidden="1" x14ac:dyDescent="0.25">
      <c r="A6162" s="196" t="s">
        <v>6253</v>
      </c>
      <c r="B6162" s="196" t="s">
        <v>6254</v>
      </c>
      <c r="C6162" s="196" t="s">
        <v>6317</v>
      </c>
      <c r="D6162" s="196" t="s">
        <v>6318</v>
      </c>
      <c r="E6162" s="197" t="s">
        <v>11</v>
      </c>
      <c r="F6162" s="196" t="s">
        <v>11</v>
      </c>
      <c r="G6162" s="196">
        <v>105566</v>
      </c>
      <c r="H6162" s="196" t="s">
        <v>6343</v>
      </c>
      <c r="I6162" s="196" t="s">
        <v>15</v>
      </c>
      <c r="J6162" s="196" t="s">
        <v>62</v>
      </c>
      <c r="K6162" s="197">
        <v>11.77</v>
      </c>
      <c r="L6162" s="196" t="s">
        <v>63</v>
      </c>
      <c r="M6162"/>
    </row>
    <row r="6163" spans="1:13" ht="13.5" hidden="1" x14ac:dyDescent="0.25">
      <c r="A6163" s="196" t="s">
        <v>6253</v>
      </c>
      <c r="B6163" s="196" t="s">
        <v>6254</v>
      </c>
      <c r="C6163" s="196" t="s">
        <v>6317</v>
      </c>
      <c r="D6163" s="196" t="s">
        <v>6318</v>
      </c>
      <c r="E6163" s="197" t="s">
        <v>11</v>
      </c>
      <c r="F6163" s="196" t="s">
        <v>11</v>
      </c>
      <c r="G6163" s="196">
        <v>105567</v>
      </c>
      <c r="H6163" s="196" t="s">
        <v>6344</v>
      </c>
      <c r="I6163" s="196" t="s">
        <v>15</v>
      </c>
      <c r="J6163" s="196" t="s">
        <v>62</v>
      </c>
      <c r="K6163" s="197">
        <v>15.64</v>
      </c>
      <c r="L6163" s="196" t="s">
        <v>63</v>
      </c>
      <c r="M6163"/>
    </row>
    <row r="6164" spans="1:13" ht="13.5" hidden="1" x14ac:dyDescent="0.25">
      <c r="A6164" s="196" t="s">
        <v>6253</v>
      </c>
      <c r="B6164" s="196" t="s">
        <v>6254</v>
      </c>
      <c r="C6164" s="196" t="s">
        <v>6317</v>
      </c>
      <c r="D6164" s="196" t="s">
        <v>6318</v>
      </c>
      <c r="E6164" s="197" t="s">
        <v>11</v>
      </c>
      <c r="F6164" s="196" t="s">
        <v>11</v>
      </c>
      <c r="G6164" s="196">
        <v>105568</v>
      </c>
      <c r="H6164" s="196" t="s">
        <v>6345</v>
      </c>
      <c r="I6164" s="196" t="s">
        <v>15</v>
      </c>
      <c r="J6164" s="196" t="s">
        <v>62</v>
      </c>
      <c r="K6164" s="197">
        <v>12.46</v>
      </c>
      <c r="L6164" s="196" t="s">
        <v>63</v>
      </c>
      <c r="M6164"/>
    </row>
    <row r="6165" spans="1:13" ht="13.5" hidden="1" x14ac:dyDescent="0.25">
      <c r="A6165" s="196" t="s">
        <v>6253</v>
      </c>
      <c r="B6165" s="196" t="s">
        <v>6254</v>
      </c>
      <c r="C6165" s="196" t="s">
        <v>6317</v>
      </c>
      <c r="D6165" s="196" t="s">
        <v>6318</v>
      </c>
      <c r="E6165" s="197" t="s">
        <v>11</v>
      </c>
      <c r="F6165" s="196" t="s">
        <v>11</v>
      </c>
      <c r="G6165" s="196">
        <v>105569</v>
      </c>
      <c r="H6165" s="196" t="s">
        <v>6346</v>
      </c>
      <c r="I6165" s="196" t="s">
        <v>15</v>
      </c>
      <c r="J6165" s="196" t="s">
        <v>62</v>
      </c>
      <c r="K6165" s="197">
        <v>7.81</v>
      </c>
      <c r="L6165" s="196" t="s">
        <v>63</v>
      </c>
      <c r="M6165"/>
    </row>
    <row r="6166" spans="1:13" ht="13.5" hidden="1" x14ac:dyDescent="0.25">
      <c r="A6166" s="196" t="s">
        <v>6253</v>
      </c>
      <c r="B6166" s="196" t="s">
        <v>6254</v>
      </c>
      <c r="C6166" s="196" t="s">
        <v>6317</v>
      </c>
      <c r="D6166" s="196" t="s">
        <v>6318</v>
      </c>
      <c r="E6166" s="197" t="s">
        <v>11</v>
      </c>
      <c r="F6166" s="196" t="s">
        <v>11</v>
      </c>
      <c r="G6166" s="196">
        <v>105570</v>
      </c>
      <c r="H6166" s="196" t="s">
        <v>6347</v>
      </c>
      <c r="I6166" s="196" t="s">
        <v>15</v>
      </c>
      <c r="J6166" s="196" t="s">
        <v>62</v>
      </c>
      <c r="K6166" s="197">
        <v>10.29</v>
      </c>
      <c r="L6166" s="196" t="s">
        <v>63</v>
      </c>
      <c r="M6166"/>
    </row>
    <row r="6167" spans="1:13" ht="13.5" hidden="1" x14ac:dyDescent="0.25">
      <c r="A6167" s="196" t="s">
        <v>6253</v>
      </c>
      <c r="B6167" s="196" t="s">
        <v>6254</v>
      </c>
      <c r="C6167" s="196" t="s">
        <v>6317</v>
      </c>
      <c r="D6167" s="196" t="s">
        <v>6318</v>
      </c>
      <c r="E6167" s="197" t="s">
        <v>11</v>
      </c>
      <c r="F6167" s="196" t="s">
        <v>11</v>
      </c>
      <c r="G6167" s="196">
        <v>105571</v>
      </c>
      <c r="H6167" s="196" t="s">
        <v>6348</v>
      </c>
      <c r="I6167" s="196" t="s">
        <v>15</v>
      </c>
      <c r="J6167" s="196" t="s">
        <v>62</v>
      </c>
      <c r="K6167" s="197">
        <v>50.91</v>
      </c>
      <c r="L6167" s="196" t="s">
        <v>63</v>
      </c>
      <c r="M6167"/>
    </row>
    <row r="6168" spans="1:13" ht="13.5" hidden="1" x14ac:dyDescent="0.25">
      <c r="A6168" s="196" t="s">
        <v>6253</v>
      </c>
      <c r="B6168" s="196" t="s">
        <v>6254</v>
      </c>
      <c r="C6168" s="196" t="s">
        <v>6317</v>
      </c>
      <c r="D6168" s="196" t="s">
        <v>6318</v>
      </c>
      <c r="E6168" s="197" t="s">
        <v>11</v>
      </c>
      <c r="F6168" s="196" t="s">
        <v>11</v>
      </c>
      <c r="G6168" s="196">
        <v>105572</v>
      </c>
      <c r="H6168" s="196" t="s">
        <v>6349</v>
      </c>
      <c r="I6168" s="196" t="s">
        <v>15</v>
      </c>
      <c r="J6168" s="196" t="s">
        <v>62</v>
      </c>
      <c r="K6168" s="197">
        <v>58.29</v>
      </c>
      <c r="L6168" s="196" t="s">
        <v>63</v>
      </c>
      <c r="M6168"/>
    </row>
    <row r="6169" spans="1:13" ht="13.5" hidden="1" x14ac:dyDescent="0.25">
      <c r="A6169" s="196" t="s">
        <v>6253</v>
      </c>
      <c r="B6169" s="196" t="s">
        <v>6254</v>
      </c>
      <c r="C6169" s="196" t="s">
        <v>6317</v>
      </c>
      <c r="D6169" s="196" t="s">
        <v>6318</v>
      </c>
      <c r="E6169" s="197" t="s">
        <v>11</v>
      </c>
      <c r="F6169" s="196" t="s">
        <v>11</v>
      </c>
      <c r="G6169" s="196">
        <v>105573</v>
      </c>
      <c r="H6169" s="196" t="s">
        <v>6350</v>
      </c>
      <c r="I6169" s="196" t="s">
        <v>15</v>
      </c>
      <c r="J6169" s="196" t="s">
        <v>62</v>
      </c>
      <c r="K6169" s="197">
        <v>86.55</v>
      </c>
      <c r="L6169" s="196" t="s">
        <v>63</v>
      </c>
      <c r="M6169"/>
    </row>
    <row r="6170" spans="1:13" ht="13.5" hidden="1" x14ac:dyDescent="0.25">
      <c r="A6170" s="196" t="s">
        <v>6253</v>
      </c>
      <c r="B6170" s="196" t="s">
        <v>6254</v>
      </c>
      <c r="C6170" s="196" t="s">
        <v>6317</v>
      </c>
      <c r="D6170" s="196" t="s">
        <v>6318</v>
      </c>
      <c r="E6170" s="197" t="s">
        <v>11</v>
      </c>
      <c r="F6170" s="196" t="s">
        <v>11</v>
      </c>
      <c r="G6170" s="196">
        <v>105574</v>
      </c>
      <c r="H6170" s="196" t="s">
        <v>6351</v>
      </c>
      <c r="I6170" s="196" t="s">
        <v>15</v>
      </c>
      <c r="J6170" s="196" t="s">
        <v>62</v>
      </c>
      <c r="K6170" s="197">
        <v>49.66</v>
      </c>
      <c r="L6170" s="196" t="s">
        <v>63</v>
      </c>
      <c r="M6170"/>
    </row>
    <row r="6171" spans="1:13" ht="13.5" hidden="1" x14ac:dyDescent="0.25">
      <c r="A6171" s="196" t="s">
        <v>6253</v>
      </c>
      <c r="B6171" s="196" t="s">
        <v>6254</v>
      </c>
      <c r="C6171" s="196" t="s">
        <v>6317</v>
      </c>
      <c r="D6171" s="196" t="s">
        <v>6318</v>
      </c>
      <c r="E6171" s="197" t="s">
        <v>11</v>
      </c>
      <c r="F6171" s="196" t="s">
        <v>11</v>
      </c>
      <c r="G6171" s="196">
        <v>105575</v>
      </c>
      <c r="H6171" s="196" t="s">
        <v>6352</v>
      </c>
      <c r="I6171" s="196" t="s">
        <v>15</v>
      </c>
      <c r="J6171" s="196" t="s">
        <v>62</v>
      </c>
      <c r="K6171" s="197">
        <v>43.79</v>
      </c>
      <c r="L6171" s="196" t="s">
        <v>63</v>
      </c>
      <c r="M6171"/>
    </row>
    <row r="6172" spans="1:13" ht="13.5" hidden="1" x14ac:dyDescent="0.25">
      <c r="A6172" s="196" t="s">
        <v>6253</v>
      </c>
      <c r="B6172" s="196" t="s">
        <v>6254</v>
      </c>
      <c r="C6172" s="196" t="s">
        <v>6317</v>
      </c>
      <c r="D6172" s="196" t="s">
        <v>6318</v>
      </c>
      <c r="E6172" s="197" t="s">
        <v>11</v>
      </c>
      <c r="F6172" s="196" t="s">
        <v>11</v>
      </c>
      <c r="G6172" s="196">
        <v>105576</v>
      </c>
      <c r="H6172" s="196" t="s">
        <v>6353</v>
      </c>
      <c r="I6172" s="196" t="s">
        <v>15</v>
      </c>
      <c r="J6172" s="196" t="s">
        <v>62</v>
      </c>
      <c r="K6172" s="197">
        <v>48.49</v>
      </c>
      <c r="L6172" s="196" t="s">
        <v>63</v>
      </c>
      <c r="M6172"/>
    </row>
    <row r="6173" spans="1:13" ht="13.5" hidden="1" x14ac:dyDescent="0.25">
      <c r="A6173" s="196" t="s">
        <v>6253</v>
      </c>
      <c r="B6173" s="196" t="s">
        <v>6254</v>
      </c>
      <c r="C6173" s="196" t="s">
        <v>6317</v>
      </c>
      <c r="D6173" s="196" t="s">
        <v>6318</v>
      </c>
      <c r="E6173" s="197" t="s">
        <v>11</v>
      </c>
      <c r="F6173" s="196" t="s">
        <v>11</v>
      </c>
      <c r="G6173" s="196">
        <v>105577</v>
      </c>
      <c r="H6173" s="196" t="s">
        <v>6354</v>
      </c>
      <c r="I6173" s="196" t="s">
        <v>15</v>
      </c>
      <c r="J6173" s="196" t="s">
        <v>62</v>
      </c>
      <c r="K6173" s="197">
        <v>110.72</v>
      </c>
      <c r="L6173" s="196" t="s">
        <v>63</v>
      </c>
      <c r="M6173"/>
    </row>
    <row r="6174" spans="1:13" ht="13.5" hidden="1" x14ac:dyDescent="0.25">
      <c r="A6174" s="196" t="s">
        <v>6253</v>
      </c>
      <c r="B6174" s="196" t="s">
        <v>6254</v>
      </c>
      <c r="C6174" s="196" t="s">
        <v>6317</v>
      </c>
      <c r="D6174" s="196" t="s">
        <v>6318</v>
      </c>
      <c r="E6174" s="197" t="s">
        <v>11</v>
      </c>
      <c r="F6174" s="196" t="s">
        <v>11</v>
      </c>
      <c r="G6174" s="196">
        <v>105578</v>
      </c>
      <c r="H6174" s="196" t="s">
        <v>6355</v>
      </c>
      <c r="I6174" s="196" t="s">
        <v>15</v>
      </c>
      <c r="J6174" s="196" t="s">
        <v>62</v>
      </c>
      <c r="K6174" s="197">
        <v>99.98</v>
      </c>
      <c r="L6174" s="196" t="s">
        <v>63</v>
      </c>
      <c r="M6174"/>
    </row>
    <row r="6175" spans="1:13" ht="13.5" hidden="1" x14ac:dyDescent="0.25">
      <c r="A6175" s="196" t="s">
        <v>6253</v>
      </c>
      <c r="B6175" s="196" t="s">
        <v>6254</v>
      </c>
      <c r="C6175" s="196" t="s">
        <v>6317</v>
      </c>
      <c r="D6175" s="196" t="s">
        <v>6318</v>
      </c>
      <c r="E6175" s="197" t="s">
        <v>11</v>
      </c>
      <c r="F6175" s="196" t="s">
        <v>11</v>
      </c>
      <c r="G6175" s="196">
        <v>105579</v>
      </c>
      <c r="H6175" s="196" t="s">
        <v>6356</v>
      </c>
      <c r="I6175" s="196" t="s">
        <v>15</v>
      </c>
      <c r="J6175" s="196" t="s">
        <v>62</v>
      </c>
      <c r="K6175" s="197">
        <v>100.02</v>
      </c>
      <c r="L6175" s="196" t="s">
        <v>63</v>
      </c>
      <c r="M6175"/>
    </row>
    <row r="6176" spans="1:13" ht="13.5" hidden="1" x14ac:dyDescent="0.25">
      <c r="A6176" s="196" t="s">
        <v>6253</v>
      </c>
      <c r="B6176" s="196" t="s">
        <v>6254</v>
      </c>
      <c r="C6176" s="196" t="s">
        <v>6317</v>
      </c>
      <c r="D6176" s="196" t="s">
        <v>6318</v>
      </c>
      <c r="E6176" s="197" t="s">
        <v>11</v>
      </c>
      <c r="F6176" s="196" t="s">
        <v>11</v>
      </c>
      <c r="G6176" s="196">
        <v>105580</v>
      </c>
      <c r="H6176" s="196" t="s">
        <v>6357</v>
      </c>
      <c r="I6176" s="196" t="s">
        <v>15</v>
      </c>
      <c r="J6176" s="196" t="s">
        <v>62</v>
      </c>
      <c r="K6176" s="197">
        <v>89.28</v>
      </c>
      <c r="L6176" s="196" t="s">
        <v>63</v>
      </c>
      <c r="M6176"/>
    </row>
    <row r="6177" spans="1:13" ht="13.5" hidden="1" x14ac:dyDescent="0.25">
      <c r="A6177" s="196" t="s">
        <v>6253</v>
      </c>
      <c r="B6177" s="196" t="s">
        <v>6254</v>
      </c>
      <c r="C6177" s="196" t="s">
        <v>6317</v>
      </c>
      <c r="D6177" s="196" t="s">
        <v>6318</v>
      </c>
      <c r="E6177" s="197" t="s">
        <v>11</v>
      </c>
      <c r="F6177" s="196" t="s">
        <v>11</v>
      </c>
      <c r="G6177" s="196">
        <v>105581</v>
      </c>
      <c r="H6177" s="196" t="s">
        <v>6358</v>
      </c>
      <c r="I6177" s="196" t="s">
        <v>15</v>
      </c>
      <c r="J6177" s="196" t="s">
        <v>62</v>
      </c>
      <c r="K6177" s="197">
        <v>75.61</v>
      </c>
      <c r="L6177" s="196" t="s">
        <v>63</v>
      </c>
      <c r="M6177"/>
    </row>
    <row r="6178" spans="1:13" ht="13.5" hidden="1" x14ac:dyDescent="0.25">
      <c r="A6178" s="196" t="s">
        <v>6253</v>
      </c>
      <c r="B6178" s="196" t="s">
        <v>6254</v>
      </c>
      <c r="C6178" s="196" t="s">
        <v>6317</v>
      </c>
      <c r="D6178" s="196" t="s">
        <v>6318</v>
      </c>
      <c r="E6178" s="197" t="s">
        <v>11</v>
      </c>
      <c r="F6178" s="196" t="s">
        <v>11</v>
      </c>
      <c r="G6178" s="196">
        <v>105582</v>
      </c>
      <c r="H6178" s="196" t="s">
        <v>6359</v>
      </c>
      <c r="I6178" s="196" t="s">
        <v>15</v>
      </c>
      <c r="J6178" s="196" t="s">
        <v>62</v>
      </c>
      <c r="K6178" s="197">
        <v>83.9</v>
      </c>
      <c r="L6178" s="196" t="s">
        <v>63</v>
      </c>
      <c r="M6178"/>
    </row>
    <row r="6179" spans="1:13" ht="13.5" hidden="1" x14ac:dyDescent="0.25">
      <c r="A6179" s="196" t="s">
        <v>6253</v>
      </c>
      <c r="B6179" s="196" t="s">
        <v>6254</v>
      </c>
      <c r="C6179" s="196" t="s">
        <v>6317</v>
      </c>
      <c r="D6179" s="196" t="s">
        <v>6318</v>
      </c>
      <c r="E6179" s="197" t="s">
        <v>11</v>
      </c>
      <c r="F6179" s="196" t="s">
        <v>11</v>
      </c>
      <c r="G6179" s="196">
        <v>105585</v>
      </c>
      <c r="H6179" s="196" t="s">
        <v>6360</v>
      </c>
      <c r="I6179" s="196" t="s">
        <v>15</v>
      </c>
      <c r="J6179" s="196" t="s">
        <v>62</v>
      </c>
      <c r="K6179" s="197">
        <v>106.38</v>
      </c>
      <c r="L6179" s="196" t="s">
        <v>63</v>
      </c>
      <c r="M6179"/>
    </row>
    <row r="6180" spans="1:13" ht="13.5" hidden="1" x14ac:dyDescent="0.25">
      <c r="A6180" s="196" t="s">
        <v>6253</v>
      </c>
      <c r="B6180" s="196" t="s">
        <v>6254</v>
      </c>
      <c r="C6180" s="196" t="s">
        <v>6317</v>
      </c>
      <c r="D6180" s="196" t="s">
        <v>6318</v>
      </c>
      <c r="E6180" s="197" t="s">
        <v>11</v>
      </c>
      <c r="F6180" s="196" t="s">
        <v>11</v>
      </c>
      <c r="G6180" s="196">
        <v>105586</v>
      </c>
      <c r="H6180" s="196" t="s">
        <v>6361</v>
      </c>
      <c r="I6180" s="196" t="s">
        <v>15</v>
      </c>
      <c r="J6180" s="196" t="s">
        <v>62</v>
      </c>
      <c r="K6180" s="197">
        <v>123.04</v>
      </c>
      <c r="L6180" s="196" t="s">
        <v>63</v>
      </c>
      <c r="M6180"/>
    </row>
    <row r="6181" spans="1:13" ht="13.5" hidden="1" x14ac:dyDescent="0.25">
      <c r="A6181" s="196" t="s">
        <v>6253</v>
      </c>
      <c r="B6181" s="196" t="s">
        <v>6254</v>
      </c>
      <c r="C6181" s="196" t="s">
        <v>6317</v>
      </c>
      <c r="D6181" s="196" t="s">
        <v>6318</v>
      </c>
      <c r="E6181" s="197" t="s">
        <v>11</v>
      </c>
      <c r="F6181" s="196" t="s">
        <v>11</v>
      </c>
      <c r="G6181" s="196">
        <v>105587</v>
      </c>
      <c r="H6181" s="196" t="s">
        <v>6362</v>
      </c>
      <c r="I6181" s="196" t="s">
        <v>15</v>
      </c>
      <c r="J6181" s="196" t="s">
        <v>62</v>
      </c>
      <c r="K6181" s="197">
        <v>108.23</v>
      </c>
      <c r="L6181" s="196" t="s">
        <v>63</v>
      </c>
      <c r="M6181"/>
    </row>
    <row r="6182" spans="1:13" ht="13.5" hidden="1" x14ac:dyDescent="0.25">
      <c r="A6182" s="196" t="s">
        <v>6253</v>
      </c>
      <c r="B6182" s="196" t="s">
        <v>6254</v>
      </c>
      <c r="C6182" s="196" t="s">
        <v>6317</v>
      </c>
      <c r="D6182" s="196" t="s">
        <v>6318</v>
      </c>
      <c r="E6182" s="197" t="s">
        <v>11</v>
      </c>
      <c r="F6182" s="196" t="s">
        <v>11</v>
      </c>
      <c r="G6182" s="196">
        <v>105588</v>
      </c>
      <c r="H6182" s="196" t="s">
        <v>6363</v>
      </c>
      <c r="I6182" s="196" t="s">
        <v>15</v>
      </c>
      <c r="J6182" s="196" t="s">
        <v>62</v>
      </c>
      <c r="K6182" s="197">
        <v>94.86</v>
      </c>
      <c r="L6182" s="196" t="s">
        <v>63</v>
      </c>
      <c r="M6182"/>
    </row>
    <row r="6183" spans="1:13" ht="13.5" hidden="1" x14ac:dyDescent="0.25">
      <c r="A6183" s="196" t="s">
        <v>6253</v>
      </c>
      <c r="B6183" s="196" t="s">
        <v>6254</v>
      </c>
      <c r="C6183" s="196" t="s">
        <v>6317</v>
      </c>
      <c r="D6183" s="196" t="s">
        <v>6318</v>
      </c>
      <c r="E6183" s="197" t="s">
        <v>11</v>
      </c>
      <c r="F6183" s="196" t="s">
        <v>11</v>
      </c>
      <c r="G6183" s="196">
        <v>105589</v>
      </c>
      <c r="H6183" s="196" t="s">
        <v>6364</v>
      </c>
      <c r="I6183" s="196" t="s">
        <v>15</v>
      </c>
      <c r="J6183" s="196" t="s">
        <v>62</v>
      </c>
      <c r="K6183" s="197">
        <v>106.89</v>
      </c>
      <c r="L6183" s="196" t="s">
        <v>63</v>
      </c>
      <c r="M6183"/>
    </row>
    <row r="6184" spans="1:13" ht="13.5" hidden="1" x14ac:dyDescent="0.25">
      <c r="A6184" s="196" t="s">
        <v>6253</v>
      </c>
      <c r="B6184" s="196" t="s">
        <v>6254</v>
      </c>
      <c r="C6184" s="196" t="s">
        <v>6317</v>
      </c>
      <c r="D6184" s="196" t="s">
        <v>6318</v>
      </c>
      <c r="E6184" s="197" t="s">
        <v>11</v>
      </c>
      <c r="F6184" s="196" t="s">
        <v>11</v>
      </c>
      <c r="G6184" s="196">
        <v>105592</v>
      </c>
      <c r="H6184" s="196" t="s">
        <v>6365</v>
      </c>
      <c r="I6184" s="196" t="s">
        <v>15</v>
      </c>
      <c r="J6184" s="196" t="s">
        <v>62</v>
      </c>
      <c r="K6184" s="197">
        <v>95.68</v>
      </c>
      <c r="L6184" s="196" t="s">
        <v>63</v>
      </c>
      <c r="M6184"/>
    </row>
    <row r="6185" spans="1:13" ht="13.5" hidden="1" x14ac:dyDescent="0.25">
      <c r="A6185" s="196" t="s">
        <v>6253</v>
      </c>
      <c r="B6185" s="196" t="s">
        <v>6254</v>
      </c>
      <c r="C6185" s="196" t="s">
        <v>6317</v>
      </c>
      <c r="D6185" s="196" t="s">
        <v>6318</v>
      </c>
      <c r="E6185" s="197" t="s">
        <v>11</v>
      </c>
      <c r="F6185" s="196" t="s">
        <v>11</v>
      </c>
      <c r="G6185" s="196">
        <v>105593</v>
      </c>
      <c r="H6185" s="196" t="s">
        <v>6366</v>
      </c>
      <c r="I6185" s="196" t="s">
        <v>15</v>
      </c>
      <c r="J6185" s="196" t="s">
        <v>62</v>
      </c>
      <c r="K6185" s="197">
        <v>112.34</v>
      </c>
      <c r="L6185" s="196" t="s">
        <v>63</v>
      </c>
      <c r="M6185"/>
    </row>
    <row r="6186" spans="1:13" ht="13.5" hidden="1" x14ac:dyDescent="0.25">
      <c r="A6186" s="196" t="s">
        <v>6253</v>
      </c>
      <c r="B6186" s="196" t="s">
        <v>6254</v>
      </c>
      <c r="C6186" s="196" t="s">
        <v>6317</v>
      </c>
      <c r="D6186" s="196" t="s">
        <v>6318</v>
      </c>
      <c r="E6186" s="197" t="s">
        <v>11</v>
      </c>
      <c r="F6186" s="196" t="s">
        <v>11</v>
      </c>
      <c r="G6186" s="196">
        <v>105594</v>
      </c>
      <c r="H6186" s="196" t="s">
        <v>6367</v>
      </c>
      <c r="I6186" s="196" t="s">
        <v>15</v>
      </c>
      <c r="J6186" s="196" t="s">
        <v>62</v>
      </c>
      <c r="K6186" s="197">
        <v>97.53</v>
      </c>
      <c r="L6186" s="196" t="s">
        <v>63</v>
      </c>
      <c r="M6186"/>
    </row>
    <row r="6187" spans="1:13" ht="13.5" hidden="1" x14ac:dyDescent="0.25">
      <c r="A6187" s="196" t="s">
        <v>6253</v>
      </c>
      <c r="B6187" s="196" t="s">
        <v>6254</v>
      </c>
      <c r="C6187" s="196" t="s">
        <v>6317</v>
      </c>
      <c r="D6187" s="196" t="s">
        <v>6318</v>
      </c>
      <c r="E6187" s="197" t="s">
        <v>11</v>
      </c>
      <c r="F6187" s="196" t="s">
        <v>11</v>
      </c>
      <c r="G6187" s="196">
        <v>105595</v>
      </c>
      <c r="H6187" s="196" t="s">
        <v>6368</v>
      </c>
      <c r="I6187" s="196" t="s">
        <v>15</v>
      </c>
      <c r="J6187" s="196" t="s">
        <v>62</v>
      </c>
      <c r="K6187" s="197">
        <v>84.16</v>
      </c>
      <c r="L6187" s="196" t="s">
        <v>63</v>
      </c>
      <c r="M6187"/>
    </row>
    <row r="6188" spans="1:13" ht="13.5" hidden="1" x14ac:dyDescent="0.25">
      <c r="A6188" s="196" t="s">
        <v>6253</v>
      </c>
      <c r="B6188" s="196" t="s">
        <v>6254</v>
      </c>
      <c r="C6188" s="196" t="s">
        <v>6317</v>
      </c>
      <c r="D6188" s="196" t="s">
        <v>6318</v>
      </c>
      <c r="E6188" s="197" t="s">
        <v>11</v>
      </c>
      <c r="F6188" s="196" t="s">
        <v>11</v>
      </c>
      <c r="G6188" s="196">
        <v>105596</v>
      </c>
      <c r="H6188" s="196" t="s">
        <v>6369</v>
      </c>
      <c r="I6188" s="196" t="s">
        <v>15</v>
      </c>
      <c r="J6188" s="196" t="s">
        <v>62</v>
      </c>
      <c r="K6188" s="197">
        <v>96.19</v>
      </c>
      <c r="L6188" s="196" t="s">
        <v>63</v>
      </c>
      <c r="M6188"/>
    </row>
    <row r="6189" spans="1:13" ht="13.5" hidden="1" x14ac:dyDescent="0.25">
      <c r="A6189" s="196" t="s">
        <v>6253</v>
      </c>
      <c r="B6189" s="196" t="s">
        <v>6254</v>
      </c>
      <c r="C6189" s="196" t="s">
        <v>6317</v>
      </c>
      <c r="D6189" s="196" t="s">
        <v>6318</v>
      </c>
      <c r="E6189" s="197" t="s">
        <v>11</v>
      </c>
      <c r="F6189" s="196" t="s">
        <v>11</v>
      </c>
      <c r="G6189" s="196">
        <v>105623</v>
      </c>
      <c r="H6189" s="196" t="s">
        <v>6370</v>
      </c>
      <c r="I6189" s="196" t="s">
        <v>15</v>
      </c>
      <c r="J6189" s="196" t="s">
        <v>62</v>
      </c>
      <c r="K6189" s="197">
        <v>79.17</v>
      </c>
      <c r="L6189" s="196" t="s">
        <v>63</v>
      </c>
      <c r="M6189"/>
    </row>
    <row r="6190" spans="1:13" ht="13.5" hidden="1" x14ac:dyDescent="0.25">
      <c r="A6190" s="196" t="s">
        <v>6253</v>
      </c>
      <c r="B6190" s="196" t="s">
        <v>6254</v>
      </c>
      <c r="C6190" s="196" t="s">
        <v>6317</v>
      </c>
      <c r="D6190" s="196" t="s">
        <v>6318</v>
      </c>
      <c r="E6190" s="197" t="s">
        <v>11</v>
      </c>
      <c r="F6190" s="196" t="s">
        <v>11</v>
      </c>
      <c r="G6190" s="196">
        <v>105624</v>
      </c>
      <c r="H6190" s="196" t="s">
        <v>6371</v>
      </c>
      <c r="I6190" s="196" t="s">
        <v>15</v>
      </c>
      <c r="J6190" s="196" t="s">
        <v>62</v>
      </c>
      <c r="K6190" s="197">
        <v>106.66</v>
      </c>
      <c r="L6190" s="196" t="s">
        <v>63</v>
      </c>
      <c r="M6190"/>
    </row>
    <row r="6191" spans="1:13" ht="13.5" hidden="1" x14ac:dyDescent="0.25">
      <c r="A6191" s="196" t="s">
        <v>6253</v>
      </c>
      <c r="B6191" s="196" t="s">
        <v>6254</v>
      </c>
      <c r="C6191" s="196" t="s">
        <v>6317</v>
      </c>
      <c r="D6191" s="196" t="s">
        <v>6318</v>
      </c>
      <c r="E6191" s="197" t="s">
        <v>11</v>
      </c>
      <c r="F6191" s="196" t="s">
        <v>11</v>
      </c>
      <c r="G6191" s="196">
        <v>105625</v>
      </c>
      <c r="H6191" s="196" t="s">
        <v>6372</v>
      </c>
      <c r="I6191" s="196" t="s">
        <v>15</v>
      </c>
      <c r="J6191" s="196" t="s">
        <v>62</v>
      </c>
      <c r="K6191" s="197">
        <v>133.79</v>
      </c>
      <c r="L6191" s="196" t="s">
        <v>63</v>
      </c>
      <c r="M6191"/>
    </row>
    <row r="6192" spans="1:13" ht="13.5" hidden="1" x14ac:dyDescent="0.25">
      <c r="A6192" s="196" t="s">
        <v>6253</v>
      </c>
      <c r="B6192" s="196" t="s">
        <v>6254</v>
      </c>
      <c r="C6192" s="196" t="s">
        <v>6317</v>
      </c>
      <c r="D6192" s="196" t="s">
        <v>6318</v>
      </c>
      <c r="E6192" s="197" t="s">
        <v>11</v>
      </c>
      <c r="F6192" s="196" t="s">
        <v>11</v>
      </c>
      <c r="G6192" s="196">
        <v>105626</v>
      </c>
      <c r="H6192" s="196" t="s">
        <v>6373</v>
      </c>
      <c r="I6192" s="196" t="s">
        <v>15</v>
      </c>
      <c r="J6192" s="196" t="s">
        <v>62</v>
      </c>
      <c r="K6192" s="197">
        <v>114.04</v>
      </c>
      <c r="L6192" s="196" t="s">
        <v>63</v>
      </c>
      <c r="M6192"/>
    </row>
    <row r="6193" spans="1:13" ht="13.5" hidden="1" x14ac:dyDescent="0.25">
      <c r="A6193" s="196" t="s">
        <v>6253</v>
      </c>
      <c r="B6193" s="196" t="s">
        <v>6254</v>
      </c>
      <c r="C6193" s="196" t="s">
        <v>6317</v>
      </c>
      <c r="D6193" s="196" t="s">
        <v>6318</v>
      </c>
      <c r="E6193" s="197" t="s">
        <v>11</v>
      </c>
      <c r="F6193" s="196" t="s">
        <v>11</v>
      </c>
      <c r="G6193" s="196">
        <v>105627</v>
      </c>
      <c r="H6193" s="196" t="s">
        <v>6374</v>
      </c>
      <c r="I6193" s="196" t="s">
        <v>15</v>
      </c>
      <c r="J6193" s="196" t="s">
        <v>62</v>
      </c>
      <c r="K6193" s="197">
        <v>141.16999999999999</v>
      </c>
      <c r="L6193" s="196" t="s">
        <v>63</v>
      </c>
      <c r="M6193"/>
    </row>
    <row r="6194" spans="1:13" ht="13.5" hidden="1" x14ac:dyDescent="0.25">
      <c r="A6194" s="196" t="s">
        <v>6253</v>
      </c>
      <c r="B6194" s="196" t="s">
        <v>6254</v>
      </c>
      <c r="C6194" s="196" t="s">
        <v>6317</v>
      </c>
      <c r="D6194" s="196" t="s">
        <v>6318</v>
      </c>
      <c r="E6194" s="197" t="s">
        <v>11</v>
      </c>
      <c r="F6194" s="196" t="s">
        <v>11</v>
      </c>
      <c r="G6194" s="196">
        <v>105628</v>
      </c>
      <c r="H6194" s="196" t="s">
        <v>6375</v>
      </c>
      <c r="I6194" s="196" t="s">
        <v>15</v>
      </c>
      <c r="J6194" s="196" t="s">
        <v>62</v>
      </c>
      <c r="K6194" s="197">
        <v>77.92</v>
      </c>
      <c r="L6194" s="196" t="s">
        <v>63</v>
      </c>
      <c r="M6194"/>
    </row>
    <row r="6195" spans="1:13" ht="13.5" hidden="1" x14ac:dyDescent="0.25">
      <c r="A6195" s="196" t="s">
        <v>6253</v>
      </c>
      <c r="B6195" s="196" t="s">
        <v>6254</v>
      </c>
      <c r="C6195" s="196" t="s">
        <v>6317</v>
      </c>
      <c r="D6195" s="196" t="s">
        <v>6318</v>
      </c>
      <c r="E6195" s="197" t="s">
        <v>11</v>
      </c>
      <c r="F6195" s="196" t="s">
        <v>11</v>
      </c>
      <c r="G6195" s="196">
        <v>105629</v>
      </c>
      <c r="H6195" s="196" t="s">
        <v>6376</v>
      </c>
      <c r="I6195" s="196" t="s">
        <v>15</v>
      </c>
      <c r="J6195" s="196" t="s">
        <v>62</v>
      </c>
      <c r="K6195" s="197">
        <v>105.41</v>
      </c>
      <c r="L6195" s="196" t="s">
        <v>63</v>
      </c>
      <c r="M6195"/>
    </row>
    <row r="6196" spans="1:13" ht="13.5" hidden="1" x14ac:dyDescent="0.25">
      <c r="A6196" s="196" t="s">
        <v>6253</v>
      </c>
      <c r="B6196" s="196" t="s">
        <v>6254</v>
      </c>
      <c r="C6196" s="196" t="s">
        <v>6317</v>
      </c>
      <c r="D6196" s="196" t="s">
        <v>6318</v>
      </c>
      <c r="E6196" s="197" t="s">
        <v>11</v>
      </c>
      <c r="F6196" s="196" t="s">
        <v>11</v>
      </c>
      <c r="G6196" s="196">
        <v>105630</v>
      </c>
      <c r="H6196" s="196" t="s">
        <v>6377</v>
      </c>
      <c r="I6196" s="196" t="s">
        <v>15</v>
      </c>
      <c r="J6196" s="196" t="s">
        <v>62</v>
      </c>
      <c r="K6196" s="197">
        <v>132.54</v>
      </c>
      <c r="L6196" s="196" t="s">
        <v>63</v>
      </c>
      <c r="M6196"/>
    </row>
    <row r="6197" spans="1:13" ht="13.5" hidden="1" x14ac:dyDescent="0.25">
      <c r="A6197" s="196" t="s">
        <v>6253</v>
      </c>
      <c r="B6197" s="196" t="s">
        <v>6254</v>
      </c>
      <c r="C6197" s="196" t="s">
        <v>6317</v>
      </c>
      <c r="D6197" s="196" t="s">
        <v>6318</v>
      </c>
      <c r="E6197" s="197" t="s">
        <v>11</v>
      </c>
      <c r="F6197" s="196" t="s">
        <v>11</v>
      </c>
      <c r="G6197" s="196">
        <v>105631</v>
      </c>
      <c r="H6197" s="196" t="s">
        <v>6378</v>
      </c>
      <c r="I6197" s="196" t="s">
        <v>15</v>
      </c>
      <c r="J6197" s="196" t="s">
        <v>62</v>
      </c>
      <c r="K6197" s="197">
        <v>72.05</v>
      </c>
      <c r="L6197" s="196" t="s">
        <v>63</v>
      </c>
      <c r="M6197"/>
    </row>
    <row r="6198" spans="1:13" ht="13.5" hidden="1" x14ac:dyDescent="0.25">
      <c r="A6198" s="196" t="s">
        <v>6253</v>
      </c>
      <c r="B6198" s="196" t="s">
        <v>6254</v>
      </c>
      <c r="C6198" s="196" t="s">
        <v>6317</v>
      </c>
      <c r="D6198" s="196" t="s">
        <v>6318</v>
      </c>
      <c r="E6198" s="197" t="s">
        <v>11</v>
      </c>
      <c r="F6198" s="196" t="s">
        <v>11</v>
      </c>
      <c r="G6198" s="196">
        <v>105632</v>
      </c>
      <c r="H6198" s="196" t="s">
        <v>6379</v>
      </c>
      <c r="I6198" s="196" t="s">
        <v>15</v>
      </c>
      <c r="J6198" s="196" t="s">
        <v>62</v>
      </c>
      <c r="K6198" s="197">
        <v>99.54</v>
      </c>
      <c r="L6198" s="196" t="s">
        <v>63</v>
      </c>
      <c r="M6198"/>
    </row>
    <row r="6199" spans="1:13" ht="13.5" hidden="1" x14ac:dyDescent="0.25">
      <c r="A6199" s="196" t="s">
        <v>6253</v>
      </c>
      <c r="B6199" s="196" t="s">
        <v>6254</v>
      </c>
      <c r="C6199" s="196" t="s">
        <v>6317</v>
      </c>
      <c r="D6199" s="196" t="s">
        <v>6318</v>
      </c>
      <c r="E6199" s="197" t="s">
        <v>11</v>
      </c>
      <c r="F6199" s="196" t="s">
        <v>11</v>
      </c>
      <c r="G6199" s="196">
        <v>105633</v>
      </c>
      <c r="H6199" s="196" t="s">
        <v>6380</v>
      </c>
      <c r="I6199" s="196" t="s">
        <v>15</v>
      </c>
      <c r="J6199" s="196" t="s">
        <v>62</v>
      </c>
      <c r="K6199" s="197">
        <v>126.67</v>
      </c>
      <c r="L6199" s="196" t="s">
        <v>63</v>
      </c>
      <c r="M6199"/>
    </row>
    <row r="6200" spans="1:13" ht="13.5" hidden="1" x14ac:dyDescent="0.25">
      <c r="A6200" s="196" t="s">
        <v>6253</v>
      </c>
      <c r="B6200" s="196" t="s">
        <v>6254</v>
      </c>
      <c r="C6200" s="196" t="s">
        <v>6317</v>
      </c>
      <c r="D6200" s="196" t="s">
        <v>6318</v>
      </c>
      <c r="E6200" s="197" t="s">
        <v>11</v>
      </c>
      <c r="F6200" s="196" t="s">
        <v>11</v>
      </c>
      <c r="G6200" s="196">
        <v>105634</v>
      </c>
      <c r="H6200" s="196" t="s">
        <v>6381</v>
      </c>
      <c r="I6200" s="196" t="s">
        <v>15</v>
      </c>
      <c r="J6200" s="196" t="s">
        <v>62</v>
      </c>
      <c r="K6200" s="197">
        <v>76.75</v>
      </c>
      <c r="L6200" s="196" t="s">
        <v>63</v>
      </c>
      <c r="M6200"/>
    </row>
    <row r="6201" spans="1:13" ht="13.5" hidden="1" x14ac:dyDescent="0.25">
      <c r="A6201" s="196" t="s">
        <v>6253</v>
      </c>
      <c r="B6201" s="196" t="s">
        <v>6254</v>
      </c>
      <c r="C6201" s="196" t="s">
        <v>6317</v>
      </c>
      <c r="D6201" s="196" t="s">
        <v>6318</v>
      </c>
      <c r="E6201" s="197" t="s">
        <v>11</v>
      </c>
      <c r="F6201" s="196" t="s">
        <v>11</v>
      </c>
      <c r="G6201" s="196">
        <v>105635</v>
      </c>
      <c r="H6201" s="196" t="s">
        <v>6382</v>
      </c>
      <c r="I6201" s="196" t="s">
        <v>15</v>
      </c>
      <c r="J6201" s="196" t="s">
        <v>62</v>
      </c>
      <c r="K6201" s="197">
        <v>104.24</v>
      </c>
      <c r="L6201" s="196" t="s">
        <v>63</v>
      </c>
      <c r="M6201"/>
    </row>
    <row r="6202" spans="1:13" ht="13.5" hidden="1" x14ac:dyDescent="0.25">
      <c r="A6202" s="196" t="s">
        <v>6253</v>
      </c>
      <c r="B6202" s="196" t="s">
        <v>6254</v>
      </c>
      <c r="C6202" s="196" t="s">
        <v>6317</v>
      </c>
      <c r="D6202" s="196" t="s">
        <v>6318</v>
      </c>
      <c r="E6202" s="197" t="s">
        <v>11</v>
      </c>
      <c r="F6202" s="196" t="s">
        <v>11</v>
      </c>
      <c r="G6202" s="196">
        <v>105636</v>
      </c>
      <c r="H6202" s="196" t="s">
        <v>6383</v>
      </c>
      <c r="I6202" s="196" t="s">
        <v>15</v>
      </c>
      <c r="J6202" s="196" t="s">
        <v>62</v>
      </c>
      <c r="K6202" s="197">
        <v>131.37</v>
      </c>
      <c r="L6202" s="196" t="s">
        <v>63</v>
      </c>
      <c r="M6202"/>
    </row>
    <row r="6203" spans="1:13" ht="13.5" hidden="1" x14ac:dyDescent="0.25">
      <c r="A6203" s="196" t="s">
        <v>6253</v>
      </c>
      <c r="B6203" s="196" t="s">
        <v>6254</v>
      </c>
      <c r="C6203" s="196" t="s">
        <v>6317</v>
      </c>
      <c r="D6203" s="196" t="s">
        <v>6318</v>
      </c>
      <c r="E6203" s="197" t="s">
        <v>11</v>
      </c>
      <c r="F6203" s="196" t="s">
        <v>11</v>
      </c>
      <c r="G6203" s="196">
        <v>105657</v>
      </c>
      <c r="H6203" s="196" t="s">
        <v>6384</v>
      </c>
      <c r="I6203" s="196" t="s">
        <v>15</v>
      </c>
      <c r="J6203" s="196" t="s">
        <v>62</v>
      </c>
      <c r="K6203" s="197">
        <v>153.74</v>
      </c>
      <c r="L6203" s="196" t="s">
        <v>63</v>
      </c>
      <c r="M6203"/>
    </row>
    <row r="6204" spans="1:13" ht="13.5" hidden="1" x14ac:dyDescent="0.25">
      <c r="A6204" s="196" t="s">
        <v>6253</v>
      </c>
      <c r="B6204" s="196" t="s">
        <v>6254</v>
      </c>
      <c r="C6204" s="196" t="s">
        <v>6317</v>
      </c>
      <c r="D6204" s="196" t="s">
        <v>6318</v>
      </c>
      <c r="E6204" s="197" t="s">
        <v>11</v>
      </c>
      <c r="F6204" s="196" t="s">
        <v>11</v>
      </c>
      <c r="G6204" s="196">
        <v>105658</v>
      </c>
      <c r="H6204" s="196" t="s">
        <v>6385</v>
      </c>
      <c r="I6204" s="196" t="s">
        <v>15</v>
      </c>
      <c r="J6204" s="196" t="s">
        <v>62</v>
      </c>
      <c r="K6204" s="197">
        <v>179.95</v>
      </c>
      <c r="L6204" s="196" t="s">
        <v>63</v>
      </c>
      <c r="M6204"/>
    </row>
    <row r="6205" spans="1:13" ht="13.5" hidden="1" x14ac:dyDescent="0.25">
      <c r="A6205" s="196" t="s">
        <v>6253</v>
      </c>
      <c r="B6205" s="196" t="s">
        <v>6254</v>
      </c>
      <c r="C6205" s="196" t="s">
        <v>6317</v>
      </c>
      <c r="D6205" s="196" t="s">
        <v>6318</v>
      </c>
      <c r="E6205" s="197" t="s">
        <v>11</v>
      </c>
      <c r="F6205" s="196" t="s">
        <v>11</v>
      </c>
      <c r="G6205" s="196">
        <v>105659</v>
      </c>
      <c r="H6205" s="196" t="s">
        <v>6386</v>
      </c>
      <c r="I6205" s="196" t="s">
        <v>15</v>
      </c>
      <c r="J6205" s="196" t="s">
        <v>62</v>
      </c>
      <c r="K6205" s="197">
        <v>205.79</v>
      </c>
      <c r="L6205" s="196" t="s">
        <v>63</v>
      </c>
      <c r="M6205"/>
    </row>
    <row r="6206" spans="1:13" ht="13.5" hidden="1" x14ac:dyDescent="0.25">
      <c r="A6206" s="196" t="s">
        <v>6253</v>
      </c>
      <c r="B6206" s="196" t="s">
        <v>6254</v>
      </c>
      <c r="C6206" s="196" t="s">
        <v>6317</v>
      </c>
      <c r="D6206" s="196" t="s">
        <v>6318</v>
      </c>
      <c r="E6206" s="197" t="s">
        <v>11</v>
      </c>
      <c r="F6206" s="196" t="s">
        <v>11</v>
      </c>
      <c r="G6206" s="196">
        <v>105660</v>
      </c>
      <c r="H6206" s="196" t="s">
        <v>6387</v>
      </c>
      <c r="I6206" s="196" t="s">
        <v>15</v>
      </c>
      <c r="J6206" s="196" t="s">
        <v>62</v>
      </c>
      <c r="K6206" s="197">
        <v>166.66</v>
      </c>
      <c r="L6206" s="196" t="s">
        <v>63</v>
      </c>
      <c r="M6206"/>
    </row>
    <row r="6207" spans="1:13" ht="13.5" hidden="1" x14ac:dyDescent="0.25">
      <c r="A6207" s="196" t="s">
        <v>6253</v>
      </c>
      <c r="B6207" s="196" t="s">
        <v>6254</v>
      </c>
      <c r="C6207" s="196" t="s">
        <v>6317</v>
      </c>
      <c r="D6207" s="196" t="s">
        <v>6318</v>
      </c>
      <c r="E6207" s="197" t="s">
        <v>11</v>
      </c>
      <c r="F6207" s="196" t="s">
        <v>11</v>
      </c>
      <c r="G6207" s="196">
        <v>105661</v>
      </c>
      <c r="H6207" s="196" t="s">
        <v>6388</v>
      </c>
      <c r="I6207" s="196" t="s">
        <v>15</v>
      </c>
      <c r="J6207" s="196" t="s">
        <v>62</v>
      </c>
      <c r="K6207" s="197">
        <v>192.87</v>
      </c>
      <c r="L6207" s="196" t="s">
        <v>63</v>
      </c>
      <c r="M6207"/>
    </row>
    <row r="6208" spans="1:13" ht="13.5" hidden="1" x14ac:dyDescent="0.25">
      <c r="A6208" s="196" t="s">
        <v>6253</v>
      </c>
      <c r="B6208" s="196" t="s">
        <v>6254</v>
      </c>
      <c r="C6208" s="196" t="s">
        <v>6317</v>
      </c>
      <c r="D6208" s="196" t="s">
        <v>6318</v>
      </c>
      <c r="E6208" s="197" t="s">
        <v>11</v>
      </c>
      <c r="F6208" s="196" t="s">
        <v>11</v>
      </c>
      <c r="G6208" s="196">
        <v>105662</v>
      </c>
      <c r="H6208" s="196" t="s">
        <v>6389</v>
      </c>
      <c r="I6208" s="196" t="s">
        <v>15</v>
      </c>
      <c r="J6208" s="196" t="s">
        <v>62</v>
      </c>
      <c r="K6208" s="197">
        <v>218.71</v>
      </c>
      <c r="L6208" s="196" t="s">
        <v>63</v>
      </c>
      <c r="M6208"/>
    </row>
    <row r="6209" spans="1:13" ht="13.5" hidden="1" x14ac:dyDescent="0.25">
      <c r="A6209" s="196" t="s">
        <v>6253</v>
      </c>
      <c r="B6209" s="196" t="s">
        <v>6254</v>
      </c>
      <c r="C6209" s="196" t="s">
        <v>6317</v>
      </c>
      <c r="D6209" s="196" t="s">
        <v>6318</v>
      </c>
      <c r="E6209" s="197" t="s">
        <v>11</v>
      </c>
      <c r="F6209" s="196" t="s">
        <v>11</v>
      </c>
      <c r="G6209" s="196">
        <v>105663</v>
      </c>
      <c r="H6209" s="196" t="s">
        <v>6390</v>
      </c>
      <c r="I6209" s="196" t="s">
        <v>15</v>
      </c>
      <c r="J6209" s="196" t="s">
        <v>62</v>
      </c>
      <c r="K6209" s="197">
        <v>155.91999999999999</v>
      </c>
      <c r="L6209" s="196" t="s">
        <v>63</v>
      </c>
      <c r="M6209"/>
    </row>
    <row r="6210" spans="1:13" ht="13.5" hidden="1" x14ac:dyDescent="0.25">
      <c r="A6210" s="196" t="s">
        <v>6253</v>
      </c>
      <c r="B6210" s="196" t="s">
        <v>6254</v>
      </c>
      <c r="C6210" s="196" t="s">
        <v>6317</v>
      </c>
      <c r="D6210" s="196" t="s">
        <v>6318</v>
      </c>
      <c r="E6210" s="197" t="s">
        <v>11</v>
      </c>
      <c r="F6210" s="196" t="s">
        <v>11</v>
      </c>
      <c r="G6210" s="196">
        <v>105664</v>
      </c>
      <c r="H6210" s="196" t="s">
        <v>6391</v>
      </c>
      <c r="I6210" s="196" t="s">
        <v>15</v>
      </c>
      <c r="J6210" s="196" t="s">
        <v>62</v>
      </c>
      <c r="K6210" s="197">
        <v>182.13</v>
      </c>
      <c r="L6210" s="196" t="s">
        <v>63</v>
      </c>
      <c r="M6210"/>
    </row>
    <row r="6211" spans="1:13" ht="13.5" hidden="1" x14ac:dyDescent="0.25">
      <c r="A6211" s="196" t="s">
        <v>6253</v>
      </c>
      <c r="B6211" s="196" t="s">
        <v>6254</v>
      </c>
      <c r="C6211" s="196" t="s">
        <v>6317</v>
      </c>
      <c r="D6211" s="196" t="s">
        <v>6318</v>
      </c>
      <c r="E6211" s="197" t="s">
        <v>11</v>
      </c>
      <c r="F6211" s="196" t="s">
        <v>11</v>
      </c>
      <c r="G6211" s="196">
        <v>105665</v>
      </c>
      <c r="H6211" s="196" t="s">
        <v>6392</v>
      </c>
      <c r="I6211" s="196" t="s">
        <v>15</v>
      </c>
      <c r="J6211" s="196" t="s">
        <v>62</v>
      </c>
      <c r="K6211" s="197">
        <v>207.97</v>
      </c>
      <c r="L6211" s="196" t="s">
        <v>63</v>
      </c>
      <c r="M6211"/>
    </row>
    <row r="6212" spans="1:13" ht="13.5" hidden="1" x14ac:dyDescent="0.25">
      <c r="A6212" s="196" t="s">
        <v>6253</v>
      </c>
      <c r="B6212" s="196" t="s">
        <v>6254</v>
      </c>
      <c r="C6212" s="196" t="s">
        <v>6317</v>
      </c>
      <c r="D6212" s="196" t="s">
        <v>6318</v>
      </c>
      <c r="E6212" s="197" t="s">
        <v>11</v>
      </c>
      <c r="F6212" s="196" t="s">
        <v>11</v>
      </c>
      <c r="G6212" s="196">
        <v>105666</v>
      </c>
      <c r="H6212" s="196" t="s">
        <v>6393</v>
      </c>
      <c r="I6212" s="196" t="s">
        <v>15</v>
      </c>
      <c r="J6212" s="196" t="s">
        <v>62</v>
      </c>
      <c r="K6212" s="197">
        <v>142.25</v>
      </c>
      <c r="L6212" s="196" t="s">
        <v>63</v>
      </c>
      <c r="M6212"/>
    </row>
    <row r="6213" spans="1:13" ht="13.5" hidden="1" x14ac:dyDescent="0.25">
      <c r="A6213" s="196" t="s">
        <v>6253</v>
      </c>
      <c r="B6213" s="196" t="s">
        <v>6254</v>
      </c>
      <c r="C6213" s="196" t="s">
        <v>6317</v>
      </c>
      <c r="D6213" s="196" t="s">
        <v>6318</v>
      </c>
      <c r="E6213" s="197" t="s">
        <v>11</v>
      </c>
      <c r="F6213" s="196" t="s">
        <v>11</v>
      </c>
      <c r="G6213" s="196">
        <v>105667</v>
      </c>
      <c r="H6213" s="196" t="s">
        <v>6394</v>
      </c>
      <c r="I6213" s="196" t="s">
        <v>15</v>
      </c>
      <c r="J6213" s="196" t="s">
        <v>62</v>
      </c>
      <c r="K6213" s="197">
        <v>168.46</v>
      </c>
      <c r="L6213" s="196" t="s">
        <v>63</v>
      </c>
      <c r="M6213"/>
    </row>
    <row r="6214" spans="1:13" ht="13.5" hidden="1" x14ac:dyDescent="0.25">
      <c r="A6214" s="196" t="s">
        <v>6253</v>
      </c>
      <c r="B6214" s="196" t="s">
        <v>6254</v>
      </c>
      <c r="C6214" s="196" t="s">
        <v>6317</v>
      </c>
      <c r="D6214" s="196" t="s">
        <v>6318</v>
      </c>
      <c r="E6214" s="197" t="s">
        <v>11</v>
      </c>
      <c r="F6214" s="196" t="s">
        <v>11</v>
      </c>
      <c r="G6214" s="196">
        <v>105668</v>
      </c>
      <c r="H6214" s="196" t="s">
        <v>6395</v>
      </c>
      <c r="I6214" s="196" t="s">
        <v>15</v>
      </c>
      <c r="J6214" s="196" t="s">
        <v>62</v>
      </c>
      <c r="K6214" s="197">
        <v>194.3</v>
      </c>
      <c r="L6214" s="196" t="s">
        <v>63</v>
      </c>
      <c r="M6214"/>
    </row>
    <row r="6215" spans="1:13" ht="13.5" hidden="1" x14ac:dyDescent="0.25">
      <c r="A6215" s="196" t="s">
        <v>6253</v>
      </c>
      <c r="B6215" s="196" t="s">
        <v>6254</v>
      </c>
      <c r="C6215" s="196" t="s">
        <v>6317</v>
      </c>
      <c r="D6215" s="196" t="s">
        <v>6318</v>
      </c>
      <c r="E6215" s="197" t="s">
        <v>11</v>
      </c>
      <c r="F6215" s="196" t="s">
        <v>11</v>
      </c>
      <c r="G6215" s="196">
        <v>105669</v>
      </c>
      <c r="H6215" s="196" t="s">
        <v>6396</v>
      </c>
      <c r="I6215" s="196" t="s">
        <v>15</v>
      </c>
      <c r="J6215" s="196" t="s">
        <v>62</v>
      </c>
      <c r="K6215" s="197">
        <v>150.54</v>
      </c>
      <c r="L6215" s="196" t="s">
        <v>63</v>
      </c>
      <c r="M6215"/>
    </row>
    <row r="6216" spans="1:13" ht="13.5" hidden="1" x14ac:dyDescent="0.25">
      <c r="A6216" s="196" t="s">
        <v>6253</v>
      </c>
      <c r="B6216" s="196" t="s">
        <v>6254</v>
      </c>
      <c r="C6216" s="196" t="s">
        <v>6317</v>
      </c>
      <c r="D6216" s="196" t="s">
        <v>6318</v>
      </c>
      <c r="E6216" s="197" t="s">
        <v>11</v>
      </c>
      <c r="F6216" s="196" t="s">
        <v>11</v>
      </c>
      <c r="G6216" s="196">
        <v>105670</v>
      </c>
      <c r="H6216" s="196" t="s">
        <v>6397</v>
      </c>
      <c r="I6216" s="196" t="s">
        <v>15</v>
      </c>
      <c r="J6216" s="196" t="s">
        <v>62</v>
      </c>
      <c r="K6216" s="197">
        <v>176.75</v>
      </c>
      <c r="L6216" s="196" t="s">
        <v>63</v>
      </c>
      <c r="M6216"/>
    </row>
    <row r="6217" spans="1:13" ht="13.5" hidden="1" x14ac:dyDescent="0.25">
      <c r="A6217" s="196" t="s">
        <v>6253</v>
      </c>
      <c r="B6217" s="196" t="s">
        <v>6254</v>
      </c>
      <c r="C6217" s="196" t="s">
        <v>6317</v>
      </c>
      <c r="D6217" s="196" t="s">
        <v>6318</v>
      </c>
      <c r="E6217" s="197" t="s">
        <v>11</v>
      </c>
      <c r="F6217" s="196" t="s">
        <v>11</v>
      </c>
      <c r="G6217" s="196">
        <v>105671</v>
      </c>
      <c r="H6217" s="196" t="s">
        <v>6398</v>
      </c>
      <c r="I6217" s="196" t="s">
        <v>15</v>
      </c>
      <c r="J6217" s="196" t="s">
        <v>62</v>
      </c>
      <c r="K6217" s="197">
        <v>202.59</v>
      </c>
      <c r="L6217" s="196" t="s">
        <v>63</v>
      </c>
      <c r="M6217"/>
    </row>
    <row r="6218" spans="1:13" ht="13.5" hidden="1" x14ac:dyDescent="0.25">
      <c r="A6218" s="196" t="s">
        <v>6253</v>
      </c>
      <c r="B6218" s="196" t="s">
        <v>6254</v>
      </c>
      <c r="C6218" s="196" t="s">
        <v>6317</v>
      </c>
      <c r="D6218" s="196" t="s">
        <v>6318</v>
      </c>
      <c r="E6218" s="197" t="s">
        <v>11</v>
      </c>
      <c r="F6218" s="196" t="s">
        <v>11</v>
      </c>
      <c r="G6218" s="196">
        <v>105690</v>
      </c>
      <c r="H6218" s="196" t="s">
        <v>6399</v>
      </c>
      <c r="I6218" s="196" t="s">
        <v>15</v>
      </c>
      <c r="J6218" s="196" t="s">
        <v>62</v>
      </c>
      <c r="K6218" s="197">
        <v>143.47</v>
      </c>
      <c r="L6218" s="196" t="s">
        <v>63</v>
      </c>
      <c r="M6218"/>
    </row>
    <row r="6219" spans="1:13" ht="13.5" hidden="1" x14ac:dyDescent="0.25">
      <c r="A6219" s="196" t="s">
        <v>6253</v>
      </c>
      <c r="B6219" s="196" t="s">
        <v>6254</v>
      </c>
      <c r="C6219" s="196" t="s">
        <v>6317</v>
      </c>
      <c r="D6219" s="196" t="s">
        <v>6318</v>
      </c>
      <c r="E6219" s="197" t="s">
        <v>11</v>
      </c>
      <c r="F6219" s="196" t="s">
        <v>11</v>
      </c>
      <c r="G6219" s="196">
        <v>105691</v>
      </c>
      <c r="H6219" s="196" t="s">
        <v>6400</v>
      </c>
      <c r="I6219" s="196" t="s">
        <v>15</v>
      </c>
      <c r="J6219" s="196" t="s">
        <v>62</v>
      </c>
      <c r="K6219" s="197">
        <v>169.89</v>
      </c>
      <c r="L6219" s="196" t="s">
        <v>63</v>
      </c>
      <c r="M6219"/>
    </row>
    <row r="6220" spans="1:13" ht="13.5" hidden="1" x14ac:dyDescent="0.25">
      <c r="A6220" s="196" t="s">
        <v>6253</v>
      </c>
      <c r="B6220" s="196" t="s">
        <v>6254</v>
      </c>
      <c r="C6220" s="196" t="s">
        <v>6317</v>
      </c>
      <c r="D6220" s="196" t="s">
        <v>6318</v>
      </c>
      <c r="E6220" s="197" t="s">
        <v>11</v>
      </c>
      <c r="F6220" s="196" t="s">
        <v>11</v>
      </c>
      <c r="G6220" s="196">
        <v>105692</v>
      </c>
      <c r="H6220" s="196" t="s">
        <v>6401</v>
      </c>
      <c r="I6220" s="196" t="s">
        <v>15</v>
      </c>
      <c r="J6220" s="196" t="s">
        <v>62</v>
      </c>
      <c r="K6220" s="197">
        <v>195.95</v>
      </c>
      <c r="L6220" s="196" t="s">
        <v>63</v>
      </c>
      <c r="M6220"/>
    </row>
    <row r="6221" spans="1:13" ht="13.5" hidden="1" x14ac:dyDescent="0.25">
      <c r="A6221" s="196" t="s">
        <v>6253</v>
      </c>
      <c r="B6221" s="196" t="s">
        <v>6254</v>
      </c>
      <c r="C6221" s="196" t="s">
        <v>6317</v>
      </c>
      <c r="D6221" s="196" t="s">
        <v>6318</v>
      </c>
      <c r="E6221" s="197" t="s">
        <v>11</v>
      </c>
      <c r="F6221" s="196" t="s">
        <v>11</v>
      </c>
      <c r="G6221" s="196">
        <v>105693</v>
      </c>
      <c r="H6221" s="196" t="s">
        <v>6402</v>
      </c>
      <c r="I6221" s="196" t="s">
        <v>15</v>
      </c>
      <c r="J6221" s="196" t="s">
        <v>62</v>
      </c>
      <c r="K6221" s="197">
        <v>156.38999999999999</v>
      </c>
      <c r="L6221" s="196" t="s">
        <v>63</v>
      </c>
      <c r="M6221"/>
    </row>
    <row r="6222" spans="1:13" ht="13.5" hidden="1" x14ac:dyDescent="0.25">
      <c r="A6222" s="196" t="s">
        <v>6253</v>
      </c>
      <c r="B6222" s="196" t="s">
        <v>6254</v>
      </c>
      <c r="C6222" s="196" t="s">
        <v>6317</v>
      </c>
      <c r="D6222" s="196" t="s">
        <v>6318</v>
      </c>
      <c r="E6222" s="197" t="s">
        <v>11</v>
      </c>
      <c r="F6222" s="196" t="s">
        <v>11</v>
      </c>
      <c r="G6222" s="196">
        <v>105694</v>
      </c>
      <c r="H6222" s="196" t="s">
        <v>6403</v>
      </c>
      <c r="I6222" s="196" t="s">
        <v>15</v>
      </c>
      <c r="J6222" s="196" t="s">
        <v>62</v>
      </c>
      <c r="K6222" s="197">
        <v>182.81</v>
      </c>
      <c r="L6222" s="196" t="s">
        <v>63</v>
      </c>
      <c r="M6222"/>
    </row>
    <row r="6223" spans="1:13" ht="13.5" hidden="1" x14ac:dyDescent="0.25">
      <c r="A6223" s="196" t="s">
        <v>6253</v>
      </c>
      <c r="B6223" s="196" t="s">
        <v>6254</v>
      </c>
      <c r="C6223" s="196" t="s">
        <v>6317</v>
      </c>
      <c r="D6223" s="196" t="s">
        <v>6318</v>
      </c>
      <c r="E6223" s="197" t="s">
        <v>11</v>
      </c>
      <c r="F6223" s="196" t="s">
        <v>11</v>
      </c>
      <c r="G6223" s="196">
        <v>105695</v>
      </c>
      <c r="H6223" s="196" t="s">
        <v>6404</v>
      </c>
      <c r="I6223" s="196" t="s">
        <v>15</v>
      </c>
      <c r="J6223" s="196" t="s">
        <v>62</v>
      </c>
      <c r="K6223" s="197">
        <v>208.87</v>
      </c>
      <c r="L6223" s="196" t="s">
        <v>63</v>
      </c>
      <c r="M6223"/>
    </row>
    <row r="6224" spans="1:13" ht="13.5" hidden="1" x14ac:dyDescent="0.25">
      <c r="A6224" s="196" t="s">
        <v>6253</v>
      </c>
      <c r="B6224" s="196" t="s">
        <v>6254</v>
      </c>
      <c r="C6224" s="196" t="s">
        <v>6317</v>
      </c>
      <c r="D6224" s="196" t="s">
        <v>6318</v>
      </c>
      <c r="E6224" s="197" t="s">
        <v>11</v>
      </c>
      <c r="F6224" s="196" t="s">
        <v>11</v>
      </c>
      <c r="G6224" s="196">
        <v>105696</v>
      </c>
      <c r="H6224" s="196" t="s">
        <v>6405</v>
      </c>
      <c r="I6224" s="196" t="s">
        <v>15</v>
      </c>
      <c r="J6224" s="196" t="s">
        <v>62</v>
      </c>
      <c r="K6224" s="197">
        <v>145.65</v>
      </c>
      <c r="L6224" s="196" t="s">
        <v>63</v>
      </c>
      <c r="M6224"/>
    </row>
    <row r="6225" spans="1:13" ht="13.5" hidden="1" x14ac:dyDescent="0.25">
      <c r="A6225" s="196" t="s">
        <v>6253</v>
      </c>
      <c r="B6225" s="196" t="s">
        <v>6254</v>
      </c>
      <c r="C6225" s="196" t="s">
        <v>6317</v>
      </c>
      <c r="D6225" s="196" t="s">
        <v>6318</v>
      </c>
      <c r="E6225" s="197" t="s">
        <v>11</v>
      </c>
      <c r="F6225" s="196" t="s">
        <v>11</v>
      </c>
      <c r="G6225" s="196">
        <v>105697</v>
      </c>
      <c r="H6225" s="196" t="s">
        <v>6406</v>
      </c>
      <c r="I6225" s="196" t="s">
        <v>15</v>
      </c>
      <c r="J6225" s="196" t="s">
        <v>62</v>
      </c>
      <c r="K6225" s="197">
        <v>172.07</v>
      </c>
      <c r="L6225" s="196" t="s">
        <v>63</v>
      </c>
      <c r="M6225"/>
    </row>
    <row r="6226" spans="1:13" ht="13.5" hidden="1" x14ac:dyDescent="0.25">
      <c r="A6226" s="196" t="s">
        <v>6253</v>
      </c>
      <c r="B6226" s="196" t="s">
        <v>6254</v>
      </c>
      <c r="C6226" s="196" t="s">
        <v>6317</v>
      </c>
      <c r="D6226" s="196" t="s">
        <v>6318</v>
      </c>
      <c r="E6226" s="197" t="s">
        <v>11</v>
      </c>
      <c r="F6226" s="196" t="s">
        <v>11</v>
      </c>
      <c r="G6226" s="196">
        <v>105698</v>
      </c>
      <c r="H6226" s="196" t="s">
        <v>6407</v>
      </c>
      <c r="I6226" s="196" t="s">
        <v>15</v>
      </c>
      <c r="J6226" s="196" t="s">
        <v>62</v>
      </c>
      <c r="K6226" s="197">
        <v>198.13</v>
      </c>
      <c r="L6226" s="196" t="s">
        <v>63</v>
      </c>
      <c r="M6226"/>
    </row>
    <row r="6227" spans="1:13" ht="13.5" hidden="1" x14ac:dyDescent="0.25">
      <c r="A6227" s="196" t="s">
        <v>6253</v>
      </c>
      <c r="B6227" s="196" t="s">
        <v>6254</v>
      </c>
      <c r="C6227" s="196" t="s">
        <v>6317</v>
      </c>
      <c r="D6227" s="196" t="s">
        <v>6318</v>
      </c>
      <c r="E6227" s="197" t="s">
        <v>11</v>
      </c>
      <c r="F6227" s="196" t="s">
        <v>11</v>
      </c>
      <c r="G6227" s="196">
        <v>105699</v>
      </c>
      <c r="H6227" s="196" t="s">
        <v>6408</v>
      </c>
      <c r="I6227" s="196" t="s">
        <v>15</v>
      </c>
      <c r="J6227" s="196" t="s">
        <v>62</v>
      </c>
      <c r="K6227" s="197">
        <v>131.97999999999999</v>
      </c>
      <c r="L6227" s="196" t="s">
        <v>63</v>
      </c>
      <c r="M6227"/>
    </row>
    <row r="6228" spans="1:13" ht="13.5" hidden="1" x14ac:dyDescent="0.25">
      <c r="A6228" s="196" t="s">
        <v>6253</v>
      </c>
      <c r="B6228" s="196" t="s">
        <v>6254</v>
      </c>
      <c r="C6228" s="196" t="s">
        <v>6317</v>
      </c>
      <c r="D6228" s="196" t="s">
        <v>6318</v>
      </c>
      <c r="E6228" s="197" t="s">
        <v>11</v>
      </c>
      <c r="F6228" s="196" t="s">
        <v>11</v>
      </c>
      <c r="G6228" s="196">
        <v>105700</v>
      </c>
      <c r="H6228" s="196" t="s">
        <v>6409</v>
      </c>
      <c r="I6228" s="196" t="s">
        <v>15</v>
      </c>
      <c r="J6228" s="196" t="s">
        <v>62</v>
      </c>
      <c r="K6228" s="197">
        <v>158.4</v>
      </c>
      <c r="L6228" s="196" t="s">
        <v>63</v>
      </c>
      <c r="M6228"/>
    </row>
    <row r="6229" spans="1:13" ht="13.5" hidden="1" x14ac:dyDescent="0.25">
      <c r="A6229" s="196" t="s">
        <v>6253</v>
      </c>
      <c r="B6229" s="196" t="s">
        <v>6254</v>
      </c>
      <c r="C6229" s="196" t="s">
        <v>6317</v>
      </c>
      <c r="D6229" s="196" t="s">
        <v>6318</v>
      </c>
      <c r="E6229" s="197" t="s">
        <v>11</v>
      </c>
      <c r="F6229" s="196" t="s">
        <v>11</v>
      </c>
      <c r="G6229" s="196">
        <v>105701</v>
      </c>
      <c r="H6229" s="196" t="s">
        <v>6410</v>
      </c>
      <c r="I6229" s="196" t="s">
        <v>15</v>
      </c>
      <c r="J6229" s="196" t="s">
        <v>62</v>
      </c>
      <c r="K6229" s="197">
        <v>184.46</v>
      </c>
      <c r="L6229" s="196" t="s">
        <v>63</v>
      </c>
      <c r="M6229"/>
    </row>
    <row r="6230" spans="1:13" ht="13.5" hidden="1" x14ac:dyDescent="0.25">
      <c r="A6230" s="196" t="s">
        <v>6253</v>
      </c>
      <c r="B6230" s="196" t="s">
        <v>6254</v>
      </c>
      <c r="C6230" s="196" t="s">
        <v>6317</v>
      </c>
      <c r="D6230" s="196" t="s">
        <v>6318</v>
      </c>
      <c r="E6230" s="197" t="s">
        <v>11</v>
      </c>
      <c r="F6230" s="196" t="s">
        <v>11</v>
      </c>
      <c r="G6230" s="196">
        <v>105702</v>
      </c>
      <c r="H6230" s="196" t="s">
        <v>6411</v>
      </c>
      <c r="I6230" s="196" t="s">
        <v>15</v>
      </c>
      <c r="J6230" s="196" t="s">
        <v>62</v>
      </c>
      <c r="K6230" s="197">
        <v>140.27000000000001</v>
      </c>
      <c r="L6230" s="196" t="s">
        <v>63</v>
      </c>
      <c r="M6230"/>
    </row>
    <row r="6231" spans="1:13" ht="13.5" hidden="1" x14ac:dyDescent="0.25">
      <c r="A6231" s="196" t="s">
        <v>6253</v>
      </c>
      <c r="B6231" s="196" t="s">
        <v>6254</v>
      </c>
      <c r="C6231" s="196" t="s">
        <v>6317</v>
      </c>
      <c r="D6231" s="196" t="s">
        <v>6318</v>
      </c>
      <c r="E6231" s="197" t="s">
        <v>11</v>
      </c>
      <c r="F6231" s="196" t="s">
        <v>11</v>
      </c>
      <c r="G6231" s="196">
        <v>105703</v>
      </c>
      <c r="H6231" s="196" t="s">
        <v>6412</v>
      </c>
      <c r="I6231" s="196" t="s">
        <v>15</v>
      </c>
      <c r="J6231" s="196" t="s">
        <v>62</v>
      </c>
      <c r="K6231" s="197">
        <v>166.69</v>
      </c>
      <c r="L6231" s="196" t="s">
        <v>63</v>
      </c>
      <c r="M6231"/>
    </row>
    <row r="6232" spans="1:13" ht="13.5" hidden="1" x14ac:dyDescent="0.25">
      <c r="A6232" s="196" t="s">
        <v>6253</v>
      </c>
      <c r="B6232" s="196" t="s">
        <v>6254</v>
      </c>
      <c r="C6232" s="196" t="s">
        <v>6317</v>
      </c>
      <c r="D6232" s="196" t="s">
        <v>6318</v>
      </c>
      <c r="E6232" s="197" t="s">
        <v>11</v>
      </c>
      <c r="F6232" s="196" t="s">
        <v>11</v>
      </c>
      <c r="G6232" s="196">
        <v>105704</v>
      </c>
      <c r="H6232" s="196" t="s">
        <v>6413</v>
      </c>
      <c r="I6232" s="196" t="s">
        <v>15</v>
      </c>
      <c r="J6232" s="196" t="s">
        <v>62</v>
      </c>
      <c r="K6232" s="197">
        <v>192.75</v>
      </c>
      <c r="L6232" s="196" t="s">
        <v>63</v>
      </c>
      <c r="M6232"/>
    </row>
    <row r="6233" spans="1:13" ht="13.5" hidden="1" x14ac:dyDescent="0.25">
      <c r="A6233" s="196" t="s">
        <v>6253</v>
      </c>
      <c r="B6233" s="196" t="s">
        <v>6254</v>
      </c>
      <c r="C6233" s="196" t="s">
        <v>6317</v>
      </c>
      <c r="D6233" s="196" t="s">
        <v>6318</v>
      </c>
      <c r="E6233" s="197" t="s">
        <v>11</v>
      </c>
      <c r="F6233" s="196" t="s">
        <v>11</v>
      </c>
      <c r="G6233" s="196">
        <v>105710</v>
      </c>
      <c r="H6233" s="196" t="s">
        <v>6414</v>
      </c>
      <c r="I6233" s="196" t="s">
        <v>15</v>
      </c>
      <c r="J6233" s="196" t="s">
        <v>62</v>
      </c>
      <c r="K6233" s="197">
        <v>97.8</v>
      </c>
      <c r="L6233" s="196" t="s">
        <v>63</v>
      </c>
      <c r="M6233"/>
    </row>
    <row r="6234" spans="1:13" ht="13.5" hidden="1" x14ac:dyDescent="0.25">
      <c r="A6234" s="196" t="s">
        <v>6253</v>
      </c>
      <c r="B6234" s="196" t="s">
        <v>6254</v>
      </c>
      <c r="C6234" s="196" t="s">
        <v>6317</v>
      </c>
      <c r="D6234" s="196" t="s">
        <v>6318</v>
      </c>
      <c r="E6234" s="197" t="s">
        <v>11</v>
      </c>
      <c r="F6234" s="196" t="s">
        <v>11</v>
      </c>
      <c r="G6234" s="196">
        <v>105711</v>
      </c>
      <c r="H6234" s="196" t="s">
        <v>6415</v>
      </c>
      <c r="I6234" s="196" t="s">
        <v>15</v>
      </c>
      <c r="J6234" s="196" t="s">
        <v>62</v>
      </c>
      <c r="K6234" s="197">
        <v>86.31</v>
      </c>
      <c r="L6234" s="196" t="s">
        <v>63</v>
      </c>
      <c r="M6234"/>
    </row>
    <row r="6235" spans="1:13" ht="13.5" hidden="1" x14ac:dyDescent="0.25">
      <c r="A6235" s="196" t="s">
        <v>6253</v>
      </c>
      <c r="B6235" s="196" t="s">
        <v>6254</v>
      </c>
      <c r="C6235" s="196" t="s">
        <v>6317</v>
      </c>
      <c r="D6235" s="196" t="s">
        <v>6318</v>
      </c>
      <c r="E6235" s="197" t="s">
        <v>11</v>
      </c>
      <c r="F6235" s="196" t="s">
        <v>11</v>
      </c>
      <c r="G6235" s="196">
        <v>105712</v>
      </c>
      <c r="H6235" s="196" t="s">
        <v>6416</v>
      </c>
      <c r="I6235" s="196" t="s">
        <v>15</v>
      </c>
      <c r="J6235" s="196" t="s">
        <v>62</v>
      </c>
      <c r="K6235" s="197">
        <v>94.6</v>
      </c>
      <c r="L6235" s="196" t="s">
        <v>63</v>
      </c>
      <c r="M6235"/>
    </row>
    <row r="6236" spans="1:13" ht="13.5" hidden="1" x14ac:dyDescent="0.25">
      <c r="A6236" s="196" t="s">
        <v>6253</v>
      </c>
      <c r="B6236" s="196" t="s">
        <v>6254</v>
      </c>
      <c r="C6236" s="196" t="s">
        <v>6317</v>
      </c>
      <c r="D6236" s="196" t="s">
        <v>6318</v>
      </c>
      <c r="E6236" s="197" t="s">
        <v>11</v>
      </c>
      <c r="F6236" s="196" t="s">
        <v>11</v>
      </c>
      <c r="G6236" s="196">
        <v>105718</v>
      </c>
      <c r="H6236" s="196" t="s">
        <v>6417</v>
      </c>
      <c r="I6236" s="196" t="s">
        <v>15</v>
      </c>
      <c r="J6236" s="196" t="s">
        <v>62</v>
      </c>
      <c r="K6236" s="197">
        <v>87.1</v>
      </c>
      <c r="L6236" s="196" t="s">
        <v>63</v>
      </c>
      <c r="M6236"/>
    </row>
    <row r="6237" spans="1:13" ht="13.5" hidden="1" x14ac:dyDescent="0.25">
      <c r="A6237" s="196" t="s">
        <v>6253</v>
      </c>
      <c r="B6237" s="196" t="s">
        <v>6254</v>
      </c>
      <c r="C6237" s="196" t="s">
        <v>6317</v>
      </c>
      <c r="D6237" s="196" t="s">
        <v>6318</v>
      </c>
      <c r="E6237" s="197" t="s">
        <v>11</v>
      </c>
      <c r="F6237" s="196" t="s">
        <v>11</v>
      </c>
      <c r="G6237" s="196">
        <v>105727</v>
      </c>
      <c r="H6237" s="196" t="s">
        <v>6418</v>
      </c>
      <c r="I6237" s="196" t="s">
        <v>15</v>
      </c>
      <c r="J6237" s="196" t="s">
        <v>62</v>
      </c>
      <c r="K6237" s="197">
        <v>143.79</v>
      </c>
      <c r="L6237" s="196" t="s">
        <v>63</v>
      </c>
      <c r="M6237"/>
    </row>
    <row r="6238" spans="1:13" ht="13.5" hidden="1" x14ac:dyDescent="0.25">
      <c r="A6238" s="196" t="s">
        <v>6253</v>
      </c>
      <c r="B6238" s="196" t="s">
        <v>6254</v>
      </c>
      <c r="C6238" s="196" t="s">
        <v>6317</v>
      </c>
      <c r="D6238" s="196" t="s">
        <v>6318</v>
      </c>
      <c r="E6238" s="197" t="s">
        <v>11</v>
      </c>
      <c r="F6238" s="196" t="s">
        <v>11</v>
      </c>
      <c r="G6238" s="196">
        <v>105728</v>
      </c>
      <c r="H6238" s="196" t="s">
        <v>6419</v>
      </c>
      <c r="I6238" s="196" t="s">
        <v>15</v>
      </c>
      <c r="J6238" s="196" t="s">
        <v>62</v>
      </c>
      <c r="K6238" s="197">
        <v>150.53</v>
      </c>
      <c r="L6238" s="196" t="s">
        <v>63</v>
      </c>
      <c r="M6238"/>
    </row>
    <row r="6239" spans="1:13" ht="13.5" hidden="1" x14ac:dyDescent="0.25">
      <c r="A6239" s="196" t="s">
        <v>6253</v>
      </c>
      <c r="B6239" s="196" t="s">
        <v>6254</v>
      </c>
      <c r="C6239" s="196" t="s">
        <v>6317</v>
      </c>
      <c r="D6239" s="196" t="s">
        <v>6318</v>
      </c>
      <c r="E6239" s="197" t="s">
        <v>11</v>
      </c>
      <c r="F6239" s="196" t="s">
        <v>11</v>
      </c>
      <c r="G6239" s="196">
        <v>105729</v>
      </c>
      <c r="H6239" s="196" t="s">
        <v>6420</v>
      </c>
      <c r="I6239" s="196" t="s">
        <v>15</v>
      </c>
      <c r="J6239" s="196" t="s">
        <v>62</v>
      </c>
      <c r="K6239" s="197">
        <v>145.58000000000001</v>
      </c>
      <c r="L6239" s="196" t="s">
        <v>63</v>
      </c>
      <c r="M6239"/>
    </row>
    <row r="6240" spans="1:13" ht="13.5" hidden="1" x14ac:dyDescent="0.25">
      <c r="A6240" s="196" t="s">
        <v>6253</v>
      </c>
      <c r="B6240" s="196" t="s">
        <v>6254</v>
      </c>
      <c r="C6240" s="196" t="s">
        <v>6317</v>
      </c>
      <c r="D6240" s="196" t="s">
        <v>6318</v>
      </c>
      <c r="E6240" s="197" t="s">
        <v>11</v>
      </c>
      <c r="F6240" s="196" t="s">
        <v>11</v>
      </c>
      <c r="G6240" s="196">
        <v>105730</v>
      </c>
      <c r="H6240" s="196" t="s">
        <v>6421</v>
      </c>
      <c r="I6240" s="196" t="s">
        <v>15</v>
      </c>
      <c r="J6240" s="196" t="s">
        <v>62</v>
      </c>
      <c r="K6240" s="197">
        <v>138.36000000000001</v>
      </c>
      <c r="L6240" s="196" t="s">
        <v>63</v>
      </c>
      <c r="M6240"/>
    </row>
    <row r="6241" spans="1:13" ht="13.5" hidden="1" x14ac:dyDescent="0.25">
      <c r="A6241" s="196" t="s">
        <v>6253</v>
      </c>
      <c r="B6241" s="196" t="s">
        <v>6254</v>
      </c>
      <c r="C6241" s="196" t="s">
        <v>6317</v>
      </c>
      <c r="D6241" s="196" t="s">
        <v>6318</v>
      </c>
      <c r="E6241" s="197" t="s">
        <v>11</v>
      </c>
      <c r="F6241" s="196" t="s">
        <v>11</v>
      </c>
      <c r="G6241" s="196">
        <v>105731</v>
      </c>
      <c r="H6241" s="196" t="s">
        <v>6422</v>
      </c>
      <c r="I6241" s="196" t="s">
        <v>15</v>
      </c>
      <c r="J6241" s="196" t="s">
        <v>62</v>
      </c>
      <c r="K6241" s="197">
        <v>143.09</v>
      </c>
      <c r="L6241" s="196" t="s">
        <v>63</v>
      </c>
      <c r="M6241"/>
    </row>
    <row r="6242" spans="1:13" ht="13.5" hidden="1" x14ac:dyDescent="0.25">
      <c r="A6242" s="196" t="s">
        <v>6253</v>
      </c>
      <c r="B6242" s="196" t="s">
        <v>6254</v>
      </c>
      <c r="C6242" s="196" t="s">
        <v>6317</v>
      </c>
      <c r="D6242" s="196" t="s">
        <v>6318</v>
      </c>
      <c r="E6242" s="197" t="s">
        <v>11</v>
      </c>
      <c r="F6242" s="196" t="s">
        <v>11</v>
      </c>
      <c r="G6242" s="196">
        <v>105732</v>
      </c>
      <c r="H6242" s="196" t="s">
        <v>6423</v>
      </c>
      <c r="I6242" s="196" t="s">
        <v>15</v>
      </c>
      <c r="J6242" s="196" t="s">
        <v>62</v>
      </c>
      <c r="K6242" s="197">
        <v>199.92</v>
      </c>
      <c r="L6242" s="196" t="s">
        <v>63</v>
      </c>
      <c r="M6242"/>
    </row>
    <row r="6243" spans="1:13" ht="13.5" hidden="1" x14ac:dyDescent="0.25">
      <c r="A6243" s="196" t="s">
        <v>6253</v>
      </c>
      <c r="B6243" s="196" t="s">
        <v>6254</v>
      </c>
      <c r="C6243" s="196" t="s">
        <v>6317</v>
      </c>
      <c r="D6243" s="196" t="s">
        <v>6318</v>
      </c>
      <c r="E6243" s="197" t="s">
        <v>11</v>
      </c>
      <c r="F6243" s="196" t="s">
        <v>11</v>
      </c>
      <c r="G6243" s="196">
        <v>105733</v>
      </c>
      <c r="H6243" s="196" t="s">
        <v>6424</v>
      </c>
      <c r="I6243" s="196" t="s">
        <v>15</v>
      </c>
      <c r="J6243" s="196" t="s">
        <v>62</v>
      </c>
      <c r="K6243" s="197">
        <v>208</v>
      </c>
      <c r="L6243" s="196" t="s">
        <v>63</v>
      </c>
      <c r="M6243"/>
    </row>
    <row r="6244" spans="1:13" ht="13.5" hidden="1" x14ac:dyDescent="0.25">
      <c r="A6244" s="196" t="s">
        <v>6253</v>
      </c>
      <c r="B6244" s="196" t="s">
        <v>6254</v>
      </c>
      <c r="C6244" s="196" t="s">
        <v>6317</v>
      </c>
      <c r="D6244" s="196" t="s">
        <v>6318</v>
      </c>
      <c r="E6244" s="197" t="s">
        <v>11</v>
      </c>
      <c r="F6244" s="196" t="s">
        <v>11</v>
      </c>
      <c r="G6244" s="196">
        <v>105734</v>
      </c>
      <c r="H6244" s="196" t="s">
        <v>6425</v>
      </c>
      <c r="I6244" s="196" t="s">
        <v>15</v>
      </c>
      <c r="J6244" s="196" t="s">
        <v>62</v>
      </c>
      <c r="K6244" s="197">
        <v>201.53</v>
      </c>
      <c r="L6244" s="196" t="s">
        <v>63</v>
      </c>
      <c r="M6244"/>
    </row>
    <row r="6245" spans="1:13" ht="13.5" hidden="1" x14ac:dyDescent="0.25">
      <c r="A6245" s="196" t="s">
        <v>6253</v>
      </c>
      <c r="B6245" s="196" t="s">
        <v>6254</v>
      </c>
      <c r="C6245" s="196" t="s">
        <v>6317</v>
      </c>
      <c r="D6245" s="196" t="s">
        <v>6318</v>
      </c>
      <c r="E6245" s="197" t="s">
        <v>11</v>
      </c>
      <c r="F6245" s="196" t="s">
        <v>11</v>
      </c>
      <c r="G6245" s="196">
        <v>105735</v>
      </c>
      <c r="H6245" s="196" t="s">
        <v>6426</v>
      </c>
      <c r="I6245" s="196" t="s">
        <v>15</v>
      </c>
      <c r="J6245" s="196" t="s">
        <v>62</v>
      </c>
      <c r="K6245" s="197">
        <v>192.9</v>
      </c>
      <c r="L6245" s="196" t="s">
        <v>63</v>
      </c>
      <c r="M6245"/>
    </row>
    <row r="6246" spans="1:13" ht="13.5" hidden="1" x14ac:dyDescent="0.25">
      <c r="A6246" s="196" t="s">
        <v>6253</v>
      </c>
      <c r="B6246" s="196" t="s">
        <v>6254</v>
      </c>
      <c r="C6246" s="196" t="s">
        <v>6317</v>
      </c>
      <c r="D6246" s="196" t="s">
        <v>6318</v>
      </c>
      <c r="E6246" s="197" t="s">
        <v>11</v>
      </c>
      <c r="F6246" s="196" t="s">
        <v>11</v>
      </c>
      <c r="G6246" s="196">
        <v>105736</v>
      </c>
      <c r="H6246" s="196" t="s">
        <v>6427</v>
      </c>
      <c r="I6246" s="196" t="s">
        <v>15</v>
      </c>
      <c r="J6246" s="196" t="s">
        <v>62</v>
      </c>
      <c r="K6246" s="197">
        <v>198.28</v>
      </c>
      <c r="L6246" s="196" t="s">
        <v>63</v>
      </c>
      <c r="M6246"/>
    </row>
    <row r="6247" spans="1:13" ht="13.5" hidden="1" x14ac:dyDescent="0.25">
      <c r="A6247" s="196" t="s">
        <v>6253</v>
      </c>
      <c r="B6247" s="196" t="s">
        <v>6254</v>
      </c>
      <c r="C6247" s="196" t="s">
        <v>6317</v>
      </c>
      <c r="D6247" s="196" t="s">
        <v>6318</v>
      </c>
      <c r="E6247" s="197" t="s">
        <v>11</v>
      </c>
      <c r="F6247" s="196" t="s">
        <v>11</v>
      </c>
      <c r="G6247" s="196">
        <v>105737</v>
      </c>
      <c r="H6247" s="196" t="s">
        <v>6428</v>
      </c>
      <c r="I6247" s="196" t="s">
        <v>15</v>
      </c>
      <c r="J6247" s="196" t="s">
        <v>62</v>
      </c>
      <c r="K6247" s="197">
        <v>270.58999999999997</v>
      </c>
      <c r="L6247" s="196" t="s">
        <v>63</v>
      </c>
      <c r="M6247"/>
    </row>
    <row r="6248" spans="1:13" ht="13.5" hidden="1" x14ac:dyDescent="0.25">
      <c r="A6248" s="196" t="s">
        <v>6253</v>
      </c>
      <c r="B6248" s="196" t="s">
        <v>6254</v>
      </c>
      <c r="C6248" s="196" t="s">
        <v>6317</v>
      </c>
      <c r="D6248" s="196" t="s">
        <v>6318</v>
      </c>
      <c r="E6248" s="197" t="s">
        <v>11</v>
      </c>
      <c r="F6248" s="196" t="s">
        <v>11</v>
      </c>
      <c r="G6248" s="196">
        <v>105738</v>
      </c>
      <c r="H6248" s="196" t="s">
        <v>6429</v>
      </c>
      <c r="I6248" s="196" t="s">
        <v>15</v>
      </c>
      <c r="J6248" s="196" t="s">
        <v>62</v>
      </c>
      <c r="K6248" s="197">
        <v>277.33</v>
      </c>
      <c r="L6248" s="196" t="s">
        <v>63</v>
      </c>
      <c r="M6248"/>
    </row>
    <row r="6249" spans="1:13" ht="13.5" hidden="1" x14ac:dyDescent="0.25">
      <c r="A6249" s="196" t="s">
        <v>6253</v>
      </c>
      <c r="B6249" s="196" t="s">
        <v>6254</v>
      </c>
      <c r="C6249" s="196" t="s">
        <v>6317</v>
      </c>
      <c r="D6249" s="196" t="s">
        <v>6318</v>
      </c>
      <c r="E6249" s="197" t="s">
        <v>11</v>
      </c>
      <c r="F6249" s="196" t="s">
        <v>11</v>
      </c>
      <c r="G6249" s="196">
        <v>105739</v>
      </c>
      <c r="H6249" s="196" t="s">
        <v>6430</v>
      </c>
      <c r="I6249" s="196" t="s">
        <v>15</v>
      </c>
      <c r="J6249" s="196" t="s">
        <v>62</v>
      </c>
      <c r="K6249" s="197">
        <v>272.48</v>
      </c>
      <c r="L6249" s="196" t="s">
        <v>63</v>
      </c>
      <c r="M6249"/>
    </row>
    <row r="6250" spans="1:13" ht="13.5" hidden="1" x14ac:dyDescent="0.25">
      <c r="A6250" s="196" t="s">
        <v>6253</v>
      </c>
      <c r="B6250" s="196" t="s">
        <v>6254</v>
      </c>
      <c r="C6250" s="196" t="s">
        <v>6317</v>
      </c>
      <c r="D6250" s="196" t="s">
        <v>6318</v>
      </c>
      <c r="E6250" s="197" t="s">
        <v>11</v>
      </c>
      <c r="F6250" s="196" t="s">
        <v>11</v>
      </c>
      <c r="G6250" s="196">
        <v>105740</v>
      </c>
      <c r="H6250" s="196" t="s">
        <v>6431</v>
      </c>
      <c r="I6250" s="196" t="s">
        <v>15</v>
      </c>
      <c r="J6250" s="196" t="s">
        <v>62</v>
      </c>
      <c r="K6250" s="197">
        <v>265.20999999999998</v>
      </c>
      <c r="L6250" s="196" t="s">
        <v>63</v>
      </c>
      <c r="M6250"/>
    </row>
    <row r="6251" spans="1:13" ht="13.5" hidden="1" x14ac:dyDescent="0.25">
      <c r="A6251" s="196" t="s">
        <v>6253</v>
      </c>
      <c r="B6251" s="196" t="s">
        <v>6254</v>
      </c>
      <c r="C6251" s="196" t="s">
        <v>6317</v>
      </c>
      <c r="D6251" s="196" t="s">
        <v>6318</v>
      </c>
      <c r="E6251" s="197" t="s">
        <v>11</v>
      </c>
      <c r="F6251" s="196" t="s">
        <v>11</v>
      </c>
      <c r="G6251" s="196">
        <v>105741</v>
      </c>
      <c r="H6251" s="196" t="s">
        <v>6432</v>
      </c>
      <c r="I6251" s="196" t="s">
        <v>15</v>
      </c>
      <c r="J6251" s="196" t="s">
        <v>62</v>
      </c>
      <c r="K6251" s="197">
        <v>269.93</v>
      </c>
      <c r="L6251" s="196" t="s">
        <v>63</v>
      </c>
      <c r="M6251"/>
    </row>
    <row r="6252" spans="1:13" ht="13.5" hidden="1" x14ac:dyDescent="0.25">
      <c r="A6252" s="196" t="s">
        <v>6253</v>
      </c>
      <c r="B6252" s="196" t="s">
        <v>6254</v>
      </c>
      <c r="C6252" s="196" t="s">
        <v>6317</v>
      </c>
      <c r="D6252" s="196" t="s">
        <v>6318</v>
      </c>
      <c r="E6252" s="197" t="s">
        <v>11</v>
      </c>
      <c r="F6252" s="196" t="s">
        <v>11</v>
      </c>
      <c r="G6252" s="196">
        <v>105742</v>
      </c>
      <c r="H6252" s="196" t="s">
        <v>6433</v>
      </c>
      <c r="I6252" s="196" t="s">
        <v>15</v>
      </c>
      <c r="J6252" s="196" t="s">
        <v>62</v>
      </c>
      <c r="K6252" s="197">
        <v>100.24</v>
      </c>
      <c r="L6252" s="196" t="s">
        <v>63</v>
      </c>
      <c r="M6252"/>
    </row>
    <row r="6253" spans="1:13" ht="13.5" hidden="1" x14ac:dyDescent="0.25">
      <c r="A6253" s="196" t="s">
        <v>6253</v>
      </c>
      <c r="B6253" s="196" t="s">
        <v>6254</v>
      </c>
      <c r="C6253" s="196" t="s">
        <v>6317</v>
      </c>
      <c r="D6253" s="196" t="s">
        <v>6318</v>
      </c>
      <c r="E6253" s="197" t="s">
        <v>11</v>
      </c>
      <c r="F6253" s="196" t="s">
        <v>11</v>
      </c>
      <c r="G6253" s="196">
        <v>105743</v>
      </c>
      <c r="H6253" s="196" t="s">
        <v>6434</v>
      </c>
      <c r="I6253" s="196" t="s">
        <v>15</v>
      </c>
      <c r="J6253" s="196" t="s">
        <v>62</v>
      </c>
      <c r="K6253" s="197">
        <v>107.86</v>
      </c>
      <c r="L6253" s="196" t="s">
        <v>63</v>
      </c>
      <c r="M6253"/>
    </row>
    <row r="6254" spans="1:13" ht="13.5" hidden="1" x14ac:dyDescent="0.25">
      <c r="A6254" s="196" t="s">
        <v>6253</v>
      </c>
      <c r="B6254" s="196" t="s">
        <v>6254</v>
      </c>
      <c r="C6254" s="196" t="s">
        <v>6317</v>
      </c>
      <c r="D6254" s="196" t="s">
        <v>6318</v>
      </c>
      <c r="E6254" s="197" t="s">
        <v>11</v>
      </c>
      <c r="F6254" s="196" t="s">
        <v>11</v>
      </c>
      <c r="G6254" s="196">
        <v>105744</v>
      </c>
      <c r="H6254" s="196" t="s">
        <v>6435</v>
      </c>
      <c r="I6254" s="196" t="s">
        <v>15</v>
      </c>
      <c r="J6254" s="196" t="s">
        <v>62</v>
      </c>
      <c r="K6254" s="197">
        <v>105.4</v>
      </c>
      <c r="L6254" s="196" t="s">
        <v>63</v>
      </c>
      <c r="M6254"/>
    </row>
    <row r="6255" spans="1:13" ht="13.5" hidden="1" x14ac:dyDescent="0.25">
      <c r="A6255" s="196" t="s">
        <v>6253</v>
      </c>
      <c r="B6255" s="196" t="s">
        <v>6254</v>
      </c>
      <c r="C6255" s="196" t="s">
        <v>6317</v>
      </c>
      <c r="D6255" s="196" t="s">
        <v>6318</v>
      </c>
      <c r="E6255" s="197" t="s">
        <v>11</v>
      </c>
      <c r="F6255" s="196" t="s">
        <v>11</v>
      </c>
      <c r="G6255" s="196">
        <v>105745</v>
      </c>
      <c r="H6255" s="196" t="s">
        <v>6436</v>
      </c>
      <c r="I6255" s="196" t="s">
        <v>15</v>
      </c>
      <c r="J6255" s="196" t="s">
        <v>62</v>
      </c>
      <c r="K6255" s="197">
        <v>96.76</v>
      </c>
      <c r="L6255" s="196" t="s">
        <v>63</v>
      </c>
      <c r="M6255"/>
    </row>
    <row r="6256" spans="1:13" ht="13.5" hidden="1" x14ac:dyDescent="0.25">
      <c r="A6256" s="196" t="s">
        <v>6253</v>
      </c>
      <c r="B6256" s="196" t="s">
        <v>6254</v>
      </c>
      <c r="C6256" s="196" t="s">
        <v>6317</v>
      </c>
      <c r="D6256" s="196" t="s">
        <v>6318</v>
      </c>
      <c r="E6256" s="197" t="s">
        <v>11</v>
      </c>
      <c r="F6256" s="196" t="s">
        <v>11</v>
      </c>
      <c r="G6256" s="196">
        <v>105746</v>
      </c>
      <c r="H6256" s="196" t="s">
        <v>6437</v>
      </c>
      <c r="I6256" s="196" t="s">
        <v>15</v>
      </c>
      <c r="J6256" s="196" t="s">
        <v>62</v>
      </c>
      <c r="K6256" s="197">
        <v>102.96</v>
      </c>
      <c r="L6256" s="196" t="s">
        <v>63</v>
      </c>
      <c r="M6256"/>
    </row>
    <row r="6257" spans="1:13" ht="13.5" hidden="1" x14ac:dyDescent="0.25">
      <c r="A6257" s="196" t="s">
        <v>6253</v>
      </c>
      <c r="B6257" s="196" t="s">
        <v>6254</v>
      </c>
      <c r="C6257" s="196" t="s">
        <v>6317</v>
      </c>
      <c r="D6257" s="196" t="s">
        <v>6318</v>
      </c>
      <c r="E6257" s="197" t="s">
        <v>11</v>
      </c>
      <c r="F6257" s="196" t="s">
        <v>11</v>
      </c>
      <c r="G6257" s="196">
        <v>105747</v>
      </c>
      <c r="H6257" s="196" t="s">
        <v>6438</v>
      </c>
      <c r="I6257" s="196" t="s">
        <v>15</v>
      </c>
      <c r="J6257" s="196" t="s">
        <v>62</v>
      </c>
      <c r="K6257" s="197">
        <v>95.01</v>
      </c>
      <c r="L6257" s="196" t="s">
        <v>63</v>
      </c>
      <c r="M6257"/>
    </row>
    <row r="6258" spans="1:13" ht="13.5" hidden="1" x14ac:dyDescent="0.25">
      <c r="A6258" s="196" t="s">
        <v>6253</v>
      </c>
      <c r="B6258" s="196" t="s">
        <v>6254</v>
      </c>
      <c r="C6258" s="196" t="s">
        <v>6317</v>
      </c>
      <c r="D6258" s="196" t="s">
        <v>6318</v>
      </c>
      <c r="E6258" s="197" t="s">
        <v>11</v>
      </c>
      <c r="F6258" s="196" t="s">
        <v>11</v>
      </c>
      <c r="G6258" s="196">
        <v>105748</v>
      </c>
      <c r="H6258" s="196" t="s">
        <v>6439</v>
      </c>
      <c r="I6258" s="196" t="s">
        <v>15</v>
      </c>
      <c r="J6258" s="196" t="s">
        <v>62</v>
      </c>
      <c r="K6258" s="197">
        <v>100.5</v>
      </c>
      <c r="L6258" s="196" t="s">
        <v>63</v>
      </c>
      <c r="M6258"/>
    </row>
    <row r="6259" spans="1:13" ht="13.5" hidden="1" x14ac:dyDescent="0.25">
      <c r="A6259" s="196" t="s">
        <v>6253</v>
      </c>
      <c r="B6259" s="196" t="s">
        <v>6254</v>
      </c>
      <c r="C6259" s="196" t="s">
        <v>6317</v>
      </c>
      <c r="D6259" s="196" t="s">
        <v>6318</v>
      </c>
      <c r="E6259" s="197" t="s">
        <v>11</v>
      </c>
      <c r="F6259" s="196" t="s">
        <v>11</v>
      </c>
      <c r="G6259" s="196">
        <v>105749</v>
      </c>
      <c r="H6259" s="196" t="s">
        <v>6440</v>
      </c>
      <c r="I6259" s="196" t="s">
        <v>15</v>
      </c>
      <c r="J6259" s="196" t="s">
        <v>62</v>
      </c>
      <c r="K6259" s="197">
        <v>131.80000000000001</v>
      </c>
      <c r="L6259" s="196" t="s">
        <v>63</v>
      </c>
      <c r="M6259"/>
    </row>
    <row r="6260" spans="1:13" ht="13.5" hidden="1" x14ac:dyDescent="0.25">
      <c r="A6260" s="196" t="s">
        <v>6253</v>
      </c>
      <c r="B6260" s="196" t="s">
        <v>6254</v>
      </c>
      <c r="C6260" s="196" t="s">
        <v>6317</v>
      </c>
      <c r="D6260" s="196" t="s">
        <v>6318</v>
      </c>
      <c r="E6260" s="197" t="s">
        <v>11</v>
      </c>
      <c r="F6260" s="196" t="s">
        <v>11</v>
      </c>
      <c r="G6260" s="196">
        <v>105750</v>
      </c>
      <c r="H6260" s="196" t="s">
        <v>6441</v>
      </c>
      <c r="I6260" s="196" t="s">
        <v>15</v>
      </c>
      <c r="J6260" s="196" t="s">
        <v>62</v>
      </c>
      <c r="K6260" s="197">
        <v>142.55000000000001</v>
      </c>
      <c r="L6260" s="196" t="s">
        <v>63</v>
      </c>
      <c r="M6260"/>
    </row>
    <row r="6261" spans="1:13" ht="13.5" hidden="1" x14ac:dyDescent="0.25">
      <c r="A6261" s="196" t="s">
        <v>6253</v>
      </c>
      <c r="B6261" s="196" t="s">
        <v>6254</v>
      </c>
      <c r="C6261" s="196" t="s">
        <v>6317</v>
      </c>
      <c r="D6261" s="196" t="s">
        <v>6318</v>
      </c>
      <c r="E6261" s="197" t="s">
        <v>11</v>
      </c>
      <c r="F6261" s="196" t="s">
        <v>11</v>
      </c>
      <c r="G6261" s="196">
        <v>105751</v>
      </c>
      <c r="H6261" s="196" t="s">
        <v>6442</v>
      </c>
      <c r="I6261" s="196" t="s">
        <v>15</v>
      </c>
      <c r="J6261" s="196" t="s">
        <v>62</v>
      </c>
      <c r="K6261" s="197">
        <v>140.09</v>
      </c>
      <c r="L6261" s="196" t="s">
        <v>63</v>
      </c>
      <c r="M6261"/>
    </row>
    <row r="6262" spans="1:13" ht="13.5" hidden="1" x14ac:dyDescent="0.25">
      <c r="A6262" s="196" t="s">
        <v>6253</v>
      </c>
      <c r="B6262" s="196" t="s">
        <v>6254</v>
      </c>
      <c r="C6262" s="196" t="s">
        <v>6317</v>
      </c>
      <c r="D6262" s="196" t="s">
        <v>6318</v>
      </c>
      <c r="E6262" s="197" t="s">
        <v>11</v>
      </c>
      <c r="F6262" s="196" t="s">
        <v>11</v>
      </c>
      <c r="G6262" s="196">
        <v>105752</v>
      </c>
      <c r="H6262" s="196" t="s">
        <v>6443</v>
      </c>
      <c r="I6262" s="196" t="s">
        <v>15</v>
      </c>
      <c r="J6262" s="196" t="s">
        <v>62</v>
      </c>
      <c r="K6262" s="197">
        <v>128.22</v>
      </c>
      <c r="L6262" s="196" t="s">
        <v>63</v>
      </c>
      <c r="M6262"/>
    </row>
    <row r="6263" spans="1:13" ht="13.5" hidden="1" x14ac:dyDescent="0.25">
      <c r="A6263" s="196" t="s">
        <v>6253</v>
      </c>
      <c r="B6263" s="196" t="s">
        <v>6254</v>
      </c>
      <c r="C6263" s="196" t="s">
        <v>6317</v>
      </c>
      <c r="D6263" s="196" t="s">
        <v>6318</v>
      </c>
      <c r="E6263" s="197" t="s">
        <v>11</v>
      </c>
      <c r="F6263" s="196" t="s">
        <v>11</v>
      </c>
      <c r="G6263" s="196">
        <v>105753</v>
      </c>
      <c r="H6263" s="196" t="s">
        <v>6444</v>
      </c>
      <c r="I6263" s="196" t="s">
        <v>15</v>
      </c>
      <c r="J6263" s="196" t="s">
        <v>62</v>
      </c>
      <c r="K6263" s="197">
        <v>137.83000000000001</v>
      </c>
      <c r="L6263" s="196" t="s">
        <v>63</v>
      </c>
      <c r="M6263"/>
    </row>
    <row r="6264" spans="1:13" ht="13.5" hidden="1" x14ac:dyDescent="0.25">
      <c r="A6264" s="196" t="s">
        <v>6253</v>
      </c>
      <c r="B6264" s="196" t="s">
        <v>6254</v>
      </c>
      <c r="C6264" s="196" t="s">
        <v>6317</v>
      </c>
      <c r="D6264" s="196" t="s">
        <v>6318</v>
      </c>
      <c r="E6264" s="197" t="s">
        <v>11</v>
      </c>
      <c r="F6264" s="196" t="s">
        <v>11</v>
      </c>
      <c r="G6264" s="196">
        <v>105754</v>
      </c>
      <c r="H6264" s="196" t="s">
        <v>6445</v>
      </c>
      <c r="I6264" s="196" t="s">
        <v>15</v>
      </c>
      <c r="J6264" s="196" t="s">
        <v>62</v>
      </c>
      <c r="K6264" s="197">
        <v>126.63</v>
      </c>
      <c r="L6264" s="196" t="s">
        <v>63</v>
      </c>
      <c r="M6264"/>
    </row>
    <row r="6265" spans="1:13" ht="13.5" hidden="1" x14ac:dyDescent="0.25">
      <c r="A6265" s="196" t="s">
        <v>6253</v>
      </c>
      <c r="B6265" s="196" t="s">
        <v>6254</v>
      </c>
      <c r="C6265" s="196" t="s">
        <v>6317</v>
      </c>
      <c r="D6265" s="196" t="s">
        <v>6318</v>
      </c>
      <c r="E6265" s="197" t="s">
        <v>11</v>
      </c>
      <c r="F6265" s="196" t="s">
        <v>11</v>
      </c>
      <c r="G6265" s="196">
        <v>105755</v>
      </c>
      <c r="H6265" s="196" t="s">
        <v>6446</v>
      </c>
      <c r="I6265" s="196" t="s">
        <v>15</v>
      </c>
      <c r="J6265" s="196" t="s">
        <v>62</v>
      </c>
      <c r="K6265" s="197">
        <v>135.63999999999999</v>
      </c>
      <c r="L6265" s="196" t="s">
        <v>63</v>
      </c>
      <c r="M6265"/>
    </row>
    <row r="6266" spans="1:13" ht="13.5" hidden="1" x14ac:dyDescent="0.25">
      <c r="A6266" s="196" t="s">
        <v>6253</v>
      </c>
      <c r="B6266" s="196" t="s">
        <v>6254</v>
      </c>
      <c r="C6266" s="196" t="s">
        <v>6447</v>
      </c>
      <c r="D6266" s="196" t="s">
        <v>6448</v>
      </c>
      <c r="E6266" s="197" t="s">
        <v>11</v>
      </c>
      <c r="F6266" s="196" t="s">
        <v>11</v>
      </c>
      <c r="G6266" s="196">
        <v>92391</v>
      </c>
      <c r="H6266" s="196" t="s">
        <v>6449</v>
      </c>
      <c r="I6266" s="196" t="s">
        <v>19</v>
      </c>
      <c r="J6266" s="196" t="s">
        <v>62</v>
      </c>
      <c r="K6266" s="197">
        <v>80.81</v>
      </c>
      <c r="L6266" s="196" t="s">
        <v>63</v>
      </c>
      <c r="M6266"/>
    </row>
    <row r="6267" spans="1:13" ht="13.5" hidden="1" x14ac:dyDescent="0.25">
      <c r="A6267" s="196" t="s">
        <v>6253</v>
      </c>
      <c r="B6267" s="196" t="s">
        <v>6254</v>
      </c>
      <c r="C6267" s="196" t="s">
        <v>6447</v>
      </c>
      <c r="D6267" s="196" t="s">
        <v>6448</v>
      </c>
      <c r="E6267" s="197" t="s">
        <v>11</v>
      </c>
      <c r="F6267" s="196" t="s">
        <v>11</v>
      </c>
      <c r="G6267" s="196">
        <v>92392</v>
      </c>
      <c r="H6267" s="196" t="s">
        <v>6450</v>
      </c>
      <c r="I6267" s="196" t="s">
        <v>19</v>
      </c>
      <c r="J6267" s="196" t="s">
        <v>62</v>
      </c>
      <c r="K6267" s="197">
        <v>169.23</v>
      </c>
      <c r="L6267" s="196" t="s">
        <v>63</v>
      </c>
      <c r="M6267"/>
    </row>
    <row r="6268" spans="1:13" ht="13.5" hidden="1" x14ac:dyDescent="0.25">
      <c r="A6268" s="196" t="s">
        <v>6253</v>
      </c>
      <c r="B6268" s="196" t="s">
        <v>6254</v>
      </c>
      <c r="C6268" s="196" t="s">
        <v>6447</v>
      </c>
      <c r="D6268" s="196" t="s">
        <v>6448</v>
      </c>
      <c r="E6268" s="197" t="s">
        <v>11</v>
      </c>
      <c r="F6268" s="196" t="s">
        <v>11</v>
      </c>
      <c r="G6268" s="196">
        <v>92393</v>
      </c>
      <c r="H6268" s="196" t="s">
        <v>6451</v>
      </c>
      <c r="I6268" s="196" t="s">
        <v>19</v>
      </c>
      <c r="J6268" s="196" t="s">
        <v>62</v>
      </c>
      <c r="K6268" s="197">
        <v>79.48</v>
      </c>
      <c r="L6268" s="196" t="s">
        <v>63</v>
      </c>
      <c r="M6268"/>
    </row>
    <row r="6269" spans="1:13" ht="13.5" hidden="1" x14ac:dyDescent="0.25">
      <c r="A6269" s="196" t="s">
        <v>6253</v>
      </c>
      <c r="B6269" s="196" t="s">
        <v>6254</v>
      </c>
      <c r="C6269" s="196" t="s">
        <v>6447</v>
      </c>
      <c r="D6269" s="196" t="s">
        <v>6448</v>
      </c>
      <c r="E6269" s="197" t="s">
        <v>11</v>
      </c>
      <c r="F6269" s="196" t="s">
        <v>11</v>
      </c>
      <c r="G6269" s="196">
        <v>92394</v>
      </c>
      <c r="H6269" s="196" t="s">
        <v>6452</v>
      </c>
      <c r="I6269" s="196" t="s">
        <v>19</v>
      </c>
      <c r="J6269" s="196" t="s">
        <v>62</v>
      </c>
      <c r="K6269" s="197">
        <v>99.61</v>
      </c>
      <c r="L6269" s="196" t="s">
        <v>63</v>
      </c>
      <c r="M6269"/>
    </row>
    <row r="6270" spans="1:13" ht="13.5" hidden="1" x14ac:dyDescent="0.25">
      <c r="A6270" s="196" t="s">
        <v>6253</v>
      </c>
      <c r="B6270" s="196" t="s">
        <v>6254</v>
      </c>
      <c r="C6270" s="196" t="s">
        <v>6447</v>
      </c>
      <c r="D6270" s="196" t="s">
        <v>6448</v>
      </c>
      <c r="E6270" s="197" t="s">
        <v>11</v>
      </c>
      <c r="F6270" s="196" t="s">
        <v>11</v>
      </c>
      <c r="G6270" s="196">
        <v>92395</v>
      </c>
      <c r="H6270" s="196" t="s">
        <v>6453</v>
      </c>
      <c r="I6270" s="196" t="s">
        <v>19</v>
      </c>
      <c r="J6270" s="196" t="s">
        <v>62</v>
      </c>
      <c r="K6270" s="197">
        <v>120.34</v>
      </c>
      <c r="L6270" s="196" t="s">
        <v>63</v>
      </c>
      <c r="M6270"/>
    </row>
    <row r="6271" spans="1:13" ht="13.5" hidden="1" x14ac:dyDescent="0.25">
      <c r="A6271" s="196" t="s">
        <v>6253</v>
      </c>
      <c r="B6271" s="196" t="s">
        <v>6254</v>
      </c>
      <c r="C6271" s="196" t="s">
        <v>6447</v>
      </c>
      <c r="D6271" s="196" t="s">
        <v>6448</v>
      </c>
      <c r="E6271" s="197" t="s">
        <v>11</v>
      </c>
      <c r="F6271" s="196" t="s">
        <v>11</v>
      </c>
      <c r="G6271" s="196">
        <v>92396</v>
      </c>
      <c r="H6271" s="196" t="s">
        <v>6454</v>
      </c>
      <c r="I6271" s="196" t="s">
        <v>19</v>
      </c>
      <c r="J6271" s="196" t="s">
        <v>62</v>
      </c>
      <c r="K6271" s="197">
        <v>97.22</v>
      </c>
      <c r="L6271" s="196" t="s">
        <v>63</v>
      </c>
      <c r="M6271"/>
    </row>
    <row r="6272" spans="1:13" ht="13.5" hidden="1" x14ac:dyDescent="0.25">
      <c r="A6272" s="196" t="s">
        <v>6253</v>
      </c>
      <c r="B6272" s="196" t="s">
        <v>6254</v>
      </c>
      <c r="C6272" s="196" t="s">
        <v>6447</v>
      </c>
      <c r="D6272" s="196" t="s">
        <v>6448</v>
      </c>
      <c r="E6272" s="197" t="s">
        <v>11</v>
      </c>
      <c r="F6272" s="196" t="s">
        <v>11</v>
      </c>
      <c r="G6272" s="196">
        <v>92397</v>
      </c>
      <c r="H6272" s="196" t="s">
        <v>6455</v>
      </c>
      <c r="I6272" s="196" t="s">
        <v>19</v>
      </c>
      <c r="J6272" s="196" t="s">
        <v>62</v>
      </c>
      <c r="K6272" s="197">
        <v>84.2</v>
      </c>
      <c r="L6272" s="196" t="s">
        <v>63</v>
      </c>
      <c r="M6272"/>
    </row>
    <row r="6273" spans="1:13" ht="13.5" hidden="1" x14ac:dyDescent="0.25">
      <c r="A6273" s="196" t="s">
        <v>6253</v>
      </c>
      <c r="B6273" s="196" t="s">
        <v>6254</v>
      </c>
      <c r="C6273" s="196" t="s">
        <v>6447</v>
      </c>
      <c r="D6273" s="196" t="s">
        <v>6448</v>
      </c>
      <c r="E6273" s="197" t="s">
        <v>11</v>
      </c>
      <c r="F6273" s="196" t="s">
        <v>11</v>
      </c>
      <c r="G6273" s="196">
        <v>92398</v>
      </c>
      <c r="H6273" s="196" t="s">
        <v>6456</v>
      </c>
      <c r="I6273" s="196" t="s">
        <v>19</v>
      </c>
      <c r="J6273" s="196" t="s">
        <v>62</v>
      </c>
      <c r="K6273" s="197">
        <v>105.56</v>
      </c>
      <c r="L6273" s="196" t="s">
        <v>63</v>
      </c>
      <c r="M6273"/>
    </row>
    <row r="6274" spans="1:13" ht="13.5" hidden="1" x14ac:dyDescent="0.25">
      <c r="A6274" s="196" t="s">
        <v>6253</v>
      </c>
      <c r="B6274" s="196" t="s">
        <v>6254</v>
      </c>
      <c r="C6274" s="196" t="s">
        <v>6447</v>
      </c>
      <c r="D6274" s="196" t="s">
        <v>6448</v>
      </c>
      <c r="E6274" s="197" t="s">
        <v>11</v>
      </c>
      <c r="F6274" s="196" t="s">
        <v>11</v>
      </c>
      <c r="G6274" s="196">
        <v>92400</v>
      </c>
      <c r="H6274" s="196" t="s">
        <v>6457</v>
      </c>
      <c r="I6274" s="196" t="s">
        <v>19</v>
      </c>
      <c r="J6274" s="196" t="s">
        <v>62</v>
      </c>
      <c r="K6274" s="197">
        <v>124.46</v>
      </c>
      <c r="L6274" s="196" t="s">
        <v>63</v>
      </c>
      <c r="M6274"/>
    </row>
    <row r="6275" spans="1:13" ht="13.5" hidden="1" x14ac:dyDescent="0.25">
      <c r="A6275" s="196" t="s">
        <v>6253</v>
      </c>
      <c r="B6275" s="196" t="s">
        <v>6254</v>
      </c>
      <c r="C6275" s="196" t="s">
        <v>6447</v>
      </c>
      <c r="D6275" s="196" t="s">
        <v>6448</v>
      </c>
      <c r="E6275" s="197" t="s">
        <v>11</v>
      </c>
      <c r="F6275" s="196" t="s">
        <v>11</v>
      </c>
      <c r="G6275" s="196">
        <v>92402</v>
      </c>
      <c r="H6275" s="196" t="s">
        <v>6458</v>
      </c>
      <c r="I6275" s="196" t="s">
        <v>19</v>
      </c>
      <c r="J6275" s="196" t="s">
        <v>62</v>
      </c>
      <c r="K6275" s="197">
        <v>94.4</v>
      </c>
      <c r="L6275" s="196" t="s">
        <v>63</v>
      </c>
      <c r="M6275"/>
    </row>
    <row r="6276" spans="1:13" ht="13.5" hidden="1" x14ac:dyDescent="0.25">
      <c r="A6276" s="196" t="s">
        <v>6253</v>
      </c>
      <c r="B6276" s="196" t="s">
        <v>6254</v>
      </c>
      <c r="C6276" s="196" t="s">
        <v>6447</v>
      </c>
      <c r="D6276" s="196" t="s">
        <v>6448</v>
      </c>
      <c r="E6276" s="197" t="s">
        <v>11</v>
      </c>
      <c r="F6276" s="196" t="s">
        <v>11</v>
      </c>
      <c r="G6276" s="196">
        <v>92403</v>
      </c>
      <c r="H6276" s="196" t="s">
        <v>6459</v>
      </c>
      <c r="I6276" s="196" t="s">
        <v>19</v>
      </c>
      <c r="J6276" s="196" t="s">
        <v>62</v>
      </c>
      <c r="K6276" s="197">
        <v>81</v>
      </c>
      <c r="L6276" s="196" t="s">
        <v>63</v>
      </c>
      <c r="M6276"/>
    </row>
    <row r="6277" spans="1:13" ht="13.5" hidden="1" x14ac:dyDescent="0.25">
      <c r="A6277" s="196" t="s">
        <v>6253</v>
      </c>
      <c r="B6277" s="196" t="s">
        <v>6254</v>
      </c>
      <c r="C6277" s="196" t="s">
        <v>6447</v>
      </c>
      <c r="D6277" s="196" t="s">
        <v>6448</v>
      </c>
      <c r="E6277" s="197" t="s">
        <v>11</v>
      </c>
      <c r="F6277" s="196" t="s">
        <v>11</v>
      </c>
      <c r="G6277" s="196">
        <v>92404</v>
      </c>
      <c r="H6277" s="196" t="s">
        <v>6460</v>
      </c>
      <c r="I6277" s="196" t="s">
        <v>19</v>
      </c>
      <c r="J6277" s="196" t="s">
        <v>62</v>
      </c>
      <c r="K6277" s="197">
        <v>102.35</v>
      </c>
      <c r="L6277" s="196" t="s">
        <v>63</v>
      </c>
      <c r="M6277"/>
    </row>
    <row r="6278" spans="1:13" ht="13.5" hidden="1" x14ac:dyDescent="0.25">
      <c r="A6278" s="196" t="s">
        <v>6253</v>
      </c>
      <c r="B6278" s="196" t="s">
        <v>6254</v>
      </c>
      <c r="C6278" s="196" t="s">
        <v>6447</v>
      </c>
      <c r="D6278" s="196" t="s">
        <v>6448</v>
      </c>
      <c r="E6278" s="197" t="s">
        <v>11</v>
      </c>
      <c r="F6278" s="196" t="s">
        <v>11</v>
      </c>
      <c r="G6278" s="196">
        <v>92406</v>
      </c>
      <c r="H6278" s="196" t="s">
        <v>6461</v>
      </c>
      <c r="I6278" s="196" t="s">
        <v>19</v>
      </c>
      <c r="J6278" s="196" t="s">
        <v>62</v>
      </c>
      <c r="K6278" s="197">
        <v>123.44</v>
      </c>
      <c r="L6278" s="196" t="s">
        <v>63</v>
      </c>
      <c r="M6278"/>
    </row>
    <row r="6279" spans="1:13" ht="13.5" hidden="1" x14ac:dyDescent="0.25">
      <c r="A6279" s="196" t="s">
        <v>6253</v>
      </c>
      <c r="B6279" s="196" t="s">
        <v>6254</v>
      </c>
      <c r="C6279" s="196" t="s">
        <v>6447</v>
      </c>
      <c r="D6279" s="196" t="s">
        <v>6448</v>
      </c>
      <c r="E6279" s="197" t="s">
        <v>11</v>
      </c>
      <c r="F6279" s="196" t="s">
        <v>11</v>
      </c>
      <c r="G6279" s="196">
        <v>93679</v>
      </c>
      <c r="H6279" s="196" t="s">
        <v>6462</v>
      </c>
      <c r="I6279" s="196" t="s">
        <v>19</v>
      </c>
      <c r="J6279" s="196" t="s">
        <v>62</v>
      </c>
      <c r="K6279" s="197">
        <v>107.98</v>
      </c>
      <c r="L6279" s="196" t="s">
        <v>63</v>
      </c>
      <c r="M6279"/>
    </row>
    <row r="6280" spans="1:13" ht="13.5" hidden="1" x14ac:dyDescent="0.25">
      <c r="A6280" s="196" t="s">
        <v>6253</v>
      </c>
      <c r="B6280" s="196" t="s">
        <v>6254</v>
      </c>
      <c r="C6280" s="196" t="s">
        <v>6447</v>
      </c>
      <c r="D6280" s="196" t="s">
        <v>6448</v>
      </c>
      <c r="E6280" s="197" t="s">
        <v>11</v>
      </c>
      <c r="F6280" s="196" t="s">
        <v>11</v>
      </c>
      <c r="G6280" s="196">
        <v>93680</v>
      </c>
      <c r="H6280" s="196" t="s">
        <v>6463</v>
      </c>
      <c r="I6280" s="196" t="s">
        <v>19</v>
      </c>
      <c r="J6280" s="196" t="s">
        <v>62</v>
      </c>
      <c r="K6280" s="197">
        <v>94.68</v>
      </c>
      <c r="L6280" s="196" t="s">
        <v>63</v>
      </c>
      <c r="M6280"/>
    </row>
    <row r="6281" spans="1:13" ht="13.5" hidden="1" x14ac:dyDescent="0.25">
      <c r="A6281" s="196" t="s">
        <v>6253</v>
      </c>
      <c r="B6281" s="196" t="s">
        <v>6254</v>
      </c>
      <c r="C6281" s="196" t="s">
        <v>6447</v>
      </c>
      <c r="D6281" s="196" t="s">
        <v>6448</v>
      </c>
      <c r="E6281" s="197" t="s">
        <v>11</v>
      </c>
      <c r="F6281" s="196" t="s">
        <v>11</v>
      </c>
      <c r="G6281" s="196">
        <v>93681</v>
      </c>
      <c r="H6281" s="196" t="s">
        <v>6464</v>
      </c>
      <c r="I6281" s="196" t="s">
        <v>19</v>
      </c>
      <c r="J6281" s="196" t="s">
        <v>62</v>
      </c>
      <c r="K6281" s="197">
        <v>113.95</v>
      </c>
      <c r="L6281" s="196" t="s">
        <v>63</v>
      </c>
      <c r="M6281"/>
    </row>
    <row r="6282" spans="1:13" ht="13.5" hidden="1" x14ac:dyDescent="0.25">
      <c r="A6282" s="196" t="s">
        <v>6253</v>
      </c>
      <c r="B6282" s="196" t="s">
        <v>6254</v>
      </c>
      <c r="C6282" s="196" t="s">
        <v>6447</v>
      </c>
      <c r="D6282" s="196" t="s">
        <v>6448</v>
      </c>
      <c r="E6282" s="197" t="s">
        <v>11</v>
      </c>
      <c r="F6282" s="196" t="s">
        <v>11</v>
      </c>
      <c r="G6282" s="196">
        <v>97104</v>
      </c>
      <c r="H6282" s="196" t="s">
        <v>6465</v>
      </c>
      <c r="I6282" s="196" t="s">
        <v>19</v>
      </c>
      <c r="J6282" s="196" t="s">
        <v>62</v>
      </c>
      <c r="K6282" s="197">
        <v>121.78</v>
      </c>
      <c r="L6282" s="196" t="s">
        <v>63</v>
      </c>
      <c r="M6282"/>
    </row>
    <row r="6283" spans="1:13" ht="13.5" hidden="1" x14ac:dyDescent="0.25">
      <c r="A6283" s="196" t="s">
        <v>6253</v>
      </c>
      <c r="B6283" s="196" t="s">
        <v>6254</v>
      </c>
      <c r="C6283" s="196" t="s">
        <v>6447</v>
      </c>
      <c r="D6283" s="196" t="s">
        <v>6448</v>
      </c>
      <c r="E6283" s="197" t="s">
        <v>11</v>
      </c>
      <c r="F6283" s="196" t="s">
        <v>11</v>
      </c>
      <c r="G6283" s="196">
        <v>97105</v>
      </c>
      <c r="H6283" s="196" t="s">
        <v>6466</v>
      </c>
      <c r="I6283" s="196" t="s">
        <v>19</v>
      </c>
      <c r="J6283" s="196" t="s">
        <v>62</v>
      </c>
      <c r="K6283" s="197">
        <v>137.26</v>
      </c>
      <c r="L6283" s="196" t="s">
        <v>63</v>
      </c>
      <c r="M6283"/>
    </row>
    <row r="6284" spans="1:13" ht="13.5" hidden="1" x14ac:dyDescent="0.25">
      <c r="A6284" s="196" t="s">
        <v>6253</v>
      </c>
      <c r="B6284" s="196" t="s">
        <v>6254</v>
      </c>
      <c r="C6284" s="196" t="s">
        <v>6447</v>
      </c>
      <c r="D6284" s="196" t="s">
        <v>6448</v>
      </c>
      <c r="E6284" s="197" t="s">
        <v>11</v>
      </c>
      <c r="F6284" s="196" t="s">
        <v>11</v>
      </c>
      <c r="G6284" s="196">
        <v>97106</v>
      </c>
      <c r="H6284" s="196" t="s">
        <v>6467</v>
      </c>
      <c r="I6284" s="196" t="s">
        <v>19</v>
      </c>
      <c r="J6284" s="196" t="s">
        <v>62</v>
      </c>
      <c r="K6284" s="197">
        <v>151.79</v>
      </c>
      <c r="L6284" s="196" t="s">
        <v>63</v>
      </c>
      <c r="M6284"/>
    </row>
    <row r="6285" spans="1:13" ht="13.5" hidden="1" x14ac:dyDescent="0.25">
      <c r="A6285" s="196" t="s">
        <v>6253</v>
      </c>
      <c r="B6285" s="196" t="s">
        <v>6254</v>
      </c>
      <c r="C6285" s="196" t="s">
        <v>6447</v>
      </c>
      <c r="D6285" s="196" t="s">
        <v>6448</v>
      </c>
      <c r="E6285" s="197" t="s">
        <v>11</v>
      </c>
      <c r="F6285" s="196" t="s">
        <v>11</v>
      </c>
      <c r="G6285" s="196">
        <v>97107</v>
      </c>
      <c r="H6285" s="196" t="s">
        <v>6468</v>
      </c>
      <c r="I6285" s="196" t="s">
        <v>19</v>
      </c>
      <c r="J6285" s="196" t="s">
        <v>62</v>
      </c>
      <c r="K6285" s="197">
        <v>172.91</v>
      </c>
      <c r="L6285" s="196" t="s">
        <v>63</v>
      </c>
      <c r="M6285"/>
    </row>
    <row r="6286" spans="1:13" ht="13.5" hidden="1" x14ac:dyDescent="0.25">
      <c r="A6286" s="196" t="s">
        <v>6253</v>
      </c>
      <c r="B6286" s="196" t="s">
        <v>6254</v>
      </c>
      <c r="C6286" s="196" t="s">
        <v>6447</v>
      </c>
      <c r="D6286" s="196" t="s">
        <v>6448</v>
      </c>
      <c r="E6286" s="197" t="s">
        <v>11</v>
      </c>
      <c r="F6286" s="196" t="s">
        <v>11</v>
      </c>
      <c r="G6286" s="196">
        <v>97108</v>
      </c>
      <c r="H6286" s="196" t="s">
        <v>6469</v>
      </c>
      <c r="I6286" s="196" t="s">
        <v>19</v>
      </c>
      <c r="J6286" s="196" t="s">
        <v>62</v>
      </c>
      <c r="K6286" s="197">
        <v>197.04</v>
      </c>
      <c r="L6286" s="196" t="s">
        <v>63</v>
      </c>
      <c r="M6286"/>
    </row>
    <row r="6287" spans="1:13" ht="13.5" hidden="1" x14ac:dyDescent="0.25">
      <c r="A6287" s="196" t="s">
        <v>6253</v>
      </c>
      <c r="B6287" s="196" t="s">
        <v>6254</v>
      </c>
      <c r="C6287" s="196" t="s">
        <v>6447</v>
      </c>
      <c r="D6287" s="196" t="s">
        <v>6448</v>
      </c>
      <c r="E6287" s="197" t="s">
        <v>11</v>
      </c>
      <c r="F6287" s="196" t="s">
        <v>11</v>
      </c>
      <c r="G6287" s="196">
        <v>97109</v>
      </c>
      <c r="H6287" s="196" t="s">
        <v>6470</v>
      </c>
      <c r="I6287" s="196" t="s">
        <v>19</v>
      </c>
      <c r="J6287" s="196" t="s">
        <v>62</v>
      </c>
      <c r="K6287" s="197">
        <v>217.66</v>
      </c>
      <c r="L6287" s="196" t="s">
        <v>63</v>
      </c>
      <c r="M6287"/>
    </row>
    <row r="6288" spans="1:13" ht="13.5" hidden="1" x14ac:dyDescent="0.25">
      <c r="A6288" s="196" t="s">
        <v>6253</v>
      </c>
      <c r="B6288" s="196" t="s">
        <v>6254</v>
      </c>
      <c r="C6288" s="196" t="s">
        <v>6447</v>
      </c>
      <c r="D6288" s="196" t="s">
        <v>6448</v>
      </c>
      <c r="E6288" s="197" t="s">
        <v>11</v>
      </c>
      <c r="F6288" s="196" t="s">
        <v>11</v>
      </c>
      <c r="G6288" s="196">
        <v>97111</v>
      </c>
      <c r="H6288" s="196" t="s">
        <v>6471</v>
      </c>
      <c r="I6288" s="196" t="s">
        <v>19</v>
      </c>
      <c r="J6288" s="196" t="s">
        <v>62</v>
      </c>
      <c r="K6288" s="197">
        <v>235.24</v>
      </c>
      <c r="L6288" s="196" t="s">
        <v>63</v>
      </c>
      <c r="M6288"/>
    </row>
    <row r="6289" spans="1:13" ht="13.5" hidden="1" x14ac:dyDescent="0.25">
      <c r="A6289" s="196" t="s">
        <v>6253</v>
      </c>
      <c r="B6289" s="196" t="s">
        <v>6254</v>
      </c>
      <c r="C6289" s="196" t="s">
        <v>6447</v>
      </c>
      <c r="D6289" s="196" t="s">
        <v>6448</v>
      </c>
      <c r="E6289" s="197" t="s">
        <v>11</v>
      </c>
      <c r="F6289" s="196" t="s">
        <v>11</v>
      </c>
      <c r="G6289" s="196">
        <v>97112</v>
      </c>
      <c r="H6289" s="196" t="s">
        <v>6472</v>
      </c>
      <c r="I6289" s="196" t="s">
        <v>19</v>
      </c>
      <c r="J6289" s="196" t="s">
        <v>62</v>
      </c>
      <c r="K6289" s="197">
        <v>205.36</v>
      </c>
      <c r="L6289" s="196" t="s">
        <v>63</v>
      </c>
      <c r="M6289"/>
    </row>
    <row r="6290" spans="1:13" ht="13.5" hidden="1" x14ac:dyDescent="0.25">
      <c r="A6290" s="196" t="s">
        <v>6253</v>
      </c>
      <c r="B6290" s="196" t="s">
        <v>6254</v>
      </c>
      <c r="C6290" s="196" t="s">
        <v>6447</v>
      </c>
      <c r="D6290" s="196" t="s">
        <v>6448</v>
      </c>
      <c r="E6290" s="197" t="s">
        <v>11</v>
      </c>
      <c r="F6290" s="196" t="s">
        <v>11</v>
      </c>
      <c r="G6290" s="196">
        <v>97113</v>
      </c>
      <c r="H6290" s="196" t="s">
        <v>6473</v>
      </c>
      <c r="I6290" s="196" t="s">
        <v>19</v>
      </c>
      <c r="J6290" s="196" t="s">
        <v>62</v>
      </c>
      <c r="K6290" s="197">
        <v>1.62</v>
      </c>
      <c r="L6290" s="196" t="s">
        <v>63</v>
      </c>
      <c r="M6290"/>
    </row>
    <row r="6291" spans="1:13" ht="13.5" hidden="1" x14ac:dyDescent="0.25">
      <c r="A6291" s="196" t="s">
        <v>6253</v>
      </c>
      <c r="B6291" s="196" t="s">
        <v>6254</v>
      </c>
      <c r="C6291" s="196" t="s">
        <v>6447</v>
      </c>
      <c r="D6291" s="196" t="s">
        <v>6448</v>
      </c>
      <c r="E6291" s="197" t="s">
        <v>11</v>
      </c>
      <c r="F6291" s="196" t="s">
        <v>11</v>
      </c>
      <c r="G6291" s="196">
        <v>97114</v>
      </c>
      <c r="H6291" s="196" t="s">
        <v>6474</v>
      </c>
      <c r="I6291" s="196" t="s">
        <v>9</v>
      </c>
      <c r="J6291" s="196" t="s">
        <v>62</v>
      </c>
      <c r="K6291" s="197">
        <v>0.49</v>
      </c>
      <c r="L6291" s="196" t="s">
        <v>63</v>
      </c>
      <c r="M6291"/>
    </row>
    <row r="6292" spans="1:13" ht="13.5" hidden="1" x14ac:dyDescent="0.25">
      <c r="A6292" s="196" t="s">
        <v>6253</v>
      </c>
      <c r="B6292" s="196" t="s">
        <v>6254</v>
      </c>
      <c r="C6292" s="196" t="s">
        <v>6447</v>
      </c>
      <c r="D6292" s="196" t="s">
        <v>6448</v>
      </c>
      <c r="E6292" s="197" t="s">
        <v>11</v>
      </c>
      <c r="F6292" s="196" t="s">
        <v>11</v>
      </c>
      <c r="G6292" s="196">
        <v>97115</v>
      </c>
      <c r="H6292" s="196" t="s">
        <v>6475</v>
      </c>
      <c r="I6292" s="196" t="s">
        <v>18</v>
      </c>
      <c r="J6292" s="196" t="s">
        <v>62</v>
      </c>
      <c r="K6292" s="197">
        <v>63.18</v>
      </c>
      <c r="L6292" s="196" t="s">
        <v>63</v>
      </c>
      <c r="M6292"/>
    </row>
    <row r="6293" spans="1:13" ht="13.5" hidden="1" x14ac:dyDescent="0.25">
      <c r="A6293" s="196" t="s">
        <v>6253</v>
      </c>
      <c r="B6293" s="196" t="s">
        <v>6254</v>
      </c>
      <c r="C6293" s="196" t="s">
        <v>6447</v>
      </c>
      <c r="D6293" s="196" t="s">
        <v>6448</v>
      </c>
      <c r="E6293" s="197" t="s">
        <v>11</v>
      </c>
      <c r="F6293" s="196" t="s">
        <v>11</v>
      </c>
      <c r="G6293" s="196">
        <v>97116</v>
      </c>
      <c r="H6293" s="196" t="s">
        <v>6476</v>
      </c>
      <c r="I6293" s="196" t="s">
        <v>18</v>
      </c>
      <c r="J6293" s="196" t="s">
        <v>62</v>
      </c>
      <c r="K6293" s="197">
        <v>24.17</v>
      </c>
      <c r="L6293" s="196" t="s">
        <v>63</v>
      </c>
      <c r="M6293"/>
    </row>
    <row r="6294" spans="1:13" ht="13.5" hidden="1" x14ac:dyDescent="0.25">
      <c r="A6294" s="196" t="s">
        <v>6253</v>
      </c>
      <c r="B6294" s="196" t="s">
        <v>6254</v>
      </c>
      <c r="C6294" s="196" t="s">
        <v>6447</v>
      </c>
      <c r="D6294" s="196" t="s">
        <v>6448</v>
      </c>
      <c r="E6294" s="197" t="s">
        <v>11</v>
      </c>
      <c r="F6294" s="196" t="s">
        <v>11</v>
      </c>
      <c r="G6294" s="196">
        <v>97117</v>
      </c>
      <c r="H6294" s="196" t="s">
        <v>6477</v>
      </c>
      <c r="I6294" s="196" t="s">
        <v>18</v>
      </c>
      <c r="J6294" s="196" t="s">
        <v>62</v>
      </c>
      <c r="K6294" s="197">
        <v>20.56</v>
      </c>
      <c r="L6294" s="196" t="s">
        <v>63</v>
      </c>
      <c r="M6294"/>
    </row>
    <row r="6295" spans="1:13" ht="13.5" hidden="1" x14ac:dyDescent="0.25">
      <c r="A6295" s="196" t="s">
        <v>6253</v>
      </c>
      <c r="B6295" s="196" t="s">
        <v>6254</v>
      </c>
      <c r="C6295" s="196" t="s">
        <v>6447</v>
      </c>
      <c r="D6295" s="196" t="s">
        <v>6448</v>
      </c>
      <c r="E6295" s="197" t="s">
        <v>11</v>
      </c>
      <c r="F6295" s="196" t="s">
        <v>11</v>
      </c>
      <c r="G6295" s="196">
        <v>97118</v>
      </c>
      <c r="H6295" s="196" t="s">
        <v>6478</v>
      </c>
      <c r="I6295" s="196" t="s">
        <v>18</v>
      </c>
      <c r="J6295" s="196" t="s">
        <v>62</v>
      </c>
      <c r="K6295" s="197">
        <v>16.75</v>
      </c>
      <c r="L6295" s="196" t="s">
        <v>63</v>
      </c>
      <c r="M6295"/>
    </row>
    <row r="6296" spans="1:13" ht="13.5" hidden="1" x14ac:dyDescent="0.25">
      <c r="A6296" s="196" t="s">
        <v>6253</v>
      </c>
      <c r="B6296" s="196" t="s">
        <v>6254</v>
      </c>
      <c r="C6296" s="196" t="s">
        <v>6447</v>
      </c>
      <c r="D6296" s="196" t="s">
        <v>6448</v>
      </c>
      <c r="E6296" s="197" t="s">
        <v>11</v>
      </c>
      <c r="F6296" s="196" t="s">
        <v>11</v>
      </c>
      <c r="G6296" s="196">
        <v>97119</v>
      </c>
      <c r="H6296" s="196" t="s">
        <v>6479</v>
      </c>
      <c r="I6296" s="196" t="s">
        <v>18</v>
      </c>
      <c r="J6296" s="196" t="s">
        <v>62</v>
      </c>
      <c r="K6296" s="197">
        <v>14.81</v>
      </c>
      <c r="L6296" s="196" t="s">
        <v>63</v>
      </c>
      <c r="M6296"/>
    </row>
    <row r="6297" spans="1:13" ht="13.5" hidden="1" x14ac:dyDescent="0.25">
      <c r="A6297" s="196" t="s">
        <v>6253</v>
      </c>
      <c r="B6297" s="196" t="s">
        <v>6254</v>
      </c>
      <c r="C6297" s="196" t="s">
        <v>6447</v>
      </c>
      <c r="D6297" s="196" t="s">
        <v>6448</v>
      </c>
      <c r="E6297" s="197" t="s">
        <v>11</v>
      </c>
      <c r="F6297" s="196" t="s">
        <v>11</v>
      </c>
      <c r="G6297" s="196">
        <v>97120</v>
      </c>
      <c r="H6297" s="196" t="s">
        <v>6480</v>
      </c>
      <c r="I6297" s="196" t="s">
        <v>18</v>
      </c>
      <c r="J6297" s="196" t="s">
        <v>62</v>
      </c>
      <c r="K6297" s="197">
        <v>9.6199999999999992</v>
      </c>
      <c r="L6297" s="196" t="s">
        <v>63</v>
      </c>
      <c r="M6297"/>
    </row>
    <row r="6298" spans="1:13" ht="13.5" hidden="1" x14ac:dyDescent="0.25">
      <c r="A6298" s="196" t="s">
        <v>6253</v>
      </c>
      <c r="B6298" s="196" t="s">
        <v>6254</v>
      </c>
      <c r="C6298" s="196" t="s">
        <v>6447</v>
      </c>
      <c r="D6298" s="196" t="s">
        <v>6448</v>
      </c>
      <c r="E6298" s="197" t="s">
        <v>11</v>
      </c>
      <c r="F6298" s="196" t="s">
        <v>11</v>
      </c>
      <c r="G6298" s="196">
        <v>101167</v>
      </c>
      <c r="H6298" s="196" t="s">
        <v>6481</v>
      </c>
      <c r="I6298" s="196" t="s">
        <v>19</v>
      </c>
      <c r="J6298" s="196" t="s">
        <v>62</v>
      </c>
      <c r="K6298" s="197">
        <v>135.15</v>
      </c>
      <c r="L6298" s="196" t="s">
        <v>63</v>
      </c>
      <c r="M6298"/>
    </row>
    <row r="6299" spans="1:13" ht="13.5" hidden="1" x14ac:dyDescent="0.25">
      <c r="A6299" s="196" t="s">
        <v>6253</v>
      </c>
      <c r="B6299" s="196" t="s">
        <v>6254</v>
      </c>
      <c r="C6299" s="196" t="s">
        <v>6447</v>
      </c>
      <c r="D6299" s="196" t="s">
        <v>6448</v>
      </c>
      <c r="E6299" s="197" t="s">
        <v>11</v>
      </c>
      <c r="F6299" s="196" t="s">
        <v>11</v>
      </c>
      <c r="G6299" s="196">
        <v>101169</v>
      </c>
      <c r="H6299" s="196" t="s">
        <v>6482</v>
      </c>
      <c r="I6299" s="196" t="s">
        <v>19</v>
      </c>
      <c r="J6299" s="196" t="s">
        <v>62</v>
      </c>
      <c r="K6299" s="197">
        <v>149.78</v>
      </c>
      <c r="L6299" s="196" t="s">
        <v>63</v>
      </c>
      <c r="M6299"/>
    </row>
    <row r="6300" spans="1:13" ht="13.5" hidden="1" x14ac:dyDescent="0.25">
      <c r="A6300" s="196" t="s">
        <v>6253</v>
      </c>
      <c r="B6300" s="196" t="s">
        <v>6254</v>
      </c>
      <c r="C6300" s="196" t="s">
        <v>6447</v>
      </c>
      <c r="D6300" s="196" t="s">
        <v>6448</v>
      </c>
      <c r="E6300" s="197" t="s">
        <v>11</v>
      </c>
      <c r="F6300" s="196" t="s">
        <v>11</v>
      </c>
      <c r="G6300" s="196">
        <v>101170</v>
      </c>
      <c r="H6300" s="196" t="s">
        <v>6483</v>
      </c>
      <c r="I6300" s="196" t="s">
        <v>19</v>
      </c>
      <c r="J6300" s="196" t="s">
        <v>62</v>
      </c>
      <c r="K6300" s="197">
        <v>45.11</v>
      </c>
      <c r="L6300" s="196" t="s">
        <v>63</v>
      </c>
      <c r="M6300"/>
    </row>
    <row r="6301" spans="1:13" ht="13.5" hidden="1" x14ac:dyDescent="0.25">
      <c r="A6301" s="196" t="s">
        <v>6253</v>
      </c>
      <c r="B6301" s="196" t="s">
        <v>6254</v>
      </c>
      <c r="C6301" s="196" t="s">
        <v>6447</v>
      </c>
      <c r="D6301" s="196" t="s">
        <v>6448</v>
      </c>
      <c r="E6301" s="197" t="s">
        <v>11</v>
      </c>
      <c r="F6301" s="196" t="s">
        <v>11</v>
      </c>
      <c r="G6301" s="196">
        <v>101172</v>
      </c>
      <c r="H6301" s="196" t="s">
        <v>6484</v>
      </c>
      <c r="I6301" s="196" t="s">
        <v>19</v>
      </c>
      <c r="J6301" s="196" t="s">
        <v>62</v>
      </c>
      <c r="K6301" s="197">
        <v>69.5</v>
      </c>
      <c r="L6301" s="196" t="s">
        <v>63</v>
      </c>
      <c r="M6301"/>
    </row>
    <row r="6302" spans="1:13" ht="13.5" hidden="1" x14ac:dyDescent="0.25">
      <c r="A6302" s="196" t="s">
        <v>6253</v>
      </c>
      <c r="B6302" s="196" t="s">
        <v>6254</v>
      </c>
      <c r="C6302" s="196" t="s">
        <v>6447</v>
      </c>
      <c r="D6302" s="196" t="s">
        <v>6448</v>
      </c>
      <c r="E6302" s="197" t="s">
        <v>11</v>
      </c>
      <c r="F6302" s="196" t="s">
        <v>11</v>
      </c>
      <c r="G6302" s="196">
        <v>103904</v>
      </c>
      <c r="H6302" s="196" t="s">
        <v>6485</v>
      </c>
      <c r="I6302" s="196" t="s">
        <v>19</v>
      </c>
      <c r="J6302" s="196" t="s">
        <v>62</v>
      </c>
      <c r="K6302" s="197">
        <v>118.62</v>
      </c>
      <c r="L6302" s="196" t="s">
        <v>63</v>
      </c>
      <c r="M6302"/>
    </row>
    <row r="6303" spans="1:13" ht="13.5" hidden="1" x14ac:dyDescent="0.25">
      <c r="A6303" s="196" t="s">
        <v>6253</v>
      </c>
      <c r="B6303" s="196" t="s">
        <v>6254</v>
      </c>
      <c r="C6303" s="196" t="s">
        <v>6447</v>
      </c>
      <c r="D6303" s="196" t="s">
        <v>6448</v>
      </c>
      <c r="E6303" s="197" t="s">
        <v>11</v>
      </c>
      <c r="F6303" s="196" t="s">
        <v>11</v>
      </c>
      <c r="G6303" s="196">
        <v>103905</v>
      </c>
      <c r="H6303" s="196" t="s">
        <v>6486</v>
      </c>
      <c r="I6303" s="196" t="s">
        <v>19</v>
      </c>
      <c r="J6303" s="196" t="s">
        <v>62</v>
      </c>
      <c r="K6303" s="197">
        <v>125.09</v>
      </c>
      <c r="L6303" s="196" t="s">
        <v>63</v>
      </c>
      <c r="M6303"/>
    </row>
    <row r="6304" spans="1:13" ht="13.5" hidden="1" x14ac:dyDescent="0.25">
      <c r="A6304" s="196" t="s">
        <v>6253</v>
      </c>
      <c r="B6304" s="196" t="s">
        <v>6254</v>
      </c>
      <c r="C6304" s="196" t="s">
        <v>6447</v>
      </c>
      <c r="D6304" s="196" t="s">
        <v>6448</v>
      </c>
      <c r="E6304" s="197" t="s">
        <v>11</v>
      </c>
      <c r="F6304" s="196" t="s">
        <v>11</v>
      </c>
      <c r="G6304" s="196">
        <v>103906</v>
      </c>
      <c r="H6304" s="196" t="s">
        <v>6487</v>
      </c>
      <c r="I6304" s="196" t="s">
        <v>19</v>
      </c>
      <c r="J6304" s="196" t="s">
        <v>62</v>
      </c>
      <c r="K6304" s="197">
        <v>155.52000000000001</v>
      </c>
      <c r="L6304" s="196" t="s">
        <v>63</v>
      </c>
      <c r="M6304"/>
    </row>
    <row r="6305" spans="1:13" ht="13.5" hidden="1" x14ac:dyDescent="0.25">
      <c r="A6305" s="196" t="s">
        <v>6253</v>
      </c>
      <c r="B6305" s="196" t="s">
        <v>6254</v>
      </c>
      <c r="C6305" s="196" t="s">
        <v>6447</v>
      </c>
      <c r="D6305" s="196" t="s">
        <v>6448</v>
      </c>
      <c r="E6305" s="197" t="s">
        <v>11</v>
      </c>
      <c r="F6305" s="196" t="s">
        <v>11</v>
      </c>
      <c r="G6305" s="196">
        <v>103907</v>
      </c>
      <c r="H6305" s="196" t="s">
        <v>6488</v>
      </c>
      <c r="I6305" s="196" t="s">
        <v>19</v>
      </c>
      <c r="J6305" s="196" t="s">
        <v>62</v>
      </c>
      <c r="K6305" s="197">
        <v>132.02000000000001</v>
      </c>
      <c r="L6305" s="196" t="s">
        <v>63</v>
      </c>
      <c r="M6305"/>
    </row>
    <row r="6306" spans="1:13" ht="13.5" hidden="1" x14ac:dyDescent="0.25">
      <c r="A6306" s="196" t="s">
        <v>6253</v>
      </c>
      <c r="B6306" s="196" t="s">
        <v>6254</v>
      </c>
      <c r="C6306" s="196" t="s">
        <v>6447</v>
      </c>
      <c r="D6306" s="196" t="s">
        <v>6448</v>
      </c>
      <c r="E6306" s="197" t="s">
        <v>11</v>
      </c>
      <c r="F6306" s="196" t="s">
        <v>11</v>
      </c>
      <c r="G6306" s="196">
        <v>103908</v>
      </c>
      <c r="H6306" s="196" t="s">
        <v>6489</v>
      </c>
      <c r="I6306" s="196" t="s">
        <v>19</v>
      </c>
      <c r="J6306" s="196" t="s">
        <v>62</v>
      </c>
      <c r="K6306" s="197">
        <v>147.57</v>
      </c>
      <c r="L6306" s="196" t="s">
        <v>63</v>
      </c>
      <c r="M6306"/>
    </row>
    <row r="6307" spans="1:13" ht="13.5" hidden="1" x14ac:dyDescent="0.25">
      <c r="A6307" s="196" t="s">
        <v>6253</v>
      </c>
      <c r="B6307" s="196" t="s">
        <v>6254</v>
      </c>
      <c r="C6307" s="196" t="s">
        <v>6447</v>
      </c>
      <c r="D6307" s="196" t="s">
        <v>6448</v>
      </c>
      <c r="E6307" s="197" t="s">
        <v>11</v>
      </c>
      <c r="F6307" s="196" t="s">
        <v>11</v>
      </c>
      <c r="G6307" s="196">
        <v>103909</v>
      </c>
      <c r="H6307" s="196" t="s">
        <v>6490</v>
      </c>
      <c r="I6307" s="196" t="s">
        <v>19</v>
      </c>
      <c r="J6307" s="196" t="s">
        <v>62</v>
      </c>
      <c r="K6307" s="197">
        <v>168.17</v>
      </c>
      <c r="L6307" s="196" t="s">
        <v>63</v>
      </c>
      <c r="M6307"/>
    </row>
    <row r="6308" spans="1:13" ht="13.5" hidden="1" x14ac:dyDescent="0.25">
      <c r="A6308" s="196" t="s">
        <v>6253</v>
      </c>
      <c r="B6308" s="196" t="s">
        <v>6254</v>
      </c>
      <c r="C6308" s="196" t="s">
        <v>6447</v>
      </c>
      <c r="D6308" s="196" t="s">
        <v>6448</v>
      </c>
      <c r="E6308" s="197" t="s">
        <v>11</v>
      </c>
      <c r="F6308" s="196" t="s">
        <v>11</v>
      </c>
      <c r="G6308" s="196">
        <v>103911</v>
      </c>
      <c r="H6308" s="196" t="s">
        <v>6491</v>
      </c>
      <c r="I6308" s="196" t="s">
        <v>19</v>
      </c>
      <c r="J6308" s="196" t="s">
        <v>62</v>
      </c>
      <c r="K6308" s="197">
        <v>191.77</v>
      </c>
      <c r="L6308" s="196" t="s">
        <v>63</v>
      </c>
      <c r="M6308"/>
    </row>
    <row r="6309" spans="1:13" ht="13.5" hidden="1" x14ac:dyDescent="0.25">
      <c r="A6309" s="196" t="s">
        <v>6253</v>
      </c>
      <c r="B6309" s="196" t="s">
        <v>6254</v>
      </c>
      <c r="C6309" s="196" t="s">
        <v>6447</v>
      </c>
      <c r="D6309" s="196" t="s">
        <v>6448</v>
      </c>
      <c r="E6309" s="197" t="s">
        <v>11</v>
      </c>
      <c r="F6309" s="196" t="s">
        <v>11</v>
      </c>
      <c r="G6309" s="196">
        <v>103912</v>
      </c>
      <c r="H6309" s="196" t="s">
        <v>6492</v>
      </c>
      <c r="I6309" s="196" t="s">
        <v>19</v>
      </c>
      <c r="J6309" s="196" t="s">
        <v>62</v>
      </c>
      <c r="K6309" s="197">
        <v>211.86</v>
      </c>
      <c r="L6309" s="196" t="s">
        <v>63</v>
      </c>
      <c r="M6309"/>
    </row>
    <row r="6310" spans="1:13" ht="13.5" hidden="1" x14ac:dyDescent="0.25">
      <c r="A6310" s="196" t="s">
        <v>6253</v>
      </c>
      <c r="B6310" s="196" t="s">
        <v>6254</v>
      </c>
      <c r="C6310" s="196" t="s">
        <v>6447</v>
      </c>
      <c r="D6310" s="196" t="s">
        <v>6448</v>
      </c>
      <c r="E6310" s="197" t="s">
        <v>11</v>
      </c>
      <c r="F6310" s="196" t="s">
        <v>11</v>
      </c>
      <c r="G6310" s="196">
        <v>103913</v>
      </c>
      <c r="H6310" s="196" t="s">
        <v>6493</v>
      </c>
      <c r="I6310" s="196" t="s">
        <v>19</v>
      </c>
      <c r="J6310" s="196" t="s">
        <v>62</v>
      </c>
      <c r="K6310" s="197">
        <v>112.68</v>
      </c>
      <c r="L6310" s="196" t="s">
        <v>63</v>
      </c>
      <c r="M6310"/>
    </row>
    <row r="6311" spans="1:13" ht="13.5" hidden="1" x14ac:dyDescent="0.25">
      <c r="A6311" s="196" t="s">
        <v>6253</v>
      </c>
      <c r="B6311" s="196" t="s">
        <v>6254</v>
      </c>
      <c r="C6311" s="196" t="s">
        <v>6447</v>
      </c>
      <c r="D6311" s="196" t="s">
        <v>6448</v>
      </c>
      <c r="E6311" s="197" t="s">
        <v>11</v>
      </c>
      <c r="F6311" s="196" t="s">
        <v>11</v>
      </c>
      <c r="G6311" s="196">
        <v>103914</v>
      </c>
      <c r="H6311" s="196" t="s">
        <v>6494</v>
      </c>
      <c r="I6311" s="196" t="s">
        <v>19</v>
      </c>
      <c r="J6311" s="196" t="s">
        <v>62</v>
      </c>
      <c r="K6311" s="197">
        <v>131.29</v>
      </c>
      <c r="L6311" s="196" t="s">
        <v>63</v>
      </c>
      <c r="M6311"/>
    </row>
    <row r="6312" spans="1:13" ht="13.5" hidden="1" x14ac:dyDescent="0.25">
      <c r="A6312" s="196" t="s">
        <v>6253</v>
      </c>
      <c r="B6312" s="196" t="s">
        <v>6254</v>
      </c>
      <c r="C6312" s="196" t="s">
        <v>6447</v>
      </c>
      <c r="D6312" s="196" t="s">
        <v>6448</v>
      </c>
      <c r="E6312" s="197" t="s">
        <v>11</v>
      </c>
      <c r="F6312" s="196" t="s">
        <v>11</v>
      </c>
      <c r="G6312" s="196">
        <v>103915</v>
      </c>
      <c r="H6312" s="196" t="s">
        <v>6495</v>
      </c>
      <c r="I6312" s="196" t="s">
        <v>19</v>
      </c>
      <c r="J6312" s="196" t="s">
        <v>62</v>
      </c>
      <c r="K6312" s="197">
        <v>143.15</v>
      </c>
      <c r="L6312" s="196" t="s">
        <v>63</v>
      </c>
      <c r="M6312"/>
    </row>
    <row r="6313" spans="1:13" ht="13.5" hidden="1" x14ac:dyDescent="0.25">
      <c r="A6313" s="196" t="s">
        <v>6253</v>
      </c>
      <c r="B6313" s="196" t="s">
        <v>6254</v>
      </c>
      <c r="C6313" s="196" t="s">
        <v>6447</v>
      </c>
      <c r="D6313" s="196" t="s">
        <v>6448</v>
      </c>
      <c r="E6313" s="197" t="s">
        <v>11</v>
      </c>
      <c r="F6313" s="196" t="s">
        <v>11</v>
      </c>
      <c r="G6313" s="196">
        <v>103916</v>
      </c>
      <c r="H6313" s="196" t="s">
        <v>6496</v>
      </c>
      <c r="I6313" s="196" t="s">
        <v>19</v>
      </c>
      <c r="J6313" s="196" t="s">
        <v>62</v>
      </c>
      <c r="K6313" s="197">
        <v>163.91</v>
      </c>
      <c r="L6313" s="196" t="s">
        <v>63</v>
      </c>
      <c r="M6313"/>
    </row>
    <row r="6314" spans="1:13" ht="13.5" hidden="1" x14ac:dyDescent="0.25">
      <c r="A6314" s="196" t="s">
        <v>6253</v>
      </c>
      <c r="B6314" s="196" t="s">
        <v>6254</v>
      </c>
      <c r="C6314" s="196" t="s">
        <v>6447</v>
      </c>
      <c r="D6314" s="196" t="s">
        <v>6448</v>
      </c>
      <c r="E6314" s="197" t="s">
        <v>11</v>
      </c>
      <c r="F6314" s="196" t="s">
        <v>11</v>
      </c>
      <c r="G6314" s="196">
        <v>103917</v>
      </c>
      <c r="H6314" s="196" t="s">
        <v>6497</v>
      </c>
      <c r="I6314" s="196" t="s">
        <v>19</v>
      </c>
      <c r="J6314" s="196" t="s">
        <v>62</v>
      </c>
      <c r="K6314" s="197">
        <v>188.37</v>
      </c>
      <c r="L6314" s="196" t="s">
        <v>63</v>
      </c>
      <c r="M6314"/>
    </row>
    <row r="6315" spans="1:13" ht="13.5" hidden="1" x14ac:dyDescent="0.25">
      <c r="A6315" s="196" t="s">
        <v>6253</v>
      </c>
      <c r="B6315" s="196" t="s">
        <v>6254</v>
      </c>
      <c r="C6315" s="196" t="s">
        <v>6447</v>
      </c>
      <c r="D6315" s="196" t="s">
        <v>6448</v>
      </c>
      <c r="E6315" s="197" t="s">
        <v>11</v>
      </c>
      <c r="F6315" s="196" t="s">
        <v>11</v>
      </c>
      <c r="G6315" s="196">
        <v>103918</v>
      </c>
      <c r="H6315" s="196" t="s">
        <v>6498</v>
      </c>
      <c r="I6315" s="196" t="s">
        <v>19</v>
      </c>
      <c r="J6315" s="196" t="s">
        <v>62</v>
      </c>
      <c r="K6315" s="197">
        <v>199.03</v>
      </c>
      <c r="L6315" s="196" t="s">
        <v>63</v>
      </c>
      <c r="M6315"/>
    </row>
    <row r="6316" spans="1:13" ht="13.5" hidden="1" x14ac:dyDescent="0.25">
      <c r="A6316" s="196" t="s">
        <v>6253</v>
      </c>
      <c r="B6316" s="196" t="s">
        <v>6254</v>
      </c>
      <c r="C6316" s="196" t="s">
        <v>6447</v>
      </c>
      <c r="D6316" s="196" t="s">
        <v>6448</v>
      </c>
      <c r="E6316" s="197" t="s">
        <v>11</v>
      </c>
      <c r="F6316" s="196" t="s">
        <v>11</v>
      </c>
      <c r="G6316" s="196">
        <v>104432</v>
      </c>
      <c r="H6316" s="196" t="s">
        <v>6499</v>
      </c>
      <c r="I6316" s="196" t="s">
        <v>19</v>
      </c>
      <c r="J6316" s="196" t="s">
        <v>62</v>
      </c>
      <c r="K6316" s="197">
        <v>102.82</v>
      </c>
      <c r="L6316" s="196" t="s">
        <v>63</v>
      </c>
      <c r="M6316"/>
    </row>
    <row r="6317" spans="1:13" ht="13.5" hidden="1" x14ac:dyDescent="0.25">
      <c r="A6317" s="196" t="s">
        <v>6253</v>
      </c>
      <c r="B6317" s="196" t="s">
        <v>6254</v>
      </c>
      <c r="C6317" s="196" t="s">
        <v>6447</v>
      </c>
      <c r="D6317" s="196" t="s">
        <v>6448</v>
      </c>
      <c r="E6317" s="197" t="s">
        <v>11</v>
      </c>
      <c r="F6317" s="196" t="s">
        <v>11</v>
      </c>
      <c r="G6317" s="196">
        <v>104433</v>
      </c>
      <c r="H6317" s="196" t="s">
        <v>6500</v>
      </c>
      <c r="I6317" s="196" t="s">
        <v>19</v>
      </c>
      <c r="J6317" s="196" t="s">
        <v>62</v>
      </c>
      <c r="K6317" s="197">
        <v>88.24</v>
      </c>
      <c r="L6317" s="196" t="s">
        <v>63</v>
      </c>
      <c r="M6317"/>
    </row>
    <row r="6318" spans="1:13" ht="13.5" hidden="1" x14ac:dyDescent="0.25">
      <c r="A6318" s="196" t="s">
        <v>6253</v>
      </c>
      <c r="B6318" s="196" t="s">
        <v>6254</v>
      </c>
      <c r="C6318" s="196" t="s">
        <v>6501</v>
      </c>
      <c r="D6318" s="196" t="s">
        <v>6502</v>
      </c>
      <c r="E6318" s="197" t="s">
        <v>11</v>
      </c>
      <c r="F6318" s="196" t="s">
        <v>11</v>
      </c>
      <c r="G6318" s="196">
        <v>103689</v>
      </c>
      <c r="H6318" s="196" t="s">
        <v>6503</v>
      </c>
      <c r="I6318" s="196" t="s">
        <v>19</v>
      </c>
      <c r="J6318" s="196" t="s">
        <v>62</v>
      </c>
      <c r="K6318" s="197">
        <v>470.5</v>
      </c>
      <c r="L6318" s="196" t="s">
        <v>63</v>
      </c>
      <c r="M6318"/>
    </row>
    <row r="6319" spans="1:13" ht="13.5" hidden="1" x14ac:dyDescent="0.25">
      <c r="A6319" s="196" t="s">
        <v>6253</v>
      </c>
      <c r="B6319" s="196" t="s">
        <v>6254</v>
      </c>
      <c r="C6319" s="196" t="s">
        <v>6501</v>
      </c>
      <c r="D6319" s="196" t="s">
        <v>6502</v>
      </c>
      <c r="E6319" s="197" t="s">
        <v>11</v>
      </c>
      <c r="F6319" s="196" t="s">
        <v>11</v>
      </c>
      <c r="G6319" s="196">
        <v>103694</v>
      </c>
      <c r="H6319" s="196" t="s">
        <v>6504</v>
      </c>
      <c r="I6319" s="196" t="s">
        <v>96</v>
      </c>
      <c r="J6319" s="196" t="s">
        <v>62</v>
      </c>
      <c r="K6319" s="197">
        <v>113.78</v>
      </c>
      <c r="L6319" s="196" t="s">
        <v>63</v>
      </c>
      <c r="M6319"/>
    </row>
    <row r="6320" spans="1:13" ht="13.5" hidden="1" x14ac:dyDescent="0.25">
      <c r="A6320" s="196" t="s">
        <v>6253</v>
      </c>
      <c r="B6320" s="196" t="s">
        <v>6254</v>
      </c>
      <c r="C6320" s="196" t="s">
        <v>6501</v>
      </c>
      <c r="D6320" s="196" t="s">
        <v>6502</v>
      </c>
      <c r="E6320" s="197" t="s">
        <v>11</v>
      </c>
      <c r="F6320" s="196" t="s">
        <v>11</v>
      </c>
      <c r="G6320" s="196">
        <v>103695</v>
      </c>
      <c r="H6320" s="196" t="s">
        <v>6505</v>
      </c>
      <c r="I6320" s="196" t="s">
        <v>96</v>
      </c>
      <c r="J6320" s="196" t="s">
        <v>62</v>
      </c>
      <c r="K6320" s="197">
        <v>102.42</v>
      </c>
      <c r="L6320" s="196" t="s">
        <v>63</v>
      </c>
      <c r="M6320"/>
    </row>
    <row r="6321" spans="1:13" ht="13.5" hidden="1" x14ac:dyDescent="0.25">
      <c r="A6321" s="196" t="s">
        <v>6253</v>
      </c>
      <c r="B6321" s="196" t="s">
        <v>6254</v>
      </c>
      <c r="C6321" s="196" t="s">
        <v>6501</v>
      </c>
      <c r="D6321" s="196" t="s">
        <v>6502</v>
      </c>
      <c r="E6321" s="197" t="s">
        <v>11</v>
      </c>
      <c r="F6321" s="196" t="s">
        <v>11</v>
      </c>
      <c r="G6321" s="196">
        <v>103696</v>
      </c>
      <c r="H6321" s="196" t="s">
        <v>6506</v>
      </c>
      <c r="I6321" s="196" t="s">
        <v>96</v>
      </c>
      <c r="J6321" s="196" t="s">
        <v>62</v>
      </c>
      <c r="K6321" s="197">
        <v>150.31</v>
      </c>
      <c r="L6321" s="196" t="s">
        <v>63</v>
      </c>
      <c r="M6321"/>
    </row>
    <row r="6322" spans="1:13" ht="13.5" hidden="1" x14ac:dyDescent="0.25">
      <c r="A6322" s="196" t="s">
        <v>6253</v>
      </c>
      <c r="B6322" s="196" t="s">
        <v>6254</v>
      </c>
      <c r="C6322" s="196" t="s">
        <v>6501</v>
      </c>
      <c r="D6322" s="196" t="s">
        <v>6502</v>
      </c>
      <c r="E6322" s="197" t="s">
        <v>11</v>
      </c>
      <c r="F6322" s="196" t="s">
        <v>11</v>
      </c>
      <c r="G6322" s="196">
        <v>103697</v>
      </c>
      <c r="H6322" s="196" t="s">
        <v>6507</v>
      </c>
      <c r="I6322" s="196" t="s">
        <v>96</v>
      </c>
      <c r="J6322" s="196" t="s">
        <v>62</v>
      </c>
      <c r="K6322" s="197">
        <v>138.94999999999999</v>
      </c>
      <c r="L6322" s="196" t="s">
        <v>63</v>
      </c>
      <c r="M6322"/>
    </row>
    <row r="6323" spans="1:13" ht="13.5" hidden="1" x14ac:dyDescent="0.25">
      <c r="A6323" s="196" t="s">
        <v>6253</v>
      </c>
      <c r="B6323" s="196" t="s">
        <v>6254</v>
      </c>
      <c r="C6323" s="196" t="s">
        <v>6508</v>
      </c>
      <c r="D6323" s="196" t="s">
        <v>6509</v>
      </c>
      <c r="E6323" s="197" t="s">
        <v>11</v>
      </c>
      <c r="F6323" s="196" t="s">
        <v>11</v>
      </c>
      <c r="G6323" s="196">
        <v>95995</v>
      </c>
      <c r="H6323" s="196" t="s">
        <v>6510</v>
      </c>
      <c r="I6323" s="196" t="s">
        <v>15</v>
      </c>
      <c r="J6323" s="196" t="s">
        <v>62</v>
      </c>
      <c r="K6323" s="199">
        <v>1439.1</v>
      </c>
      <c r="L6323" s="196" t="s">
        <v>63</v>
      </c>
      <c r="M6323"/>
    </row>
    <row r="6324" spans="1:13" ht="13.5" hidden="1" x14ac:dyDescent="0.25">
      <c r="A6324" s="196" t="s">
        <v>6253</v>
      </c>
      <c r="B6324" s="196" t="s">
        <v>6254</v>
      </c>
      <c r="C6324" s="196" t="s">
        <v>6508</v>
      </c>
      <c r="D6324" s="196" t="s">
        <v>6509</v>
      </c>
      <c r="E6324" s="197" t="s">
        <v>11</v>
      </c>
      <c r="F6324" s="196" t="s">
        <v>11</v>
      </c>
      <c r="G6324" s="196">
        <v>95996</v>
      </c>
      <c r="H6324" s="196" t="s">
        <v>6511</v>
      </c>
      <c r="I6324" s="196" t="s">
        <v>15</v>
      </c>
      <c r="J6324" s="196" t="s">
        <v>62</v>
      </c>
      <c r="K6324" s="199">
        <v>1240.52</v>
      </c>
      <c r="L6324" s="196" t="s">
        <v>63</v>
      </c>
      <c r="M6324"/>
    </row>
    <row r="6325" spans="1:13" ht="13.5" hidden="1" x14ac:dyDescent="0.25">
      <c r="A6325" s="196" t="s">
        <v>6253</v>
      </c>
      <c r="B6325" s="196" t="s">
        <v>6254</v>
      </c>
      <c r="C6325" s="196" t="s">
        <v>6508</v>
      </c>
      <c r="D6325" s="196" t="s">
        <v>6509</v>
      </c>
      <c r="E6325" s="197" t="s">
        <v>11</v>
      </c>
      <c r="F6325" s="196" t="s">
        <v>11</v>
      </c>
      <c r="G6325" s="196">
        <v>96001</v>
      </c>
      <c r="H6325" s="196" t="s">
        <v>6512</v>
      </c>
      <c r="I6325" s="196" t="s">
        <v>19</v>
      </c>
      <c r="J6325" s="196" t="s">
        <v>62</v>
      </c>
      <c r="K6325" s="197">
        <v>7.84</v>
      </c>
      <c r="L6325" s="196" t="s">
        <v>63</v>
      </c>
      <c r="M6325"/>
    </row>
    <row r="6326" spans="1:13" ht="13.5" hidden="1" x14ac:dyDescent="0.25">
      <c r="A6326" s="196" t="s">
        <v>6253</v>
      </c>
      <c r="B6326" s="196" t="s">
        <v>6254</v>
      </c>
      <c r="C6326" s="196" t="s">
        <v>6508</v>
      </c>
      <c r="D6326" s="196" t="s">
        <v>6509</v>
      </c>
      <c r="E6326" s="197" t="s">
        <v>11</v>
      </c>
      <c r="F6326" s="196" t="s">
        <v>11</v>
      </c>
      <c r="G6326" s="196">
        <v>96393</v>
      </c>
      <c r="H6326" s="196" t="s">
        <v>6513</v>
      </c>
      <c r="I6326" s="196" t="s">
        <v>15</v>
      </c>
      <c r="J6326" s="196" t="s">
        <v>62</v>
      </c>
      <c r="K6326" s="197">
        <v>125.47</v>
      </c>
      <c r="L6326" s="196" t="s">
        <v>63</v>
      </c>
      <c r="M6326"/>
    </row>
    <row r="6327" spans="1:13" ht="13.5" hidden="1" x14ac:dyDescent="0.25">
      <c r="A6327" s="196" t="s">
        <v>6253</v>
      </c>
      <c r="B6327" s="196" t="s">
        <v>6254</v>
      </c>
      <c r="C6327" s="196" t="s">
        <v>6508</v>
      </c>
      <c r="D6327" s="196" t="s">
        <v>6509</v>
      </c>
      <c r="E6327" s="197" t="s">
        <v>11</v>
      </c>
      <c r="F6327" s="196" t="s">
        <v>11</v>
      </c>
      <c r="G6327" s="196">
        <v>96394</v>
      </c>
      <c r="H6327" s="196" t="s">
        <v>6514</v>
      </c>
      <c r="I6327" s="196" t="s">
        <v>15</v>
      </c>
      <c r="J6327" s="196" t="s">
        <v>62</v>
      </c>
      <c r="K6327" s="197">
        <v>178.38</v>
      </c>
      <c r="L6327" s="196" t="s">
        <v>63</v>
      </c>
      <c r="M6327"/>
    </row>
    <row r="6328" spans="1:13" ht="13.5" hidden="1" x14ac:dyDescent="0.25">
      <c r="A6328" s="196" t="s">
        <v>6253</v>
      </c>
      <c r="B6328" s="196" t="s">
        <v>6254</v>
      </c>
      <c r="C6328" s="196" t="s">
        <v>6508</v>
      </c>
      <c r="D6328" s="196" t="s">
        <v>6509</v>
      </c>
      <c r="E6328" s="197" t="s">
        <v>11</v>
      </c>
      <c r="F6328" s="196" t="s">
        <v>11</v>
      </c>
      <c r="G6328" s="196">
        <v>96395</v>
      </c>
      <c r="H6328" s="196" t="s">
        <v>6515</v>
      </c>
      <c r="I6328" s="196" t="s">
        <v>15</v>
      </c>
      <c r="J6328" s="196" t="s">
        <v>62</v>
      </c>
      <c r="K6328" s="197">
        <v>252.37</v>
      </c>
      <c r="L6328" s="196" t="s">
        <v>63</v>
      </c>
      <c r="M6328"/>
    </row>
    <row r="6329" spans="1:13" ht="13.5" hidden="1" x14ac:dyDescent="0.25">
      <c r="A6329" s="196" t="s">
        <v>6516</v>
      </c>
      <c r="B6329" s="196" t="s">
        <v>6517</v>
      </c>
      <c r="C6329" s="196" t="s">
        <v>6518</v>
      </c>
      <c r="D6329" s="196" t="s">
        <v>6519</v>
      </c>
      <c r="E6329" s="197" t="s">
        <v>11</v>
      </c>
      <c r="F6329" s="196" t="s">
        <v>11</v>
      </c>
      <c r="G6329" s="196">
        <v>88411</v>
      </c>
      <c r="H6329" s="196" t="s">
        <v>6520</v>
      </c>
      <c r="I6329" s="196" t="s">
        <v>19</v>
      </c>
      <c r="J6329" s="196" t="s">
        <v>595</v>
      </c>
      <c r="K6329" s="197">
        <v>5.34</v>
      </c>
      <c r="L6329" s="196" t="s">
        <v>63</v>
      </c>
      <c r="M6329"/>
    </row>
    <row r="6330" spans="1:13" ht="13.5" hidden="1" x14ac:dyDescent="0.25">
      <c r="A6330" s="196" t="s">
        <v>6516</v>
      </c>
      <c r="B6330" s="196" t="s">
        <v>6517</v>
      </c>
      <c r="C6330" s="196" t="s">
        <v>6518</v>
      </c>
      <c r="D6330" s="196" t="s">
        <v>6519</v>
      </c>
      <c r="E6330" s="197" t="s">
        <v>11</v>
      </c>
      <c r="F6330" s="196" t="s">
        <v>11</v>
      </c>
      <c r="G6330" s="196">
        <v>88412</v>
      </c>
      <c r="H6330" s="196" t="s">
        <v>6521</v>
      </c>
      <c r="I6330" s="196" t="s">
        <v>19</v>
      </c>
      <c r="J6330" s="196" t="s">
        <v>595</v>
      </c>
      <c r="K6330" s="197">
        <v>4.3099999999999996</v>
      </c>
      <c r="L6330" s="196" t="s">
        <v>63</v>
      </c>
      <c r="M6330"/>
    </row>
    <row r="6331" spans="1:13" ht="13.5" hidden="1" x14ac:dyDescent="0.25">
      <c r="A6331" s="196" t="s">
        <v>6516</v>
      </c>
      <c r="B6331" s="196" t="s">
        <v>6517</v>
      </c>
      <c r="C6331" s="196" t="s">
        <v>6518</v>
      </c>
      <c r="D6331" s="196" t="s">
        <v>6519</v>
      </c>
      <c r="E6331" s="197" t="s">
        <v>11</v>
      </c>
      <c r="F6331" s="196" t="s">
        <v>11</v>
      </c>
      <c r="G6331" s="196">
        <v>88413</v>
      </c>
      <c r="H6331" s="196" t="s">
        <v>6522</v>
      </c>
      <c r="I6331" s="196" t="s">
        <v>19</v>
      </c>
      <c r="J6331" s="196" t="s">
        <v>595</v>
      </c>
      <c r="K6331" s="197">
        <v>6.7</v>
      </c>
      <c r="L6331" s="196" t="s">
        <v>63</v>
      </c>
      <c r="M6331"/>
    </row>
    <row r="6332" spans="1:13" ht="13.5" hidden="1" x14ac:dyDescent="0.25">
      <c r="A6332" s="196" t="s">
        <v>6516</v>
      </c>
      <c r="B6332" s="196" t="s">
        <v>6517</v>
      </c>
      <c r="C6332" s="196" t="s">
        <v>6518</v>
      </c>
      <c r="D6332" s="196" t="s">
        <v>6519</v>
      </c>
      <c r="E6332" s="197" t="s">
        <v>11</v>
      </c>
      <c r="F6332" s="196" t="s">
        <v>11</v>
      </c>
      <c r="G6332" s="196">
        <v>88414</v>
      </c>
      <c r="H6332" s="196" t="s">
        <v>6523</v>
      </c>
      <c r="I6332" s="196" t="s">
        <v>19</v>
      </c>
      <c r="J6332" s="196" t="s">
        <v>595</v>
      </c>
      <c r="K6332" s="197">
        <v>7.95</v>
      </c>
      <c r="L6332" s="196" t="s">
        <v>63</v>
      </c>
      <c r="M6332"/>
    </row>
    <row r="6333" spans="1:13" ht="13.5" hidden="1" x14ac:dyDescent="0.25">
      <c r="A6333" s="196" t="s">
        <v>6516</v>
      </c>
      <c r="B6333" s="196" t="s">
        <v>6517</v>
      </c>
      <c r="C6333" s="196" t="s">
        <v>6518</v>
      </c>
      <c r="D6333" s="196" t="s">
        <v>6519</v>
      </c>
      <c r="E6333" s="197" t="s">
        <v>11</v>
      </c>
      <c r="F6333" s="196" t="s">
        <v>11</v>
      </c>
      <c r="G6333" s="196">
        <v>88415</v>
      </c>
      <c r="H6333" s="196" t="s">
        <v>6524</v>
      </c>
      <c r="I6333" s="196" t="s">
        <v>19</v>
      </c>
      <c r="J6333" s="196" t="s">
        <v>595</v>
      </c>
      <c r="K6333" s="197">
        <v>5.44</v>
      </c>
      <c r="L6333" s="196" t="s">
        <v>63</v>
      </c>
      <c r="M6333"/>
    </row>
    <row r="6334" spans="1:13" ht="13.5" hidden="1" x14ac:dyDescent="0.25">
      <c r="A6334" s="196" t="s">
        <v>6516</v>
      </c>
      <c r="B6334" s="196" t="s">
        <v>6517</v>
      </c>
      <c r="C6334" s="196" t="s">
        <v>6518</v>
      </c>
      <c r="D6334" s="196" t="s">
        <v>6519</v>
      </c>
      <c r="E6334" s="197" t="s">
        <v>11</v>
      </c>
      <c r="F6334" s="196" t="s">
        <v>11</v>
      </c>
      <c r="G6334" s="196">
        <v>88416</v>
      </c>
      <c r="H6334" s="196" t="s">
        <v>6525</v>
      </c>
      <c r="I6334" s="196" t="s">
        <v>19</v>
      </c>
      <c r="J6334" s="196" t="s">
        <v>62</v>
      </c>
      <c r="K6334" s="197">
        <v>22.65</v>
      </c>
      <c r="L6334" s="196" t="s">
        <v>63</v>
      </c>
      <c r="M6334"/>
    </row>
    <row r="6335" spans="1:13" ht="13.5" hidden="1" x14ac:dyDescent="0.25">
      <c r="A6335" s="196" t="s">
        <v>6516</v>
      </c>
      <c r="B6335" s="196" t="s">
        <v>6517</v>
      </c>
      <c r="C6335" s="196" t="s">
        <v>6518</v>
      </c>
      <c r="D6335" s="196" t="s">
        <v>6519</v>
      </c>
      <c r="E6335" s="197" t="s">
        <v>11</v>
      </c>
      <c r="F6335" s="196" t="s">
        <v>11</v>
      </c>
      <c r="G6335" s="196">
        <v>88417</v>
      </c>
      <c r="H6335" s="196" t="s">
        <v>6526</v>
      </c>
      <c r="I6335" s="196" t="s">
        <v>19</v>
      </c>
      <c r="J6335" s="196" t="s">
        <v>62</v>
      </c>
      <c r="K6335" s="197">
        <v>18.97</v>
      </c>
      <c r="L6335" s="196" t="s">
        <v>63</v>
      </c>
      <c r="M6335"/>
    </row>
    <row r="6336" spans="1:13" ht="13.5" hidden="1" x14ac:dyDescent="0.25">
      <c r="A6336" s="196" t="s">
        <v>6516</v>
      </c>
      <c r="B6336" s="196" t="s">
        <v>6517</v>
      </c>
      <c r="C6336" s="196" t="s">
        <v>6518</v>
      </c>
      <c r="D6336" s="196" t="s">
        <v>6519</v>
      </c>
      <c r="E6336" s="197" t="s">
        <v>11</v>
      </c>
      <c r="F6336" s="196" t="s">
        <v>11</v>
      </c>
      <c r="G6336" s="196">
        <v>88420</v>
      </c>
      <c r="H6336" s="196" t="s">
        <v>6527</v>
      </c>
      <c r="I6336" s="196" t="s">
        <v>19</v>
      </c>
      <c r="J6336" s="196" t="s">
        <v>62</v>
      </c>
      <c r="K6336" s="197">
        <v>26.51</v>
      </c>
      <c r="L6336" s="196" t="s">
        <v>63</v>
      </c>
      <c r="M6336"/>
    </row>
    <row r="6337" spans="1:13" ht="13.5" hidden="1" x14ac:dyDescent="0.25">
      <c r="A6337" s="196" t="s">
        <v>6516</v>
      </c>
      <c r="B6337" s="196" t="s">
        <v>6517</v>
      </c>
      <c r="C6337" s="196" t="s">
        <v>6518</v>
      </c>
      <c r="D6337" s="196" t="s">
        <v>6519</v>
      </c>
      <c r="E6337" s="197" t="s">
        <v>11</v>
      </c>
      <c r="F6337" s="196" t="s">
        <v>11</v>
      </c>
      <c r="G6337" s="196">
        <v>88421</v>
      </c>
      <c r="H6337" s="196" t="s">
        <v>6528</v>
      </c>
      <c r="I6337" s="196" t="s">
        <v>19</v>
      </c>
      <c r="J6337" s="196" t="s">
        <v>62</v>
      </c>
      <c r="K6337" s="197">
        <v>31.92</v>
      </c>
      <c r="L6337" s="196" t="s">
        <v>63</v>
      </c>
      <c r="M6337"/>
    </row>
    <row r="6338" spans="1:13" ht="13.5" hidden="1" x14ac:dyDescent="0.25">
      <c r="A6338" s="196" t="s">
        <v>6516</v>
      </c>
      <c r="B6338" s="196" t="s">
        <v>6517</v>
      </c>
      <c r="C6338" s="196" t="s">
        <v>6518</v>
      </c>
      <c r="D6338" s="196" t="s">
        <v>6519</v>
      </c>
      <c r="E6338" s="197" t="s">
        <v>11</v>
      </c>
      <c r="F6338" s="196" t="s">
        <v>11</v>
      </c>
      <c r="G6338" s="196">
        <v>88423</v>
      </c>
      <c r="H6338" s="196" t="s">
        <v>6529</v>
      </c>
      <c r="I6338" s="196" t="s">
        <v>19</v>
      </c>
      <c r="J6338" s="196" t="s">
        <v>62</v>
      </c>
      <c r="K6338" s="197">
        <v>22.74</v>
      </c>
      <c r="L6338" s="196" t="s">
        <v>63</v>
      </c>
      <c r="M6338"/>
    </row>
    <row r="6339" spans="1:13" ht="13.5" hidden="1" x14ac:dyDescent="0.25">
      <c r="A6339" s="196" t="s">
        <v>6516</v>
      </c>
      <c r="B6339" s="196" t="s">
        <v>6517</v>
      </c>
      <c r="C6339" s="196" t="s">
        <v>6518</v>
      </c>
      <c r="D6339" s="196" t="s">
        <v>6519</v>
      </c>
      <c r="E6339" s="197" t="s">
        <v>11</v>
      </c>
      <c r="F6339" s="196" t="s">
        <v>11</v>
      </c>
      <c r="G6339" s="196">
        <v>88424</v>
      </c>
      <c r="H6339" s="196" t="s">
        <v>6530</v>
      </c>
      <c r="I6339" s="196" t="s">
        <v>19</v>
      </c>
      <c r="J6339" s="196" t="s">
        <v>62</v>
      </c>
      <c r="K6339" s="197">
        <v>26.91</v>
      </c>
      <c r="L6339" s="196" t="s">
        <v>63</v>
      </c>
      <c r="M6339"/>
    </row>
    <row r="6340" spans="1:13" ht="13.5" hidden="1" x14ac:dyDescent="0.25">
      <c r="A6340" s="196" t="s">
        <v>6516</v>
      </c>
      <c r="B6340" s="196" t="s">
        <v>6517</v>
      </c>
      <c r="C6340" s="196" t="s">
        <v>6518</v>
      </c>
      <c r="D6340" s="196" t="s">
        <v>6519</v>
      </c>
      <c r="E6340" s="197" t="s">
        <v>11</v>
      </c>
      <c r="F6340" s="196" t="s">
        <v>11</v>
      </c>
      <c r="G6340" s="196">
        <v>88426</v>
      </c>
      <c r="H6340" s="196" t="s">
        <v>6531</v>
      </c>
      <c r="I6340" s="196" t="s">
        <v>19</v>
      </c>
      <c r="J6340" s="196" t="s">
        <v>62</v>
      </c>
      <c r="K6340" s="197">
        <v>21.27</v>
      </c>
      <c r="L6340" s="196" t="s">
        <v>63</v>
      </c>
      <c r="M6340"/>
    </row>
    <row r="6341" spans="1:13" ht="13.5" hidden="1" x14ac:dyDescent="0.25">
      <c r="A6341" s="196" t="s">
        <v>6516</v>
      </c>
      <c r="B6341" s="196" t="s">
        <v>6517</v>
      </c>
      <c r="C6341" s="196" t="s">
        <v>6518</v>
      </c>
      <c r="D6341" s="196" t="s">
        <v>6519</v>
      </c>
      <c r="E6341" s="197" t="s">
        <v>11</v>
      </c>
      <c r="F6341" s="196" t="s">
        <v>11</v>
      </c>
      <c r="G6341" s="196">
        <v>88428</v>
      </c>
      <c r="H6341" s="196" t="s">
        <v>6532</v>
      </c>
      <c r="I6341" s="196" t="s">
        <v>19</v>
      </c>
      <c r="J6341" s="196" t="s">
        <v>62</v>
      </c>
      <c r="K6341" s="197">
        <v>34.69</v>
      </c>
      <c r="L6341" s="196" t="s">
        <v>63</v>
      </c>
      <c r="M6341"/>
    </row>
    <row r="6342" spans="1:13" ht="13.5" hidden="1" x14ac:dyDescent="0.25">
      <c r="A6342" s="196" t="s">
        <v>6516</v>
      </c>
      <c r="B6342" s="196" t="s">
        <v>6517</v>
      </c>
      <c r="C6342" s="196" t="s">
        <v>6518</v>
      </c>
      <c r="D6342" s="196" t="s">
        <v>6519</v>
      </c>
      <c r="E6342" s="197" t="s">
        <v>11</v>
      </c>
      <c r="F6342" s="196" t="s">
        <v>11</v>
      </c>
      <c r="G6342" s="196">
        <v>88429</v>
      </c>
      <c r="H6342" s="196" t="s">
        <v>6533</v>
      </c>
      <c r="I6342" s="196" t="s">
        <v>19</v>
      </c>
      <c r="J6342" s="196" t="s">
        <v>62</v>
      </c>
      <c r="K6342" s="197">
        <v>41.45</v>
      </c>
      <c r="L6342" s="196" t="s">
        <v>63</v>
      </c>
      <c r="M6342"/>
    </row>
    <row r="6343" spans="1:13" ht="13.5" hidden="1" x14ac:dyDescent="0.25">
      <c r="A6343" s="196" t="s">
        <v>6516</v>
      </c>
      <c r="B6343" s="196" t="s">
        <v>6517</v>
      </c>
      <c r="C6343" s="196" t="s">
        <v>6518</v>
      </c>
      <c r="D6343" s="196" t="s">
        <v>6519</v>
      </c>
      <c r="E6343" s="197" t="s">
        <v>11</v>
      </c>
      <c r="F6343" s="196" t="s">
        <v>11</v>
      </c>
      <c r="G6343" s="196">
        <v>88431</v>
      </c>
      <c r="H6343" s="196" t="s">
        <v>6534</v>
      </c>
      <c r="I6343" s="196" t="s">
        <v>19</v>
      </c>
      <c r="J6343" s="196" t="s">
        <v>62</v>
      </c>
      <c r="K6343" s="197">
        <v>27.54</v>
      </c>
      <c r="L6343" s="196" t="s">
        <v>63</v>
      </c>
      <c r="M6343"/>
    </row>
    <row r="6344" spans="1:13" ht="13.5" hidden="1" x14ac:dyDescent="0.25">
      <c r="A6344" s="196" t="s">
        <v>6516</v>
      </c>
      <c r="B6344" s="196" t="s">
        <v>6517</v>
      </c>
      <c r="C6344" s="196" t="s">
        <v>6518</v>
      </c>
      <c r="D6344" s="196" t="s">
        <v>6519</v>
      </c>
      <c r="E6344" s="197" t="s">
        <v>11</v>
      </c>
      <c r="F6344" s="196" t="s">
        <v>11</v>
      </c>
      <c r="G6344" s="196">
        <v>88432</v>
      </c>
      <c r="H6344" s="196" t="s">
        <v>6535</v>
      </c>
      <c r="I6344" s="196" t="s">
        <v>19</v>
      </c>
      <c r="J6344" s="196" t="s">
        <v>62</v>
      </c>
      <c r="K6344" s="197">
        <v>35.380000000000003</v>
      </c>
      <c r="L6344" s="196" t="s">
        <v>63</v>
      </c>
      <c r="M6344"/>
    </row>
    <row r="6345" spans="1:13" ht="13.5" hidden="1" x14ac:dyDescent="0.25">
      <c r="A6345" s="196" t="s">
        <v>6516</v>
      </c>
      <c r="B6345" s="196" t="s">
        <v>6517</v>
      </c>
      <c r="C6345" s="196" t="s">
        <v>6518</v>
      </c>
      <c r="D6345" s="196" t="s">
        <v>6519</v>
      </c>
      <c r="E6345" s="197" t="s">
        <v>11</v>
      </c>
      <c r="F6345" s="196" t="s">
        <v>11</v>
      </c>
      <c r="G6345" s="196">
        <v>88484</v>
      </c>
      <c r="H6345" s="196" t="s">
        <v>6536</v>
      </c>
      <c r="I6345" s="196" t="s">
        <v>19</v>
      </c>
      <c r="J6345" s="196" t="s">
        <v>595</v>
      </c>
      <c r="K6345" s="197">
        <v>5.97</v>
      </c>
      <c r="L6345" s="196" t="s">
        <v>63</v>
      </c>
      <c r="M6345"/>
    </row>
    <row r="6346" spans="1:13" ht="13.5" hidden="1" x14ac:dyDescent="0.25">
      <c r="A6346" s="196" t="s">
        <v>6516</v>
      </c>
      <c r="B6346" s="196" t="s">
        <v>6517</v>
      </c>
      <c r="C6346" s="196" t="s">
        <v>6518</v>
      </c>
      <c r="D6346" s="196" t="s">
        <v>6519</v>
      </c>
      <c r="E6346" s="197" t="s">
        <v>11</v>
      </c>
      <c r="F6346" s="196" t="s">
        <v>11</v>
      </c>
      <c r="G6346" s="196">
        <v>88485</v>
      </c>
      <c r="H6346" s="196" t="s">
        <v>6537</v>
      </c>
      <c r="I6346" s="196" t="s">
        <v>19</v>
      </c>
      <c r="J6346" s="196" t="s">
        <v>595</v>
      </c>
      <c r="K6346" s="197">
        <v>4.8</v>
      </c>
      <c r="L6346" s="196" t="s">
        <v>63</v>
      </c>
      <c r="M6346"/>
    </row>
    <row r="6347" spans="1:13" ht="13.5" hidden="1" x14ac:dyDescent="0.25">
      <c r="A6347" s="196" t="s">
        <v>6516</v>
      </c>
      <c r="B6347" s="196" t="s">
        <v>6517</v>
      </c>
      <c r="C6347" s="196" t="s">
        <v>6518</v>
      </c>
      <c r="D6347" s="196" t="s">
        <v>6519</v>
      </c>
      <c r="E6347" s="197" t="s">
        <v>11</v>
      </c>
      <c r="F6347" s="196" t="s">
        <v>11</v>
      </c>
      <c r="G6347" s="196">
        <v>88488</v>
      </c>
      <c r="H6347" s="196" t="s">
        <v>6538</v>
      </c>
      <c r="I6347" s="196" t="s">
        <v>19</v>
      </c>
      <c r="J6347" s="196" t="s">
        <v>595</v>
      </c>
      <c r="K6347" s="197">
        <v>17.28</v>
      </c>
      <c r="L6347" s="196" t="s">
        <v>63</v>
      </c>
      <c r="M6347"/>
    </row>
    <row r="6348" spans="1:13" ht="13.5" hidden="1" x14ac:dyDescent="0.25">
      <c r="A6348" s="196" t="s">
        <v>6516</v>
      </c>
      <c r="B6348" s="196" t="s">
        <v>6517</v>
      </c>
      <c r="C6348" s="196" t="s">
        <v>6518</v>
      </c>
      <c r="D6348" s="196" t="s">
        <v>6519</v>
      </c>
      <c r="E6348" s="197" t="s">
        <v>11</v>
      </c>
      <c r="F6348" s="196" t="s">
        <v>11</v>
      </c>
      <c r="G6348" s="196">
        <v>88489</v>
      </c>
      <c r="H6348" s="196" t="s">
        <v>6539</v>
      </c>
      <c r="I6348" s="196" t="s">
        <v>19</v>
      </c>
      <c r="J6348" s="196" t="s">
        <v>595</v>
      </c>
      <c r="K6348" s="197">
        <v>14.4</v>
      </c>
      <c r="L6348" s="196" t="s">
        <v>63</v>
      </c>
      <c r="M6348"/>
    </row>
    <row r="6349" spans="1:13" ht="13.5" hidden="1" x14ac:dyDescent="0.25">
      <c r="A6349" s="196" t="s">
        <v>6516</v>
      </c>
      <c r="B6349" s="196" t="s">
        <v>6517</v>
      </c>
      <c r="C6349" s="196" t="s">
        <v>6518</v>
      </c>
      <c r="D6349" s="196" t="s">
        <v>6519</v>
      </c>
      <c r="E6349" s="197" t="s">
        <v>11</v>
      </c>
      <c r="F6349" s="196" t="s">
        <v>11</v>
      </c>
      <c r="G6349" s="196">
        <v>88494</v>
      </c>
      <c r="H6349" s="196" t="s">
        <v>6540</v>
      </c>
      <c r="I6349" s="196" t="s">
        <v>19</v>
      </c>
      <c r="J6349" s="196" t="s">
        <v>62</v>
      </c>
      <c r="K6349" s="197">
        <v>25.52</v>
      </c>
      <c r="L6349" s="196" t="s">
        <v>63</v>
      </c>
      <c r="M6349"/>
    </row>
    <row r="6350" spans="1:13" ht="13.5" hidden="1" x14ac:dyDescent="0.25">
      <c r="A6350" s="196" t="s">
        <v>6516</v>
      </c>
      <c r="B6350" s="196" t="s">
        <v>6517</v>
      </c>
      <c r="C6350" s="196" t="s">
        <v>6518</v>
      </c>
      <c r="D6350" s="196" t="s">
        <v>6519</v>
      </c>
      <c r="E6350" s="197" t="s">
        <v>11</v>
      </c>
      <c r="F6350" s="196" t="s">
        <v>11</v>
      </c>
      <c r="G6350" s="196">
        <v>88495</v>
      </c>
      <c r="H6350" s="196" t="s">
        <v>6541</v>
      </c>
      <c r="I6350" s="196" t="s">
        <v>19</v>
      </c>
      <c r="J6350" s="196" t="s">
        <v>62</v>
      </c>
      <c r="K6350" s="197">
        <v>13.77</v>
      </c>
      <c r="L6350" s="196" t="s">
        <v>63</v>
      </c>
      <c r="M6350"/>
    </row>
    <row r="6351" spans="1:13" ht="13.5" hidden="1" x14ac:dyDescent="0.25">
      <c r="A6351" s="196" t="s">
        <v>6516</v>
      </c>
      <c r="B6351" s="196" t="s">
        <v>6517</v>
      </c>
      <c r="C6351" s="196" t="s">
        <v>6518</v>
      </c>
      <c r="D6351" s="196" t="s">
        <v>6519</v>
      </c>
      <c r="E6351" s="197" t="s">
        <v>11</v>
      </c>
      <c r="F6351" s="196" t="s">
        <v>11</v>
      </c>
      <c r="G6351" s="196">
        <v>88496</v>
      </c>
      <c r="H6351" s="196" t="s">
        <v>6542</v>
      </c>
      <c r="I6351" s="196" t="s">
        <v>19</v>
      </c>
      <c r="J6351" s="196" t="s">
        <v>62</v>
      </c>
      <c r="K6351" s="197">
        <v>38.46</v>
      </c>
      <c r="L6351" s="196" t="s">
        <v>63</v>
      </c>
      <c r="M6351"/>
    </row>
    <row r="6352" spans="1:13" ht="13.5" hidden="1" x14ac:dyDescent="0.25">
      <c r="A6352" s="196" t="s">
        <v>6516</v>
      </c>
      <c r="B6352" s="196" t="s">
        <v>6517</v>
      </c>
      <c r="C6352" s="196" t="s">
        <v>6518</v>
      </c>
      <c r="D6352" s="196" t="s">
        <v>6519</v>
      </c>
      <c r="E6352" s="197" t="s">
        <v>11</v>
      </c>
      <c r="F6352" s="196" t="s">
        <v>11</v>
      </c>
      <c r="G6352" s="196">
        <v>88497</v>
      </c>
      <c r="H6352" s="196" t="s">
        <v>6543</v>
      </c>
      <c r="I6352" s="196" t="s">
        <v>19</v>
      </c>
      <c r="J6352" s="196" t="s">
        <v>62</v>
      </c>
      <c r="K6352" s="197">
        <v>21.23</v>
      </c>
      <c r="L6352" s="196" t="s">
        <v>63</v>
      </c>
      <c r="M6352"/>
    </row>
    <row r="6353" spans="1:13" ht="13.5" hidden="1" x14ac:dyDescent="0.25">
      <c r="A6353" s="196" t="s">
        <v>6516</v>
      </c>
      <c r="B6353" s="196" t="s">
        <v>6517</v>
      </c>
      <c r="C6353" s="196" t="s">
        <v>6518</v>
      </c>
      <c r="D6353" s="196" t="s">
        <v>6519</v>
      </c>
      <c r="E6353" s="197" t="s">
        <v>11</v>
      </c>
      <c r="F6353" s="196" t="s">
        <v>11</v>
      </c>
      <c r="G6353" s="196">
        <v>95305</v>
      </c>
      <c r="H6353" s="196" t="s">
        <v>6544</v>
      </c>
      <c r="I6353" s="196" t="s">
        <v>19</v>
      </c>
      <c r="J6353" s="196" t="s">
        <v>62</v>
      </c>
      <c r="K6353" s="197">
        <v>15.09</v>
      </c>
      <c r="L6353" s="196" t="s">
        <v>63</v>
      </c>
      <c r="M6353"/>
    </row>
    <row r="6354" spans="1:13" ht="13.5" hidden="1" x14ac:dyDescent="0.25">
      <c r="A6354" s="196" t="s">
        <v>6516</v>
      </c>
      <c r="B6354" s="196" t="s">
        <v>6517</v>
      </c>
      <c r="C6354" s="196" t="s">
        <v>6518</v>
      </c>
      <c r="D6354" s="196" t="s">
        <v>6519</v>
      </c>
      <c r="E6354" s="197" t="s">
        <v>11</v>
      </c>
      <c r="F6354" s="196" t="s">
        <v>11</v>
      </c>
      <c r="G6354" s="196">
        <v>95306</v>
      </c>
      <c r="H6354" s="196" t="s">
        <v>6545</v>
      </c>
      <c r="I6354" s="196" t="s">
        <v>19</v>
      </c>
      <c r="J6354" s="196" t="s">
        <v>62</v>
      </c>
      <c r="K6354" s="197">
        <v>17.82</v>
      </c>
      <c r="L6354" s="196" t="s">
        <v>63</v>
      </c>
      <c r="M6354"/>
    </row>
    <row r="6355" spans="1:13" ht="13.5" hidden="1" x14ac:dyDescent="0.25">
      <c r="A6355" s="196" t="s">
        <v>6516</v>
      </c>
      <c r="B6355" s="196" t="s">
        <v>6517</v>
      </c>
      <c r="C6355" s="196" t="s">
        <v>6518</v>
      </c>
      <c r="D6355" s="196" t="s">
        <v>6519</v>
      </c>
      <c r="E6355" s="197" t="s">
        <v>11</v>
      </c>
      <c r="F6355" s="196" t="s">
        <v>11</v>
      </c>
      <c r="G6355" s="196">
        <v>95622</v>
      </c>
      <c r="H6355" s="196" t="s">
        <v>6546</v>
      </c>
      <c r="I6355" s="196" t="s">
        <v>19</v>
      </c>
      <c r="J6355" s="196" t="s">
        <v>595</v>
      </c>
      <c r="K6355" s="197">
        <v>16.79</v>
      </c>
      <c r="L6355" s="196" t="s">
        <v>63</v>
      </c>
      <c r="M6355"/>
    </row>
    <row r="6356" spans="1:13" ht="13.5" hidden="1" x14ac:dyDescent="0.25">
      <c r="A6356" s="196" t="s">
        <v>6516</v>
      </c>
      <c r="B6356" s="196" t="s">
        <v>6517</v>
      </c>
      <c r="C6356" s="196" t="s">
        <v>6518</v>
      </c>
      <c r="D6356" s="196" t="s">
        <v>6519</v>
      </c>
      <c r="E6356" s="197" t="s">
        <v>11</v>
      </c>
      <c r="F6356" s="196" t="s">
        <v>11</v>
      </c>
      <c r="G6356" s="196">
        <v>95623</v>
      </c>
      <c r="H6356" s="196" t="s">
        <v>6547</v>
      </c>
      <c r="I6356" s="196" t="s">
        <v>19</v>
      </c>
      <c r="J6356" s="196" t="s">
        <v>595</v>
      </c>
      <c r="K6356" s="197">
        <v>11.54</v>
      </c>
      <c r="L6356" s="196" t="s">
        <v>63</v>
      </c>
      <c r="M6356"/>
    </row>
    <row r="6357" spans="1:13" ht="13.5" hidden="1" x14ac:dyDescent="0.25">
      <c r="A6357" s="196" t="s">
        <v>6516</v>
      </c>
      <c r="B6357" s="196" t="s">
        <v>6517</v>
      </c>
      <c r="C6357" s="196" t="s">
        <v>6518</v>
      </c>
      <c r="D6357" s="196" t="s">
        <v>6519</v>
      </c>
      <c r="E6357" s="197" t="s">
        <v>11</v>
      </c>
      <c r="F6357" s="196" t="s">
        <v>11</v>
      </c>
      <c r="G6357" s="196">
        <v>95624</v>
      </c>
      <c r="H6357" s="196" t="s">
        <v>6548</v>
      </c>
      <c r="I6357" s="196" t="s">
        <v>19</v>
      </c>
      <c r="J6357" s="196" t="s">
        <v>595</v>
      </c>
      <c r="K6357" s="197">
        <v>25.94</v>
      </c>
      <c r="L6357" s="196" t="s">
        <v>63</v>
      </c>
      <c r="M6357"/>
    </row>
    <row r="6358" spans="1:13" ht="13.5" hidden="1" x14ac:dyDescent="0.25">
      <c r="A6358" s="196" t="s">
        <v>6516</v>
      </c>
      <c r="B6358" s="196" t="s">
        <v>6517</v>
      </c>
      <c r="C6358" s="196" t="s">
        <v>6518</v>
      </c>
      <c r="D6358" s="196" t="s">
        <v>6519</v>
      </c>
      <c r="E6358" s="197" t="s">
        <v>11</v>
      </c>
      <c r="F6358" s="196" t="s">
        <v>11</v>
      </c>
      <c r="G6358" s="196">
        <v>95625</v>
      </c>
      <c r="H6358" s="196" t="s">
        <v>6549</v>
      </c>
      <c r="I6358" s="196" t="s">
        <v>19</v>
      </c>
      <c r="J6358" s="196" t="s">
        <v>595</v>
      </c>
      <c r="K6358" s="197">
        <v>30.63</v>
      </c>
      <c r="L6358" s="196" t="s">
        <v>63</v>
      </c>
      <c r="M6358"/>
    </row>
    <row r="6359" spans="1:13" ht="13.5" hidden="1" x14ac:dyDescent="0.25">
      <c r="A6359" s="196" t="s">
        <v>6516</v>
      </c>
      <c r="B6359" s="196" t="s">
        <v>6517</v>
      </c>
      <c r="C6359" s="196" t="s">
        <v>6518</v>
      </c>
      <c r="D6359" s="196" t="s">
        <v>6519</v>
      </c>
      <c r="E6359" s="197" t="s">
        <v>11</v>
      </c>
      <c r="F6359" s="196" t="s">
        <v>11</v>
      </c>
      <c r="G6359" s="196">
        <v>95626</v>
      </c>
      <c r="H6359" s="196" t="s">
        <v>6550</v>
      </c>
      <c r="I6359" s="196" t="s">
        <v>19</v>
      </c>
      <c r="J6359" s="196" t="s">
        <v>595</v>
      </c>
      <c r="K6359" s="197">
        <v>17.87</v>
      </c>
      <c r="L6359" s="196" t="s">
        <v>63</v>
      </c>
      <c r="M6359"/>
    </row>
    <row r="6360" spans="1:13" ht="13.5" hidden="1" x14ac:dyDescent="0.25">
      <c r="A6360" s="196" t="s">
        <v>6516</v>
      </c>
      <c r="B6360" s="196" t="s">
        <v>6517</v>
      </c>
      <c r="C6360" s="196" t="s">
        <v>6518</v>
      </c>
      <c r="D6360" s="196" t="s">
        <v>6519</v>
      </c>
      <c r="E6360" s="197" t="s">
        <v>11</v>
      </c>
      <c r="F6360" s="196" t="s">
        <v>11</v>
      </c>
      <c r="G6360" s="196">
        <v>96126</v>
      </c>
      <c r="H6360" s="196" t="s">
        <v>6551</v>
      </c>
      <c r="I6360" s="196" t="s">
        <v>19</v>
      </c>
      <c r="J6360" s="196" t="s">
        <v>62</v>
      </c>
      <c r="K6360" s="197">
        <v>20.53</v>
      </c>
      <c r="L6360" s="196" t="s">
        <v>63</v>
      </c>
      <c r="M6360"/>
    </row>
    <row r="6361" spans="1:13" ht="13.5" hidden="1" x14ac:dyDescent="0.25">
      <c r="A6361" s="196" t="s">
        <v>6516</v>
      </c>
      <c r="B6361" s="196" t="s">
        <v>6517</v>
      </c>
      <c r="C6361" s="196" t="s">
        <v>6518</v>
      </c>
      <c r="D6361" s="196" t="s">
        <v>6519</v>
      </c>
      <c r="E6361" s="197" t="s">
        <v>11</v>
      </c>
      <c r="F6361" s="196" t="s">
        <v>11</v>
      </c>
      <c r="G6361" s="196">
        <v>96127</v>
      </c>
      <c r="H6361" s="196" t="s">
        <v>6552</v>
      </c>
      <c r="I6361" s="196" t="s">
        <v>19</v>
      </c>
      <c r="J6361" s="196" t="s">
        <v>62</v>
      </c>
      <c r="K6361" s="197">
        <v>12.92</v>
      </c>
      <c r="L6361" s="196" t="s">
        <v>63</v>
      </c>
      <c r="M6361"/>
    </row>
    <row r="6362" spans="1:13" ht="13.5" hidden="1" x14ac:dyDescent="0.25">
      <c r="A6362" s="196" t="s">
        <v>6516</v>
      </c>
      <c r="B6362" s="196" t="s">
        <v>6517</v>
      </c>
      <c r="C6362" s="196" t="s">
        <v>6518</v>
      </c>
      <c r="D6362" s="196" t="s">
        <v>6519</v>
      </c>
      <c r="E6362" s="197" t="s">
        <v>11</v>
      </c>
      <c r="F6362" s="196" t="s">
        <v>11</v>
      </c>
      <c r="G6362" s="196">
        <v>96128</v>
      </c>
      <c r="H6362" s="196" t="s">
        <v>6553</v>
      </c>
      <c r="I6362" s="196" t="s">
        <v>19</v>
      </c>
      <c r="J6362" s="196" t="s">
        <v>62</v>
      </c>
      <c r="K6362" s="197">
        <v>34.630000000000003</v>
      </c>
      <c r="L6362" s="196" t="s">
        <v>63</v>
      </c>
      <c r="M6362"/>
    </row>
    <row r="6363" spans="1:13" ht="13.5" hidden="1" x14ac:dyDescent="0.25">
      <c r="A6363" s="196" t="s">
        <v>6516</v>
      </c>
      <c r="B6363" s="196" t="s">
        <v>6517</v>
      </c>
      <c r="C6363" s="196" t="s">
        <v>6518</v>
      </c>
      <c r="D6363" s="196" t="s">
        <v>6519</v>
      </c>
      <c r="E6363" s="197" t="s">
        <v>11</v>
      </c>
      <c r="F6363" s="196" t="s">
        <v>11</v>
      </c>
      <c r="G6363" s="196">
        <v>96129</v>
      </c>
      <c r="H6363" s="196" t="s">
        <v>6554</v>
      </c>
      <c r="I6363" s="196" t="s">
        <v>19</v>
      </c>
      <c r="J6363" s="196" t="s">
        <v>62</v>
      </c>
      <c r="K6363" s="197">
        <v>40.659999999999997</v>
      </c>
      <c r="L6363" s="196" t="s">
        <v>63</v>
      </c>
      <c r="M6363"/>
    </row>
    <row r="6364" spans="1:13" ht="13.5" hidden="1" x14ac:dyDescent="0.25">
      <c r="A6364" s="196" t="s">
        <v>6516</v>
      </c>
      <c r="B6364" s="196" t="s">
        <v>6517</v>
      </c>
      <c r="C6364" s="196" t="s">
        <v>6518</v>
      </c>
      <c r="D6364" s="196" t="s">
        <v>6519</v>
      </c>
      <c r="E6364" s="197" t="s">
        <v>11</v>
      </c>
      <c r="F6364" s="196" t="s">
        <v>11</v>
      </c>
      <c r="G6364" s="196">
        <v>96130</v>
      </c>
      <c r="H6364" s="196" t="s">
        <v>6555</v>
      </c>
      <c r="I6364" s="196" t="s">
        <v>19</v>
      </c>
      <c r="J6364" s="196" t="s">
        <v>62</v>
      </c>
      <c r="K6364" s="197">
        <v>22.31</v>
      </c>
      <c r="L6364" s="196" t="s">
        <v>63</v>
      </c>
      <c r="M6364"/>
    </row>
    <row r="6365" spans="1:13" ht="13.5" hidden="1" x14ac:dyDescent="0.25">
      <c r="A6365" s="196" t="s">
        <v>6516</v>
      </c>
      <c r="B6365" s="196" t="s">
        <v>6517</v>
      </c>
      <c r="C6365" s="196" t="s">
        <v>6518</v>
      </c>
      <c r="D6365" s="196" t="s">
        <v>6519</v>
      </c>
      <c r="E6365" s="197" t="s">
        <v>11</v>
      </c>
      <c r="F6365" s="196" t="s">
        <v>11</v>
      </c>
      <c r="G6365" s="196">
        <v>96131</v>
      </c>
      <c r="H6365" s="196" t="s">
        <v>6556</v>
      </c>
      <c r="I6365" s="196" t="s">
        <v>19</v>
      </c>
      <c r="J6365" s="196" t="s">
        <v>62</v>
      </c>
      <c r="K6365" s="197">
        <v>32.04</v>
      </c>
      <c r="L6365" s="196" t="s">
        <v>63</v>
      </c>
      <c r="M6365"/>
    </row>
    <row r="6366" spans="1:13" ht="13.5" hidden="1" x14ac:dyDescent="0.25">
      <c r="A6366" s="196" t="s">
        <v>6516</v>
      </c>
      <c r="B6366" s="196" t="s">
        <v>6517</v>
      </c>
      <c r="C6366" s="196" t="s">
        <v>6518</v>
      </c>
      <c r="D6366" s="196" t="s">
        <v>6519</v>
      </c>
      <c r="E6366" s="197" t="s">
        <v>11</v>
      </c>
      <c r="F6366" s="196" t="s">
        <v>11</v>
      </c>
      <c r="G6366" s="196">
        <v>96132</v>
      </c>
      <c r="H6366" s="196" t="s">
        <v>6557</v>
      </c>
      <c r="I6366" s="196" t="s">
        <v>19</v>
      </c>
      <c r="J6366" s="196" t="s">
        <v>62</v>
      </c>
      <c r="K6366" s="197">
        <v>20.75</v>
      </c>
      <c r="L6366" s="196" t="s">
        <v>63</v>
      </c>
      <c r="M6366"/>
    </row>
    <row r="6367" spans="1:13" ht="13.5" hidden="1" x14ac:dyDescent="0.25">
      <c r="A6367" s="196" t="s">
        <v>6516</v>
      </c>
      <c r="B6367" s="196" t="s">
        <v>6517</v>
      </c>
      <c r="C6367" s="196" t="s">
        <v>6518</v>
      </c>
      <c r="D6367" s="196" t="s">
        <v>6519</v>
      </c>
      <c r="E6367" s="197" t="s">
        <v>11</v>
      </c>
      <c r="F6367" s="196" t="s">
        <v>11</v>
      </c>
      <c r="G6367" s="196">
        <v>96133</v>
      </c>
      <c r="H6367" s="196" t="s">
        <v>6558</v>
      </c>
      <c r="I6367" s="196" t="s">
        <v>19</v>
      </c>
      <c r="J6367" s="196" t="s">
        <v>62</v>
      </c>
      <c r="K6367" s="197">
        <v>52.62</v>
      </c>
      <c r="L6367" s="196" t="s">
        <v>63</v>
      </c>
      <c r="M6367"/>
    </row>
    <row r="6368" spans="1:13" ht="13.5" hidden="1" x14ac:dyDescent="0.25">
      <c r="A6368" s="196" t="s">
        <v>6516</v>
      </c>
      <c r="B6368" s="196" t="s">
        <v>6517</v>
      </c>
      <c r="C6368" s="196" t="s">
        <v>6518</v>
      </c>
      <c r="D6368" s="196" t="s">
        <v>6519</v>
      </c>
      <c r="E6368" s="197" t="s">
        <v>11</v>
      </c>
      <c r="F6368" s="196" t="s">
        <v>11</v>
      </c>
      <c r="G6368" s="196">
        <v>96134</v>
      </c>
      <c r="H6368" s="196" t="s">
        <v>6559</v>
      </c>
      <c r="I6368" s="196" t="s">
        <v>19</v>
      </c>
      <c r="J6368" s="196" t="s">
        <v>62</v>
      </c>
      <c r="K6368" s="197">
        <v>61.88</v>
      </c>
      <c r="L6368" s="196" t="s">
        <v>63</v>
      </c>
      <c r="M6368"/>
    </row>
    <row r="6369" spans="1:13" ht="13.5" hidden="1" x14ac:dyDescent="0.25">
      <c r="A6369" s="196" t="s">
        <v>6516</v>
      </c>
      <c r="B6369" s="196" t="s">
        <v>6517</v>
      </c>
      <c r="C6369" s="196" t="s">
        <v>6518</v>
      </c>
      <c r="D6369" s="196" t="s">
        <v>6519</v>
      </c>
      <c r="E6369" s="197" t="s">
        <v>11</v>
      </c>
      <c r="F6369" s="196" t="s">
        <v>11</v>
      </c>
      <c r="G6369" s="196">
        <v>96135</v>
      </c>
      <c r="H6369" s="196" t="s">
        <v>6560</v>
      </c>
      <c r="I6369" s="196" t="s">
        <v>19</v>
      </c>
      <c r="J6369" s="196" t="s">
        <v>62</v>
      </c>
      <c r="K6369" s="197">
        <v>34.590000000000003</v>
      </c>
      <c r="L6369" s="196" t="s">
        <v>63</v>
      </c>
      <c r="M6369"/>
    </row>
    <row r="6370" spans="1:13" ht="13.5" hidden="1" x14ac:dyDescent="0.25">
      <c r="A6370" s="196" t="s">
        <v>6516</v>
      </c>
      <c r="B6370" s="196" t="s">
        <v>6517</v>
      </c>
      <c r="C6370" s="196" t="s">
        <v>6518</v>
      </c>
      <c r="D6370" s="196" t="s">
        <v>6519</v>
      </c>
      <c r="E6370" s="197" t="s">
        <v>11</v>
      </c>
      <c r="F6370" s="196" t="s">
        <v>11</v>
      </c>
      <c r="G6370" s="196">
        <v>104639</v>
      </c>
      <c r="H6370" s="196" t="s">
        <v>6561</v>
      </c>
      <c r="I6370" s="196" t="s">
        <v>19</v>
      </c>
      <c r="J6370" s="196" t="s">
        <v>62</v>
      </c>
      <c r="K6370" s="197">
        <v>13.68</v>
      </c>
      <c r="L6370" s="196" t="s">
        <v>63</v>
      </c>
      <c r="M6370"/>
    </row>
    <row r="6371" spans="1:13" ht="13.5" hidden="1" x14ac:dyDescent="0.25">
      <c r="A6371" s="196" t="s">
        <v>6516</v>
      </c>
      <c r="B6371" s="196" t="s">
        <v>6517</v>
      </c>
      <c r="C6371" s="196" t="s">
        <v>6518</v>
      </c>
      <c r="D6371" s="196" t="s">
        <v>6519</v>
      </c>
      <c r="E6371" s="197" t="s">
        <v>11</v>
      </c>
      <c r="F6371" s="196" t="s">
        <v>11</v>
      </c>
      <c r="G6371" s="196">
        <v>104640</v>
      </c>
      <c r="H6371" s="196" t="s">
        <v>6562</v>
      </c>
      <c r="I6371" s="196" t="s">
        <v>19</v>
      </c>
      <c r="J6371" s="196" t="s">
        <v>62</v>
      </c>
      <c r="K6371" s="197">
        <v>15.01</v>
      </c>
      <c r="L6371" s="196" t="s">
        <v>63</v>
      </c>
      <c r="M6371"/>
    </row>
    <row r="6372" spans="1:13" ht="13.5" hidden="1" x14ac:dyDescent="0.25">
      <c r="A6372" s="196" t="s">
        <v>6516</v>
      </c>
      <c r="B6372" s="196" t="s">
        <v>6517</v>
      </c>
      <c r="C6372" s="196" t="s">
        <v>6518</v>
      </c>
      <c r="D6372" s="196" t="s">
        <v>6519</v>
      </c>
      <c r="E6372" s="197" t="s">
        <v>11</v>
      </c>
      <c r="F6372" s="196" t="s">
        <v>11</v>
      </c>
      <c r="G6372" s="196">
        <v>104641</v>
      </c>
      <c r="H6372" s="196" t="s">
        <v>6563</v>
      </c>
      <c r="I6372" s="196" t="s">
        <v>19</v>
      </c>
      <c r="J6372" s="196" t="s">
        <v>62</v>
      </c>
      <c r="K6372" s="197">
        <v>10.8</v>
      </c>
      <c r="L6372" s="196" t="s">
        <v>63</v>
      </c>
      <c r="M6372"/>
    </row>
    <row r="6373" spans="1:13" ht="13.5" hidden="1" x14ac:dyDescent="0.25">
      <c r="A6373" s="196" t="s">
        <v>6516</v>
      </c>
      <c r="B6373" s="196" t="s">
        <v>6517</v>
      </c>
      <c r="C6373" s="196" t="s">
        <v>6518</v>
      </c>
      <c r="D6373" s="196" t="s">
        <v>6519</v>
      </c>
      <c r="E6373" s="197" t="s">
        <v>11</v>
      </c>
      <c r="F6373" s="196" t="s">
        <v>11</v>
      </c>
      <c r="G6373" s="196">
        <v>104642</v>
      </c>
      <c r="H6373" s="196" t="s">
        <v>6564</v>
      </c>
      <c r="I6373" s="196" t="s">
        <v>19</v>
      </c>
      <c r="J6373" s="196" t="s">
        <v>62</v>
      </c>
      <c r="K6373" s="197">
        <v>12.13</v>
      </c>
      <c r="L6373" s="196" t="s">
        <v>63</v>
      </c>
      <c r="M6373"/>
    </row>
    <row r="6374" spans="1:13" ht="13.5" hidden="1" x14ac:dyDescent="0.25">
      <c r="A6374" s="196" t="s">
        <v>6516</v>
      </c>
      <c r="B6374" s="196" t="s">
        <v>6517</v>
      </c>
      <c r="C6374" s="196" t="s">
        <v>6565</v>
      </c>
      <c r="D6374" s="196" t="s">
        <v>6566</v>
      </c>
      <c r="E6374" s="197" t="s">
        <v>11</v>
      </c>
      <c r="F6374" s="196" t="s">
        <v>11</v>
      </c>
      <c r="G6374" s="196">
        <v>102193</v>
      </c>
      <c r="H6374" s="196" t="s">
        <v>6567</v>
      </c>
      <c r="I6374" s="196" t="s">
        <v>19</v>
      </c>
      <c r="J6374" s="196" t="s">
        <v>62</v>
      </c>
      <c r="K6374" s="197">
        <v>2.39</v>
      </c>
      <c r="L6374" s="196" t="s">
        <v>63</v>
      </c>
      <c r="M6374"/>
    </row>
    <row r="6375" spans="1:13" ht="13.5" hidden="1" x14ac:dyDescent="0.25">
      <c r="A6375" s="196" t="s">
        <v>6516</v>
      </c>
      <c r="B6375" s="196" t="s">
        <v>6517</v>
      </c>
      <c r="C6375" s="196" t="s">
        <v>6565</v>
      </c>
      <c r="D6375" s="196" t="s">
        <v>6566</v>
      </c>
      <c r="E6375" s="197" t="s">
        <v>11</v>
      </c>
      <c r="F6375" s="196" t="s">
        <v>11</v>
      </c>
      <c r="G6375" s="196">
        <v>102194</v>
      </c>
      <c r="H6375" s="196" t="s">
        <v>6568</v>
      </c>
      <c r="I6375" s="196" t="s">
        <v>19</v>
      </c>
      <c r="J6375" s="196" t="s">
        <v>62</v>
      </c>
      <c r="K6375" s="197">
        <v>9.84</v>
      </c>
      <c r="L6375" s="196" t="s">
        <v>63</v>
      </c>
      <c r="M6375"/>
    </row>
    <row r="6376" spans="1:13" ht="13.5" hidden="1" x14ac:dyDescent="0.25">
      <c r="A6376" s="196" t="s">
        <v>6516</v>
      </c>
      <c r="B6376" s="196" t="s">
        <v>6517</v>
      </c>
      <c r="C6376" s="196" t="s">
        <v>6565</v>
      </c>
      <c r="D6376" s="196" t="s">
        <v>6566</v>
      </c>
      <c r="E6376" s="197" t="s">
        <v>11</v>
      </c>
      <c r="F6376" s="196" t="s">
        <v>11</v>
      </c>
      <c r="G6376" s="196">
        <v>102197</v>
      </c>
      <c r="H6376" s="196" t="s">
        <v>6569</v>
      </c>
      <c r="I6376" s="196" t="s">
        <v>19</v>
      </c>
      <c r="J6376" s="196" t="s">
        <v>62</v>
      </c>
      <c r="K6376" s="197">
        <v>28.53</v>
      </c>
      <c r="L6376" s="196" t="s">
        <v>63</v>
      </c>
      <c r="M6376"/>
    </row>
    <row r="6377" spans="1:13" ht="13.5" hidden="1" x14ac:dyDescent="0.25">
      <c r="A6377" s="196" t="s">
        <v>6516</v>
      </c>
      <c r="B6377" s="196" t="s">
        <v>6517</v>
      </c>
      <c r="C6377" s="196" t="s">
        <v>6565</v>
      </c>
      <c r="D6377" s="196" t="s">
        <v>6566</v>
      </c>
      <c r="E6377" s="197" t="s">
        <v>11</v>
      </c>
      <c r="F6377" s="196" t="s">
        <v>11</v>
      </c>
      <c r="G6377" s="196">
        <v>102200</v>
      </c>
      <c r="H6377" s="196" t="s">
        <v>6570</v>
      </c>
      <c r="I6377" s="196" t="s">
        <v>19</v>
      </c>
      <c r="J6377" s="196" t="s">
        <v>62</v>
      </c>
      <c r="K6377" s="197">
        <v>23.25</v>
      </c>
      <c r="L6377" s="196" t="s">
        <v>63</v>
      </c>
      <c r="M6377"/>
    </row>
    <row r="6378" spans="1:13" ht="13.5" hidden="1" x14ac:dyDescent="0.25">
      <c r="A6378" s="196" t="s">
        <v>6516</v>
      </c>
      <c r="B6378" s="196" t="s">
        <v>6517</v>
      </c>
      <c r="C6378" s="196" t="s">
        <v>6565</v>
      </c>
      <c r="D6378" s="196" t="s">
        <v>6566</v>
      </c>
      <c r="E6378" s="197" t="s">
        <v>11</v>
      </c>
      <c r="F6378" s="196" t="s">
        <v>11</v>
      </c>
      <c r="G6378" s="196">
        <v>102201</v>
      </c>
      <c r="H6378" s="196" t="s">
        <v>6571</v>
      </c>
      <c r="I6378" s="196" t="s">
        <v>19</v>
      </c>
      <c r="J6378" s="196" t="s">
        <v>62</v>
      </c>
      <c r="K6378" s="197">
        <v>22.07</v>
      </c>
      <c r="L6378" s="196" t="s">
        <v>63</v>
      </c>
      <c r="M6378"/>
    </row>
    <row r="6379" spans="1:13" ht="13.5" hidden="1" x14ac:dyDescent="0.25">
      <c r="A6379" s="196" t="s">
        <v>6516</v>
      </c>
      <c r="B6379" s="196" t="s">
        <v>6517</v>
      </c>
      <c r="C6379" s="196" t="s">
        <v>6565</v>
      </c>
      <c r="D6379" s="196" t="s">
        <v>6566</v>
      </c>
      <c r="E6379" s="197" t="s">
        <v>11</v>
      </c>
      <c r="F6379" s="196" t="s">
        <v>11</v>
      </c>
      <c r="G6379" s="196">
        <v>102202</v>
      </c>
      <c r="H6379" s="196" t="s">
        <v>6572</v>
      </c>
      <c r="I6379" s="196" t="s">
        <v>19</v>
      </c>
      <c r="J6379" s="196" t="s">
        <v>62</v>
      </c>
      <c r="K6379" s="197">
        <v>53.44</v>
      </c>
      <c r="L6379" s="196" t="s">
        <v>63</v>
      </c>
      <c r="M6379"/>
    </row>
    <row r="6380" spans="1:13" ht="13.5" hidden="1" x14ac:dyDescent="0.25">
      <c r="A6380" s="196" t="s">
        <v>6516</v>
      </c>
      <c r="B6380" s="196" t="s">
        <v>6517</v>
      </c>
      <c r="C6380" s="196" t="s">
        <v>6565</v>
      </c>
      <c r="D6380" s="196" t="s">
        <v>6566</v>
      </c>
      <c r="E6380" s="197" t="s">
        <v>11</v>
      </c>
      <c r="F6380" s="196" t="s">
        <v>11</v>
      </c>
      <c r="G6380" s="196">
        <v>102203</v>
      </c>
      <c r="H6380" s="196" t="s">
        <v>6573</v>
      </c>
      <c r="I6380" s="196" t="s">
        <v>19</v>
      </c>
      <c r="J6380" s="196" t="s">
        <v>62</v>
      </c>
      <c r="K6380" s="197">
        <v>11.95</v>
      </c>
      <c r="L6380" s="196" t="s">
        <v>63</v>
      </c>
      <c r="M6380"/>
    </row>
    <row r="6381" spans="1:13" ht="13.5" hidden="1" x14ac:dyDescent="0.25">
      <c r="A6381" s="196" t="s">
        <v>6516</v>
      </c>
      <c r="B6381" s="196" t="s">
        <v>6517</v>
      </c>
      <c r="C6381" s="196" t="s">
        <v>6565</v>
      </c>
      <c r="D6381" s="196" t="s">
        <v>6566</v>
      </c>
      <c r="E6381" s="197" t="s">
        <v>11</v>
      </c>
      <c r="F6381" s="196" t="s">
        <v>11</v>
      </c>
      <c r="G6381" s="196">
        <v>102204</v>
      </c>
      <c r="H6381" s="196" t="s">
        <v>6574</v>
      </c>
      <c r="I6381" s="196" t="s">
        <v>19</v>
      </c>
      <c r="J6381" s="196" t="s">
        <v>62</v>
      </c>
      <c r="K6381" s="197">
        <v>12.29</v>
      </c>
      <c r="L6381" s="196" t="s">
        <v>63</v>
      </c>
      <c r="M6381"/>
    </row>
    <row r="6382" spans="1:13" ht="13.5" hidden="1" x14ac:dyDescent="0.25">
      <c r="A6382" s="196" t="s">
        <v>6516</v>
      </c>
      <c r="B6382" s="196" t="s">
        <v>6517</v>
      </c>
      <c r="C6382" s="196" t="s">
        <v>6565</v>
      </c>
      <c r="D6382" s="196" t="s">
        <v>6566</v>
      </c>
      <c r="E6382" s="197" t="s">
        <v>11</v>
      </c>
      <c r="F6382" s="196" t="s">
        <v>11</v>
      </c>
      <c r="G6382" s="196">
        <v>102205</v>
      </c>
      <c r="H6382" s="196" t="s">
        <v>6575</v>
      </c>
      <c r="I6382" s="196" t="s">
        <v>19</v>
      </c>
      <c r="J6382" s="196" t="s">
        <v>595</v>
      </c>
      <c r="K6382" s="197">
        <v>11.25</v>
      </c>
      <c r="L6382" s="196" t="s">
        <v>63</v>
      </c>
      <c r="M6382"/>
    </row>
    <row r="6383" spans="1:13" ht="13.5" hidden="1" x14ac:dyDescent="0.25">
      <c r="A6383" s="196" t="s">
        <v>6516</v>
      </c>
      <c r="B6383" s="196" t="s">
        <v>6517</v>
      </c>
      <c r="C6383" s="196" t="s">
        <v>6565</v>
      </c>
      <c r="D6383" s="196" t="s">
        <v>6566</v>
      </c>
      <c r="E6383" s="197" t="s">
        <v>11</v>
      </c>
      <c r="F6383" s="196" t="s">
        <v>11</v>
      </c>
      <c r="G6383" s="196">
        <v>102207</v>
      </c>
      <c r="H6383" s="196" t="s">
        <v>6576</v>
      </c>
      <c r="I6383" s="196" t="s">
        <v>19</v>
      </c>
      <c r="J6383" s="196" t="s">
        <v>62</v>
      </c>
      <c r="K6383" s="197">
        <v>10.19</v>
      </c>
      <c r="L6383" s="196" t="s">
        <v>63</v>
      </c>
      <c r="M6383"/>
    </row>
    <row r="6384" spans="1:13" ht="13.5" hidden="1" x14ac:dyDescent="0.25">
      <c r="A6384" s="196" t="s">
        <v>6516</v>
      </c>
      <c r="B6384" s="196" t="s">
        <v>6517</v>
      </c>
      <c r="C6384" s="196" t="s">
        <v>6565</v>
      </c>
      <c r="D6384" s="196" t="s">
        <v>6566</v>
      </c>
      <c r="E6384" s="197" t="s">
        <v>11</v>
      </c>
      <c r="F6384" s="196" t="s">
        <v>11</v>
      </c>
      <c r="G6384" s="196">
        <v>102208</v>
      </c>
      <c r="H6384" s="196" t="s">
        <v>6577</v>
      </c>
      <c r="I6384" s="196" t="s">
        <v>19</v>
      </c>
      <c r="J6384" s="196" t="s">
        <v>62</v>
      </c>
      <c r="K6384" s="197">
        <v>9.75</v>
      </c>
      <c r="L6384" s="196" t="s">
        <v>63</v>
      </c>
      <c r="M6384"/>
    </row>
    <row r="6385" spans="1:13" ht="13.5" hidden="1" x14ac:dyDescent="0.25">
      <c r="A6385" s="196" t="s">
        <v>6516</v>
      </c>
      <c r="B6385" s="196" t="s">
        <v>6517</v>
      </c>
      <c r="C6385" s="196" t="s">
        <v>6565</v>
      </c>
      <c r="D6385" s="196" t="s">
        <v>6566</v>
      </c>
      <c r="E6385" s="197" t="s">
        <v>11</v>
      </c>
      <c r="F6385" s="196" t="s">
        <v>11</v>
      </c>
      <c r="G6385" s="196">
        <v>102209</v>
      </c>
      <c r="H6385" s="196" t="s">
        <v>6578</v>
      </c>
      <c r="I6385" s="196" t="s">
        <v>19</v>
      </c>
      <c r="J6385" s="196" t="s">
        <v>62</v>
      </c>
      <c r="K6385" s="197">
        <v>10.050000000000001</v>
      </c>
      <c r="L6385" s="196" t="s">
        <v>63</v>
      </c>
      <c r="M6385"/>
    </row>
    <row r="6386" spans="1:13" ht="13.5" hidden="1" x14ac:dyDescent="0.25">
      <c r="A6386" s="196" t="s">
        <v>6516</v>
      </c>
      <c r="B6386" s="196" t="s">
        <v>6517</v>
      </c>
      <c r="C6386" s="196" t="s">
        <v>6565</v>
      </c>
      <c r="D6386" s="196" t="s">
        <v>6566</v>
      </c>
      <c r="E6386" s="197" t="s">
        <v>11</v>
      </c>
      <c r="F6386" s="196" t="s">
        <v>11</v>
      </c>
      <c r="G6386" s="196">
        <v>102210</v>
      </c>
      <c r="H6386" s="196" t="s">
        <v>6579</v>
      </c>
      <c r="I6386" s="196" t="s">
        <v>19</v>
      </c>
      <c r="J6386" s="196" t="s">
        <v>595</v>
      </c>
      <c r="K6386" s="197">
        <v>9.6</v>
      </c>
      <c r="L6386" s="196" t="s">
        <v>63</v>
      </c>
      <c r="M6386"/>
    </row>
    <row r="6387" spans="1:13" ht="13.5" hidden="1" x14ac:dyDescent="0.25">
      <c r="A6387" s="196" t="s">
        <v>6516</v>
      </c>
      <c r="B6387" s="196" t="s">
        <v>6517</v>
      </c>
      <c r="C6387" s="196" t="s">
        <v>6565</v>
      </c>
      <c r="D6387" s="196" t="s">
        <v>6566</v>
      </c>
      <c r="E6387" s="197" t="s">
        <v>11</v>
      </c>
      <c r="F6387" s="196" t="s">
        <v>11</v>
      </c>
      <c r="G6387" s="196">
        <v>102213</v>
      </c>
      <c r="H6387" s="196" t="s">
        <v>6580</v>
      </c>
      <c r="I6387" s="196" t="s">
        <v>19</v>
      </c>
      <c r="J6387" s="196" t="s">
        <v>62</v>
      </c>
      <c r="K6387" s="197">
        <v>23.93</v>
      </c>
      <c r="L6387" s="196" t="s">
        <v>63</v>
      </c>
      <c r="M6387"/>
    </row>
    <row r="6388" spans="1:13" ht="13.5" hidden="1" x14ac:dyDescent="0.25">
      <c r="A6388" s="196" t="s">
        <v>6516</v>
      </c>
      <c r="B6388" s="196" t="s">
        <v>6517</v>
      </c>
      <c r="C6388" s="196" t="s">
        <v>6565</v>
      </c>
      <c r="D6388" s="196" t="s">
        <v>6566</v>
      </c>
      <c r="E6388" s="197" t="s">
        <v>11</v>
      </c>
      <c r="F6388" s="196" t="s">
        <v>11</v>
      </c>
      <c r="G6388" s="196">
        <v>102214</v>
      </c>
      <c r="H6388" s="196" t="s">
        <v>6581</v>
      </c>
      <c r="I6388" s="196" t="s">
        <v>19</v>
      </c>
      <c r="J6388" s="196" t="s">
        <v>62</v>
      </c>
      <c r="K6388" s="197">
        <v>24.59</v>
      </c>
      <c r="L6388" s="196" t="s">
        <v>63</v>
      </c>
      <c r="M6388"/>
    </row>
    <row r="6389" spans="1:13" ht="13.5" hidden="1" x14ac:dyDescent="0.25">
      <c r="A6389" s="196" t="s">
        <v>6516</v>
      </c>
      <c r="B6389" s="196" t="s">
        <v>6517</v>
      </c>
      <c r="C6389" s="196" t="s">
        <v>6565</v>
      </c>
      <c r="D6389" s="196" t="s">
        <v>6566</v>
      </c>
      <c r="E6389" s="197" t="s">
        <v>11</v>
      </c>
      <c r="F6389" s="196" t="s">
        <v>11</v>
      </c>
      <c r="G6389" s="196">
        <v>102215</v>
      </c>
      <c r="H6389" s="196" t="s">
        <v>6582</v>
      </c>
      <c r="I6389" s="196" t="s">
        <v>19</v>
      </c>
      <c r="J6389" s="196" t="s">
        <v>595</v>
      </c>
      <c r="K6389" s="197">
        <v>22.51</v>
      </c>
      <c r="L6389" s="196" t="s">
        <v>63</v>
      </c>
      <c r="M6389"/>
    </row>
    <row r="6390" spans="1:13" ht="13.5" hidden="1" x14ac:dyDescent="0.25">
      <c r="A6390" s="196" t="s">
        <v>6516</v>
      </c>
      <c r="B6390" s="196" t="s">
        <v>6517</v>
      </c>
      <c r="C6390" s="196" t="s">
        <v>6565</v>
      </c>
      <c r="D6390" s="196" t="s">
        <v>6566</v>
      </c>
      <c r="E6390" s="197" t="s">
        <v>11</v>
      </c>
      <c r="F6390" s="196" t="s">
        <v>11</v>
      </c>
      <c r="G6390" s="196">
        <v>102217</v>
      </c>
      <c r="H6390" s="196" t="s">
        <v>6583</v>
      </c>
      <c r="I6390" s="196" t="s">
        <v>19</v>
      </c>
      <c r="J6390" s="196" t="s">
        <v>62</v>
      </c>
      <c r="K6390" s="197">
        <v>20.41</v>
      </c>
      <c r="L6390" s="196" t="s">
        <v>63</v>
      </c>
      <c r="M6390"/>
    </row>
    <row r="6391" spans="1:13" ht="13.5" hidden="1" x14ac:dyDescent="0.25">
      <c r="A6391" s="196" t="s">
        <v>6516</v>
      </c>
      <c r="B6391" s="196" t="s">
        <v>6517</v>
      </c>
      <c r="C6391" s="196" t="s">
        <v>6565</v>
      </c>
      <c r="D6391" s="196" t="s">
        <v>6566</v>
      </c>
      <c r="E6391" s="197" t="s">
        <v>11</v>
      </c>
      <c r="F6391" s="196" t="s">
        <v>11</v>
      </c>
      <c r="G6391" s="196">
        <v>102218</v>
      </c>
      <c r="H6391" s="196" t="s">
        <v>6584</v>
      </c>
      <c r="I6391" s="196" t="s">
        <v>19</v>
      </c>
      <c r="J6391" s="196" t="s">
        <v>62</v>
      </c>
      <c r="K6391" s="197">
        <v>19.510000000000002</v>
      </c>
      <c r="L6391" s="196" t="s">
        <v>63</v>
      </c>
      <c r="M6391"/>
    </row>
    <row r="6392" spans="1:13" ht="13.5" hidden="1" x14ac:dyDescent="0.25">
      <c r="A6392" s="196" t="s">
        <v>6516</v>
      </c>
      <c r="B6392" s="196" t="s">
        <v>6517</v>
      </c>
      <c r="C6392" s="196" t="s">
        <v>6565</v>
      </c>
      <c r="D6392" s="196" t="s">
        <v>6566</v>
      </c>
      <c r="E6392" s="197" t="s">
        <v>11</v>
      </c>
      <c r="F6392" s="196" t="s">
        <v>11</v>
      </c>
      <c r="G6392" s="196">
        <v>102219</v>
      </c>
      <c r="H6392" s="196" t="s">
        <v>6585</v>
      </c>
      <c r="I6392" s="196" t="s">
        <v>19</v>
      </c>
      <c r="J6392" s="196" t="s">
        <v>62</v>
      </c>
      <c r="K6392" s="197">
        <v>20.11</v>
      </c>
      <c r="L6392" s="196" t="s">
        <v>63</v>
      </c>
      <c r="M6392"/>
    </row>
    <row r="6393" spans="1:13" ht="13.5" hidden="1" x14ac:dyDescent="0.25">
      <c r="A6393" s="196" t="s">
        <v>6516</v>
      </c>
      <c r="B6393" s="196" t="s">
        <v>6517</v>
      </c>
      <c r="C6393" s="196" t="s">
        <v>6565</v>
      </c>
      <c r="D6393" s="196" t="s">
        <v>6566</v>
      </c>
      <c r="E6393" s="197" t="s">
        <v>11</v>
      </c>
      <c r="F6393" s="196" t="s">
        <v>11</v>
      </c>
      <c r="G6393" s="196">
        <v>102220</v>
      </c>
      <c r="H6393" s="196" t="s">
        <v>6586</v>
      </c>
      <c r="I6393" s="196" t="s">
        <v>19</v>
      </c>
      <c r="J6393" s="196" t="s">
        <v>595</v>
      </c>
      <c r="K6393" s="197">
        <v>19.22</v>
      </c>
      <c r="L6393" s="196" t="s">
        <v>63</v>
      </c>
      <c r="M6393"/>
    </row>
    <row r="6394" spans="1:13" ht="13.5" hidden="1" x14ac:dyDescent="0.25">
      <c r="A6394" s="196" t="s">
        <v>6516</v>
      </c>
      <c r="B6394" s="196" t="s">
        <v>6517</v>
      </c>
      <c r="C6394" s="196" t="s">
        <v>6565</v>
      </c>
      <c r="D6394" s="196" t="s">
        <v>6566</v>
      </c>
      <c r="E6394" s="197" t="s">
        <v>11</v>
      </c>
      <c r="F6394" s="196" t="s">
        <v>11</v>
      </c>
      <c r="G6394" s="196">
        <v>102223</v>
      </c>
      <c r="H6394" s="196" t="s">
        <v>6587</v>
      </c>
      <c r="I6394" s="196" t="s">
        <v>19</v>
      </c>
      <c r="J6394" s="196" t="s">
        <v>62</v>
      </c>
      <c r="K6394" s="197">
        <v>35.89</v>
      </c>
      <c r="L6394" s="196" t="s">
        <v>63</v>
      </c>
      <c r="M6394"/>
    </row>
    <row r="6395" spans="1:13" ht="13.5" hidden="1" x14ac:dyDescent="0.25">
      <c r="A6395" s="196" t="s">
        <v>6516</v>
      </c>
      <c r="B6395" s="196" t="s">
        <v>6517</v>
      </c>
      <c r="C6395" s="196" t="s">
        <v>6565</v>
      </c>
      <c r="D6395" s="196" t="s">
        <v>6566</v>
      </c>
      <c r="E6395" s="197" t="s">
        <v>11</v>
      </c>
      <c r="F6395" s="196" t="s">
        <v>11</v>
      </c>
      <c r="G6395" s="196">
        <v>102224</v>
      </c>
      <c r="H6395" s="196" t="s">
        <v>6588</v>
      </c>
      <c r="I6395" s="196" t="s">
        <v>19</v>
      </c>
      <c r="J6395" s="196" t="s">
        <v>62</v>
      </c>
      <c r="K6395" s="197">
        <v>36.880000000000003</v>
      </c>
      <c r="L6395" s="196" t="s">
        <v>63</v>
      </c>
      <c r="M6395"/>
    </row>
    <row r="6396" spans="1:13" ht="13.5" hidden="1" x14ac:dyDescent="0.25">
      <c r="A6396" s="196" t="s">
        <v>6516</v>
      </c>
      <c r="B6396" s="196" t="s">
        <v>6517</v>
      </c>
      <c r="C6396" s="196" t="s">
        <v>6565</v>
      </c>
      <c r="D6396" s="196" t="s">
        <v>6566</v>
      </c>
      <c r="E6396" s="197" t="s">
        <v>11</v>
      </c>
      <c r="F6396" s="196" t="s">
        <v>11</v>
      </c>
      <c r="G6396" s="196">
        <v>102225</v>
      </c>
      <c r="H6396" s="196" t="s">
        <v>6589</v>
      </c>
      <c r="I6396" s="196" t="s">
        <v>19</v>
      </c>
      <c r="J6396" s="196" t="s">
        <v>595</v>
      </c>
      <c r="K6396" s="197">
        <v>33.76</v>
      </c>
      <c r="L6396" s="196" t="s">
        <v>63</v>
      </c>
      <c r="M6396"/>
    </row>
    <row r="6397" spans="1:13" ht="13.5" hidden="1" x14ac:dyDescent="0.25">
      <c r="A6397" s="196" t="s">
        <v>6516</v>
      </c>
      <c r="B6397" s="196" t="s">
        <v>6517</v>
      </c>
      <c r="C6397" s="196" t="s">
        <v>6565</v>
      </c>
      <c r="D6397" s="196" t="s">
        <v>6566</v>
      </c>
      <c r="E6397" s="197" t="s">
        <v>11</v>
      </c>
      <c r="F6397" s="196" t="s">
        <v>11</v>
      </c>
      <c r="G6397" s="196">
        <v>102227</v>
      </c>
      <c r="H6397" s="196" t="s">
        <v>6590</v>
      </c>
      <c r="I6397" s="196" t="s">
        <v>19</v>
      </c>
      <c r="J6397" s="196" t="s">
        <v>62</v>
      </c>
      <c r="K6397" s="197">
        <v>30.62</v>
      </c>
      <c r="L6397" s="196" t="s">
        <v>63</v>
      </c>
      <c r="M6397"/>
    </row>
    <row r="6398" spans="1:13" ht="13.5" hidden="1" x14ac:dyDescent="0.25">
      <c r="A6398" s="196" t="s">
        <v>6516</v>
      </c>
      <c r="B6398" s="196" t="s">
        <v>6517</v>
      </c>
      <c r="C6398" s="196" t="s">
        <v>6565</v>
      </c>
      <c r="D6398" s="196" t="s">
        <v>6566</v>
      </c>
      <c r="E6398" s="197" t="s">
        <v>11</v>
      </c>
      <c r="F6398" s="196" t="s">
        <v>11</v>
      </c>
      <c r="G6398" s="196">
        <v>102228</v>
      </c>
      <c r="H6398" s="196" t="s">
        <v>6591</v>
      </c>
      <c r="I6398" s="196" t="s">
        <v>19</v>
      </c>
      <c r="J6398" s="196" t="s">
        <v>62</v>
      </c>
      <c r="K6398" s="197">
        <v>29.3</v>
      </c>
      <c r="L6398" s="196" t="s">
        <v>63</v>
      </c>
      <c r="M6398"/>
    </row>
    <row r="6399" spans="1:13" ht="13.5" hidden="1" x14ac:dyDescent="0.25">
      <c r="A6399" s="196" t="s">
        <v>6516</v>
      </c>
      <c r="B6399" s="196" t="s">
        <v>6517</v>
      </c>
      <c r="C6399" s="196" t="s">
        <v>6565</v>
      </c>
      <c r="D6399" s="196" t="s">
        <v>6566</v>
      </c>
      <c r="E6399" s="197" t="s">
        <v>11</v>
      </c>
      <c r="F6399" s="196" t="s">
        <v>11</v>
      </c>
      <c r="G6399" s="196">
        <v>102229</v>
      </c>
      <c r="H6399" s="196" t="s">
        <v>6592</v>
      </c>
      <c r="I6399" s="196" t="s">
        <v>19</v>
      </c>
      <c r="J6399" s="196" t="s">
        <v>62</v>
      </c>
      <c r="K6399" s="197">
        <v>30.18</v>
      </c>
      <c r="L6399" s="196" t="s">
        <v>63</v>
      </c>
      <c r="M6399"/>
    </row>
    <row r="6400" spans="1:13" ht="13.5" hidden="1" x14ac:dyDescent="0.25">
      <c r="A6400" s="196" t="s">
        <v>6516</v>
      </c>
      <c r="B6400" s="196" t="s">
        <v>6517</v>
      </c>
      <c r="C6400" s="196" t="s">
        <v>6565</v>
      </c>
      <c r="D6400" s="196" t="s">
        <v>6566</v>
      </c>
      <c r="E6400" s="197" t="s">
        <v>11</v>
      </c>
      <c r="F6400" s="196" t="s">
        <v>11</v>
      </c>
      <c r="G6400" s="196">
        <v>102230</v>
      </c>
      <c r="H6400" s="196" t="s">
        <v>6593</v>
      </c>
      <c r="I6400" s="196" t="s">
        <v>19</v>
      </c>
      <c r="J6400" s="196" t="s">
        <v>595</v>
      </c>
      <c r="K6400" s="197">
        <v>28.85</v>
      </c>
      <c r="L6400" s="196" t="s">
        <v>63</v>
      </c>
      <c r="M6400"/>
    </row>
    <row r="6401" spans="1:13" ht="13.5" hidden="1" x14ac:dyDescent="0.25">
      <c r="A6401" s="196" t="s">
        <v>6516</v>
      </c>
      <c r="B6401" s="196" t="s">
        <v>6517</v>
      </c>
      <c r="C6401" s="196" t="s">
        <v>6565</v>
      </c>
      <c r="D6401" s="196" t="s">
        <v>6566</v>
      </c>
      <c r="E6401" s="197" t="s">
        <v>11</v>
      </c>
      <c r="F6401" s="196" t="s">
        <v>11</v>
      </c>
      <c r="G6401" s="196">
        <v>102233</v>
      </c>
      <c r="H6401" s="196" t="s">
        <v>6594</v>
      </c>
      <c r="I6401" s="196" t="s">
        <v>19</v>
      </c>
      <c r="J6401" s="196" t="s">
        <v>62</v>
      </c>
      <c r="K6401" s="197">
        <v>12.64</v>
      </c>
      <c r="L6401" s="196" t="s">
        <v>63</v>
      </c>
      <c r="M6401"/>
    </row>
    <row r="6402" spans="1:13" ht="13.5" hidden="1" x14ac:dyDescent="0.25">
      <c r="A6402" s="196" t="s">
        <v>6516</v>
      </c>
      <c r="B6402" s="196" t="s">
        <v>6517</v>
      </c>
      <c r="C6402" s="196" t="s">
        <v>6565</v>
      </c>
      <c r="D6402" s="196" t="s">
        <v>6566</v>
      </c>
      <c r="E6402" s="197" t="s">
        <v>11</v>
      </c>
      <c r="F6402" s="196" t="s">
        <v>11</v>
      </c>
      <c r="G6402" s="196">
        <v>102234</v>
      </c>
      <c r="H6402" s="196" t="s">
        <v>6595</v>
      </c>
      <c r="I6402" s="196" t="s">
        <v>19</v>
      </c>
      <c r="J6402" s="196" t="s">
        <v>62</v>
      </c>
      <c r="K6402" s="197">
        <v>25.28</v>
      </c>
      <c r="L6402" s="196" t="s">
        <v>63</v>
      </c>
      <c r="M6402"/>
    </row>
    <row r="6403" spans="1:13" ht="13.5" hidden="1" x14ac:dyDescent="0.25">
      <c r="A6403" s="196" t="s">
        <v>6516</v>
      </c>
      <c r="B6403" s="196" t="s">
        <v>6517</v>
      </c>
      <c r="C6403" s="196" t="s">
        <v>6596</v>
      </c>
      <c r="D6403" s="196" t="s">
        <v>6597</v>
      </c>
      <c r="E6403" s="197" t="s">
        <v>11</v>
      </c>
      <c r="F6403" s="196" t="s">
        <v>11</v>
      </c>
      <c r="G6403" s="196">
        <v>100716</v>
      </c>
      <c r="H6403" s="196" t="s">
        <v>6598</v>
      </c>
      <c r="I6403" s="196" t="s">
        <v>19</v>
      </c>
      <c r="J6403" s="196" t="s">
        <v>62</v>
      </c>
      <c r="K6403" s="197">
        <v>27.11</v>
      </c>
      <c r="L6403" s="196" t="s">
        <v>63</v>
      </c>
      <c r="M6403"/>
    </row>
    <row r="6404" spans="1:13" ht="13.5" hidden="1" x14ac:dyDescent="0.25">
      <c r="A6404" s="196" t="s">
        <v>6516</v>
      </c>
      <c r="B6404" s="196" t="s">
        <v>6517</v>
      </c>
      <c r="C6404" s="196" t="s">
        <v>6596</v>
      </c>
      <c r="D6404" s="196" t="s">
        <v>6597</v>
      </c>
      <c r="E6404" s="197" t="s">
        <v>11</v>
      </c>
      <c r="F6404" s="196" t="s">
        <v>11</v>
      </c>
      <c r="G6404" s="196">
        <v>100717</v>
      </c>
      <c r="H6404" s="196" t="s">
        <v>6599</v>
      </c>
      <c r="I6404" s="196" t="s">
        <v>19</v>
      </c>
      <c r="J6404" s="196" t="s">
        <v>62</v>
      </c>
      <c r="K6404" s="197">
        <v>11.66</v>
      </c>
      <c r="L6404" s="196" t="s">
        <v>63</v>
      </c>
      <c r="M6404"/>
    </row>
    <row r="6405" spans="1:13" ht="13.5" hidden="1" x14ac:dyDescent="0.25">
      <c r="A6405" s="196" t="s">
        <v>6516</v>
      </c>
      <c r="B6405" s="196" t="s">
        <v>6517</v>
      </c>
      <c r="C6405" s="196" t="s">
        <v>6596</v>
      </c>
      <c r="D6405" s="196" t="s">
        <v>6597</v>
      </c>
      <c r="E6405" s="197" t="s">
        <v>11</v>
      </c>
      <c r="F6405" s="196" t="s">
        <v>11</v>
      </c>
      <c r="G6405" s="196">
        <v>100718</v>
      </c>
      <c r="H6405" s="196" t="s">
        <v>6600</v>
      </c>
      <c r="I6405" s="196" t="s">
        <v>9</v>
      </c>
      <c r="J6405" s="196" t="s">
        <v>62</v>
      </c>
      <c r="K6405" s="197">
        <v>1.67</v>
      </c>
      <c r="L6405" s="196" t="s">
        <v>63</v>
      </c>
      <c r="M6405"/>
    </row>
    <row r="6406" spans="1:13" ht="13.5" hidden="1" x14ac:dyDescent="0.25">
      <c r="A6406" s="196" t="s">
        <v>6516</v>
      </c>
      <c r="B6406" s="196" t="s">
        <v>6517</v>
      </c>
      <c r="C6406" s="196" t="s">
        <v>6596</v>
      </c>
      <c r="D6406" s="196" t="s">
        <v>6597</v>
      </c>
      <c r="E6406" s="197" t="s">
        <v>11</v>
      </c>
      <c r="F6406" s="196" t="s">
        <v>11</v>
      </c>
      <c r="G6406" s="196">
        <v>100719</v>
      </c>
      <c r="H6406" s="196" t="s">
        <v>6601</v>
      </c>
      <c r="I6406" s="196" t="s">
        <v>19</v>
      </c>
      <c r="J6406" s="196" t="s">
        <v>62</v>
      </c>
      <c r="K6406" s="197">
        <v>12.4</v>
      </c>
      <c r="L6406" s="196" t="s">
        <v>63</v>
      </c>
      <c r="M6406"/>
    </row>
    <row r="6407" spans="1:13" ht="13.5" hidden="1" x14ac:dyDescent="0.25">
      <c r="A6407" s="196" t="s">
        <v>6516</v>
      </c>
      <c r="B6407" s="196" t="s">
        <v>6517</v>
      </c>
      <c r="C6407" s="196" t="s">
        <v>6596</v>
      </c>
      <c r="D6407" s="196" t="s">
        <v>6597</v>
      </c>
      <c r="E6407" s="197" t="s">
        <v>11</v>
      </c>
      <c r="F6407" s="196" t="s">
        <v>11</v>
      </c>
      <c r="G6407" s="196">
        <v>100720</v>
      </c>
      <c r="H6407" s="196" t="s">
        <v>6602</v>
      </c>
      <c r="I6407" s="196" t="s">
        <v>19</v>
      </c>
      <c r="J6407" s="196" t="s">
        <v>62</v>
      </c>
      <c r="K6407" s="197">
        <v>12.84</v>
      </c>
      <c r="L6407" s="196" t="s">
        <v>63</v>
      </c>
      <c r="M6407"/>
    </row>
    <row r="6408" spans="1:13" ht="13.5" hidden="1" x14ac:dyDescent="0.25">
      <c r="A6408" s="196" t="s">
        <v>6516</v>
      </c>
      <c r="B6408" s="196" t="s">
        <v>6517</v>
      </c>
      <c r="C6408" s="196" t="s">
        <v>6596</v>
      </c>
      <c r="D6408" s="196" t="s">
        <v>6597</v>
      </c>
      <c r="E6408" s="197" t="s">
        <v>11</v>
      </c>
      <c r="F6408" s="196" t="s">
        <v>11</v>
      </c>
      <c r="G6408" s="196">
        <v>100721</v>
      </c>
      <c r="H6408" s="196" t="s">
        <v>6603</v>
      </c>
      <c r="I6408" s="196" t="s">
        <v>19</v>
      </c>
      <c r="J6408" s="196" t="s">
        <v>62</v>
      </c>
      <c r="K6408" s="197">
        <v>29.68</v>
      </c>
      <c r="L6408" s="196" t="s">
        <v>63</v>
      </c>
      <c r="M6408"/>
    </row>
    <row r="6409" spans="1:13" ht="13.5" hidden="1" x14ac:dyDescent="0.25">
      <c r="A6409" s="196" t="s">
        <v>6516</v>
      </c>
      <c r="B6409" s="196" t="s">
        <v>6517</v>
      </c>
      <c r="C6409" s="196" t="s">
        <v>6596</v>
      </c>
      <c r="D6409" s="196" t="s">
        <v>6597</v>
      </c>
      <c r="E6409" s="197" t="s">
        <v>11</v>
      </c>
      <c r="F6409" s="196" t="s">
        <v>11</v>
      </c>
      <c r="G6409" s="196">
        <v>100722</v>
      </c>
      <c r="H6409" s="196" t="s">
        <v>6604</v>
      </c>
      <c r="I6409" s="196" t="s">
        <v>19</v>
      </c>
      <c r="J6409" s="196" t="s">
        <v>62</v>
      </c>
      <c r="K6409" s="197">
        <v>29.43</v>
      </c>
      <c r="L6409" s="196" t="s">
        <v>63</v>
      </c>
      <c r="M6409"/>
    </row>
    <row r="6410" spans="1:13" ht="13.5" hidden="1" x14ac:dyDescent="0.25">
      <c r="A6410" s="196" t="s">
        <v>6516</v>
      </c>
      <c r="B6410" s="196" t="s">
        <v>6517</v>
      </c>
      <c r="C6410" s="196" t="s">
        <v>6596</v>
      </c>
      <c r="D6410" s="196" t="s">
        <v>6597</v>
      </c>
      <c r="E6410" s="197" t="s">
        <v>11</v>
      </c>
      <c r="F6410" s="196" t="s">
        <v>11</v>
      </c>
      <c r="G6410" s="196">
        <v>100723</v>
      </c>
      <c r="H6410" s="196" t="s">
        <v>6605</v>
      </c>
      <c r="I6410" s="196" t="s">
        <v>19</v>
      </c>
      <c r="J6410" s="196" t="s">
        <v>62</v>
      </c>
      <c r="K6410" s="197">
        <v>13.3</v>
      </c>
      <c r="L6410" s="196" t="s">
        <v>63</v>
      </c>
      <c r="M6410"/>
    </row>
    <row r="6411" spans="1:13" ht="13.5" hidden="1" x14ac:dyDescent="0.25">
      <c r="A6411" s="196" t="s">
        <v>6516</v>
      </c>
      <c r="B6411" s="196" t="s">
        <v>6517</v>
      </c>
      <c r="C6411" s="196" t="s">
        <v>6596</v>
      </c>
      <c r="D6411" s="196" t="s">
        <v>6597</v>
      </c>
      <c r="E6411" s="197" t="s">
        <v>11</v>
      </c>
      <c r="F6411" s="196" t="s">
        <v>11</v>
      </c>
      <c r="G6411" s="196">
        <v>100724</v>
      </c>
      <c r="H6411" s="196" t="s">
        <v>6606</v>
      </c>
      <c r="I6411" s="196" t="s">
        <v>19</v>
      </c>
      <c r="J6411" s="196" t="s">
        <v>62</v>
      </c>
      <c r="K6411" s="197">
        <v>16.510000000000002</v>
      </c>
      <c r="L6411" s="196" t="s">
        <v>63</v>
      </c>
      <c r="M6411"/>
    </row>
    <row r="6412" spans="1:13" ht="13.5" hidden="1" x14ac:dyDescent="0.25">
      <c r="A6412" s="196" t="s">
        <v>6516</v>
      </c>
      <c r="B6412" s="196" t="s">
        <v>6517</v>
      </c>
      <c r="C6412" s="196" t="s">
        <v>6596</v>
      </c>
      <c r="D6412" s="196" t="s">
        <v>6597</v>
      </c>
      <c r="E6412" s="197" t="s">
        <v>11</v>
      </c>
      <c r="F6412" s="196" t="s">
        <v>11</v>
      </c>
      <c r="G6412" s="196">
        <v>100725</v>
      </c>
      <c r="H6412" s="196" t="s">
        <v>6607</v>
      </c>
      <c r="I6412" s="196" t="s">
        <v>19</v>
      </c>
      <c r="J6412" s="196" t="s">
        <v>62</v>
      </c>
      <c r="K6412" s="197">
        <v>29.98</v>
      </c>
      <c r="L6412" s="196" t="s">
        <v>63</v>
      </c>
      <c r="M6412"/>
    </row>
    <row r="6413" spans="1:13" ht="13.5" hidden="1" x14ac:dyDescent="0.25">
      <c r="A6413" s="196" t="s">
        <v>6516</v>
      </c>
      <c r="B6413" s="196" t="s">
        <v>6517</v>
      </c>
      <c r="C6413" s="196" t="s">
        <v>6596</v>
      </c>
      <c r="D6413" s="196" t="s">
        <v>6597</v>
      </c>
      <c r="E6413" s="197" t="s">
        <v>11</v>
      </c>
      <c r="F6413" s="196" t="s">
        <v>11</v>
      </c>
      <c r="G6413" s="196">
        <v>100726</v>
      </c>
      <c r="H6413" s="196" t="s">
        <v>6608</v>
      </c>
      <c r="I6413" s="196" t="s">
        <v>19</v>
      </c>
      <c r="J6413" s="196" t="s">
        <v>62</v>
      </c>
      <c r="K6413" s="197">
        <v>32.99</v>
      </c>
      <c r="L6413" s="196" t="s">
        <v>63</v>
      </c>
      <c r="M6413"/>
    </row>
    <row r="6414" spans="1:13" ht="13.5" hidden="1" x14ac:dyDescent="0.25">
      <c r="A6414" s="196" t="s">
        <v>6516</v>
      </c>
      <c r="B6414" s="196" t="s">
        <v>6517</v>
      </c>
      <c r="C6414" s="196" t="s">
        <v>6596</v>
      </c>
      <c r="D6414" s="196" t="s">
        <v>6597</v>
      </c>
      <c r="E6414" s="197" t="s">
        <v>11</v>
      </c>
      <c r="F6414" s="196" t="s">
        <v>11</v>
      </c>
      <c r="G6414" s="196">
        <v>100727</v>
      </c>
      <c r="H6414" s="196" t="s">
        <v>6609</v>
      </c>
      <c r="I6414" s="196" t="s">
        <v>19</v>
      </c>
      <c r="J6414" s="196" t="s">
        <v>62</v>
      </c>
      <c r="K6414" s="197">
        <v>30.45</v>
      </c>
      <c r="L6414" s="196" t="s">
        <v>63</v>
      </c>
      <c r="M6414"/>
    </row>
    <row r="6415" spans="1:13" ht="13.5" hidden="1" x14ac:dyDescent="0.25">
      <c r="A6415" s="196" t="s">
        <v>6516</v>
      </c>
      <c r="B6415" s="196" t="s">
        <v>6517</v>
      </c>
      <c r="C6415" s="196" t="s">
        <v>6596</v>
      </c>
      <c r="D6415" s="196" t="s">
        <v>6597</v>
      </c>
      <c r="E6415" s="197" t="s">
        <v>11</v>
      </c>
      <c r="F6415" s="196" t="s">
        <v>11</v>
      </c>
      <c r="G6415" s="196">
        <v>100728</v>
      </c>
      <c r="H6415" s="196" t="s">
        <v>6610</v>
      </c>
      <c r="I6415" s="196" t="s">
        <v>19</v>
      </c>
      <c r="J6415" s="196" t="s">
        <v>62</v>
      </c>
      <c r="K6415" s="197">
        <v>27.79</v>
      </c>
      <c r="L6415" s="196" t="s">
        <v>63</v>
      </c>
      <c r="M6415"/>
    </row>
    <row r="6416" spans="1:13" ht="13.5" hidden="1" x14ac:dyDescent="0.25">
      <c r="A6416" s="196" t="s">
        <v>6516</v>
      </c>
      <c r="B6416" s="196" t="s">
        <v>6517</v>
      </c>
      <c r="C6416" s="196" t="s">
        <v>6596</v>
      </c>
      <c r="D6416" s="196" t="s">
        <v>6597</v>
      </c>
      <c r="E6416" s="197" t="s">
        <v>11</v>
      </c>
      <c r="F6416" s="196" t="s">
        <v>11</v>
      </c>
      <c r="G6416" s="196">
        <v>100729</v>
      </c>
      <c r="H6416" s="196" t="s">
        <v>6611</v>
      </c>
      <c r="I6416" s="196" t="s">
        <v>19</v>
      </c>
      <c r="J6416" s="196" t="s">
        <v>62</v>
      </c>
      <c r="K6416" s="197">
        <v>22.89</v>
      </c>
      <c r="L6416" s="196" t="s">
        <v>63</v>
      </c>
      <c r="M6416"/>
    </row>
    <row r="6417" spans="1:13" ht="13.5" hidden="1" x14ac:dyDescent="0.25">
      <c r="A6417" s="196" t="s">
        <v>6516</v>
      </c>
      <c r="B6417" s="196" t="s">
        <v>6517</v>
      </c>
      <c r="C6417" s="196" t="s">
        <v>6596</v>
      </c>
      <c r="D6417" s="196" t="s">
        <v>6597</v>
      </c>
      <c r="E6417" s="197" t="s">
        <v>11</v>
      </c>
      <c r="F6417" s="196" t="s">
        <v>11</v>
      </c>
      <c r="G6417" s="196">
        <v>100730</v>
      </c>
      <c r="H6417" s="196" t="s">
        <v>6612</v>
      </c>
      <c r="I6417" s="196" t="s">
        <v>19</v>
      </c>
      <c r="J6417" s="196" t="s">
        <v>62</v>
      </c>
      <c r="K6417" s="197">
        <v>27.25</v>
      </c>
      <c r="L6417" s="196" t="s">
        <v>63</v>
      </c>
      <c r="M6417"/>
    </row>
    <row r="6418" spans="1:13" ht="13.5" hidden="1" x14ac:dyDescent="0.25">
      <c r="A6418" s="196" t="s">
        <v>6516</v>
      </c>
      <c r="B6418" s="196" t="s">
        <v>6517</v>
      </c>
      <c r="C6418" s="196" t="s">
        <v>6596</v>
      </c>
      <c r="D6418" s="196" t="s">
        <v>6597</v>
      </c>
      <c r="E6418" s="197" t="s">
        <v>11</v>
      </c>
      <c r="F6418" s="196" t="s">
        <v>11</v>
      </c>
      <c r="G6418" s="196">
        <v>100733</v>
      </c>
      <c r="H6418" s="196" t="s">
        <v>6613</v>
      </c>
      <c r="I6418" s="196" t="s">
        <v>19</v>
      </c>
      <c r="J6418" s="196" t="s">
        <v>62</v>
      </c>
      <c r="K6418" s="197">
        <v>14.75</v>
      </c>
      <c r="L6418" s="196" t="s">
        <v>63</v>
      </c>
      <c r="M6418"/>
    </row>
    <row r="6419" spans="1:13" ht="13.5" hidden="1" x14ac:dyDescent="0.25">
      <c r="A6419" s="196" t="s">
        <v>6516</v>
      </c>
      <c r="B6419" s="196" t="s">
        <v>6517</v>
      </c>
      <c r="C6419" s="196" t="s">
        <v>6596</v>
      </c>
      <c r="D6419" s="196" t="s">
        <v>6597</v>
      </c>
      <c r="E6419" s="197" t="s">
        <v>11</v>
      </c>
      <c r="F6419" s="196" t="s">
        <v>11</v>
      </c>
      <c r="G6419" s="196">
        <v>100734</v>
      </c>
      <c r="H6419" s="196" t="s">
        <v>6614</v>
      </c>
      <c r="I6419" s="196" t="s">
        <v>19</v>
      </c>
      <c r="J6419" s="196" t="s">
        <v>62</v>
      </c>
      <c r="K6419" s="197">
        <v>19.100000000000001</v>
      </c>
      <c r="L6419" s="196" t="s">
        <v>63</v>
      </c>
      <c r="M6419"/>
    </row>
    <row r="6420" spans="1:13" ht="13.5" hidden="1" x14ac:dyDescent="0.25">
      <c r="A6420" s="196" t="s">
        <v>6516</v>
      </c>
      <c r="B6420" s="196" t="s">
        <v>6517</v>
      </c>
      <c r="C6420" s="196" t="s">
        <v>6596</v>
      </c>
      <c r="D6420" s="196" t="s">
        <v>6597</v>
      </c>
      <c r="E6420" s="197" t="s">
        <v>11</v>
      </c>
      <c r="F6420" s="196" t="s">
        <v>11</v>
      </c>
      <c r="G6420" s="196">
        <v>100735</v>
      </c>
      <c r="H6420" s="196" t="s">
        <v>6615</v>
      </c>
      <c r="I6420" s="196" t="s">
        <v>19</v>
      </c>
      <c r="J6420" s="196" t="s">
        <v>62</v>
      </c>
      <c r="K6420" s="197">
        <v>13.44</v>
      </c>
      <c r="L6420" s="196" t="s">
        <v>63</v>
      </c>
      <c r="M6420"/>
    </row>
    <row r="6421" spans="1:13" ht="13.5" hidden="1" x14ac:dyDescent="0.25">
      <c r="A6421" s="196" t="s">
        <v>6516</v>
      </c>
      <c r="B6421" s="196" t="s">
        <v>6517</v>
      </c>
      <c r="C6421" s="196" t="s">
        <v>6596</v>
      </c>
      <c r="D6421" s="196" t="s">
        <v>6597</v>
      </c>
      <c r="E6421" s="197" t="s">
        <v>11</v>
      </c>
      <c r="F6421" s="196" t="s">
        <v>11</v>
      </c>
      <c r="G6421" s="196">
        <v>100736</v>
      </c>
      <c r="H6421" s="196" t="s">
        <v>6616</v>
      </c>
      <c r="I6421" s="196" t="s">
        <v>19</v>
      </c>
      <c r="J6421" s="196" t="s">
        <v>62</v>
      </c>
      <c r="K6421" s="197">
        <v>17.97</v>
      </c>
      <c r="L6421" s="196" t="s">
        <v>63</v>
      </c>
      <c r="M6421"/>
    </row>
    <row r="6422" spans="1:13" ht="13.5" hidden="1" x14ac:dyDescent="0.25">
      <c r="A6422" s="196" t="s">
        <v>6516</v>
      </c>
      <c r="B6422" s="196" t="s">
        <v>6517</v>
      </c>
      <c r="C6422" s="196" t="s">
        <v>6596</v>
      </c>
      <c r="D6422" s="196" t="s">
        <v>6597</v>
      </c>
      <c r="E6422" s="197" t="s">
        <v>11</v>
      </c>
      <c r="F6422" s="196" t="s">
        <v>11</v>
      </c>
      <c r="G6422" s="196">
        <v>100739</v>
      </c>
      <c r="H6422" s="196" t="s">
        <v>6617</v>
      </c>
      <c r="I6422" s="196" t="s">
        <v>19</v>
      </c>
      <c r="J6422" s="196" t="s">
        <v>62</v>
      </c>
      <c r="K6422" s="197">
        <v>12.21</v>
      </c>
      <c r="L6422" s="196" t="s">
        <v>63</v>
      </c>
      <c r="M6422"/>
    </row>
    <row r="6423" spans="1:13" ht="13.5" hidden="1" x14ac:dyDescent="0.25">
      <c r="A6423" s="196" t="s">
        <v>6516</v>
      </c>
      <c r="B6423" s="196" t="s">
        <v>6517</v>
      </c>
      <c r="C6423" s="196" t="s">
        <v>6596</v>
      </c>
      <c r="D6423" s="196" t="s">
        <v>6597</v>
      </c>
      <c r="E6423" s="197" t="s">
        <v>11</v>
      </c>
      <c r="F6423" s="196" t="s">
        <v>11</v>
      </c>
      <c r="G6423" s="196">
        <v>100740</v>
      </c>
      <c r="H6423" s="196" t="s">
        <v>6618</v>
      </c>
      <c r="I6423" s="196" t="s">
        <v>19</v>
      </c>
      <c r="J6423" s="196" t="s">
        <v>62</v>
      </c>
      <c r="K6423" s="197">
        <v>13.48</v>
      </c>
      <c r="L6423" s="196" t="s">
        <v>63</v>
      </c>
      <c r="M6423"/>
    </row>
    <row r="6424" spans="1:13" ht="13.5" hidden="1" x14ac:dyDescent="0.25">
      <c r="A6424" s="196" t="s">
        <v>6516</v>
      </c>
      <c r="B6424" s="196" t="s">
        <v>6517</v>
      </c>
      <c r="C6424" s="196" t="s">
        <v>6596</v>
      </c>
      <c r="D6424" s="196" t="s">
        <v>6597</v>
      </c>
      <c r="E6424" s="197" t="s">
        <v>11</v>
      </c>
      <c r="F6424" s="196" t="s">
        <v>11</v>
      </c>
      <c r="G6424" s="196">
        <v>100741</v>
      </c>
      <c r="H6424" s="196" t="s">
        <v>6619</v>
      </c>
      <c r="I6424" s="196" t="s">
        <v>19</v>
      </c>
      <c r="J6424" s="196" t="s">
        <v>62</v>
      </c>
      <c r="K6424" s="197">
        <v>29.25</v>
      </c>
      <c r="L6424" s="196" t="s">
        <v>63</v>
      </c>
      <c r="M6424"/>
    </row>
    <row r="6425" spans="1:13" ht="13.5" hidden="1" x14ac:dyDescent="0.25">
      <c r="A6425" s="196" t="s">
        <v>6516</v>
      </c>
      <c r="B6425" s="196" t="s">
        <v>6517</v>
      </c>
      <c r="C6425" s="196" t="s">
        <v>6596</v>
      </c>
      <c r="D6425" s="196" t="s">
        <v>6597</v>
      </c>
      <c r="E6425" s="197" t="s">
        <v>11</v>
      </c>
      <c r="F6425" s="196" t="s">
        <v>11</v>
      </c>
      <c r="G6425" s="196">
        <v>100742</v>
      </c>
      <c r="H6425" s="196" t="s">
        <v>6620</v>
      </c>
      <c r="I6425" s="196" t="s">
        <v>19</v>
      </c>
      <c r="J6425" s="196" t="s">
        <v>62</v>
      </c>
      <c r="K6425" s="197">
        <v>30.05</v>
      </c>
      <c r="L6425" s="196" t="s">
        <v>63</v>
      </c>
      <c r="M6425"/>
    </row>
    <row r="6426" spans="1:13" ht="13.5" hidden="1" x14ac:dyDescent="0.25">
      <c r="A6426" s="196" t="s">
        <v>6516</v>
      </c>
      <c r="B6426" s="196" t="s">
        <v>6517</v>
      </c>
      <c r="C6426" s="196" t="s">
        <v>6596</v>
      </c>
      <c r="D6426" s="196" t="s">
        <v>6597</v>
      </c>
      <c r="E6426" s="197" t="s">
        <v>11</v>
      </c>
      <c r="F6426" s="196" t="s">
        <v>11</v>
      </c>
      <c r="G6426" s="196">
        <v>100743</v>
      </c>
      <c r="H6426" s="196" t="s">
        <v>6621</v>
      </c>
      <c r="I6426" s="196" t="s">
        <v>19</v>
      </c>
      <c r="J6426" s="196" t="s">
        <v>595</v>
      </c>
      <c r="K6426" s="197">
        <v>11.93</v>
      </c>
      <c r="L6426" s="196" t="s">
        <v>63</v>
      </c>
      <c r="M6426"/>
    </row>
    <row r="6427" spans="1:13" ht="13.5" hidden="1" x14ac:dyDescent="0.25">
      <c r="A6427" s="196" t="s">
        <v>6516</v>
      </c>
      <c r="B6427" s="196" t="s">
        <v>6517</v>
      </c>
      <c r="C6427" s="196" t="s">
        <v>6596</v>
      </c>
      <c r="D6427" s="196" t="s">
        <v>6597</v>
      </c>
      <c r="E6427" s="197" t="s">
        <v>11</v>
      </c>
      <c r="F6427" s="196" t="s">
        <v>11</v>
      </c>
      <c r="G6427" s="196">
        <v>100744</v>
      </c>
      <c r="H6427" s="196" t="s">
        <v>6622</v>
      </c>
      <c r="I6427" s="196" t="s">
        <v>19</v>
      </c>
      <c r="J6427" s="196" t="s">
        <v>595</v>
      </c>
      <c r="K6427" s="197">
        <v>13.3</v>
      </c>
      <c r="L6427" s="196" t="s">
        <v>63</v>
      </c>
      <c r="M6427"/>
    </row>
    <row r="6428" spans="1:13" ht="13.5" hidden="1" x14ac:dyDescent="0.25">
      <c r="A6428" s="196" t="s">
        <v>6516</v>
      </c>
      <c r="B6428" s="196" t="s">
        <v>6517</v>
      </c>
      <c r="C6428" s="196" t="s">
        <v>6596</v>
      </c>
      <c r="D6428" s="196" t="s">
        <v>6597</v>
      </c>
      <c r="E6428" s="197" t="s">
        <v>11</v>
      </c>
      <c r="F6428" s="196" t="s">
        <v>11</v>
      </c>
      <c r="G6428" s="196">
        <v>100745</v>
      </c>
      <c r="H6428" s="196" t="s">
        <v>6623</v>
      </c>
      <c r="I6428" s="196" t="s">
        <v>19</v>
      </c>
      <c r="J6428" s="196" t="s">
        <v>595</v>
      </c>
      <c r="K6428" s="197">
        <v>28.95</v>
      </c>
      <c r="L6428" s="196" t="s">
        <v>63</v>
      </c>
      <c r="M6428"/>
    </row>
    <row r="6429" spans="1:13" ht="13.5" hidden="1" x14ac:dyDescent="0.25">
      <c r="A6429" s="196" t="s">
        <v>6516</v>
      </c>
      <c r="B6429" s="196" t="s">
        <v>6517</v>
      </c>
      <c r="C6429" s="196" t="s">
        <v>6596</v>
      </c>
      <c r="D6429" s="196" t="s">
        <v>6597</v>
      </c>
      <c r="E6429" s="197" t="s">
        <v>11</v>
      </c>
      <c r="F6429" s="196" t="s">
        <v>11</v>
      </c>
      <c r="G6429" s="196">
        <v>100746</v>
      </c>
      <c r="H6429" s="196" t="s">
        <v>6624</v>
      </c>
      <c r="I6429" s="196" t="s">
        <v>19</v>
      </c>
      <c r="J6429" s="196" t="s">
        <v>595</v>
      </c>
      <c r="K6429" s="197">
        <v>29.86</v>
      </c>
      <c r="L6429" s="196" t="s">
        <v>63</v>
      </c>
      <c r="M6429"/>
    </row>
    <row r="6430" spans="1:13" ht="13.5" hidden="1" x14ac:dyDescent="0.25">
      <c r="A6430" s="196" t="s">
        <v>6516</v>
      </c>
      <c r="B6430" s="196" t="s">
        <v>6517</v>
      </c>
      <c r="C6430" s="196" t="s">
        <v>6596</v>
      </c>
      <c r="D6430" s="196" t="s">
        <v>6597</v>
      </c>
      <c r="E6430" s="197" t="s">
        <v>11</v>
      </c>
      <c r="F6430" s="196" t="s">
        <v>11</v>
      </c>
      <c r="G6430" s="196">
        <v>100747</v>
      </c>
      <c r="H6430" s="196" t="s">
        <v>6625</v>
      </c>
      <c r="I6430" s="196" t="s">
        <v>19</v>
      </c>
      <c r="J6430" s="196" t="s">
        <v>62</v>
      </c>
      <c r="K6430" s="197">
        <v>12.04</v>
      </c>
      <c r="L6430" s="196" t="s">
        <v>63</v>
      </c>
      <c r="M6430"/>
    </row>
    <row r="6431" spans="1:13" ht="13.5" hidden="1" x14ac:dyDescent="0.25">
      <c r="A6431" s="196" t="s">
        <v>6516</v>
      </c>
      <c r="B6431" s="196" t="s">
        <v>6517</v>
      </c>
      <c r="C6431" s="196" t="s">
        <v>6596</v>
      </c>
      <c r="D6431" s="196" t="s">
        <v>6597</v>
      </c>
      <c r="E6431" s="197" t="s">
        <v>11</v>
      </c>
      <c r="F6431" s="196" t="s">
        <v>11</v>
      </c>
      <c r="G6431" s="196">
        <v>100748</v>
      </c>
      <c r="H6431" s="196" t="s">
        <v>6626</v>
      </c>
      <c r="I6431" s="196" t="s">
        <v>19</v>
      </c>
      <c r="J6431" s="196" t="s">
        <v>62</v>
      </c>
      <c r="K6431" s="197">
        <v>13.38</v>
      </c>
      <c r="L6431" s="196" t="s">
        <v>63</v>
      </c>
      <c r="M6431"/>
    </row>
    <row r="6432" spans="1:13" ht="13.5" hidden="1" x14ac:dyDescent="0.25">
      <c r="A6432" s="196" t="s">
        <v>6516</v>
      </c>
      <c r="B6432" s="196" t="s">
        <v>6517</v>
      </c>
      <c r="C6432" s="196" t="s">
        <v>6596</v>
      </c>
      <c r="D6432" s="196" t="s">
        <v>6597</v>
      </c>
      <c r="E6432" s="197" t="s">
        <v>11</v>
      </c>
      <c r="F6432" s="196" t="s">
        <v>11</v>
      </c>
      <c r="G6432" s="196">
        <v>100749</v>
      </c>
      <c r="H6432" s="196" t="s">
        <v>6627</v>
      </c>
      <c r="I6432" s="196" t="s">
        <v>19</v>
      </c>
      <c r="J6432" s="196" t="s">
        <v>62</v>
      </c>
      <c r="K6432" s="197">
        <v>29.07</v>
      </c>
      <c r="L6432" s="196" t="s">
        <v>63</v>
      </c>
      <c r="M6432"/>
    </row>
    <row r="6433" spans="1:13" ht="13.5" hidden="1" x14ac:dyDescent="0.25">
      <c r="A6433" s="196" t="s">
        <v>6516</v>
      </c>
      <c r="B6433" s="196" t="s">
        <v>6517</v>
      </c>
      <c r="C6433" s="196" t="s">
        <v>6596</v>
      </c>
      <c r="D6433" s="196" t="s">
        <v>6597</v>
      </c>
      <c r="E6433" s="197" t="s">
        <v>11</v>
      </c>
      <c r="F6433" s="196" t="s">
        <v>11</v>
      </c>
      <c r="G6433" s="196">
        <v>100750</v>
      </c>
      <c r="H6433" s="196" t="s">
        <v>6628</v>
      </c>
      <c r="I6433" s="196" t="s">
        <v>19</v>
      </c>
      <c r="J6433" s="196" t="s">
        <v>62</v>
      </c>
      <c r="K6433" s="197">
        <v>29.94</v>
      </c>
      <c r="L6433" s="196" t="s">
        <v>63</v>
      </c>
      <c r="M6433"/>
    </row>
    <row r="6434" spans="1:13" ht="13.5" hidden="1" x14ac:dyDescent="0.25">
      <c r="A6434" s="196" t="s">
        <v>6516</v>
      </c>
      <c r="B6434" s="196" t="s">
        <v>6517</v>
      </c>
      <c r="C6434" s="196" t="s">
        <v>6596</v>
      </c>
      <c r="D6434" s="196" t="s">
        <v>6597</v>
      </c>
      <c r="E6434" s="197" t="s">
        <v>11</v>
      </c>
      <c r="F6434" s="196" t="s">
        <v>11</v>
      </c>
      <c r="G6434" s="196">
        <v>100751</v>
      </c>
      <c r="H6434" s="196" t="s">
        <v>6629</v>
      </c>
      <c r="I6434" s="196" t="s">
        <v>19</v>
      </c>
      <c r="J6434" s="196" t="s">
        <v>62</v>
      </c>
      <c r="K6434" s="197">
        <v>45.78</v>
      </c>
      <c r="L6434" s="196" t="s">
        <v>63</v>
      </c>
      <c r="M6434"/>
    </row>
    <row r="6435" spans="1:13" ht="13.5" hidden="1" x14ac:dyDescent="0.25">
      <c r="A6435" s="196" t="s">
        <v>6516</v>
      </c>
      <c r="B6435" s="196" t="s">
        <v>6517</v>
      </c>
      <c r="C6435" s="196" t="s">
        <v>6596</v>
      </c>
      <c r="D6435" s="196" t="s">
        <v>6597</v>
      </c>
      <c r="E6435" s="197" t="s">
        <v>11</v>
      </c>
      <c r="F6435" s="196" t="s">
        <v>11</v>
      </c>
      <c r="G6435" s="196">
        <v>100752</v>
      </c>
      <c r="H6435" s="196" t="s">
        <v>6630</v>
      </c>
      <c r="I6435" s="196" t="s">
        <v>19</v>
      </c>
      <c r="J6435" s="196" t="s">
        <v>62</v>
      </c>
      <c r="K6435" s="197">
        <v>54.51</v>
      </c>
      <c r="L6435" s="196" t="s">
        <v>63</v>
      </c>
      <c r="M6435"/>
    </row>
    <row r="6436" spans="1:13" ht="13.5" hidden="1" x14ac:dyDescent="0.25">
      <c r="A6436" s="196" t="s">
        <v>6516</v>
      </c>
      <c r="B6436" s="196" t="s">
        <v>6517</v>
      </c>
      <c r="C6436" s="196" t="s">
        <v>6596</v>
      </c>
      <c r="D6436" s="196" t="s">
        <v>6597</v>
      </c>
      <c r="E6436" s="197" t="s">
        <v>11</v>
      </c>
      <c r="F6436" s="196" t="s">
        <v>11</v>
      </c>
      <c r="G6436" s="196">
        <v>100753</v>
      </c>
      <c r="H6436" s="196" t="s">
        <v>6631</v>
      </c>
      <c r="I6436" s="196" t="s">
        <v>19</v>
      </c>
      <c r="J6436" s="196" t="s">
        <v>62</v>
      </c>
      <c r="K6436" s="197">
        <v>26.9</v>
      </c>
      <c r="L6436" s="196" t="s">
        <v>63</v>
      </c>
      <c r="M6436"/>
    </row>
    <row r="6437" spans="1:13" ht="13.5" hidden="1" x14ac:dyDescent="0.25">
      <c r="A6437" s="196" t="s">
        <v>6516</v>
      </c>
      <c r="B6437" s="196" t="s">
        <v>6517</v>
      </c>
      <c r="C6437" s="196" t="s">
        <v>6596</v>
      </c>
      <c r="D6437" s="196" t="s">
        <v>6597</v>
      </c>
      <c r="E6437" s="197" t="s">
        <v>11</v>
      </c>
      <c r="F6437" s="196" t="s">
        <v>11</v>
      </c>
      <c r="G6437" s="196">
        <v>100754</v>
      </c>
      <c r="H6437" s="196" t="s">
        <v>6632</v>
      </c>
      <c r="I6437" s="196" t="s">
        <v>19</v>
      </c>
      <c r="J6437" s="196" t="s">
        <v>62</v>
      </c>
      <c r="K6437" s="197">
        <v>35.950000000000003</v>
      </c>
      <c r="L6437" s="196" t="s">
        <v>63</v>
      </c>
      <c r="M6437"/>
    </row>
    <row r="6438" spans="1:13" ht="13.5" hidden="1" x14ac:dyDescent="0.25">
      <c r="A6438" s="196" t="s">
        <v>6516</v>
      </c>
      <c r="B6438" s="196" t="s">
        <v>6517</v>
      </c>
      <c r="C6438" s="196" t="s">
        <v>6596</v>
      </c>
      <c r="D6438" s="196" t="s">
        <v>6597</v>
      </c>
      <c r="E6438" s="197" t="s">
        <v>11</v>
      </c>
      <c r="F6438" s="196" t="s">
        <v>11</v>
      </c>
      <c r="G6438" s="196">
        <v>100757</v>
      </c>
      <c r="H6438" s="196" t="s">
        <v>6633</v>
      </c>
      <c r="I6438" s="196" t="s">
        <v>19</v>
      </c>
      <c r="J6438" s="196" t="s">
        <v>62</v>
      </c>
      <c r="K6438" s="197">
        <v>58.51</v>
      </c>
      <c r="L6438" s="196" t="s">
        <v>63</v>
      </c>
      <c r="M6438"/>
    </row>
    <row r="6439" spans="1:13" ht="13.5" hidden="1" x14ac:dyDescent="0.25">
      <c r="A6439" s="196" t="s">
        <v>6516</v>
      </c>
      <c r="B6439" s="196" t="s">
        <v>6517</v>
      </c>
      <c r="C6439" s="196" t="s">
        <v>6596</v>
      </c>
      <c r="D6439" s="196" t="s">
        <v>6597</v>
      </c>
      <c r="E6439" s="197" t="s">
        <v>11</v>
      </c>
      <c r="F6439" s="196" t="s">
        <v>11</v>
      </c>
      <c r="G6439" s="196">
        <v>100758</v>
      </c>
      <c r="H6439" s="196" t="s">
        <v>6634</v>
      </c>
      <c r="I6439" s="196" t="s">
        <v>19</v>
      </c>
      <c r="J6439" s="196" t="s">
        <v>62</v>
      </c>
      <c r="K6439" s="197">
        <v>60.12</v>
      </c>
      <c r="L6439" s="196" t="s">
        <v>63</v>
      </c>
      <c r="M6439"/>
    </row>
    <row r="6440" spans="1:13" ht="13.5" hidden="1" x14ac:dyDescent="0.25">
      <c r="A6440" s="196" t="s">
        <v>6516</v>
      </c>
      <c r="B6440" s="196" t="s">
        <v>6517</v>
      </c>
      <c r="C6440" s="196" t="s">
        <v>6596</v>
      </c>
      <c r="D6440" s="196" t="s">
        <v>6597</v>
      </c>
      <c r="E6440" s="197" t="s">
        <v>11</v>
      </c>
      <c r="F6440" s="196" t="s">
        <v>11</v>
      </c>
      <c r="G6440" s="196">
        <v>100759</v>
      </c>
      <c r="H6440" s="196" t="s">
        <v>6635</v>
      </c>
      <c r="I6440" s="196" t="s">
        <v>19</v>
      </c>
      <c r="J6440" s="196" t="s">
        <v>595</v>
      </c>
      <c r="K6440" s="197">
        <v>57.92</v>
      </c>
      <c r="L6440" s="196" t="s">
        <v>63</v>
      </c>
      <c r="M6440"/>
    </row>
    <row r="6441" spans="1:13" ht="13.5" hidden="1" x14ac:dyDescent="0.25">
      <c r="A6441" s="196" t="s">
        <v>6516</v>
      </c>
      <c r="B6441" s="196" t="s">
        <v>6517</v>
      </c>
      <c r="C6441" s="196" t="s">
        <v>6596</v>
      </c>
      <c r="D6441" s="196" t="s">
        <v>6597</v>
      </c>
      <c r="E6441" s="197" t="s">
        <v>11</v>
      </c>
      <c r="F6441" s="196" t="s">
        <v>11</v>
      </c>
      <c r="G6441" s="196">
        <v>100760</v>
      </c>
      <c r="H6441" s="196" t="s">
        <v>6636</v>
      </c>
      <c r="I6441" s="196" t="s">
        <v>19</v>
      </c>
      <c r="J6441" s="196" t="s">
        <v>595</v>
      </c>
      <c r="K6441" s="197">
        <v>59.75</v>
      </c>
      <c r="L6441" s="196" t="s">
        <v>63</v>
      </c>
      <c r="M6441"/>
    </row>
    <row r="6442" spans="1:13" ht="13.5" hidden="1" x14ac:dyDescent="0.25">
      <c r="A6442" s="196" t="s">
        <v>6516</v>
      </c>
      <c r="B6442" s="196" t="s">
        <v>6517</v>
      </c>
      <c r="C6442" s="196" t="s">
        <v>6596</v>
      </c>
      <c r="D6442" s="196" t="s">
        <v>6597</v>
      </c>
      <c r="E6442" s="197" t="s">
        <v>11</v>
      </c>
      <c r="F6442" s="196" t="s">
        <v>11</v>
      </c>
      <c r="G6442" s="196">
        <v>100761</v>
      </c>
      <c r="H6442" s="196" t="s">
        <v>6637</v>
      </c>
      <c r="I6442" s="196" t="s">
        <v>19</v>
      </c>
      <c r="J6442" s="196" t="s">
        <v>62</v>
      </c>
      <c r="K6442" s="197">
        <v>58.16</v>
      </c>
      <c r="L6442" s="196" t="s">
        <v>63</v>
      </c>
      <c r="M6442"/>
    </row>
    <row r="6443" spans="1:13" ht="13.5" hidden="1" x14ac:dyDescent="0.25">
      <c r="A6443" s="196" t="s">
        <v>6516</v>
      </c>
      <c r="B6443" s="196" t="s">
        <v>6517</v>
      </c>
      <c r="C6443" s="196" t="s">
        <v>6596</v>
      </c>
      <c r="D6443" s="196" t="s">
        <v>6597</v>
      </c>
      <c r="E6443" s="197" t="s">
        <v>11</v>
      </c>
      <c r="F6443" s="196" t="s">
        <v>11</v>
      </c>
      <c r="G6443" s="196">
        <v>100762</v>
      </c>
      <c r="H6443" s="196" t="s">
        <v>6638</v>
      </c>
      <c r="I6443" s="196" t="s">
        <v>19</v>
      </c>
      <c r="J6443" s="196" t="s">
        <v>62</v>
      </c>
      <c r="K6443" s="197">
        <v>59.91</v>
      </c>
      <c r="L6443" s="196" t="s">
        <v>63</v>
      </c>
      <c r="M6443"/>
    </row>
    <row r="6444" spans="1:13" ht="13.5" hidden="1" x14ac:dyDescent="0.25">
      <c r="A6444" s="196" t="s">
        <v>6516</v>
      </c>
      <c r="B6444" s="196" t="s">
        <v>6517</v>
      </c>
      <c r="C6444" s="196" t="s">
        <v>6639</v>
      </c>
      <c r="D6444" s="196" t="s">
        <v>6640</v>
      </c>
      <c r="E6444" s="197" t="s">
        <v>11</v>
      </c>
      <c r="F6444" s="196" t="s">
        <v>11</v>
      </c>
      <c r="G6444" s="196">
        <v>102488</v>
      </c>
      <c r="H6444" s="196" t="s">
        <v>6641</v>
      </c>
      <c r="I6444" s="196" t="s">
        <v>19</v>
      </c>
      <c r="J6444" s="196" t="s">
        <v>62</v>
      </c>
      <c r="K6444" s="197">
        <v>4.4800000000000004</v>
      </c>
      <c r="L6444" s="196" t="s">
        <v>63</v>
      </c>
      <c r="M6444"/>
    </row>
    <row r="6445" spans="1:13" ht="13.5" hidden="1" x14ac:dyDescent="0.25">
      <c r="A6445" s="196" t="s">
        <v>6516</v>
      </c>
      <c r="B6445" s="196" t="s">
        <v>6517</v>
      </c>
      <c r="C6445" s="196" t="s">
        <v>6639</v>
      </c>
      <c r="D6445" s="196" t="s">
        <v>6640</v>
      </c>
      <c r="E6445" s="197" t="s">
        <v>11</v>
      </c>
      <c r="F6445" s="196" t="s">
        <v>11</v>
      </c>
      <c r="G6445" s="196">
        <v>102489</v>
      </c>
      <c r="H6445" s="196" t="s">
        <v>6642</v>
      </c>
      <c r="I6445" s="196" t="s">
        <v>19</v>
      </c>
      <c r="J6445" s="196" t="s">
        <v>62</v>
      </c>
      <c r="K6445" s="197">
        <v>31.09</v>
      </c>
      <c r="L6445" s="196" t="s">
        <v>63</v>
      </c>
      <c r="M6445"/>
    </row>
    <row r="6446" spans="1:13" ht="13.5" hidden="1" x14ac:dyDescent="0.25">
      <c r="A6446" s="196" t="s">
        <v>6516</v>
      </c>
      <c r="B6446" s="196" t="s">
        <v>6517</v>
      </c>
      <c r="C6446" s="196" t="s">
        <v>6639</v>
      </c>
      <c r="D6446" s="196" t="s">
        <v>6640</v>
      </c>
      <c r="E6446" s="197" t="s">
        <v>11</v>
      </c>
      <c r="F6446" s="196" t="s">
        <v>11</v>
      </c>
      <c r="G6446" s="196">
        <v>102491</v>
      </c>
      <c r="H6446" s="196" t="s">
        <v>6643</v>
      </c>
      <c r="I6446" s="196" t="s">
        <v>19</v>
      </c>
      <c r="J6446" s="196" t="s">
        <v>62</v>
      </c>
      <c r="K6446" s="197">
        <v>23.75</v>
      </c>
      <c r="L6446" s="196" t="s">
        <v>63</v>
      </c>
      <c r="M6446"/>
    </row>
    <row r="6447" spans="1:13" ht="13.5" hidden="1" x14ac:dyDescent="0.25">
      <c r="A6447" s="196" t="s">
        <v>6516</v>
      </c>
      <c r="B6447" s="196" t="s">
        <v>6517</v>
      </c>
      <c r="C6447" s="196" t="s">
        <v>6639</v>
      </c>
      <c r="D6447" s="196" t="s">
        <v>6640</v>
      </c>
      <c r="E6447" s="197" t="s">
        <v>11</v>
      </c>
      <c r="F6447" s="196" t="s">
        <v>11</v>
      </c>
      <c r="G6447" s="196">
        <v>102492</v>
      </c>
      <c r="H6447" s="196" t="s">
        <v>6644</v>
      </c>
      <c r="I6447" s="196" t="s">
        <v>19</v>
      </c>
      <c r="J6447" s="196" t="s">
        <v>62</v>
      </c>
      <c r="K6447" s="197">
        <v>30.23</v>
      </c>
      <c r="L6447" s="196" t="s">
        <v>63</v>
      </c>
      <c r="M6447"/>
    </row>
    <row r="6448" spans="1:13" ht="13.5" hidden="1" x14ac:dyDescent="0.25">
      <c r="A6448" s="196" t="s">
        <v>6516</v>
      </c>
      <c r="B6448" s="196" t="s">
        <v>6517</v>
      </c>
      <c r="C6448" s="196" t="s">
        <v>6639</v>
      </c>
      <c r="D6448" s="196" t="s">
        <v>6640</v>
      </c>
      <c r="E6448" s="197" t="s">
        <v>11</v>
      </c>
      <c r="F6448" s="196" t="s">
        <v>11</v>
      </c>
      <c r="G6448" s="196">
        <v>102494</v>
      </c>
      <c r="H6448" s="196" t="s">
        <v>6645</v>
      </c>
      <c r="I6448" s="196" t="s">
        <v>19</v>
      </c>
      <c r="J6448" s="196" t="s">
        <v>62</v>
      </c>
      <c r="K6448" s="197">
        <v>72.69</v>
      </c>
      <c r="L6448" s="196" t="s">
        <v>63</v>
      </c>
      <c r="M6448"/>
    </row>
    <row r="6449" spans="1:13" ht="13.5" hidden="1" x14ac:dyDescent="0.25">
      <c r="A6449" s="196" t="s">
        <v>6516</v>
      </c>
      <c r="B6449" s="196" t="s">
        <v>6517</v>
      </c>
      <c r="C6449" s="196" t="s">
        <v>6639</v>
      </c>
      <c r="D6449" s="196" t="s">
        <v>6640</v>
      </c>
      <c r="E6449" s="197" t="s">
        <v>11</v>
      </c>
      <c r="F6449" s="196" t="s">
        <v>11</v>
      </c>
      <c r="G6449" s="196">
        <v>102496</v>
      </c>
      <c r="H6449" s="196" t="s">
        <v>6646</v>
      </c>
      <c r="I6449" s="196" t="s">
        <v>9</v>
      </c>
      <c r="J6449" s="196" t="s">
        <v>62</v>
      </c>
      <c r="K6449" s="197">
        <v>15.59</v>
      </c>
      <c r="L6449" s="196" t="s">
        <v>63</v>
      </c>
      <c r="M6449"/>
    </row>
    <row r="6450" spans="1:13" ht="13.5" hidden="1" x14ac:dyDescent="0.25">
      <c r="A6450" s="196" t="s">
        <v>6516</v>
      </c>
      <c r="B6450" s="196" t="s">
        <v>6517</v>
      </c>
      <c r="C6450" s="196" t="s">
        <v>6639</v>
      </c>
      <c r="D6450" s="196" t="s">
        <v>6640</v>
      </c>
      <c r="E6450" s="197" t="s">
        <v>11</v>
      </c>
      <c r="F6450" s="196" t="s">
        <v>11</v>
      </c>
      <c r="G6450" s="196">
        <v>102497</v>
      </c>
      <c r="H6450" s="196" t="s">
        <v>6647</v>
      </c>
      <c r="I6450" s="196" t="s">
        <v>9</v>
      </c>
      <c r="J6450" s="196" t="s">
        <v>62</v>
      </c>
      <c r="K6450" s="197">
        <v>5.88</v>
      </c>
      <c r="L6450" s="196" t="s">
        <v>63</v>
      </c>
      <c r="M6450"/>
    </row>
    <row r="6451" spans="1:13" ht="13.5" hidden="1" x14ac:dyDescent="0.25">
      <c r="A6451" s="196" t="s">
        <v>6516</v>
      </c>
      <c r="B6451" s="196" t="s">
        <v>6517</v>
      </c>
      <c r="C6451" s="196" t="s">
        <v>6639</v>
      </c>
      <c r="D6451" s="196" t="s">
        <v>6640</v>
      </c>
      <c r="E6451" s="197" t="s">
        <v>11</v>
      </c>
      <c r="F6451" s="196" t="s">
        <v>11</v>
      </c>
      <c r="G6451" s="196">
        <v>102498</v>
      </c>
      <c r="H6451" s="196" t="s">
        <v>6648</v>
      </c>
      <c r="I6451" s="196" t="s">
        <v>9</v>
      </c>
      <c r="J6451" s="196" t="s">
        <v>62</v>
      </c>
      <c r="K6451" s="197">
        <v>1.93</v>
      </c>
      <c r="L6451" s="196" t="s">
        <v>63</v>
      </c>
      <c r="M6451"/>
    </row>
    <row r="6452" spans="1:13" ht="13.5" hidden="1" x14ac:dyDescent="0.25">
      <c r="A6452" s="196" t="s">
        <v>6516</v>
      </c>
      <c r="B6452" s="196" t="s">
        <v>6517</v>
      </c>
      <c r="C6452" s="196" t="s">
        <v>6639</v>
      </c>
      <c r="D6452" s="196" t="s">
        <v>6640</v>
      </c>
      <c r="E6452" s="197" t="s">
        <v>11</v>
      </c>
      <c r="F6452" s="196" t="s">
        <v>11</v>
      </c>
      <c r="G6452" s="196">
        <v>102499</v>
      </c>
      <c r="H6452" s="196" t="s">
        <v>6649</v>
      </c>
      <c r="I6452" s="196" t="s">
        <v>19</v>
      </c>
      <c r="J6452" s="196" t="s">
        <v>62</v>
      </c>
      <c r="K6452" s="197">
        <v>3.7</v>
      </c>
      <c r="L6452" s="196" t="s">
        <v>63</v>
      </c>
      <c r="M6452"/>
    </row>
    <row r="6453" spans="1:13" ht="13.5" hidden="1" x14ac:dyDescent="0.25">
      <c r="A6453" s="196" t="s">
        <v>6516</v>
      </c>
      <c r="B6453" s="196" t="s">
        <v>6517</v>
      </c>
      <c r="C6453" s="196" t="s">
        <v>6639</v>
      </c>
      <c r="D6453" s="196" t="s">
        <v>6640</v>
      </c>
      <c r="E6453" s="197" t="s">
        <v>11</v>
      </c>
      <c r="F6453" s="196" t="s">
        <v>11</v>
      </c>
      <c r="G6453" s="196">
        <v>102500</v>
      </c>
      <c r="H6453" s="196" t="s">
        <v>6650</v>
      </c>
      <c r="I6453" s="196" t="s">
        <v>9</v>
      </c>
      <c r="J6453" s="196" t="s">
        <v>62</v>
      </c>
      <c r="K6453" s="197">
        <v>5.26</v>
      </c>
      <c r="L6453" s="196" t="s">
        <v>63</v>
      </c>
      <c r="M6453"/>
    </row>
    <row r="6454" spans="1:13" ht="13.5" hidden="1" x14ac:dyDescent="0.25">
      <c r="A6454" s="196" t="s">
        <v>6516</v>
      </c>
      <c r="B6454" s="196" t="s">
        <v>6517</v>
      </c>
      <c r="C6454" s="196" t="s">
        <v>6639</v>
      </c>
      <c r="D6454" s="196" t="s">
        <v>6640</v>
      </c>
      <c r="E6454" s="197" t="s">
        <v>11</v>
      </c>
      <c r="F6454" s="196" t="s">
        <v>11</v>
      </c>
      <c r="G6454" s="196">
        <v>102501</v>
      </c>
      <c r="H6454" s="196" t="s">
        <v>6651</v>
      </c>
      <c r="I6454" s="196" t="s">
        <v>19</v>
      </c>
      <c r="J6454" s="196" t="s">
        <v>62</v>
      </c>
      <c r="K6454" s="197">
        <v>29.51</v>
      </c>
      <c r="L6454" s="196" t="s">
        <v>63</v>
      </c>
      <c r="M6454"/>
    </row>
    <row r="6455" spans="1:13" ht="13.5" hidden="1" x14ac:dyDescent="0.25">
      <c r="A6455" s="196" t="s">
        <v>6516</v>
      </c>
      <c r="B6455" s="196" t="s">
        <v>6517</v>
      </c>
      <c r="C6455" s="196" t="s">
        <v>6639</v>
      </c>
      <c r="D6455" s="196" t="s">
        <v>6640</v>
      </c>
      <c r="E6455" s="197" t="s">
        <v>11</v>
      </c>
      <c r="F6455" s="196" t="s">
        <v>11</v>
      </c>
      <c r="G6455" s="196">
        <v>102504</v>
      </c>
      <c r="H6455" s="196" t="s">
        <v>6652</v>
      </c>
      <c r="I6455" s="196" t="s">
        <v>9</v>
      </c>
      <c r="J6455" s="196" t="s">
        <v>62</v>
      </c>
      <c r="K6455" s="197">
        <v>12.25</v>
      </c>
      <c r="L6455" s="196" t="s">
        <v>63</v>
      </c>
      <c r="M6455"/>
    </row>
    <row r="6456" spans="1:13" ht="13.5" hidden="1" x14ac:dyDescent="0.25">
      <c r="A6456" s="196" t="s">
        <v>6516</v>
      </c>
      <c r="B6456" s="196" t="s">
        <v>6517</v>
      </c>
      <c r="C6456" s="196" t="s">
        <v>6639</v>
      </c>
      <c r="D6456" s="196" t="s">
        <v>6640</v>
      </c>
      <c r="E6456" s="197" t="s">
        <v>11</v>
      </c>
      <c r="F6456" s="196" t="s">
        <v>11</v>
      </c>
      <c r="G6456" s="196">
        <v>102505</v>
      </c>
      <c r="H6456" s="196" t="s">
        <v>6653</v>
      </c>
      <c r="I6456" s="196" t="s">
        <v>9</v>
      </c>
      <c r="J6456" s="196" t="s">
        <v>62</v>
      </c>
      <c r="K6456" s="197">
        <v>12.76</v>
      </c>
      <c r="L6456" s="196" t="s">
        <v>63</v>
      </c>
      <c r="M6456"/>
    </row>
    <row r="6457" spans="1:13" ht="13.5" hidden="1" x14ac:dyDescent="0.25">
      <c r="A6457" s="196" t="s">
        <v>6516</v>
      </c>
      <c r="B6457" s="196" t="s">
        <v>6517</v>
      </c>
      <c r="C6457" s="196" t="s">
        <v>6639</v>
      </c>
      <c r="D6457" s="196" t="s">
        <v>6640</v>
      </c>
      <c r="E6457" s="197" t="s">
        <v>11</v>
      </c>
      <c r="F6457" s="196" t="s">
        <v>11</v>
      </c>
      <c r="G6457" s="196">
        <v>102506</v>
      </c>
      <c r="H6457" s="196" t="s">
        <v>6654</v>
      </c>
      <c r="I6457" s="196" t="s">
        <v>9</v>
      </c>
      <c r="J6457" s="196" t="s">
        <v>62</v>
      </c>
      <c r="K6457" s="197">
        <v>13.39</v>
      </c>
      <c r="L6457" s="196" t="s">
        <v>63</v>
      </c>
      <c r="M6457"/>
    </row>
    <row r="6458" spans="1:13" ht="13.5" hidden="1" x14ac:dyDescent="0.25">
      <c r="A6458" s="196" t="s">
        <v>6516</v>
      </c>
      <c r="B6458" s="196" t="s">
        <v>6517</v>
      </c>
      <c r="C6458" s="196" t="s">
        <v>6639</v>
      </c>
      <c r="D6458" s="196" t="s">
        <v>6640</v>
      </c>
      <c r="E6458" s="197" t="s">
        <v>11</v>
      </c>
      <c r="F6458" s="196" t="s">
        <v>11</v>
      </c>
      <c r="G6458" s="196">
        <v>102507</v>
      </c>
      <c r="H6458" s="196" t="s">
        <v>6655</v>
      </c>
      <c r="I6458" s="196" t="s">
        <v>9</v>
      </c>
      <c r="J6458" s="196" t="s">
        <v>62</v>
      </c>
      <c r="K6458" s="197">
        <v>7.54</v>
      </c>
      <c r="L6458" s="196" t="s">
        <v>63</v>
      </c>
      <c r="M6458"/>
    </row>
    <row r="6459" spans="1:13" ht="13.5" hidden="1" x14ac:dyDescent="0.25">
      <c r="A6459" s="196" t="s">
        <v>6516</v>
      </c>
      <c r="B6459" s="196" t="s">
        <v>6517</v>
      </c>
      <c r="C6459" s="196" t="s">
        <v>6639</v>
      </c>
      <c r="D6459" s="196" t="s">
        <v>6640</v>
      </c>
      <c r="E6459" s="197" t="s">
        <v>11</v>
      </c>
      <c r="F6459" s="196" t="s">
        <v>11</v>
      </c>
      <c r="G6459" s="196">
        <v>102508</v>
      </c>
      <c r="H6459" s="196" t="s">
        <v>6656</v>
      </c>
      <c r="I6459" s="196" t="s">
        <v>19</v>
      </c>
      <c r="J6459" s="196" t="s">
        <v>62</v>
      </c>
      <c r="K6459" s="197">
        <v>52.71</v>
      </c>
      <c r="L6459" s="196" t="s">
        <v>63</v>
      </c>
      <c r="M6459"/>
    </row>
    <row r="6460" spans="1:13" ht="13.5" hidden="1" x14ac:dyDescent="0.25">
      <c r="A6460" s="196" t="s">
        <v>6516</v>
      </c>
      <c r="B6460" s="196" t="s">
        <v>6517</v>
      </c>
      <c r="C6460" s="196" t="s">
        <v>6639</v>
      </c>
      <c r="D6460" s="196" t="s">
        <v>6640</v>
      </c>
      <c r="E6460" s="197" t="s">
        <v>11</v>
      </c>
      <c r="F6460" s="196" t="s">
        <v>11</v>
      </c>
      <c r="G6460" s="196">
        <v>102509</v>
      </c>
      <c r="H6460" s="196" t="s">
        <v>6657</v>
      </c>
      <c r="I6460" s="196" t="s">
        <v>19</v>
      </c>
      <c r="J6460" s="196" t="s">
        <v>62</v>
      </c>
      <c r="K6460" s="197">
        <v>37.4</v>
      </c>
      <c r="L6460" s="196" t="s">
        <v>63</v>
      </c>
      <c r="M6460"/>
    </row>
    <row r="6461" spans="1:13" ht="13.5" hidden="1" x14ac:dyDescent="0.25">
      <c r="A6461" s="196" t="s">
        <v>6516</v>
      </c>
      <c r="B6461" s="196" t="s">
        <v>6517</v>
      </c>
      <c r="C6461" s="196" t="s">
        <v>6639</v>
      </c>
      <c r="D6461" s="196" t="s">
        <v>6640</v>
      </c>
      <c r="E6461" s="197" t="s">
        <v>11</v>
      </c>
      <c r="F6461" s="196" t="s">
        <v>11</v>
      </c>
      <c r="G6461" s="196">
        <v>102512</v>
      </c>
      <c r="H6461" s="196" t="s">
        <v>6658</v>
      </c>
      <c r="I6461" s="196" t="s">
        <v>9</v>
      </c>
      <c r="J6461" s="196" t="s">
        <v>62</v>
      </c>
      <c r="K6461" s="197">
        <v>6.83</v>
      </c>
      <c r="L6461" s="196" t="s">
        <v>63</v>
      </c>
      <c r="M6461"/>
    </row>
    <row r="6462" spans="1:13" ht="13.5" hidden="1" x14ac:dyDescent="0.25">
      <c r="A6462" s="196" t="s">
        <v>6516</v>
      </c>
      <c r="B6462" s="196" t="s">
        <v>6517</v>
      </c>
      <c r="C6462" s="196" t="s">
        <v>6639</v>
      </c>
      <c r="D6462" s="196" t="s">
        <v>6640</v>
      </c>
      <c r="E6462" s="197" t="s">
        <v>11</v>
      </c>
      <c r="F6462" s="196" t="s">
        <v>11</v>
      </c>
      <c r="G6462" s="196">
        <v>102513</v>
      </c>
      <c r="H6462" s="196" t="s">
        <v>6659</v>
      </c>
      <c r="I6462" s="196" t="s">
        <v>19</v>
      </c>
      <c r="J6462" s="196" t="s">
        <v>62</v>
      </c>
      <c r="K6462" s="197">
        <v>57.03</v>
      </c>
      <c r="L6462" s="196" t="s">
        <v>63</v>
      </c>
      <c r="M6462"/>
    </row>
    <row r="6463" spans="1:13" ht="13.5" hidden="1" x14ac:dyDescent="0.25">
      <c r="A6463" s="196" t="s">
        <v>6516</v>
      </c>
      <c r="B6463" s="196" t="s">
        <v>6517</v>
      </c>
      <c r="C6463" s="196" t="s">
        <v>6639</v>
      </c>
      <c r="D6463" s="196" t="s">
        <v>6640</v>
      </c>
      <c r="E6463" s="197" t="s">
        <v>11</v>
      </c>
      <c r="F6463" s="196" t="s">
        <v>11</v>
      </c>
      <c r="G6463" s="196">
        <v>102520</v>
      </c>
      <c r="H6463" s="196" t="s">
        <v>6660</v>
      </c>
      <c r="I6463" s="196" t="s">
        <v>19</v>
      </c>
      <c r="J6463" s="196" t="s">
        <v>62</v>
      </c>
      <c r="K6463" s="197">
        <v>99.14</v>
      </c>
      <c r="L6463" s="196" t="s">
        <v>63</v>
      </c>
      <c r="M6463"/>
    </row>
    <row r="6464" spans="1:13" ht="13.5" hidden="1" x14ac:dyDescent="0.25">
      <c r="A6464" s="196" t="s">
        <v>6661</v>
      </c>
      <c r="B6464" s="196" t="s">
        <v>6662</v>
      </c>
      <c r="C6464" s="196" t="s">
        <v>6663</v>
      </c>
      <c r="D6464" s="196" t="s">
        <v>6664</v>
      </c>
      <c r="E6464" s="197" t="s">
        <v>11</v>
      </c>
      <c r="F6464" s="196" t="s">
        <v>11</v>
      </c>
      <c r="G6464" s="196">
        <v>101749</v>
      </c>
      <c r="H6464" s="196" t="s">
        <v>6665</v>
      </c>
      <c r="I6464" s="196" t="s">
        <v>19</v>
      </c>
      <c r="J6464" s="196" t="s">
        <v>62</v>
      </c>
      <c r="K6464" s="197">
        <v>53.82</v>
      </c>
      <c r="L6464" s="196" t="s">
        <v>63</v>
      </c>
      <c r="M6464"/>
    </row>
    <row r="6465" spans="1:13" ht="13.5" hidden="1" x14ac:dyDescent="0.25">
      <c r="A6465" s="196" t="s">
        <v>6661</v>
      </c>
      <c r="B6465" s="196" t="s">
        <v>6662</v>
      </c>
      <c r="C6465" s="196" t="s">
        <v>6663</v>
      </c>
      <c r="D6465" s="196" t="s">
        <v>6664</v>
      </c>
      <c r="E6465" s="197" t="s">
        <v>11</v>
      </c>
      <c r="F6465" s="196" t="s">
        <v>11</v>
      </c>
      <c r="G6465" s="196">
        <v>101750</v>
      </c>
      <c r="H6465" s="196" t="s">
        <v>6666</v>
      </c>
      <c r="I6465" s="196" t="s">
        <v>19</v>
      </c>
      <c r="J6465" s="196" t="s">
        <v>62</v>
      </c>
      <c r="K6465" s="197">
        <v>50.81</v>
      </c>
      <c r="L6465" s="196" t="s">
        <v>63</v>
      </c>
      <c r="M6465"/>
    </row>
    <row r="6466" spans="1:13" ht="13.5" hidden="1" x14ac:dyDescent="0.25">
      <c r="A6466" s="196" t="s">
        <v>6661</v>
      </c>
      <c r="B6466" s="196" t="s">
        <v>6662</v>
      </c>
      <c r="C6466" s="196" t="s">
        <v>6667</v>
      </c>
      <c r="D6466" s="196" t="s">
        <v>6668</v>
      </c>
      <c r="E6466" s="197" t="s">
        <v>11</v>
      </c>
      <c r="F6466" s="196" t="s">
        <v>11</v>
      </c>
      <c r="G6466" s="196">
        <v>101729</v>
      </c>
      <c r="H6466" s="196" t="s">
        <v>6669</v>
      </c>
      <c r="I6466" s="196" t="s">
        <v>19</v>
      </c>
      <c r="J6466" s="196" t="s">
        <v>62</v>
      </c>
      <c r="K6466" s="197">
        <v>275.52999999999997</v>
      </c>
      <c r="L6466" s="196" t="s">
        <v>63</v>
      </c>
      <c r="M6466"/>
    </row>
    <row r="6467" spans="1:13" ht="13.5" hidden="1" x14ac:dyDescent="0.25">
      <c r="A6467" s="196" t="s">
        <v>6661</v>
      </c>
      <c r="B6467" s="196" t="s">
        <v>6662</v>
      </c>
      <c r="C6467" s="196" t="s">
        <v>6667</v>
      </c>
      <c r="D6467" s="196" t="s">
        <v>6668</v>
      </c>
      <c r="E6467" s="197" t="s">
        <v>11</v>
      </c>
      <c r="F6467" s="196" t="s">
        <v>11</v>
      </c>
      <c r="G6467" s="196">
        <v>101746</v>
      </c>
      <c r="H6467" s="196" t="s">
        <v>6670</v>
      </c>
      <c r="I6467" s="196" t="s">
        <v>19</v>
      </c>
      <c r="J6467" s="196" t="s">
        <v>62</v>
      </c>
      <c r="K6467" s="197">
        <v>426.72</v>
      </c>
      <c r="L6467" s="196" t="s">
        <v>63</v>
      </c>
      <c r="M6467"/>
    </row>
    <row r="6468" spans="1:13" ht="13.5" hidden="1" x14ac:dyDescent="0.25">
      <c r="A6468" s="196" t="s">
        <v>6661</v>
      </c>
      <c r="B6468" s="196" t="s">
        <v>6662</v>
      </c>
      <c r="C6468" s="196" t="s">
        <v>6667</v>
      </c>
      <c r="D6468" s="196" t="s">
        <v>6668</v>
      </c>
      <c r="E6468" s="197" t="s">
        <v>11</v>
      </c>
      <c r="F6468" s="196" t="s">
        <v>11</v>
      </c>
      <c r="G6468" s="196">
        <v>101751</v>
      </c>
      <c r="H6468" s="196" t="s">
        <v>6671</v>
      </c>
      <c r="I6468" s="196" t="s">
        <v>19</v>
      </c>
      <c r="J6468" s="196" t="s">
        <v>62</v>
      </c>
      <c r="K6468" s="197">
        <v>283.68</v>
      </c>
      <c r="L6468" s="196" t="s">
        <v>63</v>
      </c>
      <c r="M6468"/>
    </row>
    <row r="6469" spans="1:13" ht="13.5" hidden="1" x14ac:dyDescent="0.25">
      <c r="A6469" s="196" t="s">
        <v>6661</v>
      </c>
      <c r="B6469" s="196" t="s">
        <v>6662</v>
      </c>
      <c r="C6469" s="196" t="s">
        <v>6672</v>
      </c>
      <c r="D6469" s="196" t="s">
        <v>6673</v>
      </c>
      <c r="E6469" s="197" t="s">
        <v>11</v>
      </c>
      <c r="F6469" s="196" t="s">
        <v>11</v>
      </c>
      <c r="G6469" s="196">
        <v>87246</v>
      </c>
      <c r="H6469" s="196" t="s">
        <v>6674</v>
      </c>
      <c r="I6469" s="196" t="s">
        <v>19</v>
      </c>
      <c r="J6469" s="196" t="s">
        <v>62</v>
      </c>
      <c r="K6469" s="197">
        <v>68.13</v>
      </c>
      <c r="L6469" s="196" t="s">
        <v>63</v>
      </c>
      <c r="M6469"/>
    </row>
    <row r="6470" spans="1:13" ht="13.5" hidden="1" x14ac:dyDescent="0.25">
      <c r="A6470" s="196" t="s">
        <v>6661</v>
      </c>
      <c r="B6470" s="196" t="s">
        <v>6662</v>
      </c>
      <c r="C6470" s="196" t="s">
        <v>6672</v>
      </c>
      <c r="D6470" s="196" t="s">
        <v>6673</v>
      </c>
      <c r="E6470" s="197" t="s">
        <v>11</v>
      </c>
      <c r="F6470" s="196" t="s">
        <v>11</v>
      </c>
      <c r="G6470" s="196">
        <v>87247</v>
      </c>
      <c r="H6470" s="196" t="s">
        <v>6675</v>
      </c>
      <c r="I6470" s="196" t="s">
        <v>19</v>
      </c>
      <c r="J6470" s="196" t="s">
        <v>62</v>
      </c>
      <c r="K6470" s="197">
        <v>59.84</v>
      </c>
      <c r="L6470" s="196" t="s">
        <v>63</v>
      </c>
      <c r="M6470"/>
    </row>
    <row r="6471" spans="1:13" ht="13.5" hidden="1" x14ac:dyDescent="0.25">
      <c r="A6471" s="196" t="s">
        <v>6661</v>
      </c>
      <c r="B6471" s="196" t="s">
        <v>6662</v>
      </c>
      <c r="C6471" s="196" t="s">
        <v>6672</v>
      </c>
      <c r="D6471" s="196" t="s">
        <v>6673</v>
      </c>
      <c r="E6471" s="197" t="s">
        <v>11</v>
      </c>
      <c r="F6471" s="196" t="s">
        <v>11</v>
      </c>
      <c r="G6471" s="196">
        <v>87248</v>
      </c>
      <c r="H6471" s="196" t="s">
        <v>6676</v>
      </c>
      <c r="I6471" s="196" t="s">
        <v>19</v>
      </c>
      <c r="J6471" s="196" t="s">
        <v>62</v>
      </c>
      <c r="K6471" s="197">
        <v>50.97</v>
      </c>
      <c r="L6471" s="196" t="s">
        <v>63</v>
      </c>
      <c r="M6471"/>
    </row>
    <row r="6472" spans="1:13" ht="13.5" hidden="1" x14ac:dyDescent="0.25">
      <c r="A6472" s="196" t="s">
        <v>6661</v>
      </c>
      <c r="B6472" s="196" t="s">
        <v>6662</v>
      </c>
      <c r="C6472" s="196" t="s">
        <v>6672</v>
      </c>
      <c r="D6472" s="196" t="s">
        <v>6673</v>
      </c>
      <c r="E6472" s="197" t="s">
        <v>11</v>
      </c>
      <c r="F6472" s="196" t="s">
        <v>11</v>
      </c>
      <c r="G6472" s="196">
        <v>87249</v>
      </c>
      <c r="H6472" s="196" t="s">
        <v>6677</v>
      </c>
      <c r="I6472" s="196" t="s">
        <v>19</v>
      </c>
      <c r="J6472" s="196" t="s">
        <v>62</v>
      </c>
      <c r="K6472" s="197">
        <v>73.569999999999993</v>
      </c>
      <c r="L6472" s="196" t="s">
        <v>63</v>
      </c>
      <c r="M6472"/>
    </row>
    <row r="6473" spans="1:13" ht="13.5" hidden="1" x14ac:dyDescent="0.25">
      <c r="A6473" s="196" t="s">
        <v>6661</v>
      </c>
      <c r="B6473" s="196" t="s">
        <v>6662</v>
      </c>
      <c r="C6473" s="196" t="s">
        <v>6672</v>
      </c>
      <c r="D6473" s="196" t="s">
        <v>6673</v>
      </c>
      <c r="E6473" s="197" t="s">
        <v>11</v>
      </c>
      <c r="F6473" s="196" t="s">
        <v>11</v>
      </c>
      <c r="G6473" s="196">
        <v>87250</v>
      </c>
      <c r="H6473" s="196" t="s">
        <v>6678</v>
      </c>
      <c r="I6473" s="196" t="s">
        <v>19</v>
      </c>
      <c r="J6473" s="196" t="s">
        <v>62</v>
      </c>
      <c r="K6473" s="197">
        <v>61.38</v>
      </c>
      <c r="L6473" s="196" t="s">
        <v>63</v>
      </c>
      <c r="M6473"/>
    </row>
    <row r="6474" spans="1:13" ht="13.5" hidden="1" x14ac:dyDescent="0.25">
      <c r="A6474" s="196" t="s">
        <v>6661</v>
      </c>
      <c r="B6474" s="196" t="s">
        <v>6662</v>
      </c>
      <c r="C6474" s="196" t="s">
        <v>6672</v>
      </c>
      <c r="D6474" s="196" t="s">
        <v>6673</v>
      </c>
      <c r="E6474" s="197" t="s">
        <v>11</v>
      </c>
      <c r="F6474" s="196" t="s">
        <v>11</v>
      </c>
      <c r="G6474" s="196">
        <v>87251</v>
      </c>
      <c r="H6474" s="196" t="s">
        <v>6679</v>
      </c>
      <c r="I6474" s="196" t="s">
        <v>19</v>
      </c>
      <c r="J6474" s="196" t="s">
        <v>62</v>
      </c>
      <c r="K6474" s="197">
        <v>51.28</v>
      </c>
      <c r="L6474" s="196" t="s">
        <v>63</v>
      </c>
      <c r="M6474"/>
    </row>
    <row r="6475" spans="1:13" ht="13.5" hidden="1" x14ac:dyDescent="0.25">
      <c r="A6475" s="196" t="s">
        <v>6661</v>
      </c>
      <c r="B6475" s="196" t="s">
        <v>6662</v>
      </c>
      <c r="C6475" s="196" t="s">
        <v>6672</v>
      </c>
      <c r="D6475" s="196" t="s">
        <v>6673</v>
      </c>
      <c r="E6475" s="197" t="s">
        <v>11</v>
      </c>
      <c r="F6475" s="196" t="s">
        <v>11</v>
      </c>
      <c r="G6475" s="196">
        <v>87255</v>
      </c>
      <c r="H6475" s="196" t="s">
        <v>6680</v>
      </c>
      <c r="I6475" s="196" t="s">
        <v>19</v>
      </c>
      <c r="J6475" s="196" t="s">
        <v>62</v>
      </c>
      <c r="K6475" s="197">
        <v>84.96</v>
      </c>
      <c r="L6475" s="196" t="s">
        <v>63</v>
      </c>
      <c r="M6475"/>
    </row>
    <row r="6476" spans="1:13" ht="13.5" hidden="1" x14ac:dyDescent="0.25">
      <c r="A6476" s="196" t="s">
        <v>6661</v>
      </c>
      <c r="B6476" s="196" t="s">
        <v>6662</v>
      </c>
      <c r="C6476" s="196" t="s">
        <v>6672</v>
      </c>
      <c r="D6476" s="196" t="s">
        <v>6673</v>
      </c>
      <c r="E6476" s="197" t="s">
        <v>11</v>
      </c>
      <c r="F6476" s="196" t="s">
        <v>11</v>
      </c>
      <c r="G6476" s="196">
        <v>87256</v>
      </c>
      <c r="H6476" s="196" t="s">
        <v>6681</v>
      </c>
      <c r="I6476" s="196" t="s">
        <v>19</v>
      </c>
      <c r="J6476" s="196" t="s">
        <v>62</v>
      </c>
      <c r="K6476" s="197">
        <v>71.650000000000006</v>
      </c>
      <c r="L6476" s="196" t="s">
        <v>63</v>
      </c>
      <c r="M6476"/>
    </row>
    <row r="6477" spans="1:13" ht="13.5" hidden="1" x14ac:dyDescent="0.25">
      <c r="A6477" s="196" t="s">
        <v>6661</v>
      </c>
      <c r="B6477" s="196" t="s">
        <v>6662</v>
      </c>
      <c r="C6477" s="196" t="s">
        <v>6672</v>
      </c>
      <c r="D6477" s="196" t="s">
        <v>6673</v>
      </c>
      <c r="E6477" s="197" t="s">
        <v>11</v>
      </c>
      <c r="F6477" s="196" t="s">
        <v>11</v>
      </c>
      <c r="G6477" s="196">
        <v>87257</v>
      </c>
      <c r="H6477" s="196" t="s">
        <v>6682</v>
      </c>
      <c r="I6477" s="196" t="s">
        <v>19</v>
      </c>
      <c r="J6477" s="196" t="s">
        <v>62</v>
      </c>
      <c r="K6477" s="197">
        <v>60.39</v>
      </c>
      <c r="L6477" s="196" t="s">
        <v>63</v>
      </c>
      <c r="M6477"/>
    </row>
    <row r="6478" spans="1:13" ht="13.5" hidden="1" x14ac:dyDescent="0.25">
      <c r="A6478" s="196" t="s">
        <v>6661</v>
      </c>
      <c r="B6478" s="196" t="s">
        <v>6662</v>
      </c>
      <c r="C6478" s="196" t="s">
        <v>6672</v>
      </c>
      <c r="D6478" s="196" t="s">
        <v>6673</v>
      </c>
      <c r="E6478" s="197" t="s">
        <v>11</v>
      </c>
      <c r="F6478" s="196" t="s">
        <v>11</v>
      </c>
      <c r="G6478" s="196">
        <v>87261</v>
      </c>
      <c r="H6478" s="196" t="s">
        <v>6683</v>
      </c>
      <c r="I6478" s="196" t="s">
        <v>19</v>
      </c>
      <c r="J6478" s="196" t="s">
        <v>62</v>
      </c>
      <c r="K6478" s="197">
        <v>135.54</v>
      </c>
      <c r="L6478" s="196" t="s">
        <v>63</v>
      </c>
      <c r="M6478"/>
    </row>
    <row r="6479" spans="1:13" ht="13.5" hidden="1" x14ac:dyDescent="0.25">
      <c r="A6479" s="196" t="s">
        <v>6661</v>
      </c>
      <c r="B6479" s="196" t="s">
        <v>6662</v>
      </c>
      <c r="C6479" s="196" t="s">
        <v>6672</v>
      </c>
      <c r="D6479" s="196" t="s">
        <v>6673</v>
      </c>
      <c r="E6479" s="197" t="s">
        <v>11</v>
      </c>
      <c r="F6479" s="196" t="s">
        <v>11</v>
      </c>
      <c r="G6479" s="196">
        <v>87262</v>
      </c>
      <c r="H6479" s="196" t="s">
        <v>6684</v>
      </c>
      <c r="I6479" s="196" t="s">
        <v>19</v>
      </c>
      <c r="J6479" s="196" t="s">
        <v>62</v>
      </c>
      <c r="K6479" s="197">
        <v>121.14</v>
      </c>
      <c r="L6479" s="196" t="s">
        <v>63</v>
      </c>
      <c r="M6479"/>
    </row>
    <row r="6480" spans="1:13" ht="13.5" hidden="1" x14ac:dyDescent="0.25">
      <c r="A6480" s="196" t="s">
        <v>6661</v>
      </c>
      <c r="B6480" s="196" t="s">
        <v>6662</v>
      </c>
      <c r="C6480" s="196" t="s">
        <v>6672</v>
      </c>
      <c r="D6480" s="196" t="s">
        <v>6673</v>
      </c>
      <c r="E6480" s="197" t="s">
        <v>11</v>
      </c>
      <c r="F6480" s="196" t="s">
        <v>11</v>
      </c>
      <c r="G6480" s="196">
        <v>87263</v>
      </c>
      <c r="H6480" s="196" t="s">
        <v>6685</v>
      </c>
      <c r="I6480" s="196" t="s">
        <v>19</v>
      </c>
      <c r="J6480" s="196" t="s">
        <v>62</v>
      </c>
      <c r="K6480" s="197">
        <v>109.46</v>
      </c>
      <c r="L6480" s="196" t="s">
        <v>63</v>
      </c>
      <c r="M6480"/>
    </row>
    <row r="6481" spans="1:13" ht="13.5" hidden="1" x14ac:dyDescent="0.25">
      <c r="A6481" s="196" t="s">
        <v>6661</v>
      </c>
      <c r="B6481" s="196" t="s">
        <v>6662</v>
      </c>
      <c r="C6481" s="196" t="s">
        <v>6672</v>
      </c>
      <c r="D6481" s="196" t="s">
        <v>6673</v>
      </c>
      <c r="E6481" s="197" t="s">
        <v>11</v>
      </c>
      <c r="F6481" s="196" t="s">
        <v>11</v>
      </c>
      <c r="G6481" s="196">
        <v>104593</v>
      </c>
      <c r="H6481" s="196" t="s">
        <v>6686</v>
      </c>
      <c r="I6481" s="196" t="s">
        <v>19</v>
      </c>
      <c r="J6481" s="196" t="s">
        <v>62</v>
      </c>
      <c r="K6481" s="197">
        <v>88.85</v>
      </c>
      <c r="L6481" s="196" t="s">
        <v>63</v>
      </c>
      <c r="M6481"/>
    </row>
    <row r="6482" spans="1:13" ht="13.5" hidden="1" x14ac:dyDescent="0.25">
      <c r="A6482" s="196" t="s">
        <v>6661</v>
      </c>
      <c r="B6482" s="196" t="s">
        <v>6662</v>
      </c>
      <c r="C6482" s="196" t="s">
        <v>6672</v>
      </c>
      <c r="D6482" s="196" t="s">
        <v>6673</v>
      </c>
      <c r="E6482" s="197" t="s">
        <v>11</v>
      </c>
      <c r="F6482" s="196" t="s">
        <v>11</v>
      </c>
      <c r="G6482" s="196">
        <v>104594</v>
      </c>
      <c r="H6482" s="196" t="s">
        <v>6687</v>
      </c>
      <c r="I6482" s="196" t="s">
        <v>19</v>
      </c>
      <c r="J6482" s="196" t="s">
        <v>62</v>
      </c>
      <c r="K6482" s="197">
        <v>74.010000000000005</v>
      </c>
      <c r="L6482" s="196" t="s">
        <v>63</v>
      </c>
      <c r="M6482"/>
    </row>
    <row r="6483" spans="1:13" ht="13.5" hidden="1" x14ac:dyDescent="0.25">
      <c r="A6483" s="196" t="s">
        <v>6661</v>
      </c>
      <c r="B6483" s="196" t="s">
        <v>6662</v>
      </c>
      <c r="C6483" s="196" t="s">
        <v>6672</v>
      </c>
      <c r="D6483" s="196" t="s">
        <v>6673</v>
      </c>
      <c r="E6483" s="197" t="s">
        <v>11</v>
      </c>
      <c r="F6483" s="196" t="s">
        <v>11</v>
      </c>
      <c r="G6483" s="196">
        <v>104595</v>
      </c>
      <c r="H6483" s="196" t="s">
        <v>6688</v>
      </c>
      <c r="I6483" s="196" t="s">
        <v>19</v>
      </c>
      <c r="J6483" s="196" t="s">
        <v>62</v>
      </c>
      <c r="K6483" s="197">
        <v>60.91</v>
      </c>
      <c r="L6483" s="196" t="s">
        <v>63</v>
      </c>
      <c r="M6483"/>
    </row>
    <row r="6484" spans="1:13" ht="13.5" hidden="1" x14ac:dyDescent="0.25">
      <c r="A6484" s="196" t="s">
        <v>6661</v>
      </c>
      <c r="B6484" s="196" t="s">
        <v>6662</v>
      </c>
      <c r="C6484" s="196" t="s">
        <v>6672</v>
      </c>
      <c r="D6484" s="196" t="s">
        <v>6673</v>
      </c>
      <c r="E6484" s="197" t="s">
        <v>11</v>
      </c>
      <c r="F6484" s="196" t="s">
        <v>11</v>
      </c>
      <c r="G6484" s="196">
        <v>104596</v>
      </c>
      <c r="H6484" s="196" t="s">
        <v>6689</v>
      </c>
      <c r="I6484" s="196" t="s">
        <v>19</v>
      </c>
      <c r="J6484" s="196" t="s">
        <v>62</v>
      </c>
      <c r="K6484" s="197">
        <v>139.93</v>
      </c>
      <c r="L6484" s="196" t="s">
        <v>63</v>
      </c>
      <c r="M6484"/>
    </row>
    <row r="6485" spans="1:13" ht="13.5" hidden="1" x14ac:dyDescent="0.25">
      <c r="A6485" s="196" t="s">
        <v>6661</v>
      </c>
      <c r="B6485" s="196" t="s">
        <v>6662</v>
      </c>
      <c r="C6485" s="196" t="s">
        <v>6672</v>
      </c>
      <c r="D6485" s="196" t="s">
        <v>6673</v>
      </c>
      <c r="E6485" s="197" t="s">
        <v>11</v>
      </c>
      <c r="F6485" s="196" t="s">
        <v>11</v>
      </c>
      <c r="G6485" s="196">
        <v>104597</v>
      </c>
      <c r="H6485" s="196" t="s">
        <v>6690</v>
      </c>
      <c r="I6485" s="196" t="s">
        <v>19</v>
      </c>
      <c r="J6485" s="196" t="s">
        <v>62</v>
      </c>
      <c r="K6485" s="197">
        <v>123.83</v>
      </c>
      <c r="L6485" s="196" t="s">
        <v>63</v>
      </c>
      <c r="M6485"/>
    </row>
    <row r="6486" spans="1:13" ht="13.5" hidden="1" x14ac:dyDescent="0.25">
      <c r="A6486" s="196" t="s">
        <v>6661</v>
      </c>
      <c r="B6486" s="196" t="s">
        <v>6662</v>
      </c>
      <c r="C6486" s="196" t="s">
        <v>6672</v>
      </c>
      <c r="D6486" s="196" t="s">
        <v>6673</v>
      </c>
      <c r="E6486" s="197" t="s">
        <v>11</v>
      </c>
      <c r="F6486" s="196" t="s">
        <v>11</v>
      </c>
      <c r="G6486" s="196">
        <v>104598</v>
      </c>
      <c r="H6486" s="196" t="s">
        <v>6691</v>
      </c>
      <c r="I6486" s="196" t="s">
        <v>19</v>
      </c>
      <c r="J6486" s="196" t="s">
        <v>62</v>
      </c>
      <c r="K6486" s="197">
        <v>110.07</v>
      </c>
      <c r="L6486" s="196" t="s">
        <v>63</v>
      </c>
      <c r="M6486"/>
    </row>
    <row r="6487" spans="1:13" ht="13.5" hidden="1" x14ac:dyDescent="0.25">
      <c r="A6487" s="196" t="s">
        <v>6661</v>
      </c>
      <c r="B6487" s="196" t="s">
        <v>6662</v>
      </c>
      <c r="C6487" s="196" t="s">
        <v>6672</v>
      </c>
      <c r="D6487" s="196" t="s">
        <v>6673</v>
      </c>
      <c r="E6487" s="197" t="s">
        <v>11</v>
      </c>
      <c r="F6487" s="196" t="s">
        <v>11</v>
      </c>
      <c r="G6487" s="196">
        <v>104599</v>
      </c>
      <c r="H6487" s="196" t="s">
        <v>6692</v>
      </c>
      <c r="I6487" s="196" t="s">
        <v>19</v>
      </c>
      <c r="J6487" s="196" t="s">
        <v>62</v>
      </c>
      <c r="K6487" s="197">
        <v>83.06</v>
      </c>
      <c r="L6487" s="196" t="s">
        <v>63</v>
      </c>
      <c r="M6487"/>
    </row>
    <row r="6488" spans="1:13" ht="13.5" hidden="1" x14ac:dyDescent="0.25">
      <c r="A6488" s="196" t="s">
        <v>6661</v>
      </c>
      <c r="B6488" s="196" t="s">
        <v>6662</v>
      </c>
      <c r="C6488" s="196" t="s">
        <v>6672</v>
      </c>
      <c r="D6488" s="196" t="s">
        <v>6673</v>
      </c>
      <c r="E6488" s="197" t="s">
        <v>11</v>
      </c>
      <c r="F6488" s="196" t="s">
        <v>11</v>
      </c>
      <c r="G6488" s="196">
        <v>104601</v>
      </c>
      <c r="H6488" s="196" t="s">
        <v>6693</v>
      </c>
      <c r="I6488" s="196" t="s">
        <v>19</v>
      </c>
      <c r="J6488" s="196" t="s">
        <v>62</v>
      </c>
      <c r="K6488" s="197">
        <v>65.48</v>
      </c>
      <c r="L6488" s="196" t="s">
        <v>63</v>
      </c>
      <c r="M6488"/>
    </row>
    <row r="6489" spans="1:13" ht="13.5" hidden="1" x14ac:dyDescent="0.25">
      <c r="A6489" s="196" t="s">
        <v>6661</v>
      </c>
      <c r="B6489" s="196" t="s">
        <v>6662</v>
      </c>
      <c r="C6489" s="196" t="s">
        <v>6672</v>
      </c>
      <c r="D6489" s="196" t="s">
        <v>6673</v>
      </c>
      <c r="E6489" s="197" t="s">
        <v>11</v>
      </c>
      <c r="F6489" s="196" t="s">
        <v>11</v>
      </c>
      <c r="G6489" s="196">
        <v>104603</v>
      </c>
      <c r="H6489" s="196" t="s">
        <v>6694</v>
      </c>
      <c r="I6489" s="196" t="s">
        <v>19</v>
      </c>
      <c r="J6489" s="196" t="s">
        <v>62</v>
      </c>
      <c r="K6489" s="197">
        <v>53.78</v>
      </c>
      <c r="L6489" s="196" t="s">
        <v>63</v>
      </c>
      <c r="M6489"/>
    </row>
    <row r="6490" spans="1:13" ht="13.5" hidden="1" x14ac:dyDescent="0.25">
      <c r="A6490" s="196" t="s">
        <v>6661</v>
      </c>
      <c r="B6490" s="196" t="s">
        <v>6662</v>
      </c>
      <c r="C6490" s="196" t="s">
        <v>6672</v>
      </c>
      <c r="D6490" s="196" t="s">
        <v>6673</v>
      </c>
      <c r="E6490" s="197" t="s">
        <v>11</v>
      </c>
      <c r="F6490" s="196" t="s">
        <v>11</v>
      </c>
      <c r="G6490" s="196">
        <v>104605</v>
      </c>
      <c r="H6490" s="196" t="s">
        <v>6695</v>
      </c>
      <c r="I6490" s="196" t="s">
        <v>19</v>
      </c>
      <c r="J6490" s="196" t="s">
        <v>62</v>
      </c>
      <c r="K6490" s="197">
        <v>105.21</v>
      </c>
      <c r="L6490" s="196" t="s">
        <v>63</v>
      </c>
      <c r="M6490"/>
    </row>
    <row r="6491" spans="1:13" ht="13.5" hidden="1" x14ac:dyDescent="0.25">
      <c r="A6491" s="196" t="s">
        <v>6661</v>
      </c>
      <c r="B6491" s="196" t="s">
        <v>6662</v>
      </c>
      <c r="C6491" s="196" t="s">
        <v>6672</v>
      </c>
      <c r="D6491" s="196" t="s">
        <v>6673</v>
      </c>
      <c r="E6491" s="197" t="s">
        <v>11</v>
      </c>
      <c r="F6491" s="196" t="s">
        <v>11</v>
      </c>
      <c r="G6491" s="196">
        <v>104606</v>
      </c>
      <c r="H6491" s="196" t="s">
        <v>6696</v>
      </c>
      <c r="I6491" s="196" t="s">
        <v>19</v>
      </c>
      <c r="J6491" s="196" t="s">
        <v>62</v>
      </c>
      <c r="K6491" s="197">
        <v>70.33</v>
      </c>
      <c r="L6491" s="196" t="s">
        <v>63</v>
      </c>
      <c r="M6491"/>
    </row>
    <row r="6492" spans="1:13" ht="13.5" hidden="1" x14ac:dyDescent="0.25">
      <c r="A6492" s="196" t="s">
        <v>6661</v>
      </c>
      <c r="B6492" s="196" t="s">
        <v>6662</v>
      </c>
      <c r="C6492" s="196" t="s">
        <v>6672</v>
      </c>
      <c r="D6492" s="196" t="s">
        <v>6673</v>
      </c>
      <c r="E6492" s="197" t="s">
        <v>11</v>
      </c>
      <c r="F6492" s="196" t="s">
        <v>11</v>
      </c>
      <c r="G6492" s="196">
        <v>104607</v>
      </c>
      <c r="H6492" s="196" t="s">
        <v>6697</v>
      </c>
      <c r="I6492" s="196" t="s">
        <v>19</v>
      </c>
      <c r="J6492" s="196" t="s">
        <v>62</v>
      </c>
      <c r="K6492" s="197">
        <v>55.28</v>
      </c>
      <c r="L6492" s="196" t="s">
        <v>63</v>
      </c>
      <c r="M6492"/>
    </row>
    <row r="6493" spans="1:13" ht="13.5" hidden="1" x14ac:dyDescent="0.25">
      <c r="A6493" s="196" t="s">
        <v>6661</v>
      </c>
      <c r="B6493" s="196" t="s">
        <v>6662</v>
      </c>
      <c r="C6493" s="196" t="s">
        <v>6698</v>
      </c>
      <c r="D6493" s="196" t="s">
        <v>6699</v>
      </c>
      <c r="E6493" s="197" t="s">
        <v>11</v>
      </c>
      <c r="F6493" s="196" t="s">
        <v>11</v>
      </c>
      <c r="G6493" s="196">
        <v>98671</v>
      </c>
      <c r="H6493" s="196" t="s">
        <v>6700</v>
      </c>
      <c r="I6493" s="196" t="s">
        <v>19</v>
      </c>
      <c r="J6493" s="196" t="s">
        <v>62</v>
      </c>
      <c r="K6493" s="197">
        <v>487.2</v>
      </c>
      <c r="L6493" s="196" t="s">
        <v>63</v>
      </c>
      <c r="M6493"/>
    </row>
    <row r="6494" spans="1:13" ht="13.5" hidden="1" x14ac:dyDescent="0.25">
      <c r="A6494" s="196" t="s">
        <v>6661</v>
      </c>
      <c r="B6494" s="196" t="s">
        <v>6662</v>
      </c>
      <c r="C6494" s="196" t="s">
        <v>6698</v>
      </c>
      <c r="D6494" s="196" t="s">
        <v>6699</v>
      </c>
      <c r="E6494" s="197" t="s">
        <v>11</v>
      </c>
      <c r="F6494" s="196" t="s">
        <v>11</v>
      </c>
      <c r="G6494" s="196">
        <v>98672</v>
      </c>
      <c r="H6494" s="196" t="s">
        <v>6701</v>
      </c>
      <c r="I6494" s="196" t="s">
        <v>19</v>
      </c>
      <c r="J6494" s="196" t="s">
        <v>62</v>
      </c>
      <c r="K6494" s="197">
        <v>607.91</v>
      </c>
      <c r="L6494" s="196" t="s">
        <v>63</v>
      </c>
      <c r="M6494"/>
    </row>
    <row r="6495" spans="1:13" ht="13.5" hidden="1" x14ac:dyDescent="0.25">
      <c r="A6495" s="196" t="s">
        <v>6661</v>
      </c>
      <c r="B6495" s="196" t="s">
        <v>6662</v>
      </c>
      <c r="C6495" s="196" t="s">
        <v>6698</v>
      </c>
      <c r="D6495" s="196" t="s">
        <v>6699</v>
      </c>
      <c r="E6495" s="197" t="s">
        <v>11</v>
      </c>
      <c r="F6495" s="196" t="s">
        <v>11</v>
      </c>
      <c r="G6495" s="196">
        <v>98678</v>
      </c>
      <c r="H6495" s="196" t="s">
        <v>6702</v>
      </c>
      <c r="I6495" s="196" t="s">
        <v>19</v>
      </c>
      <c r="J6495" s="196" t="s">
        <v>62</v>
      </c>
      <c r="K6495" s="197">
        <v>406.76</v>
      </c>
      <c r="L6495" s="196" t="s">
        <v>63</v>
      </c>
      <c r="M6495"/>
    </row>
    <row r="6496" spans="1:13" ht="13.5" hidden="1" x14ac:dyDescent="0.25">
      <c r="A6496" s="196" t="s">
        <v>6661</v>
      </c>
      <c r="B6496" s="196" t="s">
        <v>6662</v>
      </c>
      <c r="C6496" s="196" t="s">
        <v>6698</v>
      </c>
      <c r="D6496" s="196" t="s">
        <v>6699</v>
      </c>
      <c r="E6496" s="197" t="s">
        <v>11</v>
      </c>
      <c r="F6496" s="196" t="s">
        <v>11</v>
      </c>
      <c r="G6496" s="196">
        <v>98679</v>
      </c>
      <c r="H6496" s="196" t="s">
        <v>6703</v>
      </c>
      <c r="I6496" s="196" t="s">
        <v>19</v>
      </c>
      <c r="J6496" s="196" t="s">
        <v>62</v>
      </c>
      <c r="K6496" s="197">
        <v>37.79</v>
      </c>
      <c r="L6496" s="196" t="s">
        <v>63</v>
      </c>
      <c r="M6496"/>
    </row>
    <row r="6497" spans="1:13" ht="13.5" hidden="1" x14ac:dyDescent="0.25">
      <c r="A6497" s="196" t="s">
        <v>6661</v>
      </c>
      <c r="B6497" s="196" t="s">
        <v>6662</v>
      </c>
      <c r="C6497" s="196" t="s">
        <v>6698</v>
      </c>
      <c r="D6497" s="196" t="s">
        <v>6699</v>
      </c>
      <c r="E6497" s="197" t="s">
        <v>11</v>
      </c>
      <c r="F6497" s="196" t="s">
        <v>11</v>
      </c>
      <c r="G6497" s="196">
        <v>98680</v>
      </c>
      <c r="H6497" s="196" t="s">
        <v>6704</v>
      </c>
      <c r="I6497" s="196" t="s">
        <v>19</v>
      </c>
      <c r="J6497" s="196" t="s">
        <v>62</v>
      </c>
      <c r="K6497" s="197">
        <v>46.62</v>
      </c>
      <c r="L6497" s="196" t="s">
        <v>63</v>
      </c>
      <c r="M6497"/>
    </row>
    <row r="6498" spans="1:13" ht="13.5" hidden="1" x14ac:dyDescent="0.25">
      <c r="A6498" s="196" t="s">
        <v>6661</v>
      </c>
      <c r="B6498" s="196" t="s">
        <v>6662</v>
      </c>
      <c r="C6498" s="196" t="s">
        <v>6698</v>
      </c>
      <c r="D6498" s="196" t="s">
        <v>6699</v>
      </c>
      <c r="E6498" s="197" t="s">
        <v>11</v>
      </c>
      <c r="F6498" s="196" t="s">
        <v>11</v>
      </c>
      <c r="G6498" s="196">
        <v>98681</v>
      </c>
      <c r="H6498" s="196" t="s">
        <v>6705</v>
      </c>
      <c r="I6498" s="196" t="s">
        <v>19</v>
      </c>
      <c r="J6498" s="196" t="s">
        <v>62</v>
      </c>
      <c r="K6498" s="197">
        <v>34.770000000000003</v>
      </c>
      <c r="L6498" s="196" t="s">
        <v>63</v>
      </c>
      <c r="M6498"/>
    </row>
    <row r="6499" spans="1:13" ht="13.5" hidden="1" x14ac:dyDescent="0.25">
      <c r="A6499" s="196" t="s">
        <v>6661</v>
      </c>
      <c r="B6499" s="196" t="s">
        <v>6662</v>
      </c>
      <c r="C6499" s="196" t="s">
        <v>6698</v>
      </c>
      <c r="D6499" s="196" t="s">
        <v>6699</v>
      </c>
      <c r="E6499" s="197" t="s">
        <v>11</v>
      </c>
      <c r="F6499" s="196" t="s">
        <v>11</v>
      </c>
      <c r="G6499" s="196">
        <v>98682</v>
      </c>
      <c r="H6499" s="196" t="s">
        <v>6706</v>
      </c>
      <c r="I6499" s="196" t="s">
        <v>19</v>
      </c>
      <c r="J6499" s="196" t="s">
        <v>62</v>
      </c>
      <c r="K6499" s="197">
        <v>43.6</v>
      </c>
      <c r="L6499" s="196" t="s">
        <v>63</v>
      </c>
      <c r="M6499"/>
    </row>
    <row r="6500" spans="1:13" ht="13.5" hidden="1" x14ac:dyDescent="0.25">
      <c r="A6500" s="196" t="s">
        <v>6661</v>
      </c>
      <c r="B6500" s="196" t="s">
        <v>6662</v>
      </c>
      <c r="C6500" s="196" t="s">
        <v>6698</v>
      </c>
      <c r="D6500" s="196" t="s">
        <v>6699</v>
      </c>
      <c r="E6500" s="197" t="s">
        <v>11</v>
      </c>
      <c r="F6500" s="196" t="s">
        <v>11</v>
      </c>
      <c r="G6500" s="196">
        <v>98685</v>
      </c>
      <c r="H6500" s="196" t="s">
        <v>6707</v>
      </c>
      <c r="I6500" s="196" t="s">
        <v>9</v>
      </c>
      <c r="J6500" s="196" t="s">
        <v>62</v>
      </c>
      <c r="K6500" s="197">
        <v>89.31</v>
      </c>
      <c r="L6500" s="196" t="s">
        <v>63</v>
      </c>
      <c r="M6500"/>
    </row>
    <row r="6501" spans="1:13" ht="13.5" hidden="1" x14ac:dyDescent="0.25">
      <c r="A6501" s="196" t="s">
        <v>6661</v>
      </c>
      <c r="B6501" s="196" t="s">
        <v>6662</v>
      </c>
      <c r="C6501" s="196" t="s">
        <v>6698</v>
      </c>
      <c r="D6501" s="196" t="s">
        <v>6699</v>
      </c>
      <c r="E6501" s="197" t="s">
        <v>11</v>
      </c>
      <c r="F6501" s="196" t="s">
        <v>11</v>
      </c>
      <c r="G6501" s="196">
        <v>98686</v>
      </c>
      <c r="H6501" s="196" t="s">
        <v>6708</v>
      </c>
      <c r="I6501" s="196" t="s">
        <v>9</v>
      </c>
      <c r="J6501" s="196" t="s">
        <v>62</v>
      </c>
      <c r="K6501" s="197">
        <v>52.92</v>
      </c>
      <c r="L6501" s="196" t="s">
        <v>63</v>
      </c>
      <c r="M6501"/>
    </row>
    <row r="6502" spans="1:13" ht="13.5" hidden="1" x14ac:dyDescent="0.25">
      <c r="A6502" s="196" t="s">
        <v>6661</v>
      </c>
      <c r="B6502" s="196" t="s">
        <v>6662</v>
      </c>
      <c r="C6502" s="196" t="s">
        <v>6698</v>
      </c>
      <c r="D6502" s="196" t="s">
        <v>6699</v>
      </c>
      <c r="E6502" s="197" t="s">
        <v>11</v>
      </c>
      <c r="F6502" s="196" t="s">
        <v>11</v>
      </c>
      <c r="G6502" s="196">
        <v>98688</v>
      </c>
      <c r="H6502" s="196" t="s">
        <v>6709</v>
      </c>
      <c r="I6502" s="196" t="s">
        <v>9</v>
      </c>
      <c r="J6502" s="196" t="s">
        <v>62</v>
      </c>
      <c r="K6502" s="197">
        <v>70.42</v>
      </c>
      <c r="L6502" s="196" t="s">
        <v>63</v>
      </c>
      <c r="M6502"/>
    </row>
    <row r="6503" spans="1:13" ht="13.5" hidden="1" x14ac:dyDescent="0.25">
      <c r="A6503" s="196" t="s">
        <v>6661</v>
      </c>
      <c r="B6503" s="196" t="s">
        <v>6662</v>
      </c>
      <c r="C6503" s="196" t="s">
        <v>6698</v>
      </c>
      <c r="D6503" s="196" t="s">
        <v>6699</v>
      </c>
      <c r="E6503" s="197" t="s">
        <v>11</v>
      </c>
      <c r="F6503" s="196" t="s">
        <v>11</v>
      </c>
      <c r="G6503" s="196">
        <v>98689</v>
      </c>
      <c r="H6503" s="196" t="s">
        <v>6710</v>
      </c>
      <c r="I6503" s="196" t="s">
        <v>9</v>
      </c>
      <c r="J6503" s="196" t="s">
        <v>62</v>
      </c>
      <c r="K6503" s="197">
        <v>127.95</v>
      </c>
      <c r="L6503" s="196" t="s">
        <v>63</v>
      </c>
      <c r="M6503"/>
    </row>
    <row r="6504" spans="1:13" ht="13.5" hidden="1" x14ac:dyDescent="0.25">
      <c r="A6504" s="196" t="s">
        <v>6661</v>
      </c>
      <c r="B6504" s="196" t="s">
        <v>6662</v>
      </c>
      <c r="C6504" s="196" t="s">
        <v>6698</v>
      </c>
      <c r="D6504" s="196" t="s">
        <v>6699</v>
      </c>
      <c r="E6504" s="197" t="s">
        <v>11</v>
      </c>
      <c r="F6504" s="196" t="s">
        <v>11</v>
      </c>
      <c r="G6504" s="196">
        <v>101090</v>
      </c>
      <c r="H6504" s="196" t="s">
        <v>6711</v>
      </c>
      <c r="I6504" s="196" t="s">
        <v>19</v>
      </c>
      <c r="J6504" s="196" t="s">
        <v>62</v>
      </c>
      <c r="K6504" s="197">
        <v>234.06</v>
      </c>
      <c r="L6504" s="196" t="s">
        <v>63</v>
      </c>
      <c r="M6504"/>
    </row>
    <row r="6505" spans="1:13" ht="13.5" hidden="1" x14ac:dyDescent="0.25">
      <c r="A6505" s="196" t="s">
        <v>6661</v>
      </c>
      <c r="B6505" s="196" t="s">
        <v>6662</v>
      </c>
      <c r="C6505" s="196" t="s">
        <v>6698</v>
      </c>
      <c r="D6505" s="196" t="s">
        <v>6699</v>
      </c>
      <c r="E6505" s="197" t="s">
        <v>11</v>
      </c>
      <c r="F6505" s="196" t="s">
        <v>11</v>
      </c>
      <c r="G6505" s="196">
        <v>101091</v>
      </c>
      <c r="H6505" s="196" t="s">
        <v>6712</v>
      </c>
      <c r="I6505" s="196" t="s">
        <v>19</v>
      </c>
      <c r="J6505" s="196" t="s">
        <v>62</v>
      </c>
      <c r="K6505" s="197">
        <v>175.16</v>
      </c>
      <c r="L6505" s="196" t="s">
        <v>63</v>
      </c>
      <c r="M6505"/>
    </row>
    <row r="6506" spans="1:13" ht="13.5" hidden="1" x14ac:dyDescent="0.25">
      <c r="A6506" s="196" t="s">
        <v>6661</v>
      </c>
      <c r="B6506" s="196" t="s">
        <v>6662</v>
      </c>
      <c r="C6506" s="196" t="s">
        <v>6698</v>
      </c>
      <c r="D6506" s="196" t="s">
        <v>6699</v>
      </c>
      <c r="E6506" s="197" t="s">
        <v>11</v>
      </c>
      <c r="F6506" s="196" t="s">
        <v>11</v>
      </c>
      <c r="G6506" s="196">
        <v>101725</v>
      </c>
      <c r="H6506" s="196" t="s">
        <v>6713</v>
      </c>
      <c r="I6506" s="196" t="s">
        <v>19</v>
      </c>
      <c r="J6506" s="196" t="s">
        <v>62</v>
      </c>
      <c r="K6506" s="197">
        <v>341.91</v>
      </c>
      <c r="L6506" s="196" t="s">
        <v>63</v>
      </c>
      <c r="M6506"/>
    </row>
    <row r="6507" spans="1:13" ht="13.5" hidden="1" x14ac:dyDescent="0.25">
      <c r="A6507" s="196" t="s">
        <v>6661</v>
      </c>
      <c r="B6507" s="196" t="s">
        <v>6662</v>
      </c>
      <c r="C6507" s="196" t="s">
        <v>6698</v>
      </c>
      <c r="D6507" s="196" t="s">
        <v>6699</v>
      </c>
      <c r="E6507" s="197" t="s">
        <v>11</v>
      </c>
      <c r="F6507" s="196" t="s">
        <v>11</v>
      </c>
      <c r="G6507" s="196">
        <v>101726</v>
      </c>
      <c r="H6507" s="196" t="s">
        <v>6714</v>
      </c>
      <c r="I6507" s="196" t="s">
        <v>19</v>
      </c>
      <c r="J6507" s="196" t="s">
        <v>62</v>
      </c>
      <c r="K6507" s="197">
        <v>226.61</v>
      </c>
      <c r="L6507" s="196" t="s">
        <v>63</v>
      </c>
      <c r="M6507"/>
    </row>
    <row r="6508" spans="1:13" ht="13.5" hidden="1" x14ac:dyDescent="0.25">
      <c r="A6508" s="196" t="s">
        <v>6661</v>
      </c>
      <c r="B6508" s="196" t="s">
        <v>6662</v>
      </c>
      <c r="C6508" s="196" t="s">
        <v>6698</v>
      </c>
      <c r="D6508" s="196" t="s">
        <v>6699</v>
      </c>
      <c r="E6508" s="197" t="s">
        <v>11</v>
      </c>
      <c r="F6508" s="196" t="s">
        <v>11</v>
      </c>
      <c r="G6508" s="196">
        <v>101731</v>
      </c>
      <c r="H6508" s="196" t="s">
        <v>6715</v>
      </c>
      <c r="I6508" s="196" t="s">
        <v>19</v>
      </c>
      <c r="J6508" s="196" t="s">
        <v>62</v>
      </c>
      <c r="K6508" s="197">
        <v>356.05</v>
      </c>
      <c r="L6508" s="196" t="s">
        <v>63</v>
      </c>
      <c r="M6508"/>
    </row>
    <row r="6509" spans="1:13" ht="13.5" hidden="1" x14ac:dyDescent="0.25">
      <c r="A6509" s="196" t="s">
        <v>6661</v>
      </c>
      <c r="B6509" s="196" t="s">
        <v>6662</v>
      </c>
      <c r="C6509" s="196" t="s">
        <v>6698</v>
      </c>
      <c r="D6509" s="196" t="s">
        <v>6699</v>
      </c>
      <c r="E6509" s="197" t="s">
        <v>11</v>
      </c>
      <c r="F6509" s="196" t="s">
        <v>11</v>
      </c>
      <c r="G6509" s="196">
        <v>101732</v>
      </c>
      <c r="H6509" s="196" t="s">
        <v>6716</v>
      </c>
      <c r="I6509" s="196" t="s">
        <v>19</v>
      </c>
      <c r="J6509" s="196" t="s">
        <v>62</v>
      </c>
      <c r="K6509" s="197">
        <v>108.67</v>
      </c>
      <c r="L6509" s="196" t="s">
        <v>63</v>
      </c>
      <c r="M6509"/>
    </row>
    <row r="6510" spans="1:13" ht="13.5" hidden="1" x14ac:dyDescent="0.25">
      <c r="A6510" s="196" t="s">
        <v>6661</v>
      </c>
      <c r="B6510" s="196" t="s">
        <v>6662</v>
      </c>
      <c r="C6510" s="196" t="s">
        <v>6717</v>
      </c>
      <c r="D6510" s="196" t="s">
        <v>6718</v>
      </c>
      <c r="E6510" s="197" t="s">
        <v>11</v>
      </c>
      <c r="F6510" s="196" t="s">
        <v>11</v>
      </c>
      <c r="G6510" s="196">
        <v>101094</v>
      </c>
      <c r="H6510" s="196" t="s">
        <v>6719</v>
      </c>
      <c r="I6510" s="196" t="s">
        <v>9</v>
      </c>
      <c r="J6510" s="196" t="s">
        <v>62</v>
      </c>
      <c r="K6510" s="197">
        <v>170.49</v>
      </c>
      <c r="L6510" s="196" t="s">
        <v>63</v>
      </c>
      <c r="M6510"/>
    </row>
    <row r="6511" spans="1:13" ht="13.5" hidden="1" x14ac:dyDescent="0.25">
      <c r="A6511" s="196" t="s">
        <v>6661</v>
      </c>
      <c r="B6511" s="196" t="s">
        <v>6662</v>
      </c>
      <c r="C6511" s="196" t="s">
        <v>6717</v>
      </c>
      <c r="D6511" s="196" t="s">
        <v>6718</v>
      </c>
      <c r="E6511" s="197" t="s">
        <v>11</v>
      </c>
      <c r="F6511" s="196" t="s">
        <v>11</v>
      </c>
      <c r="G6511" s="196">
        <v>101727</v>
      </c>
      <c r="H6511" s="196" t="s">
        <v>6720</v>
      </c>
      <c r="I6511" s="196" t="s">
        <v>19</v>
      </c>
      <c r="J6511" s="196" t="s">
        <v>62</v>
      </c>
      <c r="K6511" s="197">
        <v>197.08</v>
      </c>
      <c r="L6511" s="196" t="s">
        <v>63</v>
      </c>
      <c r="M6511"/>
    </row>
    <row r="6512" spans="1:13" ht="13.5" hidden="1" x14ac:dyDescent="0.25">
      <c r="A6512" s="196" t="s">
        <v>6661</v>
      </c>
      <c r="B6512" s="196" t="s">
        <v>6662</v>
      </c>
      <c r="C6512" s="196" t="s">
        <v>6717</v>
      </c>
      <c r="D6512" s="196" t="s">
        <v>6718</v>
      </c>
      <c r="E6512" s="197" t="s">
        <v>11</v>
      </c>
      <c r="F6512" s="196" t="s">
        <v>11</v>
      </c>
      <c r="G6512" s="196">
        <v>101733</v>
      </c>
      <c r="H6512" s="196" t="s">
        <v>6721</v>
      </c>
      <c r="I6512" s="196" t="s">
        <v>19</v>
      </c>
      <c r="J6512" s="196" t="s">
        <v>62</v>
      </c>
      <c r="K6512" s="197">
        <v>273.64</v>
      </c>
      <c r="L6512" s="196" t="s">
        <v>63</v>
      </c>
      <c r="M6512"/>
    </row>
    <row r="6513" spans="1:13" ht="13.5" hidden="1" x14ac:dyDescent="0.25">
      <c r="A6513" s="196" t="s">
        <v>6661</v>
      </c>
      <c r="B6513" s="196" t="s">
        <v>6662</v>
      </c>
      <c r="C6513" s="196" t="s">
        <v>6717</v>
      </c>
      <c r="D6513" s="196" t="s">
        <v>6718</v>
      </c>
      <c r="E6513" s="197" t="s">
        <v>11</v>
      </c>
      <c r="F6513" s="196" t="s">
        <v>11</v>
      </c>
      <c r="G6513" s="196">
        <v>101734</v>
      </c>
      <c r="H6513" s="196" t="s">
        <v>6722</v>
      </c>
      <c r="I6513" s="196" t="s">
        <v>19</v>
      </c>
      <c r="J6513" s="196" t="s">
        <v>62</v>
      </c>
      <c r="K6513" s="197">
        <v>410.99</v>
      </c>
      <c r="L6513" s="196" t="s">
        <v>63</v>
      </c>
      <c r="M6513"/>
    </row>
    <row r="6514" spans="1:13" ht="13.5" hidden="1" x14ac:dyDescent="0.25">
      <c r="A6514" s="196" t="s">
        <v>6661</v>
      </c>
      <c r="B6514" s="196" t="s">
        <v>6662</v>
      </c>
      <c r="C6514" s="196" t="s">
        <v>6717</v>
      </c>
      <c r="D6514" s="196" t="s">
        <v>6718</v>
      </c>
      <c r="E6514" s="197" t="s">
        <v>11</v>
      </c>
      <c r="F6514" s="196" t="s">
        <v>11</v>
      </c>
      <c r="G6514" s="196">
        <v>101735</v>
      </c>
      <c r="H6514" s="196" t="s">
        <v>6723</v>
      </c>
      <c r="I6514" s="196" t="s">
        <v>19</v>
      </c>
      <c r="J6514" s="196" t="s">
        <v>62</v>
      </c>
      <c r="K6514" s="197">
        <v>420.95</v>
      </c>
      <c r="L6514" s="196" t="s">
        <v>63</v>
      </c>
      <c r="M6514"/>
    </row>
    <row r="6515" spans="1:13" ht="13.5" hidden="1" x14ac:dyDescent="0.25">
      <c r="A6515" s="196" t="s">
        <v>6661</v>
      </c>
      <c r="B6515" s="196" t="s">
        <v>6662</v>
      </c>
      <c r="C6515" s="196" t="s">
        <v>6717</v>
      </c>
      <c r="D6515" s="196" t="s">
        <v>6718</v>
      </c>
      <c r="E6515" s="197" t="s">
        <v>11</v>
      </c>
      <c r="F6515" s="196" t="s">
        <v>11</v>
      </c>
      <c r="G6515" s="196">
        <v>101736</v>
      </c>
      <c r="H6515" s="196" t="s">
        <v>6724</v>
      </c>
      <c r="I6515" s="196" t="s">
        <v>19</v>
      </c>
      <c r="J6515" s="196" t="s">
        <v>62</v>
      </c>
      <c r="K6515" s="197">
        <v>111.04</v>
      </c>
      <c r="L6515" s="196" t="s">
        <v>63</v>
      </c>
      <c r="M6515"/>
    </row>
    <row r="6516" spans="1:13" ht="13.5" hidden="1" x14ac:dyDescent="0.25">
      <c r="A6516" s="196" t="s">
        <v>6661</v>
      </c>
      <c r="B6516" s="196" t="s">
        <v>6662</v>
      </c>
      <c r="C6516" s="196" t="s">
        <v>6717</v>
      </c>
      <c r="D6516" s="196" t="s">
        <v>6718</v>
      </c>
      <c r="E6516" s="197" t="s">
        <v>11</v>
      </c>
      <c r="F6516" s="196" t="s">
        <v>11</v>
      </c>
      <c r="G6516" s="196">
        <v>101737</v>
      </c>
      <c r="H6516" s="196" t="s">
        <v>6725</v>
      </c>
      <c r="I6516" s="196" t="s">
        <v>19</v>
      </c>
      <c r="J6516" s="196" t="s">
        <v>62</v>
      </c>
      <c r="K6516" s="197">
        <v>130.75</v>
      </c>
      <c r="L6516" s="196" t="s">
        <v>63</v>
      </c>
      <c r="M6516"/>
    </row>
    <row r="6517" spans="1:13" ht="13.5" hidden="1" x14ac:dyDescent="0.25">
      <c r="A6517" s="196" t="s">
        <v>6661</v>
      </c>
      <c r="B6517" s="196" t="s">
        <v>6662</v>
      </c>
      <c r="C6517" s="196" t="s">
        <v>6717</v>
      </c>
      <c r="D6517" s="196" t="s">
        <v>6718</v>
      </c>
      <c r="E6517" s="197" t="s">
        <v>11</v>
      </c>
      <c r="F6517" s="196" t="s">
        <v>11</v>
      </c>
      <c r="G6517" s="196">
        <v>101748</v>
      </c>
      <c r="H6517" s="196" t="s">
        <v>6726</v>
      </c>
      <c r="I6517" s="196" t="s">
        <v>19</v>
      </c>
      <c r="J6517" s="196" t="s">
        <v>62</v>
      </c>
      <c r="K6517" s="197">
        <v>4.47</v>
      </c>
      <c r="L6517" s="196" t="s">
        <v>63</v>
      </c>
      <c r="M6517"/>
    </row>
    <row r="6518" spans="1:13" ht="13.5" hidden="1" x14ac:dyDescent="0.25">
      <c r="A6518" s="196" t="s">
        <v>6661</v>
      </c>
      <c r="B6518" s="196" t="s">
        <v>6662</v>
      </c>
      <c r="C6518" s="196" t="s">
        <v>6727</v>
      </c>
      <c r="D6518" s="196" t="s">
        <v>6728</v>
      </c>
      <c r="E6518" s="197" t="s">
        <v>11</v>
      </c>
      <c r="F6518" s="196" t="s">
        <v>11</v>
      </c>
      <c r="G6518" s="196">
        <v>104162</v>
      </c>
      <c r="H6518" s="196" t="s">
        <v>6729</v>
      </c>
      <c r="I6518" s="196" t="s">
        <v>19</v>
      </c>
      <c r="J6518" s="196" t="s">
        <v>62</v>
      </c>
      <c r="K6518" s="197">
        <v>101.99</v>
      </c>
      <c r="L6518" s="196" t="s">
        <v>63</v>
      </c>
      <c r="M6518"/>
    </row>
    <row r="6519" spans="1:13" ht="13.5" hidden="1" x14ac:dyDescent="0.25">
      <c r="A6519" s="196" t="s">
        <v>6661</v>
      </c>
      <c r="B6519" s="196" t="s">
        <v>6662</v>
      </c>
      <c r="C6519" s="196" t="s">
        <v>6730</v>
      </c>
      <c r="D6519" s="196" t="s">
        <v>6731</v>
      </c>
      <c r="E6519" s="197" t="s">
        <v>11</v>
      </c>
      <c r="F6519" s="196" t="s">
        <v>11</v>
      </c>
      <c r="G6519" s="196">
        <v>101092</v>
      </c>
      <c r="H6519" s="196" t="s">
        <v>6732</v>
      </c>
      <c r="I6519" s="196" t="s">
        <v>19</v>
      </c>
      <c r="J6519" s="196" t="s">
        <v>62</v>
      </c>
      <c r="K6519" s="197">
        <v>501.29</v>
      </c>
      <c r="L6519" s="196" t="s">
        <v>63</v>
      </c>
      <c r="M6519"/>
    </row>
    <row r="6520" spans="1:13" ht="13.5" hidden="1" x14ac:dyDescent="0.25">
      <c r="A6520" s="196" t="s">
        <v>6661</v>
      </c>
      <c r="B6520" s="196" t="s">
        <v>6662</v>
      </c>
      <c r="C6520" s="196" t="s">
        <v>6730</v>
      </c>
      <c r="D6520" s="196" t="s">
        <v>6731</v>
      </c>
      <c r="E6520" s="197" t="s">
        <v>11</v>
      </c>
      <c r="F6520" s="196" t="s">
        <v>11</v>
      </c>
      <c r="G6520" s="196">
        <v>101093</v>
      </c>
      <c r="H6520" s="196" t="s">
        <v>6733</v>
      </c>
      <c r="I6520" s="196" t="s">
        <v>19</v>
      </c>
      <c r="J6520" s="196" t="s">
        <v>62</v>
      </c>
      <c r="K6520" s="197">
        <v>622</v>
      </c>
      <c r="L6520" s="196" t="s">
        <v>63</v>
      </c>
      <c r="M6520"/>
    </row>
    <row r="6521" spans="1:13" ht="13.5" hidden="1" x14ac:dyDescent="0.25">
      <c r="A6521" s="196" t="s">
        <v>6661</v>
      </c>
      <c r="B6521" s="196" t="s">
        <v>6662</v>
      </c>
      <c r="C6521" s="196" t="s">
        <v>6734</v>
      </c>
      <c r="D6521" s="196" t="s">
        <v>6735</v>
      </c>
      <c r="E6521" s="197" t="s">
        <v>11</v>
      </c>
      <c r="F6521" s="196" t="s">
        <v>11</v>
      </c>
      <c r="G6521" s="196">
        <v>98695</v>
      </c>
      <c r="H6521" s="196" t="s">
        <v>6736</v>
      </c>
      <c r="I6521" s="196" t="s">
        <v>9</v>
      </c>
      <c r="J6521" s="196" t="s">
        <v>62</v>
      </c>
      <c r="K6521" s="197">
        <v>110.83</v>
      </c>
      <c r="L6521" s="196" t="s">
        <v>63</v>
      </c>
      <c r="M6521"/>
    </row>
    <row r="6522" spans="1:13" ht="13.5" hidden="1" x14ac:dyDescent="0.25">
      <c r="A6522" s="196" t="s">
        <v>6661</v>
      </c>
      <c r="B6522" s="196" t="s">
        <v>6662</v>
      </c>
      <c r="C6522" s="196" t="s">
        <v>6734</v>
      </c>
      <c r="D6522" s="196" t="s">
        <v>6735</v>
      </c>
      <c r="E6522" s="197" t="s">
        <v>11</v>
      </c>
      <c r="F6522" s="196" t="s">
        <v>11</v>
      </c>
      <c r="G6522" s="196">
        <v>98697</v>
      </c>
      <c r="H6522" s="196" t="s">
        <v>6737</v>
      </c>
      <c r="I6522" s="196" t="s">
        <v>9</v>
      </c>
      <c r="J6522" s="196" t="s">
        <v>62</v>
      </c>
      <c r="K6522" s="197">
        <v>72.87</v>
      </c>
      <c r="L6522" s="196" t="s">
        <v>63</v>
      </c>
      <c r="M6522"/>
    </row>
    <row r="6523" spans="1:13" ht="13.5" hidden="1" x14ac:dyDescent="0.25">
      <c r="A6523" s="196" t="s">
        <v>6661</v>
      </c>
      <c r="B6523" s="196" t="s">
        <v>6662</v>
      </c>
      <c r="C6523" s="196" t="s">
        <v>6738</v>
      </c>
      <c r="D6523" s="196" t="s">
        <v>6739</v>
      </c>
      <c r="E6523" s="197" t="s">
        <v>11</v>
      </c>
      <c r="F6523" s="196" t="s">
        <v>11</v>
      </c>
      <c r="G6523" s="196">
        <v>101738</v>
      </c>
      <c r="H6523" s="196" t="s">
        <v>6740</v>
      </c>
      <c r="I6523" s="196" t="s">
        <v>9</v>
      </c>
      <c r="J6523" s="196" t="s">
        <v>62</v>
      </c>
      <c r="K6523" s="197">
        <v>40.22</v>
      </c>
      <c r="L6523" s="196" t="s">
        <v>63</v>
      </c>
      <c r="M6523"/>
    </row>
    <row r="6524" spans="1:13" ht="13.5" hidden="1" x14ac:dyDescent="0.25">
      <c r="A6524" s="196" t="s">
        <v>6661</v>
      </c>
      <c r="B6524" s="196" t="s">
        <v>6662</v>
      </c>
      <c r="C6524" s="196" t="s">
        <v>6738</v>
      </c>
      <c r="D6524" s="196" t="s">
        <v>6739</v>
      </c>
      <c r="E6524" s="197" t="s">
        <v>11</v>
      </c>
      <c r="F6524" s="196" t="s">
        <v>11</v>
      </c>
      <c r="G6524" s="196">
        <v>101739</v>
      </c>
      <c r="H6524" s="196" t="s">
        <v>6741</v>
      </c>
      <c r="I6524" s="196" t="s">
        <v>9</v>
      </c>
      <c r="J6524" s="196" t="s">
        <v>62</v>
      </c>
      <c r="K6524" s="197">
        <v>43.58</v>
      </c>
      <c r="L6524" s="196" t="s">
        <v>63</v>
      </c>
      <c r="M6524"/>
    </row>
    <row r="6525" spans="1:13" ht="13.5" hidden="1" x14ac:dyDescent="0.25">
      <c r="A6525" s="196" t="s">
        <v>6661</v>
      </c>
      <c r="B6525" s="196" t="s">
        <v>6662</v>
      </c>
      <c r="C6525" s="196" t="s">
        <v>6742</v>
      </c>
      <c r="D6525" s="196" t="s">
        <v>6743</v>
      </c>
      <c r="E6525" s="197" t="s">
        <v>11</v>
      </c>
      <c r="F6525" s="196" t="s">
        <v>11</v>
      </c>
      <c r="G6525" s="196">
        <v>88648</v>
      </c>
      <c r="H6525" s="196" t="s">
        <v>6744</v>
      </c>
      <c r="I6525" s="196" t="s">
        <v>9</v>
      </c>
      <c r="J6525" s="196" t="s">
        <v>62</v>
      </c>
      <c r="K6525" s="197">
        <v>7.75</v>
      </c>
      <c r="L6525" s="196" t="s">
        <v>63</v>
      </c>
      <c r="M6525"/>
    </row>
    <row r="6526" spans="1:13" ht="13.5" hidden="1" x14ac:dyDescent="0.25">
      <c r="A6526" s="196" t="s">
        <v>6661</v>
      </c>
      <c r="B6526" s="196" t="s">
        <v>6662</v>
      </c>
      <c r="C6526" s="196" t="s">
        <v>6742</v>
      </c>
      <c r="D6526" s="196" t="s">
        <v>6743</v>
      </c>
      <c r="E6526" s="197" t="s">
        <v>11</v>
      </c>
      <c r="F6526" s="196" t="s">
        <v>11</v>
      </c>
      <c r="G6526" s="196">
        <v>88649</v>
      </c>
      <c r="H6526" s="196" t="s">
        <v>6745</v>
      </c>
      <c r="I6526" s="196" t="s">
        <v>9</v>
      </c>
      <c r="J6526" s="196" t="s">
        <v>62</v>
      </c>
      <c r="K6526" s="197">
        <v>8.69</v>
      </c>
      <c r="L6526" s="196" t="s">
        <v>63</v>
      </c>
      <c r="M6526"/>
    </row>
    <row r="6527" spans="1:13" ht="13.5" hidden="1" x14ac:dyDescent="0.25">
      <c r="A6527" s="196" t="s">
        <v>6661</v>
      </c>
      <c r="B6527" s="196" t="s">
        <v>6662</v>
      </c>
      <c r="C6527" s="196" t="s">
        <v>6742</v>
      </c>
      <c r="D6527" s="196" t="s">
        <v>6743</v>
      </c>
      <c r="E6527" s="197" t="s">
        <v>11</v>
      </c>
      <c r="F6527" s="196" t="s">
        <v>11</v>
      </c>
      <c r="G6527" s="196">
        <v>88650</v>
      </c>
      <c r="H6527" s="196" t="s">
        <v>6746</v>
      </c>
      <c r="I6527" s="196" t="s">
        <v>9</v>
      </c>
      <c r="J6527" s="196" t="s">
        <v>62</v>
      </c>
      <c r="K6527" s="197">
        <v>11.58</v>
      </c>
      <c r="L6527" s="196" t="s">
        <v>63</v>
      </c>
      <c r="M6527"/>
    </row>
    <row r="6528" spans="1:13" ht="13.5" hidden="1" x14ac:dyDescent="0.25">
      <c r="A6528" s="196" t="s">
        <v>6661</v>
      </c>
      <c r="B6528" s="196" t="s">
        <v>6662</v>
      </c>
      <c r="C6528" s="196" t="s">
        <v>6747</v>
      </c>
      <c r="D6528" s="196" t="s">
        <v>6748</v>
      </c>
      <c r="E6528" s="197" t="s">
        <v>11</v>
      </c>
      <c r="F6528" s="196" t="s">
        <v>11</v>
      </c>
      <c r="G6528" s="196">
        <v>101740</v>
      </c>
      <c r="H6528" s="196" t="s">
        <v>6749</v>
      </c>
      <c r="I6528" s="196" t="s">
        <v>9</v>
      </c>
      <c r="J6528" s="196" t="s">
        <v>62</v>
      </c>
      <c r="K6528" s="197">
        <v>58.86</v>
      </c>
      <c r="L6528" s="196" t="s">
        <v>63</v>
      </c>
      <c r="M6528"/>
    </row>
    <row r="6529" spans="1:13" ht="13.5" hidden="1" x14ac:dyDescent="0.25">
      <c r="A6529" s="196" t="s">
        <v>6661</v>
      </c>
      <c r="B6529" s="196" t="s">
        <v>6662</v>
      </c>
      <c r="C6529" s="196" t="s">
        <v>6747</v>
      </c>
      <c r="D6529" s="196" t="s">
        <v>6748</v>
      </c>
      <c r="E6529" s="197" t="s">
        <v>11</v>
      </c>
      <c r="F6529" s="196" t="s">
        <v>11</v>
      </c>
      <c r="G6529" s="196">
        <v>101741</v>
      </c>
      <c r="H6529" s="196" t="s">
        <v>6750</v>
      </c>
      <c r="I6529" s="196" t="s">
        <v>9</v>
      </c>
      <c r="J6529" s="196" t="s">
        <v>62</v>
      </c>
      <c r="K6529" s="197">
        <v>29.23</v>
      </c>
      <c r="L6529" s="196" t="s">
        <v>63</v>
      </c>
      <c r="M6529"/>
    </row>
    <row r="6530" spans="1:13" ht="13.5" hidden="1" x14ac:dyDescent="0.25">
      <c r="A6530" s="196" t="s">
        <v>6661</v>
      </c>
      <c r="B6530" s="196" t="s">
        <v>6662</v>
      </c>
      <c r="C6530" s="196" t="s">
        <v>6751</v>
      </c>
      <c r="D6530" s="196" t="s">
        <v>6752</v>
      </c>
      <c r="E6530" s="197" t="s">
        <v>11</v>
      </c>
      <c r="F6530" s="196" t="s">
        <v>11</v>
      </c>
      <c r="G6530" s="196">
        <v>94990</v>
      </c>
      <c r="H6530" s="196" t="s">
        <v>6753</v>
      </c>
      <c r="I6530" s="196" t="s">
        <v>15</v>
      </c>
      <c r="J6530" s="196" t="s">
        <v>62</v>
      </c>
      <c r="K6530" s="197">
        <v>741.92</v>
      </c>
      <c r="L6530" s="196" t="s">
        <v>63</v>
      </c>
      <c r="M6530"/>
    </row>
    <row r="6531" spans="1:13" ht="13.5" hidden="1" x14ac:dyDescent="0.25">
      <c r="A6531" s="196" t="s">
        <v>6661</v>
      </c>
      <c r="B6531" s="196" t="s">
        <v>6662</v>
      </c>
      <c r="C6531" s="196" t="s">
        <v>6751</v>
      </c>
      <c r="D6531" s="196" t="s">
        <v>6752</v>
      </c>
      <c r="E6531" s="197" t="s">
        <v>11</v>
      </c>
      <c r="F6531" s="196" t="s">
        <v>11</v>
      </c>
      <c r="G6531" s="196">
        <v>94991</v>
      </c>
      <c r="H6531" s="196" t="s">
        <v>6754</v>
      </c>
      <c r="I6531" s="196" t="s">
        <v>15</v>
      </c>
      <c r="J6531" s="196" t="s">
        <v>62</v>
      </c>
      <c r="K6531" s="197">
        <v>651.14</v>
      </c>
      <c r="L6531" s="196" t="s">
        <v>63</v>
      </c>
      <c r="M6531"/>
    </row>
    <row r="6532" spans="1:13" ht="13.5" hidden="1" x14ac:dyDescent="0.25">
      <c r="A6532" s="196" t="s">
        <v>6661</v>
      </c>
      <c r="B6532" s="196" t="s">
        <v>6662</v>
      </c>
      <c r="C6532" s="196" t="s">
        <v>6751</v>
      </c>
      <c r="D6532" s="196" t="s">
        <v>6752</v>
      </c>
      <c r="E6532" s="197" t="s">
        <v>11</v>
      </c>
      <c r="F6532" s="196" t="s">
        <v>11</v>
      </c>
      <c r="G6532" s="196">
        <v>94992</v>
      </c>
      <c r="H6532" s="196" t="s">
        <v>6755</v>
      </c>
      <c r="I6532" s="196" t="s">
        <v>19</v>
      </c>
      <c r="J6532" s="196" t="s">
        <v>62</v>
      </c>
      <c r="K6532" s="197">
        <v>76.739999999999995</v>
      </c>
      <c r="L6532" s="196" t="s">
        <v>63</v>
      </c>
      <c r="M6532"/>
    </row>
    <row r="6533" spans="1:13" ht="13.5" hidden="1" x14ac:dyDescent="0.25">
      <c r="A6533" s="196" t="s">
        <v>6661</v>
      </c>
      <c r="B6533" s="196" t="s">
        <v>6662</v>
      </c>
      <c r="C6533" s="196" t="s">
        <v>6751</v>
      </c>
      <c r="D6533" s="196" t="s">
        <v>6752</v>
      </c>
      <c r="E6533" s="197" t="s">
        <v>11</v>
      </c>
      <c r="F6533" s="196" t="s">
        <v>11</v>
      </c>
      <c r="G6533" s="196">
        <v>94993</v>
      </c>
      <c r="H6533" s="196" t="s">
        <v>6756</v>
      </c>
      <c r="I6533" s="196" t="s">
        <v>19</v>
      </c>
      <c r="J6533" s="196" t="s">
        <v>62</v>
      </c>
      <c r="K6533" s="197">
        <v>71.290000000000006</v>
      </c>
      <c r="L6533" s="196" t="s">
        <v>63</v>
      </c>
      <c r="M6533"/>
    </row>
    <row r="6534" spans="1:13" ht="13.5" hidden="1" x14ac:dyDescent="0.25">
      <c r="A6534" s="196" t="s">
        <v>6661</v>
      </c>
      <c r="B6534" s="196" t="s">
        <v>6662</v>
      </c>
      <c r="C6534" s="196" t="s">
        <v>6751</v>
      </c>
      <c r="D6534" s="196" t="s">
        <v>6752</v>
      </c>
      <c r="E6534" s="197" t="s">
        <v>11</v>
      </c>
      <c r="F6534" s="196" t="s">
        <v>11</v>
      </c>
      <c r="G6534" s="196">
        <v>94994</v>
      </c>
      <c r="H6534" s="196" t="s">
        <v>6757</v>
      </c>
      <c r="I6534" s="196" t="s">
        <v>19</v>
      </c>
      <c r="J6534" s="196" t="s">
        <v>62</v>
      </c>
      <c r="K6534" s="197">
        <v>92.15</v>
      </c>
      <c r="L6534" s="196" t="s">
        <v>63</v>
      </c>
      <c r="M6534"/>
    </row>
    <row r="6535" spans="1:13" ht="13.5" hidden="1" x14ac:dyDescent="0.25">
      <c r="A6535" s="196" t="s">
        <v>6661</v>
      </c>
      <c r="B6535" s="196" t="s">
        <v>6662</v>
      </c>
      <c r="C6535" s="196" t="s">
        <v>6751</v>
      </c>
      <c r="D6535" s="196" t="s">
        <v>6752</v>
      </c>
      <c r="E6535" s="197" t="s">
        <v>11</v>
      </c>
      <c r="F6535" s="196" t="s">
        <v>11</v>
      </c>
      <c r="G6535" s="196">
        <v>94995</v>
      </c>
      <c r="H6535" s="196" t="s">
        <v>6758</v>
      </c>
      <c r="I6535" s="196" t="s">
        <v>19</v>
      </c>
      <c r="J6535" s="196" t="s">
        <v>62</v>
      </c>
      <c r="K6535" s="197">
        <v>84.9</v>
      </c>
      <c r="L6535" s="196" t="s">
        <v>63</v>
      </c>
      <c r="M6535"/>
    </row>
    <row r="6536" spans="1:13" ht="13.5" hidden="1" x14ac:dyDescent="0.25">
      <c r="A6536" s="196" t="s">
        <v>6661</v>
      </c>
      <c r="B6536" s="196" t="s">
        <v>6662</v>
      </c>
      <c r="C6536" s="196" t="s">
        <v>6751</v>
      </c>
      <c r="D6536" s="196" t="s">
        <v>6752</v>
      </c>
      <c r="E6536" s="197" t="s">
        <v>11</v>
      </c>
      <c r="F6536" s="196" t="s">
        <v>11</v>
      </c>
      <c r="G6536" s="196">
        <v>101747</v>
      </c>
      <c r="H6536" s="196" t="s">
        <v>6759</v>
      </c>
      <c r="I6536" s="196" t="s">
        <v>19</v>
      </c>
      <c r="J6536" s="196" t="s">
        <v>62</v>
      </c>
      <c r="K6536" s="197">
        <v>74.36</v>
      </c>
      <c r="L6536" s="196" t="s">
        <v>63</v>
      </c>
      <c r="M6536"/>
    </row>
    <row r="6537" spans="1:13" ht="13.5" hidden="1" x14ac:dyDescent="0.25">
      <c r="A6537" s="196" t="s">
        <v>6661</v>
      </c>
      <c r="B6537" s="196" t="s">
        <v>6662</v>
      </c>
      <c r="C6537" s="196" t="s">
        <v>6751</v>
      </c>
      <c r="D6537" s="196" t="s">
        <v>6752</v>
      </c>
      <c r="E6537" s="197" t="s">
        <v>11</v>
      </c>
      <c r="F6537" s="196" t="s">
        <v>11</v>
      </c>
      <c r="G6537" s="196">
        <v>104626</v>
      </c>
      <c r="H6537" s="196" t="s">
        <v>6760</v>
      </c>
      <c r="I6537" s="196" t="s">
        <v>15</v>
      </c>
      <c r="J6537" s="196" t="s">
        <v>62</v>
      </c>
      <c r="K6537" s="197">
        <v>665.7</v>
      </c>
      <c r="L6537" s="196" t="s">
        <v>63</v>
      </c>
      <c r="M6537"/>
    </row>
    <row r="6538" spans="1:13" ht="13.5" hidden="1" x14ac:dyDescent="0.25">
      <c r="A6538" s="196" t="s">
        <v>6661</v>
      </c>
      <c r="B6538" s="196" t="s">
        <v>6662</v>
      </c>
      <c r="C6538" s="196" t="s">
        <v>6751</v>
      </c>
      <c r="D6538" s="196" t="s">
        <v>6752</v>
      </c>
      <c r="E6538" s="197" t="s">
        <v>11</v>
      </c>
      <c r="F6538" s="196" t="s">
        <v>11</v>
      </c>
      <c r="G6538" s="196">
        <v>104658</v>
      </c>
      <c r="H6538" s="196" t="s">
        <v>6761</v>
      </c>
      <c r="I6538" s="196" t="s">
        <v>19</v>
      </c>
      <c r="J6538" s="196" t="s">
        <v>62</v>
      </c>
      <c r="K6538" s="197">
        <v>185.31</v>
      </c>
      <c r="L6538" s="196" t="s">
        <v>63</v>
      </c>
      <c r="M6538"/>
    </row>
    <row r="6539" spans="1:13" ht="13.5" hidden="1" x14ac:dyDescent="0.25">
      <c r="A6539" s="196" t="s">
        <v>6661</v>
      </c>
      <c r="B6539" s="196" t="s">
        <v>6662</v>
      </c>
      <c r="C6539" s="196" t="s">
        <v>6762</v>
      </c>
      <c r="D6539" s="196" t="s">
        <v>6763</v>
      </c>
      <c r="E6539" s="197" t="s">
        <v>11</v>
      </c>
      <c r="F6539" s="196" t="s">
        <v>11</v>
      </c>
      <c r="G6539" s="196">
        <v>87620</v>
      </c>
      <c r="H6539" s="196" t="s">
        <v>6764</v>
      </c>
      <c r="I6539" s="196" t="s">
        <v>19</v>
      </c>
      <c r="J6539" s="196" t="s">
        <v>62</v>
      </c>
      <c r="K6539" s="197">
        <v>30.43</v>
      </c>
      <c r="L6539" s="196" t="s">
        <v>63</v>
      </c>
      <c r="M6539"/>
    </row>
    <row r="6540" spans="1:13" ht="13.5" hidden="1" x14ac:dyDescent="0.25">
      <c r="A6540" s="196" t="s">
        <v>6661</v>
      </c>
      <c r="B6540" s="196" t="s">
        <v>6662</v>
      </c>
      <c r="C6540" s="196" t="s">
        <v>6762</v>
      </c>
      <c r="D6540" s="196" t="s">
        <v>6763</v>
      </c>
      <c r="E6540" s="197" t="s">
        <v>11</v>
      </c>
      <c r="F6540" s="196" t="s">
        <v>11</v>
      </c>
      <c r="G6540" s="196">
        <v>87622</v>
      </c>
      <c r="H6540" s="196" t="s">
        <v>6765</v>
      </c>
      <c r="I6540" s="196" t="s">
        <v>19</v>
      </c>
      <c r="J6540" s="196" t="s">
        <v>62</v>
      </c>
      <c r="K6540" s="197">
        <v>35.97</v>
      </c>
      <c r="L6540" s="196" t="s">
        <v>63</v>
      </c>
      <c r="M6540"/>
    </row>
    <row r="6541" spans="1:13" ht="13.5" hidden="1" x14ac:dyDescent="0.25">
      <c r="A6541" s="196" t="s">
        <v>6661</v>
      </c>
      <c r="B6541" s="196" t="s">
        <v>6662</v>
      </c>
      <c r="C6541" s="196" t="s">
        <v>6762</v>
      </c>
      <c r="D6541" s="196" t="s">
        <v>6763</v>
      </c>
      <c r="E6541" s="197" t="s">
        <v>11</v>
      </c>
      <c r="F6541" s="196" t="s">
        <v>11</v>
      </c>
      <c r="G6541" s="196">
        <v>87623</v>
      </c>
      <c r="H6541" s="196" t="s">
        <v>6766</v>
      </c>
      <c r="I6541" s="196" t="s">
        <v>19</v>
      </c>
      <c r="J6541" s="196" t="s">
        <v>62</v>
      </c>
      <c r="K6541" s="197">
        <v>76.12</v>
      </c>
      <c r="L6541" s="196" t="s">
        <v>63</v>
      </c>
      <c r="M6541"/>
    </row>
    <row r="6542" spans="1:13" ht="13.5" hidden="1" x14ac:dyDescent="0.25">
      <c r="A6542" s="196" t="s">
        <v>6661</v>
      </c>
      <c r="B6542" s="196" t="s">
        <v>6662</v>
      </c>
      <c r="C6542" s="196" t="s">
        <v>6762</v>
      </c>
      <c r="D6542" s="196" t="s">
        <v>6763</v>
      </c>
      <c r="E6542" s="197" t="s">
        <v>11</v>
      </c>
      <c r="F6542" s="196" t="s">
        <v>11</v>
      </c>
      <c r="G6542" s="196">
        <v>87624</v>
      </c>
      <c r="H6542" s="196" t="s">
        <v>6767</v>
      </c>
      <c r="I6542" s="196" t="s">
        <v>19</v>
      </c>
      <c r="J6542" s="196" t="s">
        <v>62</v>
      </c>
      <c r="K6542" s="197">
        <v>85.55</v>
      </c>
      <c r="L6542" s="196" t="s">
        <v>63</v>
      </c>
      <c r="M6542"/>
    </row>
    <row r="6543" spans="1:13" ht="13.5" hidden="1" x14ac:dyDescent="0.25">
      <c r="A6543" s="196" t="s">
        <v>6661</v>
      </c>
      <c r="B6543" s="196" t="s">
        <v>6662</v>
      </c>
      <c r="C6543" s="196" t="s">
        <v>6762</v>
      </c>
      <c r="D6543" s="196" t="s">
        <v>6763</v>
      </c>
      <c r="E6543" s="197" t="s">
        <v>11</v>
      </c>
      <c r="F6543" s="196" t="s">
        <v>11</v>
      </c>
      <c r="G6543" s="196">
        <v>87630</v>
      </c>
      <c r="H6543" s="196" t="s">
        <v>6768</v>
      </c>
      <c r="I6543" s="196" t="s">
        <v>19</v>
      </c>
      <c r="J6543" s="196" t="s">
        <v>62</v>
      </c>
      <c r="K6543" s="197">
        <v>38.44</v>
      </c>
      <c r="L6543" s="196" t="s">
        <v>63</v>
      </c>
      <c r="M6543"/>
    </row>
    <row r="6544" spans="1:13" ht="13.5" hidden="1" x14ac:dyDescent="0.25">
      <c r="A6544" s="196" t="s">
        <v>6661</v>
      </c>
      <c r="B6544" s="196" t="s">
        <v>6662</v>
      </c>
      <c r="C6544" s="196" t="s">
        <v>6762</v>
      </c>
      <c r="D6544" s="196" t="s">
        <v>6763</v>
      </c>
      <c r="E6544" s="197" t="s">
        <v>11</v>
      </c>
      <c r="F6544" s="196" t="s">
        <v>11</v>
      </c>
      <c r="G6544" s="196">
        <v>87632</v>
      </c>
      <c r="H6544" s="196" t="s">
        <v>6769</v>
      </c>
      <c r="I6544" s="196" t="s">
        <v>19</v>
      </c>
      <c r="J6544" s="196" t="s">
        <v>62</v>
      </c>
      <c r="K6544" s="197">
        <v>46.14</v>
      </c>
      <c r="L6544" s="196" t="s">
        <v>63</v>
      </c>
      <c r="M6544"/>
    </row>
    <row r="6545" spans="1:13" ht="13.5" hidden="1" x14ac:dyDescent="0.25">
      <c r="A6545" s="196" t="s">
        <v>6661</v>
      </c>
      <c r="B6545" s="196" t="s">
        <v>6662</v>
      </c>
      <c r="C6545" s="196" t="s">
        <v>6762</v>
      </c>
      <c r="D6545" s="196" t="s">
        <v>6763</v>
      </c>
      <c r="E6545" s="197" t="s">
        <v>11</v>
      </c>
      <c r="F6545" s="196" t="s">
        <v>11</v>
      </c>
      <c r="G6545" s="196">
        <v>87633</v>
      </c>
      <c r="H6545" s="196" t="s">
        <v>6770</v>
      </c>
      <c r="I6545" s="196" t="s">
        <v>19</v>
      </c>
      <c r="J6545" s="196" t="s">
        <v>62</v>
      </c>
      <c r="K6545" s="197">
        <v>101.95</v>
      </c>
      <c r="L6545" s="196" t="s">
        <v>63</v>
      </c>
      <c r="M6545"/>
    </row>
    <row r="6546" spans="1:13" ht="13.5" hidden="1" x14ac:dyDescent="0.25">
      <c r="A6546" s="196" t="s">
        <v>6661</v>
      </c>
      <c r="B6546" s="196" t="s">
        <v>6662</v>
      </c>
      <c r="C6546" s="196" t="s">
        <v>6762</v>
      </c>
      <c r="D6546" s="196" t="s">
        <v>6763</v>
      </c>
      <c r="E6546" s="197" t="s">
        <v>11</v>
      </c>
      <c r="F6546" s="196" t="s">
        <v>11</v>
      </c>
      <c r="G6546" s="196">
        <v>87634</v>
      </c>
      <c r="H6546" s="196" t="s">
        <v>6771</v>
      </c>
      <c r="I6546" s="196" t="s">
        <v>19</v>
      </c>
      <c r="J6546" s="196" t="s">
        <v>62</v>
      </c>
      <c r="K6546" s="197">
        <v>115.07</v>
      </c>
      <c r="L6546" s="196" t="s">
        <v>63</v>
      </c>
      <c r="M6546"/>
    </row>
    <row r="6547" spans="1:13" ht="13.5" hidden="1" x14ac:dyDescent="0.25">
      <c r="A6547" s="196" t="s">
        <v>6661</v>
      </c>
      <c r="B6547" s="196" t="s">
        <v>6662</v>
      </c>
      <c r="C6547" s="196" t="s">
        <v>6762</v>
      </c>
      <c r="D6547" s="196" t="s">
        <v>6763</v>
      </c>
      <c r="E6547" s="197" t="s">
        <v>11</v>
      </c>
      <c r="F6547" s="196" t="s">
        <v>11</v>
      </c>
      <c r="G6547" s="196">
        <v>87640</v>
      </c>
      <c r="H6547" s="196" t="s">
        <v>6772</v>
      </c>
      <c r="I6547" s="196" t="s">
        <v>19</v>
      </c>
      <c r="J6547" s="196" t="s">
        <v>62</v>
      </c>
      <c r="K6547" s="197">
        <v>44.99</v>
      </c>
      <c r="L6547" s="196" t="s">
        <v>63</v>
      </c>
      <c r="M6547"/>
    </row>
    <row r="6548" spans="1:13" ht="13.5" hidden="1" x14ac:dyDescent="0.25">
      <c r="A6548" s="196" t="s">
        <v>6661</v>
      </c>
      <c r="B6548" s="196" t="s">
        <v>6662</v>
      </c>
      <c r="C6548" s="196" t="s">
        <v>6762</v>
      </c>
      <c r="D6548" s="196" t="s">
        <v>6763</v>
      </c>
      <c r="E6548" s="197" t="s">
        <v>11</v>
      </c>
      <c r="F6548" s="196" t="s">
        <v>11</v>
      </c>
      <c r="G6548" s="196">
        <v>87642</v>
      </c>
      <c r="H6548" s="196" t="s">
        <v>6773</v>
      </c>
      <c r="I6548" s="196" t="s">
        <v>19</v>
      </c>
      <c r="J6548" s="196" t="s">
        <v>62</v>
      </c>
      <c r="K6548" s="197">
        <v>54.47</v>
      </c>
      <c r="L6548" s="196" t="s">
        <v>63</v>
      </c>
      <c r="M6548"/>
    </row>
    <row r="6549" spans="1:13" ht="13.5" hidden="1" x14ac:dyDescent="0.25">
      <c r="A6549" s="196" t="s">
        <v>6661</v>
      </c>
      <c r="B6549" s="196" t="s">
        <v>6662</v>
      </c>
      <c r="C6549" s="196" t="s">
        <v>6762</v>
      </c>
      <c r="D6549" s="196" t="s">
        <v>6763</v>
      </c>
      <c r="E6549" s="197" t="s">
        <v>11</v>
      </c>
      <c r="F6549" s="196" t="s">
        <v>11</v>
      </c>
      <c r="G6549" s="196">
        <v>87643</v>
      </c>
      <c r="H6549" s="196" t="s">
        <v>6774</v>
      </c>
      <c r="I6549" s="196" t="s">
        <v>19</v>
      </c>
      <c r="J6549" s="196" t="s">
        <v>62</v>
      </c>
      <c r="K6549" s="197">
        <v>123.1</v>
      </c>
      <c r="L6549" s="196" t="s">
        <v>63</v>
      </c>
      <c r="M6549"/>
    </row>
    <row r="6550" spans="1:13" ht="13.5" hidden="1" x14ac:dyDescent="0.25">
      <c r="A6550" s="196" t="s">
        <v>6661</v>
      </c>
      <c r="B6550" s="196" t="s">
        <v>6662</v>
      </c>
      <c r="C6550" s="196" t="s">
        <v>6762</v>
      </c>
      <c r="D6550" s="196" t="s">
        <v>6763</v>
      </c>
      <c r="E6550" s="197" t="s">
        <v>11</v>
      </c>
      <c r="F6550" s="196" t="s">
        <v>11</v>
      </c>
      <c r="G6550" s="196">
        <v>87644</v>
      </c>
      <c r="H6550" s="196" t="s">
        <v>6775</v>
      </c>
      <c r="I6550" s="196" t="s">
        <v>19</v>
      </c>
      <c r="J6550" s="196" t="s">
        <v>62</v>
      </c>
      <c r="K6550" s="197">
        <v>139.22999999999999</v>
      </c>
      <c r="L6550" s="196" t="s">
        <v>63</v>
      </c>
      <c r="M6550"/>
    </row>
    <row r="6551" spans="1:13" ht="13.5" hidden="1" x14ac:dyDescent="0.25">
      <c r="A6551" s="196" t="s">
        <v>6661</v>
      </c>
      <c r="B6551" s="196" t="s">
        <v>6662</v>
      </c>
      <c r="C6551" s="196" t="s">
        <v>6762</v>
      </c>
      <c r="D6551" s="196" t="s">
        <v>6763</v>
      </c>
      <c r="E6551" s="197" t="s">
        <v>11</v>
      </c>
      <c r="F6551" s="196" t="s">
        <v>11</v>
      </c>
      <c r="G6551" s="196">
        <v>87680</v>
      </c>
      <c r="H6551" s="196" t="s">
        <v>6776</v>
      </c>
      <c r="I6551" s="196" t="s">
        <v>19</v>
      </c>
      <c r="J6551" s="196" t="s">
        <v>62</v>
      </c>
      <c r="K6551" s="197">
        <v>40.380000000000003</v>
      </c>
      <c r="L6551" s="196" t="s">
        <v>63</v>
      </c>
      <c r="M6551"/>
    </row>
    <row r="6552" spans="1:13" ht="13.5" hidden="1" x14ac:dyDescent="0.25">
      <c r="A6552" s="196" t="s">
        <v>6661</v>
      </c>
      <c r="B6552" s="196" t="s">
        <v>6662</v>
      </c>
      <c r="C6552" s="196" t="s">
        <v>6762</v>
      </c>
      <c r="D6552" s="196" t="s">
        <v>6763</v>
      </c>
      <c r="E6552" s="197" t="s">
        <v>11</v>
      </c>
      <c r="F6552" s="196" t="s">
        <v>11</v>
      </c>
      <c r="G6552" s="196">
        <v>87682</v>
      </c>
      <c r="H6552" s="196" t="s">
        <v>6777</v>
      </c>
      <c r="I6552" s="196" t="s">
        <v>19</v>
      </c>
      <c r="J6552" s="196" t="s">
        <v>62</v>
      </c>
      <c r="K6552" s="197">
        <v>49.86</v>
      </c>
      <c r="L6552" s="196" t="s">
        <v>63</v>
      </c>
      <c r="M6552"/>
    </row>
    <row r="6553" spans="1:13" ht="13.5" hidden="1" x14ac:dyDescent="0.25">
      <c r="A6553" s="196" t="s">
        <v>6661</v>
      </c>
      <c r="B6553" s="196" t="s">
        <v>6662</v>
      </c>
      <c r="C6553" s="196" t="s">
        <v>6762</v>
      </c>
      <c r="D6553" s="196" t="s">
        <v>6763</v>
      </c>
      <c r="E6553" s="197" t="s">
        <v>11</v>
      </c>
      <c r="F6553" s="196" t="s">
        <v>11</v>
      </c>
      <c r="G6553" s="196">
        <v>87683</v>
      </c>
      <c r="H6553" s="196" t="s">
        <v>6778</v>
      </c>
      <c r="I6553" s="196" t="s">
        <v>19</v>
      </c>
      <c r="J6553" s="196" t="s">
        <v>62</v>
      </c>
      <c r="K6553" s="197">
        <v>118.49</v>
      </c>
      <c r="L6553" s="196" t="s">
        <v>63</v>
      </c>
      <c r="M6553"/>
    </row>
    <row r="6554" spans="1:13" ht="13.5" hidden="1" x14ac:dyDescent="0.25">
      <c r="A6554" s="196" t="s">
        <v>6661</v>
      </c>
      <c r="B6554" s="196" t="s">
        <v>6662</v>
      </c>
      <c r="C6554" s="196" t="s">
        <v>6762</v>
      </c>
      <c r="D6554" s="196" t="s">
        <v>6763</v>
      </c>
      <c r="E6554" s="197" t="s">
        <v>11</v>
      </c>
      <c r="F6554" s="196" t="s">
        <v>11</v>
      </c>
      <c r="G6554" s="196">
        <v>87684</v>
      </c>
      <c r="H6554" s="196" t="s">
        <v>6779</v>
      </c>
      <c r="I6554" s="196" t="s">
        <v>19</v>
      </c>
      <c r="J6554" s="196" t="s">
        <v>62</v>
      </c>
      <c r="K6554" s="197">
        <v>134.62</v>
      </c>
      <c r="L6554" s="196" t="s">
        <v>63</v>
      </c>
      <c r="M6554"/>
    </row>
    <row r="6555" spans="1:13" ht="13.5" hidden="1" x14ac:dyDescent="0.25">
      <c r="A6555" s="196" t="s">
        <v>6661</v>
      </c>
      <c r="B6555" s="196" t="s">
        <v>6662</v>
      </c>
      <c r="C6555" s="196" t="s">
        <v>6762</v>
      </c>
      <c r="D6555" s="196" t="s">
        <v>6763</v>
      </c>
      <c r="E6555" s="197" t="s">
        <v>11</v>
      </c>
      <c r="F6555" s="196" t="s">
        <v>11</v>
      </c>
      <c r="G6555" s="196">
        <v>87690</v>
      </c>
      <c r="H6555" s="196" t="s">
        <v>6780</v>
      </c>
      <c r="I6555" s="196" t="s">
        <v>19</v>
      </c>
      <c r="J6555" s="196" t="s">
        <v>62</v>
      </c>
      <c r="K6555" s="197">
        <v>46.28</v>
      </c>
      <c r="L6555" s="196" t="s">
        <v>63</v>
      </c>
      <c r="M6555"/>
    </row>
    <row r="6556" spans="1:13" ht="13.5" hidden="1" x14ac:dyDescent="0.25">
      <c r="A6556" s="196" t="s">
        <v>6661</v>
      </c>
      <c r="B6556" s="196" t="s">
        <v>6662</v>
      </c>
      <c r="C6556" s="196" t="s">
        <v>6762</v>
      </c>
      <c r="D6556" s="196" t="s">
        <v>6763</v>
      </c>
      <c r="E6556" s="197" t="s">
        <v>11</v>
      </c>
      <c r="F6556" s="196" t="s">
        <v>11</v>
      </c>
      <c r="G6556" s="196">
        <v>87692</v>
      </c>
      <c r="H6556" s="196" t="s">
        <v>6781</v>
      </c>
      <c r="I6556" s="196" t="s">
        <v>19</v>
      </c>
      <c r="J6556" s="196" t="s">
        <v>62</v>
      </c>
      <c r="K6556" s="197">
        <v>57.13</v>
      </c>
      <c r="L6556" s="196" t="s">
        <v>63</v>
      </c>
      <c r="M6556"/>
    </row>
    <row r="6557" spans="1:13" ht="13.5" hidden="1" x14ac:dyDescent="0.25">
      <c r="A6557" s="196" t="s">
        <v>6661</v>
      </c>
      <c r="B6557" s="196" t="s">
        <v>6662</v>
      </c>
      <c r="C6557" s="196" t="s">
        <v>6762</v>
      </c>
      <c r="D6557" s="196" t="s">
        <v>6763</v>
      </c>
      <c r="E6557" s="197" t="s">
        <v>11</v>
      </c>
      <c r="F6557" s="196" t="s">
        <v>11</v>
      </c>
      <c r="G6557" s="196">
        <v>87693</v>
      </c>
      <c r="H6557" s="196" t="s">
        <v>6782</v>
      </c>
      <c r="I6557" s="196" t="s">
        <v>19</v>
      </c>
      <c r="J6557" s="196" t="s">
        <v>62</v>
      </c>
      <c r="K6557" s="197">
        <v>135.72999999999999</v>
      </c>
      <c r="L6557" s="196" t="s">
        <v>63</v>
      </c>
      <c r="M6557"/>
    </row>
    <row r="6558" spans="1:13" ht="13.5" hidden="1" x14ac:dyDescent="0.25">
      <c r="A6558" s="196" t="s">
        <v>6661</v>
      </c>
      <c r="B6558" s="196" t="s">
        <v>6662</v>
      </c>
      <c r="C6558" s="196" t="s">
        <v>6762</v>
      </c>
      <c r="D6558" s="196" t="s">
        <v>6763</v>
      </c>
      <c r="E6558" s="197" t="s">
        <v>11</v>
      </c>
      <c r="F6558" s="196" t="s">
        <v>11</v>
      </c>
      <c r="G6558" s="196">
        <v>87694</v>
      </c>
      <c r="H6558" s="196" t="s">
        <v>6783</v>
      </c>
      <c r="I6558" s="196" t="s">
        <v>19</v>
      </c>
      <c r="J6558" s="196" t="s">
        <v>62</v>
      </c>
      <c r="K6558" s="197">
        <v>154.19999999999999</v>
      </c>
      <c r="L6558" s="196" t="s">
        <v>63</v>
      </c>
      <c r="M6558"/>
    </row>
    <row r="6559" spans="1:13" ht="13.5" hidden="1" x14ac:dyDescent="0.25">
      <c r="A6559" s="196" t="s">
        <v>6661</v>
      </c>
      <c r="B6559" s="196" t="s">
        <v>6662</v>
      </c>
      <c r="C6559" s="196" t="s">
        <v>6762</v>
      </c>
      <c r="D6559" s="196" t="s">
        <v>6763</v>
      </c>
      <c r="E6559" s="197" t="s">
        <v>11</v>
      </c>
      <c r="F6559" s="196" t="s">
        <v>11</v>
      </c>
      <c r="G6559" s="196">
        <v>87700</v>
      </c>
      <c r="H6559" s="196" t="s">
        <v>6784</v>
      </c>
      <c r="I6559" s="196" t="s">
        <v>19</v>
      </c>
      <c r="J6559" s="196" t="s">
        <v>62</v>
      </c>
      <c r="K6559" s="197">
        <v>49.85</v>
      </c>
      <c r="L6559" s="196" t="s">
        <v>63</v>
      </c>
      <c r="M6559"/>
    </row>
    <row r="6560" spans="1:13" ht="13.5" hidden="1" x14ac:dyDescent="0.25">
      <c r="A6560" s="196" t="s">
        <v>6661</v>
      </c>
      <c r="B6560" s="196" t="s">
        <v>6662</v>
      </c>
      <c r="C6560" s="196" t="s">
        <v>6762</v>
      </c>
      <c r="D6560" s="196" t="s">
        <v>6763</v>
      </c>
      <c r="E6560" s="197" t="s">
        <v>11</v>
      </c>
      <c r="F6560" s="196" t="s">
        <v>11</v>
      </c>
      <c r="G6560" s="196">
        <v>87702</v>
      </c>
      <c r="H6560" s="196" t="s">
        <v>6785</v>
      </c>
      <c r="I6560" s="196" t="s">
        <v>19</v>
      </c>
      <c r="J6560" s="196" t="s">
        <v>62</v>
      </c>
      <c r="K6560" s="197">
        <v>61.67</v>
      </c>
      <c r="L6560" s="196" t="s">
        <v>63</v>
      </c>
      <c r="M6560"/>
    </row>
    <row r="6561" spans="1:13" ht="13.5" hidden="1" x14ac:dyDescent="0.25">
      <c r="A6561" s="196" t="s">
        <v>6661</v>
      </c>
      <c r="B6561" s="196" t="s">
        <v>6662</v>
      </c>
      <c r="C6561" s="196" t="s">
        <v>6762</v>
      </c>
      <c r="D6561" s="196" t="s">
        <v>6763</v>
      </c>
      <c r="E6561" s="197" t="s">
        <v>11</v>
      </c>
      <c r="F6561" s="196" t="s">
        <v>11</v>
      </c>
      <c r="G6561" s="196">
        <v>87703</v>
      </c>
      <c r="H6561" s="196" t="s">
        <v>6786</v>
      </c>
      <c r="I6561" s="196" t="s">
        <v>19</v>
      </c>
      <c r="J6561" s="196" t="s">
        <v>62</v>
      </c>
      <c r="K6561" s="197">
        <v>147.27000000000001</v>
      </c>
      <c r="L6561" s="196" t="s">
        <v>63</v>
      </c>
      <c r="M6561"/>
    </row>
    <row r="6562" spans="1:13" ht="13.5" hidden="1" x14ac:dyDescent="0.25">
      <c r="A6562" s="196" t="s">
        <v>6661</v>
      </c>
      <c r="B6562" s="196" t="s">
        <v>6662</v>
      </c>
      <c r="C6562" s="196" t="s">
        <v>6762</v>
      </c>
      <c r="D6562" s="196" t="s">
        <v>6763</v>
      </c>
      <c r="E6562" s="197" t="s">
        <v>11</v>
      </c>
      <c r="F6562" s="196" t="s">
        <v>11</v>
      </c>
      <c r="G6562" s="196">
        <v>87704</v>
      </c>
      <c r="H6562" s="196" t="s">
        <v>6787</v>
      </c>
      <c r="I6562" s="196" t="s">
        <v>19</v>
      </c>
      <c r="J6562" s="196" t="s">
        <v>62</v>
      </c>
      <c r="K6562" s="197">
        <v>167.38</v>
      </c>
      <c r="L6562" s="196" t="s">
        <v>63</v>
      </c>
      <c r="M6562"/>
    </row>
    <row r="6563" spans="1:13" ht="13.5" hidden="1" x14ac:dyDescent="0.25">
      <c r="A6563" s="196" t="s">
        <v>6661</v>
      </c>
      <c r="B6563" s="196" t="s">
        <v>6662</v>
      </c>
      <c r="C6563" s="196" t="s">
        <v>6762</v>
      </c>
      <c r="D6563" s="196" t="s">
        <v>6763</v>
      </c>
      <c r="E6563" s="197" t="s">
        <v>11</v>
      </c>
      <c r="F6563" s="196" t="s">
        <v>11</v>
      </c>
      <c r="G6563" s="196">
        <v>87735</v>
      </c>
      <c r="H6563" s="196" t="s">
        <v>6788</v>
      </c>
      <c r="I6563" s="196" t="s">
        <v>19</v>
      </c>
      <c r="J6563" s="196" t="s">
        <v>62</v>
      </c>
      <c r="K6563" s="197">
        <v>45.67</v>
      </c>
      <c r="L6563" s="196" t="s">
        <v>63</v>
      </c>
      <c r="M6563"/>
    </row>
    <row r="6564" spans="1:13" ht="13.5" hidden="1" x14ac:dyDescent="0.25">
      <c r="A6564" s="196" t="s">
        <v>6661</v>
      </c>
      <c r="B6564" s="196" t="s">
        <v>6662</v>
      </c>
      <c r="C6564" s="196" t="s">
        <v>6762</v>
      </c>
      <c r="D6564" s="196" t="s">
        <v>6763</v>
      </c>
      <c r="E6564" s="197" t="s">
        <v>11</v>
      </c>
      <c r="F6564" s="196" t="s">
        <v>11</v>
      </c>
      <c r="G6564" s="196">
        <v>87737</v>
      </c>
      <c r="H6564" s="196" t="s">
        <v>6789</v>
      </c>
      <c r="I6564" s="196" t="s">
        <v>19</v>
      </c>
      <c r="J6564" s="196" t="s">
        <v>62</v>
      </c>
      <c r="K6564" s="197">
        <v>51.21</v>
      </c>
      <c r="L6564" s="196" t="s">
        <v>63</v>
      </c>
      <c r="M6564"/>
    </row>
    <row r="6565" spans="1:13" ht="13.5" hidden="1" x14ac:dyDescent="0.25">
      <c r="A6565" s="196" t="s">
        <v>6661</v>
      </c>
      <c r="B6565" s="196" t="s">
        <v>6662</v>
      </c>
      <c r="C6565" s="196" t="s">
        <v>6762</v>
      </c>
      <c r="D6565" s="196" t="s">
        <v>6763</v>
      </c>
      <c r="E6565" s="197" t="s">
        <v>11</v>
      </c>
      <c r="F6565" s="196" t="s">
        <v>11</v>
      </c>
      <c r="G6565" s="196">
        <v>87738</v>
      </c>
      <c r="H6565" s="196" t="s">
        <v>6790</v>
      </c>
      <c r="I6565" s="196" t="s">
        <v>19</v>
      </c>
      <c r="J6565" s="196" t="s">
        <v>62</v>
      </c>
      <c r="K6565" s="197">
        <v>91.36</v>
      </c>
      <c r="L6565" s="196" t="s">
        <v>63</v>
      </c>
      <c r="M6565"/>
    </row>
    <row r="6566" spans="1:13" ht="13.5" hidden="1" x14ac:dyDescent="0.25">
      <c r="A6566" s="196" t="s">
        <v>6661</v>
      </c>
      <c r="B6566" s="196" t="s">
        <v>6662</v>
      </c>
      <c r="C6566" s="196" t="s">
        <v>6762</v>
      </c>
      <c r="D6566" s="196" t="s">
        <v>6763</v>
      </c>
      <c r="E6566" s="197" t="s">
        <v>11</v>
      </c>
      <c r="F6566" s="196" t="s">
        <v>11</v>
      </c>
      <c r="G6566" s="196">
        <v>87739</v>
      </c>
      <c r="H6566" s="196" t="s">
        <v>6791</v>
      </c>
      <c r="I6566" s="196" t="s">
        <v>19</v>
      </c>
      <c r="J6566" s="196" t="s">
        <v>62</v>
      </c>
      <c r="K6566" s="197">
        <v>100.79</v>
      </c>
      <c r="L6566" s="196" t="s">
        <v>63</v>
      </c>
      <c r="M6566"/>
    </row>
    <row r="6567" spans="1:13" ht="13.5" hidden="1" x14ac:dyDescent="0.25">
      <c r="A6567" s="196" t="s">
        <v>6661</v>
      </c>
      <c r="B6567" s="196" t="s">
        <v>6662</v>
      </c>
      <c r="C6567" s="196" t="s">
        <v>6762</v>
      </c>
      <c r="D6567" s="196" t="s">
        <v>6763</v>
      </c>
      <c r="E6567" s="197" t="s">
        <v>11</v>
      </c>
      <c r="F6567" s="196" t="s">
        <v>11</v>
      </c>
      <c r="G6567" s="196">
        <v>87745</v>
      </c>
      <c r="H6567" s="196" t="s">
        <v>6792</v>
      </c>
      <c r="I6567" s="196" t="s">
        <v>19</v>
      </c>
      <c r="J6567" s="196" t="s">
        <v>62</v>
      </c>
      <c r="K6567" s="197">
        <v>53.68</v>
      </c>
      <c r="L6567" s="196" t="s">
        <v>63</v>
      </c>
      <c r="M6567"/>
    </row>
    <row r="6568" spans="1:13" ht="13.5" hidden="1" x14ac:dyDescent="0.25">
      <c r="A6568" s="196" t="s">
        <v>6661</v>
      </c>
      <c r="B6568" s="196" t="s">
        <v>6662</v>
      </c>
      <c r="C6568" s="196" t="s">
        <v>6762</v>
      </c>
      <c r="D6568" s="196" t="s">
        <v>6763</v>
      </c>
      <c r="E6568" s="197" t="s">
        <v>11</v>
      </c>
      <c r="F6568" s="196" t="s">
        <v>11</v>
      </c>
      <c r="G6568" s="196">
        <v>87747</v>
      </c>
      <c r="H6568" s="196" t="s">
        <v>6793</v>
      </c>
      <c r="I6568" s="196" t="s">
        <v>19</v>
      </c>
      <c r="J6568" s="196" t="s">
        <v>62</v>
      </c>
      <c r="K6568" s="197">
        <v>61.38</v>
      </c>
      <c r="L6568" s="196" t="s">
        <v>63</v>
      </c>
      <c r="M6568"/>
    </row>
    <row r="6569" spans="1:13" ht="13.5" hidden="1" x14ac:dyDescent="0.25">
      <c r="A6569" s="196" t="s">
        <v>6661</v>
      </c>
      <c r="B6569" s="196" t="s">
        <v>6662</v>
      </c>
      <c r="C6569" s="196" t="s">
        <v>6762</v>
      </c>
      <c r="D6569" s="196" t="s">
        <v>6763</v>
      </c>
      <c r="E6569" s="197" t="s">
        <v>11</v>
      </c>
      <c r="F6569" s="196" t="s">
        <v>11</v>
      </c>
      <c r="G6569" s="196">
        <v>87748</v>
      </c>
      <c r="H6569" s="196" t="s">
        <v>6794</v>
      </c>
      <c r="I6569" s="196" t="s">
        <v>19</v>
      </c>
      <c r="J6569" s="196" t="s">
        <v>62</v>
      </c>
      <c r="K6569" s="197">
        <v>117.19</v>
      </c>
      <c r="L6569" s="196" t="s">
        <v>63</v>
      </c>
      <c r="M6569"/>
    </row>
    <row r="6570" spans="1:13" ht="13.5" hidden="1" x14ac:dyDescent="0.25">
      <c r="A6570" s="196" t="s">
        <v>6661</v>
      </c>
      <c r="B6570" s="196" t="s">
        <v>6662</v>
      </c>
      <c r="C6570" s="196" t="s">
        <v>6762</v>
      </c>
      <c r="D6570" s="196" t="s">
        <v>6763</v>
      </c>
      <c r="E6570" s="197" t="s">
        <v>11</v>
      </c>
      <c r="F6570" s="196" t="s">
        <v>11</v>
      </c>
      <c r="G6570" s="196">
        <v>87749</v>
      </c>
      <c r="H6570" s="196" t="s">
        <v>6795</v>
      </c>
      <c r="I6570" s="196" t="s">
        <v>19</v>
      </c>
      <c r="J6570" s="196" t="s">
        <v>62</v>
      </c>
      <c r="K6570" s="197">
        <v>130.31</v>
      </c>
      <c r="L6570" s="196" t="s">
        <v>63</v>
      </c>
      <c r="M6570"/>
    </row>
    <row r="6571" spans="1:13" ht="13.5" hidden="1" x14ac:dyDescent="0.25">
      <c r="A6571" s="196" t="s">
        <v>6661</v>
      </c>
      <c r="B6571" s="196" t="s">
        <v>6662</v>
      </c>
      <c r="C6571" s="196" t="s">
        <v>6762</v>
      </c>
      <c r="D6571" s="196" t="s">
        <v>6763</v>
      </c>
      <c r="E6571" s="197" t="s">
        <v>11</v>
      </c>
      <c r="F6571" s="196" t="s">
        <v>11</v>
      </c>
      <c r="G6571" s="196">
        <v>87755</v>
      </c>
      <c r="H6571" s="196" t="s">
        <v>6796</v>
      </c>
      <c r="I6571" s="196" t="s">
        <v>19</v>
      </c>
      <c r="J6571" s="196" t="s">
        <v>62</v>
      </c>
      <c r="K6571" s="197">
        <v>51.86</v>
      </c>
      <c r="L6571" s="196" t="s">
        <v>63</v>
      </c>
      <c r="M6571"/>
    </row>
    <row r="6572" spans="1:13" ht="13.5" hidden="1" x14ac:dyDescent="0.25">
      <c r="A6572" s="196" t="s">
        <v>6661</v>
      </c>
      <c r="B6572" s="196" t="s">
        <v>6662</v>
      </c>
      <c r="C6572" s="196" t="s">
        <v>6762</v>
      </c>
      <c r="D6572" s="196" t="s">
        <v>6763</v>
      </c>
      <c r="E6572" s="197" t="s">
        <v>11</v>
      </c>
      <c r="F6572" s="196" t="s">
        <v>11</v>
      </c>
      <c r="G6572" s="196">
        <v>87757</v>
      </c>
      <c r="H6572" s="196" t="s">
        <v>6797</v>
      </c>
      <c r="I6572" s="196" t="s">
        <v>19</v>
      </c>
      <c r="J6572" s="196" t="s">
        <v>62</v>
      </c>
      <c r="K6572" s="197">
        <v>59.56</v>
      </c>
      <c r="L6572" s="196" t="s">
        <v>63</v>
      </c>
      <c r="M6572"/>
    </row>
    <row r="6573" spans="1:13" ht="13.5" hidden="1" x14ac:dyDescent="0.25">
      <c r="A6573" s="196" t="s">
        <v>6661</v>
      </c>
      <c r="B6573" s="196" t="s">
        <v>6662</v>
      </c>
      <c r="C6573" s="196" t="s">
        <v>6762</v>
      </c>
      <c r="D6573" s="196" t="s">
        <v>6763</v>
      </c>
      <c r="E6573" s="197" t="s">
        <v>11</v>
      </c>
      <c r="F6573" s="196" t="s">
        <v>11</v>
      </c>
      <c r="G6573" s="196">
        <v>87758</v>
      </c>
      <c r="H6573" s="196" t="s">
        <v>6798</v>
      </c>
      <c r="I6573" s="196" t="s">
        <v>19</v>
      </c>
      <c r="J6573" s="196" t="s">
        <v>62</v>
      </c>
      <c r="K6573" s="197">
        <v>115.37</v>
      </c>
      <c r="L6573" s="196" t="s">
        <v>63</v>
      </c>
      <c r="M6573"/>
    </row>
    <row r="6574" spans="1:13" ht="13.5" hidden="1" x14ac:dyDescent="0.25">
      <c r="A6574" s="196" t="s">
        <v>6661</v>
      </c>
      <c r="B6574" s="196" t="s">
        <v>6662</v>
      </c>
      <c r="C6574" s="196" t="s">
        <v>6762</v>
      </c>
      <c r="D6574" s="196" t="s">
        <v>6763</v>
      </c>
      <c r="E6574" s="197" t="s">
        <v>11</v>
      </c>
      <c r="F6574" s="196" t="s">
        <v>11</v>
      </c>
      <c r="G6574" s="196">
        <v>87759</v>
      </c>
      <c r="H6574" s="196" t="s">
        <v>6799</v>
      </c>
      <c r="I6574" s="196" t="s">
        <v>19</v>
      </c>
      <c r="J6574" s="196" t="s">
        <v>62</v>
      </c>
      <c r="K6574" s="197">
        <v>128.49</v>
      </c>
      <c r="L6574" s="196" t="s">
        <v>63</v>
      </c>
      <c r="M6574"/>
    </row>
    <row r="6575" spans="1:13" ht="13.5" hidden="1" x14ac:dyDescent="0.25">
      <c r="A6575" s="196" t="s">
        <v>6661</v>
      </c>
      <c r="B6575" s="196" t="s">
        <v>6662</v>
      </c>
      <c r="C6575" s="196" t="s">
        <v>6762</v>
      </c>
      <c r="D6575" s="196" t="s">
        <v>6763</v>
      </c>
      <c r="E6575" s="197" t="s">
        <v>11</v>
      </c>
      <c r="F6575" s="196" t="s">
        <v>11</v>
      </c>
      <c r="G6575" s="196">
        <v>87765</v>
      </c>
      <c r="H6575" s="196" t="s">
        <v>6800</v>
      </c>
      <c r="I6575" s="196" t="s">
        <v>19</v>
      </c>
      <c r="J6575" s="196" t="s">
        <v>62</v>
      </c>
      <c r="K6575" s="197">
        <v>58.48</v>
      </c>
      <c r="L6575" s="196" t="s">
        <v>63</v>
      </c>
      <c r="M6575"/>
    </row>
    <row r="6576" spans="1:13" ht="13.5" hidden="1" x14ac:dyDescent="0.25">
      <c r="A6576" s="196" t="s">
        <v>6661</v>
      </c>
      <c r="B6576" s="196" t="s">
        <v>6662</v>
      </c>
      <c r="C6576" s="196" t="s">
        <v>6762</v>
      </c>
      <c r="D6576" s="196" t="s">
        <v>6763</v>
      </c>
      <c r="E6576" s="197" t="s">
        <v>11</v>
      </c>
      <c r="F6576" s="196" t="s">
        <v>11</v>
      </c>
      <c r="G6576" s="196">
        <v>87767</v>
      </c>
      <c r="H6576" s="196" t="s">
        <v>6801</v>
      </c>
      <c r="I6576" s="196" t="s">
        <v>19</v>
      </c>
      <c r="J6576" s="196" t="s">
        <v>62</v>
      </c>
      <c r="K6576" s="197">
        <v>67.959999999999994</v>
      </c>
      <c r="L6576" s="196" t="s">
        <v>63</v>
      </c>
      <c r="M6576"/>
    </row>
    <row r="6577" spans="1:13" ht="13.5" hidden="1" x14ac:dyDescent="0.25">
      <c r="A6577" s="196" t="s">
        <v>6661</v>
      </c>
      <c r="B6577" s="196" t="s">
        <v>6662</v>
      </c>
      <c r="C6577" s="196" t="s">
        <v>6762</v>
      </c>
      <c r="D6577" s="196" t="s">
        <v>6763</v>
      </c>
      <c r="E6577" s="197" t="s">
        <v>11</v>
      </c>
      <c r="F6577" s="196" t="s">
        <v>11</v>
      </c>
      <c r="G6577" s="196">
        <v>87768</v>
      </c>
      <c r="H6577" s="196" t="s">
        <v>6802</v>
      </c>
      <c r="I6577" s="196" t="s">
        <v>19</v>
      </c>
      <c r="J6577" s="196" t="s">
        <v>62</v>
      </c>
      <c r="K6577" s="197">
        <v>136.59</v>
      </c>
      <c r="L6577" s="196" t="s">
        <v>63</v>
      </c>
      <c r="M6577"/>
    </row>
    <row r="6578" spans="1:13" ht="13.5" hidden="1" x14ac:dyDescent="0.25">
      <c r="A6578" s="196" t="s">
        <v>6661</v>
      </c>
      <c r="B6578" s="196" t="s">
        <v>6662</v>
      </c>
      <c r="C6578" s="196" t="s">
        <v>6762</v>
      </c>
      <c r="D6578" s="196" t="s">
        <v>6763</v>
      </c>
      <c r="E6578" s="197" t="s">
        <v>11</v>
      </c>
      <c r="F6578" s="196" t="s">
        <v>11</v>
      </c>
      <c r="G6578" s="196">
        <v>87769</v>
      </c>
      <c r="H6578" s="196" t="s">
        <v>6803</v>
      </c>
      <c r="I6578" s="196" t="s">
        <v>19</v>
      </c>
      <c r="J6578" s="196" t="s">
        <v>62</v>
      </c>
      <c r="K6578" s="197">
        <v>152.72</v>
      </c>
      <c r="L6578" s="196" t="s">
        <v>63</v>
      </c>
      <c r="M6578"/>
    </row>
    <row r="6579" spans="1:13" ht="13.5" hidden="1" x14ac:dyDescent="0.25">
      <c r="A6579" s="196" t="s">
        <v>6661</v>
      </c>
      <c r="B6579" s="196" t="s">
        <v>6662</v>
      </c>
      <c r="C6579" s="196" t="s">
        <v>6762</v>
      </c>
      <c r="D6579" s="196" t="s">
        <v>6763</v>
      </c>
      <c r="E6579" s="197" t="s">
        <v>11</v>
      </c>
      <c r="F6579" s="196" t="s">
        <v>11</v>
      </c>
      <c r="G6579" s="196">
        <v>88470</v>
      </c>
      <c r="H6579" s="196" t="s">
        <v>6804</v>
      </c>
      <c r="I6579" s="196" t="s">
        <v>19</v>
      </c>
      <c r="J6579" s="196" t="s">
        <v>62</v>
      </c>
      <c r="K6579" s="197">
        <v>23.72</v>
      </c>
      <c r="L6579" s="196" t="s">
        <v>63</v>
      </c>
      <c r="M6579"/>
    </row>
    <row r="6580" spans="1:13" ht="13.5" hidden="1" x14ac:dyDescent="0.25">
      <c r="A6580" s="196" t="s">
        <v>6661</v>
      </c>
      <c r="B6580" s="196" t="s">
        <v>6662</v>
      </c>
      <c r="C6580" s="196" t="s">
        <v>6762</v>
      </c>
      <c r="D6580" s="196" t="s">
        <v>6763</v>
      </c>
      <c r="E6580" s="197" t="s">
        <v>11</v>
      </c>
      <c r="F6580" s="196" t="s">
        <v>11</v>
      </c>
      <c r="G6580" s="196">
        <v>88471</v>
      </c>
      <c r="H6580" s="196" t="s">
        <v>6805</v>
      </c>
      <c r="I6580" s="196" t="s">
        <v>19</v>
      </c>
      <c r="J6580" s="196" t="s">
        <v>62</v>
      </c>
      <c r="K6580" s="197">
        <v>29.85</v>
      </c>
      <c r="L6580" s="196" t="s">
        <v>63</v>
      </c>
      <c r="M6580"/>
    </row>
    <row r="6581" spans="1:13" ht="13.5" hidden="1" x14ac:dyDescent="0.25">
      <c r="A6581" s="196" t="s">
        <v>6661</v>
      </c>
      <c r="B6581" s="196" t="s">
        <v>6662</v>
      </c>
      <c r="C6581" s="196" t="s">
        <v>6762</v>
      </c>
      <c r="D6581" s="196" t="s">
        <v>6763</v>
      </c>
      <c r="E6581" s="197" t="s">
        <v>11</v>
      </c>
      <c r="F6581" s="196" t="s">
        <v>11</v>
      </c>
      <c r="G6581" s="196">
        <v>88472</v>
      </c>
      <c r="H6581" s="196" t="s">
        <v>6806</v>
      </c>
      <c r="I6581" s="196" t="s">
        <v>19</v>
      </c>
      <c r="J6581" s="196" t="s">
        <v>62</v>
      </c>
      <c r="K6581" s="197">
        <v>34.71</v>
      </c>
      <c r="L6581" s="196" t="s">
        <v>63</v>
      </c>
      <c r="M6581"/>
    </row>
    <row r="6582" spans="1:13" ht="13.5" hidden="1" x14ac:dyDescent="0.25">
      <c r="A6582" s="196" t="s">
        <v>6661</v>
      </c>
      <c r="B6582" s="196" t="s">
        <v>6662</v>
      </c>
      <c r="C6582" s="196" t="s">
        <v>6762</v>
      </c>
      <c r="D6582" s="196" t="s">
        <v>6763</v>
      </c>
      <c r="E6582" s="197" t="s">
        <v>11</v>
      </c>
      <c r="F6582" s="196" t="s">
        <v>11</v>
      </c>
      <c r="G6582" s="196">
        <v>88476</v>
      </c>
      <c r="H6582" s="196" t="s">
        <v>6807</v>
      </c>
      <c r="I6582" s="196" t="s">
        <v>19</v>
      </c>
      <c r="J6582" s="196" t="s">
        <v>62</v>
      </c>
      <c r="K6582" s="197">
        <v>19.920000000000002</v>
      </c>
      <c r="L6582" s="196" t="s">
        <v>63</v>
      </c>
      <c r="M6582"/>
    </row>
    <row r="6583" spans="1:13" ht="13.5" hidden="1" x14ac:dyDescent="0.25">
      <c r="A6583" s="196" t="s">
        <v>6661</v>
      </c>
      <c r="B6583" s="196" t="s">
        <v>6662</v>
      </c>
      <c r="C6583" s="196" t="s">
        <v>6762</v>
      </c>
      <c r="D6583" s="196" t="s">
        <v>6763</v>
      </c>
      <c r="E6583" s="197" t="s">
        <v>11</v>
      </c>
      <c r="F6583" s="196" t="s">
        <v>11</v>
      </c>
      <c r="G6583" s="196">
        <v>88477</v>
      </c>
      <c r="H6583" s="196" t="s">
        <v>6808</v>
      </c>
      <c r="I6583" s="196" t="s">
        <v>19</v>
      </c>
      <c r="J6583" s="196" t="s">
        <v>62</v>
      </c>
      <c r="K6583" s="197">
        <v>27.7</v>
      </c>
      <c r="L6583" s="196" t="s">
        <v>63</v>
      </c>
      <c r="M6583"/>
    </row>
    <row r="6584" spans="1:13" ht="13.5" hidden="1" x14ac:dyDescent="0.25">
      <c r="A6584" s="196" t="s">
        <v>6661</v>
      </c>
      <c r="B6584" s="196" t="s">
        <v>6662</v>
      </c>
      <c r="C6584" s="196" t="s">
        <v>6762</v>
      </c>
      <c r="D6584" s="196" t="s">
        <v>6763</v>
      </c>
      <c r="E6584" s="197" t="s">
        <v>11</v>
      </c>
      <c r="F6584" s="196" t="s">
        <v>11</v>
      </c>
      <c r="G6584" s="196">
        <v>88478</v>
      </c>
      <c r="H6584" s="196" t="s">
        <v>6809</v>
      </c>
      <c r="I6584" s="196" t="s">
        <v>19</v>
      </c>
      <c r="J6584" s="196" t="s">
        <v>62</v>
      </c>
      <c r="K6584" s="197">
        <v>34.119999999999997</v>
      </c>
      <c r="L6584" s="196" t="s">
        <v>63</v>
      </c>
      <c r="M6584"/>
    </row>
    <row r="6585" spans="1:13" ht="13.5" hidden="1" x14ac:dyDescent="0.25">
      <c r="A6585" s="196" t="s">
        <v>6661</v>
      </c>
      <c r="B6585" s="196" t="s">
        <v>6662</v>
      </c>
      <c r="C6585" s="196" t="s">
        <v>6762</v>
      </c>
      <c r="D6585" s="196" t="s">
        <v>6763</v>
      </c>
      <c r="E6585" s="197" t="s">
        <v>11</v>
      </c>
      <c r="F6585" s="196" t="s">
        <v>11</v>
      </c>
      <c r="G6585" s="196">
        <v>90930</v>
      </c>
      <c r="H6585" s="196" t="s">
        <v>6810</v>
      </c>
      <c r="I6585" s="196" t="s">
        <v>19</v>
      </c>
      <c r="J6585" s="196" t="s">
        <v>62</v>
      </c>
      <c r="K6585" s="197">
        <v>78.42</v>
      </c>
      <c r="L6585" s="196" t="s">
        <v>63</v>
      </c>
      <c r="M6585"/>
    </row>
    <row r="6586" spans="1:13" ht="13.5" hidden="1" x14ac:dyDescent="0.25">
      <c r="A6586" s="196" t="s">
        <v>6661</v>
      </c>
      <c r="B6586" s="196" t="s">
        <v>6662</v>
      </c>
      <c r="C6586" s="196" t="s">
        <v>6762</v>
      </c>
      <c r="D6586" s="196" t="s">
        <v>6763</v>
      </c>
      <c r="E6586" s="197" t="s">
        <v>11</v>
      </c>
      <c r="F6586" s="196" t="s">
        <v>11</v>
      </c>
      <c r="G6586" s="196">
        <v>90932</v>
      </c>
      <c r="H6586" s="196" t="s">
        <v>6811</v>
      </c>
      <c r="I6586" s="196" t="s">
        <v>19</v>
      </c>
      <c r="J6586" s="196" t="s">
        <v>62</v>
      </c>
      <c r="K6586" s="197">
        <v>89.27</v>
      </c>
      <c r="L6586" s="196" t="s">
        <v>63</v>
      </c>
      <c r="M6586"/>
    </row>
    <row r="6587" spans="1:13" ht="13.5" hidden="1" x14ac:dyDescent="0.25">
      <c r="A6587" s="196" t="s">
        <v>6661</v>
      </c>
      <c r="B6587" s="196" t="s">
        <v>6662</v>
      </c>
      <c r="C6587" s="196" t="s">
        <v>6762</v>
      </c>
      <c r="D6587" s="196" t="s">
        <v>6763</v>
      </c>
      <c r="E6587" s="197" t="s">
        <v>11</v>
      </c>
      <c r="F6587" s="196" t="s">
        <v>11</v>
      </c>
      <c r="G6587" s="196">
        <v>90933</v>
      </c>
      <c r="H6587" s="196" t="s">
        <v>6812</v>
      </c>
      <c r="I6587" s="196" t="s">
        <v>19</v>
      </c>
      <c r="J6587" s="196" t="s">
        <v>62</v>
      </c>
      <c r="K6587" s="197">
        <v>167.87</v>
      </c>
      <c r="L6587" s="196" t="s">
        <v>63</v>
      </c>
      <c r="M6587"/>
    </row>
    <row r="6588" spans="1:13" ht="13.5" hidden="1" x14ac:dyDescent="0.25">
      <c r="A6588" s="196" t="s">
        <v>6661</v>
      </c>
      <c r="B6588" s="196" t="s">
        <v>6662</v>
      </c>
      <c r="C6588" s="196" t="s">
        <v>6762</v>
      </c>
      <c r="D6588" s="196" t="s">
        <v>6763</v>
      </c>
      <c r="E6588" s="197" t="s">
        <v>11</v>
      </c>
      <c r="F6588" s="196" t="s">
        <v>11</v>
      </c>
      <c r="G6588" s="196">
        <v>90934</v>
      </c>
      <c r="H6588" s="196" t="s">
        <v>6813</v>
      </c>
      <c r="I6588" s="196" t="s">
        <v>19</v>
      </c>
      <c r="J6588" s="196" t="s">
        <v>62</v>
      </c>
      <c r="K6588" s="197">
        <v>186.34</v>
      </c>
      <c r="L6588" s="196" t="s">
        <v>63</v>
      </c>
      <c r="M6588"/>
    </row>
    <row r="6589" spans="1:13" ht="13.5" hidden="1" x14ac:dyDescent="0.25">
      <c r="A6589" s="196" t="s">
        <v>6661</v>
      </c>
      <c r="B6589" s="196" t="s">
        <v>6662</v>
      </c>
      <c r="C6589" s="196" t="s">
        <v>6762</v>
      </c>
      <c r="D6589" s="196" t="s">
        <v>6763</v>
      </c>
      <c r="E6589" s="197" t="s">
        <v>11</v>
      </c>
      <c r="F6589" s="196" t="s">
        <v>11</v>
      </c>
      <c r="G6589" s="196">
        <v>90940</v>
      </c>
      <c r="H6589" s="196" t="s">
        <v>6814</v>
      </c>
      <c r="I6589" s="196" t="s">
        <v>19</v>
      </c>
      <c r="J6589" s="196" t="s">
        <v>62</v>
      </c>
      <c r="K6589" s="197">
        <v>83.62</v>
      </c>
      <c r="L6589" s="196" t="s">
        <v>63</v>
      </c>
      <c r="M6589"/>
    </row>
    <row r="6590" spans="1:13" ht="13.5" hidden="1" x14ac:dyDescent="0.25">
      <c r="A6590" s="196" t="s">
        <v>6661</v>
      </c>
      <c r="B6590" s="196" t="s">
        <v>6662</v>
      </c>
      <c r="C6590" s="196" t="s">
        <v>6762</v>
      </c>
      <c r="D6590" s="196" t="s">
        <v>6763</v>
      </c>
      <c r="E6590" s="197" t="s">
        <v>11</v>
      </c>
      <c r="F6590" s="196" t="s">
        <v>11</v>
      </c>
      <c r="G6590" s="196">
        <v>90942</v>
      </c>
      <c r="H6590" s="196" t="s">
        <v>6815</v>
      </c>
      <c r="I6590" s="196" t="s">
        <v>19</v>
      </c>
      <c r="J6590" s="196" t="s">
        <v>62</v>
      </c>
      <c r="K6590" s="197">
        <v>95.44</v>
      </c>
      <c r="L6590" s="196" t="s">
        <v>63</v>
      </c>
      <c r="M6590"/>
    </row>
    <row r="6591" spans="1:13" ht="13.5" hidden="1" x14ac:dyDescent="0.25">
      <c r="A6591" s="196" t="s">
        <v>6661</v>
      </c>
      <c r="B6591" s="196" t="s">
        <v>6662</v>
      </c>
      <c r="C6591" s="196" t="s">
        <v>6762</v>
      </c>
      <c r="D6591" s="196" t="s">
        <v>6763</v>
      </c>
      <c r="E6591" s="197" t="s">
        <v>11</v>
      </c>
      <c r="F6591" s="196" t="s">
        <v>11</v>
      </c>
      <c r="G6591" s="196">
        <v>90943</v>
      </c>
      <c r="H6591" s="196" t="s">
        <v>6816</v>
      </c>
      <c r="I6591" s="196" t="s">
        <v>19</v>
      </c>
      <c r="J6591" s="196" t="s">
        <v>62</v>
      </c>
      <c r="K6591" s="197">
        <v>181.04</v>
      </c>
      <c r="L6591" s="196" t="s">
        <v>63</v>
      </c>
      <c r="M6591"/>
    </row>
    <row r="6592" spans="1:13" ht="13.5" hidden="1" x14ac:dyDescent="0.25">
      <c r="A6592" s="196" t="s">
        <v>6661</v>
      </c>
      <c r="B6592" s="196" t="s">
        <v>6662</v>
      </c>
      <c r="C6592" s="196" t="s">
        <v>6762</v>
      </c>
      <c r="D6592" s="196" t="s">
        <v>6763</v>
      </c>
      <c r="E6592" s="197" t="s">
        <v>11</v>
      </c>
      <c r="F6592" s="196" t="s">
        <v>11</v>
      </c>
      <c r="G6592" s="196">
        <v>90944</v>
      </c>
      <c r="H6592" s="196" t="s">
        <v>6817</v>
      </c>
      <c r="I6592" s="196" t="s">
        <v>19</v>
      </c>
      <c r="J6592" s="196" t="s">
        <v>62</v>
      </c>
      <c r="K6592" s="197">
        <v>201.15</v>
      </c>
      <c r="L6592" s="196" t="s">
        <v>63</v>
      </c>
      <c r="M6592"/>
    </row>
    <row r="6593" spans="1:13" ht="13.5" hidden="1" x14ac:dyDescent="0.25">
      <c r="A6593" s="196" t="s">
        <v>6661</v>
      </c>
      <c r="B6593" s="196" t="s">
        <v>6662</v>
      </c>
      <c r="C6593" s="196" t="s">
        <v>6762</v>
      </c>
      <c r="D6593" s="196" t="s">
        <v>6763</v>
      </c>
      <c r="E6593" s="197" t="s">
        <v>11</v>
      </c>
      <c r="F6593" s="196" t="s">
        <v>11</v>
      </c>
      <c r="G6593" s="196">
        <v>90950</v>
      </c>
      <c r="H6593" s="196" t="s">
        <v>6818</v>
      </c>
      <c r="I6593" s="196" t="s">
        <v>19</v>
      </c>
      <c r="J6593" s="196" t="s">
        <v>62</v>
      </c>
      <c r="K6593" s="197">
        <v>93.15</v>
      </c>
      <c r="L6593" s="196" t="s">
        <v>63</v>
      </c>
      <c r="M6593"/>
    </row>
    <row r="6594" spans="1:13" ht="13.5" hidden="1" x14ac:dyDescent="0.25">
      <c r="A6594" s="196" t="s">
        <v>6661</v>
      </c>
      <c r="B6594" s="196" t="s">
        <v>6662</v>
      </c>
      <c r="C6594" s="196" t="s">
        <v>6762</v>
      </c>
      <c r="D6594" s="196" t="s">
        <v>6763</v>
      </c>
      <c r="E6594" s="197" t="s">
        <v>11</v>
      </c>
      <c r="F6594" s="196" t="s">
        <v>11</v>
      </c>
      <c r="G6594" s="196">
        <v>90952</v>
      </c>
      <c r="H6594" s="196" t="s">
        <v>6819</v>
      </c>
      <c r="I6594" s="196" t="s">
        <v>19</v>
      </c>
      <c r="J6594" s="196" t="s">
        <v>62</v>
      </c>
      <c r="K6594" s="197">
        <v>106.74</v>
      </c>
      <c r="L6594" s="196" t="s">
        <v>63</v>
      </c>
      <c r="M6594"/>
    </row>
    <row r="6595" spans="1:13" ht="13.5" hidden="1" x14ac:dyDescent="0.25">
      <c r="A6595" s="196" t="s">
        <v>6661</v>
      </c>
      <c r="B6595" s="196" t="s">
        <v>6662</v>
      </c>
      <c r="C6595" s="196" t="s">
        <v>6762</v>
      </c>
      <c r="D6595" s="196" t="s">
        <v>6763</v>
      </c>
      <c r="E6595" s="197" t="s">
        <v>11</v>
      </c>
      <c r="F6595" s="196" t="s">
        <v>11</v>
      </c>
      <c r="G6595" s="196">
        <v>90953</v>
      </c>
      <c r="H6595" s="196" t="s">
        <v>6820</v>
      </c>
      <c r="I6595" s="196" t="s">
        <v>19</v>
      </c>
      <c r="J6595" s="196" t="s">
        <v>62</v>
      </c>
      <c r="K6595" s="197">
        <v>205.15</v>
      </c>
      <c r="L6595" s="196" t="s">
        <v>63</v>
      </c>
      <c r="M6595"/>
    </row>
    <row r="6596" spans="1:13" ht="13.5" hidden="1" x14ac:dyDescent="0.25">
      <c r="A6596" s="196" t="s">
        <v>6661</v>
      </c>
      <c r="B6596" s="196" t="s">
        <v>6662</v>
      </c>
      <c r="C6596" s="196" t="s">
        <v>6762</v>
      </c>
      <c r="D6596" s="196" t="s">
        <v>6763</v>
      </c>
      <c r="E6596" s="197" t="s">
        <v>11</v>
      </c>
      <c r="F6596" s="196" t="s">
        <v>11</v>
      </c>
      <c r="G6596" s="196">
        <v>90954</v>
      </c>
      <c r="H6596" s="196" t="s">
        <v>6821</v>
      </c>
      <c r="I6596" s="196" t="s">
        <v>19</v>
      </c>
      <c r="J6596" s="196" t="s">
        <v>62</v>
      </c>
      <c r="K6596" s="197">
        <v>228.28</v>
      </c>
      <c r="L6596" s="196" t="s">
        <v>63</v>
      </c>
      <c r="M6596"/>
    </row>
    <row r="6597" spans="1:13" ht="13.5" hidden="1" x14ac:dyDescent="0.25">
      <c r="A6597" s="196" t="s">
        <v>6661</v>
      </c>
      <c r="B6597" s="196" t="s">
        <v>6662</v>
      </c>
      <c r="C6597" s="196" t="s">
        <v>6762</v>
      </c>
      <c r="D6597" s="196" t="s">
        <v>6763</v>
      </c>
      <c r="E6597" s="197" t="s">
        <v>11</v>
      </c>
      <c r="F6597" s="196" t="s">
        <v>11</v>
      </c>
      <c r="G6597" s="196">
        <v>102803</v>
      </c>
      <c r="H6597" s="196" t="s">
        <v>6822</v>
      </c>
      <c r="I6597" s="196" t="s">
        <v>19</v>
      </c>
      <c r="J6597" s="196" t="s">
        <v>595</v>
      </c>
      <c r="K6597" s="197">
        <v>2.82</v>
      </c>
      <c r="L6597" s="196" t="s">
        <v>63</v>
      </c>
      <c r="M6597"/>
    </row>
    <row r="6598" spans="1:13" ht="13.5" hidden="1" x14ac:dyDescent="0.25">
      <c r="A6598" s="196" t="s">
        <v>6661</v>
      </c>
      <c r="B6598" s="196" t="s">
        <v>6662</v>
      </c>
      <c r="C6598" s="196" t="s">
        <v>6823</v>
      </c>
      <c r="D6598" s="196" t="s">
        <v>6824</v>
      </c>
      <c r="E6598" s="197" t="s">
        <v>11</v>
      </c>
      <c r="F6598" s="196" t="s">
        <v>11</v>
      </c>
      <c r="G6598" s="196">
        <v>101742</v>
      </c>
      <c r="H6598" s="196" t="s">
        <v>6825</v>
      </c>
      <c r="I6598" s="196" t="s">
        <v>9</v>
      </c>
      <c r="J6598" s="196" t="s">
        <v>62</v>
      </c>
      <c r="K6598" s="197">
        <v>65.84</v>
      </c>
      <c r="L6598" s="196" t="s">
        <v>63</v>
      </c>
      <c r="M6598"/>
    </row>
    <row r="6599" spans="1:13" ht="13.5" hidden="1" x14ac:dyDescent="0.25">
      <c r="A6599" s="196" t="s">
        <v>6826</v>
      </c>
      <c r="B6599" s="196" t="s">
        <v>6827</v>
      </c>
      <c r="C6599" s="196" t="s">
        <v>6828</v>
      </c>
      <c r="D6599" s="196" t="s">
        <v>6829</v>
      </c>
      <c r="E6599" s="197" t="s">
        <v>11</v>
      </c>
      <c r="F6599" s="196" t="s">
        <v>11</v>
      </c>
      <c r="G6599" s="196">
        <v>87878</v>
      </c>
      <c r="H6599" s="196" t="s">
        <v>6830</v>
      </c>
      <c r="I6599" s="196" t="s">
        <v>19</v>
      </c>
      <c r="J6599" s="196" t="s">
        <v>62</v>
      </c>
      <c r="K6599" s="197">
        <v>5.48</v>
      </c>
      <c r="L6599" s="196" t="s">
        <v>63</v>
      </c>
      <c r="M6599"/>
    </row>
    <row r="6600" spans="1:13" ht="13.5" hidden="1" x14ac:dyDescent="0.25">
      <c r="A6600" s="196" t="s">
        <v>6826</v>
      </c>
      <c r="B6600" s="196" t="s">
        <v>6827</v>
      </c>
      <c r="C6600" s="196" t="s">
        <v>6828</v>
      </c>
      <c r="D6600" s="196" t="s">
        <v>6829</v>
      </c>
      <c r="E6600" s="197" t="s">
        <v>11</v>
      </c>
      <c r="F6600" s="196" t="s">
        <v>11</v>
      </c>
      <c r="G6600" s="196">
        <v>87879</v>
      </c>
      <c r="H6600" s="196" t="s">
        <v>6831</v>
      </c>
      <c r="I6600" s="196" t="s">
        <v>19</v>
      </c>
      <c r="J6600" s="196" t="s">
        <v>62</v>
      </c>
      <c r="K6600" s="197">
        <v>4.76</v>
      </c>
      <c r="L6600" s="196" t="s">
        <v>63</v>
      </c>
      <c r="M6600"/>
    </row>
    <row r="6601" spans="1:13" ht="13.5" hidden="1" x14ac:dyDescent="0.25">
      <c r="A6601" s="196" t="s">
        <v>6826</v>
      </c>
      <c r="B6601" s="196" t="s">
        <v>6827</v>
      </c>
      <c r="C6601" s="196" t="s">
        <v>6828</v>
      </c>
      <c r="D6601" s="196" t="s">
        <v>6829</v>
      </c>
      <c r="E6601" s="197" t="s">
        <v>11</v>
      </c>
      <c r="F6601" s="196" t="s">
        <v>11</v>
      </c>
      <c r="G6601" s="196">
        <v>87881</v>
      </c>
      <c r="H6601" s="196" t="s">
        <v>6832</v>
      </c>
      <c r="I6601" s="196" t="s">
        <v>19</v>
      </c>
      <c r="J6601" s="196" t="s">
        <v>62</v>
      </c>
      <c r="K6601" s="197">
        <v>6.83</v>
      </c>
      <c r="L6601" s="196" t="s">
        <v>63</v>
      </c>
      <c r="M6601"/>
    </row>
    <row r="6602" spans="1:13" ht="13.5" hidden="1" x14ac:dyDescent="0.25">
      <c r="A6602" s="196" t="s">
        <v>6826</v>
      </c>
      <c r="B6602" s="196" t="s">
        <v>6827</v>
      </c>
      <c r="C6602" s="196" t="s">
        <v>6828</v>
      </c>
      <c r="D6602" s="196" t="s">
        <v>6829</v>
      </c>
      <c r="E6602" s="197" t="s">
        <v>11</v>
      </c>
      <c r="F6602" s="196" t="s">
        <v>11</v>
      </c>
      <c r="G6602" s="196">
        <v>87882</v>
      </c>
      <c r="H6602" s="196" t="s">
        <v>6833</v>
      </c>
      <c r="I6602" s="196" t="s">
        <v>19</v>
      </c>
      <c r="J6602" s="196" t="s">
        <v>62</v>
      </c>
      <c r="K6602" s="197">
        <v>6.58</v>
      </c>
      <c r="L6602" s="196" t="s">
        <v>63</v>
      </c>
      <c r="M6602"/>
    </row>
    <row r="6603" spans="1:13" ht="13.5" hidden="1" x14ac:dyDescent="0.25">
      <c r="A6603" s="196" t="s">
        <v>6826</v>
      </c>
      <c r="B6603" s="196" t="s">
        <v>6827</v>
      </c>
      <c r="C6603" s="196" t="s">
        <v>6828</v>
      </c>
      <c r="D6603" s="196" t="s">
        <v>6829</v>
      </c>
      <c r="E6603" s="197" t="s">
        <v>11</v>
      </c>
      <c r="F6603" s="196" t="s">
        <v>11</v>
      </c>
      <c r="G6603" s="196">
        <v>87884</v>
      </c>
      <c r="H6603" s="196" t="s">
        <v>6834</v>
      </c>
      <c r="I6603" s="196" t="s">
        <v>19</v>
      </c>
      <c r="J6603" s="196" t="s">
        <v>62</v>
      </c>
      <c r="K6603" s="197">
        <v>10.29</v>
      </c>
      <c r="L6603" s="196" t="s">
        <v>63</v>
      </c>
      <c r="M6603"/>
    </row>
    <row r="6604" spans="1:13" ht="13.5" hidden="1" x14ac:dyDescent="0.25">
      <c r="A6604" s="196" t="s">
        <v>6826</v>
      </c>
      <c r="B6604" s="196" t="s">
        <v>6827</v>
      </c>
      <c r="C6604" s="196" t="s">
        <v>6828</v>
      </c>
      <c r="D6604" s="196" t="s">
        <v>6829</v>
      </c>
      <c r="E6604" s="197" t="s">
        <v>11</v>
      </c>
      <c r="F6604" s="196" t="s">
        <v>11</v>
      </c>
      <c r="G6604" s="196">
        <v>87885</v>
      </c>
      <c r="H6604" s="196" t="s">
        <v>6835</v>
      </c>
      <c r="I6604" s="196" t="s">
        <v>19</v>
      </c>
      <c r="J6604" s="196" t="s">
        <v>62</v>
      </c>
      <c r="K6604" s="197">
        <v>9.75</v>
      </c>
      <c r="L6604" s="196" t="s">
        <v>63</v>
      </c>
      <c r="M6604"/>
    </row>
    <row r="6605" spans="1:13" ht="13.5" hidden="1" x14ac:dyDescent="0.25">
      <c r="A6605" s="196" t="s">
        <v>6826</v>
      </c>
      <c r="B6605" s="196" t="s">
        <v>6827</v>
      </c>
      <c r="C6605" s="196" t="s">
        <v>6828</v>
      </c>
      <c r="D6605" s="196" t="s">
        <v>6829</v>
      </c>
      <c r="E6605" s="197" t="s">
        <v>11</v>
      </c>
      <c r="F6605" s="196" t="s">
        <v>11</v>
      </c>
      <c r="G6605" s="196">
        <v>87886</v>
      </c>
      <c r="H6605" s="196" t="s">
        <v>6836</v>
      </c>
      <c r="I6605" s="196" t="s">
        <v>19</v>
      </c>
      <c r="J6605" s="196" t="s">
        <v>62</v>
      </c>
      <c r="K6605" s="197">
        <v>18.399999999999999</v>
      </c>
      <c r="L6605" s="196" t="s">
        <v>63</v>
      </c>
      <c r="M6605"/>
    </row>
    <row r="6606" spans="1:13" ht="13.5" hidden="1" x14ac:dyDescent="0.25">
      <c r="A6606" s="196" t="s">
        <v>6826</v>
      </c>
      <c r="B6606" s="196" t="s">
        <v>6827</v>
      </c>
      <c r="C6606" s="196" t="s">
        <v>6828</v>
      </c>
      <c r="D6606" s="196" t="s">
        <v>6829</v>
      </c>
      <c r="E6606" s="197" t="s">
        <v>11</v>
      </c>
      <c r="F6606" s="196" t="s">
        <v>11</v>
      </c>
      <c r="G6606" s="196">
        <v>87887</v>
      </c>
      <c r="H6606" s="196" t="s">
        <v>6837</v>
      </c>
      <c r="I6606" s="196" t="s">
        <v>19</v>
      </c>
      <c r="J6606" s="196" t="s">
        <v>62</v>
      </c>
      <c r="K6606" s="197">
        <v>17.239999999999998</v>
      </c>
      <c r="L6606" s="196" t="s">
        <v>63</v>
      </c>
      <c r="M6606"/>
    </row>
    <row r="6607" spans="1:13" ht="13.5" hidden="1" x14ac:dyDescent="0.25">
      <c r="A6607" s="196" t="s">
        <v>6826</v>
      </c>
      <c r="B6607" s="196" t="s">
        <v>6827</v>
      </c>
      <c r="C6607" s="196" t="s">
        <v>6828</v>
      </c>
      <c r="D6607" s="196" t="s">
        <v>6829</v>
      </c>
      <c r="E6607" s="197" t="s">
        <v>11</v>
      </c>
      <c r="F6607" s="196" t="s">
        <v>11</v>
      </c>
      <c r="G6607" s="196">
        <v>87888</v>
      </c>
      <c r="H6607" s="196" t="s">
        <v>6838</v>
      </c>
      <c r="I6607" s="196" t="s">
        <v>19</v>
      </c>
      <c r="J6607" s="196" t="s">
        <v>62</v>
      </c>
      <c r="K6607" s="197">
        <v>8.86</v>
      </c>
      <c r="L6607" s="196" t="s">
        <v>63</v>
      </c>
      <c r="M6607"/>
    </row>
    <row r="6608" spans="1:13" ht="13.5" hidden="1" x14ac:dyDescent="0.25">
      <c r="A6608" s="196" t="s">
        <v>6826</v>
      </c>
      <c r="B6608" s="196" t="s">
        <v>6827</v>
      </c>
      <c r="C6608" s="196" t="s">
        <v>6828</v>
      </c>
      <c r="D6608" s="196" t="s">
        <v>6829</v>
      </c>
      <c r="E6608" s="197" t="s">
        <v>11</v>
      </c>
      <c r="F6608" s="196" t="s">
        <v>11</v>
      </c>
      <c r="G6608" s="196">
        <v>87889</v>
      </c>
      <c r="H6608" s="196" t="s">
        <v>6839</v>
      </c>
      <c r="I6608" s="196" t="s">
        <v>19</v>
      </c>
      <c r="J6608" s="196" t="s">
        <v>62</v>
      </c>
      <c r="K6608" s="197">
        <v>8.61</v>
      </c>
      <c r="L6608" s="196" t="s">
        <v>63</v>
      </c>
      <c r="M6608"/>
    </row>
    <row r="6609" spans="1:13" ht="13.5" hidden="1" x14ac:dyDescent="0.25">
      <c r="A6609" s="196" t="s">
        <v>6826</v>
      </c>
      <c r="B6609" s="196" t="s">
        <v>6827</v>
      </c>
      <c r="C6609" s="196" t="s">
        <v>6828</v>
      </c>
      <c r="D6609" s="196" t="s">
        <v>6829</v>
      </c>
      <c r="E6609" s="197" t="s">
        <v>11</v>
      </c>
      <c r="F6609" s="196" t="s">
        <v>11</v>
      </c>
      <c r="G6609" s="196">
        <v>87891</v>
      </c>
      <c r="H6609" s="196" t="s">
        <v>6840</v>
      </c>
      <c r="I6609" s="196" t="s">
        <v>19</v>
      </c>
      <c r="J6609" s="196" t="s">
        <v>62</v>
      </c>
      <c r="K6609" s="197">
        <v>12.32</v>
      </c>
      <c r="L6609" s="196" t="s">
        <v>63</v>
      </c>
      <c r="M6609"/>
    </row>
    <row r="6610" spans="1:13" ht="13.5" hidden="1" x14ac:dyDescent="0.25">
      <c r="A6610" s="196" t="s">
        <v>6826</v>
      </c>
      <c r="B6610" s="196" t="s">
        <v>6827</v>
      </c>
      <c r="C6610" s="196" t="s">
        <v>6828</v>
      </c>
      <c r="D6610" s="196" t="s">
        <v>6829</v>
      </c>
      <c r="E6610" s="197" t="s">
        <v>11</v>
      </c>
      <c r="F6610" s="196" t="s">
        <v>11</v>
      </c>
      <c r="G6610" s="196">
        <v>87892</v>
      </c>
      <c r="H6610" s="196" t="s">
        <v>6841</v>
      </c>
      <c r="I6610" s="196" t="s">
        <v>19</v>
      </c>
      <c r="J6610" s="196" t="s">
        <v>62</v>
      </c>
      <c r="K6610" s="197">
        <v>11.78</v>
      </c>
      <c r="L6610" s="196" t="s">
        <v>63</v>
      </c>
      <c r="M6610"/>
    </row>
    <row r="6611" spans="1:13" ht="13.5" hidden="1" x14ac:dyDescent="0.25">
      <c r="A6611" s="196" t="s">
        <v>6826</v>
      </c>
      <c r="B6611" s="196" t="s">
        <v>6827</v>
      </c>
      <c r="C6611" s="196" t="s">
        <v>6828</v>
      </c>
      <c r="D6611" s="196" t="s">
        <v>6829</v>
      </c>
      <c r="E6611" s="197" t="s">
        <v>11</v>
      </c>
      <c r="F6611" s="196" t="s">
        <v>11</v>
      </c>
      <c r="G6611" s="196">
        <v>87893</v>
      </c>
      <c r="H6611" s="196" t="s">
        <v>6842</v>
      </c>
      <c r="I6611" s="196" t="s">
        <v>19</v>
      </c>
      <c r="J6611" s="196" t="s">
        <v>62</v>
      </c>
      <c r="K6611" s="197">
        <v>8.5</v>
      </c>
      <c r="L6611" s="196" t="s">
        <v>63</v>
      </c>
      <c r="M6611"/>
    </row>
    <row r="6612" spans="1:13" ht="13.5" hidden="1" x14ac:dyDescent="0.25">
      <c r="A6612" s="196" t="s">
        <v>6826</v>
      </c>
      <c r="B6612" s="196" t="s">
        <v>6827</v>
      </c>
      <c r="C6612" s="196" t="s">
        <v>6828</v>
      </c>
      <c r="D6612" s="196" t="s">
        <v>6829</v>
      </c>
      <c r="E6612" s="197" t="s">
        <v>11</v>
      </c>
      <c r="F6612" s="196" t="s">
        <v>11</v>
      </c>
      <c r="G6612" s="196">
        <v>87894</v>
      </c>
      <c r="H6612" s="196" t="s">
        <v>6843</v>
      </c>
      <c r="I6612" s="196" t="s">
        <v>19</v>
      </c>
      <c r="J6612" s="196" t="s">
        <v>62</v>
      </c>
      <c r="K6612" s="197">
        <v>7.78</v>
      </c>
      <c r="L6612" s="196" t="s">
        <v>63</v>
      </c>
      <c r="M6612"/>
    </row>
    <row r="6613" spans="1:13" ht="13.5" hidden="1" x14ac:dyDescent="0.25">
      <c r="A6613" s="196" t="s">
        <v>6826</v>
      </c>
      <c r="B6613" s="196" t="s">
        <v>6827</v>
      </c>
      <c r="C6613" s="196" t="s">
        <v>6828</v>
      </c>
      <c r="D6613" s="196" t="s">
        <v>6829</v>
      </c>
      <c r="E6613" s="197" t="s">
        <v>11</v>
      </c>
      <c r="F6613" s="196" t="s">
        <v>11</v>
      </c>
      <c r="G6613" s="196">
        <v>87896</v>
      </c>
      <c r="H6613" s="196" t="s">
        <v>6844</v>
      </c>
      <c r="I6613" s="196" t="s">
        <v>19</v>
      </c>
      <c r="J6613" s="196" t="s">
        <v>62</v>
      </c>
      <c r="K6613" s="197">
        <v>6.17</v>
      </c>
      <c r="L6613" s="196" t="s">
        <v>63</v>
      </c>
      <c r="M6613"/>
    </row>
    <row r="6614" spans="1:13" ht="13.5" hidden="1" x14ac:dyDescent="0.25">
      <c r="A6614" s="196" t="s">
        <v>6826</v>
      </c>
      <c r="B6614" s="196" t="s">
        <v>6827</v>
      </c>
      <c r="C6614" s="196" t="s">
        <v>6828</v>
      </c>
      <c r="D6614" s="196" t="s">
        <v>6829</v>
      </c>
      <c r="E6614" s="197" t="s">
        <v>11</v>
      </c>
      <c r="F6614" s="196" t="s">
        <v>11</v>
      </c>
      <c r="G6614" s="196">
        <v>87897</v>
      </c>
      <c r="H6614" s="196" t="s">
        <v>6845</v>
      </c>
      <c r="I6614" s="196" t="s">
        <v>19</v>
      </c>
      <c r="J6614" s="196" t="s">
        <v>62</v>
      </c>
      <c r="K6614" s="197">
        <v>5.45</v>
      </c>
      <c r="L6614" s="196" t="s">
        <v>63</v>
      </c>
      <c r="M6614"/>
    </row>
    <row r="6615" spans="1:13" ht="13.5" hidden="1" x14ac:dyDescent="0.25">
      <c r="A6615" s="196" t="s">
        <v>6826</v>
      </c>
      <c r="B6615" s="196" t="s">
        <v>6827</v>
      </c>
      <c r="C6615" s="196" t="s">
        <v>6828</v>
      </c>
      <c r="D6615" s="196" t="s">
        <v>6829</v>
      </c>
      <c r="E6615" s="197" t="s">
        <v>11</v>
      </c>
      <c r="F6615" s="196" t="s">
        <v>11</v>
      </c>
      <c r="G6615" s="196">
        <v>87899</v>
      </c>
      <c r="H6615" s="196" t="s">
        <v>6846</v>
      </c>
      <c r="I6615" s="196" t="s">
        <v>19</v>
      </c>
      <c r="J6615" s="196" t="s">
        <v>62</v>
      </c>
      <c r="K6615" s="197">
        <v>9.75</v>
      </c>
      <c r="L6615" s="196" t="s">
        <v>63</v>
      </c>
      <c r="M6615"/>
    </row>
    <row r="6616" spans="1:13" ht="13.5" hidden="1" x14ac:dyDescent="0.25">
      <c r="A6616" s="196" t="s">
        <v>6826</v>
      </c>
      <c r="B6616" s="196" t="s">
        <v>6827</v>
      </c>
      <c r="C6616" s="196" t="s">
        <v>6828</v>
      </c>
      <c r="D6616" s="196" t="s">
        <v>6829</v>
      </c>
      <c r="E6616" s="197" t="s">
        <v>11</v>
      </c>
      <c r="F6616" s="196" t="s">
        <v>11</v>
      </c>
      <c r="G6616" s="196">
        <v>87900</v>
      </c>
      <c r="H6616" s="196" t="s">
        <v>6847</v>
      </c>
      <c r="I6616" s="196" t="s">
        <v>19</v>
      </c>
      <c r="J6616" s="196" t="s">
        <v>62</v>
      </c>
      <c r="K6616" s="197">
        <v>9.5</v>
      </c>
      <c r="L6616" s="196" t="s">
        <v>63</v>
      </c>
      <c r="M6616"/>
    </row>
    <row r="6617" spans="1:13" ht="13.5" hidden="1" x14ac:dyDescent="0.25">
      <c r="A6617" s="196" t="s">
        <v>6826</v>
      </c>
      <c r="B6617" s="196" t="s">
        <v>6827</v>
      </c>
      <c r="C6617" s="196" t="s">
        <v>6828</v>
      </c>
      <c r="D6617" s="196" t="s">
        <v>6829</v>
      </c>
      <c r="E6617" s="197" t="s">
        <v>11</v>
      </c>
      <c r="F6617" s="196" t="s">
        <v>11</v>
      </c>
      <c r="G6617" s="196">
        <v>87902</v>
      </c>
      <c r="H6617" s="196" t="s">
        <v>6848</v>
      </c>
      <c r="I6617" s="196" t="s">
        <v>19</v>
      </c>
      <c r="J6617" s="196" t="s">
        <v>62</v>
      </c>
      <c r="K6617" s="197">
        <v>13.21</v>
      </c>
      <c r="L6617" s="196" t="s">
        <v>63</v>
      </c>
      <c r="M6617"/>
    </row>
    <row r="6618" spans="1:13" ht="13.5" hidden="1" x14ac:dyDescent="0.25">
      <c r="A6618" s="196" t="s">
        <v>6826</v>
      </c>
      <c r="B6618" s="196" t="s">
        <v>6827</v>
      </c>
      <c r="C6618" s="196" t="s">
        <v>6828</v>
      </c>
      <c r="D6618" s="196" t="s">
        <v>6829</v>
      </c>
      <c r="E6618" s="197" t="s">
        <v>11</v>
      </c>
      <c r="F6618" s="196" t="s">
        <v>11</v>
      </c>
      <c r="G6618" s="196">
        <v>87903</v>
      </c>
      <c r="H6618" s="196" t="s">
        <v>6849</v>
      </c>
      <c r="I6618" s="196" t="s">
        <v>19</v>
      </c>
      <c r="J6618" s="196" t="s">
        <v>62</v>
      </c>
      <c r="K6618" s="197">
        <v>12.67</v>
      </c>
      <c r="L6618" s="196" t="s">
        <v>63</v>
      </c>
      <c r="M6618"/>
    </row>
    <row r="6619" spans="1:13" ht="13.5" hidden="1" x14ac:dyDescent="0.25">
      <c r="A6619" s="196" t="s">
        <v>6826</v>
      </c>
      <c r="B6619" s="196" t="s">
        <v>6827</v>
      </c>
      <c r="C6619" s="196" t="s">
        <v>6828</v>
      </c>
      <c r="D6619" s="196" t="s">
        <v>6829</v>
      </c>
      <c r="E6619" s="197" t="s">
        <v>11</v>
      </c>
      <c r="F6619" s="196" t="s">
        <v>11</v>
      </c>
      <c r="G6619" s="196">
        <v>87904</v>
      </c>
      <c r="H6619" s="196" t="s">
        <v>6850</v>
      </c>
      <c r="I6619" s="196" t="s">
        <v>19</v>
      </c>
      <c r="J6619" s="196" t="s">
        <v>62</v>
      </c>
      <c r="K6619" s="197">
        <v>9.93</v>
      </c>
      <c r="L6619" s="196" t="s">
        <v>63</v>
      </c>
      <c r="M6619"/>
    </row>
    <row r="6620" spans="1:13" ht="13.5" hidden="1" x14ac:dyDescent="0.25">
      <c r="A6620" s="196" t="s">
        <v>6826</v>
      </c>
      <c r="B6620" s="196" t="s">
        <v>6827</v>
      </c>
      <c r="C6620" s="196" t="s">
        <v>6828</v>
      </c>
      <c r="D6620" s="196" t="s">
        <v>6829</v>
      </c>
      <c r="E6620" s="197" t="s">
        <v>11</v>
      </c>
      <c r="F6620" s="196" t="s">
        <v>11</v>
      </c>
      <c r="G6620" s="196">
        <v>87905</v>
      </c>
      <c r="H6620" s="196" t="s">
        <v>6851</v>
      </c>
      <c r="I6620" s="196" t="s">
        <v>19</v>
      </c>
      <c r="J6620" s="196" t="s">
        <v>62</v>
      </c>
      <c r="K6620" s="197">
        <v>9.2100000000000009</v>
      </c>
      <c r="L6620" s="196" t="s">
        <v>63</v>
      </c>
      <c r="M6620"/>
    </row>
    <row r="6621" spans="1:13" ht="13.5" hidden="1" x14ac:dyDescent="0.25">
      <c r="A6621" s="196" t="s">
        <v>6826</v>
      </c>
      <c r="B6621" s="196" t="s">
        <v>6827</v>
      </c>
      <c r="C6621" s="196" t="s">
        <v>6828</v>
      </c>
      <c r="D6621" s="196" t="s">
        <v>6829</v>
      </c>
      <c r="E6621" s="197" t="s">
        <v>11</v>
      </c>
      <c r="F6621" s="196" t="s">
        <v>11</v>
      </c>
      <c r="G6621" s="196">
        <v>87907</v>
      </c>
      <c r="H6621" s="196" t="s">
        <v>6852</v>
      </c>
      <c r="I6621" s="196" t="s">
        <v>19</v>
      </c>
      <c r="J6621" s="196" t="s">
        <v>62</v>
      </c>
      <c r="K6621" s="197">
        <v>7.5</v>
      </c>
      <c r="L6621" s="196" t="s">
        <v>63</v>
      </c>
      <c r="M6621"/>
    </row>
    <row r="6622" spans="1:13" ht="13.5" hidden="1" x14ac:dyDescent="0.25">
      <c r="A6622" s="196" t="s">
        <v>6826</v>
      </c>
      <c r="B6622" s="196" t="s">
        <v>6827</v>
      </c>
      <c r="C6622" s="196" t="s">
        <v>6828</v>
      </c>
      <c r="D6622" s="196" t="s">
        <v>6829</v>
      </c>
      <c r="E6622" s="197" t="s">
        <v>11</v>
      </c>
      <c r="F6622" s="196" t="s">
        <v>11</v>
      </c>
      <c r="G6622" s="196">
        <v>87908</v>
      </c>
      <c r="H6622" s="196" t="s">
        <v>6853</v>
      </c>
      <c r="I6622" s="196" t="s">
        <v>19</v>
      </c>
      <c r="J6622" s="196" t="s">
        <v>62</v>
      </c>
      <c r="K6622" s="197">
        <v>6.78</v>
      </c>
      <c r="L6622" s="196" t="s">
        <v>63</v>
      </c>
      <c r="M6622"/>
    </row>
    <row r="6623" spans="1:13" ht="13.5" hidden="1" x14ac:dyDescent="0.25">
      <c r="A6623" s="196" t="s">
        <v>6826</v>
      </c>
      <c r="B6623" s="196" t="s">
        <v>6827</v>
      </c>
      <c r="C6623" s="196" t="s">
        <v>6828</v>
      </c>
      <c r="D6623" s="196" t="s">
        <v>6829</v>
      </c>
      <c r="E6623" s="197" t="s">
        <v>11</v>
      </c>
      <c r="F6623" s="196" t="s">
        <v>11</v>
      </c>
      <c r="G6623" s="196">
        <v>87910</v>
      </c>
      <c r="H6623" s="196" t="s">
        <v>6854</v>
      </c>
      <c r="I6623" s="196" t="s">
        <v>19</v>
      </c>
      <c r="J6623" s="196" t="s">
        <v>62</v>
      </c>
      <c r="K6623" s="197">
        <v>25.18</v>
      </c>
      <c r="L6623" s="196" t="s">
        <v>63</v>
      </c>
      <c r="M6623"/>
    </row>
    <row r="6624" spans="1:13" ht="13.5" hidden="1" x14ac:dyDescent="0.25">
      <c r="A6624" s="196" t="s">
        <v>6826</v>
      </c>
      <c r="B6624" s="196" t="s">
        <v>6827</v>
      </c>
      <c r="C6624" s="196" t="s">
        <v>6828</v>
      </c>
      <c r="D6624" s="196" t="s">
        <v>6829</v>
      </c>
      <c r="E6624" s="197" t="s">
        <v>11</v>
      </c>
      <c r="F6624" s="196" t="s">
        <v>11</v>
      </c>
      <c r="G6624" s="196">
        <v>87911</v>
      </c>
      <c r="H6624" s="196" t="s">
        <v>6855</v>
      </c>
      <c r="I6624" s="196" t="s">
        <v>19</v>
      </c>
      <c r="J6624" s="196" t="s">
        <v>62</v>
      </c>
      <c r="K6624" s="197">
        <v>24.02</v>
      </c>
      <c r="L6624" s="196" t="s">
        <v>63</v>
      </c>
      <c r="M6624"/>
    </row>
    <row r="6625" spans="1:13" ht="13.5" hidden="1" x14ac:dyDescent="0.25">
      <c r="A6625" s="196" t="s">
        <v>6826</v>
      </c>
      <c r="B6625" s="196" t="s">
        <v>6827</v>
      </c>
      <c r="C6625" s="196" t="s">
        <v>6828</v>
      </c>
      <c r="D6625" s="196" t="s">
        <v>6829</v>
      </c>
      <c r="E6625" s="197" t="s">
        <v>11</v>
      </c>
      <c r="F6625" s="196" t="s">
        <v>11</v>
      </c>
      <c r="G6625" s="196">
        <v>104410</v>
      </c>
      <c r="H6625" s="196" t="s">
        <v>6856</v>
      </c>
      <c r="I6625" s="196" t="s">
        <v>19</v>
      </c>
      <c r="J6625" s="196" t="s">
        <v>62</v>
      </c>
      <c r="K6625" s="197">
        <v>5.56</v>
      </c>
      <c r="L6625" s="196" t="s">
        <v>63</v>
      </c>
      <c r="M6625"/>
    </row>
    <row r="6626" spans="1:13" ht="13.5" hidden="1" x14ac:dyDescent="0.25">
      <c r="A6626" s="196" t="s">
        <v>6826</v>
      </c>
      <c r="B6626" s="196" t="s">
        <v>6827</v>
      </c>
      <c r="C6626" s="196" t="s">
        <v>6828</v>
      </c>
      <c r="D6626" s="196" t="s">
        <v>6829</v>
      </c>
      <c r="E6626" s="197" t="s">
        <v>11</v>
      </c>
      <c r="F6626" s="196" t="s">
        <v>11</v>
      </c>
      <c r="G6626" s="196">
        <v>104411</v>
      </c>
      <c r="H6626" s="196" t="s">
        <v>6857</v>
      </c>
      <c r="I6626" s="196" t="s">
        <v>19</v>
      </c>
      <c r="J6626" s="196" t="s">
        <v>62</v>
      </c>
      <c r="K6626" s="197">
        <v>5.56</v>
      </c>
      <c r="L6626" s="196" t="s">
        <v>63</v>
      </c>
      <c r="M6626"/>
    </row>
    <row r="6627" spans="1:13" ht="13.5" hidden="1" x14ac:dyDescent="0.25">
      <c r="A6627" s="196" t="s">
        <v>6826</v>
      </c>
      <c r="B6627" s="196" t="s">
        <v>6827</v>
      </c>
      <c r="C6627" s="196" t="s">
        <v>6858</v>
      </c>
      <c r="D6627" s="196" t="s">
        <v>6859</v>
      </c>
      <c r="E6627" s="197" t="s">
        <v>11</v>
      </c>
      <c r="F6627" s="196" t="s">
        <v>11</v>
      </c>
      <c r="G6627" s="196">
        <v>87411</v>
      </c>
      <c r="H6627" s="196" t="s">
        <v>6860</v>
      </c>
      <c r="I6627" s="196" t="s">
        <v>19</v>
      </c>
      <c r="J6627" s="196" t="s">
        <v>62</v>
      </c>
      <c r="K6627" s="197">
        <v>18.45</v>
      </c>
      <c r="L6627" s="196" t="s">
        <v>63</v>
      </c>
      <c r="M6627"/>
    </row>
    <row r="6628" spans="1:13" ht="13.5" hidden="1" x14ac:dyDescent="0.25">
      <c r="A6628" s="196" t="s">
        <v>6826</v>
      </c>
      <c r="B6628" s="196" t="s">
        <v>6827</v>
      </c>
      <c r="C6628" s="196" t="s">
        <v>6858</v>
      </c>
      <c r="D6628" s="196" t="s">
        <v>6859</v>
      </c>
      <c r="E6628" s="197" t="s">
        <v>11</v>
      </c>
      <c r="F6628" s="196" t="s">
        <v>11</v>
      </c>
      <c r="G6628" s="196">
        <v>87412</v>
      </c>
      <c r="H6628" s="196" t="s">
        <v>6861</v>
      </c>
      <c r="I6628" s="196" t="s">
        <v>19</v>
      </c>
      <c r="J6628" s="196" t="s">
        <v>62</v>
      </c>
      <c r="K6628" s="197">
        <v>28.69</v>
      </c>
      <c r="L6628" s="196" t="s">
        <v>63</v>
      </c>
      <c r="M6628"/>
    </row>
    <row r="6629" spans="1:13" ht="13.5" hidden="1" x14ac:dyDescent="0.25">
      <c r="A6629" s="196" t="s">
        <v>6826</v>
      </c>
      <c r="B6629" s="196" t="s">
        <v>6827</v>
      </c>
      <c r="C6629" s="196" t="s">
        <v>6858</v>
      </c>
      <c r="D6629" s="196" t="s">
        <v>6859</v>
      </c>
      <c r="E6629" s="197" t="s">
        <v>11</v>
      </c>
      <c r="F6629" s="196" t="s">
        <v>11</v>
      </c>
      <c r="G6629" s="196">
        <v>87413</v>
      </c>
      <c r="H6629" s="196" t="s">
        <v>6862</v>
      </c>
      <c r="I6629" s="196" t="s">
        <v>19</v>
      </c>
      <c r="J6629" s="196" t="s">
        <v>62</v>
      </c>
      <c r="K6629" s="197">
        <v>34.56</v>
      </c>
      <c r="L6629" s="196" t="s">
        <v>63</v>
      </c>
      <c r="M6629"/>
    </row>
    <row r="6630" spans="1:13" ht="13.5" hidden="1" x14ac:dyDescent="0.25">
      <c r="A6630" s="196" t="s">
        <v>6826</v>
      </c>
      <c r="B6630" s="196" t="s">
        <v>6827</v>
      </c>
      <c r="C6630" s="196" t="s">
        <v>6858</v>
      </c>
      <c r="D6630" s="196" t="s">
        <v>6859</v>
      </c>
      <c r="E6630" s="197" t="s">
        <v>11</v>
      </c>
      <c r="F6630" s="196" t="s">
        <v>11</v>
      </c>
      <c r="G6630" s="196">
        <v>87414</v>
      </c>
      <c r="H6630" s="196" t="s">
        <v>6863</v>
      </c>
      <c r="I6630" s="196" t="s">
        <v>19</v>
      </c>
      <c r="J6630" s="196" t="s">
        <v>62</v>
      </c>
      <c r="K6630" s="197">
        <v>29.01</v>
      </c>
      <c r="L6630" s="196" t="s">
        <v>63</v>
      </c>
      <c r="M6630"/>
    </row>
    <row r="6631" spans="1:13" ht="13.5" hidden="1" x14ac:dyDescent="0.25">
      <c r="A6631" s="196" t="s">
        <v>6826</v>
      </c>
      <c r="B6631" s="196" t="s">
        <v>6827</v>
      </c>
      <c r="C6631" s="196" t="s">
        <v>6858</v>
      </c>
      <c r="D6631" s="196" t="s">
        <v>6859</v>
      </c>
      <c r="E6631" s="197" t="s">
        <v>11</v>
      </c>
      <c r="F6631" s="196" t="s">
        <v>11</v>
      </c>
      <c r="G6631" s="196">
        <v>87415</v>
      </c>
      <c r="H6631" s="196" t="s">
        <v>6864</v>
      </c>
      <c r="I6631" s="196" t="s">
        <v>19</v>
      </c>
      <c r="J6631" s="196" t="s">
        <v>62</v>
      </c>
      <c r="K6631" s="197">
        <v>39.24</v>
      </c>
      <c r="L6631" s="196" t="s">
        <v>63</v>
      </c>
      <c r="M6631"/>
    </row>
    <row r="6632" spans="1:13" ht="13.5" hidden="1" x14ac:dyDescent="0.25">
      <c r="A6632" s="196" t="s">
        <v>6826</v>
      </c>
      <c r="B6632" s="196" t="s">
        <v>6827</v>
      </c>
      <c r="C6632" s="196" t="s">
        <v>6858</v>
      </c>
      <c r="D6632" s="196" t="s">
        <v>6859</v>
      </c>
      <c r="E6632" s="197" t="s">
        <v>11</v>
      </c>
      <c r="F6632" s="196" t="s">
        <v>11</v>
      </c>
      <c r="G6632" s="196">
        <v>87416</v>
      </c>
      <c r="H6632" s="196" t="s">
        <v>6865</v>
      </c>
      <c r="I6632" s="196" t="s">
        <v>19</v>
      </c>
      <c r="J6632" s="196" t="s">
        <v>62</v>
      </c>
      <c r="K6632" s="197">
        <v>45.12</v>
      </c>
      <c r="L6632" s="196" t="s">
        <v>63</v>
      </c>
      <c r="M6632"/>
    </row>
    <row r="6633" spans="1:13" ht="13.5" hidden="1" x14ac:dyDescent="0.25">
      <c r="A6633" s="196" t="s">
        <v>6826</v>
      </c>
      <c r="B6633" s="196" t="s">
        <v>6827</v>
      </c>
      <c r="C6633" s="196" t="s">
        <v>6858</v>
      </c>
      <c r="D6633" s="196" t="s">
        <v>6859</v>
      </c>
      <c r="E6633" s="197" t="s">
        <v>11</v>
      </c>
      <c r="F6633" s="196" t="s">
        <v>11</v>
      </c>
      <c r="G6633" s="196">
        <v>87418</v>
      </c>
      <c r="H6633" s="196" t="s">
        <v>6866</v>
      </c>
      <c r="I6633" s="196" t="s">
        <v>19</v>
      </c>
      <c r="J6633" s="196" t="s">
        <v>62</v>
      </c>
      <c r="K6633" s="197">
        <v>21.7</v>
      </c>
      <c r="L6633" s="196" t="s">
        <v>63</v>
      </c>
      <c r="M6633"/>
    </row>
    <row r="6634" spans="1:13" ht="13.5" hidden="1" x14ac:dyDescent="0.25">
      <c r="A6634" s="196" t="s">
        <v>6826</v>
      </c>
      <c r="B6634" s="196" t="s">
        <v>6827</v>
      </c>
      <c r="C6634" s="196" t="s">
        <v>6858</v>
      </c>
      <c r="D6634" s="196" t="s">
        <v>6859</v>
      </c>
      <c r="E6634" s="197" t="s">
        <v>11</v>
      </c>
      <c r="F6634" s="196" t="s">
        <v>11</v>
      </c>
      <c r="G6634" s="196">
        <v>87421</v>
      </c>
      <c r="H6634" s="196" t="s">
        <v>6867</v>
      </c>
      <c r="I6634" s="196" t="s">
        <v>19</v>
      </c>
      <c r="J6634" s="196" t="s">
        <v>62</v>
      </c>
      <c r="K6634" s="197">
        <v>32.72</v>
      </c>
      <c r="L6634" s="196" t="s">
        <v>63</v>
      </c>
      <c r="M6634"/>
    </row>
    <row r="6635" spans="1:13" ht="13.5" hidden="1" x14ac:dyDescent="0.25">
      <c r="A6635" s="196" t="s">
        <v>6826</v>
      </c>
      <c r="B6635" s="196" t="s">
        <v>6827</v>
      </c>
      <c r="C6635" s="196" t="s">
        <v>6858</v>
      </c>
      <c r="D6635" s="196" t="s">
        <v>6859</v>
      </c>
      <c r="E6635" s="197" t="s">
        <v>11</v>
      </c>
      <c r="F6635" s="196" t="s">
        <v>11</v>
      </c>
      <c r="G6635" s="196">
        <v>87424</v>
      </c>
      <c r="H6635" s="196" t="s">
        <v>6868</v>
      </c>
      <c r="I6635" s="196" t="s">
        <v>19</v>
      </c>
      <c r="J6635" s="196" t="s">
        <v>62</v>
      </c>
      <c r="K6635" s="197">
        <v>44.15</v>
      </c>
      <c r="L6635" s="196" t="s">
        <v>63</v>
      </c>
      <c r="M6635"/>
    </row>
    <row r="6636" spans="1:13" ht="13.5" hidden="1" x14ac:dyDescent="0.25">
      <c r="A6636" s="196" t="s">
        <v>6826</v>
      </c>
      <c r="B6636" s="196" t="s">
        <v>6827</v>
      </c>
      <c r="C6636" s="196" t="s">
        <v>6858</v>
      </c>
      <c r="D6636" s="196" t="s">
        <v>6859</v>
      </c>
      <c r="E6636" s="197" t="s">
        <v>11</v>
      </c>
      <c r="F6636" s="196" t="s">
        <v>11</v>
      </c>
      <c r="G6636" s="196">
        <v>87427</v>
      </c>
      <c r="H6636" s="196" t="s">
        <v>6869</v>
      </c>
      <c r="I6636" s="196" t="s">
        <v>19</v>
      </c>
      <c r="J6636" s="196" t="s">
        <v>62</v>
      </c>
      <c r="K6636" s="197">
        <v>51.83</v>
      </c>
      <c r="L6636" s="196" t="s">
        <v>63</v>
      </c>
      <c r="M6636"/>
    </row>
    <row r="6637" spans="1:13" ht="13.5" hidden="1" x14ac:dyDescent="0.25">
      <c r="A6637" s="196" t="s">
        <v>6826</v>
      </c>
      <c r="B6637" s="196" t="s">
        <v>6827</v>
      </c>
      <c r="C6637" s="196" t="s">
        <v>6858</v>
      </c>
      <c r="D6637" s="196" t="s">
        <v>6859</v>
      </c>
      <c r="E6637" s="197" t="s">
        <v>11</v>
      </c>
      <c r="F6637" s="196" t="s">
        <v>11</v>
      </c>
      <c r="G6637" s="196">
        <v>87430</v>
      </c>
      <c r="H6637" s="196" t="s">
        <v>6870</v>
      </c>
      <c r="I6637" s="196" t="s">
        <v>19</v>
      </c>
      <c r="J6637" s="196" t="s">
        <v>62</v>
      </c>
      <c r="K6637" s="197">
        <v>21.68</v>
      </c>
      <c r="L6637" s="196" t="s">
        <v>63</v>
      </c>
      <c r="M6637"/>
    </row>
    <row r="6638" spans="1:13" ht="13.5" hidden="1" x14ac:dyDescent="0.25">
      <c r="A6638" s="196" t="s">
        <v>6826</v>
      </c>
      <c r="B6638" s="196" t="s">
        <v>6827</v>
      </c>
      <c r="C6638" s="196" t="s">
        <v>6858</v>
      </c>
      <c r="D6638" s="196" t="s">
        <v>6859</v>
      </c>
      <c r="E6638" s="197" t="s">
        <v>11</v>
      </c>
      <c r="F6638" s="196" t="s">
        <v>11</v>
      </c>
      <c r="G6638" s="196">
        <v>87433</v>
      </c>
      <c r="H6638" s="196" t="s">
        <v>6871</v>
      </c>
      <c r="I6638" s="196" t="s">
        <v>19</v>
      </c>
      <c r="J6638" s="196" t="s">
        <v>62</v>
      </c>
      <c r="K6638" s="197">
        <v>30.79</v>
      </c>
      <c r="L6638" s="196" t="s">
        <v>63</v>
      </c>
      <c r="M6638"/>
    </row>
    <row r="6639" spans="1:13" ht="13.5" hidden="1" x14ac:dyDescent="0.25">
      <c r="A6639" s="196" t="s">
        <v>6826</v>
      </c>
      <c r="B6639" s="196" t="s">
        <v>6827</v>
      </c>
      <c r="C6639" s="196" t="s">
        <v>6858</v>
      </c>
      <c r="D6639" s="196" t="s">
        <v>6859</v>
      </c>
      <c r="E6639" s="197" t="s">
        <v>11</v>
      </c>
      <c r="F6639" s="196" t="s">
        <v>11</v>
      </c>
      <c r="G6639" s="196">
        <v>87436</v>
      </c>
      <c r="H6639" s="196" t="s">
        <v>6872</v>
      </c>
      <c r="I6639" s="196" t="s">
        <v>19</v>
      </c>
      <c r="J6639" s="196" t="s">
        <v>62</v>
      </c>
      <c r="K6639" s="197">
        <v>35.42</v>
      </c>
      <c r="L6639" s="196" t="s">
        <v>63</v>
      </c>
      <c r="M6639"/>
    </row>
    <row r="6640" spans="1:13" ht="13.5" hidden="1" x14ac:dyDescent="0.25">
      <c r="A6640" s="196" t="s">
        <v>6826</v>
      </c>
      <c r="B6640" s="196" t="s">
        <v>6827</v>
      </c>
      <c r="C6640" s="196" t="s">
        <v>6858</v>
      </c>
      <c r="D6640" s="196" t="s">
        <v>6859</v>
      </c>
      <c r="E6640" s="197" t="s">
        <v>11</v>
      </c>
      <c r="F6640" s="196" t="s">
        <v>11</v>
      </c>
      <c r="G6640" s="196">
        <v>87439</v>
      </c>
      <c r="H6640" s="196" t="s">
        <v>6873</v>
      </c>
      <c r="I6640" s="196" t="s">
        <v>19</v>
      </c>
      <c r="J6640" s="196" t="s">
        <v>62</v>
      </c>
      <c r="K6640" s="197">
        <v>43.16</v>
      </c>
      <c r="L6640" s="196" t="s">
        <v>63</v>
      </c>
      <c r="M6640"/>
    </row>
    <row r="6641" spans="1:13" ht="13.5" hidden="1" x14ac:dyDescent="0.25">
      <c r="A6641" s="196" t="s">
        <v>6826</v>
      </c>
      <c r="B6641" s="196" t="s">
        <v>6827</v>
      </c>
      <c r="C6641" s="196" t="s">
        <v>6858</v>
      </c>
      <c r="D6641" s="196" t="s">
        <v>6859</v>
      </c>
      <c r="E6641" s="197" t="s">
        <v>11</v>
      </c>
      <c r="F6641" s="196" t="s">
        <v>11</v>
      </c>
      <c r="G6641" s="196">
        <v>87527</v>
      </c>
      <c r="H6641" s="196" t="s">
        <v>6874</v>
      </c>
      <c r="I6641" s="196" t="s">
        <v>19</v>
      </c>
      <c r="J6641" s="196" t="s">
        <v>62</v>
      </c>
      <c r="K6641" s="197">
        <v>42.13</v>
      </c>
      <c r="L6641" s="196" t="s">
        <v>63</v>
      </c>
      <c r="M6641"/>
    </row>
    <row r="6642" spans="1:13" ht="13.5" hidden="1" x14ac:dyDescent="0.25">
      <c r="A6642" s="196" t="s">
        <v>6826</v>
      </c>
      <c r="B6642" s="196" t="s">
        <v>6827</v>
      </c>
      <c r="C6642" s="196" t="s">
        <v>6858</v>
      </c>
      <c r="D6642" s="196" t="s">
        <v>6859</v>
      </c>
      <c r="E6642" s="197" t="s">
        <v>11</v>
      </c>
      <c r="F6642" s="196" t="s">
        <v>11</v>
      </c>
      <c r="G6642" s="196">
        <v>87528</v>
      </c>
      <c r="H6642" s="196" t="s">
        <v>6875</v>
      </c>
      <c r="I6642" s="196" t="s">
        <v>19</v>
      </c>
      <c r="J6642" s="196" t="s">
        <v>62</v>
      </c>
      <c r="K6642" s="197">
        <v>47.87</v>
      </c>
      <c r="L6642" s="196" t="s">
        <v>63</v>
      </c>
      <c r="M6642"/>
    </row>
    <row r="6643" spans="1:13" ht="13.5" hidden="1" x14ac:dyDescent="0.25">
      <c r="A6643" s="196" t="s">
        <v>6826</v>
      </c>
      <c r="B6643" s="196" t="s">
        <v>6827</v>
      </c>
      <c r="C6643" s="196" t="s">
        <v>6858</v>
      </c>
      <c r="D6643" s="196" t="s">
        <v>6859</v>
      </c>
      <c r="E6643" s="197" t="s">
        <v>11</v>
      </c>
      <c r="F6643" s="196" t="s">
        <v>11</v>
      </c>
      <c r="G6643" s="196">
        <v>87529</v>
      </c>
      <c r="H6643" s="196" t="s">
        <v>6876</v>
      </c>
      <c r="I6643" s="196" t="s">
        <v>19</v>
      </c>
      <c r="J6643" s="196" t="s">
        <v>62</v>
      </c>
      <c r="K6643" s="197">
        <v>38.31</v>
      </c>
      <c r="L6643" s="196" t="s">
        <v>63</v>
      </c>
      <c r="M6643"/>
    </row>
    <row r="6644" spans="1:13" ht="13.5" hidden="1" x14ac:dyDescent="0.25">
      <c r="A6644" s="196" t="s">
        <v>6826</v>
      </c>
      <c r="B6644" s="196" t="s">
        <v>6827</v>
      </c>
      <c r="C6644" s="196" t="s">
        <v>6858</v>
      </c>
      <c r="D6644" s="196" t="s">
        <v>6859</v>
      </c>
      <c r="E6644" s="197" t="s">
        <v>11</v>
      </c>
      <c r="F6644" s="196" t="s">
        <v>11</v>
      </c>
      <c r="G6644" s="196">
        <v>87530</v>
      </c>
      <c r="H6644" s="196" t="s">
        <v>6877</v>
      </c>
      <c r="I6644" s="196" t="s">
        <v>19</v>
      </c>
      <c r="J6644" s="196" t="s">
        <v>62</v>
      </c>
      <c r="K6644" s="197">
        <v>44.05</v>
      </c>
      <c r="L6644" s="196" t="s">
        <v>63</v>
      </c>
      <c r="M6644"/>
    </row>
    <row r="6645" spans="1:13" ht="13.5" hidden="1" x14ac:dyDescent="0.25">
      <c r="A6645" s="196" t="s">
        <v>6826</v>
      </c>
      <c r="B6645" s="196" t="s">
        <v>6827</v>
      </c>
      <c r="C6645" s="196" t="s">
        <v>6858</v>
      </c>
      <c r="D6645" s="196" t="s">
        <v>6859</v>
      </c>
      <c r="E6645" s="197" t="s">
        <v>11</v>
      </c>
      <c r="F6645" s="196" t="s">
        <v>11</v>
      </c>
      <c r="G6645" s="196">
        <v>87531</v>
      </c>
      <c r="H6645" s="196" t="s">
        <v>6878</v>
      </c>
      <c r="I6645" s="196" t="s">
        <v>19</v>
      </c>
      <c r="J6645" s="196" t="s">
        <v>62</v>
      </c>
      <c r="K6645" s="197">
        <v>36.75</v>
      </c>
      <c r="L6645" s="196" t="s">
        <v>63</v>
      </c>
      <c r="M6645"/>
    </row>
    <row r="6646" spans="1:13" ht="13.5" hidden="1" x14ac:dyDescent="0.25">
      <c r="A6646" s="196" t="s">
        <v>6826</v>
      </c>
      <c r="B6646" s="196" t="s">
        <v>6827</v>
      </c>
      <c r="C6646" s="196" t="s">
        <v>6858</v>
      </c>
      <c r="D6646" s="196" t="s">
        <v>6859</v>
      </c>
      <c r="E6646" s="197" t="s">
        <v>11</v>
      </c>
      <c r="F6646" s="196" t="s">
        <v>11</v>
      </c>
      <c r="G6646" s="196">
        <v>87532</v>
      </c>
      <c r="H6646" s="196" t="s">
        <v>6879</v>
      </c>
      <c r="I6646" s="196" t="s">
        <v>19</v>
      </c>
      <c r="J6646" s="196" t="s">
        <v>62</v>
      </c>
      <c r="K6646" s="197">
        <v>42.49</v>
      </c>
      <c r="L6646" s="196" t="s">
        <v>63</v>
      </c>
      <c r="M6646"/>
    </row>
    <row r="6647" spans="1:13" ht="13.5" hidden="1" x14ac:dyDescent="0.25">
      <c r="A6647" s="196" t="s">
        <v>6826</v>
      </c>
      <c r="B6647" s="196" t="s">
        <v>6827</v>
      </c>
      <c r="C6647" s="196" t="s">
        <v>6858</v>
      </c>
      <c r="D6647" s="196" t="s">
        <v>6859</v>
      </c>
      <c r="E6647" s="197" t="s">
        <v>11</v>
      </c>
      <c r="F6647" s="196" t="s">
        <v>11</v>
      </c>
      <c r="G6647" s="196">
        <v>87535</v>
      </c>
      <c r="H6647" s="196" t="s">
        <v>6880</v>
      </c>
      <c r="I6647" s="196" t="s">
        <v>19</v>
      </c>
      <c r="J6647" s="196" t="s">
        <v>62</v>
      </c>
      <c r="K6647" s="197">
        <v>33.549999999999997</v>
      </c>
      <c r="L6647" s="196" t="s">
        <v>63</v>
      </c>
      <c r="M6647"/>
    </row>
    <row r="6648" spans="1:13" ht="13.5" hidden="1" x14ac:dyDescent="0.25">
      <c r="A6648" s="196" t="s">
        <v>6826</v>
      </c>
      <c r="B6648" s="196" t="s">
        <v>6827</v>
      </c>
      <c r="C6648" s="196" t="s">
        <v>6858</v>
      </c>
      <c r="D6648" s="196" t="s">
        <v>6859</v>
      </c>
      <c r="E6648" s="197" t="s">
        <v>11</v>
      </c>
      <c r="F6648" s="196" t="s">
        <v>11</v>
      </c>
      <c r="G6648" s="196">
        <v>87536</v>
      </c>
      <c r="H6648" s="196" t="s">
        <v>6881</v>
      </c>
      <c r="I6648" s="196" t="s">
        <v>19</v>
      </c>
      <c r="J6648" s="196" t="s">
        <v>62</v>
      </c>
      <c r="K6648" s="197">
        <v>39.29</v>
      </c>
      <c r="L6648" s="196" t="s">
        <v>63</v>
      </c>
      <c r="M6648"/>
    </row>
    <row r="6649" spans="1:13" ht="13.5" hidden="1" x14ac:dyDescent="0.25">
      <c r="A6649" s="196" t="s">
        <v>6826</v>
      </c>
      <c r="B6649" s="196" t="s">
        <v>6827</v>
      </c>
      <c r="C6649" s="196" t="s">
        <v>6858</v>
      </c>
      <c r="D6649" s="196" t="s">
        <v>6859</v>
      </c>
      <c r="E6649" s="197" t="s">
        <v>11</v>
      </c>
      <c r="F6649" s="196" t="s">
        <v>11</v>
      </c>
      <c r="G6649" s="196">
        <v>87539</v>
      </c>
      <c r="H6649" s="196" t="s">
        <v>6882</v>
      </c>
      <c r="I6649" s="196" t="s">
        <v>19</v>
      </c>
      <c r="J6649" s="196" t="s">
        <v>62</v>
      </c>
      <c r="K6649" s="197">
        <v>68.28</v>
      </c>
      <c r="L6649" s="196" t="s">
        <v>63</v>
      </c>
      <c r="M6649"/>
    </row>
    <row r="6650" spans="1:13" ht="13.5" hidden="1" x14ac:dyDescent="0.25">
      <c r="A6650" s="196" t="s">
        <v>6826</v>
      </c>
      <c r="B6650" s="196" t="s">
        <v>6827</v>
      </c>
      <c r="C6650" s="196" t="s">
        <v>6858</v>
      </c>
      <c r="D6650" s="196" t="s">
        <v>6859</v>
      </c>
      <c r="E6650" s="197" t="s">
        <v>11</v>
      </c>
      <c r="F6650" s="196" t="s">
        <v>11</v>
      </c>
      <c r="G6650" s="196">
        <v>87543</v>
      </c>
      <c r="H6650" s="196" t="s">
        <v>6883</v>
      </c>
      <c r="I6650" s="196" t="s">
        <v>19</v>
      </c>
      <c r="J6650" s="196" t="s">
        <v>62</v>
      </c>
      <c r="K6650" s="197">
        <v>26.47</v>
      </c>
      <c r="L6650" s="196" t="s">
        <v>63</v>
      </c>
      <c r="M6650"/>
    </row>
    <row r="6651" spans="1:13" ht="13.5" hidden="1" x14ac:dyDescent="0.25">
      <c r="A6651" s="196" t="s">
        <v>6826</v>
      </c>
      <c r="B6651" s="196" t="s">
        <v>6827</v>
      </c>
      <c r="C6651" s="196" t="s">
        <v>6858</v>
      </c>
      <c r="D6651" s="196" t="s">
        <v>6859</v>
      </c>
      <c r="E6651" s="197" t="s">
        <v>11</v>
      </c>
      <c r="F6651" s="196" t="s">
        <v>11</v>
      </c>
      <c r="G6651" s="196">
        <v>87545</v>
      </c>
      <c r="H6651" s="196" t="s">
        <v>6884</v>
      </c>
      <c r="I6651" s="196" t="s">
        <v>19</v>
      </c>
      <c r="J6651" s="196" t="s">
        <v>62</v>
      </c>
      <c r="K6651" s="197">
        <v>32.01</v>
      </c>
      <c r="L6651" s="196" t="s">
        <v>63</v>
      </c>
      <c r="M6651"/>
    </row>
    <row r="6652" spans="1:13" ht="13.5" hidden="1" x14ac:dyDescent="0.25">
      <c r="A6652" s="196" t="s">
        <v>6826</v>
      </c>
      <c r="B6652" s="196" t="s">
        <v>6827</v>
      </c>
      <c r="C6652" s="196" t="s">
        <v>6858</v>
      </c>
      <c r="D6652" s="196" t="s">
        <v>6859</v>
      </c>
      <c r="E6652" s="197" t="s">
        <v>11</v>
      </c>
      <c r="F6652" s="196" t="s">
        <v>11</v>
      </c>
      <c r="G6652" s="196">
        <v>87546</v>
      </c>
      <c r="H6652" s="196" t="s">
        <v>6885</v>
      </c>
      <c r="I6652" s="196" t="s">
        <v>19</v>
      </c>
      <c r="J6652" s="196" t="s">
        <v>62</v>
      </c>
      <c r="K6652" s="197">
        <v>35.67</v>
      </c>
      <c r="L6652" s="196" t="s">
        <v>63</v>
      </c>
      <c r="M6652"/>
    </row>
    <row r="6653" spans="1:13" ht="13.5" hidden="1" x14ac:dyDescent="0.25">
      <c r="A6653" s="196" t="s">
        <v>6826</v>
      </c>
      <c r="B6653" s="196" t="s">
        <v>6827</v>
      </c>
      <c r="C6653" s="196" t="s">
        <v>6858</v>
      </c>
      <c r="D6653" s="196" t="s">
        <v>6859</v>
      </c>
      <c r="E6653" s="197" t="s">
        <v>11</v>
      </c>
      <c r="F6653" s="196" t="s">
        <v>11</v>
      </c>
      <c r="G6653" s="196">
        <v>87547</v>
      </c>
      <c r="H6653" s="196" t="s">
        <v>6886</v>
      </c>
      <c r="I6653" s="196" t="s">
        <v>19</v>
      </c>
      <c r="J6653" s="196" t="s">
        <v>62</v>
      </c>
      <c r="K6653" s="197">
        <v>28.19</v>
      </c>
      <c r="L6653" s="196" t="s">
        <v>63</v>
      </c>
      <c r="M6653"/>
    </row>
    <row r="6654" spans="1:13" ht="13.5" hidden="1" x14ac:dyDescent="0.25">
      <c r="A6654" s="196" t="s">
        <v>6826</v>
      </c>
      <c r="B6654" s="196" t="s">
        <v>6827</v>
      </c>
      <c r="C6654" s="196" t="s">
        <v>6858</v>
      </c>
      <c r="D6654" s="196" t="s">
        <v>6859</v>
      </c>
      <c r="E6654" s="197" t="s">
        <v>11</v>
      </c>
      <c r="F6654" s="196" t="s">
        <v>11</v>
      </c>
      <c r="G6654" s="196">
        <v>87548</v>
      </c>
      <c r="H6654" s="196" t="s">
        <v>6887</v>
      </c>
      <c r="I6654" s="196" t="s">
        <v>19</v>
      </c>
      <c r="J6654" s="196" t="s">
        <v>62</v>
      </c>
      <c r="K6654" s="197">
        <v>31.85</v>
      </c>
      <c r="L6654" s="196" t="s">
        <v>63</v>
      </c>
      <c r="M6654"/>
    </row>
    <row r="6655" spans="1:13" ht="13.5" hidden="1" x14ac:dyDescent="0.25">
      <c r="A6655" s="196" t="s">
        <v>6826</v>
      </c>
      <c r="B6655" s="196" t="s">
        <v>6827</v>
      </c>
      <c r="C6655" s="196" t="s">
        <v>6858</v>
      </c>
      <c r="D6655" s="196" t="s">
        <v>6859</v>
      </c>
      <c r="E6655" s="197" t="s">
        <v>11</v>
      </c>
      <c r="F6655" s="196" t="s">
        <v>11</v>
      </c>
      <c r="G6655" s="196">
        <v>87549</v>
      </c>
      <c r="H6655" s="196" t="s">
        <v>6888</v>
      </c>
      <c r="I6655" s="196" t="s">
        <v>19</v>
      </c>
      <c r="J6655" s="196" t="s">
        <v>62</v>
      </c>
      <c r="K6655" s="197">
        <v>26.64</v>
      </c>
      <c r="L6655" s="196" t="s">
        <v>63</v>
      </c>
      <c r="M6655"/>
    </row>
    <row r="6656" spans="1:13" ht="13.5" hidden="1" x14ac:dyDescent="0.25">
      <c r="A6656" s="196" t="s">
        <v>6826</v>
      </c>
      <c r="B6656" s="196" t="s">
        <v>6827</v>
      </c>
      <c r="C6656" s="196" t="s">
        <v>6858</v>
      </c>
      <c r="D6656" s="196" t="s">
        <v>6859</v>
      </c>
      <c r="E6656" s="197" t="s">
        <v>11</v>
      </c>
      <c r="F6656" s="196" t="s">
        <v>11</v>
      </c>
      <c r="G6656" s="196">
        <v>87550</v>
      </c>
      <c r="H6656" s="196" t="s">
        <v>6889</v>
      </c>
      <c r="I6656" s="196" t="s">
        <v>19</v>
      </c>
      <c r="J6656" s="196" t="s">
        <v>62</v>
      </c>
      <c r="K6656" s="197">
        <v>30.3</v>
      </c>
      <c r="L6656" s="196" t="s">
        <v>63</v>
      </c>
      <c r="M6656"/>
    </row>
    <row r="6657" spans="1:13" ht="13.5" hidden="1" x14ac:dyDescent="0.25">
      <c r="A6657" s="196" t="s">
        <v>6826</v>
      </c>
      <c r="B6657" s="196" t="s">
        <v>6827</v>
      </c>
      <c r="C6657" s="196" t="s">
        <v>6858</v>
      </c>
      <c r="D6657" s="196" t="s">
        <v>6859</v>
      </c>
      <c r="E6657" s="197" t="s">
        <v>11</v>
      </c>
      <c r="F6657" s="196" t="s">
        <v>11</v>
      </c>
      <c r="G6657" s="196">
        <v>87553</v>
      </c>
      <c r="H6657" s="196" t="s">
        <v>6890</v>
      </c>
      <c r="I6657" s="196" t="s">
        <v>19</v>
      </c>
      <c r="J6657" s="196" t="s">
        <v>62</v>
      </c>
      <c r="K6657" s="197">
        <v>23.43</v>
      </c>
      <c r="L6657" s="196" t="s">
        <v>63</v>
      </c>
      <c r="M6657"/>
    </row>
    <row r="6658" spans="1:13" ht="13.5" hidden="1" x14ac:dyDescent="0.25">
      <c r="A6658" s="196" t="s">
        <v>6826</v>
      </c>
      <c r="B6658" s="196" t="s">
        <v>6827</v>
      </c>
      <c r="C6658" s="196" t="s">
        <v>6858</v>
      </c>
      <c r="D6658" s="196" t="s">
        <v>6859</v>
      </c>
      <c r="E6658" s="197" t="s">
        <v>11</v>
      </c>
      <c r="F6658" s="196" t="s">
        <v>11</v>
      </c>
      <c r="G6658" s="196">
        <v>87554</v>
      </c>
      <c r="H6658" s="196" t="s">
        <v>6891</v>
      </c>
      <c r="I6658" s="196" t="s">
        <v>19</v>
      </c>
      <c r="J6658" s="196" t="s">
        <v>62</v>
      </c>
      <c r="K6658" s="197">
        <v>27.09</v>
      </c>
      <c r="L6658" s="196" t="s">
        <v>63</v>
      </c>
      <c r="M6658"/>
    </row>
    <row r="6659" spans="1:13" ht="13.5" hidden="1" x14ac:dyDescent="0.25">
      <c r="A6659" s="196" t="s">
        <v>6826</v>
      </c>
      <c r="B6659" s="196" t="s">
        <v>6827</v>
      </c>
      <c r="C6659" s="196" t="s">
        <v>6858</v>
      </c>
      <c r="D6659" s="196" t="s">
        <v>6859</v>
      </c>
      <c r="E6659" s="197" t="s">
        <v>11</v>
      </c>
      <c r="F6659" s="196" t="s">
        <v>11</v>
      </c>
      <c r="G6659" s="196">
        <v>87557</v>
      </c>
      <c r="H6659" s="196" t="s">
        <v>6892</v>
      </c>
      <c r="I6659" s="196" t="s">
        <v>19</v>
      </c>
      <c r="J6659" s="196" t="s">
        <v>62</v>
      </c>
      <c r="K6659" s="197">
        <v>45.35</v>
      </c>
      <c r="L6659" s="196" t="s">
        <v>63</v>
      </c>
      <c r="M6659"/>
    </row>
    <row r="6660" spans="1:13" ht="13.5" hidden="1" x14ac:dyDescent="0.25">
      <c r="A6660" s="196" t="s">
        <v>6826</v>
      </c>
      <c r="B6660" s="196" t="s">
        <v>6827</v>
      </c>
      <c r="C6660" s="196" t="s">
        <v>6858</v>
      </c>
      <c r="D6660" s="196" t="s">
        <v>6859</v>
      </c>
      <c r="E6660" s="197" t="s">
        <v>11</v>
      </c>
      <c r="F6660" s="196" t="s">
        <v>11</v>
      </c>
      <c r="G6660" s="196">
        <v>87561</v>
      </c>
      <c r="H6660" s="196" t="s">
        <v>6893</v>
      </c>
      <c r="I6660" s="196" t="s">
        <v>19</v>
      </c>
      <c r="J6660" s="196" t="s">
        <v>62</v>
      </c>
      <c r="K6660" s="197">
        <v>44.68</v>
      </c>
      <c r="L6660" s="196" t="s">
        <v>63</v>
      </c>
      <c r="M6660"/>
    </row>
    <row r="6661" spans="1:13" ht="13.5" hidden="1" x14ac:dyDescent="0.25">
      <c r="A6661" s="196" t="s">
        <v>6826</v>
      </c>
      <c r="B6661" s="196" t="s">
        <v>6827</v>
      </c>
      <c r="C6661" s="196" t="s">
        <v>6858</v>
      </c>
      <c r="D6661" s="196" t="s">
        <v>6859</v>
      </c>
      <c r="E6661" s="197" t="s">
        <v>11</v>
      </c>
      <c r="F6661" s="196" t="s">
        <v>11</v>
      </c>
      <c r="G6661" s="196">
        <v>87775</v>
      </c>
      <c r="H6661" s="196" t="s">
        <v>6894</v>
      </c>
      <c r="I6661" s="196" t="s">
        <v>19</v>
      </c>
      <c r="J6661" s="196" t="s">
        <v>62</v>
      </c>
      <c r="K6661" s="197">
        <v>61.08</v>
      </c>
      <c r="L6661" s="196" t="s">
        <v>63</v>
      </c>
      <c r="M6661"/>
    </row>
    <row r="6662" spans="1:13" ht="13.5" hidden="1" x14ac:dyDescent="0.25">
      <c r="A6662" s="196" t="s">
        <v>6826</v>
      </c>
      <c r="B6662" s="196" t="s">
        <v>6827</v>
      </c>
      <c r="C6662" s="196" t="s">
        <v>6858</v>
      </c>
      <c r="D6662" s="196" t="s">
        <v>6859</v>
      </c>
      <c r="E6662" s="197" t="s">
        <v>11</v>
      </c>
      <c r="F6662" s="196" t="s">
        <v>11</v>
      </c>
      <c r="G6662" s="196">
        <v>87777</v>
      </c>
      <c r="H6662" s="196" t="s">
        <v>6895</v>
      </c>
      <c r="I6662" s="196" t="s">
        <v>19</v>
      </c>
      <c r="J6662" s="196" t="s">
        <v>62</v>
      </c>
      <c r="K6662" s="197">
        <v>67.010000000000005</v>
      </c>
      <c r="L6662" s="196" t="s">
        <v>63</v>
      </c>
      <c r="M6662"/>
    </row>
    <row r="6663" spans="1:13" ht="13.5" hidden="1" x14ac:dyDescent="0.25">
      <c r="A6663" s="196" t="s">
        <v>6826</v>
      </c>
      <c r="B6663" s="196" t="s">
        <v>6827</v>
      </c>
      <c r="C6663" s="196" t="s">
        <v>6858</v>
      </c>
      <c r="D6663" s="196" t="s">
        <v>6859</v>
      </c>
      <c r="E6663" s="197" t="s">
        <v>11</v>
      </c>
      <c r="F6663" s="196" t="s">
        <v>11</v>
      </c>
      <c r="G6663" s="196">
        <v>87778</v>
      </c>
      <c r="H6663" s="196" t="s">
        <v>6896</v>
      </c>
      <c r="I6663" s="196" t="s">
        <v>19</v>
      </c>
      <c r="J6663" s="196" t="s">
        <v>62</v>
      </c>
      <c r="K6663" s="197">
        <v>96.65</v>
      </c>
      <c r="L6663" s="196" t="s">
        <v>63</v>
      </c>
      <c r="M6663"/>
    </row>
    <row r="6664" spans="1:13" ht="13.5" hidden="1" x14ac:dyDescent="0.25">
      <c r="A6664" s="196" t="s">
        <v>6826</v>
      </c>
      <c r="B6664" s="196" t="s">
        <v>6827</v>
      </c>
      <c r="C6664" s="196" t="s">
        <v>6858</v>
      </c>
      <c r="D6664" s="196" t="s">
        <v>6859</v>
      </c>
      <c r="E6664" s="197" t="s">
        <v>11</v>
      </c>
      <c r="F6664" s="196" t="s">
        <v>11</v>
      </c>
      <c r="G6664" s="196">
        <v>87779</v>
      </c>
      <c r="H6664" s="196" t="s">
        <v>6897</v>
      </c>
      <c r="I6664" s="196" t="s">
        <v>19</v>
      </c>
      <c r="J6664" s="196" t="s">
        <v>62</v>
      </c>
      <c r="K6664" s="197">
        <v>78.5</v>
      </c>
      <c r="L6664" s="196" t="s">
        <v>63</v>
      </c>
      <c r="M6664"/>
    </row>
    <row r="6665" spans="1:13" ht="13.5" hidden="1" x14ac:dyDescent="0.25">
      <c r="A6665" s="196" t="s">
        <v>6826</v>
      </c>
      <c r="B6665" s="196" t="s">
        <v>6827</v>
      </c>
      <c r="C6665" s="196" t="s">
        <v>6858</v>
      </c>
      <c r="D6665" s="196" t="s">
        <v>6859</v>
      </c>
      <c r="E6665" s="197" t="s">
        <v>11</v>
      </c>
      <c r="F6665" s="196" t="s">
        <v>11</v>
      </c>
      <c r="G6665" s="196">
        <v>87781</v>
      </c>
      <c r="H6665" s="196" t="s">
        <v>6898</v>
      </c>
      <c r="I6665" s="196" t="s">
        <v>19</v>
      </c>
      <c r="J6665" s="196" t="s">
        <v>62</v>
      </c>
      <c r="K6665" s="197">
        <v>86.45</v>
      </c>
      <c r="L6665" s="196" t="s">
        <v>63</v>
      </c>
      <c r="M6665"/>
    </row>
    <row r="6666" spans="1:13" ht="13.5" hidden="1" x14ac:dyDescent="0.25">
      <c r="A6666" s="196" t="s">
        <v>6826</v>
      </c>
      <c r="B6666" s="196" t="s">
        <v>6827</v>
      </c>
      <c r="C6666" s="196" t="s">
        <v>6858</v>
      </c>
      <c r="D6666" s="196" t="s">
        <v>6859</v>
      </c>
      <c r="E6666" s="197" t="s">
        <v>11</v>
      </c>
      <c r="F6666" s="196" t="s">
        <v>11</v>
      </c>
      <c r="G6666" s="196">
        <v>87783</v>
      </c>
      <c r="H6666" s="196" t="s">
        <v>6899</v>
      </c>
      <c r="I6666" s="196" t="s">
        <v>19</v>
      </c>
      <c r="J6666" s="196" t="s">
        <v>62</v>
      </c>
      <c r="K6666" s="197">
        <v>126.51</v>
      </c>
      <c r="L6666" s="196" t="s">
        <v>63</v>
      </c>
      <c r="M6666"/>
    </row>
    <row r="6667" spans="1:13" ht="13.5" hidden="1" x14ac:dyDescent="0.25">
      <c r="A6667" s="196" t="s">
        <v>6826</v>
      </c>
      <c r="B6667" s="196" t="s">
        <v>6827</v>
      </c>
      <c r="C6667" s="196" t="s">
        <v>6858</v>
      </c>
      <c r="D6667" s="196" t="s">
        <v>6859</v>
      </c>
      <c r="E6667" s="197" t="s">
        <v>11</v>
      </c>
      <c r="F6667" s="196" t="s">
        <v>11</v>
      </c>
      <c r="G6667" s="196">
        <v>87784</v>
      </c>
      <c r="H6667" s="196" t="s">
        <v>6900</v>
      </c>
      <c r="I6667" s="196" t="s">
        <v>19</v>
      </c>
      <c r="J6667" s="196" t="s">
        <v>62</v>
      </c>
      <c r="K6667" s="197">
        <v>83.95</v>
      </c>
      <c r="L6667" s="196" t="s">
        <v>63</v>
      </c>
      <c r="M6667"/>
    </row>
    <row r="6668" spans="1:13" ht="13.5" hidden="1" x14ac:dyDescent="0.25">
      <c r="A6668" s="196" t="s">
        <v>6826</v>
      </c>
      <c r="B6668" s="196" t="s">
        <v>6827</v>
      </c>
      <c r="C6668" s="196" t="s">
        <v>6858</v>
      </c>
      <c r="D6668" s="196" t="s">
        <v>6859</v>
      </c>
      <c r="E6668" s="197" t="s">
        <v>11</v>
      </c>
      <c r="F6668" s="196" t="s">
        <v>11</v>
      </c>
      <c r="G6668" s="196">
        <v>87786</v>
      </c>
      <c r="H6668" s="196" t="s">
        <v>6901</v>
      </c>
      <c r="I6668" s="196" t="s">
        <v>19</v>
      </c>
      <c r="J6668" s="196" t="s">
        <v>62</v>
      </c>
      <c r="K6668" s="197">
        <v>93.92</v>
      </c>
      <c r="L6668" s="196" t="s">
        <v>63</v>
      </c>
      <c r="M6668"/>
    </row>
    <row r="6669" spans="1:13" ht="13.5" hidden="1" x14ac:dyDescent="0.25">
      <c r="A6669" s="196" t="s">
        <v>6826</v>
      </c>
      <c r="B6669" s="196" t="s">
        <v>6827</v>
      </c>
      <c r="C6669" s="196" t="s">
        <v>6858</v>
      </c>
      <c r="D6669" s="196" t="s">
        <v>6859</v>
      </c>
      <c r="E6669" s="197" t="s">
        <v>11</v>
      </c>
      <c r="F6669" s="196" t="s">
        <v>11</v>
      </c>
      <c r="G6669" s="196">
        <v>87787</v>
      </c>
      <c r="H6669" s="196" t="s">
        <v>6902</v>
      </c>
      <c r="I6669" s="196" t="s">
        <v>19</v>
      </c>
      <c r="J6669" s="196" t="s">
        <v>62</v>
      </c>
      <c r="K6669" s="197">
        <v>145.41</v>
      </c>
      <c r="L6669" s="196" t="s">
        <v>63</v>
      </c>
      <c r="M6669"/>
    </row>
    <row r="6670" spans="1:13" ht="13.5" hidden="1" x14ac:dyDescent="0.25">
      <c r="A6670" s="196" t="s">
        <v>6826</v>
      </c>
      <c r="B6670" s="196" t="s">
        <v>6827</v>
      </c>
      <c r="C6670" s="196" t="s">
        <v>6858</v>
      </c>
      <c r="D6670" s="196" t="s">
        <v>6859</v>
      </c>
      <c r="E6670" s="197" t="s">
        <v>11</v>
      </c>
      <c r="F6670" s="196" t="s">
        <v>11</v>
      </c>
      <c r="G6670" s="196">
        <v>87788</v>
      </c>
      <c r="H6670" s="196" t="s">
        <v>6903</v>
      </c>
      <c r="I6670" s="196" t="s">
        <v>19</v>
      </c>
      <c r="J6670" s="196" t="s">
        <v>62</v>
      </c>
      <c r="K6670" s="197">
        <v>100.27</v>
      </c>
      <c r="L6670" s="196" t="s">
        <v>63</v>
      </c>
      <c r="M6670"/>
    </row>
    <row r="6671" spans="1:13" ht="13.5" hidden="1" x14ac:dyDescent="0.25">
      <c r="A6671" s="196" t="s">
        <v>6826</v>
      </c>
      <c r="B6671" s="196" t="s">
        <v>6827</v>
      </c>
      <c r="C6671" s="196" t="s">
        <v>6858</v>
      </c>
      <c r="D6671" s="196" t="s">
        <v>6859</v>
      </c>
      <c r="E6671" s="197" t="s">
        <v>11</v>
      </c>
      <c r="F6671" s="196" t="s">
        <v>11</v>
      </c>
      <c r="G6671" s="196">
        <v>87791</v>
      </c>
      <c r="H6671" s="196" t="s">
        <v>6904</v>
      </c>
      <c r="I6671" s="196" t="s">
        <v>19</v>
      </c>
      <c r="J6671" s="196" t="s">
        <v>62</v>
      </c>
      <c r="K6671" s="197">
        <v>160.37</v>
      </c>
      <c r="L6671" s="196" t="s">
        <v>63</v>
      </c>
      <c r="M6671"/>
    </row>
    <row r="6672" spans="1:13" ht="13.5" hidden="1" x14ac:dyDescent="0.25">
      <c r="A6672" s="196" t="s">
        <v>6826</v>
      </c>
      <c r="B6672" s="196" t="s">
        <v>6827</v>
      </c>
      <c r="C6672" s="196" t="s">
        <v>6858</v>
      </c>
      <c r="D6672" s="196" t="s">
        <v>6859</v>
      </c>
      <c r="E6672" s="197" t="s">
        <v>11</v>
      </c>
      <c r="F6672" s="196" t="s">
        <v>11</v>
      </c>
      <c r="G6672" s="196">
        <v>87792</v>
      </c>
      <c r="H6672" s="196" t="s">
        <v>6905</v>
      </c>
      <c r="I6672" s="196" t="s">
        <v>19</v>
      </c>
      <c r="J6672" s="196" t="s">
        <v>62</v>
      </c>
      <c r="K6672" s="197">
        <v>43.34</v>
      </c>
      <c r="L6672" s="196" t="s">
        <v>63</v>
      </c>
      <c r="M6672"/>
    </row>
    <row r="6673" spans="1:13" ht="13.5" hidden="1" x14ac:dyDescent="0.25">
      <c r="A6673" s="196" t="s">
        <v>6826</v>
      </c>
      <c r="B6673" s="196" t="s">
        <v>6827</v>
      </c>
      <c r="C6673" s="196" t="s">
        <v>6858</v>
      </c>
      <c r="D6673" s="196" t="s">
        <v>6859</v>
      </c>
      <c r="E6673" s="197" t="s">
        <v>11</v>
      </c>
      <c r="F6673" s="196" t="s">
        <v>11</v>
      </c>
      <c r="G6673" s="196">
        <v>87794</v>
      </c>
      <c r="H6673" s="196" t="s">
        <v>6906</v>
      </c>
      <c r="I6673" s="196" t="s">
        <v>19</v>
      </c>
      <c r="J6673" s="196" t="s">
        <v>62</v>
      </c>
      <c r="K6673" s="197">
        <v>48.87</v>
      </c>
      <c r="L6673" s="196" t="s">
        <v>63</v>
      </c>
      <c r="M6673"/>
    </row>
    <row r="6674" spans="1:13" ht="13.5" hidden="1" x14ac:dyDescent="0.25">
      <c r="A6674" s="196" t="s">
        <v>6826</v>
      </c>
      <c r="B6674" s="196" t="s">
        <v>6827</v>
      </c>
      <c r="C6674" s="196" t="s">
        <v>6858</v>
      </c>
      <c r="D6674" s="196" t="s">
        <v>6859</v>
      </c>
      <c r="E6674" s="197" t="s">
        <v>11</v>
      </c>
      <c r="F6674" s="196" t="s">
        <v>11</v>
      </c>
      <c r="G6674" s="196">
        <v>87795</v>
      </c>
      <c r="H6674" s="196" t="s">
        <v>6907</v>
      </c>
      <c r="I6674" s="196" t="s">
        <v>19</v>
      </c>
      <c r="J6674" s="196" t="s">
        <v>62</v>
      </c>
      <c r="K6674" s="197">
        <v>77.819999999999993</v>
      </c>
      <c r="L6674" s="196" t="s">
        <v>63</v>
      </c>
      <c r="M6674"/>
    </row>
    <row r="6675" spans="1:13" ht="13.5" hidden="1" x14ac:dyDescent="0.25">
      <c r="A6675" s="196" t="s">
        <v>6826</v>
      </c>
      <c r="B6675" s="196" t="s">
        <v>6827</v>
      </c>
      <c r="C6675" s="196" t="s">
        <v>6858</v>
      </c>
      <c r="D6675" s="196" t="s">
        <v>6859</v>
      </c>
      <c r="E6675" s="197" t="s">
        <v>11</v>
      </c>
      <c r="F6675" s="196" t="s">
        <v>11</v>
      </c>
      <c r="G6675" s="196">
        <v>87797</v>
      </c>
      <c r="H6675" s="196" t="s">
        <v>6908</v>
      </c>
      <c r="I6675" s="196" t="s">
        <v>19</v>
      </c>
      <c r="J6675" s="196" t="s">
        <v>62</v>
      </c>
      <c r="K6675" s="197">
        <v>60.46</v>
      </c>
      <c r="L6675" s="196" t="s">
        <v>63</v>
      </c>
      <c r="M6675"/>
    </row>
    <row r="6676" spans="1:13" ht="13.5" hidden="1" x14ac:dyDescent="0.25">
      <c r="A6676" s="196" t="s">
        <v>6826</v>
      </c>
      <c r="B6676" s="196" t="s">
        <v>6827</v>
      </c>
      <c r="C6676" s="196" t="s">
        <v>6858</v>
      </c>
      <c r="D6676" s="196" t="s">
        <v>6859</v>
      </c>
      <c r="E6676" s="197" t="s">
        <v>11</v>
      </c>
      <c r="F6676" s="196" t="s">
        <v>11</v>
      </c>
      <c r="G6676" s="196">
        <v>87799</v>
      </c>
      <c r="H6676" s="196" t="s">
        <v>6909</v>
      </c>
      <c r="I6676" s="196" t="s">
        <v>19</v>
      </c>
      <c r="J6676" s="196" t="s">
        <v>62</v>
      </c>
      <c r="K6676" s="197">
        <v>67.89</v>
      </c>
      <c r="L6676" s="196" t="s">
        <v>63</v>
      </c>
      <c r="M6676"/>
    </row>
    <row r="6677" spans="1:13" ht="13.5" hidden="1" x14ac:dyDescent="0.25">
      <c r="A6677" s="196" t="s">
        <v>6826</v>
      </c>
      <c r="B6677" s="196" t="s">
        <v>6827</v>
      </c>
      <c r="C6677" s="196" t="s">
        <v>6858</v>
      </c>
      <c r="D6677" s="196" t="s">
        <v>6859</v>
      </c>
      <c r="E6677" s="197" t="s">
        <v>11</v>
      </c>
      <c r="F6677" s="196" t="s">
        <v>11</v>
      </c>
      <c r="G6677" s="196">
        <v>87800</v>
      </c>
      <c r="H6677" s="196" t="s">
        <v>6910</v>
      </c>
      <c r="I6677" s="196" t="s">
        <v>19</v>
      </c>
      <c r="J6677" s="196" t="s">
        <v>62</v>
      </c>
      <c r="K6677" s="197">
        <v>106.39</v>
      </c>
      <c r="L6677" s="196" t="s">
        <v>63</v>
      </c>
      <c r="M6677"/>
    </row>
    <row r="6678" spans="1:13" ht="13.5" hidden="1" x14ac:dyDescent="0.25">
      <c r="A6678" s="196" t="s">
        <v>6826</v>
      </c>
      <c r="B6678" s="196" t="s">
        <v>6827</v>
      </c>
      <c r="C6678" s="196" t="s">
        <v>6858</v>
      </c>
      <c r="D6678" s="196" t="s">
        <v>6859</v>
      </c>
      <c r="E6678" s="197" t="s">
        <v>11</v>
      </c>
      <c r="F6678" s="196" t="s">
        <v>11</v>
      </c>
      <c r="G6678" s="196">
        <v>87801</v>
      </c>
      <c r="H6678" s="196" t="s">
        <v>6911</v>
      </c>
      <c r="I6678" s="196" t="s">
        <v>19</v>
      </c>
      <c r="J6678" s="196" t="s">
        <v>62</v>
      </c>
      <c r="K6678" s="197">
        <v>65.56</v>
      </c>
      <c r="L6678" s="196" t="s">
        <v>63</v>
      </c>
      <c r="M6678"/>
    </row>
    <row r="6679" spans="1:13" ht="13.5" hidden="1" x14ac:dyDescent="0.25">
      <c r="A6679" s="196" t="s">
        <v>6826</v>
      </c>
      <c r="B6679" s="196" t="s">
        <v>6827</v>
      </c>
      <c r="C6679" s="196" t="s">
        <v>6858</v>
      </c>
      <c r="D6679" s="196" t="s">
        <v>6859</v>
      </c>
      <c r="E6679" s="197" t="s">
        <v>11</v>
      </c>
      <c r="F6679" s="196" t="s">
        <v>11</v>
      </c>
      <c r="G6679" s="196">
        <v>87803</v>
      </c>
      <c r="H6679" s="196" t="s">
        <v>6912</v>
      </c>
      <c r="I6679" s="196" t="s">
        <v>19</v>
      </c>
      <c r="J6679" s="196" t="s">
        <v>62</v>
      </c>
      <c r="K6679" s="197">
        <v>74.87</v>
      </c>
      <c r="L6679" s="196" t="s">
        <v>63</v>
      </c>
      <c r="M6679"/>
    </row>
    <row r="6680" spans="1:13" ht="13.5" hidden="1" x14ac:dyDescent="0.25">
      <c r="A6680" s="196" t="s">
        <v>6826</v>
      </c>
      <c r="B6680" s="196" t="s">
        <v>6827</v>
      </c>
      <c r="C6680" s="196" t="s">
        <v>6858</v>
      </c>
      <c r="D6680" s="196" t="s">
        <v>6859</v>
      </c>
      <c r="E6680" s="197" t="s">
        <v>11</v>
      </c>
      <c r="F6680" s="196" t="s">
        <v>11</v>
      </c>
      <c r="G6680" s="196">
        <v>87804</v>
      </c>
      <c r="H6680" s="196" t="s">
        <v>6913</v>
      </c>
      <c r="I6680" s="196" t="s">
        <v>19</v>
      </c>
      <c r="J6680" s="196" t="s">
        <v>62</v>
      </c>
      <c r="K6680" s="197">
        <v>124.05</v>
      </c>
      <c r="L6680" s="196" t="s">
        <v>63</v>
      </c>
      <c r="M6680"/>
    </row>
    <row r="6681" spans="1:13" ht="13.5" hidden="1" x14ac:dyDescent="0.25">
      <c r="A6681" s="196" t="s">
        <v>6826</v>
      </c>
      <c r="B6681" s="196" t="s">
        <v>6827</v>
      </c>
      <c r="C6681" s="196" t="s">
        <v>6858</v>
      </c>
      <c r="D6681" s="196" t="s">
        <v>6859</v>
      </c>
      <c r="E6681" s="197" t="s">
        <v>11</v>
      </c>
      <c r="F6681" s="196" t="s">
        <v>11</v>
      </c>
      <c r="G6681" s="196">
        <v>87805</v>
      </c>
      <c r="H6681" s="196" t="s">
        <v>6914</v>
      </c>
      <c r="I6681" s="196" t="s">
        <v>19</v>
      </c>
      <c r="J6681" s="196" t="s">
        <v>62</v>
      </c>
      <c r="K6681" s="197">
        <v>71.569999999999993</v>
      </c>
      <c r="L6681" s="196" t="s">
        <v>63</v>
      </c>
      <c r="M6681"/>
    </row>
    <row r="6682" spans="1:13" ht="13.5" hidden="1" x14ac:dyDescent="0.25">
      <c r="A6682" s="196" t="s">
        <v>6826</v>
      </c>
      <c r="B6682" s="196" t="s">
        <v>6827</v>
      </c>
      <c r="C6682" s="196" t="s">
        <v>6858</v>
      </c>
      <c r="D6682" s="196" t="s">
        <v>6859</v>
      </c>
      <c r="E6682" s="197" t="s">
        <v>11</v>
      </c>
      <c r="F6682" s="196" t="s">
        <v>11</v>
      </c>
      <c r="G6682" s="196">
        <v>87807</v>
      </c>
      <c r="H6682" s="196" t="s">
        <v>6915</v>
      </c>
      <c r="I6682" s="196" t="s">
        <v>19</v>
      </c>
      <c r="J6682" s="196" t="s">
        <v>62</v>
      </c>
      <c r="K6682" s="197">
        <v>81.83</v>
      </c>
      <c r="L6682" s="196" t="s">
        <v>63</v>
      </c>
      <c r="M6682"/>
    </row>
    <row r="6683" spans="1:13" ht="13.5" hidden="1" x14ac:dyDescent="0.25">
      <c r="A6683" s="196" t="s">
        <v>6826</v>
      </c>
      <c r="B6683" s="196" t="s">
        <v>6827</v>
      </c>
      <c r="C6683" s="196" t="s">
        <v>6858</v>
      </c>
      <c r="D6683" s="196" t="s">
        <v>6859</v>
      </c>
      <c r="E6683" s="197" t="s">
        <v>11</v>
      </c>
      <c r="F6683" s="196" t="s">
        <v>11</v>
      </c>
      <c r="G6683" s="196">
        <v>87808</v>
      </c>
      <c r="H6683" s="196" t="s">
        <v>6916</v>
      </c>
      <c r="I6683" s="196" t="s">
        <v>19</v>
      </c>
      <c r="J6683" s="196" t="s">
        <v>62</v>
      </c>
      <c r="K6683" s="197">
        <v>132</v>
      </c>
      <c r="L6683" s="196" t="s">
        <v>63</v>
      </c>
      <c r="M6683"/>
    </row>
    <row r="6684" spans="1:13" ht="13.5" hidden="1" x14ac:dyDescent="0.25">
      <c r="A6684" s="196" t="s">
        <v>6826</v>
      </c>
      <c r="B6684" s="196" t="s">
        <v>6827</v>
      </c>
      <c r="C6684" s="196" t="s">
        <v>6858</v>
      </c>
      <c r="D6684" s="196" t="s">
        <v>6859</v>
      </c>
      <c r="E6684" s="197" t="s">
        <v>11</v>
      </c>
      <c r="F6684" s="196" t="s">
        <v>11</v>
      </c>
      <c r="G6684" s="196">
        <v>87809</v>
      </c>
      <c r="H6684" s="196" t="s">
        <v>6917</v>
      </c>
      <c r="I6684" s="196" t="s">
        <v>19</v>
      </c>
      <c r="J6684" s="196" t="s">
        <v>62</v>
      </c>
      <c r="K6684" s="197">
        <v>91.52</v>
      </c>
      <c r="L6684" s="196" t="s">
        <v>63</v>
      </c>
      <c r="M6684"/>
    </row>
    <row r="6685" spans="1:13" ht="13.5" hidden="1" x14ac:dyDescent="0.25">
      <c r="A6685" s="196" t="s">
        <v>6826</v>
      </c>
      <c r="B6685" s="196" t="s">
        <v>6827</v>
      </c>
      <c r="C6685" s="196" t="s">
        <v>6858</v>
      </c>
      <c r="D6685" s="196" t="s">
        <v>6859</v>
      </c>
      <c r="E6685" s="197" t="s">
        <v>11</v>
      </c>
      <c r="F6685" s="196" t="s">
        <v>11</v>
      </c>
      <c r="G6685" s="196">
        <v>87811</v>
      </c>
      <c r="H6685" s="196" t="s">
        <v>6918</v>
      </c>
      <c r="I6685" s="196" t="s">
        <v>19</v>
      </c>
      <c r="J6685" s="196" t="s">
        <v>62</v>
      </c>
      <c r="K6685" s="197">
        <v>97.05</v>
      </c>
      <c r="L6685" s="196" t="s">
        <v>63</v>
      </c>
      <c r="M6685"/>
    </row>
    <row r="6686" spans="1:13" ht="13.5" hidden="1" x14ac:dyDescent="0.25">
      <c r="A6686" s="196" t="s">
        <v>6826</v>
      </c>
      <c r="B6686" s="196" t="s">
        <v>6827</v>
      </c>
      <c r="C6686" s="196" t="s">
        <v>6858</v>
      </c>
      <c r="D6686" s="196" t="s">
        <v>6859</v>
      </c>
      <c r="E6686" s="197" t="s">
        <v>11</v>
      </c>
      <c r="F6686" s="196" t="s">
        <v>11</v>
      </c>
      <c r="G6686" s="196">
        <v>87812</v>
      </c>
      <c r="H6686" s="196" t="s">
        <v>6919</v>
      </c>
      <c r="I6686" s="196" t="s">
        <v>19</v>
      </c>
      <c r="J6686" s="196" t="s">
        <v>62</v>
      </c>
      <c r="K6686" s="197">
        <v>121.34</v>
      </c>
      <c r="L6686" s="196" t="s">
        <v>63</v>
      </c>
      <c r="M6686"/>
    </row>
    <row r="6687" spans="1:13" ht="13.5" hidden="1" x14ac:dyDescent="0.25">
      <c r="A6687" s="196" t="s">
        <v>6826</v>
      </c>
      <c r="B6687" s="196" t="s">
        <v>6827</v>
      </c>
      <c r="C6687" s="196" t="s">
        <v>6858</v>
      </c>
      <c r="D6687" s="196" t="s">
        <v>6859</v>
      </c>
      <c r="E6687" s="197" t="s">
        <v>11</v>
      </c>
      <c r="F6687" s="196" t="s">
        <v>11</v>
      </c>
      <c r="G6687" s="196">
        <v>87813</v>
      </c>
      <c r="H6687" s="196" t="s">
        <v>6920</v>
      </c>
      <c r="I6687" s="196" t="s">
        <v>19</v>
      </c>
      <c r="J6687" s="196" t="s">
        <v>62</v>
      </c>
      <c r="K6687" s="197">
        <v>108.64</v>
      </c>
      <c r="L6687" s="196" t="s">
        <v>63</v>
      </c>
      <c r="M6687"/>
    </row>
    <row r="6688" spans="1:13" ht="13.5" hidden="1" x14ac:dyDescent="0.25">
      <c r="A6688" s="196" t="s">
        <v>6826</v>
      </c>
      <c r="B6688" s="196" t="s">
        <v>6827</v>
      </c>
      <c r="C6688" s="196" t="s">
        <v>6858</v>
      </c>
      <c r="D6688" s="196" t="s">
        <v>6859</v>
      </c>
      <c r="E6688" s="197" t="s">
        <v>11</v>
      </c>
      <c r="F6688" s="196" t="s">
        <v>11</v>
      </c>
      <c r="G6688" s="196">
        <v>87815</v>
      </c>
      <c r="H6688" s="196" t="s">
        <v>6921</v>
      </c>
      <c r="I6688" s="196" t="s">
        <v>19</v>
      </c>
      <c r="J6688" s="196" t="s">
        <v>62</v>
      </c>
      <c r="K6688" s="197">
        <v>116.07</v>
      </c>
      <c r="L6688" s="196" t="s">
        <v>63</v>
      </c>
      <c r="M6688"/>
    </row>
    <row r="6689" spans="1:13" ht="13.5" hidden="1" x14ac:dyDescent="0.25">
      <c r="A6689" s="196" t="s">
        <v>6826</v>
      </c>
      <c r="B6689" s="196" t="s">
        <v>6827</v>
      </c>
      <c r="C6689" s="196" t="s">
        <v>6858</v>
      </c>
      <c r="D6689" s="196" t="s">
        <v>6859</v>
      </c>
      <c r="E6689" s="197" t="s">
        <v>11</v>
      </c>
      <c r="F6689" s="196" t="s">
        <v>11</v>
      </c>
      <c r="G6689" s="196">
        <v>87816</v>
      </c>
      <c r="H6689" s="196" t="s">
        <v>6922</v>
      </c>
      <c r="I6689" s="196" t="s">
        <v>19</v>
      </c>
      <c r="J6689" s="196" t="s">
        <v>62</v>
      </c>
      <c r="K6689" s="197">
        <v>149.97999999999999</v>
      </c>
      <c r="L6689" s="196" t="s">
        <v>63</v>
      </c>
      <c r="M6689"/>
    </row>
    <row r="6690" spans="1:13" ht="13.5" hidden="1" x14ac:dyDescent="0.25">
      <c r="A6690" s="196" t="s">
        <v>6826</v>
      </c>
      <c r="B6690" s="196" t="s">
        <v>6827</v>
      </c>
      <c r="C6690" s="196" t="s">
        <v>6858</v>
      </c>
      <c r="D6690" s="196" t="s">
        <v>6859</v>
      </c>
      <c r="E6690" s="197" t="s">
        <v>11</v>
      </c>
      <c r="F6690" s="196" t="s">
        <v>11</v>
      </c>
      <c r="G6690" s="196">
        <v>87817</v>
      </c>
      <c r="H6690" s="196" t="s">
        <v>6923</v>
      </c>
      <c r="I6690" s="196" t="s">
        <v>19</v>
      </c>
      <c r="J6690" s="196" t="s">
        <v>62</v>
      </c>
      <c r="K6690" s="197">
        <v>113.74</v>
      </c>
      <c r="L6690" s="196" t="s">
        <v>63</v>
      </c>
      <c r="M6690"/>
    </row>
    <row r="6691" spans="1:13" ht="13.5" hidden="1" x14ac:dyDescent="0.25">
      <c r="A6691" s="196" t="s">
        <v>6826</v>
      </c>
      <c r="B6691" s="196" t="s">
        <v>6827</v>
      </c>
      <c r="C6691" s="196" t="s">
        <v>6858</v>
      </c>
      <c r="D6691" s="196" t="s">
        <v>6859</v>
      </c>
      <c r="E6691" s="197" t="s">
        <v>11</v>
      </c>
      <c r="F6691" s="196" t="s">
        <v>11</v>
      </c>
      <c r="G6691" s="196">
        <v>87819</v>
      </c>
      <c r="H6691" s="196" t="s">
        <v>6924</v>
      </c>
      <c r="I6691" s="196" t="s">
        <v>19</v>
      </c>
      <c r="J6691" s="196" t="s">
        <v>62</v>
      </c>
      <c r="K6691" s="197">
        <v>123.05</v>
      </c>
      <c r="L6691" s="196" t="s">
        <v>63</v>
      </c>
      <c r="M6691"/>
    </row>
    <row r="6692" spans="1:13" ht="13.5" hidden="1" x14ac:dyDescent="0.25">
      <c r="A6692" s="196" t="s">
        <v>6826</v>
      </c>
      <c r="B6692" s="196" t="s">
        <v>6827</v>
      </c>
      <c r="C6692" s="196" t="s">
        <v>6858</v>
      </c>
      <c r="D6692" s="196" t="s">
        <v>6859</v>
      </c>
      <c r="E6692" s="197" t="s">
        <v>11</v>
      </c>
      <c r="F6692" s="196" t="s">
        <v>11</v>
      </c>
      <c r="G6692" s="196">
        <v>87820</v>
      </c>
      <c r="H6692" s="196" t="s">
        <v>6925</v>
      </c>
      <c r="I6692" s="196" t="s">
        <v>19</v>
      </c>
      <c r="J6692" s="196" t="s">
        <v>62</v>
      </c>
      <c r="K6692" s="197">
        <v>167.64</v>
      </c>
      <c r="L6692" s="196" t="s">
        <v>63</v>
      </c>
      <c r="M6692"/>
    </row>
    <row r="6693" spans="1:13" ht="13.5" hidden="1" x14ac:dyDescent="0.25">
      <c r="A6693" s="196" t="s">
        <v>6826</v>
      </c>
      <c r="B6693" s="196" t="s">
        <v>6827</v>
      </c>
      <c r="C6693" s="196" t="s">
        <v>6858</v>
      </c>
      <c r="D6693" s="196" t="s">
        <v>6859</v>
      </c>
      <c r="E6693" s="197" t="s">
        <v>11</v>
      </c>
      <c r="F6693" s="196" t="s">
        <v>11</v>
      </c>
      <c r="G6693" s="196">
        <v>87821</v>
      </c>
      <c r="H6693" s="196" t="s">
        <v>6926</v>
      </c>
      <c r="I6693" s="196" t="s">
        <v>19</v>
      </c>
      <c r="J6693" s="196" t="s">
        <v>62</v>
      </c>
      <c r="K6693" s="197">
        <v>150.11000000000001</v>
      </c>
      <c r="L6693" s="196" t="s">
        <v>63</v>
      </c>
      <c r="M6693"/>
    </row>
    <row r="6694" spans="1:13" ht="13.5" hidden="1" x14ac:dyDescent="0.25">
      <c r="A6694" s="196" t="s">
        <v>6826</v>
      </c>
      <c r="B6694" s="196" t="s">
        <v>6827</v>
      </c>
      <c r="C6694" s="196" t="s">
        <v>6858</v>
      </c>
      <c r="D6694" s="196" t="s">
        <v>6859</v>
      </c>
      <c r="E6694" s="197" t="s">
        <v>11</v>
      </c>
      <c r="F6694" s="196" t="s">
        <v>11</v>
      </c>
      <c r="G6694" s="196">
        <v>87823</v>
      </c>
      <c r="H6694" s="196" t="s">
        <v>6927</v>
      </c>
      <c r="I6694" s="196" t="s">
        <v>19</v>
      </c>
      <c r="J6694" s="196" t="s">
        <v>62</v>
      </c>
      <c r="K6694" s="197">
        <v>160.37</v>
      </c>
      <c r="L6694" s="196" t="s">
        <v>63</v>
      </c>
      <c r="M6694"/>
    </row>
    <row r="6695" spans="1:13" ht="13.5" hidden="1" x14ac:dyDescent="0.25">
      <c r="A6695" s="196" t="s">
        <v>6826</v>
      </c>
      <c r="B6695" s="196" t="s">
        <v>6827</v>
      </c>
      <c r="C6695" s="196" t="s">
        <v>6858</v>
      </c>
      <c r="D6695" s="196" t="s">
        <v>6859</v>
      </c>
      <c r="E6695" s="197" t="s">
        <v>11</v>
      </c>
      <c r="F6695" s="196" t="s">
        <v>11</v>
      </c>
      <c r="G6695" s="196">
        <v>87824</v>
      </c>
      <c r="H6695" s="196" t="s">
        <v>6928</v>
      </c>
      <c r="I6695" s="196" t="s">
        <v>19</v>
      </c>
      <c r="J6695" s="196" t="s">
        <v>62</v>
      </c>
      <c r="K6695" s="197">
        <v>195.24</v>
      </c>
      <c r="L6695" s="196" t="s">
        <v>63</v>
      </c>
      <c r="M6695"/>
    </row>
    <row r="6696" spans="1:13" ht="13.5" hidden="1" x14ac:dyDescent="0.25">
      <c r="A6696" s="196" t="s">
        <v>6826</v>
      </c>
      <c r="B6696" s="196" t="s">
        <v>6827</v>
      </c>
      <c r="C6696" s="196" t="s">
        <v>6858</v>
      </c>
      <c r="D6696" s="196" t="s">
        <v>6859</v>
      </c>
      <c r="E6696" s="197" t="s">
        <v>11</v>
      </c>
      <c r="F6696" s="196" t="s">
        <v>11</v>
      </c>
      <c r="G6696" s="196">
        <v>87825</v>
      </c>
      <c r="H6696" s="196" t="s">
        <v>6929</v>
      </c>
      <c r="I6696" s="196" t="s">
        <v>19</v>
      </c>
      <c r="J6696" s="196" t="s">
        <v>62</v>
      </c>
      <c r="K6696" s="197">
        <v>83.6</v>
      </c>
      <c r="L6696" s="196" t="s">
        <v>63</v>
      </c>
      <c r="M6696"/>
    </row>
    <row r="6697" spans="1:13" ht="13.5" hidden="1" x14ac:dyDescent="0.25">
      <c r="A6697" s="196" t="s">
        <v>6826</v>
      </c>
      <c r="B6697" s="196" t="s">
        <v>6827</v>
      </c>
      <c r="C6697" s="196" t="s">
        <v>6858</v>
      </c>
      <c r="D6697" s="196" t="s">
        <v>6859</v>
      </c>
      <c r="E6697" s="197" t="s">
        <v>11</v>
      </c>
      <c r="F6697" s="196" t="s">
        <v>11</v>
      </c>
      <c r="G6697" s="196">
        <v>87827</v>
      </c>
      <c r="H6697" s="196" t="s">
        <v>6930</v>
      </c>
      <c r="I6697" s="196" t="s">
        <v>19</v>
      </c>
      <c r="J6697" s="196" t="s">
        <v>62</v>
      </c>
      <c r="K6697" s="197">
        <v>90.38</v>
      </c>
      <c r="L6697" s="196" t="s">
        <v>63</v>
      </c>
      <c r="M6697"/>
    </row>
    <row r="6698" spans="1:13" ht="13.5" hidden="1" x14ac:dyDescent="0.25">
      <c r="A6698" s="196" t="s">
        <v>6826</v>
      </c>
      <c r="B6698" s="196" t="s">
        <v>6827</v>
      </c>
      <c r="C6698" s="196" t="s">
        <v>6858</v>
      </c>
      <c r="D6698" s="196" t="s">
        <v>6859</v>
      </c>
      <c r="E6698" s="197" t="s">
        <v>11</v>
      </c>
      <c r="F6698" s="196" t="s">
        <v>11</v>
      </c>
      <c r="G6698" s="196">
        <v>87828</v>
      </c>
      <c r="H6698" s="196" t="s">
        <v>6931</v>
      </c>
      <c r="I6698" s="196" t="s">
        <v>19</v>
      </c>
      <c r="J6698" s="196" t="s">
        <v>62</v>
      </c>
      <c r="K6698" s="197">
        <v>122.86</v>
      </c>
      <c r="L6698" s="196" t="s">
        <v>63</v>
      </c>
      <c r="M6698"/>
    </row>
    <row r="6699" spans="1:13" ht="13.5" hidden="1" x14ac:dyDescent="0.25">
      <c r="A6699" s="196" t="s">
        <v>6826</v>
      </c>
      <c r="B6699" s="196" t="s">
        <v>6827</v>
      </c>
      <c r="C6699" s="196" t="s">
        <v>6858</v>
      </c>
      <c r="D6699" s="196" t="s">
        <v>6859</v>
      </c>
      <c r="E6699" s="197" t="s">
        <v>11</v>
      </c>
      <c r="F6699" s="196" t="s">
        <v>11</v>
      </c>
      <c r="G6699" s="196">
        <v>87829</v>
      </c>
      <c r="H6699" s="196" t="s">
        <v>6932</v>
      </c>
      <c r="I6699" s="196" t="s">
        <v>19</v>
      </c>
      <c r="J6699" s="196" t="s">
        <v>62</v>
      </c>
      <c r="K6699" s="197">
        <v>100.09</v>
      </c>
      <c r="L6699" s="196" t="s">
        <v>63</v>
      </c>
      <c r="M6699"/>
    </row>
    <row r="6700" spans="1:13" ht="13.5" hidden="1" x14ac:dyDescent="0.25">
      <c r="A6700" s="196" t="s">
        <v>6826</v>
      </c>
      <c r="B6700" s="196" t="s">
        <v>6827</v>
      </c>
      <c r="C6700" s="196" t="s">
        <v>6858</v>
      </c>
      <c r="D6700" s="196" t="s">
        <v>6859</v>
      </c>
      <c r="E6700" s="197" t="s">
        <v>11</v>
      </c>
      <c r="F6700" s="196" t="s">
        <v>11</v>
      </c>
      <c r="G6700" s="196">
        <v>87831</v>
      </c>
      <c r="H6700" s="196" t="s">
        <v>6933</v>
      </c>
      <c r="I6700" s="196" t="s">
        <v>19</v>
      </c>
      <c r="J6700" s="196" t="s">
        <v>62</v>
      </c>
      <c r="K6700" s="197">
        <v>109.17</v>
      </c>
      <c r="L6700" s="196" t="s">
        <v>63</v>
      </c>
      <c r="M6700"/>
    </row>
    <row r="6701" spans="1:13" ht="13.5" hidden="1" x14ac:dyDescent="0.25">
      <c r="A6701" s="196" t="s">
        <v>6826</v>
      </c>
      <c r="B6701" s="196" t="s">
        <v>6827</v>
      </c>
      <c r="C6701" s="196" t="s">
        <v>6858</v>
      </c>
      <c r="D6701" s="196" t="s">
        <v>6859</v>
      </c>
      <c r="E6701" s="197" t="s">
        <v>11</v>
      </c>
      <c r="F6701" s="196" t="s">
        <v>11</v>
      </c>
      <c r="G6701" s="196">
        <v>87832</v>
      </c>
      <c r="H6701" s="196" t="s">
        <v>6934</v>
      </c>
      <c r="I6701" s="196" t="s">
        <v>19</v>
      </c>
      <c r="J6701" s="196" t="s">
        <v>62</v>
      </c>
      <c r="K6701" s="197">
        <v>153.72999999999999</v>
      </c>
      <c r="L6701" s="196" t="s">
        <v>63</v>
      </c>
      <c r="M6701"/>
    </row>
    <row r="6702" spans="1:13" ht="13.5" hidden="1" x14ac:dyDescent="0.25">
      <c r="A6702" s="196" t="s">
        <v>6826</v>
      </c>
      <c r="B6702" s="196" t="s">
        <v>6827</v>
      </c>
      <c r="C6702" s="196" t="s">
        <v>6858</v>
      </c>
      <c r="D6702" s="196" t="s">
        <v>6859</v>
      </c>
      <c r="E6702" s="197" t="s">
        <v>11</v>
      </c>
      <c r="F6702" s="196" t="s">
        <v>11</v>
      </c>
      <c r="G6702" s="196">
        <v>87838</v>
      </c>
      <c r="H6702" s="196" t="s">
        <v>6935</v>
      </c>
      <c r="I6702" s="196" t="s">
        <v>19</v>
      </c>
      <c r="J6702" s="196" t="s">
        <v>62</v>
      </c>
      <c r="K6702" s="197">
        <v>199.88</v>
      </c>
      <c r="L6702" s="196" t="s">
        <v>63</v>
      </c>
      <c r="M6702"/>
    </row>
    <row r="6703" spans="1:13" ht="13.5" hidden="1" x14ac:dyDescent="0.25">
      <c r="A6703" s="196" t="s">
        <v>6826</v>
      </c>
      <c r="B6703" s="196" t="s">
        <v>6827</v>
      </c>
      <c r="C6703" s="196" t="s">
        <v>6858</v>
      </c>
      <c r="D6703" s="196" t="s">
        <v>6859</v>
      </c>
      <c r="E6703" s="197" t="s">
        <v>11</v>
      </c>
      <c r="F6703" s="196" t="s">
        <v>11</v>
      </c>
      <c r="G6703" s="196">
        <v>87839</v>
      </c>
      <c r="H6703" s="196" t="s">
        <v>6936</v>
      </c>
      <c r="I6703" s="196" t="s">
        <v>19</v>
      </c>
      <c r="J6703" s="196" t="s">
        <v>62</v>
      </c>
      <c r="K6703" s="197">
        <v>144.81</v>
      </c>
      <c r="L6703" s="196" t="s">
        <v>63</v>
      </c>
      <c r="M6703"/>
    </row>
    <row r="6704" spans="1:13" ht="13.5" hidden="1" x14ac:dyDescent="0.25">
      <c r="A6704" s="196" t="s">
        <v>6826</v>
      </c>
      <c r="B6704" s="196" t="s">
        <v>6827</v>
      </c>
      <c r="C6704" s="196" t="s">
        <v>6858</v>
      </c>
      <c r="D6704" s="196" t="s">
        <v>6859</v>
      </c>
      <c r="E6704" s="197" t="s">
        <v>11</v>
      </c>
      <c r="F6704" s="196" t="s">
        <v>11</v>
      </c>
      <c r="G6704" s="196">
        <v>87840</v>
      </c>
      <c r="H6704" s="196" t="s">
        <v>6937</v>
      </c>
      <c r="I6704" s="196" t="s">
        <v>19</v>
      </c>
      <c r="J6704" s="196" t="s">
        <v>62</v>
      </c>
      <c r="K6704" s="197">
        <v>191.22</v>
      </c>
      <c r="L6704" s="196" t="s">
        <v>63</v>
      </c>
      <c r="M6704"/>
    </row>
    <row r="6705" spans="1:13" ht="13.5" hidden="1" x14ac:dyDescent="0.25">
      <c r="A6705" s="196" t="s">
        <v>6826</v>
      </c>
      <c r="B6705" s="196" t="s">
        <v>6827</v>
      </c>
      <c r="C6705" s="196" t="s">
        <v>6858</v>
      </c>
      <c r="D6705" s="196" t="s">
        <v>6859</v>
      </c>
      <c r="E6705" s="197" t="s">
        <v>11</v>
      </c>
      <c r="F6705" s="196" t="s">
        <v>11</v>
      </c>
      <c r="G6705" s="196">
        <v>87841</v>
      </c>
      <c r="H6705" s="196" t="s">
        <v>6938</v>
      </c>
      <c r="I6705" s="196" t="s">
        <v>19</v>
      </c>
      <c r="J6705" s="196" t="s">
        <v>62</v>
      </c>
      <c r="K6705" s="197">
        <v>136.72999999999999</v>
      </c>
      <c r="L6705" s="196" t="s">
        <v>63</v>
      </c>
      <c r="M6705"/>
    </row>
    <row r="6706" spans="1:13" ht="13.5" hidden="1" x14ac:dyDescent="0.25">
      <c r="A6706" s="196" t="s">
        <v>6826</v>
      </c>
      <c r="B6706" s="196" t="s">
        <v>6827</v>
      </c>
      <c r="C6706" s="196" t="s">
        <v>6858</v>
      </c>
      <c r="D6706" s="196" t="s">
        <v>6859</v>
      </c>
      <c r="E6706" s="197" t="s">
        <v>11</v>
      </c>
      <c r="F6706" s="196" t="s">
        <v>11</v>
      </c>
      <c r="G6706" s="196">
        <v>87850</v>
      </c>
      <c r="H6706" s="196" t="s">
        <v>6939</v>
      </c>
      <c r="I6706" s="196" t="s">
        <v>19</v>
      </c>
      <c r="J6706" s="196" t="s">
        <v>62</v>
      </c>
      <c r="K6706" s="197">
        <v>216.93</v>
      </c>
      <c r="L6706" s="196" t="s">
        <v>63</v>
      </c>
      <c r="M6706"/>
    </row>
    <row r="6707" spans="1:13" ht="13.5" hidden="1" x14ac:dyDescent="0.25">
      <c r="A6707" s="196" t="s">
        <v>6826</v>
      </c>
      <c r="B6707" s="196" t="s">
        <v>6827</v>
      </c>
      <c r="C6707" s="196" t="s">
        <v>6858</v>
      </c>
      <c r="D6707" s="196" t="s">
        <v>6859</v>
      </c>
      <c r="E6707" s="197" t="s">
        <v>11</v>
      </c>
      <c r="F6707" s="196" t="s">
        <v>11</v>
      </c>
      <c r="G6707" s="196">
        <v>87851</v>
      </c>
      <c r="H6707" s="196" t="s">
        <v>6940</v>
      </c>
      <c r="I6707" s="196" t="s">
        <v>19</v>
      </c>
      <c r="J6707" s="196" t="s">
        <v>62</v>
      </c>
      <c r="K6707" s="197">
        <v>161.87</v>
      </c>
      <c r="L6707" s="196" t="s">
        <v>63</v>
      </c>
      <c r="M6707"/>
    </row>
    <row r="6708" spans="1:13" ht="13.5" hidden="1" x14ac:dyDescent="0.25">
      <c r="A6708" s="196" t="s">
        <v>6826</v>
      </c>
      <c r="B6708" s="196" t="s">
        <v>6827</v>
      </c>
      <c r="C6708" s="196" t="s">
        <v>6858</v>
      </c>
      <c r="D6708" s="196" t="s">
        <v>6859</v>
      </c>
      <c r="E6708" s="197" t="s">
        <v>11</v>
      </c>
      <c r="F6708" s="196" t="s">
        <v>11</v>
      </c>
      <c r="G6708" s="196">
        <v>87852</v>
      </c>
      <c r="H6708" s="196" t="s">
        <v>6941</v>
      </c>
      <c r="I6708" s="196" t="s">
        <v>19</v>
      </c>
      <c r="J6708" s="196" t="s">
        <v>62</v>
      </c>
      <c r="K6708" s="197">
        <v>207.57</v>
      </c>
      <c r="L6708" s="196" t="s">
        <v>63</v>
      </c>
      <c r="M6708"/>
    </row>
    <row r="6709" spans="1:13" ht="13.5" hidden="1" x14ac:dyDescent="0.25">
      <c r="A6709" s="196" t="s">
        <v>6826</v>
      </c>
      <c r="B6709" s="196" t="s">
        <v>6827</v>
      </c>
      <c r="C6709" s="196" t="s">
        <v>6858</v>
      </c>
      <c r="D6709" s="196" t="s">
        <v>6859</v>
      </c>
      <c r="E6709" s="197" t="s">
        <v>11</v>
      </c>
      <c r="F6709" s="196" t="s">
        <v>11</v>
      </c>
      <c r="G6709" s="196">
        <v>87853</v>
      </c>
      <c r="H6709" s="196" t="s">
        <v>6942</v>
      </c>
      <c r="I6709" s="196" t="s">
        <v>19</v>
      </c>
      <c r="J6709" s="196" t="s">
        <v>62</v>
      </c>
      <c r="K6709" s="197">
        <v>153.07</v>
      </c>
      <c r="L6709" s="196" t="s">
        <v>63</v>
      </c>
      <c r="M6709"/>
    </row>
    <row r="6710" spans="1:13" ht="13.5" hidden="1" x14ac:dyDescent="0.25">
      <c r="A6710" s="196" t="s">
        <v>6826</v>
      </c>
      <c r="B6710" s="196" t="s">
        <v>6827</v>
      </c>
      <c r="C6710" s="196" t="s">
        <v>6858</v>
      </c>
      <c r="D6710" s="196" t="s">
        <v>6859</v>
      </c>
      <c r="E6710" s="197" t="s">
        <v>11</v>
      </c>
      <c r="F6710" s="196" t="s">
        <v>11</v>
      </c>
      <c r="G6710" s="196">
        <v>90406</v>
      </c>
      <c r="H6710" s="196" t="s">
        <v>6943</v>
      </c>
      <c r="I6710" s="196" t="s">
        <v>19</v>
      </c>
      <c r="J6710" s="196" t="s">
        <v>62</v>
      </c>
      <c r="K6710" s="197">
        <v>46.77</v>
      </c>
      <c r="L6710" s="196" t="s">
        <v>63</v>
      </c>
      <c r="M6710"/>
    </row>
    <row r="6711" spans="1:13" ht="13.5" hidden="1" x14ac:dyDescent="0.25">
      <c r="A6711" s="196" t="s">
        <v>6826</v>
      </c>
      <c r="B6711" s="196" t="s">
        <v>6827</v>
      </c>
      <c r="C6711" s="196" t="s">
        <v>6858</v>
      </c>
      <c r="D6711" s="196" t="s">
        <v>6859</v>
      </c>
      <c r="E6711" s="197" t="s">
        <v>11</v>
      </c>
      <c r="F6711" s="196" t="s">
        <v>11</v>
      </c>
      <c r="G6711" s="196">
        <v>90408</v>
      </c>
      <c r="H6711" s="196" t="s">
        <v>6944</v>
      </c>
      <c r="I6711" s="196" t="s">
        <v>19</v>
      </c>
      <c r="J6711" s="196" t="s">
        <v>62</v>
      </c>
      <c r="K6711" s="197">
        <v>35.61</v>
      </c>
      <c r="L6711" s="196" t="s">
        <v>63</v>
      </c>
      <c r="M6711"/>
    </row>
    <row r="6712" spans="1:13" ht="13.5" hidden="1" x14ac:dyDescent="0.25">
      <c r="A6712" s="196" t="s">
        <v>6826</v>
      </c>
      <c r="B6712" s="196" t="s">
        <v>6827</v>
      </c>
      <c r="C6712" s="196" t="s">
        <v>6858</v>
      </c>
      <c r="D6712" s="196" t="s">
        <v>6859</v>
      </c>
      <c r="E6712" s="197" t="s">
        <v>11</v>
      </c>
      <c r="F6712" s="196" t="s">
        <v>11</v>
      </c>
      <c r="G6712" s="196">
        <v>104203</v>
      </c>
      <c r="H6712" s="196" t="s">
        <v>6945</v>
      </c>
      <c r="I6712" s="196" t="s">
        <v>19</v>
      </c>
      <c r="J6712" s="196" t="s">
        <v>62</v>
      </c>
      <c r="K6712" s="197">
        <v>64.47</v>
      </c>
      <c r="L6712" s="196" t="s">
        <v>63</v>
      </c>
      <c r="M6712"/>
    </row>
    <row r="6713" spans="1:13" ht="13.5" hidden="1" x14ac:dyDescent="0.25">
      <c r="A6713" s="196" t="s">
        <v>6826</v>
      </c>
      <c r="B6713" s="196" t="s">
        <v>6827</v>
      </c>
      <c r="C6713" s="196" t="s">
        <v>6858</v>
      </c>
      <c r="D6713" s="196" t="s">
        <v>6859</v>
      </c>
      <c r="E6713" s="197" t="s">
        <v>11</v>
      </c>
      <c r="F6713" s="196" t="s">
        <v>11</v>
      </c>
      <c r="G6713" s="196">
        <v>104204</v>
      </c>
      <c r="H6713" s="196" t="s">
        <v>6946</v>
      </c>
      <c r="I6713" s="196" t="s">
        <v>19</v>
      </c>
      <c r="J6713" s="196" t="s">
        <v>62</v>
      </c>
      <c r="K6713" s="197">
        <v>83.13</v>
      </c>
      <c r="L6713" s="196" t="s">
        <v>63</v>
      </c>
      <c r="M6713"/>
    </row>
    <row r="6714" spans="1:13" ht="13.5" hidden="1" x14ac:dyDescent="0.25">
      <c r="A6714" s="196" t="s">
        <v>6826</v>
      </c>
      <c r="B6714" s="196" t="s">
        <v>6827</v>
      </c>
      <c r="C6714" s="196" t="s">
        <v>6858</v>
      </c>
      <c r="D6714" s="196" t="s">
        <v>6859</v>
      </c>
      <c r="E6714" s="197" t="s">
        <v>11</v>
      </c>
      <c r="F6714" s="196" t="s">
        <v>11</v>
      </c>
      <c r="G6714" s="196">
        <v>104205</v>
      </c>
      <c r="H6714" s="196" t="s">
        <v>6947</v>
      </c>
      <c r="I6714" s="196" t="s">
        <v>19</v>
      </c>
      <c r="J6714" s="196" t="s">
        <v>62</v>
      </c>
      <c r="K6714" s="197">
        <v>89.27</v>
      </c>
      <c r="L6714" s="196" t="s">
        <v>63</v>
      </c>
      <c r="M6714"/>
    </row>
    <row r="6715" spans="1:13" ht="13.5" hidden="1" x14ac:dyDescent="0.25">
      <c r="A6715" s="196" t="s">
        <v>6826</v>
      </c>
      <c r="B6715" s="196" t="s">
        <v>6827</v>
      </c>
      <c r="C6715" s="196" t="s">
        <v>6858</v>
      </c>
      <c r="D6715" s="196" t="s">
        <v>6859</v>
      </c>
      <c r="E6715" s="197" t="s">
        <v>11</v>
      </c>
      <c r="F6715" s="196" t="s">
        <v>11</v>
      </c>
      <c r="G6715" s="196">
        <v>104206</v>
      </c>
      <c r="H6715" s="196" t="s">
        <v>6948</v>
      </c>
      <c r="I6715" s="196" t="s">
        <v>19</v>
      </c>
      <c r="J6715" s="196" t="s">
        <v>62</v>
      </c>
      <c r="K6715" s="197">
        <v>98.71</v>
      </c>
      <c r="L6715" s="196" t="s">
        <v>63</v>
      </c>
      <c r="M6715"/>
    </row>
    <row r="6716" spans="1:13" ht="13.5" hidden="1" x14ac:dyDescent="0.25">
      <c r="A6716" s="196" t="s">
        <v>6826</v>
      </c>
      <c r="B6716" s="196" t="s">
        <v>6827</v>
      </c>
      <c r="C6716" s="196" t="s">
        <v>6858</v>
      </c>
      <c r="D6716" s="196" t="s">
        <v>6859</v>
      </c>
      <c r="E6716" s="197" t="s">
        <v>11</v>
      </c>
      <c r="F6716" s="196" t="s">
        <v>11</v>
      </c>
      <c r="G6716" s="196">
        <v>104207</v>
      </c>
      <c r="H6716" s="196" t="s">
        <v>6949</v>
      </c>
      <c r="I6716" s="196" t="s">
        <v>19</v>
      </c>
      <c r="J6716" s="196" t="s">
        <v>62</v>
      </c>
      <c r="K6716" s="197">
        <v>46.06</v>
      </c>
      <c r="L6716" s="196" t="s">
        <v>63</v>
      </c>
      <c r="M6716"/>
    </row>
    <row r="6717" spans="1:13" ht="13.5" hidden="1" x14ac:dyDescent="0.25">
      <c r="A6717" s="196" t="s">
        <v>6826</v>
      </c>
      <c r="B6717" s="196" t="s">
        <v>6827</v>
      </c>
      <c r="C6717" s="196" t="s">
        <v>6858</v>
      </c>
      <c r="D6717" s="196" t="s">
        <v>6859</v>
      </c>
      <c r="E6717" s="197" t="s">
        <v>11</v>
      </c>
      <c r="F6717" s="196" t="s">
        <v>11</v>
      </c>
      <c r="G6717" s="196">
        <v>104208</v>
      </c>
      <c r="H6717" s="196" t="s">
        <v>6950</v>
      </c>
      <c r="I6717" s="196" t="s">
        <v>19</v>
      </c>
      <c r="J6717" s="196" t="s">
        <v>62</v>
      </c>
      <c r="K6717" s="197">
        <v>64.3</v>
      </c>
      <c r="L6717" s="196" t="s">
        <v>63</v>
      </c>
      <c r="M6717"/>
    </row>
    <row r="6718" spans="1:13" ht="13.5" hidden="1" x14ac:dyDescent="0.25">
      <c r="A6718" s="196" t="s">
        <v>6826</v>
      </c>
      <c r="B6718" s="196" t="s">
        <v>6827</v>
      </c>
      <c r="C6718" s="196" t="s">
        <v>6858</v>
      </c>
      <c r="D6718" s="196" t="s">
        <v>6859</v>
      </c>
      <c r="E6718" s="197" t="s">
        <v>11</v>
      </c>
      <c r="F6718" s="196" t="s">
        <v>11</v>
      </c>
      <c r="G6718" s="196">
        <v>104209</v>
      </c>
      <c r="H6718" s="196" t="s">
        <v>6951</v>
      </c>
      <c r="I6718" s="196" t="s">
        <v>19</v>
      </c>
      <c r="J6718" s="196" t="s">
        <v>62</v>
      </c>
      <c r="K6718" s="197">
        <v>70.09</v>
      </c>
      <c r="L6718" s="196" t="s">
        <v>63</v>
      </c>
      <c r="M6718"/>
    </row>
    <row r="6719" spans="1:13" ht="13.5" hidden="1" x14ac:dyDescent="0.25">
      <c r="A6719" s="196" t="s">
        <v>6826</v>
      </c>
      <c r="B6719" s="196" t="s">
        <v>6827</v>
      </c>
      <c r="C6719" s="196" t="s">
        <v>6858</v>
      </c>
      <c r="D6719" s="196" t="s">
        <v>6859</v>
      </c>
      <c r="E6719" s="197" t="s">
        <v>11</v>
      </c>
      <c r="F6719" s="196" t="s">
        <v>11</v>
      </c>
      <c r="G6719" s="196">
        <v>104210</v>
      </c>
      <c r="H6719" s="196" t="s">
        <v>6952</v>
      </c>
      <c r="I6719" s="196" t="s">
        <v>19</v>
      </c>
      <c r="J6719" s="196" t="s">
        <v>62</v>
      </c>
      <c r="K6719" s="197">
        <v>71.959999999999994</v>
      </c>
      <c r="L6719" s="196" t="s">
        <v>63</v>
      </c>
      <c r="M6719"/>
    </row>
    <row r="6720" spans="1:13" ht="13.5" hidden="1" x14ac:dyDescent="0.25">
      <c r="A6720" s="196" t="s">
        <v>6826</v>
      </c>
      <c r="B6720" s="196" t="s">
        <v>6827</v>
      </c>
      <c r="C6720" s="196" t="s">
        <v>6858</v>
      </c>
      <c r="D6720" s="196" t="s">
        <v>6859</v>
      </c>
      <c r="E6720" s="197" t="s">
        <v>11</v>
      </c>
      <c r="F6720" s="196" t="s">
        <v>11</v>
      </c>
      <c r="G6720" s="196">
        <v>104211</v>
      </c>
      <c r="H6720" s="196" t="s">
        <v>6953</v>
      </c>
      <c r="I6720" s="196" t="s">
        <v>19</v>
      </c>
      <c r="J6720" s="196" t="s">
        <v>62</v>
      </c>
      <c r="K6720" s="197">
        <v>96.2</v>
      </c>
      <c r="L6720" s="196" t="s">
        <v>63</v>
      </c>
      <c r="M6720"/>
    </row>
    <row r="6721" spans="1:13" ht="13.5" hidden="1" x14ac:dyDescent="0.25">
      <c r="A6721" s="196" t="s">
        <v>6826</v>
      </c>
      <c r="B6721" s="196" t="s">
        <v>6827</v>
      </c>
      <c r="C6721" s="196" t="s">
        <v>6858</v>
      </c>
      <c r="D6721" s="196" t="s">
        <v>6859</v>
      </c>
      <c r="E6721" s="197" t="s">
        <v>11</v>
      </c>
      <c r="F6721" s="196" t="s">
        <v>11</v>
      </c>
      <c r="G6721" s="196">
        <v>104212</v>
      </c>
      <c r="H6721" s="196" t="s">
        <v>6954</v>
      </c>
      <c r="I6721" s="196" t="s">
        <v>19</v>
      </c>
      <c r="J6721" s="196" t="s">
        <v>62</v>
      </c>
      <c r="K6721" s="197">
        <v>114.51</v>
      </c>
      <c r="L6721" s="196" t="s">
        <v>63</v>
      </c>
      <c r="M6721"/>
    </row>
    <row r="6722" spans="1:13" ht="13.5" hidden="1" x14ac:dyDescent="0.25">
      <c r="A6722" s="196" t="s">
        <v>6826</v>
      </c>
      <c r="B6722" s="196" t="s">
        <v>6827</v>
      </c>
      <c r="C6722" s="196" t="s">
        <v>6858</v>
      </c>
      <c r="D6722" s="196" t="s">
        <v>6859</v>
      </c>
      <c r="E6722" s="197" t="s">
        <v>11</v>
      </c>
      <c r="F6722" s="196" t="s">
        <v>11</v>
      </c>
      <c r="G6722" s="196">
        <v>104213</v>
      </c>
      <c r="H6722" s="196" t="s">
        <v>6955</v>
      </c>
      <c r="I6722" s="196" t="s">
        <v>19</v>
      </c>
      <c r="J6722" s="196" t="s">
        <v>62</v>
      </c>
      <c r="K6722" s="197">
        <v>120.3</v>
      </c>
      <c r="L6722" s="196" t="s">
        <v>63</v>
      </c>
      <c r="M6722"/>
    </row>
    <row r="6723" spans="1:13" ht="13.5" hidden="1" x14ac:dyDescent="0.25">
      <c r="A6723" s="196" t="s">
        <v>6826</v>
      </c>
      <c r="B6723" s="196" t="s">
        <v>6827</v>
      </c>
      <c r="C6723" s="196" t="s">
        <v>6858</v>
      </c>
      <c r="D6723" s="196" t="s">
        <v>6859</v>
      </c>
      <c r="E6723" s="197" t="s">
        <v>11</v>
      </c>
      <c r="F6723" s="196" t="s">
        <v>11</v>
      </c>
      <c r="G6723" s="196">
        <v>104214</v>
      </c>
      <c r="H6723" s="196" t="s">
        <v>6956</v>
      </c>
      <c r="I6723" s="196" t="s">
        <v>19</v>
      </c>
      <c r="J6723" s="196" t="s">
        <v>62</v>
      </c>
      <c r="K6723" s="197">
        <v>144.63999999999999</v>
      </c>
      <c r="L6723" s="196" t="s">
        <v>63</v>
      </c>
      <c r="M6723"/>
    </row>
    <row r="6724" spans="1:13" ht="13.5" hidden="1" x14ac:dyDescent="0.25">
      <c r="A6724" s="196" t="s">
        <v>6826</v>
      </c>
      <c r="B6724" s="196" t="s">
        <v>6827</v>
      </c>
      <c r="C6724" s="196" t="s">
        <v>6858</v>
      </c>
      <c r="D6724" s="196" t="s">
        <v>6859</v>
      </c>
      <c r="E6724" s="197" t="s">
        <v>11</v>
      </c>
      <c r="F6724" s="196" t="s">
        <v>11</v>
      </c>
      <c r="G6724" s="196">
        <v>104215</v>
      </c>
      <c r="H6724" s="196" t="s">
        <v>6957</v>
      </c>
      <c r="I6724" s="196" t="s">
        <v>19</v>
      </c>
      <c r="J6724" s="196" t="s">
        <v>62</v>
      </c>
      <c r="K6724" s="197">
        <v>87.97</v>
      </c>
      <c r="L6724" s="196" t="s">
        <v>63</v>
      </c>
      <c r="M6724"/>
    </row>
    <row r="6725" spans="1:13" ht="13.5" hidden="1" x14ac:dyDescent="0.25">
      <c r="A6725" s="196" t="s">
        <v>6826</v>
      </c>
      <c r="B6725" s="196" t="s">
        <v>6827</v>
      </c>
      <c r="C6725" s="196" t="s">
        <v>6858</v>
      </c>
      <c r="D6725" s="196" t="s">
        <v>6859</v>
      </c>
      <c r="E6725" s="197" t="s">
        <v>11</v>
      </c>
      <c r="F6725" s="196" t="s">
        <v>11</v>
      </c>
      <c r="G6725" s="196">
        <v>104216</v>
      </c>
      <c r="H6725" s="196" t="s">
        <v>6958</v>
      </c>
      <c r="I6725" s="196" t="s">
        <v>19</v>
      </c>
      <c r="J6725" s="196" t="s">
        <v>62</v>
      </c>
      <c r="K6725" s="197">
        <v>105.52</v>
      </c>
      <c r="L6725" s="196" t="s">
        <v>63</v>
      </c>
      <c r="M6725"/>
    </row>
    <row r="6726" spans="1:13" ht="13.5" hidden="1" x14ac:dyDescent="0.25">
      <c r="A6726" s="196" t="s">
        <v>6826</v>
      </c>
      <c r="B6726" s="196" t="s">
        <v>6827</v>
      </c>
      <c r="C6726" s="196" t="s">
        <v>6858</v>
      </c>
      <c r="D6726" s="196" t="s">
        <v>6859</v>
      </c>
      <c r="E6726" s="197" t="s">
        <v>11</v>
      </c>
      <c r="F6726" s="196" t="s">
        <v>11</v>
      </c>
      <c r="G6726" s="196">
        <v>104217</v>
      </c>
      <c r="H6726" s="196" t="s">
        <v>6959</v>
      </c>
      <c r="I6726" s="196" t="s">
        <v>19</v>
      </c>
      <c r="J6726" s="196" t="s">
        <v>62</v>
      </c>
      <c r="K6726" s="197">
        <v>56.18</v>
      </c>
      <c r="L6726" s="196" t="s">
        <v>63</v>
      </c>
      <c r="M6726"/>
    </row>
    <row r="6727" spans="1:13" ht="13.5" hidden="1" x14ac:dyDescent="0.25">
      <c r="A6727" s="196" t="s">
        <v>6826</v>
      </c>
      <c r="B6727" s="196" t="s">
        <v>6827</v>
      </c>
      <c r="C6727" s="196" t="s">
        <v>6858</v>
      </c>
      <c r="D6727" s="196" t="s">
        <v>6859</v>
      </c>
      <c r="E6727" s="197" t="s">
        <v>11</v>
      </c>
      <c r="F6727" s="196" t="s">
        <v>11</v>
      </c>
      <c r="G6727" s="196">
        <v>104218</v>
      </c>
      <c r="H6727" s="196" t="s">
        <v>6960</v>
      </c>
      <c r="I6727" s="196" t="s">
        <v>19</v>
      </c>
      <c r="J6727" s="196" t="s">
        <v>62</v>
      </c>
      <c r="K6727" s="197">
        <v>62.11</v>
      </c>
      <c r="L6727" s="196" t="s">
        <v>63</v>
      </c>
      <c r="M6727"/>
    </row>
    <row r="6728" spans="1:13" ht="13.5" hidden="1" x14ac:dyDescent="0.25">
      <c r="A6728" s="196" t="s">
        <v>6826</v>
      </c>
      <c r="B6728" s="196" t="s">
        <v>6827</v>
      </c>
      <c r="C6728" s="196" t="s">
        <v>6858</v>
      </c>
      <c r="D6728" s="196" t="s">
        <v>6859</v>
      </c>
      <c r="E6728" s="197" t="s">
        <v>11</v>
      </c>
      <c r="F6728" s="196" t="s">
        <v>11</v>
      </c>
      <c r="G6728" s="196">
        <v>104219</v>
      </c>
      <c r="H6728" s="196" t="s">
        <v>6961</v>
      </c>
      <c r="I6728" s="196" t="s">
        <v>19</v>
      </c>
      <c r="J6728" s="196" t="s">
        <v>62</v>
      </c>
      <c r="K6728" s="197">
        <v>92.23</v>
      </c>
      <c r="L6728" s="196" t="s">
        <v>63</v>
      </c>
      <c r="M6728"/>
    </row>
    <row r="6729" spans="1:13" ht="13.5" hidden="1" x14ac:dyDescent="0.25">
      <c r="A6729" s="196" t="s">
        <v>6826</v>
      </c>
      <c r="B6729" s="196" t="s">
        <v>6827</v>
      </c>
      <c r="C6729" s="196" t="s">
        <v>6858</v>
      </c>
      <c r="D6729" s="196" t="s">
        <v>6859</v>
      </c>
      <c r="E6729" s="197" t="s">
        <v>11</v>
      </c>
      <c r="F6729" s="196" t="s">
        <v>11</v>
      </c>
      <c r="G6729" s="196">
        <v>104220</v>
      </c>
      <c r="H6729" s="196" t="s">
        <v>6962</v>
      </c>
      <c r="I6729" s="196" t="s">
        <v>19</v>
      </c>
      <c r="J6729" s="196" t="s">
        <v>62</v>
      </c>
      <c r="K6729" s="197">
        <v>59.41</v>
      </c>
      <c r="L6729" s="196" t="s">
        <v>63</v>
      </c>
      <c r="M6729"/>
    </row>
    <row r="6730" spans="1:13" ht="13.5" hidden="1" x14ac:dyDescent="0.25">
      <c r="A6730" s="196" t="s">
        <v>6826</v>
      </c>
      <c r="B6730" s="196" t="s">
        <v>6827</v>
      </c>
      <c r="C6730" s="196" t="s">
        <v>6858</v>
      </c>
      <c r="D6730" s="196" t="s">
        <v>6859</v>
      </c>
      <c r="E6730" s="197" t="s">
        <v>11</v>
      </c>
      <c r="F6730" s="196" t="s">
        <v>11</v>
      </c>
      <c r="G6730" s="196">
        <v>104221</v>
      </c>
      <c r="H6730" s="196" t="s">
        <v>6963</v>
      </c>
      <c r="I6730" s="196" t="s">
        <v>19</v>
      </c>
      <c r="J6730" s="196" t="s">
        <v>62</v>
      </c>
      <c r="K6730" s="197">
        <v>72.2</v>
      </c>
      <c r="L6730" s="196" t="s">
        <v>63</v>
      </c>
      <c r="M6730"/>
    </row>
    <row r="6731" spans="1:13" ht="13.5" hidden="1" x14ac:dyDescent="0.25">
      <c r="A6731" s="196" t="s">
        <v>6826</v>
      </c>
      <c r="B6731" s="196" t="s">
        <v>6827</v>
      </c>
      <c r="C6731" s="196" t="s">
        <v>6858</v>
      </c>
      <c r="D6731" s="196" t="s">
        <v>6859</v>
      </c>
      <c r="E6731" s="197" t="s">
        <v>11</v>
      </c>
      <c r="F6731" s="196" t="s">
        <v>11</v>
      </c>
      <c r="G6731" s="196">
        <v>104222</v>
      </c>
      <c r="H6731" s="196" t="s">
        <v>6964</v>
      </c>
      <c r="I6731" s="196" t="s">
        <v>19</v>
      </c>
      <c r="J6731" s="196" t="s">
        <v>62</v>
      </c>
      <c r="K6731" s="197">
        <v>80.150000000000006</v>
      </c>
      <c r="L6731" s="196" t="s">
        <v>63</v>
      </c>
      <c r="M6731"/>
    </row>
    <row r="6732" spans="1:13" ht="13.5" hidden="1" x14ac:dyDescent="0.25">
      <c r="A6732" s="196" t="s">
        <v>6826</v>
      </c>
      <c r="B6732" s="196" t="s">
        <v>6827</v>
      </c>
      <c r="C6732" s="196" t="s">
        <v>6858</v>
      </c>
      <c r="D6732" s="196" t="s">
        <v>6859</v>
      </c>
      <c r="E6732" s="197" t="s">
        <v>11</v>
      </c>
      <c r="F6732" s="196" t="s">
        <v>11</v>
      </c>
      <c r="G6732" s="196">
        <v>104223</v>
      </c>
      <c r="H6732" s="196" t="s">
        <v>6965</v>
      </c>
      <c r="I6732" s="196" t="s">
        <v>19</v>
      </c>
      <c r="J6732" s="196" t="s">
        <v>62</v>
      </c>
      <c r="K6732" s="197">
        <v>120.77</v>
      </c>
      <c r="L6732" s="196" t="s">
        <v>63</v>
      </c>
      <c r="M6732"/>
    </row>
    <row r="6733" spans="1:13" ht="13.5" hidden="1" x14ac:dyDescent="0.25">
      <c r="A6733" s="196" t="s">
        <v>6826</v>
      </c>
      <c r="B6733" s="196" t="s">
        <v>6827</v>
      </c>
      <c r="C6733" s="196" t="s">
        <v>6858</v>
      </c>
      <c r="D6733" s="196" t="s">
        <v>6859</v>
      </c>
      <c r="E6733" s="197" t="s">
        <v>11</v>
      </c>
      <c r="F6733" s="196" t="s">
        <v>11</v>
      </c>
      <c r="G6733" s="196">
        <v>104224</v>
      </c>
      <c r="H6733" s="196" t="s">
        <v>6966</v>
      </c>
      <c r="I6733" s="196" t="s">
        <v>19</v>
      </c>
      <c r="J6733" s="196" t="s">
        <v>62</v>
      </c>
      <c r="K6733" s="197">
        <v>76.56</v>
      </c>
      <c r="L6733" s="196" t="s">
        <v>63</v>
      </c>
      <c r="M6733"/>
    </row>
    <row r="6734" spans="1:13" ht="13.5" hidden="1" x14ac:dyDescent="0.25">
      <c r="A6734" s="196" t="s">
        <v>6826</v>
      </c>
      <c r="B6734" s="196" t="s">
        <v>6827</v>
      </c>
      <c r="C6734" s="196" t="s">
        <v>6858</v>
      </c>
      <c r="D6734" s="196" t="s">
        <v>6859</v>
      </c>
      <c r="E6734" s="197" t="s">
        <v>11</v>
      </c>
      <c r="F6734" s="196" t="s">
        <v>11</v>
      </c>
      <c r="G6734" s="196">
        <v>104225</v>
      </c>
      <c r="H6734" s="196" t="s">
        <v>6967</v>
      </c>
      <c r="I6734" s="196" t="s">
        <v>19</v>
      </c>
      <c r="J6734" s="196" t="s">
        <v>62</v>
      </c>
      <c r="K6734" s="197">
        <v>77.650000000000006</v>
      </c>
      <c r="L6734" s="196" t="s">
        <v>63</v>
      </c>
      <c r="M6734"/>
    </row>
    <row r="6735" spans="1:13" ht="13.5" hidden="1" x14ac:dyDescent="0.25">
      <c r="A6735" s="196" t="s">
        <v>6826</v>
      </c>
      <c r="B6735" s="196" t="s">
        <v>6827</v>
      </c>
      <c r="C6735" s="196" t="s">
        <v>6858</v>
      </c>
      <c r="D6735" s="196" t="s">
        <v>6859</v>
      </c>
      <c r="E6735" s="197" t="s">
        <v>11</v>
      </c>
      <c r="F6735" s="196" t="s">
        <v>11</v>
      </c>
      <c r="G6735" s="196">
        <v>104226</v>
      </c>
      <c r="H6735" s="196" t="s">
        <v>6968</v>
      </c>
      <c r="I6735" s="196" t="s">
        <v>19</v>
      </c>
      <c r="J6735" s="196" t="s">
        <v>62</v>
      </c>
      <c r="K6735" s="197">
        <v>87.62</v>
      </c>
      <c r="L6735" s="196" t="s">
        <v>63</v>
      </c>
      <c r="M6735"/>
    </row>
    <row r="6736" spans="1:13" ht="13.5" hidden="1" x14ac:dyDescent="0.25">
      <c r="A6736" s="196" t="s">
        <v>6826</v>
      </c>
      <c r="B6736" s="196" t="s">
        <v>6827</v>
      </c>
      <c r="C6736" s="196" t="s">
        <v>6858</v>
      </c>
      <c r="D6736" s="196" t="s">
        <v>6859</v>
      </c>
      <c r="E6736" s="197" t="s">
        <v>11</v>
      </c>
      <c r="F6736" s="196" t="s">
        <v>11</v>
      </c>
      <c r="G6736" s="196">
        <v>104227</v>
      </c>
      <c r="H6736" s="196" t="s">
        <v>6969</v>
      </c>
      <c r="I6736" s="196" t="s">
        <v>19</v>
      </c>
      <c r="J6736" s="196" t="s">
        <v>62</v>
      </c>
      <c r="K6736" s="197">
        <v>139.66999999999999</v>
      </c>
      <c r="L6736" s="196" t="s">
        <v>63</v>
      </c>
      <c r="M6736"/>
    </row>
    <row r="6737" spans="1:13" ht="13.5" hidden="1" x14ac:dyDescent="0.25">
      <c r="A6737" s="196" t="s">
        <v>6826</v>
      </c>
      <c r="B6737" s="196" t="s">
        <v>6827</v>
      </c>
      <c r="C6737" s="196" t="s">
        <v>6858</v>
      </c>
      <c r="D6737" s="196" t="s">
        <v>6859</v>
      </c>
      <c r="E6737" s="197" t="s">
        <v>11</v>
      </c>
      <c r="F6737" s="196" t="s">
        <v>11</v>
      </c>
      <c r="G6737" s="196">
        <v>104228</v>
      </c>
      <c r="H6737" s="196" t="s">
        <v>6970</v>
      </c>
      <c r="I6737" s="196" t="s">
        <v>19</v>
      </c>
      <c r="J6737" s="196" t="s">
        <v>62</v>
      </c>
      <c r="K6737" s="197">
        <v>82.7</v>
      </c>
      <c r="L6737" s="196" t="s">
        <v>63</v>
      </c>
      <c r="M6737"/>
    </row>
    <row r="6738" spans="1:13" ht="13.5" hidden="1" x14ac:dyDescent="0.25">
      <c r="A6738" s="196" t="s">
        <v>6826</v>
      </c>
      <c r="B6738" s="196" t="s">
        <v>6827</v>
      </c>
      <c r="C6738" s="196" t="s">
        <v>6858</v>
      </c>
      <c r="D6738" s="196" t="s">
        <v>6859</v>
      </c>
      <c r="E6738" s="197" t="s">
        <v>11</v>
      </c>
      <c r="F6738" s="196" t="s">
        <v>11</v>
      </c>
      <c r="G6738" s="196">
        <v>104229</v>
      </c>
      <c r="H6738" s="196" t="s">
        <v>6971</v>
      </c>
      <c r="I6738" s="196" t="s">
        <v>19</v>
      </c>
      <c r="J6738" s="196" t="s">
        <v>62</v>
      </c>
      <c r="K6738" s="197">
        <v>92.45</v>
      </c>
      <c r="L6738" s="196" t="s">
        <v>63</v>
      </c>
      <c r="M6738"/>
    </row>
    <row r="6739" spans="1:13" ht="13.5" hidden="1" x14ac:dyDescent="0.25">
      <c r="A6739" s="196" t="s">
        <v>6826</v>
      </c>
      <c r="B6739" s="196" t="s">
        <v>6827</v>
      </c>
      <c r="C6739" s="196" t="s">
        <v>6858</v>
      </c>
      <c r="D6739" s="196" t="s">
        <v>6859</v>
      </c>
      <c r="E6739" s="197" t="s">
        <v>11</v>
      </c>
      <c r="F6739" s="196" t="s">
        <v>11</v>
      </c>
      <c r="G6739" s="196">
        <v>104230</v>
      </c>
      <c r="H6739" s="196" t="s">
        <v>6972</v>
      </c>
      <c r="I6739" s="196" t="s">
        <v>19</v>
      </c>
      <c r="J6739" s="196" t="s">
        <v>62</v>
      </c>
      <c r="K6739" s="197">
        <v>103.42</v>
      </c>
      <c r="L6739" s="196" t="s">
        <v>63</v>
      </c>
      <c r="M6739"/>
    </row>
    <row r="6740" spans="1:13" ht="13.5" hidden="1" x14ac:dyDescent="0.25">
      <c r="A6740" s="196" t="s">
        <v>6826</v>
      </c>
      <c r="B6740" s="196" t="s">
        <v>6827</v>
      </c>
      <c r="C6740" s="196" t="s">
        <v>6858</v>
      </c>
      <c r="D6740" s="196" t="s">
        <v>6859</v>
      </c>
      <c r="E6740" s="197" t="s">
        <v>11</v>
      </c>
      <c r="F6740" s="196" t="s">
        <v>11</v>
      </c>
      <c r="G6740" s="196">
        <v>104231</v>
      </c>
      <c r="H6740" s="196" t="s">
        <v>6973</v>
      </c>
      <c r="I6740" s="196" t="s">
        <v>19</v>
      </c>
      <c r="J6740" s="196" t="s">
        <v>62</v>
      </c>
      <c r="K6740" s="197">
        <v>154.07</v>
      </c>
      <c r="L6740" s="196" t="s">
        <v>63</v>
      </c>
      <c r="M6740"/>
    </row>
    <row r="6741" spans="1:13" ht="13.5" hidden="1" x14ac:dyDescent="0.25">
      <c r="A6741" s="196" t="s">
        <v>6826</v>
      </c>
      <c r="B6741" s="196" t="s">
        <v>6827</v>
      </c>
      <c r="C6741" s="196" t="s">
        <v>6858</v>
      </c>
      <c r="D6741" s="196" t="s">
        <v>6859</v>
      </c>
      <c r="E6741" s="197" t="s">
        <v>11</v>
      </c>
      <c r="F6741" s="196" t="s">
        <v>11</v>
      </c>
      <c r="G6741" s="196">
        <v>104232</v>
      </c>
      <c r="H6741" s="196" t="s">
        <v>6974</v>
      </c>
      <c r="I6741" s="196" t="s">
        <v>19</v>
      </c>
      <c r="J6741" s="196" t="s">
        <v>62</v>
      </c>
      <c r="K6741" s="197">
        <v>91.51</v>
      </c>
      <c r="L6741" s="196" t="s">
        <v>63</v>
      </c>
      <c r="M6741"/>
    </row>
    <row r="6742" spans="1:13" ht="13.5" hidden="1" x14ac:dyDescent="0.25">
      <c r="A6742" s="196" t="s">
        <v>6826</v>
      </c>
      <c r="B6742" s="196" t="s">
        <v>6827</v>
      </c>
      <c r="C6742" s="196" t="s">
        <v>6858</v>
      </c>
      <c r="D6742" s="196" t="s">
        <v>6859</v>
      </c>
      <c r="E6742" s="197" t="s">
        <v>11</v>
      </c>
      <c r="F6742" s="196" t="s">
        <v>11</v>
      </c>
      <c r="G6742" s="196">
        <v>104233</v>
      </c>
      <c r="H6742" s="196" t="s">
        <v>6975</v>
      </c>
      <c r="I6742" s="196" t="s">
        <v>19</v>
      </c>
      <c r="J6742" s="196" t="s">
        <v>62</v>
      </c>
      <c r="K6742" s="197">
        <v>40.44</v>
      </c>
      <c r="L6742" s="196" t="s">
        <v>63</v>
      </c>
      <c r="M6742"/>
    </row>
    <row r="6743" spans="1:13" ht="13.5" hidden="1" x14ac:dyDescent="0.25">
      <c r="A6743" s="196" t="s">
        <v>6826</v>
      </c>
      <c r="B6743" s="196" t="s">
        <v>6827</v>
      </c>
      <c r="C6743" s="196" t="s">
        <v>6858</v>
      </c>
      <c r="D6743" s="196" t="s">
        <v>6859</v>
      </c>
      <c r="E6743" s="197" t="s">
        <v>11</v>
      </c>
      <c r="F6743" s="196" t="s">
        <v>11</v>
      </c>
      <c r="G6743" s="196">
        <v>104234</v>
      </c>
      <c r="H6743" s="196" t="s">
        <v>6976</v>
      </c>
      <c r="I6743" s="196" t="s">
        <v>19</v>
      </c>
      <c r="J6743" s="196" t="s">
        <v>62</v>
      </c>
      <c r="K6743" s="197">
        <v>45.97</v>
      </c>
      <c r="L6743" s="196" t="s">
        <v>63</v>
      </c>
      <c r="M6743"/>
    </row>
    <row r="6744" spans="1:13" ht="13.5" hidden="1" x14ac:dyDescent="0.25">
      <c r="A6744" s="196" t="s">
        <v>6826</v>
      </c>
      <c r="B6744" s="196" t="s">
        <v>6827</v>
      </c>
      <c r="C6744" s="196" t="s">
        <v>6858</v>
      </c>
      <c r="D6744" s="196" t="s">
        <v>6859</v>
      </c>
      <c r="E6744" s="197" t="s">
        <v>11</v>
      </c>
      <c r="F6744" s="196" t="s">
        <v>11</v>
      </c>
      <c r="G6744" s="196">
        <v>104235</v>
      </c>
      <c r="H6744" s="196" t="s">
        <v>6977</v>
      </c>
      <c r="I6744" s="196" t="s">
        <v>19</v>
      </c>
      <c r="J6744" s="196" t="s">
        <v>62</v>
      </c>
      <c r="K6744" s="197">
        <v>75.12</v>
      </c>
      <c r="L6744" s="196" t="s">
        <v>63</v>
      </c>
      <c r="M6744"/>
    </row>
    <row r="6745" spans="1:13" ht="13.5" hidden="1" x14ac:dyDescent="0.25">
      <c r="A6745" s="196" t="s">
        <v>6826</v>
      </c>
      <c r="B6745" s="196" t="s">
        <v>6827</v>
      </c>
      <c r="C6745" s="196" t="s">
        <v>6858</v>
      </c>
      <c r="D6745" s="196" t="s">
        <v>6859</v>
      </c>
      <c r="E6745" s="197" t="s">
        <v>11</v>
      </c>
      <c r="F6745" s="196" t="s">
        <v>11</v>
      </c>
      <c r="G6745" s="196">
        <v>104236</v>
      </c>
      <c r="H6745" s="196" t="s">
        <v>6978</v>
      </c>
      <c r="I6745" s="196" t="s">
        <v>19</v>
      </c>
      <c r="J6745" s="196" t="s">
        <v>62</v>
      </c>
      <c r="K6745" s="197">
        <v>42.97</v>
      </c>
      <c r="L6745" s="196" t="s">
        <v>63</v>
      </c>
      <c r="M6745"/>
    </row>
    <row r="6746" spans="1:13" ht="13.5" hidden="1" x14ac:dyDescent="0.25">
      <c r="A6746" s="196" t="s">
        <v>6826</v>
      </c>
      <c r="B6746" s="196" t="s">
        <v>6827</v>
      </c>
      <c r="C6746" s="196" t="s">
        <v>6858</v>
      </c>
      <c r="D6746" s="196" t="s">
        <v>6859</v>
      </c>
      <c r="E6746" s="197" t="s">
        <v>11</v>
      </c>
      <c r="F6746" s="196" t="s">
        <v>11</v>
      </c>
      <c r="G6746" s="196">
        <v>104237</v>
      </c>
      <c r="H6746" s="196" t="s">
        <v>6979</v>
      </c>
      <c r="I6746" s="196" t="s">
        <v>19</v>
      </c>
      <c r="J6746" s="196" t="s">
        <v>62</v>
      </c>
      <c r="K6746" s="197">
        <v>56.17</v>
      </c>
      <c r="L6746" s="196" t="s">
        <v>63</v>
      </c>
      <c r="M6746"/>
    </row>
    <row r="6747" spans="1:13" ht="13.5" hidden="1" x14ac:dyDescent="0.25">
      <c r="A6747" s="196" t="s">
        <v>6826</v>
      </c>
      <c r="B6747" s="196" t="s">
        <v>6827</v>
      </c>
      <c r="C6747" s="196" t="s">
        <v>6858</v>
      </c>
      <c r="D6747" s="196" t="s">
        <v>6859</v>
      </c>
      <c r="E6747" s="197" t="s">
        <v>11</v>
      </c>
      <c r="F6747" s="196" t="s">
        <v>11</v>
      </c>
      <c r="G6747" s="196">
        <v>104238</v>
      </c>
      <c r="H6747" s="196" t="s">
        <v>6980</v>
      </c>
      <c r="I6747" s="196" t="s">
        <v>19</v>
      </c>
      <c r="J6747" s="196" t="s">
        <v>62</v>
      </c>
      <c r="K6747" s="197">
        <v>63.6</v>
      </c>
      <c r="L6747" s="196" t="s">
        <v>63</v>
      </c>
      <c r="M6747"/>
    </row>
    <row r="6748" spans="1:13" ht="13.5" hidden="1" x14ac:dyDescent="0.25">
      <c r="A6748" s="196" t="s">
        <v>6826</v>
      </c>
      <c r="B6748" s="196" t="s">
        <v>6827</v>
      </c>
      <c r="C6748" s="196" t="s">
        <v>6858</v>
      </c>
      <c r="D6748" s="196" t="s">
        <v>6859</v>
      </c>
      <c r="E6748" s="197" t="s">
        <v>11</v>
      </c>
      <c r="F6748" s="196" t="s">
        <v>11</v>
      </c>
      <c r="G6748" s="196">
        <v>104239</v>
      </c>
      <c r="H6748" s="196" t="s">
        <v>6981</v>
      </c>
      <c r="I6748" s="196" t="s">
        <v>19</v>
      </c>
      <c r="J6748" s="196" t="s">
        <v>62</v>
      </c>
      <c r="K6748" s="197">
        <v>102.49</v>
      </c>
      <c r="L6748" s="196" t="s">
        <v>63</v>
      </c>
      <c r="M6748"/>
    </row>
    <row r="6749" spans="1:13" ht="13.5" hidden="1" x14ac:dyDescent="0.25">
      <c r="A6749" s="196" t="s">
        <v>6826</v>
      </c>
      <c r="B6749" s="196" t="s">
        <v>6827</v>
      </c>
      <c r="C6749" s="196" t="s">
        <v>6858</v>
      </c>
      <c r="D6749" s="196" t="s">
        <v>6859</v>
      </c>
      <c r="E6749" s="197" t="s">
        <v>11</v>
      </c>
      <c r="F6749" s="196" t="s">
        <v>11</v>
      </c>
      <c r="G6749" s="196">
        <v>104240</v>
      </c>
      <c r="H6749" s="196" t="s">
        <v>6982</v>
      </c>
      <c r="I6749" s="196" t="s">
        <v>19</v>
      </c>
      <c r="J6749" s="196" t="s">
        <v>62</v>
      </c>
      <c r="K6749" s="197">
        <v>59.84</v>
      </c>
      <c r="L6749" s="196" t="s">
        <v>63</v>
      </c>
      <c r="M6749"/>
    </row>
    <row r="6750" spans="1:13" ht="13.5" hidden="1" x14ac:dyDescent="0.25">
      <c r="A6750" s="196" t="s">
        <v>6826</v>
      </c>
      <c r="B6750" s="196" t="s">
        <v>6827</v>
      </c>
      <c r="C6750" s="196" t="s">
        <v>6858</v>
      </c>
      <c r="D6750" s="196" t="s">
        <v>6859</v>
      </c>
      <c r="E6750" s="197" t="s">
        <v>11</v>
      </c>
      <c r="F6750" s="196" t="s">
        <v>11</v>
      </c>
      <c r="G6750" s="196">
        <v>104241</v>
      </c>
      <c r="H6750" s="196" t="s">
        <v>6983</v>
      </c>
      <c r="I6750" s="196" t="s">
        <v>19</v>
      </c>
      <c r="J6750" s="196" t="s">
        <v>62</v>
      </c>
      <c r="K6750" s="197">
        <v>61.27</v>
      </c>
      <c r="L6750" s="196" t="s">
        <v>63</v>
      </c>
      <c r="M6750"/>
    </row>
    <row r="6751" spans="1:13" ht="13.5" hidden="1" x14ac:dyDescent="0.25">
      <c r="A6751" s="196" t="s">
        <v>6826</v>
      </c>
      <c r="B6751" s="196" t="s">
        <v>6827</v>
      </c>
      <c r="C6751" s="196" t="s">
        <v>6858</v>
      </c>
      <c r="D6751" s="196" t="s">
        <v>6859</v>
      </c>
      <c r="E6751" s="197" t="s">
        <v>11</v>
      </c>
      <c r="F6751" s="196" t="s">
        <v>11</v>
      </c>
      <c r="G6751" s="196">
        <v>104242</v>
      </c>
      <c r="H6751" s="196" t="s">
        <v>6984</v>
      </c>
      <c r="I6751" s="196" t="s">
        <v>19</v>
      </c>
      <c r="J6751" s="196" t="s">
        <v>62</v>
      </c>
      <c r="K6751" s="197">
        <v>70.58</v>
      </c>
      <c r="L6751" s="196" t="s">
        <v>63</v>
      </c>
      <c r="M6751"/>
    </row>
    <row r="6752" spans="1:13" ht="13.5" hidden="1" x14ac:dyDescent="0.25">
      <c r="A6752" s="196" t="s">
        <v>6826</v>
      </c>
      <c r="B6752" s="196" t="s">
        <v>6827</v>
      </c>
      <c r="C6752" s="196" t="s">
        <v>6858</v>
      </c>
      <c r="D6752" s="196" t="s">
        <v>6859</v>
      </c>
      <c r="E6752" s="197" t="s">
        <v>11</v>
      </c>
      <c r="F6752" s="196" t="s">
        <v>11</v>
      </c>
      <c r="G6752" s="196">
        <v>104243</v>
      </c>
      <c r="H6752" s="196" t="s">
        <v>6985</v>
      </c>
      <c r="I6752" s="196" t="s">
        <v>19</v>
      </c>
      <c r="J6752" s="196" t="s">
        <v>62</v>
      </c>
      <c r="K6752" s="197">
        <v>120.15</v>
      </c>
      <c r="L6752" s="196" t="s">
        <v>63</v>
      </c>
      <c r="M6752"/>
    </row>
    <row r="6753" spans="1:13" ht="13.5" hidden="1" x14ac:dyDescent="0.25">
      <c r="A6753" s="196" t="s">
        <v>6826</v>
      </c>
      <c r="B6753" s="196" t="s">
        <v>6827</v>
      </c>
      <c r="C6753" s="196" t="s">
        <v>6858</v>
      </c>
      <c r="D6753" s="196" t="s">
        <v>6859</v>
      </c>
      <c r="E6753" s="197" t="s">
        <v>11</v>
      </c>
      <c r="F6753" s="196" t="s">
        <v>11</v>
      </c>
      <c r="G6753" s="196">
        <v>104244</v>
      </c>
      <c r="H6753" s="196" t="s">
        <v>6986</v>
      </c>
      <c r="I6753" s="196" t="s">
        <v>19</v>
      </c>
      <c r="J6753" s="196" t="s">
        <v>62</v>
      </c>
      <c r="K6753" s="197">
        <v>65.63</v>
      </c>
      <c r="L6753" s="196" t="s">
        <v>63</v>
      </c>
      <c r="M6753"/>
    </row>
    <row r="6754" spans="1:13" ht="13.5" hidden="1" x14ac:dyDescent="0.25">
      <c r="A6754" s="196" t="s">
        <v>6826</v>
      </c>
      <c r="B6754" s="196" t="s">
        <v>6827</v>
      </c>
      <c r="C6754" s="196" t="s">
        <v>6858</v>
      </c>
      <c r="D6754" s="196" t="s">
        <v>6859</v>
      </c>
      <c r="E6754" s="197" t="s">
        <v>11</v>
      </c>
      <c r="F6754" s="196" t="s">
        <v>11</v>
      </c>
      <c r="G6754" s="196">
        <v>104245</v>
      </c>
      <c r="H6754" s="196" t="s">
        <v>6987</v>
      </c>
      <c r="I6754" s="196" t="s">
        <v>19</v>
      </c>
      <c r="J6754" s="196" t="s">
        <v>62</v>
      </c>
      <c r="K6754" s="197">
        <v>66.84</v>
      </c>
      <c r="L6754" s="196" t="s">
        <v>63</v>
      </c>
      <c r="M6754"/>
    </row>
    <row r="6755" spans="1:13" ht="13.5" hidden="1" x14ac:dyDescent="0.25">
      <c r="A6755" s="196" t="s">
        <v>6826</v>
      </c>
      <c r="B6755" s="196" t="s">
        <v>6827</v>
      </c>
      <c r="C6755" s="196" t="s">
        <v>6858</v>
      </c>
      <c r="D6755" s="196" t="s">
        <v>6859</v>
      </c>
      <c r="E6755" s="197" t="s">
        <v>11</v>
      </c>
      <c r="F6755" s="196" t="s">
        <v>11</v>
      </c>
      <c r="G6755" s="196">
        <v>104246</v>
      </c>
      <c r="H6755" s="196" t="s">
        <v>6988</v>
      </c>
      <c r="I6755" s="196" t="s">
        <v>19</v>
      </c>
      <c r="J6755" s="196" t="s">
        <v>62</v>
      </c>
      <c r="K6755" s="197">
        <v>77.099999999999994</v>
      </c>
      <c r="L6755" s="196" t="s">
        <v>63</v>
      </c>
      <c r="M6755"/>
    </row>
    <row r="6756" spans="1:13" ht="13.5" hidden="1" x14ac:dyDescent="0.25">
      <c r="A6756" s="196" t="s">
        <v>6826</v>
      </c>
      <c r="B6756" s="196" t="s">
        <v>6827</v>
      </c>
      <c r="C6756" s="196" t="s">
        <v>6858</v>
      </c>
      <c r="D6756" s="196" t="s">
        <v>6859</v>
      </c>
      <c r="E6756" s="197" t="s">
        <v>11</v>
      </c>
      <c r="F6756" s="196" t="s">
        <v>11</v>
      </c>
      <c r="G6756" s="196">
        <v>104247</v>
      </c>
      <c r="H6756" s="196" t="s">
        <v>6989</v>
      </c>
      <c r="I6756" s="196" t="s">
        <v>19</v>
      </c>
      <c r="J6756" s="196" t="s">
        <v>62</v>
      </c>
      <c r="K6756" s="197">
        <v>128.22</v>
      </c>
      <c r="L6756" s="196" t="s">
        <v>63</v>
      </c>
      <c r="M6756"/>
    </row>
    <row r="6757" spans="1:13" ht="13.5" hidden="1" x14ac:dyDescent="0.25">
      <c r="A6757" s="196" t="s">
        <v>6826</v>
      </c>
      <c r="B6757" s="196" t="s">
        <v>6827</v>
      </c>
      <c r="C6757" s="196" t="s">
        <v>6858</v>
      </c>
      <c r="D6757" s="196" t="s">
        <v>6859</v>
      </c>
      <c r="E6757" s="197" t="s">
        <v>11</v>
      </c>
      <c r="F6757" s="196" t="s">
        <v>11</v>
      </c>
      <c r="G6757" s="196">
        <v>104248</v>
      </c>
      <c r="H6757" s="196" t="s">
        <v>6990</v>
      </c>
      <c r="I6757" s="196" t="s">
        <v>19</v>
      </c>
      <c r="J6757" s="196" t="s">
        <v>62</v>
      </c>
      <c r="K6757" s="197">
        <v>67.64</v>
      </c>
      <c r="L6757" s="196" t="s">
        <v>63</v>
      </c>
      <c r="M6757"/>
    </row>
    <row r="6758" spans="1:13" ht="13.5" hidden="1" x14ac:dyDescent="0.25">
      <c r="A6758" s="196" t="s">
        <v>6826</v>
      </c>
      <c r="B6758" s="196" t="s">
        <v>6827</v>
      </c>
      <c r="C6758" s="196" t="s">
        <v>6858</v>
      </c>
      <c r="D6758" s="196" t="s">
        <v>6859</v>
      </c>
      <c r="E6758" s="197" t="s">
        <v>11</v>
      </c>
      <c r="F6758" s="196" t="s">
        <v>11</v>
      </c>
      <c r="G6758" s="196">
        <v>104249</v>
      </c>
      <c r="H6758" s="196" t="s">
        <v>6991</v>
      </c>
      <c r="I6758" s="196" t="s">
        <v>19</v>
      </c>
      <c r="J6758" s="196" t="s">
        <v>62</v>
      </c>
      <c r="K6758" s="197">
        <v>82.69</v>
      </c>
      <c r="L6758" s="196" t="s">
        <v>63</v>
      </c>
      <c r="M6758"/>
    </row>
    <row r="6759" spans="1:13" ht="13.5" hidden="1" x14ac:dyDescent="0.25">
      <c r="A6759" s="196" t="s">
        <v>6826</v>
      </c>
      <c r="B6759" s="196" t="s">
        <v>6827</v>
      </c>
      <c r="C6759" s="196" t="s">
        <v>6858</v>
      </c>
      <c r="D6759" s="196" t="s">
        <v>6859</v>
      </c>
      <c r="E6759" s="197" t="s">
        <v>11</v>
      </c>
      <c r="F6759" s="196" t="s">
        <v>11</v>
      </c>
      <c r="G6759" s="196">
        <v>104250</v>
      </c>
      <c r="H6759" s="196" t="s">
        <v>6992</v>
      </c>
      <c r="I6759" s="196" t="s">
        <v>19</v>
      </c>
      <c r="J6759" s="196" t="s">
        <v>62</v>
      </c>
      <c r="K6759" s="197">
        <v>88.22</v>
      </c>
      <c r="L6759" s="196" t="s">
        <v>63</v>
      </c>
      <c r="M6759"/>
    </row>
    <row r="6760" spans="1:13" ht="13.5" hidden="1" x14ac:dyDescent="0.25">
      <c r="A6760" s="196" t="s">
        <v>6826</v>
      </c>
      <c r="B6760" s="196" t="s">
        <v>6827</v>
      </c>
      <c r="C6760" s="196" t="s">
        <v>6858</v>
      </c>
      <c r="D6760" s="196" t="s">
        <v>6859</v>
      </c>
      <c r="E6760" s="197" t="s">
        <v>11</v>
      </c>
      <c r="F6760" s="196" t="s">
        <v>11</v>
      </c>
      <c r="G6760" s="196">
        <v>104251</v>
      </c>
      <c r="H6760" s="196" t="s">
        <v>6993</v>
      </c>
      <c r="I6760" s="196" t="s">
        <v>19</v>
      </c>
      <c r="J6760" s="196" t="s">
        <v>62</v>
      </c>
      <c r="K6760" s="197">
        <v>113.41</v>
      </c>
      <c r="L6760" s="196" t="s">
        <v>63</v>
      </c>
      <c r="M6760"/>
    </row>
    <row r="6761" spans="1:13" ht="13.5" hidden="1" x14ac:dyDescent="0.25">
      <c r="A6761" s="196" t="s">
        <v>6826</v>
      </c>
      <c r="B6761" s="196" t="s">
        <v>6827</v>
      </c>
      <c r="C6761" s="196" t="s">
        <v>6858</v>
      </c>
      <c r="D6761" s="196" t="s">
        <v>6859</v>
      </c>
      <c r="E6761" s="197" t="s">
        <v>11</v>
      </c>
      <c r="F6761" s="196" t="s">
        <v>11</v>
      </c>
      <c r="G6761" s="196">
        <v>104252</v>
      </c>
      <c r="H6761" s="196" t="s">
        <v>6994</v>
      </c>
      <c r="I6761" s="196" t="s">
        <v>19</v>
      </c>
      <c r="J6761" s="196" t="s">
        <v>62</v>
      </c>
      <c r="K6761" s="197">
        <v>87.13</v>
      </c>
      <c r="L6761" s="196" t="s">
        <v>63</v>
      </c>
      <c r="M6761"/>
    </row>
    <row r="6762" spans="1:13" ht="13.5" hidden="1" x14ac:dyDescent="0.25">
      <c r="A6762" s="196" t="s">
        <v>6826</v>
      </c>
      <c r="B6762" s="196" t="s">
        <v>6827</v>
      </c>
      <c r="C6762" s="196" t="s">
        <v>6858</v>
      </c>
      <c r="D6762" s="196" t="s">
        <v>6859</v>
      </c>
      <c r="E6762" s="197" t="s">
        <v>11</v>
      </c>
      <c r="F6762" s="196" t="s">
        <v>11</v>
      </c>
      <c r="G6762" s="196">
        <v>104253</v>
      </c>
      <c r="H6762" s="196" t="s">
        <v>6995</v>
      </c>
      <c r="I6762" s="196" t="s">
        <v>19</v>
      </c>
      <c r="J6762" s="196" t="s">
        <v>62</v>
      </c>
      <c r="K6762" s="197">
        <v>98.44</v>
      </c>
      <c r="L6762" s="196" t="s">
        <v>63</v>
      </c>
      <c r="M6762"/>
    </row>
    <row r="6763" spans="1:13" ht="13.5" hidden="1" x14ac:dyDescent="0.25">
      <c r="A6763" s="196" t="s">
        <v>6826</v>
      </c>
      <c r="B6763" s="196" t="s">
        <v>6827</v>
      </c>
      <c r="C6763" s="196" t="s">
        <v>6858</v>
      </c>
      <c r="D6763" s="196" t="s">
        <v>6859</v>
      </c>
      <c r="E6763" s="197" t="s">
        <v>11</v>
      </c>
      <c r="F6763" s="196" t="s">
        <v>11</v>
      </c>
      <c r="G6763" s="196">
        <v>104254</v>
      </c>
      <c r="H6763" s="196" t="s">
        <v>6996</v>
      </c>
      <c r="I6763" s="196" t="s">
        <v>19</v>
      </c>
      <c r="J6763" s="196" t="s">
        <v>62</v>
      </c>
      <c r="K6763" s="197">
        <v>105.87</v>
      </c>
      <c r="L6763" s="196" t="s">
        <v>63</v>
      </c>
      <c r="M6763"/>
    </row>
    <row r="6764" spans="1:13" ht="13.5" hidden="1" x14ac:dyDescent="0.25">
      <c r="A6764" s="196" t="s">
        <v>6826</v>
      </c>
      <c r="B6764" s="196" t="s">
        <v>6827</v>
      </c>
      <c r="C6764" s="196" t="s">
        <v>6858</v>
      </c>
      <c r="D6764" s="196" t="s">
        <v>6859</v>
      </c>
      <c r="E6764" s="197" t="s">
        <v>11</v>
      </c>
      <c r="F6764" s="196" t="s">
        <v>11</v>
      </c>
      <c r="G6764" s="196">
        <v>104255</v>
      </c>
      <c r="H6764" s="196" t="s">
        <v>6997</v>
      </c>
      <c r="I6764" s="196" t="s">
        <v>19</v>
      </c>
      <c r="J6764" s="196" t="s">
        <v>62</v>
      </c>
      <c r="K6764" s="197">
        <v>140.77000000000001</v>
      </c>
      <c r="L6764" s="196" t="s">
        <v>63</v>
      </c>
      <c r="M6764"/>
    </row>
    <row r="6765" spans="1:13" ht="13.5" hidden="1" x14ac:dyDescent="0.25">
      <c r="A6765" s="196" t="s">
        <v>6826</v>
      </c>
      <c r="B6765" s="196" t="s">
        <v>6827</v>
      </c>
      <c r="C6765" s="196" t="s">
        <v>6858</v>
      </c>
      <c r="D6765" s="196" t="s">
        <v>6859</v>
      </c>
      <c r="E6765" s="197" t="s">
        <v>11</v>
      </c>
      <c r="F6765" s="196" t="s">
        <v>11</v>
      </c>
      <c r="G6765" s="196">
        <v>104256</v>
      </c>
      <c r="H6765" s="196" t="s">
        <v>6998</v>
      </c>
      <c r="I6765" s="196" t="s">
        <v>19</v>
      </c>
      <c r="J6765" s="196" t="s">
        <v>62</v>
      </c>
      <c r="K6765" s="197">
        <v>103.98</v>
      </c>
      <c r="L6765" s="196" t="s">
        <v>63</v>
      </c>
      <c r="M6765"/>
    </row>
    <row r="6766" spans="1:13" ht="13.5" hidden="1" x14ac:dyDescent="0.25">
      <c r="A6766" s="196" t="s">
        <v>6826</v>
      </c>
      <c r="B6766" s="196" t="s">
        <v>6827</v>
      </c>
      <c r="C6766" s="196" t="s">
        <v>6858</v>
      </c>
      <c r="D6766" s="196" t="s">
        <v>6859</v>
      </c>
      <c r="E6766" s="197" t="s">
        <v>11</v>
      </c>
      <c r="F6766" s="196" t="s">
        <v>11</v>
      </c>
      <c r="G6766" s="196">
        <v>104257</v>
      </c>
      <c r="H6766" s="196" t="s">
        <v>6999</v>
      </c>
      <c r="I6766" s="196" t="s">
        <v>19</v>
      </c>
      <c r="J6766" s="196" t="s">
        <v>62</v>
      </c>
      <c r="K6766" s="197">
        <v>103.54</v>
      </c>
      <c r="L6766" s="196" t="s">
        <v>63</v>
      </c>
      <c r="M6766"/>
    </row>
    <row r="6767" spans="1:13" ht="13.5" hidden="1" x14ac:dyDescent="0.25">
      <c r="A6767" s="196" t="s">
        <v>6826</v>
      </c>
      <c r="B6767" s="196" t="s">
        <v>6827</v>
      </c>
      <c r="C6767" s="196" t="s">
        <v>6858</v>
      </c>
      <c r="D6767" s="196" t="s">
        <v>6859</v>
      </c>
      <c r="E6767" s="197" t="s">
        <v>11</v>
      </c>
      <c r="F6767" s="196" t="s">
        <v>11</v>
      </c>
      <c r="G6767" s="196">
        <v>104258</v>
      </c>
      <c r="H6767" s="196" t="s">
        <v>7000</v>
      </c>
      <c r="I6767" s="196" t="s">
        <v>19</v>
      </c>
      <c r="J6767" s="196" t="s">
        <v>62</v>
      </c>
      <c r="K6767" s="197">
        <v>112.85</v>
      </c>
      <c r="L6767" s="196" t="s">
        <v>63</v>
      </c>
      <c r="M6767"/>
    </row>
    <row r="6768" spans="1:13" ht="13.5" hidden="1" x14ac:dyDescent="0.25">
      <c r="A6768" s="196" t="s">
        <v>6826</v>
      </c>
      <c r="B6768" s="196" t="s">
        <v>6827</v>
      </c>
      <c r="C6768" s="196" t="s">
        <v>6858</v>
      </c>
      <c r="D6768" s="196" t="s">
        <v>6859</v>
      </c>
      <c r="E6768" s="197" t="s">
        <v>11</v>
      </c>
      <c r="F6768" s="196" t="s">
        <v>11</v>
      </c>
      <c r="G6768" s="196">
        <v>104259</v>
      </c>
      <c r="H6768" s="196" t="s">
        <v>7001</v>
      </c>
      <c r="I6768" s="196" t="s">
        <v>19</v>
      </c>
      <c r="J6768" s="196" t="s">
        <v>62</v>
      </c>
      <c r="K6768" s="197">
        <v>158.43</v>
      </c>
      <c r="L6768" s="196" t="s">
        <v>63</v>
      </c>
      <c r="M6768"/>
    </row>
    <row r="6769" spans="1:13" ht="13.5" hidden="1" x14ac:dyDescent="0.25">
      <c r="A6769" s="196" t="s">
        <v>6826</v>
      </c>
      <c r="B6769" s="196" t="s">
        <v>6827</v>
      </c>
      <c r="C6769" s="196" t="s">
        <v>6858</v>
      </c>
      <c r="D6769" s="196" t="s">
        <v>6859</v>
      </c>
      <c r="E6769" s="197" t="s">
        <v>11</v>
      </c>
      <c r="F6769" s="196" t="s">
        <v>11</v>
      </c>
      <c r="G6769" s="196">
        <v>104260</v>
      </c>
      <c r="H6769" s="196" t="s">
        <v>7002</v>
      </c>
      <c r="I6769" s="196" t="s">
        <v>19</v>
      </c>
      <c r="J6769" s="196" t="s">
        <v>62</v>
      </c>
      <c r="K6769" s="197">
        <v>109.77</v>
      </c>
      <c r="L6769" s="196" t="s">
        <v>63</v>
      </c>
      <c r="M6769"/>
    </row>
    <row r="6770" spans="1:13" ht="13.5" hidden="1" x14ac:dyDescent="0.25">
      <c r="A6770" s="196" t="s">
        <v>6826</v>
      </c>
      <c r="B6770" s="196" t="s">
        <v>6827</v>
      </c>
      <c r="C6770" s="196" t="s">
        <v>6858</v>
      </c>
      <c r="D6770" s="196" t="s">
        <v>6859</v>
      </c>
      <c r="E6770" s="197" t="s">
        <v>11</v>
      </c>
      <c r="F6770" s="196" t="s">
        <v>11</v>
      </c>
      <c r="G6770" s="196">
        <v>104261</v>
      </c>
      <c r="H6770" s="196" t="s">
        <v>7003</v>
      </c>
      <c r="I6770" s="196" t="s">
        <v>19</v>
      </c>
      <c r="J6770" s="196" t="s">
        <v>62</v>
      </c>
      <c r="K6770" s="197">
        <v>136.19</v>
      </c>
      <c r="L6770" s="196" t="s">
        <v>63</v>
      </c>
      <c r="M6770"/>
    </row>
    <row r="6771" spans="1:13" ht="13.5" hidden="1" x14ac:dyDescent="0.25">
      <c r="A6771" s="196" t="s">
        <v>6826</v>
      </c>
      <c r="B6771" s="196" t="s">
        <v>6827</v>
      </c>
      <c r="C6771" s="196" t="s">
        <v>6858</v>
      </c>
      <c r="D6771" s="196" t="s">
        <v>6859</v>
      </c>
      <c r="E6771" s="197" t="s">
        <v>11</v>
      </c>
      <c r="F6771" s="196" t="s">
        <v>11</v>
      </c>
      <c r="G6771" s="196">
        <v>104262</v>
      </c>
      <c r="H6771" s="196" t="s">
        <v>7004</v>
      </c>
      <c r="I6771" s="196" t="s">
        <v>19</v>
      </c>
      <c r="J6771" s="196" t="s">
        <v>62</v>
      </c>
      <c r="K6771" s="197">
        <v>146.44999999999999</v>
      </c>
      <c r="L6771" s="196" t="s">
        <v>63</v>
      </c>
      <c r="M6771"/>
    </row>
    <row r="6772" spans="1:13" ht="13.5" hidden="1" x14ac:dyDescent="0.25">
      <c r="A6772" s="196" t="s">
        <v>6826</v>
      </c>
      <c r="B6772" s="196" t="s">
        <v>6827</v>
      </c>
      <c r="C6772" s="196" t="s">
        <v>6858</v>
      </c>
      <c r="D6772" s="196" t="s">
        <v>6859</v>
      </c>
      <c r="E6772" s="197" t="s">
        <v>11</v>
      </c>
      <c r="F6772" s="196" t="s">
        <v>11</v>
      </c>
      <c r="G6772" s="196">
        <v>104263</v>
      </c>
      <c r="H6772" s="196" t="s">
        <v>7005</v>
      </c>
      <c r="I6772" s="196" t="s">
        <v>19</v>
      </c>
      <c r="J6772" s="196" t="s">
        <v>62</v>
      </c>
      <c r="K6772" s="197">
        <v>183.91</v>
      </c>
      <c r="L6772" s="196" t="s">
        <v>63</v>
      </c>
      <c r="M6772"/>
    </row>
    <row r="6773" spans="1:13" ht="13.5" hidden="1" x14ac:dyDescent="0.25">
      <c r="A6773" s="196" t="s">
        <v>6826</v>
      </c>
      <c r="B6773" s="196" t="s">
        <v>6827</v>
      </c>
      <c r="C6773" s="196" t="s">
        <v>6858</v>
      </c>
      <c r="D6773" s="196" t="s">
        <v>6859</v>
      </c>
      <c r="E6773" s="197" t="s">
        <v>11</v>
      </c>
      <c r="F6773" s="196" t="s">
        <v>11</v>
      </c>
      <c r="G6773" s="196">
        <v>104264</v>
      </c>
      <c r="H6773" s="196" t="s">
        <v>7006</v>
      </c>
      <c r="I6773" s="196" t="s">
        <v>19</v>
      </c>
      <c r="J6773" s="196" t="s">
        <v>62</v>
      </c>
      <c r="K6773" s="197">
        <v>131.69</v>
      </c>
      <c r="L6773" s="196" t="s">
        <v>63</v>
      </c>
      <c r="M6773"/>
    </row>
    <row r="6774" spans="1:13" ht="13.5" hidden="1" x14ac:dyDescent="0.25">
      <c r="A6774" s="196" t="s">
        <v>6826</v>
      </c>
      <c r="B6774" s="196" t="s">
        <v>6827</v>
      </c>
      <c r="C6774" s="196" t="s">
        <v>6858</v>
      </c>
      <c r="D6774" s="196" t="s">
        <v>6859</v>
      </c>
      <c r="E6774" s="197" t="s">
        <v>11</v>
      </c>
      <c r="F6774" s="196" t="s">
        <v>11</v>
      </c>
      <c r="G6774" s="196">
        <v>104627</v>
      </c>
      <c r="H6774" s="196" t="s">
        <v>7007</v>
      </c>
      <c r="I6774" s="196" t="s">
        <v>19</v>
      </c>
      <c r="J6774" s="196" t="s">
        <v>62</v>
      </c>
      <c r="K6774" s="197">
        <v>21.68</v>
      </c>
      <c r="L6774" s="196" t="s">
        <v>63</v>
      </c>
      <c r="M6774"/>
    </row>
    <row r="6775" spans="1:13" ht="13.5" hidden="1" x14ac:dyDescent="0.25">
      <c r="A6775" s="196" t="s">
        <v>6826</v>
      </c>
      <c r="B6775" s="196" t="s">
        <v>6827</v>
      </c>
      <c r="C6775" s="196" t="s">
        <v>6858</v>
      </c>
      <c r="D6775" s="196" t="s">
        <v>6859</v>
      </c>
      <c r="E6775" s="197" t="s">
        <v>11</v>
      </c>
      <c r="F6775" s="196" t="s">
        <v>11</v>
      </c>
      <c r="G6775" s="196">
        <v>104628</v>
      </c>
      <c r="H6775" s="196" t="s">
        <v>7008</v>
      </c>
      <c r="I6775" s="196" t="s">
        <v>19</v>
      </c>
      <c r="J6775" s="196" t="s">
        <v>62</v>
      </c>
      <c r="K6775" s="197">
        <v>34.950000000000003</v>
      </c>
      <c r="L6775" s="196" t="s">
        <v>63</v>
      </c>
      <c r="M6775"/>
    </row>
    <row r="6776" spans="1:13" ht="13.5" hidden="1" x14ac:dyDescent="0.25">
      <c r="A6776" s="196" t="s">
        <v>6826</v>
      </c>
      <c r="B6776" s="196" t="s">
        <v>6827</v>
      </c>
      <c r="C6776" s="196" t="s">
        <v>6858</v>
      </c>
      <c r="D6776" s="196" t="s">
        <v>6859</v>
      </c>
      <c r="E6776" s="197" t="s">
        <v>11</v>
      </c>
      <c r="F6776" s="196" t="s">
        <v>11</v>
      </c>
      <c r="G6776" s="196">
        <v>104629</v>
      </c>
      <c r="H6776" s="196" t="s">
        <v>7009</v>
      </c>
      <c r="I6776" s="196" t="s">
        <v>19</v>
      </c>
      <c r="J6776" s="196" t="s">
        <v>62</v>
      </c>
      <c r="K6776" s="197">
        <v>42.58</v>
      </c>
      <c r="L6776" s="196" t="s">
        <v>63</v>
      </c>
      <c r="M6776"/>
    </row>
    <row r="6777" spans="1:13" ht="13.5" hidden="1" x14ac:dyDescent="0.25">
      <c r="A6777" s="196" t="s">
        <v>6826</v>
      </c>
      <c r="B6777" s="196" t="s">
        <v>6827</v>
      </c>
      <c r="C6777" s="196" t="s">
        <v>6858</v>
      </c>
      <c r="D6777" s="196" t="s">
        <v>6859</v>
      </c>
      <c r="E6777" s="197" t="s">
        <v>11</v>
      </c>
      <c r="F6777" s="196" t="s">
        <v>11</v>
      </c>
      <c r="G6777" s="196">
        <v>104630</v>
      </c>
      <c r="H6777" s="196" t="s">
        <v>7010</v>
      </c>
      <c r="I6777" s="196" t="s">
        <v>19</v>
      </c>
      <c r="J6777" s="196" t="s">
        <v>62</v>
      </c>
      <c r="K6777" s="197">
        <v>33.630000000000003</v>
      </c>
      <c r="L6777" s="196" t="s">
        <v>63</v>
      </c>
      <c r="M6777"/>
    </row>
    <row r="6778" spans="1:13" ht="13.5" hidden="1" x14ac:dyDescent="0.25">
      <c r="A6778" s="196" t="s">
        <v>6826</v>
      </c>
      <c r="B6778" s="196" t="s">
        <v>6827</v>
      </c>
      <c r="C6778" s="196" t="s">
        <v>6858</v>
      </c>
      <c r="D6778" s="196" t="s">
        <v>6859</v>
      </c>
      <c r="E6778" s="197" t="s">
        <v>11</v>
      </c>
      <c r="F6778" s="196" t="s">
        <v>11</v>
      </c>
      <c r="G6778" s="196">
        <v>104631</v>
      </c>
      <c r="H6778" s="196" t="s">
        <v>7011</v>
      </c>
      <c r="I6778" s="196" t="s">
        <v>19</v>
      </c>
      <c r="J6778" s="196" t="s">
        <v>62</v>
      </c>
      <c r="K6778" s="197">
        <v>46.91</v>
      </c>
      <c r="L6778" s="196" t="s">
        <v>63</v>
      </c>
      <c r="M6778"/>
    </row>
    <row r="6779" spans="1:13" ht="13.5" hidden="1" x14ac:dyDescent="0.25">
      <c r="A6779" s="196" t="s">
        <v>6826</v>
      </c>
      <c r="B6779" s="196" t="s">
        <v>6827</v>
      </c>
      <c r="C6779" s="196" t="s">
        <v>6858</v>
      </c>
      <c r="D6779" s="196" t="s">
        <v>6859</v>
      </c>
      <c r="E6779" s="197" t="s">
        <v>11</v>
      </c>
      <c r="F6779" s="196" t="s">
        <v>11</v>
      </c>
      <c r="G6779" s="196">
        <v>104632</v>
      </c>
      <c r="H6779" s="196" t="s">
        <v>7012</v>
      </c>
      <c r="I6779" s="196" t="s">
        <v>19</v>
      </c>
      <c r="J6779" s="196" t="s">
        <v>62</v>
      </c>
      <c r="K6779" s="197">
        <v>54.54</v>
      </c>
      <c r="L6779" s="196" t="s">
        <v>63</v>
      </c>
      <c r="M6779"/>
    </row>
    <row r="6780" spans="1:13" ht="13.5" hidden="1" x14ac:dyDescent="0.25">
      <c r="A6780" s="196" t="s">
        <v>6826</v>
      </c>
      <c r="B6780" s="196" t="s">
        <v>6827</v>
      </c>
      <c r="C6780" s="196" t="s">
        <v>6858</v>
      </c>
      <c r="D6780" s="196" t="s">
        <v>6859</v>
      </c>
      <c r="E6780" s="197" t="s">
        <v>11</v>
      </c>
      <c r="F6780" s="196" t="s">
        <v>11</v>
      </c>
      <c r="G6780" s="196">
        <v>104633</v>
      </c>
      <c r="H6780" s="196" t="s">
        <v>7013</v>
      </c>
      <c r="I6780" s="196" t="s">
        <v>19</v>
      </c>
      <c r="J6780" s="196" t="s">
        <v>62</v>
      </c>
      <c r="K6780" s="197">
        <v>30.59</v>
      </c>
      <c r="L6780" s="196" t="s">
        <v>63</v>
      </c>
      <c r="M6780"/>
    </row>
    <row r="6781" spans="1:13" ht="13.5" hidden="1" x14ac:dyDescent="0.25">
      <c r="A6781" s="196" t="s">
        <v>6826</v>
      </c>
      <c r="B6781" s="196" t="s">
        <v>6827</v>
      </c>
      <c r="C6781" s="196" t="s">
        <v>6858</v>
      </c>
      <c r="D6781" s="196" t="s">
        <v>6859</v>
      </c>
      <c r="E6781" s="197" t="s">
        <v>11</v>
      </c>
      <c r="F6781" s="196" t="s">
        <v>11</v>
      </c>
      <c r="G6781" s="196">
        <v>104634</v>
      </c>
      <c r="H6781" s="196" t="s">
        <v>7014</v>
      </c>
      <c r="I6781" s="196" t="s">
        <v>19</v>
      </c>
      <c r="J6781" s="196" t="s">
        <v>62</v>
      </c>
      <c r="K6781" s="197">
        <v>44.57</v>
      </c>
      <c r="L6781" s="196" t="s">
        <v>63</v>
      </c>
      <c r="M6781"/>
    </row>
    <row r="6782" spans="1:13" ht="13.5" hidden="1" x14ac:dyDescent="0.25">
      <c r="A6782" s="196" t="s">
        <v>6826</v>
      </c>
      <c r="B6782" s="196" t="s">
        <v>6827</v>
      </c>
      <c r="C6782" s="196" t="s">
        <v>6858</v>
      </c>
      <c r="D6782" s="196" t="s">
        <v>6859</v>
      </c>
      <c r="E6782" s="197" t="s">
        <v>11</v>
      </c>
      <c r="F6782" s="196" t="s">
        <v>11</v>
      </c>
      <c r="G6782" s="196">
        <v>104635</v>
      </c>
      <c r="H6782" s="196" t="s">
        <v>7015</v>
      </c>
      <c r="I6782" s="196" t="s">
        <v>19</v>
      </c>
      <c r="J6782" s="196" t="s">
        <v>62</v>
      </c>
      <c r="K6782" s="197">
        <v>63.05</v>
      </c>
      <c r="L6782" s="196" t="s">
        <v>63</v>
      </c>
      <c r="M6782"/>
    </row>
    <row r="6783" spans="1:13" ht="13.5" hidden="1" x14ac:dyDescent="0.25">
      <c r="A6783" s="196" t="s">
        <v>6826</v>
      </c>
      <c r="B6783" s="196" t="s">
        <v>6827</v>
      </c>
      <c r="C6783" s="196" t="s">
        <v>6858</v>
      </c>
      <c r="D6783" s="196" t="s">
        <v>6859</v>
      </c>
      <c r="E6783" s="197" t="s">
        <v>11</v>
      </c>
      <c r="F6783" s="196" t="s">
        <v>11</v>
      </c>
      <c r="G6783" s="196">
        <v>104636</v>
      </c>
      <c r="H6783" s="196" t="s">
        <v>7016</v>
      </c>
      <c r="I6783" s="196" t="s">
        <v>19</v>
      </c>
      <c r="J6783" s="196" t="s">
        <v>62</v>
      </c>
      <c r="K6783" s="197">
        <v>72.78</v>
      </c>
      <c r="L6783" s="196" t="s">
        <v>63</v>
      </c>
      <c r="M6783"/>
    </row>
    <row r="6784" spans="1:13" ht="13.5" hidden="1" x14ac:dyDescent="0.25">
      <c r="A6784" s="196" t="s">
        <v>6826</v>
      </c>
      <c r="B6784" s="196" t="s">
        <v>6827</v>
      </c>
      <c r="C6784" s="196" t="s">
        <v>6858</v>
      </c>
      <c r="D6784" s="196" t="s">
        <v>6859</v>
      </c>
      <c r="E6784" s="197" t="s">
        <v>11</v>
      </c>
      <c r="F6784" s="196" t="s">
        <v>11</v>
      </c>
      <c r="G6784" s="196">
        <v>104951</v>
      </c>
      <c r="H6784" s="196" t="s">
        <v>7017</v>
      </c>
      <c r="I6784" s="196" t="s">
        <v>19</v>
      </c>
      <c r="J6784" s="196" t="s">
        <v>62</v>
      </c>
      <c r="K6784" s="197">
        <v>34.35</v>
      </c>
      <c r="L6784" s="196" t="s">
        <v>63</v>
      </c>
      <c r="M6784"/>
    </row>
    <row r="6785" spans="1:13" ht="13.5" hidden="1" x14ac:dyDescent="0.25">
      <c r="A6785" s="196" t="s">
        <v>6826</v>
      </c>
      <c r="B6785" s="196" t="s">
        <v>6827</v>
      </c>
      <c r="C6785" s="196" t="s">
        <v>6858</v>
      </c>
      <c r="D6785" s="196" t="s">
        <v>6859</v>
      </c>
      <c r="E6785" s="197" t="s">
        <v>11</v>
      </c>
      <c r="F6785" s="196" t="s">
        <v>11</v>
      </c>
      <c r="G6785" s="196">
        <v>104952</v>
      </c>
      <c r="H6785" s="196" t="s">
        <v>7018</v>
      </c>
      <c r="I6785" s="196" t="s">
        <v>19</v>
      </c>
      <c r="J6785" s="196" t="s">
        <v>62</v>
      </c>
      <c r="K6785" s="197">
        <v>40.090000000000003</v>
      </c>
      <c r="L6785" s="196" t="s">
        <v>63</v>
      </c>
      <c r="M6785"/>
    </row>
    <row r="6786" spans="1:13" ht="13.5" hidden="1" x14ac:dyDescent="0.25">
      <c r="A6786" s="196" t="s">
        <v>6826</v>
      </c>
      <c r="B6786" s="196" t="s">
        <v>6827</v>
      </c>
      <c r="C6786" s="196" t="s">
        <v>6858</v>
      </c>
      <c r="D6786" s="196" t="s">
        <v>6859</v>
      </c>
      <c r="E6786" s="197" t="s">
        <v>11</v>
      </c>
      <c r="F6786" s="196" t="s">
        <v>11</v>
      </c>
      <c r="G6786" s="196">
        <v>104953</v>
      </c>
      <c r="H6786" s="196" t="s">
        <v>7019</v>
      </c>
      <c r="I6786" s="196" t="s">
        <v>19</v>
      </c>
      <c r="J6786" s="196" t="s">
        <v>62</v>
      </c>
      <c r="K6786" s="197">
        <v>66.42</v>
      </c>
      <c r="L6786" s="196" t="s">
        <v>63</v>
      </c>
      <c r="M6786"/>
    </row>
    <row r="6787" spans="1:13" ht="13.5" hidden="1" x14ac:dyDescent="0.25">
      <c r="A6787" s="196" t="s">
        <v>6826</v>
      </c>
      <c r="B6787" s="196" t="s">
        <v>6827</v>
      </c>
      <c r="C6787" s="196" t="s">
        <v>6858</v>
      </c>
      <c r="D6787" s="196" t="s">
        <v>6859</v>
      </c>
      <c r="E6787" s="197" t="s">
        <v>11</v>
      </c>
      <c r="F6787" s="196" t="s">
        <v>11</v>
      </c>
      <c r="G6787" s="196">
        <v>104954</v>
      </c>
      <c r="H6787" s="196" t="s">
        <v>7020</v>
      </c>
      <c r="I6787" s="196" t="s">
        <v>19</v>
      </c>
      <c r="J6787" s="196" t="s">
        <v>62</v>
      </c>
      <c r="K6787" s="197">
        <v>54.18</v>
      </c>
      <c r="L6787" s="196" t="s">
        <v>63</v>
      </c>
      <c r="M6787"/>
    </row>
    <row r="6788" spans="1:13" ht="13.5" hidden="1" x14ac:dyDescent="0.25">
      <c r="A6788" s="196" t="s">
        <v>6826</v>
      </c>
      <c r="B6788" s="196" t="s">
        <v>6827</v>
      </c>
      <c r="C6788" s="196" t="s">
        <v>6858</v>
      </c>
      <c r="D6788" s="196" t="s">
        <v>6859</v>
      </c>
      <c r="E6788" s="197" t="s">
        <v>11</v>
      </c>
      <c r="F6788" s="196" t="s">
        <v>11</v>
      </c>
      <c r="G6788" s="196">
        <v>104955</v>
      </c>
      <c r="H6788" s="196" t="s">
        <v>7021</v>
      </c>
      <c r="I6788" s="196" t="s">
        <v>19</v>
      </c>
      <c r="J6788" s="196" t="s">
        <v>62</v>
      </c>
      <c r="K6788" s="197">
        <v>44.71</v>
      </c>
      <c r="L6788" s="196" t="s">
        <v>63</v>
      </c>
      <c r="M6788"/>
    </row>
    <row r="6789" spans="1:13" ht="13.5" hidden="1" x14ac:dyDescent="0.25">
      <c r="A6789" s="196" t="s">
        <v>6826</v>
      </c>
      <c r="B6789" s="196" t="s">
        <v>6827</v>
      </c>
      <c r="C6789" s="196" t="s">
        <v>6858</v>
      </c>
      <c r="D6789" s="196" t="s">
        <v>6859</v>
      </c>
      <c r="E6789" s="197" t="s">
        <v>11</v>
      </c>
      <c r="F6789" s="196" t="s">
        <v>11</v>
      </c>
      <c r="G6789" s="196">
        <v>104956</v>
      </c>
      <c r="H6789" s="196" t="s">
        <v>7022</v>
      </c>
      <c r="I6789" s="196" t="s">
        <v>19</v>
      </c>
      <c r="J6789" s="196" t="s">
        <v>62</v>
      </c>
      <c r="K6789" s="197">
        <v>50.45</v>
      </c>
      <c r="L6789" s="196" t="s">
        <v>63</v>
      </c>
      <c r="M6789"/>
    </row>
    <row r="6790" spans="1:13" ht="13.5" hidden="1" x14ac:dyDescent="0.25">
      <c r="A6790" s="196" t="s">
        <v>6826</v>
      </c>
      <c r="B6790" s="196" t="s">
        <v>6827</v>
      </c>
      <c r="C6790" s="196" t="s">
        <v>6858</v>
      </c>
      <c r="D6790" s="196" t="s">
        <v>6859</v>
      </c>
      <c r="E6790" s="197" t="s">
        <v>11</v>
      </c>
      <c r="F6790" s="196" t="s">
        <v>11</v>
      </c>
      <c r="G6790" s="196">
        <v>104957</v>
      </c>
      <c r="H6790" s="196" t="s">
        <v>7023</v>
      </c>
      <c r="I6790" s="196" t="s">
        <v>19</v>
      </c>
      <c r="J6790" s="196" t="s">
        <v>62</v>
      </c>
      <c r="K6790" s="197">
        <v>43.48</v>
      </c>
      <c r="L6790" s="196" t="s">
        <v>63</v>
      </c>
      <c r="M6790"/>
    </row>
    <row r="6791" spans="1:13" ht="13.5" hidden="1" x14ac:dyDescent="0.25">
      <c r="A6791" s="196" t="s">
        <v>6826</v>
      </c>
      <c r="B6791" s="196" t="s">
        <v>6827</v>
      </c>
      <c r="C6791" s="196" t="s">
        <v>6858</v>
      </c>
      <c r="D6791" s="196" t="s">
        <v>6859</v>
      </c>
      <c r="E6791" s="197" t="s">
        <v>11</v>
      </c>
      <c r="F6791" s="196" t="s">
        <v>11</v>
      </c>
      <c r="G6791" s="196">
        <v>104958</v>
      </c>
      <c r="H6791" s="196" t="s">
        <v>7024</v>
      </c>
      <c r="I6791" s="196" t="s">
        <v>19</v>
      </c>
      <c r="J6791" s="196" t="s">
        <v>62</v>
      </c>
      <c r="K6791" s="197">
        <v>24.23</v>
      </c>
      <c r="L6791" s="196" t="s">
        <v>63</v>
      </c>
      <c r="M6791"/>
    </row>
    <row r="6792" spans="1:13" ht="13.5" hidden="1" x14ac:dyDescent="0.25">
      <c r="A6792" s="196" t="s">
        <v>6826</v>
      </c>
      <c r="B6792" s="196" t="s">
        <v>6827</v>
      </c>
      <c r="C6792" s="196" t="s">
        <v>6858</v>
      </c>
      <c r="D6792" s="196" t="s">
        <v>6859</v>
      </c>
      <c r="E6792" s="197" t="s">
        <v>11</v>
      </c>
      <c r="F6792" s="196" t="s">
        <v>11</v>
      </c>
      <c r="G6792" s="196">
        <v>104959</v>
      </c>
      <c r="H6792" s="196" t="s">
        <v>7025</v>
      </c>
      <c r="I6792" s="196" t="s">
        <v>19</v>
      </c>
      <c r="J6792" s="196" t="s">
        <v>62</v>
      </c>
      <c r="K6792" s="197">
        <v>27.89</v>
      </c>
      <c r="L6792" s="196" t="s">
        <v>63</v>
      </c>
      <c r="M6792"/>
    </row>
    <row r="6793" spans="1:13" ht="13.5" hidden="1" x14ac:dyDescent="0.25">
      <c r="A6793" s="196" t="s">
        <v>6826</v>
      </c>
      <c r="B6793" s="196" t="s">
        <v>6827</v>
      </c>
      <c r="C6793" s="196" t="s">
        <v>6858</v>
      </c>
      <c r="D6793" s="196" t="s">
        <v>6859</v>
      </c>
      <c r="E6793" s="197" t="s">
        <v>11</v>
      </c>
      <c r="F6793" s="196" t="s">
        <v>11</v>
      </c>
      <c r="G6793" s="196">
        <v>104960</v>
      </c>
      <c r="H6793" s="196" t="s">
        <v>7026</v>
      </c>
      <c r="I6793" s="196" t="s">
        <v>19</v>
      </c>
      <c r="J6793" s="196" t="s">
        <v>62</v>
      </c>
      <c r="K6793" s="197">
        <v>43.5</v>
      </c>
      <c r="L6793" s="196" t="s">
        <v>63</v>
      </c>
      <c r="M6793"/>
    </row>
    <row r="6794" spans="1:13" ht="13.5" hidden="1" x14ac:dyDescent="0.25">
      <c r="A6794" s="196" t="s">
        <v>6826</v>
      </c>
      <c r="B6794" s="196" t="s">
        <v>6827</v>
      </c>
      <c r="C6794" s="196" t="s">
        <v>6858</v>
      </c>
      <c r="D6794" s="196" t="s">
        <v>6859</v>
      </c>
      <c r="E6794" s="197" t="s">
        <v>11</v>
      </c>
      <c r="F6794" s="196" t="s">
        <v>11</v>
      </c>
      <c r="G6794" s="196">
        <v>104961</v>
      </c>
      <c r="H6794" s="196" t="s">
        <v>7027</v>
      </c>
      <c r="I6794" s="196" t="s">
        <v>19</v>
      </c>
      <c r="J6794" s="196" t="s">
        <v>62</v>
      </c>
      <c r="K6794" s="197">
        <v>56.77</v>
      </c>
      <c r="L6794" s="196" t="s">
        <v>63</v>
      </c>
      <c r="M6794"/>
    </row>
    <row r="6795" spans="1:13" ht="13.5" hidden="1" x14ac:dyDescent="0.25">
      <c r="A6795" s="196" t="s">
        <v>6826</v>
      </c>
      <c r="B6795" s="196" t="s">
        <v>6827</v>
      </c>
      <c r="C6795" s="196" t="s">
        <v>6858</v>
      </c>
      <c r="D6795" s="196" t="s">
        <v>6859</v>
      </c>
      <c r="E6795" s="197" t="s">
        <v>11</v>
      </c>
      <c r="F6795" s="196" t="s">
        <v>11</v>
      </c>
      <c r="G6795" s="196">
        <v>104962</v>
      </c>
      <c r="H6795" s="196" t="s">
        <v>7028</v>
      </c>
      <c r="I6795" s="196" t="s">
        <v>19</v>
      </c>
      <c r="J6795" s="196" t="s">
        <v>62</v>
      </c>
      <c r="K6795" s="197">
        <v>62.51</v>
      </c>
      <c r="L6795" s="196" t="s">
        <v>63</v>
      </c>
      <c r="M6795"/>
    </row>
    <row r="6796" spans="1:13" ht="13.5" hidden="1" x14ac:dyDescent="0.25">
      <c r="A6796" s="196" t="s">
        <v>6826</v>
      </c>
      <c r="B6796" s="196" t="s">
        <v>6827</v>
      </c>
      <c r="C6796" s="196" t="s">
        <v>6858</v>
      </c>
      <c r="D6796" s="196" t="s">
        <v>6859</v>
      </c>
      <c r="E6796" s="197" t="s">
        <v>11</v>
      </c>
      <c r="F6796" s="196" t="s">
        <v>11</v>
      </c>
      <c r="G6796" s="196">
        <v>104963</v>
      </c>
      <c r="H6796" s="196" t="s">
        <v>7029</v>
      </c>
      <c r="I6796" s="196" t="s">
        <v>19</v>
      </c>
      <c r="J6796" s="196" t="s">
        <v>62</v>
      </c>
      <c r="K6796" s="197">
        <v>50.85</v>
      </c>
      <c r="L6796" s="196" t="s">
        <v>63</v>
      </c>
      <c r="M6796"/>
    </row>
    <row r="6797" spans="1:13" ht="13.5" hidden="1" x14ac:dyDescent="0.25">
      <c r="A6797" s="196" t="s">
        <v>6826</v>
      </c>
      <c r="B6797" s="196" t="s">
        <v>6827</v>
      </c>
      <c r="C6797" s="196" t="s">
        <v>6858</v>
      </c>
      <c r="D6797" s="196" t="s">
        <v>6859</v>
      </c>
      <c r="E6797" s="197" t="s">
        <v>11</v>
      </c>
      <c r="F6797" s="196" t="s">
        <v>11</v>
      </c>
      <c r="G6797" s="196">
        <v>104964</v>
      </c>
      <c r="H6797" s="196" t="s">
        <v>7030</v>
      </c>
      <c r="I6797" s="196" t="s">
        <v>19</v>
      </c>
      <c r="J6797" s="196" t="s">
        <v>62</v>
      </c>
      <c r="K6797" s="197">
        <v>56.59</v>
      </c>
      <c r="L6797" s="196" t="s">
        <v>63</v>
      </c>
      <c r="M6797"/>
    </row>
    <row r="6798" spans="1:13" ht="13.5" hidden="1" x14ac:dyDescent="0.25">
      <c r="A6798" s="196" t="s">
        <v>6826</v>
      </c>
      <c r="B6798" s="196" t="s">
        <v>6827</v>
      </c>
      <c r="C6798" s="196" t="s">
        <v>6858</v>
      </c>
      <c r="D6798" s="196" t="s">
        <v>6859</v>
      </c>
      <c r="E6798" s="197" t="s">
        <v>11</v>
      </c>
      <c r="F6798" s="196" t="s">
        <v>11</v>
      </c>
      <c r="G6798" s="196">
        <v>104965</v>
      </c>
      <c r="H6798" s="196" t="s">
        <v>7031</v>
      </c>
      <c r="I6798" s="196" t="s">
        <v>19</v>
      </c>
      <c r="J6798" s="196" t="s">
        <v>62</v>
      </c>
      <c r="K6798" s="197">
        <v>48.44</v>
      </c>
      <c r="L6798" s="196" t="s">
        <v>63</v>
      </c>
      <c r="M6798"/>
    </row>
    <row r="6799" spans="1:13" ht="13.5" hidden="1" x14ac:dyDescent="0.25">
      <c r="A6799" s="196" t="s">
        <v>6826</v>
      </c>
      <c r="B6799" s="196" t="s">
        <v>6827</v>
      </c>
      <c r="C6799" s="196" t="s">
        <v>6858</v>
      </c>
      <c r="D6799" s="196" t="s">
        <v>6859</v>
      </c>
      <c r="E6799" s="197" t="s">
        <v>11</v>
      </c>
      <c r="F6799" s="196" t="s">
        <v>11</v>
      </c>
      <c r="G6799" s="196">
        <v>104966</v>
      </c>
      <c r="H6799" s="196" t="s">
        <v>7032</v>
      </c>
      <c r="I6799" s="196" t="s">
        <v>19</v>
      </c>
      <c r="J6799" s="196" t="s">
        <v>62</v>
      </c>
      <c r="K6799" s="197">
        <v>49.22</v>
      </c>
      <c r="L6799" s="196" t="s">
        <v>63</v>
      </c>
      <c r="M6799"/>
    </row>
    <row r="6800" spans="1:13" ht="13.5" hidden="1" x14ac:dyDescent="0.25">
      <c r="A6800" s="196" t="s">
        <v>6826</v>
      </c>
      <c r="B6800" s="196" t="s">
        <v>6827</v>
      </c>
      <c r="C6800" s="196" t="s">
        <v>6858</v>
      </c>
      <c r="D6800" s="196" t="s">
        <v>6859</v>
      </c>
      <c r="E6800" s="197" t="s">
        <v>11</v>
      </c>
      <c r="F6800" s="196" t="s">
        <v>11</v>
      </c>
      <c r="G6800" s="196">
        <v>104967</v>
      </c>
      <c r="H6800" s="196" t="s">
        <v>7033</v>
      </c>
      <c r="I6800" s="196" t="s">
        <v>19</v>
      </c>
      <c r="J6800" s="196" t="s">
        <v>62</v>
      </c>
      <c r="K6800" s="197">
        <v>44.17</v>
      </c>
      <c r="L6800" s="196" t="s">
        <v>63</v>
      </c>
      <c r="M6800"/>
    </row>
    <row r="6801" spans="1:13" ht="13.5" hidden="1" x14ac:dyDescent="0.25">
      <c r="A6801" s="196" t="s">
        <v>6826</v>
      </c>
      <c r="B6801" s="196" t="s">
        <v>6827</v>
      </c>
      <c r="C6801" s="196" t="s">
        <v>6858</v>
      </c>
      <c r="D6801" s="196" t="s">
        <v>6859</v>
      </c>
      <c r="E6801" s="197" t="s">
        <v>11</v>
      </c>
      <c r="F6801" s="196" t="s">
        <v>11</v>
      </c>
      <c r="G6801" s="196">
        <v>104968</v>
      </c>
      <c r="H6801" s="196" t="s">
        <v>7034</v>
      </c>
      <c r="I6801" s="196" t="s">
        <v>19</v>
      </c>
      <c r="J6801" s="196" t="s">
        <v>62</v>
      </c>
      <c r="K6801" s="197">
        <v>47.83</v>
      </c>
      <c r="L6801" s="196" t="s">
        <v>63</v>
      </c>
      <c r="M6801"/>
    </row>
    <row r="6802" spans="1:13" ht="13.5" hidden="1" x14ac:dyDescent="0.25">
      <c r="A6802" s="196" t="s">
        <v>6826</v>
      </c>
      <c r="B6802" s="196" t="s">
        <v>6827</v>
      </c>
      <c r="C6802" s="196" t="s">
        <v>6858</v>
      </c>
      <c r="D6802" s="196" t="s">
        <v>6859</v>
      </c>
      <c r="E6802" s="197" t="s">
        <v>11</v>
      </c>
      <c r="F6802" s="196" t="s">
        <v>11</v>
      </c>
      <c r="G6802" s="196">
        <v>104969</v>
      </c>
      <c r="H6802" s="196" t="s">
        <v>7035</v>
      </c>
      <c r="I6802" s="196" t="s">
        <v>19</v>
      </c>
      <c r="J6802" s="196" t="s">
        <v>62</v>
      </c>
      <c r="K6802" s="197">
        <v>38.25</v>
      </c>
      <c r="L6802" s="196" t="s">
        <v>63</v>
      </c>
      <c r="M6802"/>
    </row>
    <row r="6803" spans="1:13" ht="13.5" hidden="1" x14ac:dyDescent="0.25">
      <c r="A6803" s="196" t="s">
        <v>6826</v>
      </c>
      <c r="B6803" s="196" t="s">
        <v>6827</v>
      </c>
      <c r="C6803" s="196" t="s">
        <v>6858</v>
      </c>
      <c r="D6803" s="196" t="s">
        <v>6859</v>
      </c>
      <c r="E6803" s="197" t="s">
        <v>11</v>
      </c>
      <c r="F6803" s="196" t="s">
        <v>11</v>
      </c>
      <c r="G6803" s="196">
        <v>104970</v>
      </c>
      <c r="H6803" s="196" t="s">
        <v>7036</v>
      </c>
      <c r="I6803" s="196" t="s">
        <v>19</v>
      </c>
      <c r="J6803" s="196" t="s">
        <v>62</v>
      </c>
      <c r="K6803" s="197">
        <v>41.91</v>
      </c>
      <c r="L6803" s="196" t="s">
        <v>63</v>
      </c>
      <c r="M6803"/>
    </row>
    <row r="6804" spans="1:13" ht="13.5" hidden="1" x14ac:dyDescent="0.25">
      <c r="A6804" s="196" t="s">
        <v>6826</v>
      </c>
      <c r="B6804" s="196" t="s">
        <v>6827</v>
      </c>
      <c r="C6804" s="196" t="s">
        <v>6858</v>
      </c>
      <c r="D6804" s="196" t="s">
        <v>6859</v>
      </c>
      <c r="E6804" s="197" t="s">
        <v>11</v>
      </c>
      <c r="F6804" s="196" t="s">
        <v>11</v>
      </c>
      <c r="G6804" s="196">
        <v>104971</v>
      </c>
      <c r="H6804" s="196" t="s">
        <v>7037</v>
      </c>
      <c r="I6804" s="196" t="s">
        <v>19</v>
      </c>
      <c r="J6804" s="196" t="s">
        <v>62</v>
      </c>
      <c r="K6804" s="197">
        <v>35.840000000000003</v>
      </c>
      <c r="L6804" s="196" t="s">
        <v>63</v>
      </c>
      <c r="M6804"/>
    </row>
    <row r="6805" spans="1:13" ht="13.5" hidden="1" x14ac:dyDescent="0.25">
      <c r="A6805" s="196" t="s">
        <v>6826</v>
      </c>
      <c r="B6805" s="196" t="s">
        <v>6827</v>
      </c>
      <c r="C6805" s="196" t="s">
        <v>6858</v>
      </c>
      <c r="D6805" s="196" t="s">
        <v>6859</v>
      </c>
      <c r="E6805" s="197" t="s">
        <v>11</v>
      </c>
      <c r="F6805" s="196" t="s">
        <v>11</v>
      </c>
      <c r="G6805" s="196">
        <v>104972</v>
      </c>
      <c r="H6805" s="196" t="s">
        <v>7038</v>
      </c>
      <c r="I6805" s="196" t="s">
        <v>19</v>
      </c>
      <c r="J6805" s="196" t="s">
        <v>62</v>
      </c>
      <c r="K6805" s="197">
        <v>39.5</v>
      </c>
      <c r="L6805" s="196" t="s">
        <v>63</v>
      </c>
      <c r="M6805"/>
    </row>
    <row r="6806" spans="1:13" ht="13.5" hidden="1" x14ac:dyDescent="0.25">
      <c r="A6806" s="196" t="s">
        <v>6826</v>
      </c>
      <c r="B6806" s="196" t="s">
        <v>6827</v>
      </c>
      <c r="C6806" s="196" t="s">
        <v>6858</v>
      </c>
      <c r="D6806" s="196" t="s">
        <v>6859</v>
      </c>
      <c r="E6806" s="197" t="s">
        <v>11</v>
      </c>
      <c r="F6806" s="196" t="s">
        <v>11</v>
      </c>
      <c r="G6806" s="196">
        <v>104973</v>
      </c>
      <c r="H6806" s="196" t="s">
        <v>7039</v>
      </c>
      <c r="I6806" s="196" t="s">
        <v>19</v>
      </c>
      <c r="J6806" s="196" t="s">
        <v>62</v>
      </c>
      <c r="K6806" s="197">
        <v>32.119999999999997</v>
      </c>
      <c r="L6806" s="196" t="s">
        <v>63</v>
      </c>
      <c r="M6806"/>
    </row>
    <row r="6807" spans="1:13" ht="13.5" hidden="1" x14ac:dyDescent="0.25">
      <c r="A6807" s="196" t="s">
        <v>6826</v>
      </c>
      <c r="B6807" s="196" t="s">
        <v>6827</v>
      </c>
      <c r="C6807" s="196" t="s">
        <v>6858</v>
      </c>
      <c r="D6807" s="196" t="s">
        <v>6859</v>
      </c>
      <c r="E6807" s="197" t="s">
        <v>11</v>
      </c>
      <c r="F6807" s="196" t="s">
        <v>11</v>
      </c>
      <c r="G6807" s="196">
        <v>104974</v>
      </c>
      <c r="H6807" s="196" t="s">
        <v>7040</v>
      </c>
      <c r="I6807" s="196" t="s">
        <v>19</v>
      </c>
      <c r="J6807" s="196" t="s">
        <v>62</v>
      </c>
      <c r="K6807" s="197">
        <v>35.78</v>
      </c>
      <c r="L6807" s="196" t="s">
        <v>63</v>
      </c>
      <c r="M6807"/>
    </row>
    <row r="6808" spans="1:13" ht="13.5" hidden="1" x14ac:dyDescent="0.25">
      <c r="A6808" s="196" t="s">
        <v>6826</v>
      </c>
      <c r="B6808" s="196" t="s">
        <v>6827</v>
      </c>
      <c r="C6808" s="196" t="s">
        <v>6858</v>
      </c>
      <c r="D6808" s="196" t="s">
        <v>6859</v>
      </c>
      <c r="E6808" s="197" t="s">
        <v>11</v>
      </c>
      <c r="F6808" s="196" t="s">
        <v>11</v>
      </c>
      <c r="G6808" s="196">
        <v>104975</v>
      </c>
      <c r="H6808" s="196" t="s">
        <v>7041</v>
      </c>
      <c r="I6808" s="196" t="s">
        <v>19</v>
      </c>
      <c r="J6808" s="196" t="s">
        <v>62</v>
      </c>
      <c r="K6808" s="197">
        <v>30.89</v>
      </c>
      <c r="L6808" s="196" t="s">
        <v>63</v>
      </c>
      <c r="M6808"/>
    </row>
    <row r="6809" spans="1:13" ht="13.5" hidden="1" x14ac:dyDescent="0.25">
      <c r="A6809" s="196" t="s">
        <v>6826</v>
      </c>
      <c r="B6809" s="196" t="s">
        <v>6827</v>
      </c>
      <c r="C6809" s="196" t="s">
        <v>6858</v>
      </c>
      <c r="D6809" s="196" t="s">
        <v>6859</v>
      </c>
      <c r="E6809" s="197" t="s">
        <v>11</v>
      </c>
      <c r="F6809" s="196" t="s">
        <v>11</v>
      </c>
      <c r="G6809" s="196">
        <v>104976</v>
      </c>
      <c r="H6809" s="196" t="s">
        <v>7042</v>
      </c>
      <c r="I6809" s="196" t="s">
        <v>19</v>
      </c>
      <c r="J6809" s="196" t="s">
        <v>62</v>
      </c>
      <c r="K6809" s="197">
        <v>34.549999999999997</v>
      </c>
      <c r="L6809" s="196" t="s">
        <v>63</v>
      </c>
      <c r="M6809"/>
    </row>
    <row r="6810" spans="1:13" ht="13.5" hidden="1" x14ac:dyDescent="0.25">
      <c r="A6810" s="196" t="s">
        <v>6826</v>
      </c>
      <c r="B6810" s="196" t="s">
        <v>6827</v>
      </c>
      <c r="C6810" s="196" t="s">
        <v>6858</v>
      </c>
      <c r="D6810" s="196" t="s">
        <v>6859</v>
      </c>
      <c r="E6810" s="197" t="s">
        <v>11</v>
      </c>
      <c r="F6810" s="196" t="s">
        <v>11</v>
      </c>
      <c r="G6810" s="196">
        <v>104977</v>
      </c>
      <c r="H6810" s="196" t="s">
        <v>7043</v>
      </c>
      <c r="I6810" s="196" t="s">
        <v>19</v>
      </c>
      <c r="J6810" s="196" t="s">
        <v>62</v>
      </c>
      <c r="K6810" s="197">
        <v>53.67</v>
      </c>
      <c r="L6810" s="196" t="s">
        <v>63</v>
      </c>
      <c r="M6810"/>
    </row>
    <row r="6811" spans="1:13" ht="13.5" hidden="1" x14ac:dyDescent="0.25">
      <c r="A6811" s="196" t="s">
        <v>6826</v>
      </c>
      <c r="B6811" s="196" t="s">
        <v>6827</v>
      </c>
      <c r="C6811" s="196" t="s">
        <v>6858</v>
      </c>
      <c r="D6811" s="196" t="s">
        <v>6859</v>
      </c>
      <c r="E6811" s="197" t="s">
        <v>11</v>
      </c>
      <c r="F6811" s="196" t="s">
        <v>11</v>
      </c>
      <c r="G6811" s="196">
        <v>104978</v>
      </c>
      <c r="H6811" s="196" t="s">
        <v>7044</v>
      </c>
      <c r="I6811" s="196" t="s">
        <v>19</v>
      </c>
      <c r="J6811" s="196" t="s">
        <v>62</v>
      </c>
      <c r="K6811" s="197">
        <v>41.28</v>
      </c>
      <c r="L6811" s="196" t="s">
        <v>63</v>
      </c>
      <c r="M6811"/>
    </row>
    <row r="6812" spans="1:13" ht="13.5" hidden="1" x14ac:dyDescent="0.25">
      <c r="A6812" s="196" t="s">
        <v>6826</v>
      </c>
      <c r="B6812" s="196" t="s">
        <v>6827</v>
      </c>
      <c r="C6812" s="196" t="s">
        <v>6858</v>
      </c>
      <c r="D6812" s="196" t="s">
        <v>6859</v>
      </c>
      <c r="E6812" s="197" t="s">
        <v>11</v>
      </c>
      <c r="F6812" s="196" t="s">
        <v>11</v>
      </c>
      <c r="G6812" s="196">
        <v>105185</v>
      </c>
      <c r="H6812" s="196" t="s">
        <v>7045</v>
      </c>
      <c r="I6812" s="196" t="s">
        <v>19</v>
      </c>
      <c r="J6812" s="196" t="s">
        <v>62</v>
      </c>
      <c r="K6812" s="197">
        <v>213.42</v>
      </c>
      <c r="L6812" s="196" t="s">
        <v>63</v>
      </c>
      <c r="M6812"/>
    </row>
    <row r="6813" spans="1:13" ht="13.5" hidden="1" x14ac:dyDescent="0.25">
      <c r="A6813" s="196" t="s">
        <v>6826</v>
      </c>
      <c r="B6813" s="196" t="s">
        <v>6827</v>
      </c>
      <c r="C6813" s="196" t="s">
        <v>6858</v>
      </c>
      <c r="D6813" s="196" t="s">
        <v>6859</v>
      </c>
      <c r="E6813" s="197" t="s">
        <v>11</v>
      </c>
      <c r="F6813" s="196" t="s">
        <v>11</v>
      </c>
      <c r="G6813" s="196">
        <v>105186</v>
      </c>
      <c r="H6813" s="196" t="s">
        <v>7046</v>
      </c>
      <c r="I6813" s="196" t="s">
        <v>19</v>
      </c>
      <c r="J6813" s="196" t="s">
        <v>62</v>
      </c>
      <c r="K6813" s="197">
        <v>158.43</v>
      </c>
      <c r="L6813" s="196" t="s">
        <v>63</v>
      </c>
      <c r="M6813"/>
    </row>
    <row r="6814" spans="1:13" ht="13.5" hidden="1" x14ac:dyDescent="0.25">
      <c r="A6814" s="196" t="s">
        <v>6826</v>
      </c>
      <c r="B6814" s="196" t="s">
        <v>6827</v>
      </c>
      <c r="C6814" s="196" t="s">
        <v>6858</v>
      </c>
      <c r="D6814" s="196" t="s">
        <v>6859</v>
      </c>
      <c r="E6814" s="197" t="s">
        <v>11</v>
      </c>
      <c r="F6814" s="196" t="s">
        <v>11</v>
      </c>
      <c r="G6814" s="196">
        <v>105187</v>
      </c>
      <c r="H6814" s="196" t="s">
        <v>7047</v>
      </c>
      <c r="I6814" s="196" t="s">
        <v>19</v>
      </c>
      <c r="J6814" s="196" t="s">
        <v>62</v>
      </c>
      <c r="K6814" s="197">
        <v>205</v>
      </c>
      <c r="L6814" s="196" t="s">
        <v>63</v>
      </c>
      <c r="M6814"/>
    </row>
    <row r="6815" spans="1:13" ht="13.5" hidden="1" x14ac:dyDescent="0.25">
      <c r="A6815" s="196" t="s">
        <v>6826</v>
      </c>
      <c r="B6815" s="196" t="s">
        <v>6827</v>
      </c>
      <c r="C6815" s="196" t="s">
        <v>6858</v>
      </c>
      <c r="D6815" s="196" t="s">
        <v>6859</v>
      </c>
      <c r="E6815" s="197" t="s">
        <v>11</v>
      </c>
      <c r="F6815" s="196" t="s">
        <v>11</v>
      </c>
      <c r="G6815" s="196">
        <v>105188</v>
      </c>
      <c r="H6815" s="196" t="s">
        <v>7048</v>
      </c>
      <c r="I6815" s="196" t="s">
        <v>19</v>
      </c>
      <c r="J6815" s="196" t="s">
        <v>62</v>
      </c>
      <c r="K6815" s="197">
        <v>150.5</v>
      </c>
      <c r="L6815" s="196" t="s">
        <v>63</v>
      </c>
      <c r="M6815"/>
    </row>
    <row r="6816" spans="1:13" ht="13.5" hidden="1" x14ac:dyDescent="0.25">
      <c r="A6816" s="196" t="s">
        <v>6826</v>
      </c>
      <c r="B6816" s="196" t="s">
        <v>6827</v>
      </c>
      <c r="C6816" s="196" t="s">
        <v>7049</v>
      </c>
      <c r="D6816" s="196" t="s">
        <v>7050</v>
      </c>
      <c r="E6816" s="197" t="s">
        <v>11</v>
      </c>
      <c r="F6816" s="196" t="s">
        <v>11</v>
      </c>
      <c r="G6816" s="196">
        <v>87244</v>
      </c>
      <c r="H6816" s="196" t="s">
        <v>7051</v>
      </c>
      <c r="I6816" s="196" t="s">
        <v>19</v>
      </c>
      <c r="J6816" s="196" t="s">
        <v>62</v>
      </c>
      <c r="K6816" s="197">
        <v>265.88</v>
      </c>
      <c r="L6816" s="196" t="s">
        <v>63</v>
      </c>
      <c r="M6816"/>
    </row>
    <row r="6817" spans="1:13" ht="13.5" hidden="1" x14ac:dyDescent="0.25">
      <c r="A6817" s="196" t="s">
        <v>6826</v>
      </c>
      <c r="B6817" s="196" t="s">
        <v>6827</v>
      </c>
      <c r="C6817" s="196" t="s">
        <v>7049</v>
      </c>
      <c r="D6817" s="196" t="s">
        <v>7050</v>
      </c>
      <c r="E6817" s="197" t="s">
        <v>11</v>
      </c>
      <c r="F6817" s="196" t="s">
        <v>11</v>
      </c>
      <c r="G6817" s="196">
        <v>87245</v>
      </c>
      <c r="H6817" s="196" t="s">
        <v>7052</v>
      </c>
      <c r="I6817" s="196" t="s">
        <v>19</v>
      </c>
      <c r="J6817" s="196" t="s">
        <v>62</v>
      </c>
      <c r="K6817" s="197">
        <v>317.97000000000003</v>
      </c>
      <c r="L6817" s="196" t="s">
        <v>63</v>
      </c>
      <c r="M6817"/>
    </row>
    <row r="6818" spans="1:13" ht="13.5" hidden="1" x14ac:dyDescent="0.25">
      <c r="A6818" s="196" t="s">
        <v>6826</v>
      </c>
      <c r="B6818" s="196" t="s">
        <v>6827</v>
      </c>
      <c r="C6818" s="196" t="s">
        <v>7049</v>
      </c>
      <c r="D6818" s="196" t="s">
        <v>7050</v>
      </c>
      <c r="E6818" s="197" t="s">
        <v>11</v>
      </c>
      <c r="F6818" s="196" t="s">
        <v>11</v>
      </c>
      <c r="G6818" s="196">
        <v>87265</v>
      </c>
      <c r="H6818" s="196" t="s">
        <v>7053</v>
      </c>
      <c r="I6818" s="196" t="s">
        <v>19</v>
      </c>
      <c r="J6818" s="196" t="s">
        <v>62</v>
      </c>
      <c r="K6818" s="197">
        <v>60.14</v>
      </c>
      <c r="L6818" s="196" t="s">
        <v>63</v>
      </c>
      <c r="M6818"/>
    </row>
    <row r="6819" spans="1:13" ht="13.5" hidden="1" x14ac:dyDescent="0.25">
      <c r="A6819" s="196" t="s">
        <v>6826</v>
      </c>
      <c r="B6819" s="196" t="s">
        <v>6827</v>
      </c>
      <c r="C6819" s="196" t="s">
        <v>7049</v>
      </c>
      <c r="D6819" s="196" t="s">
        <v>7050</v>
      </c>
      <c r="E6819" s="197" t="s">
        <v>11</v>
      </c>
      <c r="F6819" s="196" t="s">
        <v>11</v>
      </c>
      <c r="G6819" s="196">
        <v>87267</v>
      </c>
      <c r="H6819" s="196" t="s">
        <v>7054</v>
      </c>
      <c r="I6819" s="196" t="s">
        <v>19</v>
      </c>
      <c r="J6819" s="196" t="s">
        <v>62</v>
      </c>
      <c r="K6819" s="197">
        <v>66.36</v>
      </c>
      <c r="L6819" s="196" t="s">
        <v>63</v>
      </c>
      <c r="M6819"/>
    </row>
    <row r="6820" spans="1:13" ht="13.5" hidden="1" x14ac:dyDescent="0.25">
      <c r="A6820" s="196" t="s">
        <v>6826</v>
      </c>
      <c r="B6820" s="196" t="s">
        <v>6827</v>
      </c>
      <c r="C6820" s="196" t="s">
        <v>7049</v>
      </c>
      <c r="D6820" s="196" t="s">
        <v>7050</v>
      </c>
      <c r="E6820" s="197" t="s">
        <v>11</v>
      </c>
      <c r="F6820" s="196" t="s">
        <v>11</v>
      </c>
      <c r="G6820" s="196">
        <v>87269</v>
      </c>
      <c r="H6820" s="196" t="s">
        <v>7055</v>
      </c>
      <c r="I6820" s="196" t="s">
        <v>19</v>
      </c>
      <c r="J6820" s="196" t="s">
        <v>62</v>
      </c>
      <c r="K6820" s="197">
        <v>64.760000000000005</v>
      </c>
      <c r="L6820" s="196" t="s">
        <v>63</v>
      </c>
      <c r="M6820"/>
    </row>
    <row r="6821" spans="1:13" ht="13.5" hidden="1" x14ac:dyDescent="0.25">
      <c r="A6821" s="196" t="s">
        <v>6826</v>
      </c>
      <c r="B6821" s="196" t="s">
        <v>6827</v>
      </c>
      <c r="C6821" s="196" t="s">
        <v>7049</v>
      </c>
      <c r="D6821" s="196" t="s">
        <v>7050</v>
      </c>
      <c r="E6821" s="197" t="s">
        <v>11</v>
      </c>
      <c r="F6821" s="196" t="s">
        <v>11</v>
      </c>
      <c r="G6821" s="196">
        <v>87271</v>
      </c>
      <c r="H6821" s="196" t="s">
        <v>7056</v>
      </c>
      <c r="I6821" s="196" t="s">
        <v>19</v>
      </c>
      <c r="J6821" s="196" t="s">
        <v>62</v>
      </c>
      <c r="K6821" s="197">
        <v>71.069999999999993</v>
      </c>
      <c r="L6821" s="196" t="s">
        <v>63</v>
      </c>
      <c r="M6821"/>
    </row>
    <row r="6822" spans="1:13" ht="13.5" hidden="1" x14ac:dyDescent="0.25">
      <c r="A6822" s="196" t="s">
        <v>6826</v>
      </c>
      <c r="B6822" s="196" t="s">
        <v>6827</v>
      </c>
      <c r="C6822" s="196" t="s">
        <v>7049</v>
      </c>
      <c r="D6822" s="196" t="s">
        <v>7050</v>
      </c>
      <c r="E6822" s="197" t="s">
        <v>11</v>
      </c>
      <c r="F6822" s="196" t="s">
        <v>11</v>
      </c>
      <c r="G6822" s="196">
        <v>87273</v>
      </c>
      <c r="H6822" s="196" t="s">
        <v>7057</v>
      </c>
      <c r="I6822" s="196" t="s">
        <v>19</v>
      </c>
      <c r="J6822" s="196" t="s">
        <v>62</v>
      </c>
      <c r="K6822" s="197">
        <v>68.22</v>
      </c>
      <c r="L6822" s="196" t="s">
        <v>63</v>
      </c>
      <c r="M6822"/>
    </row>
    <row r="6823" spans="1:13" ht="13.5" hidden="1" x14ac:dyDescent="0.25">
      <c r="A6823" s="196" t="s">
        <v>6826</v>
      </c>
      <c r="B6823" s="196" t="s">
        <v>6827</v>
      </c>
      <c r="C6823" s="196" t="s">
        <v>7049</v>
      </c>
      <c r="D6823" s="196" t="s">
        <v>7050</v>
      </c>
      <c r="E6823" s="197" t="s">
        <v>11</v>
      </c>
      <c r="F6823" s="196" t="s">
        <v>11</v>
      </c>
      <c r="G6823" s="196">
        <v>87275</v>
      </c>
      <c r="H6823" s="196" t="s">
        <v>7058</v>
      </c>
      <c r="I6823" s="196" t="s">
        <v>19</v>
      </c>
      <c r="J6823" s="196" t="s">
        <v>62</v>
      </c>
      <c r="K6823" s="197">
        <v>76.53</v>
      </c>
      <c r="L6823" s="196" t="s">
        <v>63</v>
      </c>
      <c r="M6823"/>
    </row>
    <row r="6824" spans="1:13" ht="13.5" hidden="1" x14ac:dyDescent="0.25">
      <c r="A6824" s="196" t="s">
        <v>6826</v>
      </c>
      <c r="B6824" s="196" t="s">
        <v>6827</v>
      </c>
      <c r="C6824" s="196" t="s">
        <v>7049</v>
      </c>
      <c r="D6824" s="196" t="s">
        <v>7050</v>
      </c>
      <c r="E6824" s="197" t="s">
        <v>11</v>
      </c>
      <c r="F6824" s="196" t="s">
        <v>11</v>
      </c>
      <c r="G6824" s="196">
        <v>88788</v>
      </c>
      <c r="H6824" s="196" t="s">
        <v>7059</v>
      </c>
      <c r="I6824" s="196" t="s">
        <v>19</v>
      </c>
      <c r="J6824" s="196" t="s">
        <v>62</v>
      </c>
      <c r="K6824" s="197">
        <v>343.34</v>
      </c>
      <c r="L6824" s="196" t="s">
        <v>63</v>
      </c>
      <c r="M6824"/>
    </row>
    <row r="6825" spans="1:13" ht="13.5" hidden="1" x14ac:dyDescent="0.25">
      <c r="A6825" s="196" t="s">
        <v>6826</v>
      </c>
      <c r="B6825" s="196" t="s">
        <v>6827</v>
      </c>
      <c r="C6825" s="196" t="s">
        <v>7049</v>
      </c>
      <c r="D6825" s="196" t="s">
        <v>7050</v>
      </c>
      <c r="E6825" s="197" t="s">
        <v>11</v>
      </c>
      <c r="F6825" s="196" t="s">
        <v>11</v>
      </c>
      <c r="G6825" s="196">
        <v>88789</v>
      </c>
      <c r="H6825" s="196" t="s">
        <v>7060</v>
      </c>
      <c r="I6825" s="196" t="s">
        <v>19</v>
      </c>
      <c r="J6825" s="196" t="s">
        <v>62</v>
      </c>
      <c r="K6825" s="197">
        <v>411.3</v>
      </c>
      <c r="L6825" s="196" t="s">
        <v>63</v>
      </c>
      <c r="M6825"/>
    </row>
    <row r="6826" spans="1:13" ht="13.5" hidden="1" x14ac:dyDescent="0.25">
      <c r="A6826" s="196" t="s">
        <v>6826</v>
      </c>
      <c r="B6826" s="196" t="s">
        <v>6827</v>
      </c>
      <c r="C6826" s="196" t="s">
        <v>7049</v>
      </c>
      <c r="D6826" s="196" t="s">
        <v>7050</v>
      </c>
      <c r="E6826" s="197" t="s">
        <v>11</v>
      </c>
      <c r="F6826" s="196" t="s">
        <v>11</v>
      </c>
      <c r="G6826" s="196">
        <v>104588</v>
      </c>
      <c r="H6826" s="196" t="s">
        <v>33428</v>
      </c>
      <c r="I6826" s="196" t="s">
        <v>19</v>
      </c>
      <c r="J6826" s="196" t="s">
        <v>62</v>
      </c>
      <c r="K6826" s="197">
        <v>222.42</v>
      </c>
      <c r="L6826" s="196" t="s">
        <v>63</v>
      </c>
      <c r="M6826"/>
    </row>
    <row r="6827" spans="1:13" ht="13.5" hidden="1" x14ac:dyDescent="0.25">
      <c r="A6827" s="196" t="s">
        <v>6826</v>
      </c>
      <c r="B6827" s="196" t="s">
        <v>6827</v>
      </c>
      <c r="C6827" s="196" t="s">
        <v>7049</v>
      </c>
      <c r="D6827" s="196" t="s">
        <v>7050</v>
      </c>
      <c r="E6827" s="197" t="s">
        <v>11</v>
      </c>
      <c r="F6827" s="196" t="s">
        <v>11</v>
      </c>
      <c r="G6827" s="196">
        <v>104589</v>
      </c>
      <c r="H6827" s="196" t="s">
        <v>33429</v>
      </c>
      <c r="I6827" s="196" t="s">
        <v>19</v>
      </c>
      <c r="J6827" s="196" t="s">
        <v>62</v>
      </c>
      <c r="K6827" s="197">
        <v>265.33</v>
      </c>
      <c r="L6827" s="196" t="s">
        <v>63</v>
      </c>
      <c r="M6827"/>
    </row>
    <row r="6828" spans="1:13" ht="13.5" hidden="1" x14ac:dyDescent="0.25">
      <c r="A6828" s="196" t="s">
        <v>6826</v>
      </c>
      <c r="B6828" s="196" t="s">
        <v>6827</v>
      </c>
      <c r="C6828" s="196" t="s">
        <v>7049</v>
      </c>
      <c r="D6828" s="196" t="s">
        <v>7050</v>
      </c>
      <c r="E6828" s="197" t="s">
        <v>11</v>
      </c>
      <c r="F6828" s="196" t="s">
        <v>11</v>
      </c>
      <c r="G6828" s="196">
        <v>104590</v>
      </c>
      <c r="H6828" s="196" t="s">
        <v>33430</v>
      </c>
      <c r="I6828" s="196" t="s">
        <v>19</v>
      </c>
      <c r="J6828" s="196" t="s">
        <v>62</v>
      </c>
      <c r="K6828" s="197">
        <v>246.97</v>
      </c>
      <c r="L6828" s="196" t="s">
        <v>63</v>
      </c>
      <c r="M6828"/>
    </row>
    <row r="6829" spans="1:13" ht="13.5" hidden="1" x14ac:dyDescent="0.25">
      <c r="A6829" s="196" t="s">
        <v>6826</v>
      </c>
      <c r="B6829" s="196" t="s">
        <v>6827</v>
      </c>
      <c r="C6829" s="196" t="s">
        <v>7049</v>
      </c>
      <c r="D6829" s="196" t="s">
        <v>7050</v>
      </c>
      <c r="E6829" s="197" t="s">
        <v>11</v>
      </c>
      <c r="F6829" s="196" t="s">
        <v>11</v>
      </c>
      <c r="G6829" s="196">
        <v>104591</v>
      </c>
      <c r="H6829" s="196" t="s">
        <v>33431</v>
      </c>
      <c r="I6829" s="196" t="s">
        <v>19</v>
      </c>
      <c r="J6829" s="196" t="s">
        <v>62</v>
      </c>
      <c r="K6829" s="197">
        <v>292.64</v>
      </c>
      <c r="L6829" s="196" t="s">
        <v>63</v>
      </c>
      <c r="M6829"/>
    </row>
    <row r="6830" spans="1:13" ht="13.5" hidden="1" x14ac:dyDescent="0.25">
      <c r="A6830" s="196" t="s">
        <v>6826</v>
      </c>
      <c r="B6830" s="196" t="s">
        <v>6827</v>
      </c>
      <c r="C6830" s="196" t="s">
        <v>7049</v>
      </c>
      <c r="D6830" s="196" t="s">
        <v>7050</v>
      </c>
      <c r="E6830" s="197" t="s">
        <v>11</v>
      </c>
      <c r="F6830" s="196" t="s">
        <v>11</v>
      </c>
      <c r="G6830" s="196">
        <v>104611</v>
      </c>
      <c r="H6830" s="196" t="s">
        <v>7061</v>
      </c>
      <c r="I6830" s="196" t="s">
        <v>19</v>
      </c>
      <c r="J6830" s="196" t="s">
        <v>62</v>
      </c>
      <c r="K6830" s="197">
        <v>92.59</v>
      </c>
      <c r="L6830" s="196" t="s">
        <v>63</v>
      </c>
      <c r="M6830"/>
    </row>
    <row r="6831" spans="1:13" ht="13.5" hidden="1" x14ac:dyDescent="0.25">
      <c r="A6831" s="196" t="s">
        <v>6826</v>
      </c>
      <c r="B6831" s="196" t="s">
        <v>6827</v>
      </c>
      <c r="C6831" s="196" t="s">
        <v>7049</v>
      </c>
      <c r="D6831" s="196" t="s">
        <v>7050</v>
      </c>
      <c r="E6831" s="197" t="s">
        <v>11</v>
      </c>
      <c r="F6831" s="196" t="s">
        <v>11</v>
      </c>
      <c r="G6831" s="196">
        <v>104612</v>
      </c>
      <c r="H6831" s="196" t="s">
        <v>7062</v>
      </c>
      <c r="I6831" s="196" t="s">
        <v>19</v>
      </c>
      <c r="J6831" s="196" t="s">
        <v>62</v>
      </c>
      <c r="K6831" s="197">
        <v>93.59</v>
      </c>
      <c r="L6831" s="196" t="s">
        <v>63</v>
      </c>
      <c r="M6831"/>
    </row>
    <row r="6832" spans="1:13" ht="13.5" hidden="1" x14ac:dyDescent="0.25">
      <c r="A6832" s="196" t="s">
        <v>6826</v>
      </c>
      <c r="B6832" s="196" t="s">
        <v>6827</v>
      </c>
      <c r="C6832" s="196" t="s">
        <v>7049</v>
      </c>
      <c r="D6832" s="196" t="s">
        <v>7050</v>
      </c>
      <c r="E6832" s="197" t="s">
        <v>11</v>
      </c>
      <c r="F6832" s="196" t="s">
        <v>11</v>
      </c>
      <c r="G6832" s="196">
        <v>104613</v>
      </c>
      <c r="H6832" s="196" t="s">
        <v>7063</v>
      </c>
      <c r="I6832" s="196" t="s">
        <v>19</v>
      </c>
      <c r="J6832" s="196" t="s">
        <v>62</v>
      </c>
      <c r="K6832" s="197">
        <v>64.209999999999994</v>
      </c>
      <c r="L6832" s="196" t="s">
        <v>63</v>
      </c>
      <c r="M6832"/>
    </row>
    <row r="6833" spans="1:13" ht="13.5" hidden="1" x14ac:dyDescent="0.25">
      <c r="A6833" s="196" t="s">
        <v>6826</v>
      </c>
      <c r="B6833" s="196" t="s">
        <v>6827</v>
      </c>
      <c r="C6833" s="196" t="s">
        <v>7049</v>
      </c>
      <c r="D6833" s="196" t="s">
        <v>7050</v>
      </c>
      <c r="E6833" s="197" t="s">
        <v>11</v>
      </c>
      <c r="F6833" s="196" t="s">
        <v>11</v>
      </c>
      <c r="G6833" s="196">
        <v>104614</v>
      </c>
      <c r="H6833" s="196" t="s">
        <v>7064</v>
      </c>
      <c r="I6833" s="196" t="s">
        <v>19</v>
      </c>
      <c r="J6833" s="196" t="s">
        <v>62</v>
      </c>
      <c r="K6833" s="197">
        <v>72.290000000000006</v>
      </c>
      <c r="L6833" s="196" t="s">
        <v>63</v>
      </c>
      <c r="M6833"/>
    </row>
    <row r="6834" spans="1:13" ht="13.5" hidden="1" x14ac:dyDescent="0.25">
      <c r="A6834" s="196" t="s">
        <v>6826</v>
      </c>
      <c r="B6834" s="196" t="s">
        <v>6827</v>
      </c>
      <c r="C6834" s="196" t="s">
        <v>7049</v>
      </c>
      <c r="D6834" s="196" t="s">
        <v>7050</v>
      </c>
      <c r="E6834" s="197" t="s">
        <v>11</v>
      </c>
      <c r="F6834" s="196" t="s">
        <v>11</v>
      </c>
      <c r="G6834" s="196">
        <v>104615</v>
      </c>
      <c r="H6834" s="196" t="s">
        <v>7065</v>
      </c>
      <c r="I6834" s="196" t="s">
        <v>19</v>
      </c>
      <c r="J6834" s="196" t="s">
        <v>62</v>
      </c>
      <c r="K6834" s="197">
        <v>262.23</v>
      </c>
      <c r="L6834" s="196" t="s">
        <v>63</v>
      </c>
      <c r="M6834"/>
    </row>
    <row r="6835" spans="1:13" ht="13.5" hidden="1" x14ac:dyDescent="0.25">
      <c r="A6835" s="196" t="s">
        <v>6826</v>
      </c>
      <c r="B6835" s="196" t="s">
        <v>6827</v>
      </c>
      <c r="C6835" s="196" t="s">
        <v>7049</v>
      </c>
      <c r="D6835" s="196" t="s">
        <v>7050</v>
      </c>
      <c r="E6835" s="197" t="s">
        <v>11</v>
      </c>
      <c r="F6835" s="196" t="s">
        <v>11</v>
      </c>
      <c r="G6835" s="196">
        <v>104616</v>
      </c>
      <c r="H6835" s="196" t="s">
        <v>7066</v>
      </c>
      <c r="I6835" s="196" t="s">
        <v>19</v>
      </c>
      <c r="J6835" s="196" t="s">
        <v>62</v>
      </c>
      <c r="K6835" s="197">
        <v>342.5</v>
      </c>
      <c r="L6835" s="196" t="s">
        <v>63</v>
      </c>
      <c r="M6835"/>
    </row>
    <row r="6836" spans="1:13" ht="13.5" hidden="1" x14ac:dyDescent="0.25">
      <c r="A6836" s="196" t="s">
        <v>6826</v>
      </c>
      <c r="B6836" s="196" t="s">
        <v>6827</v>
      </c>
      <c r="C6836" s="196" t="s">
        <v>7049</v>
      </c>
      <c r="D6836" s="196" t="s">
        <v>7050</v>
      </c>
      <c r="E6836" s="197" t="s">
        <v>11</v>
      </c>
      <c r="F6836" s="196" t="s">
        <v>11</v>
      </c>
      <c r="G6836" s="196">
        <v>104617</v>
      </c>
      <c r="H6836" s="196" t="s">
        <v>7067</v>
      </c>
      <c r="I6836" s="196" t="s">
        <v>19</v>
      </c>
      <c r="J6836" s="196" t="s">
        <v>62</v>
      </c>
      <c r="K6836" s="197">
        <v>274.91000000000003</v>
      </c>
      <c r="L6836" s="196" t="s">
        <v>63</v>
      </c>
      <c r="M6836"/>
    </row>
    <row r="6837" spans="1:13" ht="13.5" hidden="1" x14ac:dyDescent="0.25">
      <c r="A6837" s="196" t="s">
        <v>6826</v>
      </c>
      <c r="B6837" s="196" t="s">
        <v>6827</v>
      </c>
      <c r="C6837" s="196" t="s">
        <v>7049</v>
      </c>
      <c r="D6837" s="196" t="s">
        <v>7050</v>
      </c>
      <c r="E6837" s="197" t="s">
        <v>11</v>
      </c>
      <c r="F6837" s="196" t="s">
        <v>11</v>
      </c>
      <c r="G6837" s="196">
        <v>104618</v>
      </c>
      <c r="H6837" s="196" t="s">
        <v>7068</v>
      </c>
      <c r="I6837" s="196" t="s">
        <v>19</v>
      </c>
      <c r="J6837" s="196" t="s">
        <v>62</v>
      </c>
      <c r="K6837" s="197">
        <v>355.18</v>
      </c>
      <c r="L6837" s="196" t="s">
        <v>63</v>
      </c>
      <c r="M6837"/>
    </row>
    <row r="6838" spans="1:13" ht="13.5" hidden="1" x14ac:dyDescent="0.25">
      <c r="A6838" s="196" t="s">
        <v>6826</v>
      </c>
      <c r="B6838" s="196" t="s">
        <v>6827</v>
      </c>
      <c r="C6838" s="196" t="s">
        <v>7049</v>
      </c>
      <c r="D6838" s="196" t="s">
        <v>7050</v>
      </c>
      <c r="E6838" s="197" t="s">
        <v>11</v>
      </c>
      <c r="F6838" s="196" t="s">
        <v>11</v>
      </c>
      <c r="G6838" s="196">
        <v>104619</v>
      </c>
      <c r="H6838" s="196" t="s">
        <v>7069</v>
      </c>
      <c r="I6838" s="196" t="s">
        <v>9</v>
      </c>
      <c r="J6838" s="196" t="s">
        <v>62</v>
      </c>
      <c r="K6838" s="197">
        <v>13.61</v>
      </c>
      <c r="L6838" s="196" t="s">
        <v>63</v>
      </c>
      <c r="M6838"/>
    </row>
    <row r="6839" spans="1:13" ht="13.5" hidden="1" x14ac:dyDescent="0.25">
      <c r="A6839" s="196" t="s">
        <v>6826</v>
      </c>
      <c r="B6839" s="196" t="s">
        <v>6827</v>
      </c>
      <c r="C6839" s="196" t="s">
        <v>7070</v>
      </c>
      <c r="D6839" s="196" t="s">
        <v>7071</v>
      </c>
      <c r="E6839" s="197" t="s">
        <v>11</v>
      </c>
      <c r="F6839" s="196" t="s">
        <v>11</v>
      </c>
      <c r="G6839" s="196">
        <v>101965</v>
      </c>
      <c r="H6839" s="196" t="s">
        <v>7072</v>
      </c>
      <c r="I6839" s="196" t="s">
        <v>9</v>
      </c>
      <c r="J6839" s="196" t="s">
        <v>62</v>
      </c>
      <c r="K6839" s="197">
        <v>148.24</v>
      </c>
      <c r="L6839" s="196" t="s">
        <v>63</v>
      </c>
      <c r="M6839"/>
    </row>
    <row r="6840" spans="1:13" ht="13.5" hidden="1" x14ac:dyDescent="0.25">
      <c r="A6840" s="196" t="s">
        <v>6826</v>
      </c>
      <c r="B6840" s="196" t="s">
        <v>6827</v>
      </c>
      <c r="C6840" s="196" t="s">
        <v>7073</v>
      </c>
      <c r="D6840" s="196" t="s">
        <v>7074</v>
      </c>
      <c r="E6840" s="197" t="s">
        <v>11</v>
      </c>
      <c r="F6840" s="196" t="s">
        <v>11</v>
      </c>
      <c r="G6840" s="196">
        <v>101966</v>
      </c>
      <c r="H6840" s="196" t="s">
        <v>7075</v>
      </c>
      <c r="I6840" s="196" t="s">
        <v>9</v>
      </c>
      <c r="J6840" s="196" t="s">
        <v>62</v>
      </c>
      <c r="K6840" s="197">
        <v>184.06</v>
      </c>
      <c r="L6840" s="196" t="s">
        <v>63</v>
      </c>
      <c r="M6840"/>
    </row>
    <row r="6841" spans="1:13" ht="13.5" hidden="1" x14ac:dyDescent="0.25">
      <c r="A6841" s="196" t="s">
        <v>6826</v>
      </c>
      <c r="B6841" s="196" t="s">
        <v>6827</v>
      </c>
      <c r="C6841" s="196" t="s">
        <v>7073</v>
      </c>
      <c r="D6841" s="196" t="s">
        <v>7074</v>
      </c>
      <c r="E6841" s="197" t="s">
        <v>11</v>
      </c>
      <c r="F6841" s="196" t="s">
        <v>11</v>
      </c>
      <c r="G6841" s="196">
        <v>101979</v>
      </c>
      <c r="H6841" s="196" t="s">
        <v>7076</v>
      </c>
      <c r="I6841" s="196" t="s">
        <v>9</v>
      </c>
      <c r="J6841" s="196" t="s">
        <v>62</v>
      </c>
      <c r="K6841" s="197">
        <v>41.08</v>
      </c>
      <c r="L6841" s="196" t="s">
        <v>63</v>
      </c>
      <c r="M6841"/>
    </row>
    <row r="6842" spans="1:13" ht="13.5" hidden="1" x14ac:dyDescent="0.25">
      <c r="A6842" s="196" t="s">
        <v>6826</v>
      </c>
      <c r="B6842" s="196" t="s">
        <v>6827</v>
      </c>
      <c r="C6842" s="196" t="s">
        <v>7077</v>
      </c>
      <c r="D6842" s="196" t="s">
        <v>7078</v>
      </c>
      <c r="E6842" s="197" t="s">
        <v>11</v>
      </c>
      <c r="F6842" s="196" t="s">
        <v>11</v>
      </c>
      <c r="G6842" s="196">
        <v>96112</v>
      </c>
      <c r="H6842" s="196" t="s">
        <v>7079</v>
      </c>
      <c r="I6842" s="196" t="s">
        <v>19</v>
      </c>
      <c r="J6842" s="196" t="s">
        <v>62</v>
      </c>
      <c r="K6842" s="197">
        <v>154.68</v>
      </c>
      <c r="L6842" s="196" t="s">
        <v>63</v>
      </c>
      <c r="M6842"/>
    </row>
    <row r="6843" spans="1:13" ht="13.5" hidden="1" x14ac:dyDescent="0.25">
      <c r="A6843" s="196" t="s">
        <v>6826</v>
      </c>
      <c r="B6843" s="196" t="s">
        <v>6827</v>
      </c>
      <c r="C6843" s="196" t="s">
        <v>7077</v>
      </c>
      <c r="D6843" s="196" t="s">
        <v>7078</v>
      </c>
      <c r="E6843" s="197" t="s">
        <v>11</v>
      </c>
      <c r="F6843" s="196" t="s">
        <v>11</v>
      </c>
      <c r="G6843" s="196">
        <v>96122</v>
      </c>
      <c r="H6843" s="196" t="s">
        <v>7080</v>
      </c>
      <c r="I6843" s="196" t="s">
        <v>9</v>
      </c>
      <c r="J6843" s="196" t="s">
        <v>62</v>
      </c>
      <c r="K6843" s="197">
        <v>50.16</v>
      </c>
      <c r="L6843" s="196" t="s">
        <v>63</v>
      </c>
      <c r="M6843"/>
    </row>
    <row r="6844" spans="1:13" ht="13.5" hidden="1" x14ac:dyDescent="0.25">
      <c r="A6844" s="196" t="s">
        <v>6826</v>
      </c>
      <c r="B6844" s="196" t="s">
        <v>6827</v>
      </c>
      <c r="C6844" s="196" t="s">
        <v>7077</v>
      </c>
      <c r="D6844" s="196" t="s">
        <v>7078</v>
      </c>
      <c r="E6844" s="197" t="s">
        <v>11</v>
      </c>
      <c r="F6844" s="196" t="s">
        <v>11</v>
      </c>
      <c r="G6844" s="196">
        <v>104756</v>
      </c>
      <c r="H6844" s="196" t="s">
        <v>7081</v>
      </c>
      <c r="I6844" s="196" t="s">
        <v>19</v>
      </c>
      <c r="J6844" s="196" t="s">
        <v>62</v>
      </c>
      <c r="K6844" s="197">
        <v>207.5</v>
      </c>
      <c r="L6844" s="196" t="s">
        <v>63</v>
      </c>
      <c r="M6844"/>
    </row>
    <row r="6845" spans="1:13" ht="13.5" hidden="1" x14ac:dyDescent="0.25">
      <c r="A6845" s="196" t="s">
        <v>6826</v>
      </c>
      <c r="B6845" s="196" t="s">
        <v>6827</v>
      </c>
      <c r="C6845" s="196" t="s">
        <v>7082</v>
      </c>
      <c r="D6845" s="196" t="s">
        <v>7083</v>
      </c>
      <c r="E6845" s="197" t="s">
        <v>11</v>
      </c>
      <c r="F6845" s="196" t="s">
        <v>11</v>
      </c>
      <c r="G6845" s="196">
        <v>96109</v>
      </c>
      <c r="H6845" s="196" t="s">
        <v>7084</v>
      </c>
      <c r="I6845" s="196" t="s">
        <v>19</v>
      </c>
      <c r="J6845" s="196" t="s">
        <v>62</v>
      </c>
      <c r="K6845" s="197">
        <v>60.35</v>
      </c>
      <c r="L6845" s="196" t="s">
        <v>63</v>
      </c>
      <c r="M6845"/>
    </row>
    <row r="6846" spans="1:13" ht="13.5" hidden="1" x14ac:dyDescent="0.25">
      <c r="A6846" s="196" t="s">
        <v>6826</v>
      </c>
      <c r="B6846" s="196" t="s">
        <v>6827</v>
      </c>
      <c r="C6846" s="196" t="s">
        <v>7082</v>
      </c>
      <c r="D6846" s="196" t="s">
        <v>7083</v>
      </c>
      <c r="E6846" s="197" t="s">
        <v>11</v>
      </c>
      <c r="F6846" s="196" t="s">
        <v>11</v>
      </c>
      <c r="G6846" s="196">
        <v>96110</v>
      </c>
      <c r="H6846" s="196" t="s">
        <v>7085</v>
      </c>
      <c r="I6846" s="196" t="s">
        <v>19</v>
      </c>
      <c r="J6846" s="196" t="s">
        <v>62</v>
      </c>
      <c r="K6846" s="197">
        <v>75.19</v>
      </c>
      <c r="L6846" s="196" t="s">
        <v>63</v>
      </c>
      <c r="M6846"/>
    </row>
    <row r="6847" spans="1:13" ht="13.5" hidden="1" x14ac:dyDescent="0.25">
      <c r="A6847" s="196" t="s">
        <v>6826</v>
      </c>
      <c r="B6847" s="196" t="s">
        <v>6827</v>
      </c>
      <c r="C6847" s="196" t="s">
        <v>7082</v>
      </c>
      <c r="D6847" s="196" t="s">
        <v>7083</v>
      </c>
      <c r="E6847" s="197" t="s">
        <v>11</v>
      </c>
      <c r="F6847" s="196" t="s">
        <v>11</v>
      </c>
      <c r="G6847" s="196">
        <v>96113</v>
      </c>
      <c r="H6847" s="196" t="s">
        <v>7086</v>
      </c>
      <c r="I6847" s="196" t="s">
        <v>19</v>
      </c>
      <c r="J6847" s="196" t="s">
        <v>62</v>
      </c>
      <c r="K6847" s="197">
        <v>54.03</v>
      </c>
      <c r="L6847" s="196" t="s">
        <v>63</v>
      </c>
      <c r="M6847"/>
    </row>
    <row r="6848" spans="1:13" ht="13.5" hidden="1" x14ac:dyDescent="0.25">
      <c r="A6848" s="196" t="s">
        <v>6826</v>
      </c>
      <c r="B6848" s="196" t="s">
        <v>6827</v>
      </c>
      <c r="C6848" s="196" t="s">
        <v>7082</v>
      </c>
      <c r="D6848" s="196" t="s">
        <v>7083</v>
      </c>
      <c r="E6848" s="197" t="s">
        <v>11</v>
      </c>
      <c r="F6848" s="196" t="s">
        <v>11</v>
      </c>
      <c r="G6848" s="196">
        <v>96114</v>
      </c>
      <c r="H6848" s="196" t="s">
        <v>7087</v>
      </c>
      <c r="I6848" s="196" t="s">
        <v>19</v>
      </c>
      <c r="J6848" s="196" t="s">
        <v>62</v>
      </c>
      <c r="K6848" s="197">
        <v>74.48</v>
      </c>
      <c r="L6848" s="196" t="s">
        <v>63</v>
      </c>
      <c r="M6848"/>
    </row>
    <row r="6849" spans="1:13" ht="13.5" hidden="1" x14ac:dyDescent="0.25">
      <c r="A6849" s="196" t="s">
        <v>6826</v>
      </c>
      <c r="B6849" s="196" t="s">
        <v>6827</v>
      </c>
      <c r="C6849" s="196" t="s">
        <v>7082</v>
      </c>
      <c r="D6849" s="196" t="s">
        <v>7083</v>
      </c>
      <c r="E6849" s="197" t="s">
        <v>11</v>
      </c>
      <c r="F6849" s="196" t="s">
        <v>11</v>
      </c>
      <c r="G6849" s="196">
        <v>96120</v>
      </c>
      <c r="H6849" s="196" t="s">
        <v>7088</v>
      </c>
      <c r="I6849" s="196" t="s">
        <v>9</v>
      </c>
      <c r="J6849" s="196" t="s">
        <v>62</v>
      </c>
      <c r="K6849" s="197">
        <v>3.43</v>
      </c>
      <c r="L6849" s="196" t="s">
        <v>63</v>
      </c>
      <c r="M6849"/>
    </row>
    <row r="6850" spans="1:13" ht="13.5" hidden="1" x14ac:dyDescent="0.25">
      <c r="A6850" s="196" t="s">
        <v>6826</v>
      </c>
      <c r="B6850" s="196" t="s">
        <v>6827</v>
      </c>
      <c r="C6850" s="196" t="s">
        <v>7082</v>
      </c>
      <c r="D6850" s="196" t="s">
        <v>7083</v>
      </c>
      <c r="E6850" s="197" t="s">
        <v>11</v>
      </c>
      <c r="F6850" s="196" t="s">
        <v>11</v>
      </c>
      <c r="G6850" s="196">
        <v>96123</v>
      </c>
      <c r="H6850" s="196" t="s">
        <v>7089</v>
      </c>
      <c r="I6850" s="196" t="s">
        <v>9</v>
      </c>
      <c r="J6850" s="196" t="s">
        <v>62</v>
      </c>
      <c r="K6850" s="197">
        <v>28.31</v>
      </c>
      <c r="L6850" s="196" t="s">
        <v>63</v>
      </c>
      <c r="M6850"/>
    </row>
    <row r="6851" spans="1:13" ht="13.5" hidden="1" x14ac:dyDescent="0.25">
      <c r="A6851" s="196" t="s">
        <v>6826</v>
      </c>
      <c r="B6851" s="196" t="s">
        <v>6827</v>
      </c>
      <c r="C6851" s="196" t="s">
        <v>7082</v>
      </c>
      <c r="D6851" s="196" t="s">
        <v>7083</v>
      </c>
      <c r="E6851" s="197" t="s">
        <v>11</v>
      </c>
      <c r="F6851" s="196" t="s">
        <v>11</v>
      </c>
      <c r="G6851" s="196">
        <v>99054</v>
      </c>
      <c r="H6851" s="196" t="s">
        <v>7090</v>
      </c>
      <c r="I6851" s="196" t="s">
        <v>19</v>
      </c>
      <c r="J6851" s="196" t="s">
        <v>62</v>
      </c>
      <c r="K6851" s="197">
        <v>69.59</v>
      </c>
      <c r="L6851" s="196" t="s">
        <v>63</v>
      </c>
      <c r="M6851"/>
    </row>
    <row r="6852" spans="1:13" ht="13.5" hidden="1" x14ac:dyDescent="0.25">
      <c r="A6852" s="196" t="s">
        <v>6826</v>
      </c>
      <c r="B6852" s="196" t="s">
        <v>6827</v>
      </c>
      <c r="C6852" s="196" t="s">
        <v>7091</v>
      </c>
      <c r="D6852" s="196" t="s">
        <v>7092</v>
      </c>
      <c r="E6852" s="197" t="s">
        <v>11</v>
      </c>
      <c r="F6852" s="196" t="s">
        <v>11</v>
      </c>
      <c r="G6852" s="196">
        <v>96111</v>
      </c>
      <c r="H6852" s="196" t="s">
        <v>7093</v>
      </c>
      <c r="I6852" s="196" t="s">
        <v>19</v>
      </c>
      <c r="J6852" s="196" t="s">
        <v>62</v>
      </c>
      <c r="K6852" s="197">
        <v>60.81</v>
      </c>
      <c r="L6852" s="196" t="s">
        <v>63</v>
      </c>
      <c r="M6852"/>
    </row>
    <row r="6853" spans="1:13" ht="13.5" hidden="1" x14ac:dyDescent="0.25">
      <c r="A6853" s="196" t="s">
        <v>6826</v>
      </c>
      <c r="B6853" s="196" t="s">
        <v>6827</v>
      </c>
      <c r="C6853" s="196" t="s">
        <v>7091</v>
      </c>
      <c r="D6853" s="196" t="s">
        <v>7092</v>
      </c>
      <c r="E6853" s="197" t="s">
        <v>11</v>
      </c>
      <c r="F6853" s="196" t="s">
        <v>11</v>
      </c>
      <c r="G6853" s="196">
        <v>96116</v>
      </c>
      <c r="H6853" s="196" t="s">
        <v>7094</v>
      </c>
      <c r="I6853" s="196" t="s">
        <v>19</v>
      </c>
      <c r="J6853" s="196" t="s">
        <v>62</v>
      </c>
      <c r="K6853" s="197">
        <v>61.94</v>
      </c>
      <c r="L6853" s="196" t="s">
        <v>63</v>
      </c>
      <c r="M6853"/>
    </row>
    <row r="6854" spans="1:13" ht="13.5" hidden="1" x14ac:dyDescent="0.25">
      <c r="A6854" s="196" t="s">
        <v>6826</v>
      </c>
      <c r="B6854" s="196" t="s">
        <v>6827</v>
      </c>
      <c r="C6854" s="196" t="s">
        <v>7091</v>
      </c>
      <c r="D6854" s="196" t="s">
        <v>7092</v>
      </c>
      <c r="E6854" s="197" t="s">
        <v>11</v>
      </c>
      <c r="F6854" s="196" t="s">
        <v>11</v>
      </c>
      <c r="G6854" s="196">
        <v>96121</v>
      </c>
      <c r="H6854" s="196" t="s">
        <v>7095</v>
      </c>
      <c r="I6854" s="196" t="s">
        <v>9</v>
      </c>
      <c r="J6854" s="196" t="s">
        <v>62</v>
      </c>
      <c r="K6854" s="197">
        <v>12.39</v>
      </c>
      <c r="L6854" s="196" t="s">
        <v>63</v>
      </c>
      <c r="M6854"/>
    </row>
    <row r="6855" spans="1:13" ht="13.5" hidden="1" x14ac:dyDescent="0.25">
      <c r="A6855" s="196" t="s">
        <v>6826</v>
      </c>
      <c r="B6855" s="196" t="s">
        <v>6827</v>
      </c>
      <c r="C6855" s="196" t="s">
        <v>7091</v>
      </c>
      <c r="D6855" s="196" t="s">
        <v>7092</v>
      </c>
      <c r="E6855" s="197" t="s">
        <v>11</v>
      </c>
      <c r="F6855" s="196" t="s">
        <v>11</v>
      </c>
      <c r="G6855" s="196">
        <v>96485</v>
      </c>
      <c r="H6855" s="196" t="s">
        <v>7096</v>
      </c>
      <c r="I6855" s="196" t="s">
        <v>19</v>
      </c>
      <c r="J6855" s="196" t="s">
        <v>62</v>
      </c>
      <c r="K6855" s="197">
        <v>70.61</v>
      </c>
      <c r="L6855" s="196" t="s">
        <v>63</v>
      </c>
      <c r="M6855"/>
    </row>
    <row r="6856" spans="1:13" ht="13.5" hidden="1" x14ac:dyDescent="0.25">
      <c r="A6856" s="196" t="s">
        <v>6826</v>
      </c>
      <c r="B6856" s="196" t="s">
        <v>6827</v>
      </c>
      <c r="C6856" s="196" t="s">
        <v>7091</v>
      </c>
      <c r="D6856" s="196" t="s">
        <v>7092</v>
      </c>
      <c r="E6856" s="197" t="s">
        <v>11</v>
      </c>
      <c r="F6856" s="196" t="s">
        <v>11</v>
      </c>
      <c r="G6856" s="196">
        <v>96486</v>
      </c>
      <c r="H6856" s="196" t="s">
        <v>7097</v>
      </c>
      <c r="I6856" s="196" t="s">
        <v>19</v>
      </c>
      <c r="J6856" s="196" t="s">
        <v>62</v>
      </c>
      <c r="K6856" s="197">
        <v>71.739999999999995</v>
      </c>
      <c r="L6856" s="196" t="s">
        <v>63</v>
      </c>
      <c r="M6856"/>
    </row>
    <row r="6857" spans="1:13" ht="13.5" hidden="1" x14ac:dyDescent="0.25">
      <c r="A6857" s="196" t="s">
        <v>6826</v>
      </c>
      <c r="B6857" s="196" t="s">
        <v>6827</v>
      </c>
      <c r="C6857" s="196" t="s">
        <v>7098</v>
      </c>
      <c r="D6857" s="196" t="s">
        <v>7099</v>
      </c>
      <c r="E6857" s="197" t="s">
        <v>11</v>
      </c>
      <c r="F6857" s="196" t="s">
        <v>11</v>
      </c>
      <c r="G6857" s="196">
        <v>91515</v>
      </c>
      <c r="H6857" s="196" t="s">
        <v>7100</v>
      </c>
      <c r="I6857" s="196" t="s">
        <v>19</v>
      </c>
      <c r="J6857" s="196" t="s">
        <v>62</v>
      </c>
      <c r="K6857" s="197">
        <v>7.76</v>
      </c>
      <c r="L6857" s="196" t="s">
        <v>63</v>
      </c>
      <c r="M6857"/>
    </row>
    <row r="6858" spans="1:13" ht="13.5" hidden="1" x14ac:dyDescent="0.25">
      <c r="A6858" s="196" t="s">
        <v>6826</v>
      </c>
      <c r="B6858" s="196" t="s">
        <v>6827</v>
      </c>
      <c r="C6858" s="196" t="s">
        <v>7098</v>
      </c>
      <c r="D6858" s="196" t="s">
        <v>7099</v>
      </c>
      <c r="E6858" s="197" t="s">
        <v>11</v>
      </c>
      <c r="F6858" s="196" t="s">
        <v>11</v>
      </c>
      <c r="G6858" s="196">
        <v>91519</v>
      </c>
      <c r="H6858" s="196" t="s">
        <v>7101</v>
      </c>
      <c r="I6858" s="196" t="s">
        <v>19</v>
      </c>
      <c r="J6858" s="196" t="s">
        <v>62</v>
      </c>
      <c r="K6858" s="197">
        <v>10.45</v>
      </c>
      <c r="L6858" s="196" t="s">
        <v>63</v>
      </c>
      <c r="M6858"/>
    </row>
    <row r="6859" spans="1:13" ht="13.5" hidden="1" x14ac:dyDescent="0.25">
      <c r="A6859" s="196" t="s">
        <v>6826</v>
      </c>
      <c r="B6859" s="196" t="s">
        <v>6827</v>
      </c>
      <c r="C6859" s="196" t="s">
        <v>7098</v>
      </c>
      <c r="D6859" s="196" t="s">
        <v>7099</v>
      </c>
      <c r="E6859" s="197" t="s">
        <v>11</v>
      </c>
      <c r="F6859" s="196" t="s">
        <v>11</v>
      </c>
      <c r="G6859" s="196">
        <v>91520</v>
      </c>
      <c r="H6859" s="196" t="s">
        <v>7102</v>
      </c>
      <c r="I6859" s="196" t="s">
        <v>19</v>
      </c>
      <c r="J6859" s="196" t="s">
        <v>62</v>
      </c>
      <c r="K6859" s="197">
        <v>2.89</v>
      </c>
      <c r="L6859" s="196" t="s">
        <v>63</v>
      </c>
      <c r="M6859"/>
    </row>
    <row r="6860" spans="1:13" ht="13.5" hidden="1" x14ac:dyDescent="0.25">
      <c r="A6860" s="196" t="s">
        <v>6826</v>
      </c>
      <c r="B6860" s="196" t="s">
        <v>6827</v>
      </c>
      <c r="C6860" s="196" t="s">
        <v>7098</v>
      </c>
      <c r="D6860" s="196" t="s">
        <v>7099</v>
      </c>
      <c r="E6860" s="197" t="s">
        <v>11</v>
      </c>
      <c r="F6860" s="196" t="s">
        <v>11</v>
      </c>
      <c r="G6860" s="196">
        <v>91522</v>
      </c>
      <c r="H6860" s="196" t="s">
        <v>7103</v>
      </c>
      <c r="I6860" s="196" t="s">
        <v>19</v>
      </c>
      <c r="J6860" s="196" t="s">
        <v>62</v>
      </c>
      <c r="K6860" s="197">
        <v>4.01</v>
      </c>
      <c r="L6860" s="196" t="s">
        <v>63</v>
      </c>
      <c r="M6860"/>
    </row>
    <row r="6861" spans="1:13" ht="13.5" hidden="1" x14ac:dyDescent="0.25">
      <c r="A6861" s="196" t="s">
        <v>6826</v>
      </c>
      <c r="B6861" s="196" t="s">
        <v>6827</v>
      </c>
      <c r="C6861" s="196" t="s">
        <v>7098</v>
      </c>
      <c r="D6861" s="196" t="s">
        <v>7099</v>
      </c>
      <c r="E6861" s="197" t="s">
        <v>11</v>
      </c>
      <c r="F6861" s="196" t="s">
        <v>11</v>
      </c>
      <c r="G6861" s="196">
        <v>91525</v>
      </c>
      <c r="H6861" s="196" t="s">
        <v>7104</v>
      </c>
      <c r="I6861" s="196" t="s">
        <v>19</v>
      </c>
      <c r="J6861" s="196" t="s">
        <v>62</v>
      </c>
      <c r="K6861" s="197">
        <v>8.83</v>
      </c>
      <c r="L6861" s="196" t="s">
        <v>63</v>
      </c>
      <c r="M6861"/>
    </row>
    <row r="6862" spans="1:13" ht="13.5" hidden="1" x14ac:dyDescent="0.25">
      <c r="A6862" s="196" t="s">
        <v>6826</v>
      </c>
      <c r="B6862" s="196" t="s">
        <v>6827</v>
      </c>
      <c r="C6862" s="196" t="s">
        <v>7098</v>
      </c>
      <c r="D6862" s="196" t="s">
        <v>7099</v>
      </c>
      <c r="E6862" s="197" t="s">
        <v>11</v>
      </c>
      <c r="F6862" s="196" t="s">
        <v>11</v>
      </c>
      <c r="G6862" s="196">
        <v>104412</v>
      </c>
      <c r="H6862" s="196" t="s">
        <v>7105</v>
      </c>
      <c r="I6862" s="196" t="s">
        <v>19</v>
      </c>
      <c r="J6862" s="196" t="s">
        <v>62</v>
      </c>
      <c r="K6862" s="197">
        <v>3.58</v>
      </c>
      <c r="L6862" s="196" t="s">
        <v>63</v>
      </c>
      <c r="M6862"/>
    </row>
    <row r="6863" spans="1:13" ht="13.5" hidden="1" x14ac:dyDescent="0.25">
      <c r="A6863" s="196" t="s">
        <v>6826</v>
      </c>
      <c r="B6863" s="196" t="s">
        <v>6827</v>
      </c>
      <c r="C6863" s="196" t="s">
        <v>7098</v>
      </c>
      <c r="D6863" s="196" t="s">
        <v>7099</v>
      </c>
      <c r="E6863" s="197" t="s">
        <v>11</v>
      </c>
      <c r="F6863" s="196" t="s">
        <v>11</v>
      </c>
      <c r="G6863" s="196">
        <v>104413</v>
      </c>
      <c r="H6863" s="196" t="s">
        <v>7106</v>
      </c>
      <c r="I6863" s="196" t="s">
        <v>19</v>
      </c>
      <c r="J6863" s="196" t="s">
        <v>62</v>
      </c>
      <c r="K6863" s="197">
        <v>6.34</v>
      </c>
      <c r="L6863" s="196" t="s">
        <v>63</v>
      </c>
      <c r="M6863"/>
    </row>
    <row r="6864" spans="1:13" ht="13.5" hidden="1" x14ac:dyDescent="0.25">
      <c r="A6864" s="196" t="s">
        <v>6826</v>
      </c>
      <c r="B6864" s="196" t="s">
        <v>6827</v>
      </c>
      <c r="C6864" s="196" t="s">
        <v>7098</v>
      </c>
      <c r="D6864" s="196" t="s">
        <v>7099</v>
      </c>
      <c r="E6864" s="197" t="s">
        <v>11</v>
      </c>
      <c r="F6864" s="196" t="s">
        <v>11</v>
      </c>
      <c r="G6864" s="196">
        <v>104414</v>
      </c>
      <c r="H6864" s="196" t="s">
        <v>7107</v>
      </c>
      <c r="I6864" s="196" t="s">
        <v>19</v>
      </c>
      <c r="J6864" s="196" t="s">
        <v>62</v>
      </c>
      <c r="K6864" s="197">
        <v>7.88</v>
      </c>
      <c r="L6864" s="196" t="s">
        <v>63</v>
      </c>
      <c r="M6864"/>
    </row>
    <row r="6865" spans="1:13" ht="13.5" hidden="1" x14ac:dyDescent="0.25">
      <c r="A6865" s="196" t="s">
        <v>6826</v>
      </c>
      <c r="B6865" s="196" t="s">
        <v>6827</v>
      </c>
      <c r="C6865" s="196" t="s">
        <v>7098</v>
      </c>
      <c r="D6865" s="196" t="s">
        <v>7099</v>
      </c>
      <c r="E6865" s="197" t="s">
        <v>11</v>
      </c>
      <c r="F6865" s="196" t="s">
        <v>11</v>
      </c>
      <c r="G6865" s="196">
        <v>104415</v>
      </c>
      <c r="H6865" s="196" t="s">
        <v>7108</v>
      </c>
      <c r="I6865" s="196" t="s">
        <v>19</v>
      </c>
      <c r="J6865" s="196" t="s">
        <v>62</v>
      </c>
      <c r="K6865" s="197">
        <v>14.03</v>
      </c>
      <c r="L6865" s="196" t="s">
        <v>63</v>
      </c>
      <c r="M6865"/>
    </row>
    <row r="6866" spans="1:13" ht="13.5" hidden="1" x14ac:dyDescent="0.25">
      <c r="A6866" s="196" t="s">
        <v>6826</v>
      </c>
      <c r="B6866" s="196" t="s">
        <v>6827</v>
      </c>
      <c r="C6866" s="196" t="s">
        <v>7098</v>
      </c>
      <c r="D6866" s="196" t="s">
        <v>7099</v>
      </c>
      <c r="E6866" s="197" t="s">
        <v>11</v>
      </c>
      <c r="F6866" s="196" t="s">
        <v>11</v>
      </c>
      <c r="G6866" s="196">
        <v>104416</v>
      </c>
      <c r="H6866" s="196" t="s">
        <v>7109</v>
      </c>
      <c r="I6866" s="196" t="s">
        <v>19</v>
      </c>
      <c r="J6866" s="196" t="s">
        <v>62</v>
      </c>
      <c r="K6866" s="197">
        <v>2.46</v>
      </c>
      <c r="L6866" s="196" t="s">
        <v>63</v>
      </c>
      <c r="M6866"/>
    </row>
    <row r="6867" spans="1:13" ht="13.5" hidden="1" x14ac:dyDescent="0.25">
      <c r="A6867" s="196" t="s">
        <v>6826</v>
      </c>
      <c r="B6867" s="196" t="s">
        <v>6827</v>
      </c>
      <c r="C6867" s="196" t="s">
        <v>7098</v>
      </c>
      <c r="D6867" s="196" t="s">
        <v>7099</v>
      </c>
      <c r="E6867" s="197" t="s">
        <v>11</v>
      </c>
      <c r="F6867" s="196" t="s">
        <v>11</v>
      </c>
      <c r="G6867" s="196">
        <v>104417</v>
      </c>
      <c r="H6867" s="196" t="s">
        <v>7110</v>
      </c>
      <c r="I6867" s="196" t="s">
        <v>19</v>
      </c>
      <c r="J6867" s="196" t="s">
        <v>62</v>
      </c>
      <c r="K6867" s="197">
        <v>5.22</v>
      </c>
      <c r="L6867" s="196" t="s">
        <v>63</v>
      </c>
      <c r="M6867"/>
    </row>
    <row r="6868" spans="1:13" ht="13.5" hidden="1" x14ac:dyDescent="0.25">
      <c r="A6868" s="196" t="s">
        <v>6826</v>
      </c>
      <c r="B6868" s="196" t="s">
        <v>6827</v>
      </c>
      <c r="C6868" s="196" t="s">
        <v>7098</v>
      </c>
      <c r="D6868" s="196" t="s">
        <v>7099</v>
      </c>
      <c r="E6868" s="197" t="s">
        <v>11</v>
      </c>
      <c r="F6868" s="196" t="s">
        <v>11</v>
      </c>
      <c r="G6868" s="196">
        <v>104418</v>
      </c>
      <c r="H6868" s="196" t="s">
        <v>7111</v>
      </c>
      <c r="I6868" s="196" t="s">
        <v>19</v>
      </c>
      <c r="J6868" s="196" t="s">
        <v>62</v>
      </c>
      <c r="K6868" s="197">
        <v>3.34</v>
      </c>
      <c r="L6868" s="196" t="s">
        <v>63</v>
      </c>
      <c r="M6868"/>
    </row>
    <row r="6869" spans="1:13" ht="13.5" hidden="1" x14ac:dyDescent="0.25">
      <c r="A6869" s="196" t="s">
        <v>6826</v>
      </c>
      <c r="B6869" s="196" t="s">
        <v>6827</v>
      </c>
      <c r="C6869" s="196" t="s">
        <v>7098</v>
      </c>
      <c r="D6869" s="196" t="s">
        <v>7099</v>
      </c>
      <c r="E6869" s="197" t="s">
        <v>11</v>
      </c>
      <c r="F6869" s="196" t="s">
        <v>11</v>
      </c>
      <c r="G6869" s="196">
        <v>104419</v>
      </c>
      <c r="H6869" s="196" t="s">
        <v>7112</v>
      </c>
      <c r="I6869" s="196" t="s">
        <v>19</v>
      </c>
      <c r="J6869" s="196" t="s">
        <v>62</v>
      </c>
      <c r="K6869" s="197">
        <v>13.99</v>
      </c>
      <c r="L6869" s="196" t="s">
        <v>63</v>
      </c>
      <c r="M6869"/>
    </row>
    <row r="6870" spans="1:13" ht="13.5" hidden="1" x14ac:dyDescent="0.25">
      <c r="A6870" s="196" t="s">
        <v>6826</v>
      </c>
      <c r="B6870" s="196" t="s">
        <v>6827</v>
      </c>
      <c r="C6870" s="196" t="s">
        <v>7098</v>
      </c>
      <c r="D6870" s="196" t="s">
        <v>7099</v>
      </c>
      <c r="E6870" s="197" t="s">
        <v>11</v>
      </c>
      <c r="F6870" s="196" t="s">
        <v>11</v>
      </c>
      <c r="G6870" s="196">
        <v>104420</v>
      </c>
      <c r="H6870" s="196" t="s">
        <v>7113</v>
      </c>
      <c r="I6870" s="196" t="s">
        <v>19</v>
      </c>
      <c r="J6870" s="196" t="s">
        <v>62</v>
      </c>
      <c r="K6870" s="197">
        <v>12.62</v>
      </c>
      <c r="L6870" s="196" t="s">
        <v>63</v>
      </c>
      <c r="M6870"/>
    </row>
    <row r="6871" spans="1:13" ht="13.5" hidden="1" x14ac:dyDescent="0.25">
      <c r="A6871" s="196" t="s">
        <v>6826</v>
      </c>
      <c r="B6871" s="196" t="s">
        <v>6827</v>
      </c>
      <c r="C6871" s="196" t="s">
        <v>7098</v>
      </c>
      <c r="D6871" s="196" t="s">
        <v>7099</v>
      </c>
      <c r="E6871" s="197" t="s">
        <v>11</v>
      </c>
      <c r="F6871" s="196" t="s">
        <v>11</v>
      </c>
      <c r="G6871" s="196">
        <v>104421</v>
      </c>
      <c r="H6871" s="196" t="s">
        <v>7114</v>
      </c>
      <c r="I6871" s="196" t="s">
        <v>19</v>
      </c>
      <c r="J6871" s="196" t="s">
        <v>62</v>
      </c>
      <c r="K6871" s="197">
        <v>17</v>
      </c>
      <c r="L6871" s="196" t="s">
        <v>63</v>
      </c>
      <c r="M6871"/>
    </row>
    <row r="6872" spans="1:13" ht="13.5" hidden="1" x14ac:dyDescent="0.25">
      <c r="A6872" s="196" t="s">
        <v>6826</v>
      </c>
      <c r="B6872" s="196" t="s">
        <v>6827</v>
      </c>
      <c r="C6872" s="196" t="s">
        <v>7098</v>
      </c>
      <c r="D6872" s="196" t="s">
        <v>7099</v>
      </c>
      <c r="E6872" s="197" t="s">
        <v>11</v>
      </c>
      <c r="F6872" s="196" t="s">
        <v>11</v>
      </c>
      <c r="G6872" s="196">
        <v>104422</v>
      </c>
      <c r="H6872" s="196" t="s">
        <v>7115</v>
      </c>
      <c r="I6872" s="196" t="s">
        <v>19</v>
      </c>
      <c r="J6872" s="196" t="s">
        <v>62</v>
      </c>
      <c r="K6872" s="197">
        <v>9.6</v>
      </c>
      <c r="L6872" s="196" t="s">
        <v>63</v>
      </c>
      <c r="M6872"/>
    </row>
    <row r="6873" spans="1:13" ht="13.5" hidden="1" x14ac:dyDescent="0.25">
      <c r="A6873" s="196" t="s">
        <v>6826</v>
      </c>
      <c r="B6873" s="196" t="s">
        <v>6827</v>
      </c>
      <c r="C6873" s="196" t="s">
        <v>7098</v>
      </c>
      <c r="D6873" s="196" t="s">
        <v>7099</v>
      </c>
      <c r="E6873" s="197" t="s">
        <v>11</v>
      </c>
      <c r="F6873" s="196" t="s">
        <v>11</v>
      </c>
      <c r="G6873" s="196">
        <v>104423</v>
      </c>
      <c r="H6873" s="196" t="s">
        <v>7116</v>
      </c>
      <c r="I6873" s="196" t="s">
        <v>19</v>
      </c>
      <c r="J6873" s="196" t="s">
        <v>62</v>
      </c>
      <c r="K6873" s="197">
        <v>27.49</v>
      </c>
      <c r="L6873" s="196" t="s">
        <v>63</v>
      </c>
      <c r="M6873"/>
    </row>
    <row r="6874" spans="1:13" ht="13.5" hidden="1" x14ac:dyDescent="0.25">
      <c r="A6874" s="196" t="s">
        <v>6826</v>
      </c>
      <c r="B6874" s="196" t="s">
        <v>6827</v>
      </c>
      <c r="C6874" s="196" t="s">
        <v>7098</v>
      </c>
      <c r="D6874" s="196" t="s">
        <v>7099</v>
      </c>
      <c r="E6874" s="197" t="s">
        <v>11</v>
      </c>
      <c r="F6874" s="196" t="s">
        <v>11</v>
      </c>
      <c r="G6874" s="196">
        <v>104424</v>
      </c>
      <c r="H6874" s="196" t="s">
        <v>7117</v>
      </c>
      <c r="I6874" s="196" t="s">
        <v>19</v>
      </c>
      <c r="J6874" s="196" t="s">
        <v>62</v>
      </c>
      <c r="K6874" s="197">
        <v>25.26</v>
      </c>
      <c r="L6874" s="196" t="s">
        <v>63</v>
      </c>
      <c r="M6874"/>
    </row>
    <row r="6875" spans="1:13" ht="13.5" hidden="1" x14ac:dyDescent="0.25">
      <c r="A6875" s="196" t="s">
        <v>6826</v>
      </c>
      <c r="B6875" s="196" t="s">
        <v>6827</v>
      </c>
      <c r="C6875" s="196" t="s">
        <v>7098</v>
      </c>
      <c r="D6875" s="196" t="s">
        <v>7099</v>
      </c>
      <c r="E6875" s="197" t="s">
        <v>11</v>
      </c>
      <c r="F6875" s="196" t="s">
        <v>11</v>
      </c>
      <c r="G6875" s="196">
        <v>104425</v>
      </c>
      <c r="H6875" s="196" t="s">
        <v>7118</v>
      </c>
      <c r="I6875" s="196" t="s">
        <v>19</v>
      </c>
      <c r="J6875" s="196" t="s">
        <v>62</v>
      </c>
      <c r="K6875" s="197">
        <v>21.56</v>
      </c>
      <c r="L6875" s="196" t="s">
        <v>63</v>
      </c>
      <c r="M6875"/>
    </row>
    <row r="6876" spans="1:13" ht="13.5" hidden="1" x14ac:dyDescent="0.25">
      <c r="A6876" s="196" t="s">
        <v>3608</v>
      </c>
      <c r="B6876" s="196" t="s">
        <v>7119</v>
      </c>
      <c r="C6876" s="196" t="s">
        <v>7120</v>
      </c>
      <c r="D6876" s="196" t="s">
        <v>7121</v>
      </c>
      <c r="E6876" s="197" t="s">
        <v>11</v>
      </c>
      <c r="F6876" s="196" t="s">
        <v>11</v>
      </c>
      <c r="G6876" s="196">
        <v>87280</v>
      </c>
      <c r="H6876" s="196" t="s">
        <v>7122</v>
      </c>
      <c r="I6876" s="196" t="s">
        <v>15</v>
      </c>
      <c r="J6876" s="196" t="s">
        <v>62</v>
      </c>
      <c r="K6876" s="197">
        <v>396.72</v>
      </c>
      <c r="L6876" s="196" t="s">
        <v>63</v>
      </c>
      <c r="M6876"/>
    </row>
    <row r="6877" spans="1:13" ht="13.5" hidden="1" x14ac:dyDescent="0.25">
      <c r="A6877" s="196" t="s">
        <v>3608</v>
      </c>
      <c r="B6877" s="196" t="s">
        <v>7119</v>
      </c>
      <c r="C6877" s="196" t="s">
        <v>7120</v>
      </c>
      <c r="D6877" s="196" t="s">
        <v>7121</v>
      </c>
      <c r="E6877" s="197" t="s">
        <v>11</v>
      </c>
      <c r="F6877" s="196" t="s">
        <v>11</v>
      </c>
      <c r="G6877" s="196">
        <v>87281</v>
      </c>
      <c r="H6877" s="196" t="s">
        <v>7123</v>
      </c>
      <c r="I6877" s="196" t="s">
        <v>15</v>
      </c>
      <c r="J6877" s="196" t="s">
        <v>62</v>
      </c>
      <c r="K6877" s="197">
        <v>387.2</v>
      </c>
      <c r="L6877" s="196" t="s">
        <v>63</v>
      </c>
      <c r="M6877"/>
    </row>
    <row r="6878" spans="1:13" ht="13.5" hidden="1" x14ac:dyDescent="0.25">
      <c r="A6878" s="196" t="s">
        <v>3608</v>
      </c>
      <c r="B6878" s="196" t="s">
        <v>7119</v>
      </c>
      <c r="C6878" s="196" t="s">
        <v>7120</v>
      </c>
      <c r="D6878" s="196" t="s">
        <v>7121</v>
      </c>
      <c r="E6878" s="197" t="s">
        <v>11</v>
      </c>
      <c r="F6878" s="196" t="s">
        <v>11</v>
      </c>
      <c r="G6878" s="196">
        <v>87283</v>
      </c>
      <c r="H6878" s="196" t="s">
        <v>7124</v>
      </c>
      <c r="I6878" s="196" t="s">
        <v>15</v>
      </c>
      <c r="J6878" s="196" t="s">
        <v>62</v>
      </c>
      <c r="K6878" s="197">
        <v>405.11</v>
      </c>
      <c r="L6878" s="196" t="s">
        <v>63</v>
      </c>
      <c r="M6878"/>
    </row>
    <row r="6879" spans="1:13" ht="13.5" hidden="1" x14ac:dyDescent="0.25">
      <c r="A6879" s="196" t="s">
        <v>3608</v>
      </c>
      <c r="B6879" s="196" t="s">
        <v>7119</v>
      </c>
      <c r="C6879" s="196" t="s">
        <v>7120</v>
      </c>
      <c r="D6879" s="196" t="s">
        <v>7121</v>
      </c>
      <c r="E6879" s="197" t="s">
        <v>11</v>
      </c>
      <c r="F6879" s="196" t="s">
        <v>11</v>
      </c>
      <c r="G6879" s="196">
        <v>87284</v>
      </c>
      <c r="H6879" s="196" t="s">
        <v>7125</v>
      </c>
      <c r="I6879" s="196" t="s">
        <v>15</v>
      </c>
      <c r="J6879" s="196" t="s">
        <v>62</v>
      </c>
      <c r="K6879" s="197">
        <v>394.73</v>
      </c>
      <c r="L6879" s="196" t="s">
        <v>63</v>
      </c>
      <c r="M6879"/>
    </row>
    <row r="6880" spans="1:13" ht="13.5" hidden="1" x14ac:dyDescent="0.25">
      <c r="A6880" s="196" t="s">
        <v>3608</v>
      </c>
      <c r="B6880" s="196" t="s">
        <v>7119</v>
      </c>
      <c r="C6880" s="196" t="s">
        <v>7120</v>
      </c>
      <c r="D6880" s="196" t="s">
        <v>7121</v>
      </c>
      <c r="E6880" s="197" t="s">
        <v>11</v>
      </c>
      <c r="F6880" s="196" t="s">
        <v>11</v>
      </c>
      <c r="G6880" s="196">
        <v>87286</v>
      </c>
      <c r="H6880" s="196" t="s">
        <v>7126</v>
      </c>
      <c r="I6880" s="196" t="s">
        <v>15</v>
      </c>
      <c r="J6880" s="196" t="s">
        <v>62</v>
      </c>
      <c r="K6880" s="197">
        <v>517.92999999999995</v>
      </c>
      <c r="L6880" s="196" t="s">
        <v>63</v>
      </c>
      <c r="M6880"/>
    </row>
    <row r="6881" spans="1:13" ht="13.5" hidden="1" x14ac:dyDescent="0.25">
      <c r="A6881" s="196" t="s">
        <v>3608</v>
      </c>
      <c r="B6881" s="196" t="s">
        <v>7119</v>
      </c>
      <c r="C6881" s="196" t="s">
        <v>7120</v>
      </c>
      <c r="D6881" s="196" t="s">
        <v>7121</v>
      </c>
      <c r="E6881" s="197" t="s">
        <v>11</v>
      </c>
      <c r="F6881" s="196" t="s">
        <v>11</v>
      </c>
      <c r="G6881" s="196">
        <v>87287</v>
      </c>
      <c r="H6881" s="196" t="s">
        <v>7127</v>
      </c>
      <c r="I6881" s="196" t="s">
        <v>15</v>
      </c>
      <c r="J6881" s="196" t="s">
        <v>62</v>
      </c>
      <c r="K6881" s="197">
        <v>491.73</v>
      </c>
      <c r="L6881" s="196" t="s">
        <v>63</v>
      </c>
      <c r="M6881"/>
    </row>
    <row r="6882" spans="1:13" ht="13.5" hidden="1" x14ac:dyDescent="0.25">
      <c r="A6882" s="196" t="s">
        <v>3608</v>
      </c>
      <c r="B6882" s="196" t="s">
        <v>7119</v>
      </c>
      <c r="C6882" s="196" t="s">
        <v>7120</v>
      </c>
      <c r="D6882" s="196" t="s">
        <v>7121</v>
      </c>
      <c r="E6882" s="197" t="s">
        <v>11</v>
      </c>
      <c r="F6882" s="196" t="s">
        <v>11</v>
      </c>
      <c r="G6882" s="196">
        <v>87289</v>
      </c>
      <c r="H6882" s="196" t="s">
        <v>7128</v>
      </c>
      <c r="I6882" s="196" t="s">
        <v>15</v>
      </c>
      <c r="J6882" s="196" t="s">
        <v>62</v>
      </c>
      <c r="K6882" s="197">
        <v>500.14</v>
      </c>
      <c r="L6882" s="196" t="s">
        <v>63</v>
      </c>
      <c r="M6882"/>
    </row>
    <row r="6883" spans="1:13" ht="13.5" hidden="1" x14ac:dyDescent="0.25">
      <c r="A6883" s="196" t="s">
        <v>3608</v>
      </c>
      <c r="B6883" s="196" t="s">
        <v>7119</v>
      </c>
      <c r="C6883" s="196" t="s">
        <v>7120</v>
      </c>
      <c r="D6883" s="196" t="s">
        <v>7121</v>
      </c>
      <c r="E6883" s="197" t="s">
        <v>11</v>
      </c>
      <c r="F6883" s="196" t="s">
        <v>11</v>
      </c>
      <c r="G6883" s="196">
        <v>87290</v>
      </c>
      <c r="H6883" s="196" t="s">
        <v>7129</v>
      </c>
      <c r="I6883" s="196" t="s">
        <v>15</v>
      </c>
      <c r="J6883" s="196" t="s">
        <v>62</v>
      </c>
      <c r="K6883" s="197">
        <v>486.73</v>
      </c>
      <c r="L6883" s="196" t="s">
        <v>63</v>
      </c>
      <c r="M6883"/>
    </row>
    <row r="6884" spans="1:13" ht="13.5" hidden="1" x14ac:dyDescent="0.25">
      <c r="A6884" s="196" t="s">
        <v>3608</v>
      </c>
      <c r="B6884" s="196" t="s">
        <v>7119</v>
      </c>
      <c r="C6884" s="196" t="s">
        <v>7120</v>
      </c>
      <c r="D6884" s="196" t="s">
        <v>7121</v>
      </c>
      <c r="E6884" s="197" t="s">
        <v>11</v>
      </c>
      <c r="F6884" s="196" t="s">
        <v>11</v>
      </c>
      <c r="G6884" s="196">
        <v>87292</v>
      </c>
      <c r="H6884" s="196" t="s">
        <v>7130</v>
      </c>
      <c r="I6884" s="196" t="s">
        <v>15</v>
      </c>
      <c r="J6884" s="196" t="s">
        <v>62</v>
      </c>
      <c r="K6884" s="197">
        <v>509.36</v>
      </c>
      <c r="L6884" s="196" t="s">
        <v>63</v>
      </c>
      <c r="M6884"/>
    </row>
    <row r="6885" spans="1:13" ht="13.5" hidden="1" x14ac:dyDescent="0.25">
      <c r="A6885" s="196" t="s">
        <v>3608</v>
      </c>
      <c r="B6885" s="196" t="s">
        <v>7119</v>
      </c>
      <c r="C6885" s="196" t="s">
        <v>7120</v>
      </c>
      <c r="D6885" s="196" t="s">
        <v>7121</v>
      </c>
      <c r="E6885" s="197" t="s">
        <v>11</v>
      </c>
      <c r="F6885" s="196" t="s">
        <v>11</v>
      </c>
      <c r="G6885" s="196">
        <v>87294</v>
      </c>
      <c r="H6885" s="196" t="s">
        <v>7131</v>
      </c>
      <c r="I6885" s="196" t="s">
        <v>15</v>
      </c>
      <c r="J6885" s="196" t="s">
        <v>62</v>
      </c>
      <c r="K6885" s="197">
        <v>487.76</v>
      </c>
      <c r="L6885" s="196" t="s">
        <v>63</v>
      </c>
      <c r="M6885"/>
    </row>
    <row r="6886" spans="1:13" ht="13.5" hidden="1" x14ac:dyDescent="0.25">
      <c r="A6886" s="196" t="s">
        <v>3608</v>
      </c>
      <c r="B6886" s="196" t="s">
        <v>7119</v>
      </c>
      <c r="C6886" s="196" t="s">
        <v>7120</v>
      </c>
      <c r="D6886" s="196" t="s">
        <v>7121</v>
      </c>
      <c r="E6886" s="197" t="s">
        <v>11</v>
      </c>
      <c r="F6886" s="196" t="s">
        <v>11</v>
      </c>
      <c r="G6886" s="196">
        <v>87295</v>
      </c>
      <c r="H6886" s="196" t="s">
        <v>7132</v>
      </c>
      <c r="I6886" s="196" t="s">
        <v>15</v>
      </c>
      <c r="J6886" s="196" t="s">
        <v>62</v>
      </c>
      <c r="K6886" s="197">
        <v>509.07</v>
      </c>
      <c r="L6886" s="196" t="s">
        <v>63</v>
      </c>
      <c r="M6886"/>
    </row>
    <row r="6887" spans="1:13" ht="13.5" hidden="1" x14ac:dyDescent="0.25">
      <c r="A6887" s="196" t="s">
        <v>3608</v>
      </c>
      <c r="B6887" s="196" t="s">
        <v>7119</v>
      </c>
      <c r="C6887" s="196" t="s">
        <v>7120</v>
      </c>
      <c r="D6887" s="196" t="s">
        <v>7121</v>
      </c>
      <c r="E6887" s="197" t="s">
        <v>11</v>
      </c>
      <c r="F6887" s="196" t="s">
        <v>11</v>
      </c>
      <c r="G6887" s="196">
        <v>87296</v>
      </c>
      <c r="H6887" s="196" t="s">
        <v>7133</v>
      </c>
      <c r="I6887" s="196" t="s">
        <v>15</v>
      </c>
      <c r="J6887" s="196" t="s">
        <v>62</v>
      </c>
      <c r="K6887" s="197">
        <v>471.18</v>
      </c>
      <c r="L6887" s="196" t="s">
        <v>63</v>
      </c>
      <c r="M6887"/>
    </row>
    <row r="6888" spans="1:13" ht="13.5" hidden="1" x14ac:dyDescent="0.25">
      <c r="A6888" s="196" t="s">
        <v>3608</v>
      </c>
      <c r="B6888" s="196" t="s">
        <v>7119</v>
      </c>
      <c r="C6888" s="196" t="s">
        <v>7120</v>
      </c>
      <c r="D6888" s="196" t="s">
        <v>7121</v>
      </c>
      <c r="E6888" s="197" t="s">
        <v>11</v>
      </c>
      <c r="F6888" s="196" t="s">
        <v>11</v>
      </c>
      <c r="G6888" s="196">
        <v>87298</v>
      </c>
      <c r="H6888" s="196" t="s">
        <v>7134</v>
      </c>
      <c r="I6888" s="196" t="s">
        <v>15</v>
      </c>
      <c r="J6888" s="196" t="s">
        <v>62</v>
      </c>
      <c r="K6888" s="197">
        <v>588.22</v>
      </c>
      <c r="L6888" s="196" t="s">
        <v>63</v>
      </c>
      <c r="M6888"/>
    </row>
    <row r="6889" spans="1:13" ht="13.5" hidden="1" x14ac:dyDescent="0.25">
      <c r="A6889" s="196" t="s">
        <v>3608</v>
      </c>
      <c r="B6889" s="196" t="s">
        <v>7119</v>
      </c>
      <c r="C6889" s="196" t="s">
        <v>7120</v>
      </c>
      <c r="D6889" s="196" t="s">
        <v>7121</v>
      </c>
      <c r="E6889" s="197" t="s">
        <v>11</v>
      </c>
      <c r="F6889" s="196" t="s">
        <v>11</v>
      </c>
      <c r="G6889" s="196">
        <v>87299</v>
      </c>
      <c r="H6889" s="196" t="s">
        <v>7135</v>
      </c>
      <c r="I6889" s="196" t="s">
        <v>15</v>
      </c>
      <c r="J6889" s="196" t="s">
        <v>62</v>
      </c>
      <c r="K6889" s="197">
        <v>395.22</v>
      </c>
      <c r="L6889" s="196" t="s">
        <v>63</v>
      </c>
      <c r="M6889"/>
    </row>
    <row r="6890" spans="1:13" ht="13.5" hidden="1" x14ac:dyDescent="0.25">
      <c r="A6890" s="196" t="s">
        <v>3608</v>
      </c>
      <c r="B6890" s="196" t="s">
        <v>7119</v>
      </c>
      <c r="C6890" s="196" t="s">
        <v>7120</v>
      </c>
      <c r="D6890" s="196" t="s">
        <v>7121</v>
      </c>
      <c r="E6890" s="197" t="s">
        <v>11</v>
      </c>
      <c r="F6890" s="196" t="s">
        <v>11</v>
      </c>
      <c r="G6890" s="196">
        <v>87301</v>
      </c>
      <c r="H6890" s="196" t="s">
        <v>7136</v>
      </c>
      <c r="I6890" s="196" t="s">
        <v>15</v>
      </c>
      <c r="J6890" s="196" t="s">
        <v>62</v>
      </c>
      <c r="K6890" s="197">
        <v>535.99</v>
      </c>
      <c r="L6890" s="196" t="s">
        <v>63</v>
      </c>
      <c r="M6890"/>
    </row>
    <row r="6891" spans="1:13" ht="13.5" hidden="1" x14ac:dyDescent="0.25">
      <c r="A6891" s="196" t="s">
        <v>3608</v>
      </c>
      <c r="B6891" s="196" t="s">
        <v>7119</v>
      </c>
      <c r="C6891" s="196" t="s">
        <v>7120</v>
      </c>
      <c r="D6891" s="196" t="s">
        <v>7121</v>
      </c>
      <c r="E6891" s="197" t="s">
        <v>11</v>
      </c>
      <c r="F6891" s="196" t="s">
        <v>11</v>
      </c>
      <c r="G6891" s="196">
        <v>87302</v>
      </c>
      <c r="H6891" s="196" t="s">
        <v>7137</v>
      </c>
      <c r="I6891" s="196" t="s">
        <v>15</v>
      </c>
      <c r="J6891" s="196" t="s">
        <v>62</v>
      </c>
      <c r="K6891" s="197">
        <v>522.36</v>
      </c>
      <c r="L6891" s="196" t="s">
        <v>63</v>
      </c>
      <c r="M6891"/>
    </row>
    <row r="6892" spans="1:13" ht="13.5" hidden="1" x14ac:dyDescent="0.25">
      <c r="A6892" s="196" t="s">
        <v>3608</v>
      </c>
      <c r="B6892" s="196" t="s">
        <v>7119</v>
      </c>
      <c r="C6892" s="196" t="s">
        <v>7120</v>
      </c>
      <c r="D6892" s="196" t="s">
        <v>7121</v>
      </c>
      <c r="E6892" s="197" t="s">
        <v>11</v>
      </c>
      <c r="F6892" s="196" t="s">
        <v>11</v>
      </c>
      <c r="G6892" s="196">
        <v>87304</v>
      </c>
      <c r="H6892" s="196" t="s">
        <v>7138</v>
      </c>
      <c r="I6892" s="196" t="s">
        <v>15</v>
      </c>
      <c r="J6892" s="196" t="s">
        <v>62</v>
      </c>
      <c r="K6892" s="197">
        <v>482.68</v>
      </c>
      <c r="L6892" s="196" t="s">
        <v>63</v>
      </c>
      <c r="M6892"/>
    </row>
    <row r="6893" spans="1:13" ht="13.5" hidden="1" x14ac:dyDescent="0.25">
      <c r="A6893" s="196" t="s">
        <v>3608</v>
      </c>
      <c r="B6893" s="196" t="s">
        <v>7119</v>
      </c>
      <c r="C6893" s="196" t="s">
        <v>7120</v>
      </c>
      <c r="D6893" s="196" t="s">
        <v>7121</v>
      </c>
      <c r="E6893" s="197" t="s">
        <v>11</v>
      </c>
      <c r="F6893" s="196" t="s">
        <v>11</v>
      </c>
      <c r="G6893" s="196">
        <v>87305</v>
      </c>
      <c r="H6893" s="196" t="s">
        <v>7139</v>
      </c>
      <c r="I6893" s="196" t="s">
        <v>15</v>
      </c>
      <c r="J6893" s="196" t="s">
        <v>62</v>
      </c>
      <c r="K6893" s="197">
        <v>484.96</v>
      </c>
      <c r="L6893" s="196" t="s">
        <v>63</v>
      </c>
      <c r="M6893"/>
    </row>
    <row r="6894" spans="1:13" ht="13.5" hidden="1" x14ac:dyDescent="0.25">
      <c r="A6894" s="196" t="s">
        <v>3608</v>
      </c>
      <c r="B6894" s="196" t="s">
        <v>7119</v>
      </c>
      <c r="C6894" s="196" t="s">
        <v>7120</v>
      </c>
      <c r="D6894" s="196" t="s">
        <v>7121</v>
      </c>
      <c r="E6894" s="197" t="s">
        <v>11</v>
      </c>
      <c r="F6894" s="196" t="s">
        <v>11</v>
      </c>
      <c r="G6894" s="196">
        <v>87307</v>
      </c>
      <c r="H6894" s="196" t="s">
        <v>7140</v>
      </c>
      <c r="I6894" s="196" t="s">
        <v>15</v>
      </c>
      <c r="J6894" s="196" t="s">
        <v>62</v>
      </c>
      <c r="K6894" s="197">
        <v>465.05</v>
      </c>
      <c r="L6894" s="196" t="s">
        <v>63</v>
      </c>
      <c r="M6894"/>
    </row>
    <row r="6895" spans="1:13" ht="13.5" hidden="1" x14ac:dyDescent="0.25">
      <c r="A6895" s="196" t="s">
        <v>3608</v>
      </c>
      <c r="B6895" s="196" t="s">
        <v>7119</v>
      </c>
      <c r="C6895" s="196" t="s">
        <v>7120</v>
      </c>
      <c r="D6895" s="196" t="s">
        <v>7121</v>
      </c>
      <c r="E6895" s="197" t="s">
        <v>11</v>
      </c>
      <c r="F6895" s="196" t="s">
        <v>11</v>
      </c>
      <c r="G6895" s="196">
        <v>87308</v>
      </c>
      <c r="H6895" s="196" t="s">
        <v>7141</v>
      </c>
      <c r="I6895" s="196" t="s">
        <v>15</v>
      </c>
      <c r="J6895" s="196" t="s">
        <v>62</v>
      </c>
      <c r="K6895" s="197">
        <v>452.29</v>
      </c>
      <c r="L6895" s="196" t="s">
        <v>63</v>
      </c>
      <c r="M6895"/>
    </row>
    <row r="6896" spans="1:13" ht="13.5" hidden="1" x14ac:dyDescent="0.25">
      <c r="A6896" s="196" t="s">
        <v>3608</v>
      </c>
      <c r="B6896" s="196" t="s">
        <v>7119</v>
      </c>
      <c r="C6896" s="196" t="s">
        <v>7120</v>
      </c>
      <c r="D6896" s="196" t="s">
        <v>7121</v>
      </c>
      <c r="E6896" s="197" t="s">
        <v>11</v>
      </c>
      <c r="F6896" s="196" t="s">
        <v>11</v>
      </c>
      <c r="G6896" s="196">
        <v>87310</v>
      </c>
      <c r="H6896" s="196" t="s">
        <v>7142</v>
      </c>
      <c r="I6896" s="196" t="s">
        <v>15</v>
      </c>
      <c r="J6896" s="196" t="s">
        <v>62</v>
      </c>
      <c r="K6896" s="197">
        <v>391.13</v>
      </c>
      <c r="L6896" s="196" t="s">
        <v>63</v>
      </c>
      <c r="M6896"/>
    </row>
    <row r="6897" spans="1:13" ht="13.5" hidden="1" x14ac:dyDescent="0.25">
      <c r="A6897" s="196" t="s">
        <v>3608</v>
      </c>
      <c r="B6897" s="196" t="s">
        <v>7119</v>
      </c>
      <c r="C6897" s="196" t="s">
        <v>7120</v>
      </c>
      <c r="D6897" s="196" t="s">
        <v>7121</v>
      </c>
      <c r="E6897" s="197" t="s">
        <v>11</v>
      </c>
      <c r="F6897" s="196" t="s">
        <v>11</v>
      </c>
      <c r="G6897" s="196">
        <v>87311</v>
      </c>
      <c r="H6897" s="196" t="s">
        <v>7143</v>
      </c>
      <c r="I6897" s="196" t="s">
        <v>15</v>
      </c>
      <c r="J6897" s="196" t="s">
        <v>62</v>
      </c>
      <c r="K6897" s="197">
        <v>377.94</v>
      </c>
      <c r="L6897" s="196" t="s">
        <v>63</v>
      </c>
      <c r="M6897"/>
    </row>
    <row r="6898" spans="1:13" ht="13.5" hidden="1" x14ac:dyDescent="0.25">
      <c r="A6898" s="196" t="s">
        <v>3608</v>
      </c>
      <c r="B6898" s="196" t="s">
        <v>7119</v>
      </c>
      <c r="C6898" s="196" t="s">
        <v>7120</v>
      </c>
      <c r="D6898" s="196" t="s">
        <v>7121</v>
      </c>
      <c r="E6898" s="197" t="s">
        <v>11</v>
      </c>
      <c r="F6898" s="196" t="s">
        <v>11</v>
      </c>
      <c r="G6898" s="196">
        <v>87313</v>
      </c>
      <c r="H6898" s="196" t="s">
        <v>7144</v>
      </c>
      <c r="I6898" s="196" t="s">
        <v>15</v>
      </c>
      <c r="J6898" s="196" t="s">
        <v>62</v>
      </c>
      <c r="K6898" s="197">
        <v>468.62</v>
      </c>
      <c r="L6898" s="196" t="s">
        <v>63</v>
      </c>
      <c r="M6898"/>
    </row>
    <row r="6899" spans="1:13" ht="13.5" hidden="1" x14ac:dyDescent="0.25">
      <c r="A6899" s="196" t="s">
        <v>3608</v>
      </c>
      <c r="B6899" s="196" t="s">
        <v>7119</v>
      </c>
      <c r="C6899" s="196" t="s">
        <v>7120</v>
      </c>
      <c r="D6899" s="196" t="s">
        <v>7121</v>
      </c>
      <c r="E6899" s="197" t="s">
        <v>11</v>
      </c>
      <c r="F6899" s="196" t="s">
        <v>11</v>
      </c>
      <c r="G6899" s="196">
        <v>87314</v>
      </c>
      <c r="H6899" s="196" t="s">
        <v>7145</v>
      </c>
      <c r="I6899" s="196" t="s">
        <v>15</v>
      </c>
      <c r="J6899" s="196" t="s">
        <v>62</v>
      </c>
      <c r="K6899" s="197">
        <v>456.98</v>
      </c>
      <c r="L6899" s="196" t="s">
        <v>63</v>
      </c>
      <c r="M6899"/>
    </row>
    <row r="6900" spans="1:13" ht="13.5" hidden="1" x14ac:dyDescent="0.25">
      <c r="A6900" s="196" t="s">
        <v>3608</v>
      </c>
      <c r="B6900" s="196" t="s">
        <v>7119</v>
      </c>
      <c r="C6900" s="196" t="s">
        <v>7120</v>
      </c>
      <c r="D6900" s="196" t="s">
        <v>7121</v>
      </c>
      <c r="E6900" s="197" t="s">
        <v>11</v>
      </c>
      <c r="F6900" s="196" t="s">
        <v>11</v>
      </c>
      <c r="G6900" s="196">
        <v>87316</v>
      </c>
      <c r="H6900" s="196" t="s">
        <v>7146</v>
      </c>
      <c r="I6900" s="196" t="s">
        <v>15</v>
      </c>
      <c r="J6900" s="196" t="s">
        <v>62</v>
      </c>
      <c r="K6900" s="197">
        <v>431.14</v>
      </c>
      <c r="L6900" s="196" t="s">
        <v>63</v>
      </c>
      <c r="M6900"/>
    </row>
    <row r="6901" spans="1:13" ht="13.5" hidden="1" x14ac:dyDescent="0.25">
      <c r="A6901" s="196" t="s">
        <v>3608</v>
      </c>
      <c r="B6901" s="196" t="s">
        <v>7119</v>
      </c>
      <c r="C6901" s="196" t="s">
        <v>7120</v>
      </c>
      <c r="D6901" s="196" t="s">
        <v>7121</v>
      </c>
      <c r="E6901" s="197" t="s">
        <v>11</v>
      </c>
      <c r="F6901" s="196" t="s">
        <v>11</v>
      </c>
      <c r="G6901" s="196">
        <v>87317</v>
      </c>
      <c r="H6901" s="196" t="s">
        <v>7147</v>
      </c>
      <c r="I6901" s="196" t="s">
        <v>15</v>
      </c>
      <c r="J6901" s="196" t="s">
        <v>62</v>
      </c>
      <c r="K6901" s="197">
        <v>410.45</v>
      </c>
      <c r="L6901" s="196" t="s">
        <v>63</v>
      </c>
      <c r="M6901"/>
    </row>
    <row r="6902" spans="1:13" ht="13.5" hidden="1" x14ac:dyDescent="0.25">
      <c r="A6902" s="196" t="s">
        <v>3608</v>
      </c>
      <c r="B6902" s="196" t="s">
        <v>7119</v>
      </c>
      <c r="C6902" s="196" t="s">
        <v>7120</v>
      </c>
      <c r="D6902" s="196" t="s">
        <v>7121</v>
      </c>
      <c r="E6902" s="197" t="s">
        <v>11</v>
      </c>
      <c r="F6902" s="196" t="s">
        <v>11</v>
      </c>
      <c r="G6902" s="196">
        <v>87319</v>
      </c>
      <c r="H6902" s="196" t="s">
        <v>7148</v>
      </c>
      <c r="I6902" s="196" t="s">
        <v>15</v>
      </c>
      <c r="J6902" s="196" t="s">
        <v>62</v>
      </c>
      <c r="K6902" s="199">
        <v>3212.49</v>
      </c>
      <c r="L6902" s="196" t="s">
        <v>63</v>
      </c>
      <c r="M6902"/>
    </row>
    <row r="6903" spans="1:13" ht="13.5" hidden="1" x14ac:dyDescent="0.25">
      <c r="A6903" s="196" t="s">
        <v>3608</v>
      </c>
      <c r="B6903" s="196" t="s">
        <v>7119</v>
      </c>
      <c r="C6903" s="196" t="s">
        <v>7120</v>
      </c>
      <c r="D6903" s="196" t="s">
        <v>7121</v>
      </c>
      <c r="E6903" s="197" t="s">
        <v>11</v>
      </c>
      <c r="F6903" s="196" t="s">
        <v>11</v>
      </c>
      <c r="G6903" s="196">
        <v>87320</v>
      </c>
      <c r="H6903" s="196" t="s">
        <v>7149</v>
      </c>
      <c r="I6903" s="196" t="s">
        <v>15</v>
      </c>
      <c r="J6903" s="196" t="s">
        <v>62</v>
      </c>
      <c r="K6903" s="199">
        <v>3213.37</v>
      </c>
      <c r="L6903" s="196" t="s">
        <v>63</v>
      </c>
      <c r="M6903"/>
    </row>
    <row r="6904" spans="1:13" ht="13.5" hidden="1" x14ac:dyDescent="0.25">
      <c r="A6904" s="196" t="s">
        <v>3608</v>
      </c>
      <c r="B6904" s="196" t="s">
        <v>7119</v>
      </c>
      <c r="C6904" s="196" t="s">
        <v>7120</v>
      </c>
      <c r="D6904" s="196" t="s">
        <v>7121</v>
      </c>
      <c r="E6904" s="197" t="s">
        <v>11</v>
      </c>
      <c r="F6904" s="196" t="s">
        <v>11</v>
      </c>
      <c r="G6904" s="196">
        <v>87322</v>
      </c>
      <c r="H6904" s="196" t="s">
        <v>7150</v>
      </c>
      <c r="I6904" s="196" t="s">
        <v>15</v>
      </c>
      <c r="J6904" s="196" t="s">
        <v>62</v>
      </c>
      <c r="K6904" s="199">
        <v>3308.59</v>
      </c>
      <c r="L6904" s="196" t="s">
        <v>63</v>
      </c>
      <c r="M6904"/>
    </row>
    <row r="6905" spans="1:13" ht="13.5" hidden="1" x14ac:dyDescent="0.25">
      <c r="A6905" s="196" t="s">
        <v>3608</v>
      </c>
      <c r="B6905" s="196" t="s">
        <v>7119</v>
      </c>
      <c r="C6905" s="196" t="s">
        <v>7120</v>
      </c>
      <c r="D6905" s="196" t="s">
        <v>7121</v>
      </c>
      <c r="E6905" s="197" t="s">
        <v>11</v>
      </c>
      <c r="F6905" s="196" t="s">
        <v>11</v>
      </c>
      <c r="G6905" s="196">
        <v>87323</v>
      </c>
      <c r="H6905" s="196" t="s">
        <v>7151</v>
      </c>
      <c r="I6905" s="196" t="s">
        <v>15</v>
      </c>
      <c r="J6905" s="196" t="s">
        <v>62</v>
      </c>
      <c r="K6905" s="199">
        <v>3300.58</v>
      </c>
      <c r="L6905" s="196" t="s">
        <v>63</v>
      </c>
      <c r="M6905"/>
    </row>
    <row r="6906" spans="1:13" ht="13.5" hidden="1" x14ac:dyDescent="0.25">
      <c r="A6906" s="196" t="s">
        <v>3608</v>
      </c>
      <c r="B6906" s="196" t="s">
        <v>7119</v>
      </c>
      <c r="C6906" s="196" t="s">
        <v>7120</v>
      </c>
      <c r="D6906" s="196" t="s">
        <v>7121</v>
      </c>
      <c r="E6906" s="197" t="s">
        <v>11</v>
      </c>
      <c r="F6906" s="196" t="s">
        <v>11</v>
      </c>
      <c r="G6906" s="196">
        <v>87325</v>
      </c>
      <c r="H6906" s="196" t="s">
        <v>7152</v>
      </c>
      <c r="I6906" s="196" t="s">
        <v>15</v>
      </c>
      <c r="J6906" s="196" t="s">
        <v>62</v>
      </c>
      <c r="K6906" s="199">
        <v>3238.88</v>
      </c>
      <c r="L6906" s="196" t="s">
        <v>63</v>
      </c>
      <c r="M6906"/>
    </row>
    <row r="6907" spans="1:13" ht="13.5" hidden="1" x14ac:dyDescent="0.25">
      <c r="A6907" s="196" t="s">
        <v>3608</v>
      </c>
      <c r="B6907" s="196" t="s">
        <v>7119</v>
      </c>
      <c r="C6907" s="196" t="s">
        <v>7120</v>
      </c>
      <c r="D6907" s="196" t="s">
        <v>7121</v>
      </c>
      <c r="E6907" s="197" t="s">
        <v>11</v>
      </c>
      <c r="F6907" s="196" t="s">
        <v>11</v>
      </c>
      <c r="G6907" s="196">
        <v>87326</v>
      </c>
      <c r="H6907" s="196" t="s">
        <v>7153</v>
      </c>
      <c r="I6907" s="196" t="s">
        <v>15</v>
      </c>
      <c r="J6907" s="196" t="s">
        <v>62</v>
      </c>
      <c r="K6907" s="199">
        <v>3236.77</v>
      </c>
      <c r="L6907" s="196" t="s">
        <v>63</v>
      </c>
      <c r="M6907"/>
    </row>
    <row r="6908" spans="1:13" ht="13.5" hidden="1" x14ac:dyDescent="0.25">
      <c r="A6908" s="196" t="s">
        <v>3608</v>
      </c>
      <c r="B6908" s="196" t="s">
        <v>7119</v>
      </c>
      <c r="C6908" s="196" t="s">
        <v>7120</v>
      </c>
      <c r="D6908" s="196" t="s">
        <v>7121</v>
      </c>
      <c r="E6908" s="197" t="s">
        <v>11</v>
      </c>
      <c r="F6908" s="196" t="s">
        <v>11</v>
      </c>
      <c r="G6908" s="196">
        <v>87327</v>
      </c>
      <c r="H6908" s="196" t="s">
        <v>7154</v>
      </c>
      <c r="I6908" s="196" t="s">
        <v>15</v>
      </c>
      <c r="J6908" s="196" t="s">
        <v>62</v>
      </c>
      <c r="K6908" s="197">
        <v>426.93</v>
      </c>
      <c r="L6908" s="196" t="s">
        <v>63</v>
      </c>
      <c r="M6908"/>
    </row>
    <row r="6909" spans="1:13" ht="13.5" hidden="1" x14ac:dyDescent="0.25">
      <c r="A6909" s="196" t="s">
        <v>3608</v>
      </c>
      <c r="B6909" s="196" t="s">
        <v>7119</v>
      </c>
      <c r="C6909" s="196" t="s">
        <v>7120</v>
      </c>
      <c r="D6909" s="196" t="s">
        <v>7121</v>
      </c>
      <c r="E6909" s="197" t="s">
        <v>11</v>
      </c>
      <c r="F6909" s="196" t="s">
        <v>11</v>
      </c>
      <c r="G6909" s="196">
        <v>87328</v>
      </c>
      <c r="H6909" s="196" t="s">
        <v>7155</v>
      </c>
      <c r="I6909" s="196" t="s">
        <v>15</v>
      </c>
      <c r="J6909" s="196" t="s">
        <v>62</v>
      </c>
      <c r="K6909" s="197">
        <v>352.48</v>
      </c>
      <c r="L6909" s="196" t="s">
        <v>63</v>
      </c>
      <c r="M6909"/>
    </row>
    <row r="6910" spans="1:13" ht="13.5" hidden="1" x14ac:dyDescent="0.25">
      <c r="A6910" s="196" t="s">
        <v>3608</v>
      </c>
      <c r="B6910" s="196" t="s">
        <v>7119</v>
      </c>
      <c r="C6910" s="196" t="s">
        <v>7120</v>
      </c>
      <c r="D6910" s="196" t="s">
        <v>7121</v>
      </c>
      <c r="E6910" s="197" t="s">
        <v>11</v>
      </c>
      <c r="F6910" s="196" t="s">
        <v>11</v>
      </c>
      <c r="G6910" s="196">
        <v>87329</v>
      </c>
      <c r="H6910" s="196" t="s">
        <v>7156</v>
      </c>
      <c r="I6910" s="196" t="s">
        <v>15</v>
      </c>
      <c r="J6910" s="196" t="s">
        <v>62</v>
      </c>
      <c r="K6910" s="197">
        <v>460.1</v>
      </c>
      <c r="L6910" s="196" t="s">
        <v>63</v>
      </c>
      <c r="M6910"/>
    </row>
    <row r="6911" spans="1:13" ht="13.5" hidden="1" x14ac:dyDescent="0.25">
      <c r="A6911" s="196" t="s">
        <v>3608</v>
      </c>
      <c r="B6911" s="196" t="s">
        <v>7119</v>
      </c>
      <c r="C6911" s="196" t="s">
        <v>7120</v>
      </c>
      <c r="D6911" s="196" t="s">
        <v>7121</v>
      </c>
      <c r="E6911" s="197" t="s">
        <v>11</v>
      </c>
      <c r="F6911" s="196" t="s">
        <v>11</v>
      </c>
      <c r="G6911" s="196">
        <v>87330</v>
      </c>
      <c r="H6911" s="196" t="s">
        <v>7157</v>
      </c>
      <c r="I6911" s="196" t="s">
        <v>15</v>
      </c>
      <c r="J6911" s="196" t="s">
        <v>62</v>
      </c>
      <c r="K6911" s="197">
        <v>375.78</v>
      </c>
      <c r="L6911" s="196" t="s">
        <v>63</v>
      </c>
      <c r="M6911"/>
    </row>
    <row r="6912" spans="1:13" ht="13.5" hidden="1" x14ac:dyDescent="0.25">
      <c r="A6912" s="196" t="s">
        <v>3608</v>
      </c>
      <c r="B6912" s="196" t="s">
        <v>7119</v>
      </c>
      <c r="C6912" s="196" t="s">
        <v>7120</v>
      </c>
      <c r="D6912" s="196" t="s">
        <v>7121</v>
      </c>
      <c r="E6912" s="197" t="s">
        <v>11</v>
      </c>
      <c r="F6912" s="196" t="s">
        <v>11</v>
      </c>
      <c r="G6912" s="196">
        <v>87331</v>
      </c>
      <c r="H6912" s="196" t="s">
        <v>7158</v>
      </c>
      <c r="I6912" s="196" t="s">
        <v>15</v>
      </c>
      <c r="J6912" s="196" t="s">
        <v>62</v>
      </c>
      <c r="K6912" s="197">
        <v>547.24</v>
      </c>
      <c r="L6912" s="196" t="s">
        <v>63</v>
      </c>
      <c r="M6912"/>
    </row>
    <row r="6913" spans="1:13" ht="13.5" hidden="1" x14ac:dyDescent="0.25">
      <c r="A6913" s="196" t="s">
        <v>3608</v>
      </c>
      <c r="B6913" s="196" t="s">
        <v>7119</v>
      </c>
      <c r="C6913" s="196" t="s">
        <v>7120</v>
      </c>
      <c r="D6913" s="196" t="s">
        <v>7121</v>
      </c>
      <c r="E6913" s="197" t="s">
        <v>11</v>
      </c>
      <c r="F6913" s="196" t="s">
        <v>11</v>
      </c>
      <c r="G6913" s="196">
        <v>87332</v>
      </c>
      <c r="H6913" s="196" t="s">
        <v>7159</v>
      </c>
      <c r="I6913" s="196" t="s">
        <v>15</v>
      </c>
      <c r="J6913" s="196" t="s">
        <v>62</v>
      </c>
      <c r="K6913" s="197">
        <v>469.47</v>
      </c>
      <c r="L6913" s="196" t="s">
        <v>63</v>
      </c>
      <c r="M6913"/>
    </row>
    <row r="6914" spans="1:13" ht="13.5" hidden="1" x14ac:dyDescent="0.25">
      <c r="A6914" s="196" t="s">
        <v>3608</v>
      </c>
      <c r="B6914" s="196" t="s">
        <v>7119</v>
      </c>
      <c r="C6914" s="196" t="s">
        <v>7120</v>
      </c>
      <c r="D6914" s="196" t="s">
        <v>7121</v>
      </c>
      <c r="E6914" s="197" t="s">
        <v>11</v>
      </c>
      <c r="F6914" s="196" t="s">
        <v>11</v>
      </c>
      <c r="G6914" s="196">
        <v>87333</v>
      </c>
      <c r="H6914" s="196" t="s">
        <v>7160</v>
      </c>
      <c r="I6914" s="196" t="s">
        <v>15</v>
      </c>
      <c r="J6914" s="196" t="s">
        <v>62</v>
      </c>
      <c r="K6914" s="197">
        <v>509.4</v>
      </c>
      <c r="L6914" s="196" t="s">
        <v>63</v>
      </c>
      <c r="M6914"/>
    </row>
    <row r="6915" spans="1:13" ht="13.5" hidden="1" x14ac:dyDescent="0.25">
      <c r="A6915" s="196" t="s">
        <v>3608</v>
      </c>
      <c r="B6915" s="196" t="s">
        <v>7119</v>
      </c>
      <c r="C6915" s="196" t="s">
        <v>7120</v>
      </c>
      <c r="D6915" s="196" t="s">
        <v>7121</v>
      </c>
      <c r="E6915" s="197" t="s">
        <v>11</v>
      </c>
      <c r="F6915" s="196" t="s">
        <v>11</v>
      </c>
      <c r="G6915" s="196">
        <v>87334</v>
      </c>
      <c r="H6915" s="196" t="s">
        <v>7161</v>
      </c>
      <c r="I6915" s="196" t="s">
        <v>15</v>
      </c>
      <c r="J6915" s="196" t="s">
        <v>62</v>
      </c>
      <c r="K6915" s="197">
        <v>462.51</v>
      </c>
      <c r="L6915" s="196" t="s">
        <v>63</v>
      </c>
      <c r="M6915"/>
    </row>
    <row r="6916" spans="1:13" ht="13.5" hidden="1" x14ac:dyDescent="0.25">
      <c r="A6916" s="196" t="s">
        <v>3608</v>
      </c>
      <c r="B6916" s="196" t="s">
        <v>7119</v>
      </c>
      <c r="C6916" s="196" t="s">
        <v>7120</v>
      </c>
      <c r="D6916" s="196" t="s">
        <v>7121</v>
      </c>
      <c r="E6916" s="197" t="s">
        <v>11</v>
      </c>
      <c r="F6916" s="196" t="s">
        <v>11</v>
      </c>
      <c r="G6916" s="196">
        <v>87335</v>
      </c>
      <c r="H6916" s="196" t="s">
        <v>7162</v>
      </c>
      <c r="I6916" s="196" t="s">
        <v>15</v>
      </c>
      <c r="J6916" s="196" t="s">
        <v>62</v>
      </c>
      <c r="K6916" s="197">
        <v>499.3</v>
      </c>
      <c r="L6916" s="196" t="s">
        <v>63</v>
      </c>
      <c r="M6916"/>
    </row>
    <row r="6917" spans="1:13" ht="13.5" hidden="1" x14ac:dyDescent="0.25">
      <c r="A6917" s="196" t="s">
        <v>3608</v>
      </c>
      <c r="B6917" s="196" t="s">
        <v>7119</v>
      </c>
      <c r="C6917" s="196" t="s">
        <v>7120</v>
      </c>
      <c r="D6917" s="196" t="s">
        <v>7121</v>
      </c>
      <c r="E6917" s="197" t="s">
        <v>11</v>
      </c>
      <c r="F6917" s="196" t="s">
        <v>11</v>
      </c>
      <c r="G6917" s="196">
        <v>87336</v>
      </c>
      <c r="H6917" s="196" t="s">
        <v>7163</v>
      </c>
      <c r="I6917" s="196" t="s">
        <v>15</v>
      </c>
      <c r="J6917" s="196" t="s">
        <v>62</v>
      </c>
      <c r="K6917" s="197">
        <v>477.68</v>
      </c>
      <c r="L6917" s="196" t="s">
        <v>63</v>
      </c>
      <c r="M6917"/>
    </row>
    <row r="6918" spans="1:13" ht="13.5" hidden="1" x14ac:dyDescent="0.25">
      <c r="A6918" s="196" t="s">
        <v>3608</v>
      </c>
      <c r="B6918" s="196" t="s">
        <v>7119</v>
      </c>
      <c r="C6918" s="196" t="s">
        <v>7120</v>
      </c>
      <c r="D6918" s="196" t="s">
        <v>7121</v>
      </c>
      <c r="E6918" s="197" t="s">
        <v>11</v>
      </c>
      <c r="F6918" s="196" t="s">
        <v>11</v>
      </c>
      <c r="G6918" s="196">
        <v>87337</v>
      </c>
      <c r="H6918" s="196" t="s">
        <v>7164</v>
      </c>
      <c r="I6918" s="196" t="s">
        <v>15</v>
      </c>
      <c r="J6918" s="196" t="s">
        <v>62</v>
      </c>
      <c r="K6918" s="197">
        <v>493.11</v>
      </c>
      <c r="L6918" s="196" t="s">
        <v>63</v>
      </c>
      <c r="M6918"/>
    </row>
    <row r="6919" spans="1:13" ht="13.5" hidden="1" x14ac:dyDescent="0.25">
      <c r="A6919" s="196" t="s">
        <v>3608</v>
      </c>
      <c r="B6919" s="196" t="s">
        <v>7119</v>
      </c>
      <c r="C6919" s="196" t="s">
        <v>7120</v>
      </c>
      <c r="D6919" s="196" t="s">
        <v>7121</v>
      </c>
      <c r="E6919" s="197" t="s">
        <v>11</v>
      </c>
      <c r="F6919" s="196" t="s">
        <v>11</v>
      </c>
      <c r="G6919" s="196">
        <v>87338</v>
      </c>
      <c r="H6919" s="196" t="s">
        <v>7165</v>
      </c>
      <c r="I6919" s="196" t="s">
        <v>15</v>
      </c>
      <c r="J6919" s="196" t="s">
        <v>62</v>
      </c>
      <c r="K6919" s="197">
        <v>473.78</v>
      </c>
      <c r="L6919" s="196" t="s">
        <v>63</v>
      </c>
      <c r="M6919"/>
    </row>
    <row r="6920" spans="1:13" ht="13.5" hidden="1" x14ac:dyDescent="0.25">
      <c r="A6920" s="196" t="s">
        <v>3608</v>
      </c>
      <c r="B6920" s="196" t="s">
        <v>7119</v>
      </c>
      <c r="C6920" s="196" t="s">
        <v>7120</v>
      </c>
      <c r="D6920" s="196" t="s">
        <v>7121</v>
      </c>
      <c r="E6920" s="197" t="s">
        <v>11</v>
      </c>
      <c r="F6920" s="196" t="s">
        <v>11</v>
      </c>
      <c r="G6920" s="196">
        <v>87339</v>
      </c>
      <c r="H6920" s="196" t="s">
        <v>7166</v>
      </c>
      <c r="I6920" s="196" t="s">
        <v>15</v>
      </c>
      <c r="J6920" s="196" t="s">
        <v>62</v>
      </c>
      <c r="K6920" s="197">
        <v>749.8</v>
      </c>
      <c r="L6920" s="196" t="s">
        <v>63</v>
      </c>
      <c r="M6920"/>
    </row>
    <row r="6921" spans="1:13" ht="13.5" hidden="1" x14ac:dyDescent="0.25">
      <c r="A6921" s="196" t="s">
        <v>3608</v>
      </c>
      <c r="B6921" s="196" t="s">
        <v>7119</v>
      </c>
      <c r="C6921" s="196" t="s">
        <v>7120</v>
      </c>
      <c r="D6921" s="196" t="s">
        <v>7121</v>
      </c>
      <c r="E6921" s="197" t="s">
        <v>11</v>
      </c>
      <c r="F6921" s="196" t="s">
        <v>11</v>
      </c>
      <c r="G6921" s="196">
        <v>87340</v>
      </c>
      <c r="H6921" s="196" t="s">
        <v>7167</v>
      </c>
      <c r="I6921" s="196" t="s">
        <v>15</v>
      </c>
      <c r="J6921" s="196" t="s">
        <v>62</v>
      </c>
      <c r="K6921" s="197">
        <v>590.86</v>
      </c>
      <c r="L6921" s="196" t="s">
        <v>63</v>
      </c>
      <c r="M6921"/>
    </row>
    <row r="6922" spans="1:13" ht="13.5" hidden="1" x14ac:dyDescent="0.25">
      <c r="A6922" s="196" t="s">
        <v>3608</v>
      </c>
      <c r="B6922" s="196" t="s">
        <v>7119</v>
      </c>
      <c r="C6922" s="196" t="s">
        <v>7120</v>
      </c>
      <c r="D6922" s="196" t="s">
        <v>7121</v>
      </c>
      <c r="E6922" s="197" t="s">
        <v>11</v>
      </c>
      <c r="F6922" s="196" t="s">
        <v>11</v>
      </c>
      <c r="G6922" s="196">
        <v>87341</v>
      </c>
      <c r="H6922" s="196" t="s">
        <v>7168</v>
      </c>
      <c r="I6922" s="196" t="s">
        <v>15</v>
      </c>
      <c r="J6922" s="196" t="s">
        <v>62</v>
      </c>
      <c r="K6922" s="197">
        <v>551.62</v>
      </c>
      <c r="L6922" s="196" t="s">
        <v>63</v>
      </c>
      <c r="M6922"/>
    </row>
    <row r="6923" spans="1:13" ht="13.5" hidden="1" x14ac:dyDescent="0.25">
      <c r="A6923" s="196" t="s">
        <v>3608</v>
      </c>
      <c r="B6923" s="196" t="s">
        <v>7119</v>
      </c>
      <c r="C6923" s="196" t="s">
        <v>7120</v>
      </c>
      <c r="D6923" s="196" t="s">
        <v>7121</v>
      </c>
      <c r="E6923" s="197" t="s">
        <v>11</v>
      </c>
      <c r="F6923" s="196" t="s">
        <v>11</v>
      </c>
      <c r="G6923" s="196">
        <v>87342</v>
      </c>
      <c r="H6923" s="196" t="s">
        <v>7169</v>
      </c>
      <c r="I6923" s="196" t="s">
        <v>15</v>
      </c>
      <c r="J6923" s="196" t="s">
        <v>62</v>
      </c>
      <c r="K6923" s="197">
        <v>631.04</v>
      </c>
      <c r="L6923" s="196" t="s">
        <v>63</v>
      </c>
      <c r="M6923"/>
    </row>
    <row r="6924" spans="1:13" ht="13.5" hidden="1" x14ac:dyDescent="0.25">
      <c r="A6924" s="196" t="s">
        <v>3608</v>
      </c>
      <c r="B6924" s="196" t="s">
        <v>7119</v>
      </c>
      <c r="C6924" s="196" t="s">
        <v>7120</v>
      </c>
      <c r="D6924" s="196" t="s">
        <v>7121</v>
      </c>
      <c r="E6924" s="197" t="s">
        <v>11</v>
      </c>
      <c r="F6924" s="196" t="s">
        <v>11</v>
      </c>
      <c r="G6924" s="196">
        <v>87343</v>
      </c>
      <c r="H6924" s="196" t="s">
        <v>7170</v>
      </c>
      <c r="I6924" s="196" t="s">
        <v>15</v>
      </c>
      <c r="J6924" s="196" t="s">
        <v>62</v>
      </c>
      <c r="K6924" s="197">
        <v>540.98</v>
      </c>
      <c r="L6924" s="196" t="s">
        <v>63</v>
      </c>
      <c r="M6924"/>
    </row>
    <row r="6925" spans="1:13" ht="13.5" hidden="1" x14ac:dyDescent="0.25">
      <c r="A6925" s="196" t="s">
        <v>3608</v>
      </c>
      <c r="B6925" s="196" t="s">
        <v>7119</v>
      </c>
      <c r="C6925" s="196" t="s">
        <v>7120</v>
      </c>
      <c r="D6925" s="196" t="s">
        <v>7121</v>
      </c>
      <c r="E6925" s="197" t="s">
        <v>11</v>
      </c>
      <c r="F6925" s="196" t="s">
        <v>11</v>
      </c>
      <c r="G6925" s="196">
        <v>87344</v>
      </c>
      <c r="H6925" s="196" t="s">
        <v>7171</v>
      </c>
      <c r="I6925" s="196" t="s">
        <v>15</v>
      </c>
      <c r="J6925" s="196" t="s">
        <v>62</v>
      </c>
      <c r="K6925" s="197">
        <v>491.22</v>
      </c>
      <c r="L6925" s="196" t="s">
        <v>63</v>
      </c>
      <c r="M6925"/>
    </row>
    <row r="6926" spans="1:13" ht="13.5" hidden="1" x14ac:dyDescent="0.25">
      <c r="A6926" s="196" t="s">
        <v>3608</v>
      </c>
      <c r="B6926" s="196" t="s">
        <v>7119</v>
      </c>
      <c r="C6926" s="196" t="s">
        <v>7120</v>
      </c>
      <c r="D6926" s="196" t="s">
        <v>7121</v>
      </c>
      <c r="E6926" s="197" t="s">
        <v>11</v>
      </c>
      <c r="F6926" s="196" t="s">
        <v>11</v>
      </c>
      <c r="G6926" s="196">
        <v>87345</v>
      </c>
      <c r="H6926" s="196" t="s">
        <v>7172</v>
      </c>
      <c r="I6926" s="196" t="s">
        <v>15</v>
      </c>
      <c r="J6926" s="196" t="s">
        <v>62</v>
      </c>
      <c r="K6926" s="197">
        <v>563.71</v>
      </c>
      <c r="L6926" s="196" t="s">
        <v>63</v>
      </c>
      <c r="M6926"/>
    </row>
    <row r="6927" spans="1:13" ht="13.5" hidden="1" x14ac:dyDescent="0.25">
      <c r="A6927" s="196" t="s">
        <v>3608</v>
      </c>
      <c r="B6927" s="196" t="s">
        <v>7119</v>
      </c>
      <c r="C6927" s="196" t="s">
        <v>7120</v>
      </c>
      <c r="D6927" s="196" t="s">
        <v>7121</v>
      </c>
      <c r="E6927" s="197" t="s">
        <v>11</v>
      </c>
      <c r="F6927" s="196" t="s">
        <v>11</v>
      </c>
      <c r="G6927" s="196">
        <v>87346</v>
      </c>
      <c r="H6927" s="196" t="s">
        <v>7173</v>
      </c>
      <c r="I6927" s="196" t="s">
        <v>15</v>
      </c>
      <c r="J6927" s="196" t="s">
        <v>62</v>
      </c>
      <c r="K6927" s="197">
        <v>489.07</v>
      </c>
      <c r="L6927" s="196" t="s">
        <v>63</v>
      </c>
      <c r="M6927"/>
    </row>
    <row r="6928" spans="1:13" ht="13.5" hidden="1" x14ac:dyDescent="0.25">
      <c r="A6928" s="196" t="s">
        <v>3608</v>
      </c>
      <c r="B6928" s="196" t="s">
        <v>7119</v>
      </c>
      <c r="C6928" s="196" t="s">
        <v>7120</v>
      </c>
      <c r="D6928" s="196" t="s">
        <v>7121</v>
      </c>
      <c r="E6928" s="197" t="s">
        <v>11</v>
      </c>
      <c r="F6928" s="196" t="s">
        <v>11</v>
      </c>
      <c r="G6928" s="196">
        <v>87347</v>
      </c>
      <c r="H6928" s="196" t="s">
        <v>7174</v>
      </c>
      <c r="I6928" s="196" t="s">
        <v>15</v>
      </c>
      <c r="J6928" s="196" t="s">
        <v>62</v>
      </c>
      <c r="K6928" s="197">
        <v>449.97</v>
      </c>
      <c r="L6928" s="196" t="s">
        <v>63</v>
      </c>
      <c r="M6928"/>
    </row>
    <row r="6929" spans="1:13" ht="13.5" hidden="1" x14ac:dyDescent="0.25">
      <c r="A6929" s="196" t="s">
        <v>3608</v>
      </c>
      <c r="B6929" s="196" t="s">
        <v>7119</v>
      </c>
      <c r="C6929" s="196" t="s">
        <v>7120</v>
      </c>
      <c r="D6929" s="196" t="s">
        <v>7121</v>
      </c>
      <c r="E6929" s="197" t="s">
        <v>11</v>
      </c>
      <c r="F6929" s="196" t="s">
        <v>11</v>
      </c>
      <c r="G6929" s="196">
        <v>87348</v>
      </c>
      <c r="H6929" s="196" t="s">
        <v>7175</v>
      </c>
      <c r="I6929" s="196" t="s">
        <v>15</v>
      </c>
      <c r="J6929" s="196" t="s">
        <v>62</v>
      </c>
      <c r="K6929" s="197">
        <v>512.82000000000005</v>
      </c>
      <c r="L6929" s="196" t="s">
        <v>63</v>
      </c>
      <c r="M6929"/>
    </row>
    <row r="6930" spans="1:13" ht="13.5" hidden="1" x14ac:dyDescent="0.25">
      <c r="A6930" s="196" t="s">
        <v>3608</v>
      </c>
      <c r="B6930" s="196" t="s">
        <v>7119</v>
      </c>
      <c r="C6930" s="196" t="s">
        <v>7120</v>
      </c>
      <c r="D6930" s="196" t="s">
        <v>7121</v>
      </c>
      <c r="E6930" s="197" t="s">
        <v>11</v>
      </c>
      <c r="F6930" s="196" t="s">
        <v>11</v>
      </c>
      <c r="G6930" s="196">
        <v>87349</v>
      </c>
      <c r="H6930" s="196" t="s">
        <v>7176</v>
      </c>
      <c r="I6930" s="196" t="s">
        <v>15</v>
      </c>
      <c r="J6930" s="196" t="s">
        <v>62</v>
      </c>
      <c r="K6930" s="197">
        <v>415.21</v>
      </c>
      <c r="L6930" s="196" t="s">
        <v>63</v>
      </c>
      <c r="M6930"/>
    </row>
    <row r="6931" spans="1:13" ht="13.5" hidden="1" x14ac:dyDescent="0.25">
      <c r="A6931" s="196" t="s">
        <v>3608</v>
      </c>
      <c r="B6931" s="196" t="s">
        <v>7119</v>
      </c>
      <c r="C6931" s="196" t="s">
        <v>7120</v>
      </c>
      <c r="D6931" s="196" t="s">
        <v>7121</v>
      </c>
      <c r="E6931" s="197" t="s">
        <v>11</v>
      </c>
      <c r="F6931" s="196" t="s">
        <v>11</v>
      </c>
      <c r="G6931" s="196">
        <v>87350</v>
      </c>
      <c r="H6931" s="196" t="s">
        <v>7177</v>
      </c>
      <c r="I6931" s="196" t="s">
        <v>15</v>
      </c>
      <c r="J6931" s="196" t="s">
        <v>62</v>
      </c>
      <c r="K6931" s="197">
        <v>451.11</v>
      </c>
      <c r="L6931" s="196" t="s">
        <v>63</v>
      </c>
      <c r="M6931"/>
    </row>
    <row r="6932" spans="1:13" ht="13.5" hidden="1" x14ac:dyDescent="0.25">
      <c r="A6932" s="196" t="s">
        <v>3608</v>
      </c>
      <c r="B6932" s="196" t="s">
        <v>7119</v>
      </c>
      <c r="C6932" s="196" t="s">
        <v>7120</v>
      </c>
      <c r="D6932" s="196" t="s">
        <v>7121</v>
      </c>
      <c r="E6932" s="197" t="s">
        <v>11</v>
      </c>
      <c r="F6932" s="196" t="s">
        <v>11</v>
      </c>
      <c r="G6932" s="196">
        <v>87351</v>
      </c>
      <c r="H6932" s="196" t="s">
        <v>7178</v>
      </c>
      <c r="I6932" s="196" t="s">
        <v>15</v>
      </c>
      <c r="J6932" s="196" t="s">
        <v>62</v>
      </c>
      <c r="K6932" s="197">
        <v>360.66</v>
      </c>
      <c r="L6932" s="196" t="s">
        <v>63</v>
      </c>
      <c r="M6932"/>
    </row>
    <row r="6933" spans="1:13" ht="13.5" hidden="1" x14ac:dyDescent="0.25">
      <c r="A6933" s="196" t="s">
        <v>3608</v>
      </c>
      <c r="B6933" s="196" t="s">
        <v>7119</v>
      </c>
      <c r="C6933" s="196" t="s">
        <v>7120</v>
      </c>
      <c r="D6933" s="196" t="s">
        <v>7121</v>
      </c>
      <c r="E6933" s="197" t="s">
        <v>11</v>
      </c>
      <c r="F6933" s="196" t="s">
        <v>11</v>
      </c>
      <c r="G6933" s="196">
        <v>87352</v>
      </c>
      <c r="H6933" s="196" t="s">
        <v>7179</v>
      </c>
      <c r="I6933" s="196" t="s">
        <v>15</v>
      </c>
      <c r="J6933" s="196" t="s">
        <v>62</v>
      </c>
      <c r="K6933" s="197">
        <v>574.88</v>
      </c>
      <c r="L6933" s="196" t="s">
        <v>63</v>
      </c>
      <c r="M6933"/>
    </row>
    <row r="6934" spans="1:13" ht="13.5" hidden="1" x14ac:dyDescent="0.25">
      <c r="A6934" s="196" t="s">
        <v>3608</v>
      </c>
      <c r="B6934" s="196" t="s">
        <v>7119</v>
      </c>
      <c r="C6934" s="196" t="s">
        <v>7120</v>
      </c>
      <c r="D6934" s="196" t="s">
        <v>7121</v>
      </c>
      <c r="E6934" s="197" t="s">
        <v>11</v>
      </c>
      <c r="F6934" s="196" t="s">
        <v>11</v>
      </c>
      <c r="G6934" s="196">
        <v>87353</v>
      </c>
      <c r="H6934" s="196" t="s">
        <v>7180</v>
      </c>
      <c r="I6934" s="196" t="s">
        <v>15</v>
      </c>
      <c r="J6934" s="196" t="s">
        <v>62</v>
      </c>
      <c r="K6934" s="197">
        <v>477.39</v>
      </c>
      <c r="L6934" s="196" t="s">
        <v>63</v>
      </c>
      <c r="M6934"/>
    </row>
    <row r="6935" spans="1:13" ht="13.5" hidden="1" x14ac:dyDescent="0.25">
      <c r="A6935" s="196" t="s">
        <v>3608</v>
      </c>
      <c r="B6935" s="196" t="s">
        <v>7119</v>
      </c>
      <c r="C6935" s="196" t="s">
        <v>7120</v>
      </c>
      <c r="D6935" s="196" t="s">
        <v>7121</v>
      </c>
      <c r="E6935" s="197" t="s">
        <v>11</v>
      </c>
      <c r="F6935" s="196" t="s">
        <v>11</v>
      </c>
      <c r="G6935" s="196">
        <v>87354</v>
      </c>
      <c r="H6935" s="196" t="s">
        <v>7181</v>
      </c>
      <c r="I6935" s="196" t="s">
        <v>15</v>
      </c>
      <c r="J6935" s="196" t="s">
        <v>62</v>
      </c>
      <c r="K6935" s="197">
        <v>433.14</v>
      </c>
      <c r="L6935" s="196" t="s">
        <v>63</v>
      </c>
      <c r="M6935"/>
    </row>
    <row r="6936" spans="1:13" ht="13.5" hidden="1" x14ac:dyDescent="0.25">
      <c r="A6936" s="196" t="s">
        <v>3608</v>
      </c>
      <c r="B6936" s="196" t="s">
        <v>7119</v>
      </c>
      <c r="C6936" s="196" t="s">
        <v>7120</v>
      </c>
      <c r="D6936" s="196" t="s">
        <v>7121</v>
      </c>
      <c r="E6936" s="197" t="s">
        <v>11</v>
      </c>
      <c r="F6936" s="196" t="s">
        <v>11</v>
      </c>
      <c r="G6936" s="196">
        <v>87355</v>
      </c>
      <c r="H6936" s="196" t="s">
        <v>7182</v>
      </c>
      <c r="I6936" s="196" t="s">
        <v>15</v>
      </c>
      <c r="J6936" s="196" t="s">
        <v>62</v>
      </c>
      <c r="K6936" s="197">
        <v>482.75</v>
      </c>
      <c r="L6936" s="196" t="s">
        <v>63</v>
      </c>
      <c r="M6936"/>
    </row>
    <row r="6937" spans="1:13" ht="13.5" hidden="1" x14ac:dyDescent="0.25">
      <c r="A6937" s="196" t="s">
        <v>3608</v>
      </c>
      <c r="B6937" s="196" t="s">
        <v>7119</v>
      </c>
      <c r="C6937" s="196" t="s">
        <v>7120</v>
      </c>
      <c r="D6937" s="196" t="s">
        <v>7121</v>
      </c>
      <c r="E6937" s="197" t="s">
        <v>11</v>
      </c>
      <c r="F6937" s="196" t="s">
        <v>11</v>
      </c>
      <c r="G6937" s="196">
        <v>87356</v>
      </c>
      <c r="H6937" s="196" t="s">
        <v>7183</v>
      </c>
      <c r="I6937" s="196" t="s">
        <v>15</v>
      </c>
      <c r="J6937" s="196" t="s">
        <v>62</v>
      </c>
      <c r="K6937" s="197">
        <v>416</v>
      </c>
      <c r="L6937" s="196" t="s">
        <v>63</v>
      </c>
      <c r="M6937"/>
    </row>
    <row r="6938" spans="1:13" ht="13.5" hidden="1" x14ac:dyDescent="0.25">
      <c r="A6938" s="196" t="s">
        <v>3608</v>
      </c>
      <c r="B6938" s="196" t="s">
        <v>7119</v>
      </c>
      <c r="C6938" s="196" t="s">
        <v>7120</v>
      </c>
      <c r="D6938" s="196" t="s">
        <v>7121</v>
      </c>
      <c r="E6938" s="197" t="s">
        <v>11</v>
      </c>
      <c r="F6938" s="196" t="s">
        <v>11</v>
      </c>
      <c r="G6938" s="196">
        <v>87357</v>
      </c>
      <c r="H6938" s="196" t="s">
        <v>7184</v>
      </c>
      <c r="I6938" s="196" t="s">
        <v>15</v>
      </c>
      <c r="J6938" s="196" t="s">
        <v>62</v>
      </c>
      <c r="K6938" s="197">
        <v>384.5</v>
      </c>
      <c r="L6938" s="196" t="s">
        <v>63</v>
      </c>
      <c r="M6938"/>
    </row>
    <row r="6939" spans="1:13" ht="13.5" hidden="1" x14ac:dyDescent="0.25">
      <c r="A6939" s="196" t="s">
        <v>3608</v>
      </c>
      <c r="B6939" s="196" t="s">
        <v>7119</v>
      </c>
      <c r="C6939" s="196" t="s">
        <v>7120</v>
      </c>
      <c r="D6939" s="196" t="s">
        <v>7121</v>
      </c>
      <c r="E6939" s="197" t="s">
        <v>11</v>
      </c>
      <c r="F6939" s="196" t="s">
        <v>11</v>
      </c>
      <c r="G6939" s="196">
        <v>87358</v>
      </c>
      <c r="H6939" s="196" t="s">
        <v>7185</v>
      </c>
      <c r="I6939" s="196" t="s">
        <v>15</v>
      </c>
      <c r="J6939" s="196" t="s">
        <v>62</v>
      </c>
      <c r="K6939" s="199">
        <v>3186.16</v>
      </c>
      <c r="L6939" s="196" t="s">
        <v>63</v>
      </c>
      <c r="M6939"/>
    </row>
    <row r="6940" spans="1:13" ht="13.5" hidden="1" x14ac:dyDescent="0.25">
      <c r="A6940" s="196" t="s">
        <v>3608</v>
      </c>
      <c r="B6940" s="196" t="s">
        <v>7119</v>
      </c>
      <c r="C6940" s="196" t="s">
        <v>7120</v>
      </c>
      <c r="D6940" s="196" t="s">
        <v>7121</v>
      </c>
      <c r="E6940" s="197" t="s">
        <v>11</v>
      </c>
      <c r="F6940" s="196" t="s">
        <v>11</v>
      </c>
      <c r="G6940" s="196">
        <v>87359</v>
      </c>
      <c r="H6940" s="196" t="s">
        <v>7186</v>
      </c>
      <c r="I6940" s="196" t="s">
        <v>15</v>
      </c>
      <c r="J6940" s="196" t="s">
        <v>62</v>
      </c>
      <c r="K6940" s="199">
        <v>3146.89</v>
      </c>
      <c r="L6940" s="196" t="s">
        <v>63</v>
      </c>
      <c r="M6940"/>
    </row>
    <row r="6941" spans="1:13" ht="13.5" hidden="1" x14ac:dyDescent="0.25">
      <c r="A6941" s="196" t="s">
        <v>3608</v>
      </c>
      <c r="B6941" s="196" t="s">
        <v>7119</v>
      </c>
      <c r="C6941" s="196" t="s">
        <v>7120</v>
      </c>
      <c r="D6941" s="196" t="s">
        <v>7121</v>
      </c>
      <c r="E6941" s="197" t="s">
        <v>11</v>
      </c>
      <c r="F6941" s="196" t="s">
        <v>11</v>
      </c>
      <c r="G6941" s="196">
        <v>87360</v>
      </c>
      <c r="H6941" s="196" t="s">
        <v>7187</v>
      </c>
      <c r="I6941" s="196" t="s">
        <v>15</v>
      </c>
      <c r="J6941" s="196" t="s">
        <v>62</v>
      </c>
      <c r="K6941" s="199">
        <v>3290.24</v>
      </c>
      <c r="L6941" s="196" t="s">
        <v>63</v>
      </c>
      <c r="M6941"/>
    </row>
    <row r="6942" spans="1:13" ht="13.5" hidden="1" x14ac:dyDescent="0.25">
      <c r="A6942" s="196" t="s">
        <v>3608</v>
      </c>
      <c r="B6942" s="196" t="s">
        <v>7119</v>
      </c>
      <c r="C6942" s="196" t="s">
        <v>7120</v>
      </c>
      <c r="D6942" s="196" t="s">
        <v>7121</v>
      </c>
      <c r="E6942" s="197" t="s">
        <v>11</v>
      </c>
      <c r="F6942" s="196" t="s">
        <v>11</v>
      </c>
      <c r="G6942" s="196">
        <v>87361</v>
      </c>
      <c r="H6942" s="196" t="s">
        <v>7188</v>
      </c>
      <c r="I6942" s="196" t="s">
        <v>15</v>
      </c>
      <c r="J6942" s="196" t="s">
        <v>62</v>
      </c>
      <c r="K6942" s="199">
        <v>3227.68</v>
      </c>
      <c r="L6942" s="196" t="s">
        <v>63</v>
      </c>
      <c r="M6942"/>
    </row>
    <row r="6943" spans="1:13" ht="13.5" hidden="1" x14ac:dyDescent="0.25">
      <c r="A6943" s="196" t="s">
        <v>3608</v>
      </c>
      <c r="B6943" s="196" t="s">
        <v>7119</v>
      </c>
      <c r="C6943" s="196" t="s">
        <v>7120</v>
      </c>
      <c r="D6943" s="196" t="s">
        <v>7121</v>
      </c>
      <c r="E6943" s="197" t="s">
        <v>11</v>
      </c>
      <c r="F6943" s="196" t="s">
        <v>11</v>
      </c>
      <c r="G6943" s="196">
        <v>87362</v>
      </c>
      <c r="H6943" s="196" t="s">
        <v>7189</v>
      </c>
      <c r="I6943" s="196" t="s">
        <v>15</v>
      </c>
      <c r="J6943" s="196" t="s">
        <v>62</v>
      </c>
      <c r="K6943" s="199">
        <v>3218.67</v>
      </c>
      <c r="L6943" s="196" t="s">
        <v>63</v>
      </c>
      <c r="M6943"/>
    </row>
    <row r="6944" spans="1:13" ht="13.5" hidden="1" x14ac:dyDescent="0.25">
      <c r="A6944" s="196" t="s">
        <v>3608</v>
      </c>
      <c r="B6944" s="196" t="s">
        <v>7119</v>
      </c>
      <c r="C6944" s="196" t="s">
        <v>7120</v>
      </c>
      <c r="D6944" s="196" t="s">
        <v>7121</v>
      </c>
      <c r="E6944" s="197" t="s">
        <v>11</v>
      </c>
      <c r="F6944" s="196" t="s">
        <v>11</v>
      </c>
      <c r="G6944" s="196">
        <v>87363</v>
      </c>
      <c r="H6944" s="196" t="s">
        <v>7190</v>
      </c>
      <c r="I6944" s="196" t="s">
        <v>15</v>
      </c>
      <c r="J6944" s="196" t="s">
        <v>62</v>
      </c>
      <c r="K6944" s="199">
        <v>3222.13</v>
      </c>
      <c r="L6944" s="196" t="s">
        <v>63</v>
      </c>
      <c r="M6944"/>
    </row>
    <row r="6945" spans="1:13" ht="13.5" hidden="1" x14ac:dyDescent="0.25">
      <c r="A6945" s="196" t="s">
        <v>3608</v>
      </c>
      <c r="B6945" s="196" t="s">
        <v>7119</v>
      </c>
      <c r="C6945" s="196" t="s">
        <v>7120</v>
      </c>
      <c r="D6945" s="196" t="s">
        <v>7121</v>
      </c>
      <c r="E6945" s="197" t="s">
        <v>11</v>
      </c>
      <c r="F6945" s="196" t="s">
        <v>11</v>
      </c>
      <c r="G6945" s="196">
        <v>87364</v>
      </c>
      <c r="H6945" s="196" t="s">
        <v>7191</v>
      </c>
      <c r="I6945" s="196" t="s">
        <v>15</v>
      </c>
      <c r="J6945" s="196" t="s">
        <v>62</v>
      </c>
      <c r="K6945" s="199">
        <v>3175.72</v>
      </c>
      <c r="L6945" s="196" t="s">
        <v>63</v>
      </c>
      <c r="M6945"/>
    </row>
    <row r="6946" spans="1:13" ht="13.5" hidden="1" x14ac:dyDescent="0.25">
      <c r="A6946" s="196" t="s">
        <v>3608</v>
      </c>
      <c r="B6946" s="196" t="s">
        <v>7119</v>
      </c>
      <c r="C6946" s="196" t="s">
        <v>7120</v>
      </c>
      <c r="D6946" s="196" t="s">
        <v>7121</v>
      </c>
      <c r="E6946" s="197" t="s">
        <v>11</v>
      </c>
      <c r="F6946" s="196" t="s">
        <v>11</v>
      </c>
      <c r="G6946" s="196">
        <v>87365</v>
      </c>
      <c r="H6946" s="196" t="s">
        <v>7192</v>
      </c>
      <c r="I6946" s="196" t="s">
        <v>15</v>
      </c>
      <c r="J6946" s="196" t="s">
        <v>62</v>
      </c>
      <c r="K6946" s="197">
        <v>572.21</v>
      </c>
      <c r="L6946" s="196" t="s">
        <v>63</v>
      </c>
      <c r="M6946"/>
    </row>
    <row r="6947" spans="1:13" ht="13.5" hidden="1" x14ac:dyDescent="0.25">
      <c r="A6947" s="196" t="s">
        <v>3608</v>
      </c>
      <c r="B6947" s="196" t="s">
        <v>7119</v>
      </c>
      <c r="C6947" s="196" t="s">
        <v>7120</v>
      </c>
      <c r="D6947" s="196" t="s">
        <v>7121</v>
      </c>
      <c r="E6947" s="197" t="s">
        <v>11</v>
      </c>
      <c r="F6947" s="196" t="s">
        <v>11</v>
      </c>
      <c r="G6947" s="196">
        <v>87366</v>
      </c>
      <c r="H6947" s="196" t="s">
        <v>7193</v>
      </c>
      <c r="I6947" s="196" t="s">
        <v>15</v>
      </c>
      <c r="J6947" s="196" t="s">
        <v>62</v>
      </c>
      <c r="K6947" s="197">
        <v>601.54999999999995</v>
      </c>
      <c r="L6947" s="196" t="s">
        <v>63</v>
      </c>
      <c r="M6947"/>
    </row>
    <row r="6948" spans="1:13" ht="13.5" hidden="1" x14ac:dyDescent="0.25">
      <c r="A6948" s="196" t="s">
        <v>3608</v>
      </c>
      <c r="B6948" s="196" t="s">
        <v>7119</v>
      </c>
      <c r="C6948" s="196" t="s">
        <v>7120</v>
      </c>
      <c r="D6948" s="196" t="s">
        <v>7121</v>
      </c>
      <c r="E6948" s="197" t="s">
        <v>11</v>
      </c>
      <c r="F6948" s="196" t="s">
        <v>11</v>
      </c>
      <c r="G6948" s="196">
        <v>87367</v>
      </c>
      <c r="H6948" s="196" t="s">
        <v>7194</v>
      </c>
      <c r="I6948" s="196" t="s">
        <v>15</v>
      </c>
      <c r="J6948" s="196" t="s">
        <v>62</v>
      </c>
      <c r="K6948" s="197">
        <v>695.31</v>
      </c>
      <c r="L6948" s="196" t="s">
        <v>63</v>
      </c>
      <c r="M6948"/>
    </row>
    <row r="6949" spans="1:13" ht="13.5" hidden="1" x14ac:dyDescent="0.25">
      <c r="A6949" s="196" t="s">
        <v>3608</v>
      </c>
      <c r="B6949" s="196" t="s">
        <v>7119</v>
      </c>
      <c r="C6949" s="196" t="s">
        <v>7120</v>
      </c>
      <c r="D6949" s="196" t="s">
        <v>7121</v>
      </c>
      <c r="E6949" s="197" t="s">
        <v>11</v>
      </c>
      <c r="F6949" s="196" t="s">
        <v>11</v>
      </c>
      <c r="G6949" s="196">
        <v>87368</v>
      </c>
      <c r="H6949" s="196" t="s">
        <v>7195</v>
      </c>
      <c r="I6949" s="196" t="s">
        <v>15</v>
      </c>
      <c r="J6949" s="196" t="s">
        <v>62</v>
      </c>
      <c r="K6949" s="197">
        <v>685.15</v>
      </c>
      <c r="L6949" s="196" t="s">
        <v>63</v>
      </c>
      <c r="M6949"/>
    </row>
    <row r="6950" spans="1:13" ht="13.5" hidden="1" x14ac:dyDescent="0.25">
      <c r="A6950" s="196" t="s">
        <v>3608</v>
      </c>
      <c r="B6950" s="196" t="s">
        <v>7119</v>
      </c>
      <c r="C6950" s="196" t="s">
        <v>7120</v>
      </c>
      <c r="D6950" s="196" t="s">
        <v>7121</v>
      </c>
      <c r="E6950" s="197" t="s">
        <v>11</v>
      </c>
      <c r="F6950" s="196" t="s">
        <v>11</v>
      </c>
      <c r="G6950" s="196">
        <v>87369</v>
      </c>
      <c r="H6950" s="196" t="s">
        <v>7196</v>
      </c>
      <c r="I6950" s="196" t="s">
        <v>15</v>
      </c>
      <c r="J6950" s="196" t="s">
        <v>62</v>
      </c>
      <c r="K6950" s="197">
        <v>698.22</v>
      </c>
      <c r="L6950" s="196" t="s">
        <v>63</v>
      </c>
      <c r="M6950"/>
    </row>
    <row r="6951" spans="1:13" ht="13.5" hidden="1" x14ac:dyDescent="0.25">
      <c r="A6951" s="196" t="s">
        <v>3608</v>
      </c>
      <c r="B6951" s="196" t="s">
        <v>7119</v>
      </c>
      <c r="C6951" s="196" t="s">
        <v>7120</v>
      </c>
      <c r="D6951" s="196" t="s">
        <v>7121</v>
      </c>
      <c r="E6951" s="197" t="s">
        <v>11</v>
      </c>
      <c r="F6951" s="196" t="s">
        <v>11</v>
      </c>
      <c r="G6951" s="196">
        <v>87370</v>
      </c>
      <c r="H6951" s="196" t="s">
        <v>7197</v>
      </c>
      <c r="I6951" s="196" t="s">
        <v>15</v>
      </c>
      <c r="J6951" s="196" t="s">
        <v>62</v>
      </c>
      <c r="K6951" s="197">
        <v>677.28</v>
      </c>
      <c r="L6951" s="196" t="s">
        <v>63</v>
      </c>
      <c r="M6951"/>
    </row>
    <row r="6952" spans="1:13" ht="13.5" hidden="1" x14ac:dyDescent="0.25">
      <c r="A6952" s="196" t="s">
        <v>3608</v>
      </c>
      <c r="B6952" s="196" t="s">
        <v>7119</v>
      </c>
      <c r="C6952" s="196" t="s">
        <v>7120</v>
      </c>
      <c r="D6952" s="196" t="s">
        <v>7121</v>
      </c>
      <c r="E6952" s="197" t="s">
        <v>11</v>
      </c>
      <c r="F6952" s="196" t="s">
        <v>11</v>
      </c>
      <c r="G6952" s="196">
        <v>87371</v>
      </c>
      <c r="H6952" s="196" t="s">
        <v>7198</v>
      </c>
      <c r="I6952" s="196" t="s">
        <v>15</v>
      </c>
      <c r="J6952" s="196" t="s">
        <v>62</v>
      </c>
      <c r="K6952" s="197">
        <v>664.9</v>
      </c>
      <c r="L6952" s="196" t="s">
        <v>63</v>
      </c>
      <c r="M6952"/>
    </row>
    <row r="6953" spans="1:13" ht="13.5" hidden="1" x14ac:dyDescent="0.25">
      <c r="A6953" s="196" t="s">
        <v>3608</v>
      </c>
      <c r="B6953" s="196" t="s">
        <v>7119</v>
      </c>
      <c r="C6953" s="196" t="s">
        <v>7120</v>
      </c>
      <c r="D6953" s="196" t="s">
        <v>7121</v>
      </c>
      <c r="E6953" s="197" t="s">
        <v>11</v>
      </c>
      <c r="F6953" s="196" t="s">
        <v>11</v>
      </c>
      <c r="G6953" s="196">
        <v>87372</v>
      </c>
      <c r="H6953" s="196" t="s">
        <v>7199</v>
      </c>
      <c r="I6953" s="196" t="s">
        <v>15</v>
      </c>
      <c r="J6953" s="196" t="s">
        <v>62</v>
      </c>
      <c r="K6953" s="197">
        <v>794.13</v>
      </c>
      <c r="L6953" s="196" t="s">
        <v>63</v>
      </c>
      <c r="M6953"/>
    </row>
    <row r="6954" spans="1:13" ht="13.5" hidden="1" x14ac:dyDescent="0.25">
      <c r="A6954" s="196" t="s">
        <v>3608</v>
      </c>
      <c r="B6954" s="196" t="s">
        <v>7119</v>
      </c>
      <c r="C6954" s="196" t="s">
        <v>7120</v>
      </c>
      <c r="D6954" s="196" t="s">
        <v>7121</v>
      </c>
      <c r="E6954" s="197" t="s">
        <v>11</v>
      </c>
      <c r="F6954" s="196" t="s">
        <v>11</v>
      </c>
      <c r="G6954" s="196">
        <v>87373</v>
      </c>
      <c r="H6954" s="196" t="s">
        <v>7200</v>
      </c>
      <c r="I6954" s="196" t="s">
        <v>15</v>
      </c>
      <c r="J6954" s="196" t="s">
        <v>62</v>
      </c>
      <c r="K6954" s="197">
        <v>714.78</v>
      </c>
      <c r="L6954" s="196" t="s">
        <v>63</v>
      </c>
      <c r="M6954"/>
    </row>
    <row r="6955" spans="1:13" ht="13.5" hidden="1" x14ac:dyDescent="0.25">
      <c r="A6955" s="196" t="s">
        <v>3608</v>
      </c>
      <c r="B6955" s="196" t="s">
        <v>7119</v>
      </c>
      <c r="C6955" s="196" t="s">
        <v>7120</v>
      </c>
      <c r="D6955" s="196" t="s">
        <v>7121</v>
      </c>
      <c r="E6955" s="197" t="s">
        <v>11</v>
      </c>
      <c r="F6955" s="196" t="s">
        <v>11</v>
      </c>
      <c r="G6955" s="196">
        <v>87374</v>
      </c>
      <c r="H6955" s="196" t="s">
        <v>7201</v>
      </c>
      <c r="I6955" s="196" t="s">
        <v>15</v>
      </c>
      <c r="J6955" s="196" t="s">
        <v>62</v>
      </c>
      <c r="K6955" s="197">
        <v>675.39</v>
      </c>
      <c r="L6955" s="196" t="s">
        <v>63</v>
      </c>
      <c r="M6955"/>
    </row>
    <row r="6956" spans="1:13" ht="13.5" hidden="1" x14ac:dyDescent="0.25">
      <c r="A6956" s="196" t="s">
        <v>3608</v>
      </c>
      <c r="B6956" s="196" t="s">
        <v>7119</v>
      </c>
      <c r="C6956" s="196" t="s">
        <v>7120</v>
      </c>
      <c r="D6956" s="196" t="s">
        <v>7121</v>
      </c>
      <c r="E6956" s="197" t="s">
        <v>11</v>
      </c>
      <c r="F6956" s="196" t="s">
        <v>11</v>
      </c>
      <c r="G6956" s="196">
        <v>87375</v>
      </c>
      <c r="H6956" s="196" t="s">
        <v>7202</v>
      </c>
      <c r="I6956" s="196" t="s">
        <v>15</v>
      </c>
      <c r="J6956" s="196" t="s">
        <v>62</v>
      </c>
      <c r="K6956" s="197">
        <v>651.98</v>
      </c>
      <c r="L6956" s="196" t="s">
        <v>63</v>
      </c>
      <c r="M6956"/>
    </row>
    <row r="6957" spans="1:13" ht="13.5" hidden="1" x14ac:dyDescent="0.25">
      <c r="A6957" s="196" t="s">
        <v>3608</v>
      </c>
      <c r="B6957" s="196" t="s">
        <v>7119</v>
      </c>
      <c r="C6957" s="196" t="s">
        <v>7120</v>
      </c>
      <c r="D6957" s="196" t="s">
        <v>7121</v>
      </c>
      <c r="E6957" s="197" t="s">
        <v>11</v>
      </c>
      <c r="F6957" s="196" t="s">
        <v>11</v>
      </c>
      <c r="G6957" s="196">
        <v>87376</v>
      </c>
      <c r="H6957" s="196" t="s">
        <v>7203</v>
      </c>
      <c r="I6957" s="196" t="s">
        <v>15</v>
      </c>
      <c r="J6957" s="196" t="s">
        <v>62</v>
      </c>
      <c r="K6957" s="197">
        <v>579.92999999999995</v>
      </c>
      <c r="L6957" s="196" t="s">
        <v>63</v>
      </c>
      <c r="M6957"/>
    </row>
    <row r="6958" spans="1:13" ht="13.5" hidden="1" x14ac:dyDescent="0.25">
      <c r="A6958" s="196" t="s">
        <v>3608</v>
      </c>
      <c r="B6958" s="196" t="s">
        <v>7119</v>
      </c>
      <c r="C6958" s="196" t="s">
        <v>7120</v>
      </c>
      <c r="D6958" s="196" t="s">
        <v>7121</v>
      </c>
      <c r="E6958" s="197" t="s">
        <v>11</v>
      </c>
      <c r="F6958" s="196" t="s">
        <v>11</v>
      </c>
      <c r="G6958" s="196">
        <v>87377</v>
      </c>
      <c r="H6958" s="196" t="s">
        <v>7204</v>
      </c>
      <c r="I6958" s="196" t="s">
        <v>15</v>
      </c>
      <c r="J6958" s="196" t="s">
        <v>62</v>
      </c>
      <c r="K6958" s="197">
        <v>663.61</v>
      </c>
      <c r="L6958" s="196" t="s">
        <v>63</v>
      </c>
      <c r="M6958"/>
    </row>
    <row r="6959" spans="1:13" ht="13.5" hidden="1" x14ac:dyDescent="0.25">
      <c r="A6959" s="196" t="s">
        <v>3608</v>
      </c>
      <c r="B6959" s="196" t="s">
        <v>7119</v>
      </c>
      <c r="C6959" s="196" t="s">
        <v>7120</v>
      </c>
      <c r="D6959" s="196" t="s">
        <v>7121</v>
      </c>
      <c r="E6959" s="197" t="s">
        <v>11</v>
      </c>
      <c r="F6959" s="196" t="s">
        <v>11</v>
      </c>
      <c r="G6959" s="196">
        <v>87378</v>
      </c>
      <c r="H6959" s="196" t="s">
        <v>7205</v>
      </c>
      <c r="I6959" s="196" t="s">
        <v>15</v>
      </c>
      <c r="J6959" s="196" t="s">
        <v>62</v>
      </c>
      <c r="K6959" s="197">
        <v>606.79999999999995</v>
      </c>
      <c r="L6959" s="196" t="s">
        <v>63</v>
      </c>
      <c r="M6959"/>
    </row>
    <row r="6960" spans="1:13" ht="13.5" hidden="1" x14ac:dyDescent="0.25">
      <c r="A6960" s="196" t="s">
        <v>3608</v>
      </c>
      <c r="B6960" s="196" t="s">
        <v>7119</v>
      </c>
      <c r="C6960" s="196" t="s">
        <v>7120</v>
      </c>
      <c r="D6960" s="196" t="s">
        <v>7121</v>
      </c>
      <c r="E6960" s="197" t="s">
        <v>11</v>
      </c>
      <c r="F6960" s="196" t="s">
        <v>11</v>
      </c>
      <c r="G6960" s="196">
        <v>87379</v>
      </c>
      <c r="H6960" s="196" t="s">
        <v>7206</v>
      </c>
      <c r="I6960" s="196" t="s">
        <v>15</v>
      </c>
      <c r="J6960" s="196" t="s">
        <v>62</v>
      </c>
      <c r="K6960" s="199">
        <v>3379.79</v>
      </c>
      <c r="L6960" s="196" t="s">
        <v>63</v>
      </c>
      <c r="M6960"/>
    </row>
    <row r="6961" spans="1:13" ht="13.5" hidden="1" x14ac:dyDescent="0.25">
      <c r="A6961" s="196" t="s">
        <v>3608</v>
      </c>
      <c r="B6961" s="196" t="s">
        <v>7119</v>
      </c>
      <c r="C6961" s="196" t="s">
        <v>7120</v>
      </c>
      <c r="D6961" s="196" t="s">
        <v>7121</v>
      </c>
      <c r="E6961" s="197" t="s">
        <v>11</v>
      </c>
      <c r="F6961" s="196" t="s">
        <v>11</v>
      </c>
      <c r="G6961" s="196">
        <v>87380</v>
      </c>
      <c r="H6961" s="196" t="s">
        <v>7207</v>
      </c>
      <c r="I6961" s="196" t="s">
        <v>15</v>
      </c>
      <c r="J6961" s="196" t="s">
        <v>62</v>
      </c>
      <c r="K6961" s="199">
        <v>3462.62</v>
      </c>
      <c r="L6961" s="196" t="s">
        <v>63</v>
      </c>
      <c r="M6961"/>
    </row>
    <row r="6962" spans="1:13" ht="13.5" hidden="1" x14ac:dyDescent="0.25">
      <c r="A6962" s="196" t="s">
        <v>3608</v>
      </c>
      <c r="B6962" s="196" t="s">
        <v>7119</v>
      </c>
      <c r="C6962" s="196" t="s">
        <v>7120</v>
      </c>
      <c r="D6962" s="196" t="s">
        <v>7121</v>
      </c>
      <c r="E6962" s="197" t="s">
        <v>11</v>
      </c>
      <c r="F6962" s="196" t="s">
        <v>11</v>
      </c>
      <c r="G6962" s="196">
        <v>87381</v>
      </c>
      <c r="H6962" s="196" t="s">
        <v>7208</v>
      </c>
      <c r="I6962" s="196" t="s">
        <v>15</v>
      </c>
      <c r="J6962" s="196" t="s">
        <v>62</v>
      </c>
      <c r="K6962" s="199">
        <v>3406.15</v>
      </c>
      <c r="L6962" s="196" t="s">
        <v>63</v>
      </c>
      <c r="M6962"/>
    </row>
    <row r="6963" spans="1:13" ht="13.5" hidden="1" x14ac:dyDescent="0.25">
      <c r="A6963" s="196" t="s">
        <v>3608</v>
      </c>
      <c r="B6963" s="196" t="s">
        <v>7119</v>
      </c>
      <c r="C6963" s="196" t="s">
        <v>7120</v>
      </c>
      <c r="D6963" s="196" t="s">
        <v>7121</v>
      </c>
      <c r="E6963" s="197" t="s">
        <v>11</v>
      </c>
      <c r="F6963" s="196" t="s">
        <v>11</v>
      </c>
      <c r="G6963" s="196">
        <v>87382</v>
      </c>
      <c r="H6963" s="196" t="s">
        <v>7209</v>
      </c>
      <c r="I6963" s="196" t="s">
        <v>15</v>
      </c>
      <c r="J6963" s="196" t="s">
        <v>62</v>
      </c>
      <c r="K6963" s="199">
        <v>1732.96</v>
      </c>
      <c r="L6963" s="196" t="s">
        <v>63</v>
      </c>
      <c r="M6963"/>
    </row>
    <row r="6964" spans="1:13" ht="13.5" hidden="1" x14ac:dyDescent="0.25">
      <c r="A6964" s="196" t="s">
        <v>3608</v>
      </c>
      <c r="B6964" s="196" t="s">
        <v>7119</v>
      </c>
      <c r="C6964" s="196" t="s">
        <v>7120</v>
      </c>
      <c r="D6964" s="196" t="s">
        <v>7121</v>
      </c>
      <c r="E6964" s="197" t="s">
        <v>11</v>
      </c>
      <c r="F6964" s="196" t="s">
        <v>11</v>
      </c>
      <c r="G6964" s="196">
        <v>87383</v>
      </c>
      <c r="H6964" s="196" t="s">
        <v>7210</v>
      </c>
      <c r="I6964" s="196" t="s">
        <v>15</v>
      </c>
      <c r="J6964" s="196" t="s">
        <v>62</v>
      </c>
      <c r="K6964" s="199">
        <v>1721.75</v>
      </c>
      <c r="L6964" s="196" t="s">
        <v>63</v>
      </c>
      <c r="M6964"/>
    </row>
    <row r="6965" spans="1:13" ht="13.5" hidden="1" x14ac:dyDescent="0.25">
      <c r="A6965" s="196" t="s">
        <v>3608</v>
      </c>
      <c r="B6965" s="196" t="s">
        <v>7119</v>
      </c>
      <c r="C6965" s="196" t="s">
        <v>7120</v>
      </c>
      <c r="D6965" s="196" t="s">
        <v>7121</v>
      </c>
      <c r="E6965" s="197" t="s">
        <v>11</v>
      </c>
      <c r="F6965" s="196" t="s">
        <v>11</v>
      </c>
      <c r="G6965" s="196">
        <v>87384</v>
      </c>
      <c r="H6965" s="196" t="s">
        <v>7211</v>
      </c>
      <c r="I6965" s="196" t="s">
        <v>15</v>
      </c>
      <c r="J6965" s="196" t="s">
        <v>62</v>
      </c>
      <c r="K6965" s="199">
        <v>1708.56</v>
      </c>
      <c r="L6965" s="196" t="s">
        <v>63</v>
      </c>
      <c r="M6965"/>
    </row>
    <row r="6966" spans="1:13" ht="13.5" hidden="1" x14ac:dyDescent="0.25">
      <c r="A6966" s="196" t="s">
        <v>3608</v>
      </c>
      <c r="B6966" s="196" t="s">
        <v>7119</v>
      </c>
      <c r="C6966" s="196" t="s">
        <v>7120</v>
      </c>
      <c r="D6966" s="196" t="s">
        <v>7121</v>
      </c>
      <c r="E6966" s="197" t="s">
        <v>11</v>
      </c>
      <c r="F6966" s="196" t="s">
        <v>11</v>
      </c>
      <c r="G6966" s="196">
        <v>87385</v>
      </c>
      <c r="H6966" s="196" t="s">
        <v>7212</v>
      </c>
      <c r="I6966" s="196" t="s">
        <v>15</v>
      </c>
      <c r="J6966" s="196" t="s">
        <v>62</v>
      </c>
      <c r="K6966" s="199">
        <v>2028.17</v>
      </c>
      <c r="L6966" s="196" t="s">
        <v>63</v>
      </c>
      <c r="M6966"/>
    </row>
    <row r="6967" spans="1:13" ht="13.5" hidden="1" x14ac:dyDescent="0.25">
      <c r="A6967" s="196" t="s">
        <v>3608</v>
      </c>
      <c r="B6967" s="196" t="s">
        <v>7119</v>
      </c>
      <c r="C6967" s="196" t="s">
        <v>7120</v>
      </c>
      <c r="D6967" s="196" t="s">
        <v>7121</v>
      </c>
      <c r="E6967" s="197" t="s">
        <v>11</v>
      </c>
      <c r="F6967" s="196" t="s">
        <v>11</v>
      </c>
      <c r="G6967" s="196">
        <v>87386</v>
      </c>
      <c r="H6967" s="196" t="s">
        <v>7213</v>
      </c>
      <c r="I6967" s="196" t="s">
        <v>15</v>
      </c>
      <c r="J6967" s="196" t="s">
        <v>62</v>
      </c>
      <c r="K6967" s="199">
        <v>2009.7</v>
      </c>
      <c r="L6967" s="196" t="s">
        <v>63</v>
      </c>
      <c r="M6967"/>
    </row>
    <row r="6968" spans="1:13" ht="13.5" hidden="1" x14ac:dyDescent="0.25">
      <c r="A6968" s="196" t="s">
        <v>3608</v>
      </c>
      <c r="B6968" s="196" t="s">
        <v>7119</v>
      </c>
      <c r="C6968" s="196" t="s">
        <v>7120</v>
      </c>
      <c r="D6968" s="196" t="s">
        <v>7121</v>
      </c>
      <c r="E6968" s="197" t="s">
        <v>11</v>
      </c>
      <c r="F6968" s="196" t="s">
        <v>11</v>
      </c>
      <c r="G6968" s="196">
        <v>87387</v>
      </c>
      <c r="H6968" s="196" t="s">
        <v>7214</v>
      </c>
      <c r="I6968" s="196" t="s">
        <v>15</v>
      </c>
      <c r="J6968" s="196" t="s">
        <v>62</v>
      </c>
      <c r="K6968" s="199">
        <v>1998.39</v>
      </c>
      <c r="L6968" s="196" t="s">
        <v>63</v>
      </c>
      <c r="M6968"/>
    </row>
    <row r="6969" spans="1:13" ht="13.5" hidden="1" x14ac:dyDescent="0.25">
      <c r="A6969" s="196" t="s">
        <v>3608</v>
      </c>
      <c r="B6969" s="196" t="s">
        <v>7119</v>
      </c>
      <c r="C6969" s="196" t="s">
        <v>7120</v>
      </c>
      <c r="D6969" s="196" t="s">
        <v>7121</v>
      </c>
      <c r="E6969" s="197" t="s">
        <v>11</v>
      </c>
      <c r="F6969" s="196" t="s">
        <v>11</v>
      </c>
      <c r="G6969" s="196">
        <v>87388</v>
      </c>
      <c r="H6969" s="196" t="s">
        <v>7215</v>
      </c>
      <c r="I6969" s="196" t="s">
        <v>15</v>
      </c>
      <c r="J6969" s="196" t="s">
        <v>62</v>
      </c>
      <c r="K6969" s="199">
        <v>4772.33</v>
      </c>
      <c r="L6969" s="196" t="s">
        <v>63</v>
      </c>
      <c r="M6969"/>
    </row>
    <row r="6970" spans="1:13" ht="13.5" hidden="1" x14ac:dyDescent="0.25">
      <c r="A6970" s="196" t="s">
        <v>3608</v>
      </c>
      <c r="B6970" s="196" t="s">
        <v>7119</v>
      </c>
      <c r="C6970" s="196" t="s">
        <v>7120</v>
      </c>
      <c r="D6970" s="196" t="s">
        <v>7121</v>
      </c>
      <c r="E6970" s="197" t="s">
        <v>11</v>
      </c>
      <c r="F6970" s="196" t="s">
        <v>11</v>
      </c>
      <c r="G6970" s="196">
        <v>87389</v>
      </c>
      <c r="H6970" s="196" t="s">
        <v>7216</v>
      </c>
      <c r="I6970" s="196" t="s">
        <v>15</v>
      </c>
      <c r="J6970" s="196" t="s">
        <v>62</v>
      </c>
      <c r="K6970" s="199">
        <v>4782.2700000000004</v>
      </c>
      <c r="L6970" s="196" t="s">
        <v>63</v>
      </c>
      <c r="M6970"/>
    </row>
    <row r="6971" spans="1:13" ht="13.5" hidden="1" x14ac:dyDescent="0.25">
      <c r="A6971" s="196" t="s">
        <v>3608</v>
      </c>
      <c r="B6971" s="196" t="s">
        <v>7119</v>
      </c>
      <c r="C6971" s="196" t="s">
        <v>7120</v>
      </c>
      <c r="D6971" s="196" t="s">
        <v>7121</v>
      </c>
      <c r="E6971" s="197" t="s">
        <v>11</v>
      </c>
      <c r="F6971" s="196" t="s">
        <v>11</v>
      </c>
      <c r="G6971" s="196">
        <v>87390</v>
      </c>
      <c r="H6971" s="196" t="s">
        <v>7217</v>
      </c>
      <c r="I6971" s="196" t="s">
        <v>15</v>
      </c>
      <c r="J6971" s="196" t="s">
        <v>62</v>
      </c>
      <c r="K6971" s="199">
        <v>4800.6899999999996</v>
      </c>
      <c r="L6971" s="196" t="s">
        <v>63</v>
      </c>
      <c r="M6971"/>
    </row>
    <row r="6972" spans="1:13" ht="13.5" hidden="1" x14ac:dyDescent="0.25">
      <c r="A6972" s="196" t="s">
        <v>3608</v>
      </c>
      <c r="B6972" s="196" t="s">
        <v>7119</v>
      </c>
      <c r="C6972" s="196" t="s">
        <v>7120</v>
      </c>
      <c r="D6972" s="196" t="s">
        <v>7121</v>
      </c>
      <c r="E6972" s="197" t="s">
        <v>11</v>
      </c>
      <c r="F6972" s="196" t="s">
        <v>11</v>
      </c>
      <c r="G6972" s="196">
        <v>87391</v>
      </c>
      <c r="H6972" s="196" t="s">
        <v>7218</v>
      </c>
      <c r="I6972" s="196" t="s">
        <v>15</v>
      </c>
      <c r="J6972" s="196" t="s">
        <v>62</v>
      </c>
      <c r="K6972" s="199">
        <v>5314.45</v>
      </c>
      <c r="L6972" s="196" t="s">
        <v>63</v>
      </c>
      <c r="M6972"/>
    </row>
    <row r="6973" spans="1:13" ht="13.5" hidden="1" x14ac:dyDescent="0.25">
      <c r="A6973" s="196" t="s">
        <v>3608</v>
      </c>
      <c r="B6973" s="196" t="s">
        <v>7119</v>
      </c>
      <c r="C6973" s="196" t="s">
        <v>7120</v>
      </c>
      <c r="D6973" s="196" t="s">
        <v>7121</v>
      </c>
      <c r="E6973" s="197" t="s">
        <v>11</v>
      </c>
      <c r="F6973" s="196" t="s">
        <v>11</v>
      </c>
      <c r="G6973" s="196">
        <v>87393</v>
      </c>
      <c r="H6973" s="196" t="s">
        <v>7219</v>
      </c>
      <c r="I6973" s="196" t="s">
        <v>15</v>
      </c>
      <c r="J6973" s="196" t="s">
        <v>62</v>
      </c>
      <c r="K6973" s="199">
        <v>5352.25</v>
      </c>
      <c r="L6973" s="196" t="s">
        <v>63</v>
      </c>
      <c r="M6973"/>
    </row>
    <row r="6974" spans="1:13" ht="13.5" hidden="1" x14ac:dyDescent="0.25">
      <c r="A6974" s="196" t="s">
        <v>3608</v>
      </c>
      <c r="B6974" s="196" t="s">
        <v>7119</v>
      </c>
      <c r="C6974" s="196" t="s">
        <v>7120</v>
      </c>
      <c r="D6974" s="196" t="s">
        <v>7121</v>
      </c>
      <c r="E6974" s="197" t="s">
        <v>11</v>
      </c>
      <c r="F6974" s="196" t="s">
        <v>11</v>
      </c>
      <c r="G6974" s="196">
        <v>87394</v>
      </c>
      <c r="H6974" s="196" t="s">
        <v>7220</v>
      </c>
      <c r="I6974" s="196" t="s">
        <v>15</v>
      </c>
      <c r="J6974" s="196" t="s">
        <v>62</v>
      </c>
      <c r="K6974" s="199">
        <v>5393.04</v>
      </c>
      <c r="L6974" s="196" t="s">
        <v>63</v>
      </c>
      <c r="M6974"/>
    </row>
    <row r="6975" spans="1:13" ht="13.5" hidden="1" x14ac:dyDescent="0.25">
      <c r="A6975" s="196" t="s">
        <v>3608</v>
      </c>
      <c r="B6975" s="196" t="s">
        <v>7119</v>
      </c>
      <c r="C6975" s="196" t="s">
        <v>7120</v>
      </c>
      <c r="D6975" s="196" t="s">
        <v>7121</v>
      </c>
      <c r="E6975" s="197" t="s">
        <v>11</v>
      </c>
      <c r="F6975" s="196" t="s">
        <v>11</v>
      </c>
      <c r="G6975" s="196">
        <v>87395</v>
      </c>
      <c r="H6975" s="196" t="s">
        <v>7221</v>
      </c>
      <c r="I6975" s="196" t="s">
        <v>15</v>
      </c>
      <c r="J6975" s="196" t="s">
        <v>62</v>
      </c>
      <c r="K6975" s="199">
        <v>3359.48</v>
      </c>
      <c r="L6975" s="196" t="s">
        <v>63</v>
      </c>
      <c r="M6975"/>
    </row>
    <row r="6976" spans="1:13" ht="13.5" hidden="1" x14ac:dyDescent="0.25">
      <c r="A6976" s="196" t="s">
        <v>3608</v>
      </c>
      <c r="B6976" s="196" t="s">
        <v>7119</v>
      </c>
      <c r="C6976" s="196" t="s">
        <v>7120</v>
      </c>
      <c r="D6976" s="196" t="s">
        <v>7121</v>
      </c>
      <c r="E6976" s="197" t="s">
        <v>11</v>
      </c>
      <c r="F6976" s="196" t="s">
        <v>11</v>
      </c>
      <c r="G6976" s="196">
        <v>87396</v>
      </c>
      <c r="H6976" s="196" t="s">
        <v>7222</v>
      </c>
      <c r="I6976" s="196" t="s">
        <v>15</v>
      </c>
      <c r="J6976" s="196" t="s">
        <v>62</v>
      </c>
      <c r="K6976" s="199">
        <v>3371.02</v>
      </c>
      <c r="L6976" s="196" t="s">
        <v>63</v>
      </c>
      <c r="M6976"/>
    </row>
    <row r="6977" spans="1:13" ht="13.5" hidden="1" x14ac:dyDescent="0.25">
      <c r="A6977" s="196" t="s">
        <v>3608</v>
      </c>
      <c r="B6977" s="196" t="s">
        <v>7119</v>
      </c>
      <c r="C6977" s="196" t="s">
        <v>7120</v>
      </c>
      <c r="D6977" s="196" t="s">
        <v>7121</v>
      </c>
      <c r="E6977" s="197" t="s">
        <v>11</v>
      </c>
      <c r="F6977" s="196" t="s">
        <v>11</v>
      </c>
      <c r="G6977" s="196">
        <v>87397</v>
      </c>
      <c r="H6977" s="196" t="s">
        <v>7223</v>
      </c>
      <c r="I6977" s="196" t="s">
        <v>15</v>
      </c>
      <c r="J6977" s="196" t="s">
        <v>62</v>
      </c>
      <c r="K6977" s="199">
        <v>3386.73</v>
      </c>
      <c r="L6977" s="196" t="s">
        <v>63</v>
      </c>
      <c r="M6977"/>
    </row>
    <row r="6978" spans="1:13" ht="13.5" hidden="1" x14ac:dyDescent="0.25">
      <c r="A6978" s="196" t="s">
        <v>3608</v>
      </c>
      <c r="B6978" s="196" t="s">
        <v>7119</v>
      </c>
      <c r="C6978" s="196" t="s">
        <v>7120</v>
      </c>
      <c r="D6978" s="196" t="s">
        <v>7121</v>
      </c>
      <c r="E6978" s="197" t="s">
        <v>11</v>
      </c>
      <c r="F6978" s="196" t="s">
        <v>11</v>
      </c>
      <c r="G6978" s="196">
        <v>87398</v>
      </c>
      <c r="H6978" s="196" t="s">
        <v>7224</v>
      </c>
      <c r="I6978" s="196" t="s">
        <v>15</v>
      </c>
      <c r="J6978" s="196" t="s">
        <v>62</v>
      </c>
      <c r="K6978" s="199">
        <v>2013.43</v>
      </c>
      <c r="L6978" s="196" t="s">
        <v>63</v>
      </c>
      <c r="M6978"/>
    </row>
    <row r="6979" spans="1:13" ht="13.5" hidden="1" x14ac:dyDescent="0.25">
      <c r="A6979" s="196" t="s">
        <v>3608</v>
      </c>
      <c r="B6979" s="196" t="s">
        <v>7119</v>
      </c>
      <c r="C6979" s="196" t="s">
        <v>7120</v>
      </c>
      <c r="D6979" s="196" t="s">
        <v>7121</v>
      </c>
      <c r="E6979" s="197" t="s">
        <v>11</v>
      </c>
      <c r="F6979" s="196" t="s">
        <v>11</v>
      </c>
      <c r="G6979" s="196">
        <v>87399</v>
      </c>
      <c r="H6979" s="196" t="s">
        <v>7225</v>
      </c>
      <c r="I6979" s="196" t="s">
        <v>15</v>
      </c>
      <c r="J6979" s="196" t="s">
        <v>62</v>
      </c>
      <c r="K6979" s="199">
        <v>2313.9899999999998</v>
      </c>
      <c r="L6979" s="196" t="s">
        <v>63</v>
      </c>
      <c r="M6979"/>
    </row>
    <row r="6980" spans="1:13" ht="13.5" hidden="1" x14ac:dyDescent="0.25">
      <c r="A6980" s="196" t="s">
        <v>3608</v>
      </c>
      <c r="B6980" s="196" t="s">
        <v>7119</v>
      </c>
      <c r="C6980" s="196" t="s">
        <v>7120</v>
      </c>
      <c r="D6980" s="196" t="s">
        <v>7121</v>
      </c>
      <c r="E6980" s="197" t="s">
        <v>11</v>
      </c>
      <c r="F6980" s="196" t="s">
        <v>11</v>
      </c>
      <c r="G6980" s="196">
        <v>87401</v>
      </c>
      <c r="H6980" s="196" t="s">
        <v>7226</v>
      </c>
      <c r="I6980" s="196" t="s">
        <v>15</v>
      </c>
      <c r="J6980" s="196" t="s">
        <v>62</v>
      </c>
      <c r="K6980" s="199">
        <v>5709.51</v>
      </c>
      <c r="L6980" s="196" t="s">
        <v>63</v>
      </c>
      <c r="M6980"/>
    </row>
    <row r="6981" spans="1:13" ht="13.5" hidden="1" x14ac:dyDescent="0.25">
      <c r="A6981" s="196" t="s">
        <v>3608</v>
      </c>
      <c r="B6981" s="196" t="s">
        <v>7119</v>
      </c>
      <c r="C6981" s="196" t="s">
        <v>7120</v>
      </c>
      <c r="D6981" s="196" t="s">
        <v>7121</v>
      </c>
      <c r="E6981" s="197" t="s">
        <v>11</v>
      </c>
      <c r="F6981" s="196" t="s">
        <v>11</v>
      </c>
      <c r="G6981" s="196">
        <v>87402</v>
      </c>
      <c r="H6981" s="196" t="s">
        <v>7227</v>
      </c>
      <c r="I6981" s="196" t="s">
        <v>15</v>
      </c>
      <c r="J6981" s="196" t="s">
        <v>62</v>
      </c>
      <c r="K6981" s="199">
        <v>3714.51</v>
      </c>
      <c r="L6981" s="196" t="s">
        <v>63</v>
      </c>
      <c r="M6981"/>
    </row>
    <row r="6982" spans="1:13" ht="13.5" hidden="1" x14ac:dyDescent="0.25">
      <c r="A6982" s="196" t="s">
        <v>3608</v>
      </c>
      <c r="B6982" s="196" t="s">
        <v>7119</v>
      </c>
      <c r="C6982" s="196" t="s">
        <v>7120</v>
      </c>
      <c r="D6982" s="196" t="s">
        <v>7121</v>
      </c>
      <c r="E6982" s="197" t="s">
        <v>11</v>
      </c>
      <c r="F6982" s="196" t="s">
        <v>11</v>
      </c>
      <c r="G6982" s="196">
        <v>87404</v>
      </c>
      <c r="H6982" s="196" t="s">
        <v>7228</v>
      </c>
      <c r="I6982" s="196" t="s">
        <v>15</v>
      </c>
      <c r="J6982" s="196" t="s">
        <v>62</v>
      </c>
      <c r="K6982" s="199">
        <v>4973.1899999999996</v>
      </c>
      <c r="L6982" s="196" t="s">
        <v>63</v>
      </c>
      <c r="M6982"/>
    </row>
    <row r="6983" spans="1:13" ht="13.5" hidden="1" x14ac:dyDescent="0.25">
      <c r="A6983" s="196" t="s">
        <v>3608</v>
      </c>
      <c r="B6983" s="196" t="s">
        <v>7119</v>
      </c>
      <c r="C6983" s="196" t="s">
        <v>7120</v>
      </c>
      <c r="D6983" s="196" t="s">
        <v>7121</v>
      </c>
      <c r="E6983" s="197" t="s">
        <v>11</v>
      </c>
      <c r="F6983" s="196" t="s">
        <v>11</v>
      </c>
      <c r="G6983" s="196">
        <v>87405</v>
      </c>
      <c r="H6983" s="196" t="s">
        <v>7229</v>
      </c>
      <c r="I6983" s="196" t="s">
        <v>15</v>
      </c>
      <c r="J6983" s="196" t="s">
        <v>62</v>
      </c>
      <c r="K6983" s="199">
        <v>4972.05</v>
      </c>
      <c r="L6983" s="196" t="s">
        <v>63</v>
      </c>
      <c r="M6983"/>
    </row>
    <row r="6984" spans="1:13" ht="13.5" hidden="1" x14ac:dyDescent="0.25">
      <c r="A6984" s="196" t="s">
        <v>3608</v>
      </c>
      <c r="B6984" s="196" t="s">
        <v>7119</v>
      </c>
      <c r="C6984" s="196" t="s">
        <v>7120</v>
      </c>
      <c r="D6984" s="196" t="s">
        <v>7121</v>
      </c>
      <c r="E6984" s="197" t="s">
        <v>11</v>
      </c>
      <c r="F6984" s="196" t="s">
        <v>11</v>
      </c>
      <c r="G6984" s="196">
        <v>87407</v>
      </c>
      <c r="H6984" s="196" t="s">
        <v>7230</v>
      </c>
      <c r="I6984" s="196" t="s">
        <v>15</v>
      </c>
      <c r="J6984" s="196" t="s">
        <v>62</v>
      </c>
      <c r="K6984" s="199">
        <v>1766.18</v>
      </c>
      <c r="L6984" s="196" t="s">
        <v>63</v>
      </c>
      <c r="M6984"/>
    </row>
    <row r="6985" spans="1:13" ht="13.5" hidden="1" x14ac:dyDescent="0.25">
      <c r="A6985" s="196" t="s">
        <v>3608</v>
      </c>
      <c r="B6985" s="196" t="s">
        <v>7119</v>
      </c>
      <c r="C6985" s="196" t="s">
        <v>7120</v>
      </c>
      <c r="D6985" s="196" t="s">
        <v>7121</v>
      </c>
      <c r="E6985" s="197" t="s">
        <v>11</v>
      </c>
      <c r="F6985" s="196" t="s">
        <v>11</v>
      </c>
      <c r="G6985" s="196">
        <v>87408</v>
      </c>
      <c r="H6985" s="196" t="s">
        <v>7231</v>
      </c>
      <c r="I6985" s="196" t="s">
        <v>15</v>
      </c>
      <c r="J6985" s="196" t="s">
        <v>62</v>
      </c>
      <c r="K6985" s="199">
        <v>1746.07</v>
      </c>
      <c r="L6985" s="196" t="s">
        <v>63</v>
      </c>
      <c r="M6985"/>
    </row>
    <row r="6986" spans="1:13" ht="13.5" hidden="1" x14ac:dyDescent="0.25">
      <c r="A6986" s="196" t="s">
        <v>3608</v>
      </c>
      <c r="B6986" s="196" t="s">
        <v>7119</v>
      </c>
      <c r="C6986" s="196" t="s">
        <v>7120</v>
      </c>
      <c r="D6986" s="196" t="s">
        <v>7121</v>
      </c>
      <c r="E6986" s="197" t="s">
        <v>11</v>
      </c>
      <c r="F6986" s="196" t="s">
        <v>11</v>
      </c>
      <c r="G6986" s="196">
        <v>87410</v>
      </c>
      <c r="H6986" s="196" t="s">
        <v>7232</v>
      </c>
      <c r="I6986" s="196" t="s">
        <v>15</v>
      </c>
      <c r="J6986" s="196" t="s">
        <v>62</v>
      </c>
      <c r="K6986" s="197">
        <v>875.64</v>
      </c>
      <c r="L6986" s="196" t="s">
        <v>63</v>
      </c>
      <c r="M6986"/>
    </row>
    <row r="6987" spans="1:13" ht="13.5" hidden="1" x14ac:dyDescent="0.25">
      <c r="A6987" s="196" t="s">
        <v>3608</v>
      </c>
      <c r="B6987" s="196" t="s">
        <v>7119</v>
      </c>
      <c r="C6987" s="196" t="s">
        <v>7120</v>
      </c>
      <c r="D6987" s="196" t="s">
        <v>7121</v>
      </c>
      <c r="E6987" s="197" t="s">
        <v>11</v>
      </c>
      <c r="F6987" s="196" t="s">
        <v>11</v>
      </c>
      <c r="G6987" s="196">
        <v>88626</v>
      </c>
      <c r="H6987" s="196" t="s">
        <v>7233</v>
      </c>
      <c r="I6987" s="196" t="s">
        <v>15</v>
      </c>
      <c r="J6987" s="196" t="s">
        <v>62</v>
      </c>
      <c r="K6987" s="197">
        <v>485.94</v>
      </c>
      <c r="L6987" s="196" t="s">
        <v>63</v>
      </c>
      <c r="M6987"/>
    </row>
    <row r="6988" spans="1:13" ht="13.5" hidden="1" x14ac:dyDescent="0.25">
      <c r="A6988" s="196" t="s">
        <v>3608</v>
      </c>
      <c r="B6988" s="196" t="s">
        <v>7119</v>
      </c>
      <c r="C6988" s="196" t="s">
        <v>7120</v>
      </c>
      <c r="D6988" s="196" t="s">
        <v>7121</v>
      </c>
      <c r="E6988" s="197" t="s">
        <v>11</v>
      </c>
      <c r="F6988" s="196" t="s">
        <v>11</v>
      </c>
      <c r="G6988" s="196">
        <v>88627</v>
      </c>
      <c r="H6988" s="196" t="s">
        <v>7234</v>
      </c>
      <c r="I6988" s="196" t="s">
        <v>15</v>
      </c>
      <c r="J6988" s="196" t="s">
        <v>62</v>
      </c>
      <c r="K6988" s="197">
        <v>631.21</v>
      </c>
      <c r="L6988" s="196" t="s">
        <v>63</v>
      </c>
      <c r="M6988"/>
    </row>
    <row r="6989" spans="1:13" ht="13.5" hidden="1" x14ac:dyDescent="0.25">
      <c r="A6989" s="196" t="s">
        <v>3608</v>
      </c>
      <c r="B6989" s="196" t="s">
        <v>7119</v>
      </c>
      <c r="C6989" s="196" t="s">
        <v>7120</v>
      </c>
      <c r="D6989" s="196" t="s">
        <v>7121</v>
      </c>
      <c r="E6989" s="197" t="s">
        <v>11</v>
      </c>
      <c r="F6989" s="196" t="s">
        <v>11</v>
      </c>
      <c r="G6989" s="196">
        <v>88628</v>
      </c>
      <c r="H6989" s="196" t="s">
        <v>7235</v>
      </c>
      <c r="I6989" s="196" t="s">
        <v>15</v>
      </c>
      <c r="J6989" s="196" t="s">
        <v>62</v>
      </c>
      <c r="K6989" s="197">
        <v>487.06</v>
      </c>
      <c r="L6989" s="196" t="s">
        <v>63</v>
      </c>
      <c r="M6989"/>
    </row>
    <row r="6990" spans="1:13" ht="13.5" hidden="1" x14ac:dyDescent="0.25">
      <c r="A6990" s="196" t="s">
        <v>3608</v>
      </c>
      <c r="B6990" s="196" t="s">
        <v>7119</v>
      </c>
      <c r="C6990" s="196" t="s">
        <v>7120</v>
      </c>
      <c r="D6990" s="196" t="s">
        <v>7121</v>
      </c>
      <c r="E6990" s="197" t="s">
        <v>11</v>
      </c>
      <c r="F6990" s="196" t="s">
        <v>11</v>
      </c>
      <c r="G6990" s="196">
        <v>88629</v>
      </c>
      <c r="H6990" s="196" t="s">
        <v>7236</v>
      </c>
      <c r="I6990" s="196" t="s">
        <v>15</v>
      </c>
      <c r="J6990" s="196" t="s">
        <v>62</v>
      </c>
      <c r="K6990" s="197">
        <v>638.99</v>
      </c>
      <c r="L6990" s="196" t="s">
        <v>63</v>
      </c>
      <c r="M6990"/>
    </row>
    <row r="6991" spans="1:13" ht="13.5" hidden="1" x14ac:dyDescent="0.25">
      <c r="A6991" s="196" t="s">
        <v>3608</v>
      </c>
      <c r="B6991" s="196" t="s">
        <v>7119</v>
      </c>
      <c r="C6991" s="196" t="s">
        <v>7120</v>
      </c>
      <c r="D6991" s="196" t="s">
        <v>7121</v>
      </c>
      <c r="E6991" s="197" t="s">
        <v>11</v>
      </c>
      <c r="F6991" s="196" t="s">
        <v>11</v>
      </c>
      <c r="G6991" s="196">
        <v>88630</v>
      </c>
      <c r="H6991" s="196" t="s">
        <v>7237</v>
      </c>
      <c r="I6991" s="196" t="s">
        <v>15</v>
      </c>
      <c r="J6991" s="196" t="s">
        <v>62</v>
      </c>
      <c r="K6991" s="197">
        <v>416.74</v>
      </c>
      <c r="L6991" s="196" t="s">
        <v>63</v>
      </c>
      <c r="M6991"/>
    </row>
    <row r="6992" spans="1:13" ht="13.5" hidden="1" x14ac:dyDescent="0.25">
      <c r="A6992" s="196" t="s">
        <v>3608</v>
      </c>
      <c r="B6992" s="196" t="s">
        <v>7119</v>
      </c>
      <c r="C6992" s="196" t="s">
        <v>7120</v>
      </c>
      <c r="D6992" s="196" t="s">
        <v>7121</v>
      </c>
      <c r="E6992" s="197" t="s">
        <v>11</v>
      </c>
      <c r="F6992" s="196" t="s">
        <v>11</v>
      </c>
      <c r="G6992" s="196">
        <v>88631</v>
      </c>
      <c r="H6992" s="196" t="s">
        <v>7238</v>
      </c>
      <c r="I6992" s="196" t="s">
        <v>15</v>
      </c>
      <c r="J6992" s="196" t="s">
        <v>62</v>
      </c>
      <c r="K6992" s="197">
        <v>578.16999999999996</v>
      </c>
      <c r="L6992" s="196" t="s">
        <v>63</v>
      </c>
      <c r="M6992"/>
    </row>
    <row r="6993" spans="1:13" ht="13.5" hidden="1" x14ac:dyDescent="0.25">
      <c r="A6993" s="196" t="s">
        <v>3608</v>
      </c>
      <c r="B6993" s="196" t="s">
        <v>7119</v>
      </c>
      <c r="C6993" s="196" t="s">
        <v>7120</v>
      </c>
      <c r="D6993" s="196" t="s">
        <v>7121</v>
      </c>
      <c r="E6993" s="197" t="s">
        <v>11</v>
      </c>
      <c r="F6993" s="196" t="s">
        <v>11</v>
      </c>
      <c r="G6993" s="196">
        <v>88715</v>
      </c>
      <c r="H6993" s="196" t="s">
        <v>7239</v>
      </c>
      <c r="I6993" s="196" t="s">
        <v>15</v>
      </c>
      <c r="J6993" s="196" t="s">
        <v>62</v>
      </c>
      <c r="K6993" s="197">
        <v>479.62</v>
      </c>
      <c r="L6993" s="196" t="s">
        <v>63</v>
      </c>
      <c r="M6993"/>
    </row>
    <row r="6994" spans="1:13" ht="13.5" hidden="1" x14ac:dyDescent="0.25">
      <c r="A6994" s="196" t="s">
        <v>3608</v>
      </c>
      <c r="B6994" s="196" t="s">
        <v>7119</v>
      </c>
      <c r="C6994" s="196" t="s">
        <v>7120</v>
      </c>
      <c r="D6994" s="196" t="s">
        <v>7121</v>
      </c>
      <c r="E6994" s="197" t="s">
        <v>11</v>
      </c>
      <c r="F6994" s="196" t="s">
        <v>11</v>
      </c>
      <c r="G6994" s="196">
        <v>100464</v>
      </c>
      <c r="H6994" s="196" t="s">
        <v>7240</v>
      </c>
      <c r="I6994" s="196" t="s">
        <v>15</v>
      </c>
      <c r="J6994" s="196" t="s">
        <v>62</v>
      </c>
      <c r="K6994" s="197">
        <v>522.08000000000004</v>
      </c>
      <c r="L6994" s="196" t="s">
        <v>63</v>
      </c>
      <c r="M6994"/>
    </row>
    <row r="6995" spans="1:13" ht="13.5" hidden="1" x14ac:dyDescent="0.25">
      <c r="A6995" s="196" t="s">
        <v>3608</v>
      </c>
      <c r="B6995" s="196" t="s">
        <v>7119</v>
      </c>
      <c r="C6995" s="196" t="s">
        <v>7120</v>
      </c>
      <c r="D6995" s="196" t="s">
        <v>7121</v>
      </c>
      <c r="E6995" s="197" t="s">
        <v>11</v>
      </c>
      <c r="F6995" s="196" t="s">
        <v>11</v>
      </c>
      <c r="G6995" s="196">
        <v>100465</v>
      </c>
      <c r="H6995" s="196" t="s">
        <v>7241</v>
      </c>
      <c r="I6995" s="196" t="s">
        <v>15</v>
      </c>
      <c r="J6995" s="196" t="s">
        <v>62</v>
      </c>
      <c r="K6995" s="197">
        <v>472.13</v>
      </c>
      <c r="L6995" s="196" t="s">
        <v>63</v>
      </c>
      <c r="M6995"/>
    </row>
    <row r="6996" spans="1:13" ht="13.5" hidden="1" x14ac:dyDescent="0.25">
      <c r="A6996" s="196" t="s">
        <v>3608</v>
      </c>
      <c r="B6996" s="196" t="s">
        <v>7119</v>
      </c>
      <c r="C6996" s="196" t="s">
        <v>7120</v>
      </c>
      <c r="D6996" s="196" t="s">
        <v>7121</v>
      </c>
      <c r="E6996" s="197" t="s">
        <v>11</v>
      </c>
      <c r="F6996" s="196" t="s">
        <v>11</v>
      </c>
      <c r="G6996" s="196">
        <v>100466</v>
      </c>
      <c r="H6996" s="196" t="s">
        <v>7242</v>
      </c>
      <c r="I6996" s="196" t="s">
        <v>15</v>
      </c>
      <c r="J6996" s="196" t="s">
        <v>62</v>
      </c>
      <c r="K6996" s="197">
        <v>448.19</v>
      </c>
      <c r="L6996" s="196" t="s">
        <v>63</v>
      </c>
      <c r="M6996"/>
    </row>
    <row r="6997" spans="1:13" ht="13.5" hidden="1" x14ac:dyDescent="0.25">
      <c r="A6997" s="196" t="s">
        <v>3608</v>
      </c>
      <c r="B6997" s="196" t="s">
        <v>7119</v>
      </c>
      <c r="C6997" s="196" t="s">
        <v>7120</v>
      </c>
      <c r="D6997" s="196" t="s">
        <v>7121</v>
      </c>
      <c r="E6997" s="197" t="s">
        <v>11</v>
      </c>
      <c r="F6997" s="196" t="s">
        <v>11</v>
      </c>
      <c r="G6997" s="196">
        <v>100468</v>
      </c>
      <c r="H6997" s="196" t="s">
        <v>7243</v>
      </c>
      <c r="I6997" s="196" t="s">
        <v>15</v>
      </c>
      <c r="J6997" s="196" t="s">
        <v>62</v>
      </c>
      <c r="K6997" s="197">
        <v>622.12</v>
      </c>
      <c r="L6997" s="196" t="s">
        <v>63</v>
      </c>
      <c r="M6997"/>
    </row>
    <row r="6998" spans="1:13" ht="13.5" hidden="1" x14ac:dyDescent="0.25">
      <c r="A6998" s="196" t="s">
        <v>3608</v>
      </c>
      <c r="B6998" s="196" t="s">
        <v>7119</v>
      </c>
      <c r="C6998" s="196" t="s">
        <v>7120</v>
      </c>
      <c r="D6998" s="196" t="s">
        <v>7121</v>
      </c>
      <c r="E6998" s="197" t="s">
        <v>11</v>
      </c>
      <c r="F6998" s="196" t="s">
        <v>11</v>
      </c>
      <c r="G6998" s="196">
        <v>100469</v>
      </c>
      <c r="H6998" s="196" t="s">
        <v>7244</v>
      </c>
      <c r="I6998" s="196" t="s">
        <v>15</v>
      </c>
      <c r="J6998" s="196" t="s">
        <v>62</v>
      </c>
      <c r="K6998" s="197">
        <v>477.72</v>
      </c>
      <c r="L6998" s="196" t="s">
        <v>63</v>
      </c>
      <c r="M6998"/>
    </row>
    <row r="6999" spans="1:13" ht="13.5" hidden="1" x14ac:dyDescent="0.25">
      <c r="A6999" s="196" t="s">
        <v>3608</v>
      </c>
      <c r="B6999" s="196" t="s">
        <v>7119</v>
      </c>
      <c r="C6999" s="196" t="s">
        <v>7120</v>
      </c>
      <c r="D6999" s="196" t="s">
        <v>7121</v>
      </c>
      <c r="E6999" s="197" t="s">
        <v>11</v>
      </c>
      <c r="F6999" s="196" t="s">
        <v>11</v>
      </c>
      <c r="G6999" s="196">
        <v>100470</v>
      </c>
      <c r="H6999" s="196" t="s">
        <v>7245</v>
      </c>
      <c r="I6999" s="196" t="s">
        <v>15</v>
      </c>
      <c r="J6999" s="196" t="s">
        <v>62</v>
      </c>
      <c r="K6999" s="197">
        <v>433.95</v>
      </c>
      <c r="L6999" s="196" t="s">
        <v>63</v>
      </c>
      <c r="M6999"/>
    </row>
    <row r="7000" spans="1:13" ht="13.5" hidden="1" x14ac:dyDescent="0.25">
      <c r="A7000" s="196" t="s">
        <v>3608</v>
      </c>
      <c r="B7000" s="196" t="s">
        <v>7119</v>
      </c>
      <c r="C7000" s="196" t="s">
        <v>7120</v>
      </c>
      <c r="D7000" s="196" t="s">
        <v>7121</v>
      </c>
      <c r="E7000" s="197" t="s">
        <v>11</v>
      </c>
      <c r="F7000" s="196" t="s">
        <v>11</v>
      </c>
      <c r="G7000" s="196">
        <v>100472</v>
      </c>
      <c r="H7000" s="196" t="s">
        <v>7246</v>
      </c>
      <c r="I7000" s="196" t="s">
        <v>15</v>
      </c>
      <c r="J7000" s="196" t="s">
        <v>62</v>
      </c>
      <c r="K7000" s="197">
        <v>496.61</v>
      </c>
      <c r="L7000" s="196" t="s">
        <v>63</v>
      </c>
      <c r="M7000"/>
    </row>
    <row r="7001" spans="1:13" ht="13.5" hidden="1" x14ac:dyDescent="0.25">
      <c r="A7001" s="196" t="s">
        <v>3608</v>
      </c>
      <c r="B7001" s="196" t="s">
        <v>7119</v>
      </c>
      <c r="C7001" s="196" t="s">
        <v>7120</v>
      </c>
      <c r="D7001" s="196" t="s">
        <v>7121</v>
      </c>
      <c r="E7001" s="197" t="s">
        <v>11</v>
      </c>
      <c r="F7001" s="196" t="s">
        <v>11</v>
      </c>
      <c r="G7001" s="196">
        <v>100473</v>
      </c>
      <c r="H7001" s="196" t="s">
        <v>7247</v>
      </c>
      <c r="I7001" s="196" t="s">
        <v>15</v>
      </c>
      <c r="J7001" s="196" t="s">
        <v>62</v>
      </c>
      <c r="K7001" s="197">
        <v>433.95</v>
      </c>
      <c r="L7001" s="196" t="s">
        <v>63</v>
      </c>
      <c r="M7001"/>
    </row>
    <row r="7002" spans="1:13" ht="13.5" hidden="1" x14ac:dyDescent="0.25">
      <c r="A7002" s="196" t="s">
        <v>3608</v>
      </c>
      <c r="B7002" s="196" t="s">
        <v>7119</v>
      </c>
      <c r="C7002" s="196" t="s">
        <v>7120</v>
      </c>
      <c r="D7002" s="196" t="s">
        <v>7121</v>
      </c>
      <c r="E7002" s="197" t="s">
        <v>11</v>
      </c>
      <c r="F7002" s="196" t="s">
        <v>11</v>
      </c>
      <c r="G7002" s="196">
        <v>100474</v>
      </c>
      <c r="H7002" s="196" t="s">
        <v>7248</v>
      </c>
      <c r="I7002" s="196" t="s">
        <v>15</v>
      </c>
      <c r="J7002" s="196" t="s">
        <v>62</v>
      </c>
      <c r="K7002" s="197">
        <v>406.69</v>
      </c>
      <c r="L7002" s="196" t="s">
        <v>63</v>
      </c>
      <c r="M7002"/>
    </row>
    <row r="7003" spans="1:13" ht="13.5" hidden="1" x14ac:dyDescent="0.25">
      <c r="A7003" s="196" t="s">
        <v>3608</v>
      </c>
      <c r="B7003" s="196" t="s">
        <v>7119</v>
      </c>
      <c r="C7003" s="196" t="s">
        <v>7120</v>
      </c>
      <c r="D7003" s="196" t="s">
        <v>7121</v>
      </c>
      <c r="E7003" s="197" t="s">
        <v>11</v>
      </c>
      <c r="F7003" s="196" t="s">
        <v>11</v>
      </c>
      <c r="G7003" s="196">
        <v>100475</v>
      </c>
      <c r="H7003" s="196" t="s">
        <v>7249</v>
      </c>
      <c r="I7003" s="196" t="s">
        <v>15</v>
      </c>
      <c r="J7003" s="196" t="s">
        <v>62</v>
      </c>
      <c r="K7003" s="197">
        <v>637.04</v>
      </c>
      <c r="L7003" s="196" t="s">
        <v>63</v>
      </c>
      <c r="M7003"/>
    </row>
    <row r="7004" spans="1:13" ht="13.5" hidden="1" x14ac:dyDescent="0.25">
      <c r="A7004" s="196" t="s">
        <v>3608</v>
      </c>
      <c r="B7004" s="196" t="s">
        <v>7119</v>
      </c>
      <c r="C7004" s="196" t="s">
        <v>7120</v>
      </c>
      <c r="D7004" s="196" t="s">
        <v>7121</v>
      </c>
      <c r="E7004" s="197" t="s">
        <v>11</v>
      </c>
      <c r="F7004" s="196" t="s">
        <v>11</v>
      </c>
      <c r="G7004" s="196">
        <v>100477</v>
      </c>
      <c r="H7004" s="196" t="s">
        <v>7250</v>
      </c>
      <c r="I7004" s="196" t="s">
        <v>15</v>
      </c>
      <c r="J7004" s="196" t="s">
        <v>62</v>
      </c>
      <c r="K7004" s="197">
        <v>722.2</v>
      </c>
      <c r="L7004" s="196" t="s">
        <v>63</v>
      </c>
      <c r="M7004"/>
    </row>
    <row r="7005" spans="1:13" ht="13.5" hidden="1" x14ac:dyDescent="0.25">
      <c r="A7005" s="196" t="s">
        <v>3608</v>
      </c>
      <c r="B7005" s="196" t="s">
        <v>7119</v>
      </c>
      <c r="C7005" s="196" t="s">
        <v>7120</v>
      </c>
      <c r="D7005" s="196" t="s">
        <v>7121</v>
      </c>
      <c r="E7005" s="197" t="s">
        <v>11</v>
      </c>
      <c r="F7005" s="196" t="s">
        <v>11</v>
      </c>
      <c r="G7005" s="196">
        <v>100478</v>
      </c>
      <c r="H7005" s="196" t="s">
        <v>7251</v>
      </c>
      <c r="I7005" s="196" t="s">
        <v>15</v>
      </c>
      <c r="J7005" s="196" t="s">
        <v>62</v>
      </c>
      <c r="K7005" s="197">
        <v>624.24</v>
      </c>
      <c r="L7005" s="196" t="s">
        <v>63</v>
      </c>
      <c r="M7005"/>
    </row>
    <row r="7006" spans="1:13" ht="13.5" hidden="1" x14ac:dyDescent="0.25">
      <c r="A7006" s="196" t="s">
        <v>3608</v>
      </c>
      <c r="B7006" s="196" t="s">
        <v>7119</v>
      </c>
      <c r="C7006" s="196" t="s">
        <v>7120</v>
      </c>
      <c r="D7006" s="196" t="s">
        <v>7121</v>
      </c>
      <c r="E7006" s="197" t="s">
        <v>11</v>
      </c>
      <c r="F7006" s="196" t="s">
        <v>11</v>
      </c>
      <c r="G7006" s="196">
        <v>100479</v>
      </c>
      <c r="H7006" s="196" t="s">
        <v>7252</v>
      </c>
      <c r="I7006" s="196" t="s">
        <v>15</v>
      </c>
      <c r="J7006" s="196" t="s">
        <v>62</v>
      </c>
      <c r="K7006" s="197">
        <v>604.22</v>
      </c>
      <c r="L7006" s="196" t="s">
        <v>63</v>
      </c>
      <c r="M7006"/>
    </row>
    <row r="7007" spans="1:13" ht="13.5" hidden="1" x14ac:dyDescent="0.25">
      <c r="A7007" s="196" t="s">
        <v>3608</v>
      </c>
      <c r="B7007" s="196" t="s">
        <v>7119</v>
      </c>
      <c r="C7007" s="196" t="s">
        <v>7120</v>
      </c>
      <c r="D7007" s="196" t="s">
        <v>7121</v>
      </c>
      <c r="E7007" s="197" t="s">
        <v>11</v>
      </c>
      <c r="F7007" s="196" t="s">
        <v>11</v>
      </c>
      <c r="G7007" s="196">
        <v>100480</v>
      </c>
      <c r="H7007" s="196" t="s">
        <v>7253</v>
      </c>
      <c r="I7007" s="196" t="s">
        <v>15</v>
      </c>
      <c r="J7007" s="196" t="s">
        <v>62</v>
      </c>
      <c r="K7007" s="197">
        <v>788.38</v>
      </c>
      <c r="L7007" s="196" t="s">
        <v>63</v>
      </c>
      <c r="M7007"/>
    </row>
    <row r="7008" spans="1:13" ht="13.5" hidden="1" x14ac:dyDescent="0.25">
      <c r="A7008" s="196" t="s">
        <v>3608</v>
      </c>
      <c r="B7008" s="196" t="s">
        <v>7119</v>
      </c>
      <c r="C7008" s="196" t="s">
        <v>7120</v>
      </c>
      <c r="D7008" s="196" t="s">
        <v>7121</v>
      </c>
      <c r="E7008" s="197" t="s">
        <v>11</v>
      </c>
      <c r="F7008" s="196" t="s">
        <v>11</v>
      </c>
      <c r="G7008" s="196">
        <v>100481</v>
      </c>
      <c r="H7008" s="196" t="s">
        <v>7254</v>
      </c>
      <c r="I7008" s="196" t="s">
        <v>15</v>
      </c>
      <c r="J7008" s="196" t="s">
        <v>62</v>
      </c>
      <c r="K7008" s="197">
        <v>549.02</v>
      </c>
      <c r="L7008" s="196" t="s">
        <v>63</v>
      </c>
      <c r="M7008"/>
    </row>
    <row r="7009" spans="1:13" ht="13.5" hidden="1" x14ac:dyDescent="0.25">
      <c r="A7009" s="196" t="s">
        <v>3608</v>
      </c>
      <c r="B7009" s="196" t="s">
        <v>7119</v>
      </c>
      <c r="C7009" s="196" t="s">
        <v>7120</v>
      </c>
      <c r="D7009" s="196" t="s">
        <v>7121</v>
      </c>
      <c r="E7009" s="197" t="s">
        <v>11</v>
      </c>
      <c r="F7009" s="196" t="s">
        <v>11</v>
      </c>
      <c r="G7009" s="196">
        <v>100483</v>
      </c>
      <c r="H7009" s="196" t="s">
        <v>7255</v>
      </c>
      <c r="I7009" s="196" t="s">
        <v>15</v>
      </c>
      <c r="J7009" s="196" t="s">
        <v>62</v>
      </c>
      <c r="K7009" s="197">
        <v>612.71</v>
      </c>
      <c r="L7009" s="196" t="s">
        <v>63</v>
      </c>
      <c r="M7009"/>
    </row>
    <row r="7010" spans="1:13" ht="13.5" hidden="1" x14ac:dyDescent="0.25">
      <c r="A7010" s="196" t="s">
        <v>3608</v>
      </c>
      <c r="B7010" s="196" t="s">
        <v>7119</v>
      </c>
      <c r="C7010" s="196" t="s">
        <v>7120</v>
      </c>
      <c r="D7010" s="196" t="s">
        <v>7121</v>
      </c>
      <c r="E7010" s="197" t="s">
        <v>11</v>
      </c>
      <c r="F7010" s="196" t="s">
        <v>11</v>
      </c>
      <c r="G7010" s="196">
        <v>100484</v>
      </c>
      <c r="H7010" s="196" t="s">
        <v>7256</v>
      </c>
      <c r="I7010" s="196" t="s">
        <v>15</v>
      </c>
      <c r="J7010" s="196" t="s">
        <v>62</v>
      </c>
      <c r="K7010" s="197">
        <v>551.03</v>
      </c>
      <c r="L7010" s="196" t="s">
        <v>63</v>
      </c>
      <c r="M7010"/>
    </row>
    <row r="7011" spans="1:13" ht="13.5" hidden="1" x14ac:dyDescent="0.25">
      <c r="A7011" s="196" t="s">
        <v>3608</v>
      </c>
      <c r="B7011" s="196" t="s">
        <v>7119</v>
      </c>
      <c r="C7011" s="196" t="s">
        <v>7120</v>
      </c>
      <c r="D7011" s="196" t="s">
        <v>7121</v>
      </c>
      <c r="E7011" s="197" t="s">
        <v>11</v>
      </c>
      <c r="F7011" s="196" t="s">
        <v>11</v>
      </c>
      <c r="G7011" s="196">
        <v>100485</v>
      </c>
      <c r="H7011" s="196" t="s">
        <v>7257</v>
      </c>
      <c r="I7011" s="196" t="s">
        <v>15</v>
      </c>
      <c r="J7011" s="196" t="s">
        <v>62</v>
      </c>
      <c r="K7011" s="197">
        <v>525.98</v>
      </c>
      <c r="L7011" s="196" t="s">
        <v>63</v>
      </c>
      <c r="M7011"/>
    </row>
    <row r="7012" spans="1:13" ht="13.5" hidden="1" x14ac:dyDescent="0.25">
      <c r="A7012" s="196" t="s">
        <v>3608</v>
      </c>
      <c r="B7012" s="196" t="s">
        <v>7119</v>
      </c>
      <c r="C7012" s="196" t="s">
        <v>7120</v>
      </c>
      <c r="D7012" s="196" t="s">
        <v>7121</v>
      </c>
      <c r="E7012" s="197" t="s">
        <v>11</v>
      </c>
      <c r="F7012" s="196" t="s">
        <v>11</v>
      </c>
      <c r="G7012" s="196">
        <v>100486</v>
      </c>
      <c r="H7012" s="196" t="s">
        <v>7258</v>
      </c>
      <c r="I7012" s="196" t="s">
        <v>15</v>
      </c>
      <c r="J7012" s="196" t="s">
        <v>62</v>
      </c>
      <c r="K7012" s="197">
        <v>702.89</v>
      </c>
      <c r="L7012" s="196" t="s">
        <v>63</v>
      </c>
      <c r="M7012"/>
    </row>
    <row r="7013" spans="1:13" ht="13.5" hidden="1" x14ac:dyDescent="0.25">
      <c r="A7013" s="196" t="s">
        <v>3608</v>
      </c>
      <c r="B7013" s="196" t="s">
        <v>7119</v>
      </c>
      <c r="C7013" s="196" t="s">
        <v>7120</v>
      </c>
      <c r="D7013" s="196" t="s">
        <v>7121</v>
      </c>
      <c r="E7013" s="197" t="s">
        <v>11</v>
      </c>
      <c r="F7013" s="196" t="s">
        <v>11</v>
      </c>
      <c r="G7013" s="196">
        <v>100487</v>
      </c>
      <c r="H7013" s="196" t="s">
        <v>7259</v>
      </c>
      <c r="I7013" s="196" t="s">
        <v>15</v>
      </c>
      <c r="J7013" s="196" t="s">
        <v>62</v>
      </c>
      <c r="K7013" s="197">
        <v>451.39</v>
      </c>
      <c r="L7013" s="196" t="s">
        <v>63</v>
      </c>
      <c r="M7013"/>
    </row>
    <row r="7014" spans="1:13" ht="13.5" hidden="1" x14ac:dyDescent="0.25">
      <c r="A7014" s="196" t="s">
        <v>3608</v>
      </c>
      <c r="B7014" s="196" t="s">
        <v>7119</v>
      </c>
      <c r="C7014" s="196" t="s">
        <v>7120</v>
      </c>
      <c r="D7014" s="196" t="s">
        <v>7121</v>
      </c>
      <c r="E7014" s="197" t="s">
        <v>11</v>
      </c>
      <c r="F7014" s="196" t="s">
        <v>11</v>
      </c>
      <c r="G7014" s="196">
        <v>100488</v>
      </c>
      <c r="H7014" s="196" t="s">
        <v>7260</v>
      </c>
      <c r="I7014" s="196" t="s">
        <v>15</v>
      </c>
      <c r="J7014" s="196" t="s">
        <v>62</v>
      </c>
      <c r="K7014" s="197">
        <v>474.04</v>
      </c>
      <c r="L7014" s="196" t="s">
        <v>63</v>
      </c>
      <c r="M7014"/>
    </row>
    <row r="7015" spans="1:13" ht="13.5" hidden="1" x14ac:dyDescent="0.25">
      <c r="A7015" s="196" t="s">
        <v>3608</v>
      </c>
      <c r="B7015" s="196" t="s">
        <v>7119</v>
      </c>
      <c r="C7015" s="196" t="s">
        <v>7120</v>
      </c>
      <c r="D7015" s="196" t="s">
        <v>7121</v>
      </c>
      <c r="E7015" s="197" t="s">
        <v>11</v>
      </c>
      <c r="F7015" s="196" t="s">
        <v>11</v>
      </c>
      <c r="G7015" s="196">
        <v>100489</v>
      </c>
      <c r="H7015" s="196" t="s">
        <v>7261</v>
      </c>
      <c r="I7015" s="196" t="s">
        <v>15</v>
      </c>
      <c r="J7015" s="196" t="s">
        <v>62</v>
      </c>
      <c r="K7015" s="197">
        <v>484.68</v>
      </c>
      <c r="L7015" s="196" t="s">
        <v>63</v>
      </c>
      <c r="M7015"/>
    </row>
    <row r="7016" spans="1:13" ht="13.5" hidden="1" x14ac:dyDescent="0.25">
      <c r="A7016" s="196" t="s">
        <v>3608</v>
      </c>
      <c r="B7016" s="196" t="s">
        <v>7119</v>
      </c>
      <c r="C7016" s="196" t="s">
        <v>7120</v>
      </c>
      <c r="D7016" s="196" t="s">
        <v>7121</v>
      </c>
      <c r="E7016" s="197" t="s">
        <v>11</v>
      </c>
      <c r="F7016" s="196" t="s">
        <v>11</v>
      </c>
      <c r="G7016" s="196">
        <v>100490</v>
      </c>
      <c r="H7016" s="196" t="s">
        <v>7262</v>
      </c>
      <c r="I7016" s="196" t="s">
        <v>15</v>
      </c>
      <c r="J7016" s="196" t="s">
        <v>62</v>
      </c>
      <c r="K7016" s="197">
        <v>427.31</v>
      </c>
      <c r="L7016" s="196" t="s">
        <v>63</v>
      </c>
      <c r="M7016"/>
    </row>
    <row r="7017" spans="1:13" ht="13.5" hidden="1" x14ac:dyDescent="0.25">
      <c r="A7017" s="196" t="s">
        <v>3608</v>
      </c>
      <c r="B7017" s="196" t="s">
        <v>7119</v>
      </c>
      <c r="C7017" s="196" t="s">
        <v>7120</v>
      </c>
      <c r="D7017" s="196" t="s">
        <v>7121</v>
      </c>
      <c r="E7017" s="197" t="s">
        <v>11</v>
      </c>
      <c r="F7017" s="196" t="s">
        <v>11</v>
      </c>
      <c r="G7017" s="196">
        <v>100491</v>
      </c>
      <c r="H7017" s="196" t="s">
        <v>7263</v>
      </c>
      <c r="I7017" s="196" t="s">
        <v>15</v>
      </c>
      <c r="J7017" s="196" t="s">
        <v>62</v>
      </c>
      <c r="K7017" s="197">
        <v>636.23</v>
      </c>
      <c r="L7017" s="196" t="s">
        <v>63</v>
      </c>
      <c r="M7017"/>
    </row>
    <row r="7018" spans="1:13" ht="13.5" hidden="1" x14ac:dyDescent="0.25">
      <c r="A7018" s="196" t="s">
        <v>3608</v>
      </c>
      <c r="B7018" s="196" t="s">
        <v>7119</v>
      </c>
      <c r="C7018" s="196" t="s">
        <v>7120</v>
      </c>
      <c r="D7018" s="196" t="s">
        <v>7121</v>
      </c>
      <c r="E7018" s="197" t="s">
        <v>11</v>
      </c>
      <c r="F7018" s="196" t="s">
        <v>11</v>
      </c>
      <c r="G7018" s="196">
        <v>100492</v>
      </c>
      <c r="H7018" s="196" t="s">
        <v>7264</v>
      </c>
      <c r="I7018" s="196" t="s">
        <v>15</v>
      </c>
      <c r="J7018" s="196" t="s">
        <v>62</v>
      </c>
      <c r="K7018" s="197">
        <v>548.35</v>
      </c>
      <c r="L7018" s="196" t="s">
        <v>63</v>
      </c>
      <c r="M7018"/>
    </row>
    <row r="7019" spans="1:13" ht="13.5" hidden="1" x14ac:dyDescent="0.25">
      <c r="A7019" s="196" t="s">
        <v>3608</v>
      </c>
      <c r="B7019" s="196" t="s">
        <v>7119</v>
      </c>
      <c r="C7019" s="196" t="s">
        <v>7120</v>
      </c>
      <c r="D7019" s="196" t="s">
        <v>7121</v>
      </c>
      <c r="E7019" s="197" t="s">
        <v>11</v>
      </c>
      <c r="F7019" s="196" t="s">
        <v>11</v>
      </c>
      <c r="G7019" s="196">
        <v>105515</v>
      </c>
      <c r="H7019" s="196" t="s">
        <v>7265</v>
      </c>
      <c r="I7019" s="196" t="s">
        <v>15</v>
      </c>
      <c r="J7019" s="196" t="s">
        <v>62</v>
      </c>
      <c r="K7019" s="197">
        <v>761.5</v>
      </c>
      <c r="L7019" s="196" t="s">
        <v>63</v>
      </c>
      <c r="M7019"/>
    </row>
    <row r="7020" spans="1:13" ht="13.5" hidden="1" x14ac:dyDescent="0.25">
      <c r="A7020" s="196" t="s">
        <v>3608</v>
      </c>
      <c r="B7020" s="196" t="s">
        <v>7119</v>
      </c>
      <c r="C7020" s="196" t="s">
        <v>7266</v>
      </c>
      <c r="D7020" s="196" t="s">
        <v>7267</v>
      </c>
      <c r="E7020" s="197" t="s">
        <v>11</v>
      </c>
      <c r="F7020" s="196" t="s">
        <v>11</v>
      </c>
      <c r="G7020" s="196">
        <v>92121</v>
      </c>
      <c r="H7020" s="196" t="s">
        <v>7268</v>
      </c>
      <c r="I7020" s="196" t="s">
        <v>15</v>
      </c>
      <c r="J7020" s="196" t="s">
        <v>62</v>
      </c>
      <c r="K7020" s="197">
        <v>41.03</v>
      </c>
      <c r="L7020" s="196" t="s">
        <v>63</v>
      </c>
      <c r="M7020"/>
    </row>
    <row r="7021" spans="1:13" ht="13.5" hidden="1" x14ac:dyDescent="0.25">
      <c r="A7021" s="196" t="s">
        <v>3608</v>
      </c>
      <c r="B7021" s="196" t="s">
        <v>7119</v>
      </c>
      <c r="C7021" s="196" t="s">
        <v>7266</v>
      </c>
      <c r="D7021" s="196" t="s">
        <v>7267</v>
      </c>
      <c r="E7021" s="197" t="s">
        <v>11</v>
      </c>
      <c r="F7021" s="196" t="s">
        <v>11</v>
      </c>
      <c r="G7021" s="196">
        <v>92122</v>
      </c>
      <c r="H7021" s="196" t="s">
        <v>7269</v>
      </c>
      <c r="I7021" s="196" t="s">
        <v>15</v>
      </c>
      <c r="J7021" s="196" t="s">
        <v>595</v>
      </c>
      <c r="K7021" s="197">
        <v>70.3</v>
      </c>
      <c r="L7021" s="196" t="s">
        <v>63</v>
      </c>
      <c r="M7021"/>
    </row>
    <row r="7022" spans="1:13" ht="13.5" hidden="1" x14ac:dyDescent="0.25">
      <c r="A7022" s="196" t="s">
        <v>3608</v>
      </c>
      <c r="B7022" s="196" t="s">
        <v>7119</v>
      </c>
      <c r="C7022" s="196" t="s">
        <v>7266</v>
      </c>
      <c r="D7022" s="196" t="s">
        <v>7267</v>
      </c>
      <c r="E7022" s="197" t="s">
        <v>11</v>
      </c>
      <c r="F7022" s="196" t="s">
        <v>11</v>
      </c>
      <c r="G7022" s="196">
        <v>92123</v>
      </c>
      <c r="H7022" s="196" t="s">
        <v>7270</v>
      </c>
      <c r="I7022" s="196" t="s">
        <v>15</v>
      </c>
      <c r="J7022" s="196" t="s">
        <v>62</v>
      </c>
      <c r="K7022" s="197">
        <v>73.489999999999995</v>
      </c>
      <c r="L7022" s="196" t="s">
        <v>63</v>
      </c>
      <c r="M7022"/>
    </row>
    <row r="7023" spans="1:13" ht="13.5" hidden="1" x14ac:dyDescent="0.25">
      <c r="A7023" s="196" t="s">
        <v>3608</v>
      </c>
      <c r="B7023" s="196" t="s">
        <v>7119</v>
      </c>
      <c r="C7023" s="196" t="s">
        <v>7266</v>
      </c>
      <c r="D7023" s="196" t="s">
        <v>7267</v>
      </c>
      <c r="E7023" s="197" t="s">
        <v>11</v>
      </c>
      <c r="F7023" s="196" t="s">
        <v>11</v>
      </c>
      <c r="G7023" s="196">
        <v>100195</v>
      </c>
      <c r="H7023" s="196" t="s">
        <v>7271</v>
      </c>
      <c r="I7023" s="196" t="s">
        <v>7272</v>
      </c>
      <c r="J7023" s="196" t="s">
        <v>595</v>
      </c>
      <c r="K7023" s="197">
        <v>1.07</v>
      </c>
      <c r="L7023" s="196" t="s">
        <v>63</v>
      </c>
      <c r="M7023"/>
    </row>
    <row r="7024" spans="1:13" ht="13.5" hidden="1" x14ac:dyDescent="0.25">
      <c r="A7024" s="196" t="s">
        <v>3608</v>
      </c>
      <c r="B7024" s="196" t="s">
        <v>7119</v>
      </c>
      <c r="C7024" s="196" t="s">
        <v>7266</v>
      </c>
      <c r="D7024" s="196" t="s">
        <v>7267</v>
      </c>
      <c r="E7024" s="197" t="s">
        <v>11</v>
      </c>
      <c r="F7024" s="196" t="s">
        <v>11</v>
      </c>
      <c r="G7024" s="196">
        <v>100196</v>
      </c>
      <c r="H7024" s="196" t="s">
        <v>7273</v>
      </c>
      <c r="I7024" s="196" t="s">
        <v>7272</v>
      </c>
      <c r="J7024" s="196" t="s">
        <v>595</v>
      </c>
      <c r="K7024" s="197">
        <v>1.79</v>
      </c>
      <c r="L7024" s="196" t="s">
        <v>63</v>
      </c>
      <c r="M7024"/>
    </row>
    <row r="7025" spans="1:13" ht="13.5" hidden="1" x14ac:dyDescent="0.25">
      <c r="A7025" s="196" t="s">
        <v>3608</v>
      </c>
      <c r="B7025" s="196" t="s">
        <v>7119</v>
      </c>
      <c r="C7025" s="196" t="s">
        <v>7266</v>
      </c>
      <c r="D7025" s="196" t="s">
        <v>7267</v>
      </c>
      <c r="E7025" s="197" t="s">
        <v>11</v>
      </c>
      <c r="F7025" s="196" t="s">
        <v>11</v>
      </c>
      <c r="G7025" s="196">
        <v>100197</v>
      </c>
      <c r="H7025" s="196" t="s">
        <v>7274</v>
      </c>
      <c r="I7025" s="196" t="s">
        <v>7272</v>
      </c>
      <c r="J7025" s="196" t="s">
        <v>595</v>
      </c>
      <c r="K7025" s="197">
        <v>2.69</v>
      </c>
      <c r="L7025" s="196" t="s">
        <v>63</v>
      </c>
      <c r="M7025"/>
    </row>
    <row r="7026" spans="1:13" ht="13.5" hidden="1" x14ac:dyDescent="0.25">
      <c r="A7026" s="196" t="s">
        <v>3608</v>
      </c>
      <c r="B7026" s="196" t="s">
        <v>7119</v>
      </c>
      <c r="C7026" s="196" t="s">
        <v>7266</v>
      </c>
      <c r="D7026" s="196" t="s">
        <v>7267</v>
      </c>
      <c r="E7026" s="197" t="s">
        <v>11</v>
      </c>
      <c r="F7026" s="196" t="s">
        <v>11</v>
      </c>
      <c r="G7026" s="196">
        <v>100198</v>
      </c>
      <c r="H7026" s="196" t="s">
        <v>7275</v>
      </c>
      <c r="I7026" s="196" t="s">
        <v>7272</v>
      </c>
      <c r="J7026" s="196" t="s">
        <v>595</v>
      </c>
      <c r="K7026" s="197">
        <v>0.37</v>
      </c>
      <c r="L7026" s="196" t="s">
        <v>63</v>
      </c>
      <c r="M7026"/>
    </row>
    <row r="7027" spans="1:13" ht="13.5" hidden="1" x14ac:dyDescent="0.25">
      <c r="A7027" s="196" t="s">
        <v>3608</v>
      </c>
      <c r="B7027" s="196" t="s">
        <v>7119</v>
      </c>
      <c r="C7027" s="196" t="s">
        <v>7266</v>
      </c>
      <c r="D7027" s="196" t="s">
        <v>7267</v>
      </c>
      <c r="E7027" s="197" t="s">
        <v>11</v>
      </c>
      <c r="F7027" s="196" t="s">
        <v>11</v>
      </c>
      <c r="G7027" s="196">
        <v>100199</v>
      </c>
      <c r="H7027" s="196" t="s">
        <v>7276</v>
      </c>
      <c r="I7027" s="196" t="s">
        <v>7272</v>
      </c>
      <c r="J7027" s="196" t="s">
        <v>595</v>
      </c>
      <c r="K7027" s="197">
        <v>0.45</v>
      </c>
      <c r="L7027" s="196" t="s">
        <v>63</v>
      </c>
      <c r="M7027"/>
    </row>
    <row r="7028" spans="1:13" ht="13.5" hidden="1" x14ac:dyDescent="0.25">
      <c r="A7028" s="196" t="s">
        <v>3608</v>
      </c>
      <c r="B7028" s="196" t="s">
        <v>7119</v>
      </c>
      <c r="C7028" s="196" t="s">
        <v>7266</v>
      </c>
      <c r="D7028" s="196" t="s">
        <v>7267</v>
      </c>
      <c r="E7028" s="197" t="s">
        <v>11</v>
      </c>
      <c r="F7028" s="196" t="s">
        <v>11</v>
      </c>
      <c r="G7028" s="196">
        <v>100200</v>
      </c>
      <c r="H7028" s="196" t="s">
        <v>7277</v>
      </c>
      <c r="I7028" s="196" t="s">
        <v>7272</v>
      </c>
      <c r="J7028" s="196" t="s">
        <v>595</v>
      </c>
      <c r="K7028" s="197">
        <v>0.55000000000000004</v>
      </c>
      <c r="L7028" s="196" t="s">
        <v>63</v>
      </c>
      <c r="M7028"/>
    </row>
    <row r="7029" spans="1:13" ht="13.5" hidden="1" x14ac:dyDescent="0.25">
      <c r="A7029" s="196" t="s">
        <v>3608</v>
      </c>
      <c r="B7029" s="196" t="s">
        <v>7119</v>
      </c>
      <c r="C7029" s="196" t="s">
        <v>7266</v>
      </c>
      <c r="D7029" s="196" t="s">
        <v>7267</v>
      </c>
      <c r="E7029" s="197" t="s">
        <v>11</v>
      </c>
      <c r="F7029" s="196" t="s">
        <v>11</v>
      </c>
      <c r="G7029" s="196">
        <v>100201</v>
      </c>
      <c r="H7029" s="196" t="s">
        <v>7278</v>
      </c>
      <c r="I7029" s="196" t="s">
        <v>7272</v>
      </c>
      <c r="J7029" s="196" t="s">
        <v>595</v>
      </c>
      <c r="K7029" s="197">
        <v>1.0900000000000001</v>
      </c>
      <c r="L7029" s="196" t="s">
        <v>63</v>
      </c>
      <c r="M7029"/>
    </row>
    <row r="7030" spans="1:13" ht="13.5" hidden="1" x14ac:dyDescent="0.25">
      <c r="A7030" s="196" t="s">
        <v>3608</v>
      </c>
      <c r="B7030" s="196" t="s">
        <v>7119</v>
      </c>
      <c r="C7030" s="196" t="s">
        <v>7266</v>
      </c>
      <c r="D7030" s="196" t="s">
        <v>7267</v>
      </c>
      <c r="E7030" s="197" t="s">
        <v>11</v>
      </c>
      <c r="F7030" s="196" t="s">
        <v>11</v>
      </c>
      <c r="G7030" s="196">
        <v>100202</v>
      </c>
      <c r="H7030" s="196" t="s">
        <v>7279</v>
      </c>
      <c r="I7030" s="196" t="s">
        <v>7272</v>
      </c>
      <c r="J7030" s="196" t="s">
        <v>595</v>
      </c>
      <c r="K7030" s="197">
        <v>1.27</v>
      </c>
      <c r="L7030" s="196" t="s">
        <v>63</v>
      </c>
      <c r="M7030"/>
    </row>
    <row r="7031" spans="1:13" ht="13.5" hidden="1" x14ac:dyDescent="0.25">
      <c r="A7031" s="196" t="s">
        <v>3608</v>
      </c>
      <c r="B7031" s="196" t="s">
        <v>7119</v>
      </c>
      <c r="C7031" s="196" t="s">
        <v>7266</v>
      </c>
      <c r="D7031" s="196" t="s">
        <v>7267</v>
      </c>
      <c r="E7031" s="197" t="s">
        <v>11</v>
      </c>
      <c r="F7031" s="196" t="s">
        <v>11</v>
      </c>
      <c r="G7031" s="196">
        <v>100203</v>
      </c>
      <c r="H7031" s="196" t="s">
        <v>7280</v>
      </c>
      <c r="I7031" s="196" t="s">
        <v>7272</v>
      </c>
      <c r="J7031" s="196" t="s">
        <v>595</v>
      </c>
      <c r="K7031" s="197">
        <v>1.51</v>
      </c>
      <c r="L7031" s="196" t="s">
        <v>63</v>
      </c>
      <c r="M7031"/>
    </row>
    <row r="7032" spans="1:13" ht="13.5" hidden="1" x14ac:dyDescent="0.25">
      <c r="A7032" s="196" t="s">
        <v>3608</v>
      </c>
      <c r="B7032" s="196" t="s">
        <v>7119</v>
      </c>
      <c r="C7032" s="196" t="s">
        <v>7266</v>
      </c>
      <c r="D7032" s="196" t="s">
        <v>7267</v>
      </c>
      <c r="E7032" s="197" t="s">
        <v>11</v>
      </c>
      <c r="F7032" s="196" t="s">
        <v>11</v>
      </c>
      <c r="G7032" s="196">
        <v>100204</v>
      </c>
      <c r="H7032" s="196" t="s">
        <v>7281</v>
      </c>
      <c r="I7032" s="196" t="s">
        <v>7272</v>
      </c>
      <c r="J7032" s="196" t="s">
        <v>62</v>
      </c>
      <c r="K7032" s="197">
        <v>0.13</v>
      </c>
      <c r="L7032" s="196" t="s">
        <v>63</v>
      </c>
      <c r="M7032"/>
    </row>
    <row r="7033" spans="1:13" ht="13.5" hidden="1" x14ac:dyDescent="0.25">
      <c r="A7033" s="196" t="s">
        <v>3608</v>
      </c>
      <c r="B7033" s="196" t="s">
        <v>7119</v>
      </c>
      <c r="C7033" s="196" t="s">
        <v>7266</v>
      </c>
      <c r="D7033" s="196" t="s">
        <v>7267</v>
      </c>
      <c r="E7033" s="197" t="s">
        <v>11</v>
      </c>
      <c r="F7033" s="196" t="s">
        <v>11</v>
      </c>
      <c r="G7033" s="196">
        <v>100205</v>
      </c>
      <c r="H7033" s="196" t="s">
        <v>7282</v>
      </c>
      <c r="I7033" s="196" t="s">
        <v>16</v>
      </c>
      <c r="J7033" s="196" t="s">
        <v>595</v>
      </c>
      <c r="K7033" s="199">
        <v>2002.74</v>
      </c>
      <c r="L7033" s="196" t="s">
        <v>63</v>
      </c>
      <c r="M7033"/>
    </row>
    <row r="7034" spans="1:13" ht="13.5" hidden="1" x14ac:dyDescent="0.25">
      <c r="A7034" s="196" t="s">
        <v>3608</v>
      </c>
      <c r="B7034" s="196" t="s">
        <v>7119</v>
      </c>
      <c r="C7034" s="196" t="s">
        <v>7266</v>
      </c>
      <c r="D7034" s="196" t="s">
        <v>7267</v>
      </c>
      <c r="E7034" s="197" t="s">
        <v>11</v>
      </c>
      <c r="F7034" s="196" t="s">
        <v>11</v>
      </c>
      <c r="G7034" s="196">
        <v>100206</v>
      </c>
      <c r="H7034" s="196" t="s">
        <v>7283</v>
      </c>
      <c r="I7034" s="196" t="s">
        <v>16</v>
      </c>
      <c r="J7034" s="196" t="s">
        <v>595</v>
      </c>
      <c r="K7034" s="199">
        <v>1447.64</v>
      </c>
      <c r="L7034" s="196" t="s">
        <v>63</v>
      </c>
      <c r="M7034"/>
    </row>
    <row r="7035" spans="1:13" ht="13.5" hidden="1" x14ac:dyDescent="0.25">
      <c r="A7035" s="196" t="s">
        <v>3608</v>
      </c>
      <c r="B7035" s="196" t="s">
        <v>7119</v>
      </c>
      <c r="C7035" s="196" t="s">
        <v>7266</v>
      </c>
      <c r="D7035" s="196" t="s">
        <v>7267</v>
      </c>
      <c r="E7035" s="197" t="s">
        <v>11</v>
      </c>
      <c r="F7035" s="196" t="s">
        <v>11</v>
      </c>
      <c r="G7035" s="196">
        <v>100207</v>
      </c>
      <c r="H7035" s="196" t="s">
        <v>7284</v>
      </c>
      <c r="I7035" s="196" t="s">
        <v>16</v>
      </c>
      <c r="J7035" s="196" t="s">
        <v>62</v>
      </c>
      <c r="K7035" s="197">
        <v>527.67999999999995</v>
      </c>
      <c r="L7035" s="196" t="s">
        <v>63</v>
      </c>
      <c r="M7035"/>
    </row>
    <row r="7036" spans="1:13" ht="13.5" hidden="1" x14ac:dyDescent="0.25">
      <c r="A7036" s="196" t="s">
        <v>3608</v>
      </c>
      <c r="B7036" s="196" t="s">
        <v>7119</v>
      </c>
      <c r="C7036" s="196" t="s">
        <v>7266</v>
      </c>
      <c r="D7036" s="196" t="s">
        <v>7267</v>
      </c>
      <c r="E7036" s="197" t="s">
        <v>11</v>
      </c>
      <c r="F7036" s="196" t="s">
        <v>11</v>
      </c>
      <c r="G7036" s="196">
        <v>100208</v>
      </c>
      <c r="H7036" s="196" t="s">
        <v>7285</v>
      </c>
      <c r="I7036" s="196" t="s">
        <v>7286</v>
      </c>
      <c r="J7036" s="196" t="s">
        <v>595</v>
      </c>
      <c r="K7036" s="197">
        <v>26.49</v>
      </c>
      <c r="L7036" s="196" t="s">
        <v>63</v>
      </c>
      <c r="M7036"/>
    </row>
    <row r="7037" spans="1:13" ht="13.5" hidden="1" x14ac:dyDescent="0.25">
      <c r="A7037" s="196" t="s">
        <v>3608</v>
      </c>
      <c r="B7037" s="196" t="s">
        <v>7119</v>
      </c>
      <c r="C7037" s="196" t="s">
        <v>7266</v>
      </c>
      <c r="D7037" s="196" t="s">
        <v>7267</v>
      </c>
      <c r="E7037" s="197" t="s">
        <v>11</v>
      </c>
      <c r="F7037" s="196" t="s">
        <v>11</v>
      </c>
      <c r="G7037" s="196">
        <v>100209</v>
      </c>
      <c r="H7037" s="196" t="s">
        <v>7287</v>
      </c>
      <c r="I7037" s="196" t="s">
        <v>7286</v>
      </c>
      <c r="J7037" s="196" t="s">
        <v>595</v>
      </c>
      <c r="K7037" s="197">
        <v>13.24</v>
      </c>
      <c r="L7037" s="196" t="s">
        <v>63</v>
      </c>
      <c r="M7037"/>
    </row>
    <row r="7038" spans="1:13" ht="13.5" hidden="1" x14ac:dyDescent="0.25">
      <c r="A7038" s="196" t="s">
        <v>3608</v>
      </c>
      <c r="B7038" s="196" t="s">
        <v>7119</v>
      </c>
      <c r="C7038" s="196" t="s">
        <v>7266</v>
      </c>
      <c r="D7038" s="196" t="s">
        <v>7267</v>
      </c>
      <c r="E7038" s="197" t="s">
        <v>11</v>
      </c>
      <c r="F7038" s="196" t="s">
        <v>11</v>
      </c>
      <c r="G7038" s="196">
        <v>100210</v>
      </c>
      <c r="H7038" s="196" t="s">
        <v>7288</v>
      </c>
      <c r="I7038" s="196" t="s">
        <v>7286</v>
      </c>
      <c r="J7038" s="196" t="s">
        <v>595</v>
      </c>
      <c r="K7038" s="197">
        <v>24.41</v>
      </c>
      <c r="L7038" s="196" t="s">
        <v>63</v>
      </c>
      <c r="M7038"/>
    </row>
    <row r="7039" spans="1:13" ht="13.5" hidden="1" x14ac:dyDescent="0.25">
      <c r="A7039" s="196" t="s">
        <v>3608</v>
      </c>
      <c r="B7039" s="196" t="s">
        <v>7119</v>
      </c>
      <c r="C7039" s="196" t="s">
        <v>7266</v>
      </c>
      <c r="D7039" s="196" t="s">
        <v>7267</v>
      </c>
      <c r="E7039" s="197" t="s">
        <v>11</v>
      </c>
      <c r="F7039" s="196" t="s">
        <v>11</v>
      </c>
      <c r="G7039" s="196">
        <v>100211</v>
      </c>
      <c r="H7039" s="196" t="s">
        <v>7289</v>
      </c>
      <c r="I7039" s="196" t="s">
        <v>7286</v>
      </c>
      <c r="J7039" s="196" t="s">
        <v>595</v>
      </c>
      <c r="K7039" s="197">
        <v>9.42</v>
      </c>
      <c r="L7039" s="196" t="s">
        <v>63</v>
      </c>
      <c r="M7039"/>
    </row>
    <row r="7040" spans="1:13" ht="13.5" hidden="1" x14ac:dyDescent="0.25">
      <c r="A7040" s="196" t="s">
        <v>3608</v>
      </c>
      <c r="B7040" s="196" t="s">
        <v>7119</v>
      </c>
      <c r="C7040" s="196" t="s">
        <v>7266</v>
      </c>
      <c r="D7040" s="196" t="s">
        <v>7267</v>
      </c>
      <c r="E7040" s="197" t="s">
        <v>11</v>
      </c>
      <c r="F7040" s="196" t="s">
        <v>11</v>
      </c>
      <c r="G7040" s="196">
        <v>100212</v>
      </c>
      <c r="H7040" s="196" t="s">
        <v>7290</v>
      </c>
      <c r="I7040" s="196" t="s">
        <v>7286</v>
      </c>
      <c r="J7040" s="196" t="s">
        <v>595</v>
      </c>
      <c r="K7040" s="197">
        <v>10.4</v>
      </c>
      <c r="L7040" s="196" t="s">
        <v>63</v>
      </c>
      <c r="M7040"/>
    </row>
    <row r="7041" spans="1:13" ht="13.5" hidden="1" x14ac:dyDescent="0.25">
      <c r="A7041" s="196" t="s">
        <v>3608</v>
      </c>
      <c r="B7041" s="196" t="s">
        <v>7119</v>
      </c>
      <c r="C7041" s="196" t="s">
        <v>7266</v>
      </c>
      <c r="D7041" s="196" t="s">
        <v>7267</v>
      </c>
      <c r="E7041" s="197" t="s">
        <v>11</v>
      </c>
      <c r="F7041" s="196" t="s">
        <v>11</v>
      </c>
      <c r="G7041" s="196">
        <v>100213</v>
      </c>
      <c r="H7041" s="196" t="s">
        <v>7291</v>
      </c>
      <c r="I7041" s="196" t="s">
        <v>7286</v>
      </c>
      <c r="J7041" s="196" t="s">
        <v>595</v>
      </c>
      <c r="K7041" s="197">
        <v>3.73</v>
      </c>
      <c r="L7041" s="196" t="s">
        <v>63</v>
      </c>
      <c r="M7041"/>
    </row>
    <row r="7042" spans="1:13" ht="13.5" hidden="1" x14ac:dyDescent="0.25">
      <c r="A7042" s="196" t="s">
        <v>3608</v>
      </c>
      <c r="B7042" s="196" t="s">
        <v>7119</v>
      </c>
      <c r="C7042" s="196" t="s">
        <v>7266</v>
      </c>
      <c r="D7042" s="196" t="s">
        <v>7267</v>
      </c>
      <c r="E7042" s="197" t="s">
        <v>11</v>
      </c>
      <c r="F7042" s="196" t="s">
        <v>11</v>
      </c>
      <c r="G7042" s="196">
        <v>100214</v>
      </c>
      <c r="H7042" s="196" t="s">
        <v>7292</v>
      </c>
      <c r="I7042" s="196" t="s">
        <v>7286</v>
      </c>
      <c r="J7042" s="196" t="s">
        <v>595</v>
      </c>
      <c r="K7042" s="197">
        <v>5.73</v>
      </c>
      <c r="L7042" s="196" t="s">
        <v>63</v>
      </c>
      <c r="M7042"/>
    </row>
    <row r="7043" spans="1:13" ht="13.5" hidden="1" x14ac:dyDescent="0.25">
      <c r="A7043" s="196" t="s">
        <v>3608</v>
      </c>
      <c r="B7043" s="196" t="s">
        <v>7119</v>
      </c>
      <c r="C7043" s="196" t="s">
        <v>7266</v>
      </c>
      <c r="D7043" s="196" t="s">
        <v>7267</v>
      </c>
      <c r="E7043" s="197" t="s">
        <v>11</v>
      </c>
      <c r="F7043" s="196" t="s">
        <v>11</v>
      </c>
      <c r="G7043" s="196">
        <v>100215</v>
      </c>
      <c r="H7043" s="196" t="s">
        <v>7293</v>
      </c>
      <c r="I7043" s="196" t="s">
        <v>7286</v>
      </c>
      <c r="J7043" s="196" t="s">
        <v>595</v>
      </c>
      <c r="K7043" s="197">
        <v>4.91</v>
      </c>
      <c r="L7043" s="196" t="s">
        <v>63</v>
      </c>
      <c r="M7043"/>
    </row>
    <row r="7044" spans="1:13" ht="13.5" hidden="1" x14ac:dyDescent="0.25">
      <c r="A7044" s="196" t="s">
        <v>3608</v>
      </c>
      <c r="B7044" s="196" t="s">
        <v>7119</v>
      </c>
      <c r="C7044" s="196" t="s">
        <v>7266</v>
      </c>
      <c r="D7044" s="196" t="s">
        <v>7267</v>
      </c>
      <c r="E7044" s="197" t="s">
        <v>11</v>
      </c>
      <c r="F7044" s="196" t="s">
        <v>11</v>
      </c>
      <c r="G7044" s="196">
        <v>100216</v>
      </c>
      <c r="H7044" s="196" t="s">
        <v>7294</v>
      </c>
      <c r="I7044" s="196" t="s">
        <v>7286</v>
      </c>
      <c r="J7044" s="196" t="s">
        <v>595</v>
      </c>
      <c r="K7044" s="197">
        <v>1.32</v>
      </c>
      <c r="L7044" s="196" t="s">
        <v>63</v>
      </c>
      <c r="M7044"/>
    </row>
    <row r="7045" spans="1:13" ht="13.5" hidden="1" x14ac:dyDescent="0.25">
      <c r="A7045" s="196" t="s">
        <v>3608</v>
      </c>
      <c r="B7045" s="196" t="s">
        <v>7119</v>
      </c>
      <c r="C7045" s="196" t="s">
        <v>7266</v>
      </c>
      <c r="D7045" s="196" t="s">
        <v>7267</v>
      </c>
      <c r="E7045" s="197" t="s">
        <v>11</v>
      </c>
      <c r="F7045" s="196" t="s">
        <v>11</v>
      </c>
      <c r="G7045" s="196">
        <v>100217</v>
      </c>
      <c r="H7045" s="196" t="s">
        <v>7295</v>
      </c>
      <c r="I7045" s="196" t="s">
        <v>7286</v>
      </c>
      <c r="J7045" s="196" t="s">
        <v>62</v>
      </c>
      <c r="K7045" s="197">
        <v>3.49</v>
      </c>
      <c r="L7045" s="196" t="s">
        <v>63</v>
      </c>
      <c r="M7045"/>
    </row>
    <row r="7046" spans="1:13" ht="13.5" hidden="1" x14ac:dyDescent="0.25">
      <c r="A7046" s="196" t="s">
        <v>3608</v>
      </c>
      <c r="B7046" s="196" t="s">
        <v>7119</v>
      </c>
      <c r="C7046" s="196" t="s">
        <v>7266</v>
      </c>
      <c r="D7046" s="196" t="s">
        <v>7267</v>
      </c>
      <c r="E7046" s="197" t="s">
        <v>11</v>
      </c>
      <c r="F7046" s="196" t="s">
        <v>11</v>
      </c>
      <c r="G7046" s="196">
        <v>100218</v>
      </c>
      <c r="H7046" s="196" t="s">
        <v>7296</v>
      </c>
      <c r="I7046" s="196" t="s">
        <v>7286</v>
      </c>
      <c r="J7046" s="196" t="s">
        <v>62</v>
      </c>
      <c r="K7046" s="197">
        <v>2.39</v>
      </c>
      <c r="L7046" s="196" t="s">
        <v>63</v>
      </c>
      <c r="M7046"/>
    </row>
    <row r="7047" spans="1:13" ht="13.5" hidden="1" x14ac:dyDescent="0.25">
      <c r="A7047" s="196" t="s">
        <v>3608</v>
      </c>
      <c r="B7047" s="196" t="s">
        <v>7119</v>
      </c>
      <c r="C7047" s="196" t="s">
        <v>7266</v>
      </c>
      <c r="D7047" s="196" t="s">
        <v>7267</v>
      </c>
      <c r="E7047" s="197" t="s">
        <v>11</v>
      </c>
      <c r="F7047" s="196" t="s">
        <v>11</v>
      </c>
      <c r="G7047" s="196">
        <v>100219</v>
      </c>
      <c r="H7047" s="196" t="s">
        <v>7297</v>
      </c>
      <c r="I7047" s="196" t="s">
        <v>7286</v>
      </c>
      <c r="J7047" s="196" t="s">
        <v>62</v>
      </c>
      <c r="K7047" s="197">
        <v>0.53</v>
      </c>
      <c r="L7047" s="196" t="s">
        <v>63</v>
      </c>
      <c r="M7047"/>
    </row>
    <row r="7048" spans="1:13" ht="13.5" hidden="1" x14ac:dyDescent="0.25">
      <c r="A7048" s="196" t="s">
        <v>3608</v>
      </c>
      <c r="B7048" s="196" t="s">
        <v>7119</v>
      </c>
      <c r="C7048" s="196" t="s">
        <v>7266</v>
      </c>
      <c r="D7048" s="196" t="s">
        <v>7267</v>
      </c>
      <c r="E7048" s="197" t="s">
        <v>11</v>
      </c>
      <c r="F7048" s="196" t="s">
        <v>11</v>
      </c>
      <c r="G7048" s="196">
        <v>100220</v>
      </c>
      <c r="H7048" s="196" t="s">
        <v>7298</v>
      </c>
      <c r="I7048" s="196" t="s">
        <v>7299</v>
      </c>
      <c r="J7048" s="196" t="s">
        <v>595</v>
      </c>
      <c r="K7048" s="197">
        <v>38.06</v>
      </c>
      <c r="L7048" s="196" t="s">
        <v>63</v>
      </c>
      <c r="M7048"/>
    </row>
    <row r="7049" spans="1:13" ht="13.5" hidden="1" x14ac:dyDescent="0.25">
      <c r="A7049" s="196" t="s">
        <v>3608</v>
      </c>
      <c r="B7049" s="196" t="s">
        <v>7119</v>
      </c>
      <c r="C7049" s="196" t="s">
        <v>7266</v>
      </c>
      <c r="D7049" s="196" t="s">
        <v>7267</v>
      </c>
      <c r="E7049" s="197" t="s">
        <v>11</v>
      </c>
      <c r="F7049" s="196" t="s">
        <v>11</v>
      </c>
      <c r="G7049" s="196">
        <v>100221</v>
      </c>
      <c r="H7049" s="196" t="s">
        <v>7300</v>
      </c>
      <c r="I7049" s="196" t="s">
        <v>7299</v>
      </c>
      <c r="J7049" s="196" t="s">
        <v>595</v>
      </c>
      <c r="K7049" s="197">
        <v>43.14</v>
      </c>
      <c r="L7049" s="196" t="s">
        <v>63</v>
      </c>
      <c r="M7049"/>
    </row>
    <row r="7050" spans="1:13" ht="13.5" hidden="1" x14ac:dyDescent="0.25">
      <c r="A7050" s="196" t="s">
        <v>3608</v>
      </c>
      <c r="B7050" s="196" t="s">
        <v>7119</v>
      </c>
      <c r="C7050" s="196" t="s">
        <v>7266</v>
      </c>
      <c r="D7050" s="196" t="s">
        <v>7267</v>
      </c>
      <c r="E7050" s="197" t="s">
        <v>11</v>
      </c>
      <c r="F7050" s="196" t="s">
        <v>11</v>
      </c>
      <c r="G7050" s="196">
        <v>100222</v>
      </c>
      <c r="H7050" s="196" t="s">
        <v>7301</v>
      </c>
      <c r="I7050" s="196" t="s">
        <v>7299</v>
      </c>
      <c r="J7050" s="196" t="s">
        <v>595</v>
      </c>
      <c r="K7050" s="197">
        <v>16.34</v>
      </c>
      <c r="L7050" s="196" t="s">
        <v>63</v>
      </c>
      <c r="M7050"/>
    </row>
    <row r="7051" spans="1:13" ht="13.5" hidden="1" x14ac:dyDescent="0.25">
      <c r="A7051" s="196" t="s">
        <v>3608</v>
      </c>
      <c r="B7051" s="196" t="s">
        <v>7119</v>
      </c>
      <c r="C7051" s="196" t="s">
        <v>7266</v>
      </c>
      <c r="D7051" s="196" t="s">
        <v>7267</v>
      </c>
      <c r="E7051" s="197" t="s">
        <v>11</v>
      </c>
      <c r="F7051" s="196" t="s">
        <v>11</v>
      </c>
      <c r="G7051" s="196">
        <v>100223</v>
      </c>
      <c r="H7051" s="196" t="s">
        <v>7302</v>
      </c>
      <c r="I7051" s="196" t="s">
        <v>7299</v>
      </c>
      <c r="J7051" s="196" t="s">
        <v>595</v>
      </c>
      <c r="K7051" s="197">
        <v>7.64</v>
      </c>
      <c r="L7051" s="196" t="s">
        <v>63</v>
      </c>
      <c r="M7051"/>
    </row>
    <row r="7052" spans="1:13" ht="13.5" hidden="1" x14ac:dyDescent="0.25">
      <c r="A7052" s="196" t="s">
        <v>3608</v>
      </c>
      <c r="B7052" s="196" t="s">
        <v>7119</v>
      </c>
      <c r="C7052" s="196" t="s">
        <v>7266</v>
      </c>
      <c r="D7052" s="196" t="s">
        <v>7267</v>
      </c>
      <c r="E7052" s="197" t="s">
        <v>11</v>
      </c>
      <c r="F7052" s="196" t="s">
        <v>11</v>
      </c>
      <c r="G7052" s="196">
        <v>100224</v>
      </c>
      <c r="H7052" s="196" t="s">
        <v>7303</v>
      </c>
      <c r="I7052" s="196" t="s">
        <v>7299</v>
      </c>
      <c r="J7052" s="196" t="s">
        <v>62</v>
      </c>
      <c r="K7052" s="197">
        <v>3.49</v>
      </c>
      <c r="L7052" s="196" t="s">
        <v>63</v>
      </c>
      <c r="M7052"/>
    </row>
    <row r="7053" spans="1:13" ht="13.5" hidden="1" x14ac:dyDescent="0.25">
      <c r="A7053" s="196" t="s">
        <v>3608</v>
      </c>
      <c r="B7053" s="196" t="s">
        <v>7119</v>
      </c>
      <c r="C7053" s="196" t="s">
        <v>7266</v>
      </c>
      <c r="D7053" s="196" t="s">
        <v>7267</v>
      </c>
      <c r="E7053" s="197" t="s">
        <v>11</v>
      </c>
      <c r="F7053" s="196" t="s">
        <v>11</v>
      </c>
      <c r="G7053" s="196">
        <v>100225</v>
      </c>
      <c r="H7053" s="196" t="s">
        <v>7304</v>
      </c>
      <c r="I7053" s="196" t="s">
        <v>7305</v>
      </c>
      <c r="J7053" s="196" t="s">
        <v>595</v>
      </c>
      <c r="K7053" s="197">
        <v>2.99</v>
      </c>
      <c r="L7053" s="196" t="s">
        <v>63</v>
      </c>
      <c r="M7053"/>
    </row>
    <row r="7054" spans="1:13" ht="13.5" hidden="1" x14ac:dyDescent="0.25">
      <c r="A7054" s="196" t="s">
        <v>3608</v>
      </c>
      <c r="B7054" s="196" t="s">
        <v>7119</v>
      </c>
      <c r="C7054" s="196" t="s">
        <v>7266</v>
      </c>
      <c r="D7054" s="196" t="s">
        <v>7267</v>
      </c>
      <c r="E7054" s="197" t="s">
        <v>11</v>
      </c>
      <c r="F7054" s="196" t="s">
        <v>11</v>
      </c>
      <c r="G7054" s="196">
        <v>100226</v>
      </c>
      <c r="H7054" s="196" t="s">
        <v>7306</v>
      </c>
      <c r="I7054" s="196" t="s">
        <v>7305</v>
      </c>
      <c r="J7054" s="196" t="s">
        <v>595</v>
      </c>
      <c r="K7054" s="197">
        <v>0.94</v>
      </c>
      <c r="L7054" s="196" t="s">
        <v>63</v>
      </c>
      <c r="M7054"/>
    </row>
    <row r="7055" spans="1:13" ht="13.5" hidden="1" x14ac:dyDescent="0.25">
      <c r="A7055" s="196" t="s">
        <v>3608</v>
      </c>
      <c r="B7055" s="196" t="s">
        <v>7119</v>
      </c>
      <c r="C7055" s="196" t="s">
        <v>7266</v>
      </c>
      <c r="D7055" s="196" t="s">
        <v>7267</v>
      </c>
      <c r="E7055" s="197" t="s">
        <v>11</v>
      </c>
      <c r="F7055" s="196" t="s">
        <v>11</v>
      </c>
      <c r="G7055" s="196">
        <v>100227</v>
      </c>
      <c r="H7055" s="196" t="s">
        <v>7307</v>
      </c>
      <c r="I7055" s="196" t="s">
        <v>7305</v>
      </c>
      <c r="J7055" s="196" t="s">
        <v>595</v>
      </c>
      <c r="K7055" s="197">
        <v>1.38</v>
      </c>
      <c r="L7055" s="196" t="s">
        <v>63</v>
      </c>
      <c r="M7055"/>
    </row>
    <row r="7056" spans="1:13" ht="13.5" hidden="1" x14ac:dyDescent="0.25">
      <c r="A7056" s="196" t="s">
        <v>3608</v>
      </c>
      <c r="B7056" s="196" t="s">
        <v>7119</v>
      </c>
      <c r="C7056" s="196" t="s">
        <v>7266</v>
      </c>
      <c r="D7056" s="196" t="s">
        <v>7267</v>
      </c>
      <c r="E7056" s="197" t="s">
        <v>11</v>
      </c>
      <c r="F7056" s="196" t="s">
        <v>11</v>
      </c>
      <c r="G7056" s="196">
        <v>100228</v>
      </c>
      <c r="H7056" s="196" t="s">
        <v>7308</v>
      </c>
      <c r="I7056" s="196" t="s">
        <v>7305</v>
      </c>
      <c r="J7056" s="196" t="s">
        <v>62</v>
      </c>
      <c r="K7056" s="197">
        <v>0.34</v>
      </c>
      <c r="L7056" s="196" t="s">
        <v>63</v>
      </c>
      <c r="M7056"/>
    </row>
    <row r="7057" spans="1:13" ht="13.5" hidden="1" x14ac:dyDescent="0.25">
      <c r="A7057" s="196" t="s">
        <v>3608</v>
      </c>
      <c r="B7057" s="196" t="s">
        <v>7119</v>
      </c>
      <c r="C7057" s="196" t="s">
        <v>7266</v>
      </c>
      <c r="D7057" s="196" t="s">
        <v>7267</v>
      </c>
      <c r="E7057" s="197" t="s">
        <v>11</v>
      </c>
      <c r="F7057" s="196" t="s">
        <v>11</v>
      </c>
      <c r="G7057" s="196">
        <v>100229</v>
      </c>
      <c r="H7057" s="196" t="s">
        <v>7309</v>
      </c>
      <c r="I7057" s="196" t="s">
        <v>18</v>
      </c>
      <c r="J7057" s="196" t="s">
        <v>595</v>
      </c>
      <c r="K7057" s="197">
        <v>0.02</v>
      </c>
      <c r="L7057" s="196" t="s">
        <v>63</v>
      </c>
      <c r="M7057"/>
    </row>
    <row r="7058" spans="1:13" ht="13.5" hidden="1" x14ac:dyDescent="0.25">
      <c r="A7058" s="196" t="s">
        <v>3608</v>
      </c>
      <c r="B7058" s="196" t="s">
        <v>7119</v>
      </c>
      <c r="C7058" s="196" t="s">
        <v>7266</v>
      </c>
      <c r="D7058" s="196" t="s">
        <v>7267</v>
      </c>
      <c r="E7058" s="197" t="s">
        <v>11</v>
      </c>
      <c r="F7058" s="196" t="s">
        <v>11</v>
      </c>
      <c r="G7058" s="196">
        <v>100230</v>
      </c>
      <c r="H7058" s="196" t="s">
        <v>7310</v>
      </c>
      <c r="I7058" s="196" t="s">
        <v>18</v>
      </c>
      <c r="J7058" s="196" t="s">
        <v>595</v>
      </c>
      <c r="K7058" s="197">
        <v>0.03</v>
      </c>
      <c r="L7058" s="196" t="s">
        <v>63</v>
      </c>
      <c r="M7058"/>
    </row>
    <row r="7059" spans="1:13" ht="13.5" hidden="1" x14ac:dyDescent="0.25">
      <c r="A7059" s="196" t="s">
        <v>3608</v>
      </c>
      <c r="B7059" s="196" t="s">
        <v>7119</v>
      </c>
      <c r="C7059" s="196" t="s">
        <v>7266</v>
      </c>
      <c r="D7059" s="196" t="s">
        <v>7267</v>
      </c>
      <c r="E7059" s="197" t="s">
        <v>11</v>
      </c>
      <c r="F7059" s="196" t="s">
        <v>11</v>
      </c>
      <c r="G7059" s="196">
        <v>100231</v>
      </c>
      <c r="H7059" s="196" t="s">
        <v>7311</v>
      </c>
      <c r="I7059" s="196" t="s">
        <v>18</v>
      </c>
      <c r="J7059" s="196" t="s">
        <v>595</v>
      </c>
      <c r="K7059" s="197">
        <v>0.05</v>
      </c>
      <c r="L7059" s="196" t="s">
        <v>63</v>
      </c>
      <c r="M7059"/>
    </row>
    <row r="7060" spans="1:13" ht="13.5" hidden="1" x14ac:dyDescent="0.25">
      <c r="A7060" s="196" t="s">
        <v>3608</v>
      </c>
      <c r="B7060" s="196" t="s">
        <v>7119</v>
      </c>
      <c r="C7060" s="196" t="s">
        <v>7266</v>
      </c>
      <c r="D7060" s="196" t="s">
        <v>7267</v>
      </c>
      <c r="E7060" s="197" t="s">
        <v>11</v>
      </c>
      <c r="F7060" s="196" t="s">
        <v>11</v>
      </c>
      <c r="G7060" s="196">
        <v>100232</v>
      </c>
      <c r="H7060" s="196" t="s">
        <v>7312</v>
      </c>
      <c r="I7060" s="196" t="s">
        <v>96</v>
      </c>
      <c r="J7060" s="196" t="s">
        <v>595</v>
      </c>
      <c r="K7060" s="197">
        <v>0.5</v>
      </c>
      <c r="L7060" s="196" t="s">
        <v>63</v>
      </c>
      <c r="M7060"/>
    </row>
    <row r="7061" spans="1:13" ht="13.5" hidden="1" x14ac:dyDescent="0.25">
      <c r="A7061" s="196" t="s">
        <v>3608</v>
      </c>
      <c r="B7061" s="196" t="s">
        <v>7119</v>
      </c>
      <c r="C7061" s="196" t="s">
        <v>7266</v>
      </c>
      <c r="D7061" s="196" t="s">
        <v>7267</v>
      </c>
      <c r="E7061" s="197" t="s">
        <v>11</v>
      </c>
      <c r="F7061" s="196" t="s">
        <v>11</v>
      </c>
      <c r="G7061" s="196">
        <v>100233</v>
      </c>
      <c r="H7061" s="196" t="s">
        <v>7313</v>
      </c>
      <c r="I7061" s="196" t="s">
        <v>96</v>
      </c>
      <c r="J7061" s="196" t="s">
        <v>595</v>
      </c>
      <c r="K7061" s="197">
        <v>0.25</v>
      </c>
      <c r="L7061" s="196" t="s">
        <v>63</v>
      </c>
      <c r="M7061"/>
    </row>
    <row r="7062" spans="1:13" ht="13.5" hidden="1" x14ac:dyDescent="0.25">
      <c r="A7062" s="196" t="s">
        <v>3608</v>
      </c>
      <c r="B7062" s="196" t="s">
        <v>7119</v>
      </c>
      <c r="C7062" s="196" t="s">
        <v>7266</v>
      </c>
      <c r="D7062" s="196" t="s">
        <v>7267</v>
      </c>
      <c r="E7062" s="197" t="s">
        <v>11</v>
      </c>
      <c r="F7062" s="196" t="s">
        <v>11</v>
      </c>
      <c r="G7062" s="196">
        <v>100234</v>
      </c>
      <c r="H7062" s="196" t="s">
        <v>7314</v>
      </c>
      <c r="I7062" s="196" t="s">
        <v>19</v>
      </c>
      <c r="J7062" s="196" t="s">
        <v>595</v>
      </c>
      <c r="K7062" s="197">
        <v>0.75</v>
      </c>
      <c r="L7062" s="196" t="s">
        <v>63</v>
      </c>
      <c r="M7062"/>
    </row>
    <row r="7063" spans="1:13" ht="13.5" hidden="1" x14ac:dyDescent="0.25">
      <c r="A7063" s="196" t="s">
        <v>3608</v>
      </c>
      <c r="B7063" s="196" t="s">
        <v>7119</v>
      </c>
      <c r="C7063" s="196" t="s">
        <v>7266</v>
      </c>
      <c r="D7063" s="196" t="s">
        <v>7267</v>
      </c>
      <c r="E7063" s="197" t="s">
        <v>11</v>
      </c>
      <c r="F7063" s="196" t="s">
        <v>11</v>
      </c>
      <c r="G7063" s="196">
        <v>100235</v>
      </c>
      <c r="H7063" s="196" t="s">
        <v>7315</v>
      </c>
      <c r="I7063" s="196" t="s">
        <v>7316</v>
      </c>
      <c r="J7063" s="196" t="s">
        <v>595</v>
      </c>
      <c r="K7063" s="197">
        <v>0.05</v>
      </c>
      <c r="L7063" s="196" t="s">
        <v>63</v>
      </c>
      <c r="M7063"/>
    </row>
    <row r="7064" spans="1:13" ht="13.5" hidden="1" x14ac:dyDescent="0.25">
      <c r="A7064" s="196" t="s">
        <v>3608</v>
      </c>
      <c r="B7064" s="196" t="s">
        <v>7119</v>
      </c>
      <c r="C7064" s="196" t="s">
        <v>7266</v>
      </c>
      <c r="D7064" s="196" t="s">
        <v>7267</v>
      </c>
      <c r="E7064" s="197" t="s">
        <v>11</v>
      </c>
      <c r="F7064" s="196" t="s">
        <v>11</v>
      </c>
      <c r="G7064" s="196">
        <v>100236</v>
      </c>
      <c r="H7064" s="196" t="s">
        <v>7317</v>
      </c>
      <c r="I7064" s="196" t="s">
        <v>7318</v>
      </c>
      <c r="J7064" s="196" t="s">
        <v>595</v>
      </c>
      <c r="K7064" s="197">
        <v>3.79</v>
      </c>
      <c r="L7064" s="196" t="s">
        <v>63</v>
      </c>
      <c r="M7064"/>
    </row>
    <row r="7065" spans="1:13" ht="13.5" hidden="1" x14ac:dyDescent="0.25">
      <c r="A7065" s="196" t="s">
        <v>3608</v>
      </c>
      <c r="B7065" s="196" t="s">
        <v>7119</v>
      </c>
      <c r="C7065" s="196" t="s">
        <v>7266</v>
      </c>
      <c r="D7065" s="196" t="s">
        <v>7267</v>
      </c>
      <c r="E7065" s="197" t="s">
        <v>11</v>
      </c>
      <c r="F7065" s="196" t="s">
        <v>11</v>
      </c>
      <c r="G7065" s="196">
        <v>100237</v>
      </c>
      <c r="H7065" s="196" t="s">
        <v>7319</v>
      </c>
      <c r="I7065" s="196" t="s">
        <v>7318</v>
      </c>
      <c r="J7065" s="196" t="s">
        <v>595</v>
      </c>
      <c r="K7065" s="197">
        <v>4.55</v>
      </c>
      <c r="L7065" s="196" t="s">
        <v>63</v>
      </c>
      <c r="M7065"/>
    </row>
    <row r="7066" spans="1:13" ht="13.5" hidden="1" x14ac:dyDescent="0.25">
      <c r="A7066" s="196" t="s">
        <v>3608</v>
      </c>
      <c r="B7066" s="196" t="s">
        <v>7119</v>
      </c>
      <c r="C7066" s="196" t="s">
        <v>7266</v>
      </c>
      <c r="D7066" s="196" t="s">
        <v>7267</v>
      </c>
      <c r="E7066" s="197" t="s">
        <v>11</v>
      </c>
      <c r="F7066" s="196" t="s">
        <v>11</v>
      </c>
      <c r="G7066" s="196">
        <v>100238</v>
      </c>
      <c r="H7066" s="196" t="s">
        <v>7320</v>
      </c>
      <c r="I7066" s="196" t="s">
        <v>7318</v>
      </c>
      <c r="J7066" s="196" t="s">
        <v>595</v>
      </c>
      <c r="K7066" s="197">
        <v>7.28</v>
      </c>
      <c r="L7066" s="196" t="s">
        <v>63</v>
      </c>
      <c r="M7066"/>
    </row>
    <row r="7067" spans="1:13" ht="13.5" hidden="1" x14ac:dyDescent="0.25">
      <c r="A7067" s="196" t="s">
        <v>3608</v>
      </c>
      <c r="B7067" s="196" t="s">
        <v>7119</v>
      </c>
      <c r="C7067" s="196" t="s">
        <v>7266</v>
      </c>
      <c r="D7067" s="196" t="s">
        <v>7267</v>
      </c>
      <c r="E7067" s="197" t="s">
        <v>11</v>
      </c>
      <c r="F7067" s="196" t="s">
        <v>11</v>
      </c>
      <c r="G7067" s="196">
        <v>100239</v>
      </c>
      <c r="H7067" s="196" t="s">
        <v>7321</v>
      </c>
      <c r="I7067" s="196" t="s">
        <v>7318</v>
      </c>
      <c r="J7067" s="196" t="s">
        <v>595</v>
      </c>
      <c r="K7067" s="197">
        <v>9.1</v>
      </c>
      <c r="L7067" s="196" t="s">
        <v>63</v>
      </c>
      <c r="M7067"/>
    </row>
    <row r="7068" spans="1:13" ht="13.5" hidden="1" x14ac:dyDescent="0.25">
      <c r="A7068" s="196" t="s">
        <v>3608</v>
      </c>
      <c r="B7068" s="196" t="s">
        <v>7119</v>
      </c>
      <c r="C7068" s="196" t="s">
        <v>7266</v>
      </c>
      <c r="D7068" s="196" t="s">
        <v>7267</v>
      </c>
      <c r="E7068" s="197" t="s">
        <v>11</v>
      </c>
      <c r="F7068" s="196" t="s">
        <v>11</v>
      </c>
      <c r="G7068" s="196">
        <v>100240</v>
      </c>
      <c r="H7068" s="196" t="s">
        <v>7322</v>
      </c>
      <c r="I7068" s="196" t="s">
        <v>7318</v>
      </c>
      <c r="J7068" s="196" t="s">
        <v>595</v>
      </c>
      <c r="K7068" s="197">
        <v>5.46</v>
      </c>
      <c r="L7068" s="196" t="s">
        <v>63</v>
      </c>
      <c r="M7068"/>
    </row>
    <row r="7069" spans="1:13" ht="13.5" hidden="1" x14ac:dyDescent="0.25">
      <c r="A7069" s="196" t="s">
        <v>3608</v>
      </c>
      <c r="B7069" s="196" t="s">
        <v>7119</v>
      </c>
      <c r="C7069" s="196" t="s">
        <v>7266</v>
      </c>
      <c r="D7069" s="196" t="s">
        <v>7267</v>
      </c>
      <c r="E7069" s="197" t="s">
        <v>11</v>
      </c>
      <c r="F7069" s="196" t="s">
        <v>11</v>
      </c>
      <c r="G7069" s="196">
        <v>100241</v>
      </c>
      <c r="H7069" s="196" t="s">
        <v>7323</v>
      </c>
      <c r="I7069" s="196" t="s">
        <v>7318</v>
      </c>
      <c r="J7069" s="196" t="s">
        <v>595</v>
      </c>
      <c r="K7069" s="197">
        <v>9.1</v>
      </c>
      <c r="L7069" s="196" t="s">
        <v>63</v>
      </c>
      <c r="M7069"/>
    </row>
    <row r="7070" spans="1:13" ht="13.5" hidden="1" x14ac:dyDescent="0.25">
      <c r="A7070" s="196" t="s">
        <v>3608</v>
      </c>
      <c r="B7070" s="196" t="s">
        <v>7119</v>
      </c>
      <c r="C7070" s="196" t="s">
        <v>7266</v>
      </c>
      <c r="D7070" s="196" t="s">
        <v>7267</v>
      </c>
      <c r="E7070" s="197" t="s">
        <v>11</v>
      </c>
      <c r="F7070" s="196" t="s">
        <v>11</v>
      </c>
      <c r="G7070" s="196">
        <v>100242</v>
      </c>
      <c r="H7070" s="196" t="s">
        <v>7324</v>
      </c>
      <c r="I7070" s="196" t="s">
        <v>7318</v>
      </c>
      <c r="J7070" s="196" t="s">
        <v>595</v>
      </c>
      <c r="K7070" s="197">
        <v>26.9</v>
      </c>
      <c r="L7070" s="196" t="s">
        <v>63</v>
      </c>
      <c r="M7070"/>
    </row>
    <row r="7071" spans="1:13" ht="13.5" hidden="1" x14ac:dyDescent="0.25">
      <c r="A7071" s="196" t="s">
        <v>3608</v>
      </c>
      <c r="B7071" s="196" t="s">
        <v>7119</v>
      </c>
      <c r="C7071" s="196" t="s">
        <v>7266</v>
      </c>
      <c r="D7071" s="196" t="s">
        <v>7267</v>
      </c>
      <c r="E7071" s="197" t="s">
        <v>11</v>
      </c>
      <c r="F7071" s="196" t="s">
        <v>11</v>
      </c>
      <c r="G7071" s="196">
        <v>100243</v>
      </c>
      <c r="H7071" s="196" t="s">
        <v>7325</v>
      </c>
      <c r="I7071" s="196" t="s">
        <v>7318</v>
      </c>
      <c r="J7071" s="196" t="s">
        <v>595</v>
      </c>
      <c r="K7071" s="197">
        <v>4.37</v>
      </c>
      <c r="L7071" s="196" t="s">
        <v>63</v>
      </c>
      <c r="M7071"/>
    </row>
    <row r="7072" spans="1:13" ht="13.5" hidden="1" x14ac:dyDescent="0.25">
      <c r="A7072" s="196" t="s">
        <v>3608</v>
      </c>
      <c r="B7072" s="196" t="s">
        <v>7119</v>
      </c>
      <c r="C7072" s="196" t="s">
        <v>7266</v>
      </c>
      <c r="D7072" s="196" t="s">
        <v>7267</v>
      </c>
      <c r="E7072" s="197" t="s">
        <v>11</v>
      </c>
      <c r="F7072" s="196" t="s">
        <v>11</v>
      </c>
      <c r="G7072" s="196">
        <v>100244</v>
      </c>
      <c r="H7072" s="196" t="s">
        <v>7326</v>
      </c>
      <c r="I7072" s="196" t="s">
        <v>7318</v>
      </c>
      <c r="J7072" s="196" t="s">
        <v>595</v>
      </c>
      <c r="K7072" s="197">
        <v>5.46</v>
      </c>
      <c r="L7072" s="196" t="s">
        <v>63</v>
      </c>
      <c r="M7072"/>
    </row>
    <row r="7073" spans="1:13" ht="13.5" hidden="1" x14ac:dyDescent="0.25">
      <c r="A7073" s="196" t="s">
        <v>3608</v>
      </c>
      <c r="B7073" s="196" t="s">
        <v>7119</v>
      </c>
      <c r="C7073" s="196" t="s">
        <v>7266</v>
      </c>
      <c r="D7073" s="196" t="s">
        <v>7267</v>
      </c>
      <c r="E7073" s="197" t="s">
        <v>11</v>
      </c>
      <c r="F7073" s="196" t="s">
        <v>11</v>
      </c>
      <c r="G7073" s="196">
        <v>100245</v>
      </c>
      <c r="H7073" s="196" t="s">
        <v>7327</v>
      </c>
      <c r="I7073" s="196" t="s">
        <v>7318</v>
      </c>
      <c r="J7073" s="196" t="s">
        <v>595</v>
      </c>
      <c r="K7073" s="197">
        <v>10.92</v>
      </c>
      <c r="L7073" s="196" t="s">
        <v>63</v>
      </c>
      <c r="M7073"/>
    </row>
    <row r="7074" spans="1:13" ht="13.5" hidden="1" x14ac:dyDescent="0.25">
      <c r="A7074" s="196" t="s">
        <v>3608</v>
      </c>
      <c r="B7074" s="196" t="s">
        <v>7119</v>
      </c>
      <c r="C7074" s="196" t="s">
        <v>7266</v>
      </c>
      <c r="D7074" s="196" t="s">
        <v>7267</v>
      </c>
      <c r="E7074" s="197" t="s">
        <v>11</v>
      </c>
      <c r="F7074" s="196" t="s">
        <v>11</v>
      </c>
      <c r="G7074" s="196">
        <v>100246</v>
      </c>
      <c r="H7074" s="196" t="s">
        <v>7328</v>
      </c>
      <c r="I7074" s="196" t="s">
        <v>7318</v>
      </c>
      <c r="J7074" s="196" t="s">
        <v>595</v>
      </c>
      <c r="K7074" s="197">
        <v>3.64</v>
      </c>
      <c r="L7074" s="196" t="s">
        <v>63</v>
      </c>
      <c r="M7074"/>
    </row>
    <row r="7075" spans="1:13" ht="13.5" hidden="1" x14ac:dyDescent="0.25">
      <c r="A7075" s="196" t="s">
        <v>3608</v>
      </c>
      <c r="B7075" s="196" t="s">
        <v>7119</v>
      </c>
      <c r="C7075" s="196" t="s">
        <v>7266</v>
      </c>
      <c r="D7075" s="196" t="s">
        <v>7267</v>
      </c>
      <c r="E7075" s="197" t="s">
        <v>11</v>
      </c>
      <c r="F7075" s="196" t="s">
        <v>11</v>
      </c>
      <c r="G7075" s="196">
        <v>100247</v>
      </c>
      <c r="H7075" s="196" t="s">
        <v>7329</v>
      </c>
      <c r="I7075" s="196" t="s">
        <v>7318</v>
      </c>
      <c r="J7075" s="196" t="s">
        <v>595</v>
      </c>
      <c r="K7075" s="197">
        <v>4.55</v>
      </c>
      <c r="L7075" s="196" t="s">
        <v>63</v>
      </c>
      <c r="M7075"/>
    </row>
    <row r="7076" spans="1:13" ht="13.5" hidden="1" x14ac:dyDescent="0.25">
      <c r="A7076" s="196" t="s">
        <v>3608</v>
      </c>
      <c r="B7076" s="196" t="s">
        <v>7119</v>
      </c>
      <c r="C7076" s="196" t="s">
        <v>7266</v>
      </c>
      <c r="D7076" s="196" t="s">
        <v>7267</v>
      </c>
      <c r="E7076" s="197" t="s">
        <v>11</v>
      </c>
      <c r="F7076" s="196" t="s">
        <v>11</v>
      </c>
      <c r="G7076" s="196">
        <v>100248</v>
      </c>
      <c r="H7076" s="196" t="s">
        <v>7330</v>
      </c>
      <c r="I7076" s="196" t="s">
        <v>7318</v>
      </c>
      <c r="J7076" s="196" t="s">
        <v>595</v>
      </c>
      <c r="K7076" s="197">
        <v>17.93</v>
      </c>
      <c r="L7076" s="196" t="s">
        <v>63</v>
      </c>
      <c r="M7076"/>
    </row>
    <row r="7077" spans="1:13" ht="13.5" hidden="1" x14ac:dyDescent="0.25">
      <c r="A7077" s="196" t="s">
        <v>3608</v>
      </c>
      <c r="B7077" s="196" t="s">
        <v>7119</v>
      </c>
      <c r="C7077" s="196" t="s">
        <v>7266</v>
      </c>
      <c r="D7077" s="196" t="s">
        <v>7267</v>
      </c>
      <c r="E7077" s="197" t="s">
        <v>11</v>
      </c>
      <c r="F7077" s="196" t="s">
        <v>11</v>
      </c>
      <c r="G7077" s="196">
        <v>100249</v>
      </c>
      <c r="H7077" s="196" t="s">
        <v>7331</v>
      </c>
      <c r="I7077" s="196" t="s">
        <v>7318</v>
      </c>
      <c r="J7077" s="196" t="s">
        <v>595</v>
      </c>
      <c r="K7077" s="197">
        <v>3.64</v>
      </c>
      <c r="L7077" s="196" t="s">
        <v>63</v>
      </c>
      <c r="M7077"/>
    </row>
    <row r="7078" spans="1:13" ht="13.5" hidden="1" x14ac:dyDescent="0.25">
      <c r="A7078" s="196" t="s">
        <v>3608</v>
      </c>
      <c r="B7078" s="196" t="s">
        <v>7119</v>
      </c>
      <c r="C7078" s="196" t="s">
        <v>7266</v>
      </c>
      <c r="D7078" s="196" t="s">
        <v>7267</v>
      </c>
      <c r="E7078" s="197" t="s">
        <v>11</v>
      </c>
      <c r="F7078" s="196" t="s">
        <v>11</v>
      </c>
      <c r="G7078" s="196">
        <v>100250</v>
      </c>
      <c r="H7078" s="196" t="s">
        <v>7332</v>
      </c>
      <c r="I7078" s="196" t="s">
        <v>7318</v>
      </c>
      <c r="J7078" s="196" t="s">
        <v>595</v>
      </c>
      <c r="K7078" s="197">
        <v>6.06</v>
      </c>
      <c r="L7078" s="196" t="s">
        <v>63</v>
      </c>
      <c r="M7078"/>
    </row>
    <row r="7079" spans="1:13" ht="13.5" hidden="1" x14ac:dyDescent="0.25">
      <c r="A7079" s="196" t="s">
        <v>3608</v>
      </c>
      <c r="B7079" s="196" t="s">
        <v>7119</v>
      </c>
      <c r="C7079" s="196" t="s">
        <v>7266</v>
      </c>
      <c r="D7079" s="196" t="s">
        <v>7267</v>
      </c>
      <c r="E7079" s="197" t="s">
        <v>11</v>
      </c>
      <c r="F7079" s="196" t="s">
        <v>11</v>
      </c>
      <c r="G7079" s="196">
        <v>100251</v>
      </c>
      <c r="H7079" s="196" t="s">
        <v>7333</v>
      </c>
      <c r="I7079" s="196" t="s">
        <v>7318</v>
      </c>
      <c r="J7079" s="196" t="s">
        <v>595</v>
      </c>
      <c r="K7079" s="197">
        <v>17.93</v>
      </c>
      <c r="L7079" s="196" t="s">
        <v>63</v>
      </c>
      <c r="M7079"/>
    </row>
    <row r="7080" spans="1:13" ht="13.5" hidden="1" x14ac:dyDescent="0.25">
      <c r="A7080" s="196" t="s">
        <v>3608</v>
      </c>
      <c r="B7080" s="196" t="s">
        <v>7119</v>
      </c>
      <c r="C7080" s="196" t="s">
        <v>7266</v>
      </c>
      <c r="D7080" s="196" t="s">
        <v>7267</v>
      </c>
      <c r="E7080" s="197" t="s">
        <v>11</v>
      </c>
      <c r="F7080" s="196" t="s">
        <v>11</v>
      </c>
      <c r="G7080" s="196">
        <v>100252</v>
      </c>
      <c r="H7080" s="196" t="s">
        <v>7334</v>
      </c>
      <c r="I7080" s="196" t="s">
        <v>7318</v>
      </c>
      <c r="J7080" s="196" t="s">
        <v>595</v>
      </c>
      <c r="K7080" s="197">
        <v>26.9</v>
      </c>
      <c r="L7080" s="196" t="s">
        <v>63</v>
      </c>
      <c r="M7080"/>
    </row>
    <row r="7081" spans="1:13" ht="13.5" hidden="1" x14ac:dyDescent="0.25">
      <c r="A7081" s="196" t="s">
        <v>3608</v>
      </c>
      <c r="B7081" s="196" t="s">
        <v>7119</v>
      </c>
      <c r="C7081" s="196" t="s">
        <v>7266</v>
      </c>
      <c r="D7081" s="196" t="s">
        <v>7267</v>
      </c>
      <c r="E7081" s="197" t="s">
        <v>11</v>
      </c>
      <c r="F7081" s="196" t="s">
        <v>11</v>
      </c>
      <c r="G7081" s="196">
        <v>100253</v>
      </c>
      <c r="H7081" s="196" t="s">
        <v>7335</v>
      </c>
      <c r="I7081" s="196" t="s">
        <v>7318</v>
      </c>
      <c r="J7081" s="196" t="s">
        <v>595</v>
      </c>
      <c r="K7081" s="197">
        <v>35.869999999999997</v>
      </c>
      <c r="L7081" s="196" t="s">
        <v>63</v>
      </c>
      <c r="M7081"/>
    </row>
    <row r="7082" spans="1:13" ht="13.5" hidden="1" x14ac:dyDescent="0.25">
      <c r="A7082" s="196" t="s">
        <v>3608</v>
      </c>
      <c r="B7082" s="196" t="s">
        <v>7119</v>
      </c>
      <c r="C7082" s="196" t="s">
        <v>7266</v>
      </c>
      <c r="D7082" s="196" t="s">
        <v>7267</v>
      </c>
      <c r="E7082" s="197" t="s">
        <v>11</v>
      </c>
      <c r="F7082" s="196" t="s">
        <v>11</v>
      </c>
      <c r="G7082" s="196">
        <v>100254</v>
      </c>
      <c r="H7082" s="196" t="s">
        <v>7336</v>
      </c>
      <c r="I7082" s="196" t="s">
        <v>7318</v>
      </c>
      <c r="J7082" s="196" t="s">
        <v>595</v>
      </c>
      <c r="K7082" s="197">
        <v>53.81</v>
      </c>
      <c r="L7082" s="196" t="s">
        <v>63</v>
      </c>
      <c r="M7082"/>
    </row>
    <row r="7083" spans="1:13" ht="13.5" hidden="1" x14ac:dyDescent="0.25">
      <c r="A7083" s="196" t="s">
        <v>3608</v>
      </c>
      <c r="B7083" s="196" t="s">
        <v>7119</v>
      </c>
      <c r="C7083" s="196" t="s">
        <v>7266</v>
      </c>
      <c r="D7083" s="196" t="s">
        <v>7267</v>
      </c>
      <c r="E7083" s="197" t="s">
        <v>11</v>
      </c>
      <c r="F7083" s="196" t="s">
        <v>11</v>
      </c>
      <c r="G7083" s="196">
        <v>100255</v>
      </c>
      <c r="H7083" s="196" t="s">
        <v>7337</v>
      </c>
      <c r="I7083" s="196" t="s">
        <v>7318</v>
      </c>
      <c r="J7083" s="196" t="s">
        <v>595</v>
      </c>
      <c r="K7083" s="197">
        <v>18.21</v>
      </c>
      <c r="L7083" s="196" t="s">
        <v>63</v>
      </c>
      <c r="M7083"/>
    </row>
    <row r="7084" spans="1:13" ht="13.5" hidden="1" x14ac:dyDescent="0.25">
      <c r="A7084" s="196" t="s">
        <v>3608</v>
      </c>
      <c r="B7084" s="196" t="s">
        <v>7119</v>
      </c>
      <c r="C7084" s="196" t="s">
        <v>7266</v>
      </c>
      <c r="D7084" s="196" t="s">
        <v>7267</v>
      </c>
      <c r="E7084" s="197" t="s">
        <v>11</v>
      </c>
      <c r="F7084" s="196" t="s">
        <v>11</v>
      </c>
      <c r="G7084" s="196">
        <v>100256</v>
      </c>
      <c r="H7084" s="196" t="s">
        <v>7338</v>
      </c>
      <c r="I7084" s="196" t="s">
        <v>7318</v>
      </c>
      <c r="J7084" s="196" t="s">
        <v>595</v>
      </c>
      <c r="K7084" s="197">
        <v>12.14</v>
      </c>
      <c r="L7084" s="196" t="s">
        <v>63</v>
      </c>
      <c r="M7084"/>
    </row>
    <row r="7085" spans="1:13" ht="13.5" hidden="1" x14ac:dyDescent="0.25">
      <c r="A7085" s="196" t="s">
        <v>3608</v>
      </c>
      <c r="B7085" s="196" t="s">
        <v>7119</v>
      </c>
      <c r="C7085" s="196" t="s">
        <v>7266</v>
      </c>
      <c r="D7085" s="196" t="s">
        <v>7267</v>
      </c>
      <c r="E7085" s="197" t="s">
        <v>11</v>
      </c>
      <c r="F7085" s="196" t="s">
        <v>11</v>
      </c>
      <c r="G7085" s="196">
        <v>100257</v>
      </c>
      <c r="H7085" s="196" t="s">
        <v>7339</v>
      </c>
      <c r="I7085" s="196" t="s">
        <v>7318</v>
      </c>
      <c r="J7085" s="196" t="s">
        <v>595</v>
      </c>
      <c r="K7085" s="197">
        <v>7.28</v>
      </c>
      <c r="L7085" s="196" t="s">
        <v>63</v>
      </c>
      <c r="M7085"/>
    </row>
    <row r="7086" spans="1:13" ht="13.5" hidden="1" x14ac:dyDescent="0.25">
      <c r="A7086" s="196" t="s">
        <v>3608</v>
      </c>
      <c r="B7086" s="196" t="s">
        <v>7119</v>
      </c>
      <c r="C7086" s="196" t="s">
        <v>7266</v>
      </c>
      <c r="D7086" s="196" t="s">
        <v>7267</v>
      </c>
      <c r="E7086" s="197" t="s">
        <v>11</v>
      </c>
      <c r="F7086" s="196" t="s">
        <v>11</v>
      </c>
      <c r="G7086" s="196">
        <v>100258</v>
      </c>
      <c r="H7086" s="196" t="s">
        <v>7340</v>
      </c>
      <c r="I7086" s="196" t="s">
        <v>7318</v>
      </c>
      <c r="J7086" s="196" t="s">
        <v>595</v>
      </c>
      <c r="K7086" s="197">
        <v>18.21</v>
      </c>
      <c r="L7086" s="196" t="s">
        <v>63</v>
      </c>
      <c r="M7086"/>
    </row>
    <row r="7087" spans="1:13" ht="13.5" hidden="1" x14ac:dyDescent="0.25">
      <c r="A7087" s="196" t="s">
        <v>3608</v>
      </c>
      <c r="B7087" s="196" t="s">
        <v>7119</v>
      </c>
      <c r="C7087" s="196" t="s">
        <v>7266</v>
      </c>
      <c r="D7087" s="196" t="s">
        <v>7267</v>
      </c>
      <c r="E7087" s="197" t="s">
        <v>11</v>
      </c>
      <c r="F7087" s="196" t="s">
        <v>11</v>
      </c>
      <c r="G7087" s="196">
        <v>100259</v>
      </c>
      <c r="H7087" s="196" t="s">
        <v>7341</v>
      </c>
      <c r="I7087" s="196" t="s">
        <v>7318</v>
      </c>
      <c r="J7087" s="196" t="s">
        <v>595</v>
      </c>
      <c r="K7087" s="197">
        <v>35.869999999999997</v>
      </c>
      <c r="L7087" s="196" t="s">
        <v>63</v>
      </c>
      <c r="M7087"/>
    </row>
    <row r="7088" spans="1:13" ht="13.5" hidden="1" x14ac:dyDescent="0.25">
      <c r="A7088" s="196" t="s">
        <v>3608</v>
      </c>
      <c r="B7088" s="196" t="s">
        <v>7119</v>
      </c>
      <c r="C7088" s="196" t="s">
        <v>7266</v>
      </c>
      <c r="D7088" s="196" t="s">
        <v>7267</v>
      </c>
      <c r="E7088" s="197" t="s">
        <v>11</v>
      </c>
      <c r="F7088" s="196" t="s">
        <v>11</v>
      </c>
      <c r="G7088" s="196">
        <v>100260</v>
      </c>
      <c r="H7088" s="196" t="s">
        <v>7342</v>
      </c>
      <c r="I7088" s="196" t="s">
        <v>7272</v>
      </c>
      <c r="J7088" s="196" t="s">
        <v>595</v>
      </c>
      <c r="K7088" s="197">
        <v>11.82</v>
      </c>
      <c r="L7088" s="196" t="s">
        <v>63</v>
      </c>
      <c r="M7088"/>
    </row>
    <row r="7089" spans="1:13" ht="13.5" hidden="1" x14ac:dyDescent="0.25">
      <c r="A7089" s="196" t="s">
        <v>3608</v>
      </c>
      <c r="B7089" s="196" t="s">
        <v>7119</v>
      </c>
      <c r="C7089" s="196" t="s">
        <v>7266</v>
      </c>
      <c r="D7089" s="196" t="s">
        <v>7267</v>
      </c>
      <c r="E7089" s="197" t="s">
        <v>11</v>
      </c>
      <c r="F7089" s="196" t="s">
        <v>11</v>
      </c>
      <c r="G7089" s="196">
        <v>100261</v>
      </c>
      <c r="H7089" s="196" t="s">
        <v>7343</v>
      </c>
      <c r="I7089" s="196" t="s">
        <v>7272</v>
      </c>
      <c r="J7089" s="196" t="s">
        <v>595</v>
      </c>
      <c r="K7089" s="197">
        <v>7.43</v>
      </c>
      <c r="L7089" s="196" t="s">
        <v>63</v>
      </c>
      <c r="M7089"/>
    </row>
    <row r="7090" spans="1:13" ht="13.5" hidden="1" x14ac:dyDescent="0.25">
      <c r="A7090" s="196" t="s">
        <v>3608</v>
      </c>
      <c r="B7090" s="196" t="s">
        <v>7119</v>
      </c>
      <c r="C7090" s="196" t="s">
        <v>7266</v>
      </c>
      <c r="D7090" s="196" t="s">
        <v>7267</v>
      </c>
      <c r="E7090" s="197" t="s">
        <v>11</v>
      </c>
      <c r="F7090" s="196" t="s">
        <v>11</v>
      </c>
      <c r="G7090" s="196">
        <v>100262</v>
      </c>
      <c r="H7090" s="196" t="s">
        <v>7344</v>
      </c>
      <c r="I7090" s="196" t="s">
        <v>7272</v>
      </c>
      <c r="J7090" s="196" t="s">
        <v>595</v>
      </c>
      <c r="K7090" s="197">
        <v>4.5999999999999996</v>
      </c>
      <c r="L7090" s="196" t="s">
        <v>63</v>
      </c>
      <c r="M7090"/>
    </row>
    <row r="7091" spans="1:13" ht="13.5" hidden="1" x14ac:dyDescent="0.25">
      <c r="A7091" s="196" t="s">
        <v>3608</v>
      </c>
      <c r="B7091" s="196" t="s">
        <v>7119</v>
      </c>
      <c r="C7091" s="196" t="s">
        <v>7266</v>
      </c>
      <c r="D7091" s="196" t="s">
        <v>7267</v>
      </c>
      <c r="E7091" s="197" t="s">
        <v>11</v>
      </c>
      <c r="F7091" s="196" t="s">
        <v>11</v>
      </c>
      <c r="G7091" s="196">
        <v>100263</v>
      </c>
      <c r="H7091" s="196" t="s">
        <v>7345</v>
      </c>
      <c r="I7091" s="196" t="s">
        <v>7272</v>
      </c>
      <c r="J7091" s="196" t="s">
        <v>595</v>
      </c>
      <c r="K7091" s="197">
        <v>2.95</v>
      </c>
      <c r="L7091" s="196" t="s">
        <v>63</v>
      </c>
      <c r="M7091"/>
    </row>
    <row r="7092" spans="1:13" ht="13.5" hidden="1" x14ac:dyDescent="0.25">
      <c r="A7092" s="196" t="s">
        <v>3608</v>
      </c>
      <c r="B7092" s="196" t="s">
        <v>7119</v>
      </c>
      <c r="C7092" s="196" t="s">
        <v>7266</v>
      </c>
      <c r="D7092" s="196" t="s">
        <v>7267</v>
      </c>
      <c r="E7092" s="197" t="s">
        <v>11</v>
      </c>
      <c r="F7092" s="196" t="s">
        <v>11</v>
      </c>
      <c r="G7092" s="196">
        <v>100264</v>
      </c>
      <c r="H7092" s="196" t="s">
        <v>7346</v>
      </c>
      <c r="I7092" s="196" t="s">
        <v>7299</v>
      </c>
      <c r="J7092" s="196" t="s">
        <v>595</v>
      </c>
      <c r="K7092" s="197">
        <v>53.73</v>
      </c>
      <c r="L7092" s="196" t="s">
        <v>63</v>
      </c>
      <c r="M7092"/>
    </row>
    <row r="7093" spans="1:13" ht="13.5" hidden="1" x14ac:dyDescent="0.25">
      <c r="A7093" s="196" t="s">
        <v>3608</v>
      </c>
      <c r="B7093" s="196" t="s">
        <v>7119</v>
      </c>
      <c r="C7093" s="196" t="s">
        <v>7266</v>
      </c>
      <c r="D7093" s="196" t="s">
        <v>7267</v>
      </c>
      <c r="E7093" s="197" t="s">
        <v>11</v>
      </c>
      <c r="F7093" s="196" t="s">
        <v>11</v>
      </c>
      <c r="G7093" s="196">
        <v>100265</v>
      </c>
      <c r="H7093" s="196" t="s">
        <v>7347</v>
      </c>
      <c r="I7093" s="196" t="s">
        <v>19</v>
      </c>
      <c r="J7093" s="196" t="s">
        <v>595</v>
      </c>
      <c r="K7093" s="197">
        <v>1.1200000000000001</v>
      </c>
      <c r="L7093" s="196" t="s">
        <v>63</v>
      </c>
      <c r="M7093"/>
    </row>
    <row r="7094" spans="1:13" ht="13.5" hidden="1" x14ac:dyDescent="0.25">
      <c r="A7094" s="196" t="s">
        <v>3608</v>
      </c>
      <c r="B7094" s="196" t="s">
        <v>7119</v>
      </c>
      <c r="C7094" s="196" t="s">
        <v>7266</v>
      </c>
      <c r="D7094" s="196" t="s">
        <v>7267</v>
      </c>
      <c r="E7094" s="197" t="s">
        <v>11</v>
      </c>
      <c r="F7094" s="196" t="s">
        <v>11</v>
      </c>
      <c r="G7094" s="196">
        <v>100266</v>
      </c>
      <c r="H7094" s="196" t="s">
        <v>7348</v>
      </c>
      <c r="I7094" s="196" t="s">
        <v>7286</v>
      </c>
      <c r="J7094" s="196" t="s">
        <v>595</v>
      </c>
      <c r="K7094" s="197">
        <v>114.18</v>
      </c>
      <c r="L7094" s="196" t="s">
        <v>63</v>
      </c>
      <c r="M7094"/>
    </row>
    <row r="7095" spans="1:13" ht="13.5" hidden="1" x14ac:dyDescent="0.25">
      <c r="A7095" s="196" t="s">
        <v>3608</v>
      </c>
      <c r="B7095" s="196" t="s">
        <v>7119</v>
      </c>
      <c r="C7095" s="196" t="s">
        <v>7266</v>
      </c>
      <c r="D7095" s="196" t="s">
        <v>7267</v>
      </c>
      <c r="E7095" s="197" t="s">
        <v>11</v>
      </c>
      <c r="F7095" s="196" t="s">
        <v>11</v>
      </c>
      <c r="G7095" s="196">
        <v>100267</v>
      </c>
      <c r="H7095" s="196" t="s">
        <v>7349</v>
      </c>
      <c r="I7095" s="196" t="s">
        <v>96</v>
      </c>
      <c r="J7095" s="196" t="s">
        <v>595</v>
      </c>
      <c r="K7095" s="197">
        <v>2.2599999999999998</v>
      </c>
      <c r="L7095" s="196" t="s">
        <v>63</v>
      </c>
      <c r="M7095"/>
    </row>
    <row r="7096" spans="1:13" ht="13.5" hidden="1" x14ac:dyDescent="0.25">
      <c r="A7096" s="196" t="s">
        <v>3608</v>
      </c>
      <c r="B7096" s="196" t="s">
        <v>7119</v>
      </c>
      <c r="C7096" s="196" t="s">
        <v>7266</v>
      </c>
      <c r="D7096" s="196" t="s">
        <v>7267</v>
      </c>
      <c r="E7096" s="197" t="s">
        <v>11</v>
      </c>
      <c r="F7096" s="196" t="s">
        <v>11</v>
      </c>
      <c r="G7096" s="196">
        <v>100268</v>
      </c>
      <c r="H7096" s="196" t="s">
        <v>7350</v>
      </c>
      <c r="I7096" s="196" t="s">
        <v>7286</v>
      </c>
      <c r="J7096" s="196" t="s">
        <v>595</v>
      </c>
      <c r="K7096" s="197">
        <v>114.18</v>
      </c>
      <c r="L7096" s="196" t="s">
        <v>63</v>
      </c>
      <c r="M7096"/>
    </row>
    <row r="7097" spans="1:13" ht="13.5" hidden="1" x14ac:dyDescent="0.25">
      <c r="A7097" s="196" t="s">
        <v>3608</v>
      </c>
      <c r="B7097" s="196" t="s">
        <v>7119</v>
      </c>
      <c r="C7097" s="196" t="s">
        <v>7266</v>
      </c>
      <c r="D7097" s="196" t="s">
        <v>7267</v>
      </c>
      <c r="E7097" s="197" t="s">
        <v>11</v>
      </c>
      <c r="F7097" s="196" t="s">
        <v>11</v>
      </c>
      <c r="G7097" s="196">
        <v>100269</v>
      </c>
      <c r="H7097" s="196" t="s">
        <v>7351</v>
      </c>
      <c r="I7097" s="196" t="s">
        <v>96</v>
      </c>
      <c r="J7097" s="196" t="s">
        <v>595</v>
      </c>
      <c r="K7097" s="197">
        <v>2.2599999999999998</v>
      </c>
      <c r="L7097" s="196" t="s">
        <v>63</v>
      </c>
      <c r="M7097"/>
    </row>
    <row r="7098" spans="1:13" ht="13.5" hidden="1" x14ac:dyDescent="0.25">
      <c r="A7098" s="196" t="s">
        <v>3608</v>
      </c>
      <c r="B7098" s="196" t="s">
        <v>7119</v>
      </c>
      <c r="C7098" s="196" t="s">
        <v>7266</v>
      </c>
      <c r="D7098" s="196" t="s">
        <v>7267</v>
      </c>
      <c r="E7098" s="197" t="s">
        <v>11</v>
      </c>
      <c r="F7098" s="196" t="s">
        <v>11</v>
      </c>
      <c r="G7098" s="196">
        <v>100270</v>
      </c>
      <c r="H7098" s="196" t="s">
        <v>7352</v>
      </c>
      <c r="I7098" s="196" t="s">
        <v>7286</v>
      </c>
      <c r="J7098" s="196" t="s">
        <v>595</v>
      </c>
      <c r="K7098" s="197">
        <v>85.59</v>
      </c>
      <c r="L7098" s="196" t="s">
        <v>63</v>
      </c>
      <c r="M7098"/>
    </row>
    <row r="7099" spans="1:13" ht="13.5" hidden="1" x14ac:dyDescent="0.25">
      <c r="A7099" s="196" t="s">
        <v>3608</v>
      </c>
      <c r="B7099" s="196" t="s">
        <v>7119</v>
      </c>
      <c r="C7099" s="196" t="s">
        <v>7266</v>
      </c>
      <c r="D7099" s="196" t="s">
        <v>7267</v>
      </c>
      <c r="E7099" s="197" t="s">
        <v>11</v>
      </c>
      <c r="F7099" s="196" t="s">
        <v>11</v>
      </c>
      <c r="G7099" s="196">
        <v>100271</v>
      </c>
      <c r="H7099" s="196" t="s">
        <v>7353</v>
      </c>
      <c r="I7099" s="196" t="s">
        <v>7299</v>
      </c>
      <c r="J7099" s="196" t="s">
        <v>595</v>
      </c>
      <c r="K7099" s="197">
        <v>85.64</v>
      </c>
      <c r="L7099" s="196" t="s">
        <v>63</v>
      </c>
      <c r="M7099"/>
    </row>
    <row r="7100" spans="1:13" ht="13.5" hidden="1" x14ac:dyDescent="0.25">
      <c r="A7100" s="196" t="s">
        <v>3608</v>
      </c>
      <c r="B7100" s="196" t="s">
        <v>7119</v>
      </c>
      <c r="C7100" s="196" t="s">
        <v>7266</v>
      </c>
      <c r="D7100" s="196" t="s">
        <v>7267</v>
      </c>
      <c r="E7100" s="197" t="s">
        <v>11</v>
      </c>
      <c r="F7100" s="196" t="s">
        <v>11</v>
      </c>
      <c r="G7100" s="196">
        <v>100272</v>
      </c>
      <c r="H7100" s="196" t="s">
        <v>7354</v>
      </c>
      <c r="I7100" s="196" t="s">
        <v>19</v>
      </c>
      <c r="J7100" s="196" t="s">
        <v>595</v>
      </c>
      <c r="K7100" s="197">
        <v>1.69</v>
      </c>
      <c r="L7100" s="196" t="s">
        <v>63</v>
      </c>
      <c r="M7100"/>
    </row>
    <row r="7101" spans="1:13" ht="13.5" hidden="1" x14ac:dyDescent="0.25">
      <c r="A7101" s="196" t="s">
        <v>3608</v>
      </c>
      <c r="B7101" s="196" t="s">
        <v>7119</v>
      </c>
      <c r="C7101" s="196" t="s">
        <v>7266</v>
      </c>
      <c r="D7101" s="196" t="s">
        <v>7267</v>
      </c>
      <c r="E7101" s="197" t="s">
        <v>11</v>
      </c>
      <c r="F7101" s="196" t="s">
        <v>11</v>
      </c>
      <c r="G7101" s="196">
        <v>100273</v>
      </c>
      <c r="H7101" s="196" t="s">
        <v>7355</v>
      </c>
      <c r="I7101" s="196" t="s">
        <v>7272</v>
      </c>
      <c r="J7101" s="196" t="s">
        <v>595</v>
      </c>
      <c r="K7101" s="197">
        <v>4.46</v>
      </c>
      <c r="L7101" s="196" t="s">
        <v>63</v>
      </c>
      <c r="M7101"/>
    </row>
    <row r="7102" spans="1:13" ht="13.5" hidden="1" x14ac:dyDescent="0.25">
      <c r="A7102" s="196" t="s">
        <v>3608</v>
      </c>
      <c r="B7102" s="196" t="s">
        <v>7119</v>
      </c>
      <c r="C7102" s="196" t="s">
        <v>7266</v>
      </c>
      <c r="D7102" s="196" t="s">
        <v>7267</v>
      </c>
      <c r="E7102" s="197" t="s">
        <v>11</v>
      </c>
      <c r="F7102" s="196" t="s">
        <v>11</v>
      </c>
      <c r="G7102" s="196">
        <v>100274</v>
      </c>
      <c r="H7102" s="196" t="s">
        <v>7356</v>
      </c>
      <c r="I7102" s="196" t="s">
        <v>7299</v>
      </c>
      <c r="J7102" s="196" t="s">
        <v>595</v>
      </c>
      <c r="K7102" s="197">
        <v>38.08</v>
      </c>
      <c r="L7102" s="196" t="s">
        <v>63</v>
      </c>
      <c r="M7102"/>
    </row>
    <row r="7103" spans="1:13" ht="13.5" hidden="1" x14ac:dyDescent="0.25">
      <c r="A7103" s="196" t="s">
        <v>3608</v>
      </c>
      <c r="B7103" s="196" t="s">
        <v>7119</v>
      </c>
      <c r="C7103" s="196" t="s">
        <v>7266</v>
      </c>
      <c r="D7103" s="196" t="s">
        <v>7267</v>
      </c>
      <c r="E7103" s="197" t="s">
        <v>11</v>
      </c>
      <c r="F7103" s="196" t="s">
        <v>11</v>
      </c>
      <c r="G7103" s="196">
        <v>100275</v>
      </c>
      <c r="H7103" s="196" t="s">
        <v>7357</v>
      </c>
      <c r="I7103" s="196" t="s">
        <v>7299</v>
      </c>
      <c r="J7103" s="196" t="s">
        <v>595</v>
      </c>
      <c r="K7103" s="197">
        <v>24.62</v>
      </c>
      <c r="L7103" s="196" t="s">
        <v>63</v>
      </c>
      <c r="M7103"/>
    </row>
    <row r="7104" spans="1:13" ht="13.5" hidden="1" x14ac:dyDescent="0.25">
      <c r="A7104" s="196" t="s">
        <v>3608</v>
      </c>
      <c r="B7104" s="196" t="s">
        <v>7119</v>
      </c>
      <c r="C7104" s="196" t="s">
        <v>7266</v>
      </c>
      <c r="D7104" s="196" t="s">
        <v>7267</v>
      </c>
      <c r="E7104" s="197" t="s">
        <v>11</v>
      </c>
      <c r="F7104" s="196" t="s">
        <v>11</v>
      </c>
      <c r="G7104" s="196">
        <v>100276</v>
      </c>
      <c r="H7104" s="196" t="s">
        <v>7358</v>
      </c>
      <c r="I7104" s="196" t="s">
        <v>7299</v>
      </c>
      <c r="J7104" s="196" t="s">
        <v>595</v>
      </c>
      <c r="K7104" s="197">
        <v>44.93</v>
      </c>
      <c r="L7104" s="196" t="s">
        <v>63</v>
      </c>
      <c r="M7104"/>
    </row>
    <row r="7105" spans="1:13" ht="13.5" hidden="1" x14ac:dyDescent="0.25">
      <c r="A7105" s="196" t="s">
        <v>3608</v>
      </c>
      <c r="B7105" s="196" t="s">
        <v>7119</v>
      </c>
      <c r="C7105" s="196" t="s">
        <v>7266</v>
      </c>
      <c r="D7105" s="196" t="s">
        <v>7267</v>
      </c>
      <c r="E7105" s="197" t="s">
        <v>11</v>
      </c>
      <c r="F7105" s="196" t="s">
        <v>11</v>
      </c>
      <c r="G7105" s="196">
        <v>100277</v>
      </c>
      <c r="H7105" s="196" t="s">
        <v>7359</v>
      </c>
      <c r="I7105" s="196" t="s">
        <v>7299</v>
      </c>
      <c r="J7105" s="196" t="s">
        <v>62</v>
      </c>
      <c r="K7105" s="197">
        <v>2.23</v>
      </c>
      <c r="L7105" s="196" t="s">
        <v>63</v>
      </c>
      <c r="M7105"/>
    </row>
    <row r="7106" spans="1:13" ht="13.5" hidden="1" x14ac:dyDescent="0.25">
      <c r="A7106" s="196" t="s">
        <v>3608</v>
      </c>
      <c r="B7106" s="196" t="s">
        <v>7119</v>
      </c>
      <c r="C7106" s="196" t="s">
        <v>7266</v>
      </c>
      <c r="D7106" s="196" t="s">
        <v>7267</v>
      </c>
      <c r="E7106" s="197" t="s">
        <v>11</v>
      </c>
      <c r="F7106" s="196" t="s">
        <v>11</v>
      </c>
      <c r="G7106" s="196">
        <v>100278</v>
      </c>
      <c r="H7106" s="196" t="s">
        <v>7360</v>
      </c>
      <c r="I7106" s="196" t="s">
        <v>7286</v>
      </c>
      <c r="J7106" s="196" t="s">
        <v>595</v>
      </c>
      <c r="K7106" s="197">
        <v>54.63</v>
      </c>
      <c r="L7106" s="196" t="s">
        <v>63</v>
      </c>
      <c r="M7106"/>
    </row>
    <row r="7107" spans="1:13" ht="13.5" hidden="1" x14ac:dyDescent="0.25">
      <c r="A7107" s="196" t="s">
        <v>3608</v>
      </c>
      <c r="B7107" s="196" t="s">
        <v>7119</v>
      </c>
      <c r="C7107" s="196" t="s">
        <v>7266</v>
      </c>
      <c r="D7107" s="196" t="s">
        <v>7267</v>
      </c>
      <c r="E7107" s="197" t="s">
        <v>11</v>
      </c>
      <c r="F7107" s="196" t="s">
        <v>11</v>
      </c>
      <c r="G7107" s="196">
        <v>100279</v>
      </c>
      <c r="H7107" s="196" t="s">
        <v>7361</v>
      </c>
      <c r="I7107" s="196" t="s">
        <v>96</v>
      </c>
      <c r="J7107" s="196" t="s">
        <v>595</v>
      </c>
      <c r="K7107" s="197">
        <v>1.05</v>
      </c>
      <c r="L7107" s="196" t="s">
        <v>63</v>
      </c>
      <c r="M7107"/>
    </row>
    <row r="7108" spans="1:13" ht="13.5" hidden="1" x14ac:dyDescent="0.25">
      <c r="A7108" s="196" t="s">
        <v>3608</v>
      </c>
      <c r="B7108" s="196" t="s">
        <v>7119</v>
      </c>
      <c r="C7108" s="196" t="s">
        <v>7266</v>
      </c>
      <c r="D7108" s="196" t="s">
        <v>7267</v>
      </c>
      <c r="E7108" s="197" t="s">
        <v>11</v>
      </c>
      <c r="F7108" s="196" t="s">
        <v>11</v>
      </c>
      <c r="G7108" s="196">
        <v>100280</v>
      </c>
      <c r="H7108" s="196" t="s">
        <v>7362</v>
      </c>
      <c r="I7108" s="196" t="s">
        <v>7286</v>
      </c>
      <c r="J7108" s="196" t="s">
        <v>595</v>
      </c>
      <c r="K7108" s="197">
        <v>25.08</v>
      </c>
      <c r="L7108" s="196" t="s">
        <v>63</v>
      </c>
      <c r="M7108"/>
    </row>
    <row r="7109" spans="1:13" ht="13.5" hidden="1" x14ac:dyDescent="0.25">
      <c r="A7109" s="196" t="s">
        <v>3608</v>
      </c>
      <c r="B7109" s="196" t="s">
        <v>7119</v>
      </c>
      <c r="C7109" s="196" t="s">
        <v>7266</v>
      </c>
      <c r="D7109" s="196" t="s">
        <v>7267</v>
      </c>
      <c r="E7109" s="197" t="s">
        <v>11</v>
      </c>
      <c r="F7109" s="196" t="s">
        <v>11</v>
      </c>
      <c r="G7109" s="196">
        <v>100281</v>
      </c>
      <c r="H7109" s="196" t="s">
        <v>7363</v>
      </c>
      <c r="I7109" s="196" t="s">
        <v>7286</v>
      </c>
      <c r="J7109" s="196" t="s">
        <v>62</v>
      </c>
      <c r="K7109" s="197">
        <v>4.29</v>
      </c>
      <c r="L7109" s="196" t="s">
        <v>63</v>
      </c>
      <c r="M7109"/>
    </row>
    <row r="7110" spans="1:13" ht="13.5" hidden="1" x14ac:dyDescent="0.25">
      <c r="A7110" s="196" t="s">
        <v>3608</v>
      </c>
      <c r="B7110" s="196" t="s">
        <v>7119</v>
      </c>
      <c r="C7110" s="196" t="s">
        <v>7266</v>
      </c>
      <c r="D7110" s="196" t="s">
        <v>7267</v>
      </c>
      <c r="E7110" s="197" t="s">
        <v>11</v>
      </c>
      <c r="F7110" s="196" t="s">
        <v>11</v>
      </c>
      <c r="G7110" s="196">
        <v>100282</v>
      </c>
      <c r="H7110" s="196" t="s">
        <v>7364</v>
      </c>
      <c r="I7110" s="196" t="s">
        <v>7299</v>
      </c>
      <c r="J7110" s="196" t="s">
        <v>595</v>
      </c>
      <c r="K7110" s="197">
        <v>213.93</v>
      </c>
      <c r="L7110" s="196" t="s">
        <v>63</v>
      </c>
      <c r="M7110"/>
    </row>
    <row r="7111" spans="1:13" ht="13.5" hidden="1" x14ac:dyDescent="0.25">
      <c r="A7111" s="196" t="s">
        <v>3608</v>
      </c>
      <c r="B7111" s="196" t="s">
        <v>7119</v>
      </c>
      <c r="C7111" s="196" t="s">
        <v>7266</v>
      </c>
      <c r="D7111" s="196" t="s">
        <v>7267</v>
      </c>
      <c r="E7111" s="197" t="s">
        <v>11</v>
      </c>
      <c r="F7111" s="196" t="s">
        <v>11</v>
      </c>
      <c r="G7111" s="196">
        <v>100283</v>
      </c>
      <c r="H7111" s="196" t="s">
        <v>7365</v>
      </c>
      <c r="I7111" s="196" t="s">
        <v>7299</v>
      </c>
      <c r="J7111" s="196" t="s">
        <v>595</v>
      </c>
      <c r="K7111" s="197">
        <v>34.56</v>
      </c>
      <c r="L7111" s="196" t="s">
        <v>63</v>
      </c>
      <c r="M7111"/>
    </row>
    <row r="7112" spans="1:13" ht="13.5" hidden="1" x14ac:dyDescent="0.25">
      <c r="A7112" s="196" t="s">
        <v>3608</v>
      </c>
      <c r="B7112" s="196" t="s">
        <v>7119</v>
      </c>
      <c r="C7112" s="196" t="s">
        <v>7266</v>
      </c>
      <c r="D7112" s="196" t="s">
        <v>7267</v>
      </c>
      <c r="E7112" s="197" t="s">
        <v>11</v>
      </c>
      <c r="F7112" s="196" t="s">
        <v>11</v>
      </c>
      <c r="G7112" s="196">
        <v>100284</v>
      </c>
      <c r="H7112" s="196" t="s">
        <v>7366</v>
      </c>
      <c r="I7112" s="196" t="s">
        <v>7299</v>
      </c>
      <c r="J7112" s="196" t="s">
        <v>62</v>
      </c>
      <c r="K7112" s="197">
        <v>12.53</v>
      </c>
      <c r="L7112" s="196" t="s">
        <v>63</v>
      </c>
      <c r="M7112"/>
    </row>
    <row r="7113" spans="1:13" ht="13.5" hidden="1" x14ac:dyDescent="0.25">
      <c r="A7113" s="196" t="s">
        <v>3608</v>
      </c>
      <c r="B7113" s="196" t="s">
        <v>7119</v>
      </c>
      <c r="C7113" s="196" t="s">
        <v>7266</v>
      </c>
      <c r="D7113" s="196" t="s">
        <v>7267</v>
      </c>
      <c r="E7113" s="197" t="s">
        <v>11</v>
      </c>
      <c r="F7113" s="196" t="s">
        <v>11</v>
      </c>
      <c r="G7113" s="196">
        <v>100285</v>
      </c>
      <c r="H7113" s="196" t="s">
        <v>7367</v>
      </c>
      <c r="I7113" s="196" t="s">
        <v>7318</v>
      </c>
      <c r="J7113" s="196" t="s">
        <v>595</v>
      </c>
      <c r="K7113" s="197">
        <v>57.48</v>
      </c>
      <c r="L7113" s="196" t="s">
        <v>63</v>
      </c>
      <c r="M7113"/>
    </row>
    <row r="7114" spans="1:13" ht="13.5" hidden="1" x14ac:dyDescent="0.25">
      <c r="A7114" s="196" t="s">
        <v>3608</v>
      </c>
      <c r="B7114" s="196" t="s">
        <v>7119</v>
      </c>
      <c r="C7114" s="196" t="s">
        <v>7266</v>
      </c>
      <c r="D7114" s="196" t="s">
        <v>7267</v>
      </c>
      <c r="E7114" s="197" t="s">
        <v>11</v>
      </c>
      <c r="F7114" s="196" t="s">
        <v>11</v>
      </c>
      <c r="G7114" s="196">
        <v>100286</v>
      </c>
      <c r="H7114" s="196" t="s">
        <v>7368</v>
      </c>
      <c r="I7114" s="196" t="s">
        <v>7318</v>
      </c>
      <c r="J7114" s="196" t="s">
        <v>595</v>
      </c>
      <c r="K7114" s="197">
        <v>18.73</v>
      </c>
      <c r="L7114" s="196" t="s">
        <v>63</v>
      </c>
      <c r="M7114"/>
    </row>
    <row r="7115" spans="1:13" ht="13.5" hidden="1" x14ac:dyDescent="0.25">
      <c r="A7115" s="196" t="s">
        <v>3608</v>
      </c>
      <c r="B7115" s="196" t="s">
        <v>7119</v>
      </c>
      <c r="C7115" s="196" t="s">
        <v>7266</v>
      </c>
      <c r="D7115" s="196" t="s">
        <v>7267</v>
      </c>
      <c r="E7115" s="197" t="s">
        <v>11</v>
      </c>
      <c r="F7115" s="196" t="s">
        <v>11</v>
      </c>
      <c r="G7115" s="196">
        <v>100287</v>
      </c>
      <c r="H7115" s="196" t="s">
        <v>7369</v>
      </c>
      <c r="I7115" s="196" t="s">
        <v>7318</v>
      </c>
      <c r="J7115" s="196" t="s">
        <v>595</v>
      </c>
      <c r="K7115" s="197">
        <v>17.93</v>
      </c>
      <c r="L7115" s="196" t="s">
        <v>63</v>
      </c>
      <c r="M7115"/>
    </row>
    <row r="7116" spans="1:13" ht="13.5" hidden="1" x14ac:dyDescent="0.25">
      <c r="A7116" s="196" t="s">
        <v>3608</v>
      </c>
      <c r="B7116" s="196" t="s">
        <v>7119</v>
      </c>
      <c r="C7116" s="196" t="s">
        <v>7370</v>
      </c>
      <c r="D7116" s="196" t="s">
        <v>7371</v>
      </c>
      <c r="E7116" s="197" t="s">
        <v>11</v>
      </c>
      <c r="F7116" s="196" t="s">
        <v>11</v>
      </c>
      <c r="G7116" s="196">
        <v>99802</v>
      </c>
      <c r="H7116" s="196" t="s">
        <v>7372</v>
      </c>
      <c r="I7116" s="196" t="s">
        <v>19</v>
      </c>
      <c r="J7116" s="196" t="s">
        <v>595</v>
      </c>
      <c r="K7116" s="197">
        <v>0.73</v>
      </c>
      <c r="L7116" s="196" t="s">
        <v>63</v>
      </c>
      <c r="M7116"/>
    </row>
    <row r="7117" spans="1:13" ht="13.5" hidden="1" x14ac:dyDescent="0.25">
      <c r="A7117" s="196" t="s">
        <v>3608</v>
      </c>
      <c r="B7117" s="196" t="s">
        <v>7119</v>
      </c>
      <c r="C7117" s="196" t="s">
        <v>7370</v>
      </c>
      <c r="D7117" s="196" t="s">
        <v>7371</v>
      </c>
      <c r="E7117" s="197" t="s">
        <v>11</v>
      </c>
      <c r="F7117" s="196" t="s">
        <v>11</v>
      </c>
      <c r="G7117" s="196">
        <v>99803</v>
      </c>
      <c r="H7117" s="196" t="s">
        <v>7373</v>
      </c>
      <c r="I7117" s="196" t="s">
        <v>19</v>
      </c>
      <c r="J7117" s="196" t="s">
        <v>595</v>
      </c>
      <c r="K7117" s="197">
        <v>2.84</v>
      </c>
      <c r="L7117" s="196" t="s">
        <v>63</v>
      </c>
      <c r="M7117"/>
    </row>
    <row r="7118" spans="1:13" ht="13.5" hidden="1" x14ac:dyDescent="0.25">
      <c r="A7118" s="196" t="s">
        <v>3608</v>
      </c>
      <c r="B7118" s="196" t="s">
        <v>7119</v>
      </c>
      <c r="C7118" s="196" t="s">
        <v>7370</v>
      </c>
      <c r="D7118" s="196" t="s">
        <v>7371</v>
      </c>
      <c r="E7118" s="197" t="s">
        <v>11</v>
      </c>
      <c r="F7118" s="196" t="s">
        <v>11</v>
      </c>
      <c r="G7118" s="196">
        <v>99804</v>
      </c>
      <c r="H7118" s="196" t="s">
        <v>7374</v>
      </c>
      <c r="I7118" s="196" t="s">
        <v>19</v>
      </c>
      <c r="J7118" s="196" t="s">
        <v>62</v>
      </c>
      <c r="K7118" s="197">
        <v>7.34</v>
      </c>
      <c r="L7118" s="196" t="s">
        <v>63</v>
      </c>
      <c r="M7118"/>
    </row>
    <row r="7119" spans="1:13" ht="13.5" hidden="1" x14ac:dyDescent="0.25">
      <c r="A7119" s="196" t="s">
        <v>3608</v>
      </c>
      <c r="B7119" s="196" t="s">
        <v>7119</v>
      </c>
      <c r="C7119" s="196" t="s">
        <v>7370</v>
      </c>
      <c r="D7119" s="196" t="s">
        <v>7371</v>
      </c>
      <c r="E7119" s="197" t="s">
        <v>11</v>
      </c>
      <c r="F7119" s="196" t="s">
        <v>11</v>
      </c>
      <c r="G7119" s="196">
        <v>99805</v>
      </c>
      <c r="H7119" s="196" t="s">
        <v>7375</v>
      </c>
      <c r="I7119" s="196" t="s">
        <v>19</v>
      </c>
      <c r="J7119" s="196" t="s">
        <v>62</v>
      </c>
      <c r="K7119" s="197">
        <v>15.11</v>
      </c>
      <c r="L7119" s="196" t="s">
        <v>63</v>
      </c>
      <c r="M7119"/>
    </row>
    <row r="7120" spans="1:13" ht="13.5" hidden="1" x14ac:dyDescent="0.25">
      <c r="A7120" s="196" t="s">
        <v>3608</v>
      </c>
      <c r="B7120" s="196" t="s">
        <v>7119</v>
      </c>
      <c r="C7120" s="196" t="s">
        <v>7370</v>
      </c>
      <c r="D7120" s="196" t="s">
        <v>7371</v>
      </c>
      <c r="E7120" s="197" t="s">
        <v>11</v>
      </c>
      <c r="F7120" s="196" t="s">
        <v>11</v>
      </c>
      <c r="G7120" s="196">
        <v>99806</v>
      </c>
      <c r="H7120" s="196" t="s">
        <v>7376</v>
      </c>
      <c r="I7120" s="196" t="s">
        <v>19</v>
      </c>
      <c r="J7120" s="196" t="s">
        <v>595</v>
      </c>
      <c r="K7120" s="197">
        <v>1.17</v>
      </c>
      <c r="L7120" s="196" t="s">
        <v>63</v>
      </c>
      <c r="M7120"/>
    </row>
    <row r="7121" spans="1:13" ht="13.5" hidden="1" x14ac:dyDescent="0.25">
      <c r="A7121" s="196" t="s">
        <v>3608</v>
      </c>
      <c r="B7121" s="196" t="s">
        <v>7119</v>
      </c>
      <c r="C7121" s="196" t="s">
        <v>7370</v>
      </c>
      <c r="D7121" s="196" t="s">
        <v>7371</v>
      </c>
      <c r="E7121" s="197" t="s">
        <v>11</v>
      </c>
      <c r="F7121" s="196" t="s">
        <v>11</v>
      </c>
      <c r="G7121" s="196">
        <v>99807</v>
      </c>
      <c r="H7121" s="196" t="s">
        <v>7377</v>
      </c>
      <c r="I7121" s="196" t="s">
        <v>19</v>
      </c>
      <c r="J7121" s="196" t="s">
        <v>62</v>
      </c>
      <c r="K7121" s="197">
        <v>2.21</v>
      </c>
      <c r="L7121" s="196" t="s">
        <v>63</v>
      </c>
      <c r="M7121"/>
    </row>
    <row r="7122" spans="1:13" ht="13.5" hidden="1" x14ac:dyDescent="0.25">
      <c r="A7122" s="196" t="s">
        <v>3608</v>
      </c>
      <c r="B7122" s="196" t="s">
        <v>7119</v>
      </c>
      <c r="C7122" s="196" t="s">
        <v>7370</v>
      </c>
      <c r="D7122" s="196" t="s">
        <v>7371</v>
      </c>
      <c r="E7122" s="197" t="s">
        <v>11</v>
      </c>
      <c r="F7122" s="196" t="s">
        <v>11</v>
      </c>
      <c r="G7122" s="196">
        <v>99808</v>
      </c>
      <c r="H7122" s="196" t="s">
        <v>7378</v>
      </c>
      <c r="I7122" s="196" t="s">
        <v>19</v>
      </c>
      <c r="J7122" s="196" t="s">
        <v>62</v>
      </c>
      <c r="K7122" s="197">
        <v>5.14</v>
      </c>
      <c r="L7122" s="196" t="s">
        <v>63</v>
      </c>
      <c r="M7122"/>
    </row>
    <row r="7123" spans="1:13" ht="13.5" hidden="1" x14ac:dyDescent="0.25">
      <c r="A7123" s="196" t="s">
        <v>3608</v>
      </c>
      <c r="B7123" s="196" t="s">
        <v>7119</v>
      </c>
      <c r="C7123" s="196" t="s">
        <v>7370</v>
      </c>
      <c r="D7123" s="196" t="s">
        <v>7371</v>
      </c>
      <c r="E7123" s="197" t="s">
        <v>11</v>
      </c>
      <c r="F7123" s="196" t="s">
        <v>11</v>
      </c>
      <c r="G7123" s="196">
        <v>99809</v>
      </c>
      <c r="H7123" s="196" t="s">
        <v>7379</v>
      </c>
      <c r="I7123" s="196" t="s">
        <v>19</v>
      </c>
      <c r="J7123" s="196" t="s">
        <v>595</v>
      </c>
      <c r="K7123" s="197">
        <v>8.09</v>
      </c>
      <c r="L7123" s="196" t="s">
        <v>63</v>
      </c>
      <c r="M7123"/>
    </row>
    <row r="7124" spans="1:13" ht="13.5" hidden="1" x14ac:dyDescent="0.25">
      <c r="A7124" s="196" t="s">
        <v>3608</v>
      </c>
      <c r="B7124" s="196" t="s">
        <v>7119</v>
      </c>
      <c r="C7124" s="196" t="s">
        <v>7370</v>
      </c>
      <c r="D7124" s="196" t="s">
        <v>7371</v>
      </c>
      <c r="E7124" s="197" t="s">
        <v>11</v>
      </c>
      <c r="F7124" s="196" t="s">
        <v>11</v>
      </c>
      <c r="G7124" s="196">
        <v>99810</v>
      </c>
      <c r="H7124" s="196" t="s">
        <v>7380</v>
      </c>
      <c r="I7124" s="196" t="s">
        <v>19</v>
      </c>
      <c r="J7124" s="196" t="s">
        <v>62</v>
      </c>
      <c r="K7124" s="197">
        <v>10.029999999999999</v>
      </c>
      <c r="L7124" s="196" t="s">
        <v>63</v>
      </c>
      <c r="M7124"/>
    </row>
    <row r="7125" spans="1:13" ht="13.5" hidden="1" x14ac:dyDescent="0.25">
      <c r="A7125" s="196" t="s">
        <v>3608</v>
      </c>
      <c r="B7125" s="196" t="s">
        <v>7119</v>
      </c>
      <c r="C7125" s="196" t="s">
        <v>7370</v>
      </c>
      <c r="D7125" s="196" t="s">
        <v>7371</v>
      </c>
      <c r="E7125" s="197" t="s">
        <v>11</v>
      </c>
      <c r="F7125" s="196" t="s">
        <v>11</v>
      </c>
      <c r="G7125" s="196">
        <v>99811</v>
      </c>
      <c r="H7125" s="196" t="s">
        <v>7381</v>
      </c>
      <c r="I7125" s="196" t="s">
        <v>19</v>
      </c>
      <c r="J7125" s="196" t="s">
        <v>595</v>
      </c>
      <c r="K7125" s="197">
        <v>4.83</v>
      </c>
      <c r="L7125" s="196" t="s">
        <v>63</v>
      </c>
      <c r="M7125"/>
    </row>
    <row r="7126" spans="1:13" ht="13.5" hidden="1" x14ac:dyDescent="0.25">
      <c r="A7126" s="196" t="s">
        <v>3608</v>
      </c>
      <c r="B7126" s="196" t="s">
        <v>7119</v>
      </c>
      <c r="C7126" s="196" t="s">
        <v>7370</v>
      </c>
      <c r="D7126" s="196" t="s">
        <v>7371</v>
      </c>
      <c r="E7126" s="197" t="s">
        <v>11</v>
      </c>
      <c r="F7126" s="196" t="s">
        <v>11</v>
      </c>
      <c r="G7126" s="196">
        <v>99812</v>
      </c>
      <c r="H7126" s="196" t="s">
        <v>7382</v>
      </c>
      <c r="I7126" s="196" t="s">
        <v>19</v>
      </c>
      <c r="J7126" s="196" t="s">
        <v>595</v>
      </c>
      <c r="K7126" s="197">
        <v>1.55</v>
      </c>
      <c r="L7126" s="196" t="s">
        <v>63</v>
      </c>
      <c r="M7126"/>
    </row>
    <row r="7127" spans="1:13" ht="13.5" hidden="1" x14ac:dyDescent="0.25">
      <c r="A7127" s="196" t="s">
        <v>3608</v>
      </c>
      <c r="B7127" s="196" t="s">
        <v>7119</v>
      </c>
      <c r="C7127" s="196" t="s">
        <v>7370</v>
      </c>
      <c r="D7127" s="196" t="s">
        <v>7371</v>
      </c>
      <c r="E7127" s="197" t="s">
        <v>11</v>
      </c>
      <c r="F7127" s="196" t="s">
        <v>11</v>
      </c>
      <c r="G7127" s="196">
        <v>99813</v>
      </c>
      <c r="H7127" s="196" t="s">
        <v>7383</v>
      </c>
      <c r="I7127" s="196" t="s">
        <v>19</v>
      </c>
      <c r="J7127" s="196" t="s">
        <v>62</v>
      </c>
      <c r="K7127" s="197">
        <v>1.3</v>
      </c>
      <c r="L7127" s="196" t="s">
        <v>63</v>
      </c>
      <c r="M7127"/>
    </row>
    <row r="7128" spans="1:13" ht="13.5" hidden="1" x14ac:dyDescent="0.25">
      <c r="A7128" s="196" t="s">
        <v>3608</v>
      </c>
      <c r="B7128" s="196" t="s">
        <v>7119</v>
      </c>
      <c r="C7128" s="196" t="s">
        <v>7370</v>
      </c>
      <c r="D7128" s="196" t="s">
        <v>7371</v>
      </c>
      <c r="E7128" s="197" t="s">
        <v>11</v>
      </c>
      <c r="F7128" s="196" t="s">
        <v>11</v>
      </c>
      <c r="G7128" s="196">
        <v>99814</v>
      </c>
      <c r="H7128" s="196" t="s">
        <v>7384</v>
      </c>
      <c r="I7128" s="196" t="s">
        <v>19</v>
      </c>
      <c r="J7128" s="196" t="s">
        <v>62</v>
      </c>
      <c r="K7128" s="197">
        <v>2.65</v>
      </c>
      <c r="L7128" s="196" t="s">
        <v>63</v>
      </c>
      <c r="M7128"/>
    </row>
    <row r="7129" spans="1:13" ht="13.5" hidden="1" x14ac:dyDescent="0.25">
      <c r="A7129" s="196" t="s">
        <v>3608</v>
      </c>
      <c r="B7129" s="196" t="s">
        <v>7119</v>
      </c>
      <c r="C7129" s="196" t="s">
        <v>7370</v>
      </c>
      <c r="D7129" s="196" t="s">
        <v>7371</v>
      </c>
      <c r="E7129" s="197" t="s">
        <v>11</v>
      </c>
      <c r="F7129" s="196" t="s">
        <v>11</v>
      </c>
      <c r="G7129" s="196">
        <v>99815</v>
      </c>
      <c r="H7129" s="196" t="s">
        <v>7385</v>
      </c>
      <c r="I7129" s="196" t="s">
        <v>96</v>
      </c>
      <c r="J7129" s="196" t="s">
        <v>62</v>
      </c>
      <c r="K7129" s="197">
        <v>10.77</v>
      </c>
      <c r="L7129" s="196" t="s">
        <v>63</v>
      </c>
      <c r="M7129"/>
    </row>
    <row r="7130" spans="1:13" ht="13.5" hidden="1" x14ac:dyDescent="0.25">
      <c r="A7130" s="196" t="s">
        <v>3608</v>
      </c>
      <c r="B7130" s="196" t="s">
        <v>7119</v>
      </c>
      <c r="C7130" s="196" t="s">
        <v>7370</v>
      </c>
      <c r="D7130" s="196" t="s">
        <v>7371</v>
      </c>
      <c r="E7130" s="197" t="s">
        <v>11</v>
      </c>
      <c r="F7130" s="196" t="s">
        <v>11</v>
      </c>
      <c r="G7130" s="196">
        <v>99816</v>
      </c>
      <c r="H7130" s="196" t="s">
        <v>7386</v>
      </c>
      <c r="I7130" s="196" t="s">
        <v>96</v>
      </c>
      <c r="J7130" s="196" t="s">
        <v>62</v>
      </c>
      <c r="K7130" s="197">
        <v>11.5</v>
      </c>
      <c r="L7130" s="196" t="s">
        <v>63</v>
      </c>
      <c r="M7130"/>
    </row>
    <row r="7131" spans="1:13" ht="13.5" hidden="1" x14ac:dyDescent="0.25">
      <c r="A7131" s="196" t="s">
        <v>3608</v>
      </c>
      <c r="B7131" s="196" t="s">
        <v>7119</v>
      </c>
      <c r="C7131" s="196" t="s">
        <v>7370</v>
      </c>
      <c r="D7131" s="196" t="s">
        <v>7371</v>
      </c>
      <c r="E7131" s="197" t="s">
        <v>11</v>
      </c>
      <c r="F7131" s="196" t="s">
        <v>11</v>
      </c>
      <c r="G7131" s="196">
        <v>99817</v>
      </c>
      <c r="H7131" s="196" t="s">
        <v>7387</v>
      </c>
      <c r="I7131" s="196" t="s">
        <v>96</v>
      </c>
      <c r="J7131" s="196" t="s">
        <v>62</v>
      </c>
      <c r="K7131" s="197">
        <v>6.4</v>
      </c>
      <c r="L7131" s="196" t="s">
        <v>63</v>
      </c>
      <c r="M7131"/>
    </row>
    <row r="7132" spans="1:13" ht="13.5" hidden="1" x14ac:dyDescent="0.25">
      <c r="A7132" s="196" t="s">
        <v>3608</v>
      </c>
      <c r="B7132" s="196" t="s">
        <v>7119</v>
      </c>
      <c r="C7132" s="196" t="s">
        <v>7370</v>
      </c>
      <c r="D7132" s="196" t="s">
        <v>7371</v>
      </c>
      <c r="E7132" s="197" t="s">
        <v>11</v>
      </c>
      <c r="F7132" s="196" t="s">
        <v>11</v>
      </c>
      <c r="G7132" s="196">
        <v>99818</v>
      </c>
      <c r="H7132" s="196" t="s">
        <v>7388</v>
      </c>
      <c r="I7132" s="196" t="s">
        <v>96</v>
      </c>
      <c r="J7132" s="196" t="s">
        <v>62</v>
      </c>
      <c r="K7132" s="197">
        <v>6.4</v>
      </c>
      <c r="L7132" s="196" t="s">
        <v>63</v>
      </c>
      <c r="M7132"/>
    </row>
    <row r="7133" spans="1:13" ht="13.5" hidden="1" x14ac:dyDescent="0.25">
      <c r="A7133" s="196" t="s">
        <v>3608</v>
      </c>
      <c r="B7133" s="196" t="s">
        <v>7119</v>
      </c>
      <c r="C7133" s="196" t="s">
        <v>7370</v>
      </c>
      <c r="D7133" s="196" t="s">
        <v>7371</v>
      </c>
      <c r="E7133" s="197" t="s">
        <v>11</v>
      </c>
      <c r="F7133" s="196" t="s">
        <v>11</v>
      </c>
      <c r="G7133" s="196">
        <v>99819</v>
      </c>
      <c r="H7133" s="196" t="s">
        <v>7389</v>
      </c>
      <c r="I7133" s="196" t="s">
        <v>19</v>
      </c>
      <c r="J7133" s="196" t="s">
        <v>62</v>
      </c>
      <c r="K7133" s="197">
        <v>22.97</v>
      </c>
      <c r="L7133" s="196" t="s">
        <v>63</v>
      </c>
      <c r="M7133"/>
    </row>
    <row r="7134" spans="1:13" ht="13.5" hidden="1" x14ac:dyDescent="0.25">
      <c r="A7134" s="196" t="s">
        <v>3608</v>
      </c>
      <c r="B7134" s="196" t="s">
        <v>7119</v>
      </c>
      <c r="C7134" s="196" t="s">
        <v>7370</v>
      </c>
      <c r="D7134" s="196" t="s">
        <v>7371</v>
      </c>
      <c r="E7134" s="197" t="s">
        <v>11</v>
      </c>
      <c r="F7134" s="196" t="s">
        <v>11</v>
      </c>
      <c r="G7134" s="196">
        <v>99820</v>
      </c>
      <c r="H7134" s="196" t="s">
        <v>7390</v>
      </c>
      <c r="I7134" s="196" t="s">
        <v>19</v>
      </c>
      <c r="J7134" s="196" t="s">
        <v>62</v>
      </c>
      <c r="K7134" s="197">
        <v>2.44</v>
      </c>
      <c r="L7134" s="196" t="s">
        <v>63</v>
      </c>
      <c r="M7134"/>
    </row>
    <row r="7135" spans="1:13" ht="13.5" hidden="1" x14ac:dyDescent="0.25">
      <c r="A7135" s="196" t="s">
        <v>3608</v>
      </c>
      <c r="B7135" s="196" t="s">
        <v>7119</v>
      </c>
      <c r="C7135" s="196" t="s">
        <v>7370</v>
      </c>
      <c r="D7135" s="196" t="s">
        <v>7371</v>
      </c>
      <c r="E7135" s="197" t="s">
        <v>11</v>
      </c>
      <c r="F7135" s="196" t="s">
        <v>11</v>
      </c>
      <c r="G7135" s="196">
        <v>99821</v>
      </c>
      <c r="H7135" s="196" t="s">
        <v>7391</v>
      </c>
      <c r="I7135" s="196" t="s">
        <v>19</v>
      </c>
      <c r="J7135" s="196" t="s">
        <v>62</v>
      </c>
      <c r="K7135" s="197">
        <v>3.74</v>
      </c>
      <c r="L7135" s="196" t="s">
        <v>63</v>
      </c>
      <c r="M7135"/>
    </row>
    <row r="7136" spans="1:13" ht="13.5" hidden="1" x14ac:dyDescent="0.25">
      <c r="A7136" s="196" t="s">
        <v>3608</v>
      </c>
      <c r="B7136" s="196" t="s">
        <v>7119</v>
      </c>
      <c r="C7136" s="196" t="s">
        <v>7370</v>
      </c>
      <c r="D7136" s="196" t="s">
        <v>7371</v>
      </c>
      <c r="E7136" s="197" t="s">
        <v>11</v>
      </c>
      <c r="F7136" s="196" t="s">
        <v>11</v>
      </c>
      <c r="G7136" s="196">
        <v>99822</v>
      </c>
      <c r="H7136" s="196" t="s">
        <v>7392</v>
      </c>
      <c r="I7136" s="196" t="s">
        <v>19</v>
      </c>
      <c r="J7136" s="196" t="s">
        <v>595</v>
      </c>
      <c r="K7136" s="197">
        <v>1.37</v>
      </c>
      <c r="L7136" s="196" t="s">
        <v>63</v>
      </c>
      <c r="M7136"/>
    </row>
    <row r="7137" spans="1:13" ht="13.5" hidden="1" x14ac:dyDescent="0.25">
      <c r="A7137" s="196" t="s">
        <v>3608</v>
      </c>
      <c r="B7137" s="196" t="s">
        <v>7119</v>
      </c>
      <c r="C7137" s="196" t="s">
        <v>7370</v>
      </c>
      <c r="D7137" s="196" t="s">
        <v>7371</v>
      </c>
      <c r="E7137" s="197" t="s">
        <v>11</v>
      </c>
      <c r="F7137" s="196" t="s">
        <v>11</v>
      </c>
      <c r="G7137" s="196">
        <v>99823</v>
      </c>
      <c r="H7137" s="196" t="s">
        <v>7393</v>
      </c>
      <c r="I7137" s="196" t="s">
        <v>19</v>
      </c>
      <c r="J7137" s="196" t="s">
        <v>62</v>
      </c>
      <c r="K7137" s="197">
        <v>2.91</v>
      </c>
      <c r="L7137" s="196" t="s">
        <v>63</v>
      </c>
      <c r="M7137"/>
    </row>
    <row r="7138" spans="1:13" ht="13.5" hidden="1" x14ac:dyDescent="0.25">
      <c r="A7138" s="196" t="s">
        <v>3608</v>
      </c>
      <c r="B7138" s="196" t="s">
        <v>7119</v>
      </c>
      <c r="C7138" s="196" t="s">
        <v>7370</v>
      </c>
      <c r="D7138" s="196" t="s">
        <v>7371</v>
      </c>
      <c r="E7138" s="197" t="s">
        <v>11</v>
      </c>
      <c r="F7138" s="196" t="s">
        <v>11</v>
      </c>
      <c r="G7138" s="196">
        <v>99824</v>
      </c>
      <c r="H7138" s="196" t="s">
        <v>7394</v>
      </c>
      <c r="I7138" s="196" t="s">
        <v>19</v>
      </c>
      <c r="J7138" s="196" t="s">
        <v>62</v>
      </c>
      <c r="K7138" s="197">
        <v>3.24</v>
      </c>
      <c r="L7138" s="196" t="s">
        <v>63</v>
      </c>
      <c r="M7138"/>
    </row>
    <row r="7139" spans="1:13" ht="13.5" hidden="1" x14ac:dyDescent="0.25">
      <c r="A7139" s="196" t="s">
        <v>3608</v>
      </c>
      <c r="B7139" s="196" t="s">
        <v>7119</v>
      </c>
      <c r="C7139" s="196" t="s">
        <v>7370</v>
      </c>
      <c r="D7139" s="196" t="s">
        <v>7371</v>
      </c>
      <c r="E7139" s="197" t="s">
        <v>11</v>
      </c>
      <c r="F7139" s="196" t="s">
        <v>11</v>
      </c>
      <c r="G7139" s="196">
        <v>99825</v>
      </c>
      <c r="H7139" s="196" t="s">
        <v>7395</v>
      </c>
      <c r="I7139" s="196" t="s">
        <v>19</v>
      </c>
      <c r="J7139" s="196" t="s">
        <v>62</v>
      </c>
      <c r="K7139" s="197">
        <v>4.45</v>
      </c>
      <c r="L7139" s="196" t="s">
        <v>63</v>
      </c>
      <c r="M7139"/>
    </row>
    <row r="7140" spans="1:13" ht="13.5" hidden="1" x14ac:dyDescent="0.25">
      <c r="A7140" s="196" t="s">
        <v>3608</v>
      </c>
      <c r="B7140" s="196" t="s">
        <v>7119</v>
      </c>
      <c r="C7140" s="196" t="s">
        <v>7370</v>
      </c>
      <c r="D7140" s="196" t="s">
        <v>7371</v>
      </c>
      <c r="E7140" s="197" t="s">
        <v>11</v>
      </c>
      <c r="F7140" s="196" t="s">
        <v>11</v>
      </c>
      <c r="G7140" s="196">
        <v>99826</v>
      </c>
      <c r="H7140" s="196" t="s">
        <v>7396</v>
      </c>
      <c r="I7140" s="196" t="s">
        <v>19</v>
      </c>
      <c r="J7140" s="196" t="s">
        <v>595</v>
      </c>
      <c r="K7140" s="197">
        <v>2.11</v>
      </c>
      <c r="L7140" s="196" t="s">
        <v>63</v>
      </c>
      <c r="M7140"/>
    </row>
    <row r="7141" spans="1:13" ht="13.5" hidden="1" x14ac:dyDescent="0.25">
      <c r="A7141" s="196" t="s">
        <v>3608</v>
      </c>
      <c r="B7141" s="196" t="s">
        <v>7119</v>
      </c>
      <c r="C7141" s="196" t="s">
        <v>7397</v>
      </c>
      <c r="D7141" s="196" t="s">
        <v>7398</v>
      </c>
      <c r="E7141" s="197" t="s">
        <v>11</v>
      </c>
      <c r="F7141" s="196" t="s">
        <v>11</v>
      </c>
      <c r="G7141" s="196">
        <v>97013</v>
      </c>
      <c r="H7141" s="196" t="s">
        <v>7399</v>
      </c>
      <c r="I7141" s="196" t="s">
        <v>9</v>
      </c>
      <c r="J7141" s="196" t="s">
        <v>62</v>
      </c>
      <c r="K7141" s="197">
        <v>86.67</v>
      </c>
      <c r="L7141" s="196" t="s">
        <v>63</v>
      </c>
      <c r="M7141"/>
    </row>
    <row r="7142" spans="1:13" ht="13.5" hidden="1" x14ac:dyDescent="0.25">
      <c r="A7142" s="196" t="s">
        <v>3608</v>
      </c>
      <c r="B7142" s="196" t="s">
        <v>7119</v>
      </c>
      <c r="C7142" s="196" t="s">
        <v>7397</v>
      </c>
      <c r="D7142" s="196" t="s">
        <v>7398</v>
      </c>
      <c r="E7142" s="197" t="s">
        <v>11</v>
      </c>
      <c r="F7142" s="196" t="s">
        <v>11</v>
      </c>
      <c r="G7142" s="196">
        <v>97014</v>
      </c>
      <c r="H7142" s="196" t="s">
        <v>7400</v>
      </c>
      <c r="I7142" s="196" t="s">
        <v>9</v>
      </c>
      <c r="J7142" s="196" t="s">
        <v>62</v>
      </c>
      <c r="K7142" s="197">
        <v>65.680000000000007</v>
      </c>
      <c r="L7142" s="196" t="s">
        <v>63</v>
      </c>
      <c r="M7142"/>
    </row>
    <row r="7143" spans="1:13" ht="13.5" hidden="1" x14ac:dyDescent="0.25">
      <c r="A7143" s="196" t="s">
        <v>3608</v>
      </c>
      <c r="B7143" s="196" t="s">
        <v>7119</v>
      </c>
      <c r="C7143" s="196" t="s">
        <v>7397</v>
      </c>
      <c r="D7143" s="196" t="s">
        <v>7398</v>
      </c>
      <c r="E7143" s="197" t="s">
        <v>11</v>
      </c>
      <c r="F7143" s="196" t="s">
        <v>11</v>
      </c>
      <c r="G7143" s="196">
        <v>97015</v>
      </c>
      <c r="H7143" s="196" t="s">
        <v>7401</v>
      </c>
      <c r="I7143" s="196" t="s">
        <v>9</v>
      </c>
      <c r="J7143" s="196" t="s">
        <v>62</v>
      </c>
      <c r="K7143" s="197">
        <v>55.19</v>
      </c>
      <c r="L7143" s="196" t="s">
        <v>63</v>
      </c>
      <c r="M7143"/>
    </row>
    <row r="7144" spans="1:13" ht="13.5" hidden="1" x14ac:dyDescent="0.25">
      <c r="A7144" s="196" t="s">
        <v>3608</v>
      </c>
      <c r="B7144" s="196" t="s">
        <v>7119</v>
      </c>
      <c r="C7144" s="196" t="s">
        <v>7397</v>
      </c>
      <c r="D7144" s="196" t="s">
        <v>7398</v>
      </c>
      <c r="E7144" s="197" t="s">
        <v>11</v>
      </c>
      <c r="F7144" s="196" t="s">
        <v>11</v>
      </c>
      <c r="G7144" s="196">
        <v>97016</v>
      </c>
      <c r="H7144" s="196" t="s">
        <v>7402</v>
      </c>
      <c r="I7144" s="196" t="s">
        <v>9</v>
      </c>
      <c r="J7144" s="196" t="s">
        <v>62</v>
      </c>
      <c r="K7144" s="197">
        <v>70.260000000000005</v>
      </c>
      <c r="L7144" s="196" t="s">
        <v>63</v>
      </c>
      <c r="M7144"/>
    </row>
    <row r="7145" spans="1:13" ht="13.5" hidden="1" x14ac:dyDescent="0.25">
      <c r="A7145" s="196" t="s">
        <v>3608</v>
      </c>
      <c r="B7145" s="196" t="s">
        <v>7119</v>
      </c>
      <c r="C7145" s="196" t="s">
        <v>7397</v>
      </c>
      <c r="D7145" s="196" t="s">
        <v>7398</v>
      </c>
      <c r="E7145" s="197" t="s">
        <v>11</v>
      </c>
      <c r="F7145" s="196" t="s">
        <v>11</v>
      </c>
      <c r="G7145" s="196">
        <v>97017</v>
      </c>
      <c r="H7145" s="196" t="s">
        <v>7403</v>
      </c>
      <c r="I7145" s="196" t="s">
        <v>9</v>
      </c>
      <c r="J7145" s="196" t="s">
        <v>62</v>
      </c>
      <c r="K7145" s="197">
        <v>52.94</v>
      </c>
      <c r="L7145" s="196" t="s">
        <v>63</v>
      </c>
      <c r="M7145"/>
    </row>
    <row r="7146" spans="1:13" ht="13.5" hidden="1" x14ac:dyDescent="0.25">
      <c r="A7146" s="196" t="s">
        <v>3608</v>
      </c>
      <c r="B7146" s="196" t="s">
        <v>7119</v>
      </c>
      <c r="C7146" s="196" t="s">
        <v>7397</v>
      </c>
      <c r="D7146" s="196" t="s">
        <v>7398</v>
      </c>
      <c r="E7146" s="197" t="s">
        <v>11</v>
      </c>
      <c r="F7146" s="196" t="s">
        <v>11</v>
      </c>
      <c r="G7146" s="196">
        <v>97018</v>
      </c>
      <c r="H7146" s="196" t="s">
        <v>7404</v>
      </c>
      <c r="I7146" s="196" t="s">
        <v>9</v>
      </c>
      <c r="J7146" s="196" t="s">
        <v>62</v>
      </c>
      <c r="K7146" s="197">
        <v>44.34</v>
      </c>
      <c r="L7146" s="196" t="s">
        <v>63</v>
      </c>
      <c r="M7146"/>
    </row>
    <row r="7147" spans="1:13" ht="13.5" hidden="1" x14ac:dyDescent="0.25">
      <c r="A7147" s="196" t="s">
        <v>3608</v>
      </c>
      <c r="B7147" s="196" t="s">
        <v>7119</v>
      </c>
      <c r="C7147" s="196" t="s">
        <v>7397</v>
      </c>
      <c r="D7147" s="196" t="s">
        <v>7398</v>
      </c>
      <c r="E7147" s="197" t="s">
        <v>11</v>
      </c>
      <c r="F7147" s="196" t="s">
        <v>11</v>
      </c>
      <c r="G7147" s="196">
        <v>97031</v>
      </c>
      <c r="H7147" s="196" t="s">
        <v>7405</v>
      </c>
      <c r="I7147" s="196" t="s">
        <v>9</v>
      </c>
      <c r="J7147" s="196" t="s">
        <v>62</v>
      </c>
      <c r="K7147" s="197">
        <v>102.54</v>
      </c>
      <c r="L7147" s="196" t="s">
        <v>63</v>
      </c>
      <c r="M7147"/>
    </row>
    <row r="7148" spans="1:13" ht="13.5" hidden="1" x14ac:dyDescent="0.25">
      <c r="A7148" s="196" t="s">
        <v>3608</v>
      </c>
      <c r="B7148" s="196" t="s">
        <v>7119</v>
      </c>
      <c r="C7148" s="196" t="s">
        <v>7397</v>
      </c>
      <c r="D7148" s="196" t="s">
        <v>7398</v>
      </c>
      <c r="E7148" s="197" t="s">
        <v>11</v>
      </c>
      <c r="F7148" s="196" t="s">
        <v>11</v>
      </c>
      <c r="G7148" s="196">
        <v>97032</v>
      </c>
      <c r="H7148" s="196" t="s">
        <v>7406</v>
      </c>
      <c r="I7148" s="196" t="s">
        <v>9</v>
      </c>
      <c r="J7148" s="196" t="s">
        <v>62</v>
      </c>
      <c r="K7148" s="197">
        <v>63.95</v>
      </c>
      <c r="L7148" s="196" t="s">
        <v>63</v>
      </c>
      <c r="M7148"/>
    </row>
    <row r="7149" spans="1:13" ht="13.5" hidden="1" x14ac:dyDescent="0.25">
      <c r="A7149" s="196" t="s">
        <v>3608</v>
      </c>
      <c r="B7149" s="196" t="s">
        <v>7119</v>
      </c>
      <c r="C7149" s="196" t="s">
        <v>7397</v>
      </c>
      <c r="D7149" s="196" t="s">
        <v>7398</v>
      </c>
      <c r="E7149" s="197" t="s">
        <v>11</v>
      </c>
      <c r="F7149" s="196" t="s">
        <v>11</v>
      </c>
      <c r="G7149" s="196">
        <v>97033</v>
      </c>
      <c r="H7149" s="196" t="s">
        <v>7407</v>
      </c>
      <c r="I7149" s="196" t="s">
        <v>9</v>
      </c>
      <c r="J7149" s="196" t="s">
        <v>62</v>
      </c>
      <c r="K7149" s="197">
        <v>99.24</v>
      </c>
      <c r="L7149" s="196" t="s">
        <v>63</v>
      </c>
      <c r="M7149"/>
    </row>
    <row r="7150" spans="1:13" ht="13.5" hidden="1" x14ac:dyDescent="0.25">
      <c r="A7150" s="196" t="s">
        <v>3608</v>
      </c>
      <c r="B7150" s="196" t="s">
        <v>7119</v>
      </c>
      <c r="C7150" s="196" t="s">
        <v>7397</v>
      </c>
      <c r="D7150" s="196" t="s">
        <v>7398</v>
      </c>
      <c r="E7150" s="197" t="s">
        <v>11</v>
      </c>
      <c r="F7150" s="196" t="s">
        <v>11</v>
      </c>
      <c r="G7150" s="196">
        <v>97034</v>
      </c>
      <c r="H7150" s="196" t="s">
        <v>7408</v>
      </c>
      <c r="I7150" s="196" t="s">
        <v>9</v>
      </c>
      <c r="J7150" s="196" t="s">
        <v>62</v>
      </c>
      <c r="K7150" s="197">
        <v>65.739999999999995</v>
      </c>
      <c r="L7150" s="196" t="s">
        <v>63</v>
      </c>
      <c r="M7150"/>
    </row>
    <row r="7151" spans="1:13" ht="13.5" hidden="1" x14ac:dyDescent="0.25">
      <c r="A7151" s="196" t="s">
        <v>3608</v>
      </c>
      <c r="B7151" s="196" t="s">
        <v>7119</v>
      </c>
      <c r="C7151" s="196" t="s">
        <v>7397</v>
      </c>
      <c r="D7151" s="196" t="s">
        <v>7398</v>
      </c>
      <c r="E7151" s="197" t="s">
        <v>11</v>
      </c>
      <c r="F7151" s="196" t="s">
        <v>11</v>
      </c>
      <c r="G7151" s="196">
        <v>97039</v>
      </c>
      <c r="H7151" s="196" t="s">
        <v>7409</v>
      </c>
      <c r="I7151" s="196" t="s">
        <v>19</v>
      </c>
      <c r="J7151" s="196" t="s">
        <v>62</v>
      </c>
      <c r="K7151" s="197">
        <v>73.650000000000006</v>
      </c>
      <c r="L7151" s="196" t="s">
        <v>63</v>
      </c>
      <c r="M7151"/>
    </row>
    <row r="7152" spans="1:13" ht="13.5" hidden="1" x14ac:dyDescent="0.25">
      <c r="A7152" s="196" t="s">
        <v>3608</v>
      </c>
      <c r="B7152" s="196" t="s">
        <v>7119</v>
      </c>
      <c r="C7152" s="196" t="s">
        <v>7397</v>
      </c>
      <c r="D7152" s="196" t="s">
        <v>7398</v>
      </c>
      <c r="E7152" s="197" t="s">
        <v>11</v>
      </c>
      <c r="F7152" s="196" t="s">
        <v>11</v>
      </c>
      <c r="G7152" s="196">
        <v>97040</v>
      </c>
      <c r="H7152" s="196" t="s">
        <v>7410</v>
      </c>
      <c r="I7152" s="196" t="s">
        <v>19</v>
      </c>
      <c r="J7152" s="196" t="s">
        <v>62</v>
      </c>
      <c r="K7152" s="197">
        <v>19.82</v>
      </c>
      <c r="L7152" s="196" t="s">
        <v>63</v>
      </c>
      <c r="M7152"/>
    </row>
    <row r="7153" spans="1:13" ht="13.5" hidden="1" x14ac:dyDescent="0.25">
      <c r="A7153" s="196" t="s">
        <v>3608</v>
      </c>
      <c r="B7153" s="196" t="s">
        <v>7119</v>
      </c>
      <c r="C7153" s="196" t="s">
        <v>7397</v>
      </c>
      <c r="D7153" s="196" t="s">
        <v>7398</v>
      </c>
      <c r="E7153" s="197" t="s">
        <v>11</v>
      </c>
      <c r="F7153" s="196" t="s">
        <v>11</v>
      </c>
      <c r="G7153" s="196">
        <v>97041</v>
      </c>
      <c r="H7153" s="196" t="s">
        <v>7411</v>
      </c>
      <c r="I7153" s="196" t="s">
        <v>19</v>
      </c>
      <c r="J7153" s="196" t="s">
        <v>62</v>
      </c>
      <c r="K7153" s="197">
        <v>141.31</v>
      </c>
      <c r="L7153" s="196" t="s">
        <v>63</v>
      </c>
      <c r="M7153"/>
    </row>
    <row r="7154" spans="1:13" ht="13.5" hidden="1" x14ac:dyDescent="0.25">
      <c r="A7154" s="196" t="s">
        <v>3608</v>
      </c>
      <c r="B7154" s="196" t="s">
        <v>7119</v>
      </c>
      <c r="C7154" s="196" t="s">
        <v>7397</v>
      </c>
      <c r="D7154" s="196" t="s">
        <v>7398</v>
      </c>
      <c r="E7154" s="197" t="s">
        <v>11</v>
      </c>
      <c r="F7154" s="196" t="s">
        <v>11</v>
      </c>
      <c r="G7154" s="196">
        <v>97046</v>
      </c>
      <c r="H7154" s="196" t="s">
        <v>33432</v>
      </c>
      <c r="I7154" s="196" t="s">
        <v>19</v>
      </c>
      <c r="J7154" s="196" t="s">
        <v>62</v>
      </c>
      <c r="K7154" s="197">
        <v>0.36</v>
      </c>
      <c r="L7154" s="196" t="s">
        <v>63</v>
      </c>
      <c r="M7154"/>
    </row>
    <row r="7155" spans="1:13" ht="13.5" hidden="1" x14ac:dyDescent="0.25">
      <c r="A7155" s="196" t="s">
        <v>3608</v>
      </c>
      <c r="B7155" s="196" t="s">
        <v>7119</v>
      </c>
      <c r="C7155" s="196" t="s">
        <v>7397</v>
      </c>
      <c r="D7155" s="196" t="s">
        <v>7398</v>
      </c>
      <c r="E7155" s="197" t="s">
        <v>11</v>
      </c>
      <c r="F7155" s="196" t="s">
        <v>11</v>
      </c>
      <c r="G7155" s="196">
        <v>97047</v>
      </c>
      <c r="H7155" s="196" t="s">
        <v>7412</v>
      </c>
      <c r="I7155" s="196" t="s">
        <v>19</v>
      </c>
      <c r="J7155" s="196" t="s">
        <v>62</v>
      </c>
      <c r="K7155" s="197">
        <v>0.14000000000000001</v>
      </c>
      <c r="L7155" s="196" t="s">
        <v>63</v>
      </c>
      <c r="M7155"/>
    </row>
    <row r="7156" spans="1:13" ht="13.5" hidden="1" x14ac:dyDescent="0.25">
      <c r="A7156" s="196" t="s">
        <v>3608</v>
      </c>
      <c r="B7156" s="196" t="s">
        <v>7119</v>
      </c>
      <c r="C7156" s="196" t="s">
        <v>7397</v>
      </c>
      <c r="D7156" s="196" t="s">
        <v>7398</v>
      </c>
      <c r="E7156" s="197" t="s">
        <v>11</v>
      </c>
      <c r="F7156" s="196" t="s">
        <v>11</v>
      </c>
      <c r="G7156" s="196">
        <v>97048</v>
      </c>
      <c r="H7156" s="196" t="s">
        <v>7413</v>
      </c>
      <c r="I7156" s="196" t="s">
        <v>19</v>
      </c>
      <c r="J7156" s="196" t="s">
        <v>62</v>
      </c>
      <c r="K7156" s="197">
        <v>0.1</v>
      </c>
      <c r="L7156" s="196" t="s">
        <v>63</v>
      </c>
      <c r="M7156"/>
    </row>
    <row r="7157" spans="1:13" ht="13.5" hidden="1" x14ac:dyDescent="0.25">
      <c r="A7157" s="196" t="s">
        <v>3608</v>
      </c>
      <c r="B7157" s="196" t="s">
        <v>7119</v>
      </c>
      <c r="C7157" s="196" t="s">
        <v>7397</v>
      </c>
      <c r="D7157" s="196" t="s">
        <v>7398</v>
      </c>
      <c r="E7157" s="197" t="s">
        <v>11</v>
      </c>
      <c r="F7157" s="196" t="s">
        <v>11</v>
      </c>
      <c r="G7157" s="196">
        <v>97054</v>
      </c>
      <c r="H7157" s="196" t="s">
        <v>7414</v>
      </c>
      <c r="I7157" s="196" t="s">
        <v>96</v>
      </c>
      <c r="J7157" s="196" t="s">
        <v>62</v>
      </c>
      <c r="K7157" s="197">
        <v>30.78</v>
      </c>
      <c r="L7157" s="196" t="s">
        <v>63</v>
      </c>
      <c r="M7157"/>
    </row>
    <row r="7158" spans="1:13" ht="13.5" hidden="1" x14ac:dyDescent="0.25">
      <c r="A7158" s="196" t="s">
        <v>3608</v>
      </c>
      <c r="B7158" s="196" t="s">
        <v>7119</v>
      </c>
      <c r="C7158" s="196" t="s">
        <v>7397</v>
      </c>
      <c r="D7158" s="196" t="s">
        <v>7398</v>
      </c>
      <c r="E7158" s="197" t="s">
        <v>11</v>
      </c>
      <c r="F7158" s="196" t="s">
        <v>11</v>
      </c>
      <c r="G7158" s="196">
        <v>97062</v>
      </c>
      <c r="H7158" s="196" t="s">
        <v>7415</v>
      </c>
      <c r="I7158" s="196" t="s">
        <v>19</v>
      </c>
      <c r="J7158" s="196" t="s">
        <v>62</v>
      </c>
      <c r="K7158" s="197">
        <v>6.91</v>
      </c>
      <c r="L7158" s="196" t="s">
        <v>63</v>
      </c>
      <c r="M7158"/>
    </row>
    <row r="7159" spans="1:13" ht="13.5" hidden="1" x14ac:dyDescent="0.25">
      <c r="A7159" s="196" t="s">
        <v>3608</v>
      </c>
      <c r="B7159" s="196" t="s">
        <v>7119</v>
      </c>
      <c r="C7159" s="196" t="s">
        <v>7397</v>
      </c>
      <c r="D7159" s="196" t="s">
        <v>7398</v>
      </c>
      <c r="E7159" s="197" t="s">
        <v>11</v>
      </c>
      <c r="F7159" s="196" t="s">
        <v>11</v>
      </c>
      <c r="G7159" s="196">
        <v>97063</v>
      </c>
      <c r="H7159" s="196" t="s">
        <v>7416</v>
      </c>
      <c r="I7159" s="196" t="s">
        <v>19</v>
      </c>
      <c r="J7159" s="196" t="s">
        <v>62</v>
      </c>
      <c r="K7159" s="197">
        <v>22.04</v>
      </c>
      <c r="L7159" s="196" t="s">
        <v>63</v>
      </c>
      <c r="M7159"/>
    </row>
    <row r="7160" spans="1:13" ht="13.5" hidden="1" x14ac:dyDescent="0.25">
      <c r="A7160" s="196" t="s">
        <v>3608</v>
      </c>
      <c r="B7160" s="196" t="s">
        <v>7119</v>
      </c>
      <c r="C7160" s="196" t="s">
        <v>7397</v>
      </c>
      <c r="D7160" s="196" t="s">
        <v>7398</v>
      </c>
      <c r="E7160" s="197" t="s">
        <v>11</v>
      </c>
      <c r="F7160" s="196" t="s">
        <v>11</v>
      </c>
      <c r="G7160" s="196">
        <v>97064</v>
      </c>
      <c r="H7160" s="196" t="s">
        <v>7417</v>
      </c>
      <c r="I7160" s="196" t="s">
        <v>9</v>
      </c>
      <c r="J7160" s="196" t="s">
        <v>62</v>
      </c>
      <c r="K7160" s="197">
        <v>31.17</v>
      </c>
      <c r="L7160" s="196" t="s">
        <v>63</v>
      </c>
      <c r="M7160"/>
    </row>
    <row r="7161" spans="1:13" ht="13.5" hidden="1" x14ac:dyDescent="0.25">
      <c r="A7161" s="196" t="s">
        <v>3608</v>
      </c>
      <c r="B7161" s="196" t="s">
        <v>7119</v>
      </c>
      <c r="C7161" s="196" t="s">
        <v>7397</v>
      </c>
      <c r="D7161" s="196" t="s">
        <v>7398</v>
      </c>
      <c r="E7161" s="197" t="s">
        <v>11</v>
      </c>
      <c r="F7161" s="196" t="s">
        <v>11</v>
      </c>
      <c r="G7161" s="196">
        <v>97065</v>
      </c>
      <c r="H7161" s="196" t="s">
        <v>7418</v>
      </c>
      <c r="I7161" s="196" t="s">
        <v>15</v>
      </c>
      <c r="J7161" s="196" t="s">
        <v>62</v>
      </c>
      <c r="K7161" s="197">
        <v>15.03</v>
      </c>
      <c r="L7161" s="196" t="s">
        <v>63</v>
      </c>
      <c r="M7161"/>
    </row>
    <row r="7162" spans="1:13" ht="13.5" hidden="1" x14ac:dyDescent="0.25">
      <c r="A7162" s="196" t="s">
        <v>3608</v>
      </c>
      <c r="B7162" s="196" t="s">
        <v>7119</v>
      </c>
      <c r="C7162" s="196" t="s">
        <v>7397</v>
      </c>
      <c r="D7162" s="196" t="s">
        <v>7398</v>
      </c>
      <c r="E7162" s="197" t="s">
        <v>11</v>
      </c>
      <c r="F7162" s="196" t="s">
        <v>11</v>
      </c>
      <c r="G7162" s="196">
        <v>97066</v>
      </c>
      <c r="H7162" s="196" t="s">
        <v>7419</v>
      </c>
      <c r="I7162" s="196" t="s">
        <v>19</v>
      </c>
      <c r="J7162" s="196" t="s">
        <v>62</v>
      </c>
      <c r="K7162" s="197">
        <v>348.89</v>
      </c>
      <c r="L7162" s="196" t="s">
        <v>63</v>
      </c>
      <c r="M7162"/>
    </row>
    <row r="7163" spans="1:13" ht="13.5" hidden="1" x14ac:dyDescent="0.25">
      <c r="A7163" s="196" t="s">
        <v>3608</v>
      </c>
      <c r="B7163" s="196" t="s">
        <v>7119</v>
      </c>
      <c r="C7163" s="196" t="s">
        <v>7397</v>
      </c>
      <c r="D7163" s="196" t="s">
        <v>7398</v>
      </c>
      <c r="E7163" s="197" t="s">
        <v>11</v>
      </c>
      <c r="F7163" s="196" t="s">
        <v>11</v>
      </c>
      <c r="G7163" s="196">
        <v>97067</v>
      </c>
      <c r="H7163" s="196" t="s">
        <v>7420</v>
      </c>
      <c r="I7163" s="196" t="s">
        <v>9</v>
      </c>
      <c r="J7163" s="196" t="s">
        <v>62</v>
      </c>
      <c r="K7163" s="197">
        <v>721.84</v>
      </c>
      <c r="L7163" s="196" t="s">
        <v>63</v>
      </c>
      <c r="M7163"/>
    </row>
    <row r="7164" spans="1:13" ht="13.5" hidden="1" x14ac:dyDescent="0.25">
      <c r="A7164" s="196" t="s">
        <v>3608</v>
      </c>
      <c r="B7164" s="196" t="s">
        <v>7119</v>
      </c>
      <c r="C7164" s="196" t="s">
        <v>7397</v>
      </c>
      <c r="D7164" s="196" t="s">
        <v>7398</v>
      </c>
      <c r="E7164" s="197" t="s">
        <v>11</v>
      </c>
      <c r="F7164" s="196" t="s">
        <v>11</v>
      </c>
      <c r="G7164" s="196">
        <v>104989</v>
      </c>
      <c r="H7164" s="196" t="s">
        <v>7421</v>
      </c>
      <c r="I7164" s="196" t="s">
        <v>96</v>
      </c>
      <c r="J7164" s="196" t="s">
        <v>62</v>
      </c>
      <c r="K7164" s="197">
        <v>45.53</v>
      </c>
      <c r="L7164" s="196" t="s">
        <v>63</v>
      </c>
      <c r="M7164"/>
    </row>
    <row r="7165" spans="1:13" ht="13.5" hidden="1" x14ac:dyDescent="0.25">
      <c r="A7165" s="196" t="s">
        <v>3608</v>
      </c>
      <c r="B7165" s="196" t="s">
        <v>7119</v>
      </c>
      <c r="C7165" s="196" t="s">
        <v>7397</v>
      </c>
      <c r="D7165" s="196" t="s">
        <v>7398</v>
      </c>
      <c r="E7165" s="197" t="s">
        <v>11</v>
      </c>
      <c r="F7165" s="196" t="s">
        <v>11</v>
      </c>
      <c r="G7165" s="196">
        <v>104990</v>
      </c>
      <c r="H7165" s="196" t="s">
        <v>7422</v>
      </c>
      <c r="I7165" s="196" t="s">
        <v>9</v>
      </c>
      <c r="J7165" s="196" t="s">
        <v>62</v>
      </c>
      <c r="K7165" s="197">
        <v>12.2</v>
      </c>
      <c r="L7165" s="196" t="s">
        <v>63</v>
      </c>
      <c r="M7165"/>
    </row>
    <row r="7166" spans="1:13" ht="13.5" hidden="1" x14ac:dyDescent="0.25">
      <c r="A7166" s="196" t="s">
        <v>3608</v>
      </c>
      <c r="B7166" s="196" t="s">
        <v>7119</v>
      </c>
      <c r="C7166" s="196" t="s">
        <v>7397</v>
      </c>
      <c r="D7166" s="196" t="s">
        <v>7398</v>
      </c>
      <c r="E7166" s="197" t="s">
        <v>11</v>
      </c>
      <c r="F7166" s="196" t="s">
        <v>11</v>
      </c>
      <c r="G7166" s="196">
        <v>105103</v>
      </c>
      <c r="H7166" s="196" t="s">
        <v>7423</v>
      </c>
      <c r="I7166" s="196" t="s">
        <v>9</v>
      </c>
      <c r="J7166" s="196" t="s">
        <v>62</v>
      </c>
      <c r="K7166" s="197">
        <v>106.35</v>
      </c>
      <c r="L7166" s="196" t="s">
        <v>63</v>
      </c>
      <c r="M7166"/>
    </row>
    <row r="7167" spans="1:13" ht="13.5" hidden="1" x14ac:dyDescent="0.25">
      <c r="A7167" s="196" t="s">
        <v>3608</v>
      </c>
      <c r="B7167" s="196" t="s">
        <v>7119</v>
      </c>
      <c r="C7167" s="196" t="s">
        <v>7397</v>
      </c>
      <c r="D7167" s="196" t="s">
        <v>7398</v>
      </c>
      <c r="E7167" s="197" t="s">
        <v>11</v>
      </c>
      <c r="F7167" s="196" t="s">
        <v>11</v>
      </c>
      <c r="G7167" s="196">
        <v>105104</v>
      </c>
      <c r="H7167" s="196" t="s">
        <v>7424</v>
      </c>
      <c r="I7167" s="196" t="s">
        <v>96</v>
      </c>
      <c r="J7167" s="196" t="s">
        <v>62</v>
      </c>
      <c r="K7167" s="199">
        <v>4968.05</v>
      </c>
      <c r="L7167" s="196" t="s">
        <v>63</v>
      </c>
      <c r="M7167"/>
    </row>
    <row r="7168" spans="1:13" ht="13.5" hidden="1" x14ac:dyDescent="0.25">
      <c r="A7168" s="196" t="s">
        <v>3608</v>
      </c>
      <c r="B7168" s="196" t="s">
        <v>7119</v>
      </c>
      <c r="C7168" s="196" t="s">
        <v>7397</v>
      </c>
      <c r="D7168" s="196" t="s">
        <v>7398</v>
      </c>
      <c r="E7168" s="197" t="s">
        <v>11</v>
      </c>
      <c r="F7168" s="196" t="s">
        <v>11</v>
      </c>
      <c r="G7168" s="196">
        <v>105105</v>
      </c>
      <c r="H7168" s="196" t="s">
        <v>7425</v>
      </c>
      <c r="I7168" s="196" t="s">
        <v>9</v>
      </c>
      <c r="J7168" s="196" t="s">
        <v>62</v>
      </c>
      <c r="K7168" s="197">
        <v>74.680000000000007</v>
      </c>
      <c r="L7168" s="196" t="s">
        <v>63</v>
      </c>
      <c r="M7168"/>
    </row>
    <row r="7169" spans="1:13" ht="13.5" hidden="1" x14ac:dyDescent="0.25">
      <c r="A7169" s="196" t="s">
        <v>3608</v>
      </c>
      <c r="B7169" s="196" t="s">
        <v>7119</v>
      </c>
      <c r="C7169" s="196" t="s">
        <v>7397</v>
      </c>
      <c r="D7169" s="196" t="s">
        <v>7398</v>
      </c>
      <c r="E7169" s="197" t="s">
        <v>11</v>
      </c>
      <c r="F7169" s="196" t="s">
        <v>11</v>
      </c>
      <c r="G7169" s="196">
        <v>105106</v>
      </c>
      <c r="H7169" s="196" t="s">
        <v>7426</v>
      </c>
      <c r="I7169" s="196" t="s">
        <v>96</v>
      </c>
      <c r="J7169" s="196" t="s">
        <v>62</v>
      </c>
      <c r="K7169" s="199">
        <v>2420.91</v>
      </c>
      <c r="L7169" s="196" t="s">
        <v>63</v>
      </c>
      <c r="M7169"/>
    </row>
    <row r="7170" spans="1:13" ht="13.5" hidden="1" x14ac:dyDescent="0.25">
      <c r="A7170" s="196" t="s">
        <v>3608</v>
      </c>
      <c r="B7170" s="196" t="s">
        <v>7119</v>
      </c>
      <c r="C7170" s="196" t="s">
        <v>7397</v>
      </c>
      <c r="D7170" s="196" t="s">
        <v>7398</v>
      </c>
      <c r="E7170" s="197" t="s">
        <v>11</v>
      </c>
      <c r="F7170" s="196" t="s">
        <v>11</v>
      </c>
      <c r="G7170" s="196">
        <v>105107</v>
      </c>
      <c r="H7170" s="196" t="s">
        <v>7427</v>
      </c>
      <c r="I7170" s="196" t="s">
        <v>96</v>
      </c>
      <c r="J7170" s="196" t="s">
        <v>62</v>
      </c>
      <c r="K7170" s="199">
        <v>3574.7</v>
      </c>
      <c r="L7170" s="196" t="s">
        <v>63</v>
      </c>
      <c r="M7170"/>
    </row>
    <row r="7171" spans="1:13" ht="13.5" hidden="1" x14ac:dyDescent="0.25">
      <c r="A7171" s="196" t="s">
        <v>3608</v>
      </c>
      <c r="B7171" s="196" t="s">
        <v>7119</v>
      </c>
      <c r="C7171" s="196" t="s">
        <v>7397</v>
      </c>
      <c r="D7171" s="196" t="s">
        <v>7398</v>
      </c>
      <c r="E7171" s="197" t="s">
        <v>11</v>
      </c>
      <c r="F7171" s="196" t="s">
        <v>11</v>
      </c>
      <c r="G7171" s="196">
        <v>105110</v>
      </c>
      <c r="H7171" s="196" t="s">
        <v>7428</v>
      </c>
      <c r="I7171" s="196" t="s">
        <v>9</v>
      </c>
      <c r="J7171" s="196" t="s">
        <v>62</v>
      </c>
      <c r="K7171" s="197">
        <v>231.58</v>
      </c>
      <c r="L7171" s="196" t="s">
        <v>63</v>
      </c>
      <c r="M7171"/>
    </row>
    <row r="7172" spans="1:13" ht="13.5" hidden="1" x14ac:dyDescent="0.25">
      <c r="A7172" s="196" t="s">
        <v>3608</v>
      </c>
      <c r="B7172" s="196" t="s">
        <v>7119</v>
      </c>
      <c r="C7172" s="196" t="s">
        <v>7397</v>
      </c>
      <c r="D7172" s="196" t="s">
        <v>7398</v>
      </c>
      <c r="E7172" s="197" t="s">
        <v>11</v>
      </c>
      <c r="F7172" s="196" t="s">
        <v>11</v>
      </c>
      <c r="G7172" s="196">
        <v>105111</v>
      </c>
      <c r="H7172" s="196" t="s">
        <v>7429</v>
      </c>
      <c r="I7172" s="196" t="s">
        <v>96</v>
      </c>
      <c r="J7172" s="196" t="s">
        <v>62</v>
      </c>
      <c r="K7172" s="199">
        <v>18653.77</v>
      </c>
      <c r="L7172" s="196" t="s">
        <v>63</v>
      </c>
      <c r="M7172"/>
    </row>
    <row r="7173" spans="1:13" ht="13.5" hidden="1" x14ac:dyDescent="0.25">
      <c r="A7173" s="196" t="s">
        <v>3608</v>
      </c>
      <c r="B7173" s="196" t="s">
        <v>7119</v>
      </c>
      <c r="C7173" s="196" t="s">
        <v>7397</v>
      </c>
      <c r="D7173" s="196" t="s">
        <v>7398</v>
      </c>
      <c r="E7173" s="197" t="s">
        <v>11</v>
      </c>
      <c r="F7173" s="196" t="s">
        <v>11</v>
      </c>
      <c r="G7173" s="196">
        <v>105112</v>
      </c>
      <c r="H7173" s="196" t="s">
        <v>7430</v>
      </c>
      <c r="I7173" s="196" t="s">
        <v>9</v>
      </c>
      <c r="J7173" s="196" t="s">
        <v>62</v>
      </c>
      <c r="K7173" s="197">
        <v>193.38</v>
      </c>
      <c r="L7173" s="196" t="s">
        <v>63</v>
      </c>
      <c r="M7173"/>
    </row>
    <row r="7174" spans="1:13" ht="13.5" hidden="1" x14ac:dyDescent="0.25">
      <c r="A7174" s="196" t="s">
        <v>7431</v>
      </c>
      <c r="B7174" s="196" t="s">
        <v>7432</v>
      </c>
      <c r="C7174" s="196" t="s">
        <v>7433</v>
      </c>
      <c r="D7174" s="196" t="s">
        <v>7434</v>
      </c>
      <c r="E7174" s="197" t="s">
        <v>11</v>
      </c>
      <c r="F7174" s="196" t="s">
        <v>11</v>
      </c>
      <c r="G7174" s="196">
        <v>97621</v>
      </c>
      <c r="H7174" s="196" t="s">
        <v>7435</v>
      </c>
      <c r="I7174" s="196" t="s">
        <v>15</v>
      </c>
      <c r="J7174" s="196" t="s">
        <v>595</v>
      </c>
      <c r="K7174" s="197">
        <v>156.54</v>
      </c>
      <c r="L7174" s="196" t="s">
        <v>63</v>
      </c>
      <c r="M7174"/>
    </row>
    <row r="7175" spans="1:13" ht="13.5" hidden="1" x14ac:dyDescent="0.25">
      <c r="A7175" s="196" t="s">
        <v>7431</v>
      </c>
      <c r="B7175" s="196" t="s">
        <v>7432</v>
      </c>
      <c r="C7175" s="196" t="s">
        <v>7433</v>
      </c>
      <c r="D7175" s="196" t="s">
        <v>7434</v>
      </c>
      <c r="E7175" s="197" t="s">
        <v>11</v>
      </c>
      <c r="F7175" s="196" t="s">
        <v>11</v>
      </c>
      <c r="G7175" s="196">
        <v>97622</v>
      </c>
      <c r="H7175" s="196" t="s">
        <v>7436</v>
      </c>
      <c r="I7175" s="196" t="s">
        <v>15</v>
      </c>
      <c r="J7175" s="196" t="s">
        <v>595</v>
      </c>
      <c r="K7175" s="197">
        <v>76.290000000000006</v>
      </c>
      <c r="L7175" s="196" t="s">
        <v>63</v>
      </c>
      <c r="M7175"/>
    </row>
    <row r="7176" spans="1:13" ht="13.5" hidden="1" x14ac:dyDescent="0.25">
      <c r="A7176" s="196" t="s">
        <v>7431</v>
      </c>
      <c r="B7176" s="196" t="s">
        <v>7432</v>
      </c>
      <c r="C7176" s="196" t="s">
        <v>7433</v>
      </c>
      <c r="D7176" s="196" t="s">
        <v>7434</v>
      </c>
      <c r="E7176" s="197" t="s">
        <v>11</v>
      </c>
      <c r="F7176" s="196" t="s">
        <v>11</v>
      </c>
      <c r="G7176" s="196">
        <v>97623</v>
      </c>
      <c r="H7176" s="196" t="s">
        <v>7437</v>
      </c>
      <c r="I7176" s="196" t="s">
        <v>15</v>
      </c>
      <c r="J7176" s="196" t="s">
        <v>595</v>
      </c>
      <c r="K7176" s="197">
        <v>233.71</v>
      </c>
      <c r="L7176" s="196" t="s">
        <v>63</v>
      </c>
      <c r="M7176"/>
    </row>
    <row r="7177" spans="1:13" ht="13.5" hidden="1" x14ac:dyDescent="0.25">
      <c r="A7177" s="196" t="s">
        <v>7431</v>
      </c>
      <c r="B7177" s="196" t="s">
        <v>7432</v>
      </c>
      <c r="C7177" s="196" t="s">
        <v>7433</v>
      </c>
      <c r="D7177" s="196" t="s">
        <v>7434</v>
      </c>
      <c r="E7177" s="197" t="s">
        <v>11</v>
      </c>
      <c r="F7177" s="196" t="s">
        <v>11</v>
      </c>
      <c r="G7177" s="196">
        <v>97624</v>
      </c>
      <c r="H7177" s="196" t="s">
        <v>7438</v>
      </c>
      <c r="I7177" s="196" t="s">
        <v>15</v>
      </c>
      <c r="J7177" s="196" t="s">
        <v>595</v>
      </c>
      <c r="K7177" s="197">
        <v>143.44</v>
      </c>
      <c r="L7177" s="196" t="s">
        <v>63</v>
      </c>
      <c r="M7177"/>
    </row>
    <row r="7178" spans="1:13" ht="13.5" hidden="1" x14ac:dyDescent="0.25">
      <c r="A7178" s="196" t="s">
        <v>7431</v>
      </c>
      <c r="B7178" s="196" t="s">
        <v>7432</v>
      </c>
      <c r="C7178" s="196" t="s">
        <v>7433</v>
      </c>
      <c r="D7178" s="196" t="s">
        <v>7434</v>
      </c>
      <c r="E7178" s="197" t="s">
        <v>11</v>
      </c>
      <c r="F7178" s="196" t="s">
        <v>11</v>
      </c>
      <c r="G7178" s="196">
        <v>97625</v>
      </c>
      <c r="H7178" s="196" t="s">
        <v>7439</v>
      </c>
      <c r="I7178" s="196" t="s">
        <v>15</v>
      </c>
      <c r="J7178" s="196" t="s">
        <v>62</v>
      </c>
      <c r="K7178" s="197">
        <v>51.45</v>
      </c>
      <c r="L7178" s="196" t="s">
        <v>63</v>
      </c>
      <c r="M7178"/>
    </row>
    <row r="7179" spans="1:13" ht="13.5" hidden="1" x14ac:dyDescent="0.25">
      <c r="A7179" s="196" t="s">
        <v>7431</v>
      </c>
      <c r="B7179" s="196" t="s">
        <v>7432</v>
      </c>
      <c r="C7179" s="196" t="s">
        <v>7433</v>
      </c>
      <c r="D7179" s="196" t="s">
        <v>7434</v>
      </c>
      <c r="E7179" s="197" t="s">
        <v>11</v>
      </c>
      <c r="F7179" s="196" t="s">
        <v>11</v>
      </c>
      <c r="G7179" s="196">
        <v>97626</v>
      </c>
      <c r="H7179" s="196" t="s">
        <v>7440</v>
      </c>
      <c r="I7179" s="196" t="s">
        <v>15</v>
      </c>
      <c r="J7179" s="196" t="s">
        <v>595</v>
      </c>
      <c r="K7179" s="197">
        <v>766.75</v>
      </c>
      <c r="L7179" s="196" t="s">
        <v>63</v>
      </c>
      <c r="M7179"/>
    </row>
    <row r="7180" spans="1:13" ht="13.5" hidden="1" x14ac:dyDescent="0.25">
      <c r="A7180" s="196" t="s">
        <v>7431</v>
      </c>
      <c r="B7180" s="196" t="s">
        <v>7432</v>
      </c>
      <c r="C7180" s="196" t="s">
        <v>7433</v>
      </c>
      <c r="D7180" s="196" t="s">
        <v>7434</v>
      </c>
      <c r="E7180" s="197" t="s">
        <v>11</v>
      </c>
      <c r="F7180" s="196" t="s">
        <v>11</v>
      </c>
      <c r="G7180" s="196">
        <v>97627</v>
      </c>
      <c r="H7180" s="196" t="s">
        <v>7441</v>
      </c>
      <c r="I7180" s="196" t="s">
        <v>15</v>
      </c>
      <c r="J7180" s="196" t="s">
        <v>62</v>
      </c>
      <c r="K7180" s="197">
        <v>221.6</v>
      </c>
      <c r="L7180" s="196" t="s">
        <v>63</v>
      </c>
      <c r="M7180"/>
    </row>
    <row r="7181" spans="1:13" ht="13.5" hidden="1" x14ac:dyDescent="0.25">
      <c r="A7181" s="196" t="s">
        <v>7431</v>
      </c>
      <c r="B7181" s="196" t="s">
        <v>7432</v>
      </c>
      <c r="C7181" s="196" t="s">
        <v>7433</v>
      </c>
      <c r="D7181" s="196" t="s">
        <v>7434</v>
      </c>
      <c r="E7181" s="197" t="s">
        <v>11</v>
      </c>
      <c r="F7181" s="196" t="s">
        <v>11</v>
      </c>
      <c r="G7181" s="196">
        <v>97628</v>
      </c>
      <c r="H7181" s="196" t="s">
        <v>7442</v>
      </c>
      <c r="I7181" s="196" t="s">
        <v>15</v>
      </c>
      <c r="J7181" s="196" t="s">
        <v>595</v>
      </c>
      <c r="K7181" s="197">
        <v>357.1</v>
      </c>
      <c r="L7181" s="196" t="s">
        <v>63</v>
      </c>
      <c r="M7181"/>
    </row>
    <row r="7182" spans="1:13" ht="13.5" hidden="1" x14ac:dyDescent="0.25">
      <c r="A7182" s="196" t="s">
        <v>7431</v>
      </c>
      <c r="B7182" s="196" t="s">
        <v>7432</v>
      </c>
      <c r="C7182" s="196" t="s">
        <v>7433</v>
      </c>
      <c r="D7182" s="196" t="s">
        <v>7434</v>
      </c>
      <c r="E7182" s="197" t="s">
        <v>11</v>
      </c>
      <c r="F7182" s="196" t="s">
        <v>11</v>
      </c>
      <c r="G7182" s="196">
        <v>97629</v>
      </c>
      <c r="H7182" s="196" t="s">
        <v>7443</v>
      </c>
      <c r="I7182" s="196" t="s">
        <v>15</v>
      </c>
      <c r="J7182" s="196" t="s">
        <v>62</v>
      </c>
      <c r="K7182" s="197">
        <v>103.19</v>
      </c>
      <c r="L7182" s="196" t="s">
        <v>63</v>
      </c>
      <c r="M7182"/>
    </row>
    <row r="7183" spans="1:13" ht="13.5" hidden="1" x14ac:dyDescent="0.25">
      <c r="A7183" s="196" t="s">
        <v>7431</v>
      </c>
      <c r="B7183" s="196" t="s">
        <v>7432</v>
      </c>
      <c r="C7183" s="196" t="s">
        <v>7433</v>
      </c>
      <c r="D7183" s="196" t="s">
        <v>7434</v>
      </c>
      <c r="E7183" s="197" t="s">
        <v>11</v>
      </c>
      <c r="F7183" s="196" t="s">
        <v>11</v>
      </c>
      <c r="G7183" s="196">
        <v>97631</v>
      </c>
      <c r="H7183" s="196" t="s">
        <v>7444</v>
      </c>
      <c r="I7183" s="196" t="s">
        <v>19</v>
      </c>
      <c r="J7183" s="196" t="s">
        <v>595</v>
      </c>
      <c r="K7183" s="197">
        <v>15.22</v>
      </c>
      <c r="L7183" s="196" t="s">
        <v>63</v>
      </c>
      <c r="M7183"/>
    </row>
    <row r="7184" spans="1:13" ht="13.5" hidden="1" x14ac:dyDescent="0.25">
      <c r="A7184" s="196" t="s">
        <v>7431</v>
      </c>
      <c r="B7184" s="196" t="s">
        <v>7432</v>
      </c>
      <c r="C7184" s="196" t="s">
        <v>7433</v>
      </c>
      <c r="D7184" s="196" t="s">
        <v>7434</v>
      </c>
      <c r="E7184" s="197" t="s">
        <v>11</v>
      </c>
      <c r="F7184" s="196" t="s">
        <v>11</v>
      </c>
      <c r="G7184" s="196">
        <v>97632</v>
      </c>
      <c r="H7184" s="196" t="s">
        <v>7445</v>
      </c>
      <c r="I7184" s="196" t="s">
        <v>9</v>
      </c>
      <c r="J7184" s="196" t="s">
        <v>62</v>
      </c>
      <c r="K7184" s="197">
        <v>3.48</v>
      </c>
      <c r="L7184" s="196" t="s">
        <v>63</v>
      </c>
      <c r="M7184"/>
    </row>
    <row r="7185" spans="1:13" ht="13.5" hidden="1" x14ac:dyDescent="0.25">
      <c r="A7185" s="196" t="s">
        <v>7431</v>
      </c>
      <c r="B7185" s="196" t="s">
        <v>7432</v>
      </c>
      <c r="C7185" s="196" t="s">
        <v>7433</v>
      </c>
      <c r="D7185" s="196" t="s">
        <v>7434</v>
      </c>
      <c r="E7185" s="197" t="s">
        <v>11</v>
      </c>
      <c r="F7185" s="196" t="s">
        <v>11</v>
      </c>
      <c r="G7185" s="196">
        <v>97633</v>
      </c>
      <c r="H7185" s="196" t="s">
        <v>7446</v>
      </c>
      <c r="I7185" s="196" t="s">
        <v>19</v>
      </c>
      <c r="J7185" s="196" t="s">
        <v>62</v>
      </c>
      <c r="K7185" s="197">
        <v>30.39</v>
      </c>
      <c r="L7185" s="196" t="s">
        <v>63</v>
      </c>
      <c r="M7185"/>
    </row>
    <row r="7186" spans="1:13" ht="13.5" hidden="1" x14ac:dyDescent="0.25">
      <c r="A7186" s="196" t="s">
        <v>7431</v>
      </c>
      <c r="B7186" s="196" t="s">
        <v>7432</v>
      </c>
      <c r="C7186" s="196" t="s">
        <v>7433</v>
      </c>
      <c r="D7186" s="196" t="s">
        <v>7434</v>
      </c>
      <c r="E7186" s="197" t="s">
        <v>11</v>
      </c>
      <c r="F7186" s="196" t="s">
        <v>11</v>
      </c>
      <c r="G7186" s="196">
        <v>97634</v>
      </c>
      <c r="H7186" s="196" t="s">
        <v>7447</v>
      </c>
      <c r="I7186" s="196" t="s">
        <v>19</v>
      </c>
      <c r="J7186" s="196" t="s">
        <v>62</v>
      </c>
      <c r="K7186" s="197">
        <v>8.5500000000000007</v>
      </c>
      <c r="L7186" s="196" t="s">
        <v>63</v>
      </c>
      <c r="M7186"/>
    </row>
    <row r="7187" spans="1:13" ht="13.5" hidden="1" x14ac:dyDescent="0.25">
      <c r="A7187" s="196" t="s">
        <v>7431</v>
      </c>
      <c r="B7187" s="196" t="s">
        <v>7432</v>
      </c>
      <c r="C7187" s="196" t="s">
        <v>7433</v>
      </c>
      <c r="D7187" s="196" t="s">
        <v>7434</v>
      </c>
      <c r="E7187" s="197" t="s">
        <v>11</v>
      </c>
      <c r="F7187" s="196" t="s">
        <v>11</v>
      </c>
      <c r="G7187" s="196">
        <v>97635</v>
      </c>
      <c r="H7187" s="196" t="s">
        <v>7448</v>
      </c>
      <c r="I7187" s="196" t="s">
        <v>19</v>
      </c>
      <c r="J7187" s="196" t="s">
        <v>62</v>
      </c>
      <c r="K7187" s="197">
        <v>22.26</v>
      </c>
      <c r="L7187" s="196" t="s">
        <v>63</v>
      </c>
      <c r="M7187"/>
    </row>
    <row r="7188" spans="1:13" ht="13.5" hidden="1" x14ac:dyDescent="0.25">
      <c r="A7188" s="196" t="s">
        <v>7431</v>
      </c>
      <c r="B7188" s="196" t="s">
        <v>7432</v>
      </c>
      <c r="C7188" s="196" t="s">
        <v>7433</v>
      </c>
      <c r="D7188" s="196" t="s">
        <v>7434</v>
      </c>
      <c r="E7188" s="197" t="s">
        <v>11</v>
      </c>
      <c r="F7188" s="196" t="s">
        <v>11</v>
      </c>
      <c r="G7188" s="196">
        <v>97636</v>
      </c>
      <c r="H7188" s="196" t="s">
        <v>7449</v>
      </c>
      <c r="I7188" s="196" t="s">
        <v>19</v>
      </c>
      <c r="J7188" s="196" t="s">
        <v>62</v>
      </c>
      <c r="K7188" s="197">
        <v>24.62</v>
      </c>
      <c r="L7188" s="196" t="s">
        <v>63</v>
      </c>
      <c r="M7188"/>
    </row>
    <row r="7189" spans="1:13" ht="13.5" hidden="1" x14ac:dyDescent="0.25">
      <c r="A7189" s="196" t="s">
        <v>7431</v>
      </c>
      <c r="B7189" s="196" t="s">
        <v>7432</v>
      </c>
      <c r="C7189" s="196" t="s">
        <v>7433</v>
      </c>
      <c r="D7189" s="196" t="s">
        <v>7434</v>
      </c>
      <c r="E7189" s="197" t="s">
        <v>11</v>
      </c>
      <c r="F7189" s="196" t="s">
        <v>11</v>
      </c>
      <c r="G7189" s="196">
        <v>97637</v>
      </c>
      <c r="H7189" s="196" t="s">
        <v>7450</v>
      </c>
      <c r="I7189" s="196" t="s">
        <v>19</v>
      </c>
      <c r="J7189" s="196" t="s">
        <v>62</v>
      </c>
      <c r="K7189" s="197">
        <v>3.75</v>
      </c>
      <c r="L7189" s="196" t="s">
        <v>63</v>
      </c>
      <c r="M7189"/>
    </row>
    <row r="7190" spans="1:13" ht="13.5" hidden="1" x14ac:dyDescent="0.25">
      <c r="A7190" s="196" t="s">
        <v>7431</v>
      </c>
      <c r="B7190" s="196" t="s">
        <v>7432</v>
      </c>
      <c r="C7190" s="196" t="s">
        <v>7433</v>
      </c>
      <c r="D7190" s="196" t="s">
        <v>7434</v>
      </c>
      <c r="E7190" s="197" t="s">
        <v>11</v>
      </c>
      <c r="F7190" s="196" t="s">
        <v>11</v>
      </c>
      <c r="G7190" s="196">
        <v>97638</v>
      </c>
      <c r="H7190" s="196" t="s">
        <v>7451</v>
      </c>
      <c r="I7190" s="196" t="s">
        <v>19</v>
      </c>
      <c r="J7190" s="196" t="s">
        <v>62</v>
      </c>
      <c r="K7190" s="197">
        <v>10.92</v>
      </c>
      <c r="L7190" s="196" t="s">
        <v>63</v>
      </c>
      <c r="M7190"/>
    </row>
    <row r="7191" spans="1:13" ht="13.5" hidden="1" x14ac:dyDescent="0.25">
      <c r="A7191" s="196" t="s">
        <v>7431</v>
      </c>
      <c r="B7191" s="196" t="s">
        <v>7432</v>
      </c>
      <c r="C7191" s="196" t="s">
        <v>7433</v>
      </c>
      <c r="D7191" s="196" t="s">
        <v>7434</v>
      </c>
      <c r="E7191" s="197" t="s">
        <v>11</v>
      </c>
      <c r="F7191" s="196" t="s">
        <v>11</v>
      </c>
      <c r="G7191" s="196">
        <v>97639</v>
      </c>
      <c r="H7191" s="196" t="s">
        <v>7452</v>
      </c>
      <c r="I7191" s="196" t="s">
        <v>19</v>
      </c>
      <c r="J7191" s="196" t="s">
        <v>595</v>
      </c>
      <c r="K7191" s="197">
        <v>27.35</v>
      </c>
      <c r="L7191" s="196" t="s">
        <v>63</v>
      </c>
      <c r="M7191"/>
    </row>
    <row r="7192" spans="1:13" ht="13.5" hidden="1" x14ac:dyDescent="0.25">
      <c r="A7192" s="196" t="s">
        <v>7431</v>
      </c>
      <c r="B7192" s="196" t="s">
        <v>7432</v>
      </c>
      <c r="C7192" s="196" t="s">
        <v>7433</v>
      </c>
      <c r="D7192" s="196" t="s">
        <v>7434</v>
      </c>
      <c r="E7192" s="197" t="s">
        <v>11</v>
      </c>
      <c r="F7192" s="196" t="s">
        <v>11</v>
      </c>
      <c r="G7192" s="196">
        <v>97640</v>
      </c>
      <c r="H7192" s="196" t="s">
        <v>7453</v>
      </c>
      <c r="I7192" s="196" t="s">
        <v>19</v>
      </c>
      <c r="J7192" s="196" t="s">
        <v>62</v>
      </c>
      <c r="K7192" s="197">
        <v>2.54</v>
      </c>
      <c r="L7192" s="196" t="s">
        <v>63</v>
      </c>
      <c r="M7192"/>
    </row>
    <row r="7193" spans="1:13" ht="13.5" hidden="1" x14ac:dyDescent="0.25">
      <c r="A7193" s="196" t="s">
        <v>7431</v>
      </c>
      <c r="B7193" s="196" t="s">
        <v>7432</v>
      </c>
      <c r="C7193" s="196" t="s">
        <v>7433</v>
      </c>
      <c r="D7193" s="196" t="s">
        <v>7434</v>
      </c>
      <c r="E7193" s="197" t="s">
        <v>11</v>
      </c>
      <c r="F7193" s="196" t="s">
        <v>11</v>
      </c>
      <c r="G7193" s="196">
        <v>97641</v>
      </c>
      <c r="H7193" s="196" t="s">
        <v>7454</v>
      </c>
      <c r="I7193" s="196" t="s">
        <v>19</v>
      </c>
      <c r="J7193" s="196" t="s">
        <v>62</v>
      </c>
      <c r="K7193" s="197">
        <v>3.9</v>
      </c>
      <c r="L7193" s="196" t="s">
        <v>63</v>
      </c>
      <c r="M7193"/>
    </row>
    <row r="7194" spans="1:13" ht="13.5" hidden="1" x14ac:dyDescent="0.25">
      <c r="A7194" s="196" t="s">
        <v>7431</v>
      </c>
      <c r="B7194" s="196" t="s">
        <v>7432</v>
      </c>
      <c r="C7194" s="196" t="s">
        <v>7433</v>
      </c>
      <c r="D7194" s="196" t="s">
        <v>7434</v>
      </c>
      <c r="E7194" s="197" t="s">
        <v>11</v>
      </c>
      <c r="F7194" s="196" t="s">
        <v>11</v>
      </c>
      <c r="G7194" s="196">
        <v>97642</v>
      </c>
      <c r="H7194" s="196" t="s">
        <v>7455</v>
      </c>
      <c r="I7194" s="196" t="s">
        <v>19</v>
      </c>
      <c r="J7194" s="196" t="s">
        <v>62</v>
      </c>
      <c r="K7194" s="197">
        <v>3.65</v>
      </c>
      <c r="L7194" s="196" t="s">
        <v>63</v>
      </c>
      <c r="M7194"/>
    </row>
    <row r="7195" spans="1:13" ht="13.5" hidden="1" x14ac:dyDescent="0.25">
      <c r="A7195" s="196" t="s">
        <v>7431</v>
      </c>
      <c r="B7195" s="196" t="s">
        <v>7432</v>
      </c>
      <c r="C7195" s="196" t="s">
        <v>7433</v>
      </c>
      <c r="D7195" s="196" t="s">
        <v>7434</v>
      </c>
      <c r="E7195" s="197" t="s">
        <v>11</v>
      </c>
      <c r="F7195" s="196" t="s">
        <v>11</v>
      </c>
      <c r="G7195" s="196">
        <v>97643</v>
      </c>
      <c r="H7195" s="196" t="s">
        <v>7456</v>
      </c>
      <c r="I7195" s="196" t="s">
        <v>19</v>
      </c>
      <c r="J7195" s="196" t="s">
        <v>595</v>
      </c>
      <c r="K7195" s="197">
        <v>33.57</v>
      </c>
      <c r="L7195" s="196" t="s">
        <v>63</v>
      </c>
      <c r="M7195"/>
    </row>
    <row r="7196" spans="1:13" ht="13.5" hidden="1" x14ac:dyDescent="0.25">
      <c r="A7196" s="196" t="s">
        <v>7431</v>
      </c>
      <c r="B7196" s="196" t="s">
        <v>7432</v>
      </c>
      <c r="C7196" s="196" t="s">
        <v>7433</v>
      </c>
      <c r="D7196" s="196" t="s">
        <v>7434</v>
      </c>
      <c r="E7196" s="197" t="s">
        <v>11</v>
      </c>
      <c r="F7196" s="196" t="s">
        <v>11</v>
      </c>
      <c r="G7196" s="196">
        <v>97644</v>
      </c>
      <c r="H7196" s="196" t="s">
        <v>7457</v>
      </c>
      <c r="I7196" s="196" t="s">
        <v>19</v>
      </c>
      <c r="J7196" s="196" t="s">
        <v>595</v>
      </c>
      <c r="K7196" s="197">
        <v>12.67</v>
      </c>
      <c r="L7196" s="196" t="s">
        <v>63</v>
      </c>
      <c r="M7196"/>
    </row>
    <row r="7197" spans="1:13" ht="13.5" hidden="1" x14ac:dyDescent="0.25">
      <c r="A7197" s="196" t="s">
        <v>7431</v>
      </c>
      <c r="B7197" s="196" t="s">
        <v>7432</v>
      </c>
      <c r="C7197" s="196" t="s">
        <v>7433</v>
      </c>
      <c r="D7197" s="196" t="s">
        <v>7434</v>
      </c>
      <c r="E7197" s="197" t="s">
        <v>11</v>
      </c>
      <c r="F7197" s="196" t="s">
        <v>11</v>
      </c>
      <c r="G7197" s="196">
        <v>97645</v>
      </c>
      <c r="H7197" s="196" t="s">
        <v>7458</v>
      </c>
      <c r="I7197" s="196" t="s">
        <v>19</v>
      </c>
      <c r="J7197" s="196" t="s">
        <v>595</v>
      </c>
      <c r="K7197" s="197">
        <v>32.71</v>
      </c>
      <c r="L7197" s="196" t="s">
        <v>63</v>
      </c>
      <c r="M7197"/>
    </row>
    <row r="7198" spans="1:13" ht="13.5" hidden="1" x14ac:dyDescent="0.25">
      <c r="A7198" s="196" t="s">
        <v>7431</v>
      </c>
      <c r="B7198" s="196" t="s">
        <v>7432</v>
      </c>
      <c r="C7198" s="196" t="s">
        <v>7433</v>
      </c>
      <c r="D7198" s="196" t="s">
        <v>7434</v>
      </c>
      <c r="E7198" s="197" t="s">
        <v>11</v>
      </c>
      <c r="F7198" s="196" t="s">
        <v>11</v>
      </c>
      <c r="G7198" s="196">
        <v>97647</v>
      </c>
      <c r="H7198" s="196" t="s">
        <v>7459</v>
      </c>
      <c r="I7198" s="196" t="s">
        <v>19</v>
      </c>
      <c r="J7198" s="196" t="s">
        <v>62</v>
      </c>
      <c r="K7198" s="197">
        <v>4.7300000000000004</v>
      </c>
      <c r="L7198" s="196" t="s">
        <v>63</v>
      </c>
      <c r="M7198"/>
    </row>
    <row r="7199" spans="1:13" ht="13.5" hidden="1" x14ac:dyDescent="0.25">
      <c r="A7199" s="196" t="s">
        <v>7431</v>
      </c>
      <c r="B7199" s="196" t="s">
        <v>7432</v>
      </c>
      <c r="C7199" s="196" t="s">
        <v>7433</v>
      </c>
      <c r="D7199" s="196" t="s">
        <v>7434</v>
      </c>
      <c r="E7199" s="197" t="s">
        <v>11</v>
      </c>
      <c r="F7199" s="196" t="s">
        <v>11</v>
      </c>
      <c r="G7199" s="196">
        <v>97648</v>
      </c>
      <c r="H7199" s="196" t="s">
        <v>7460</v>
      </c>
      <c r="I7199" s="196" t="s">
        <v>19</v>
      </c>
      <c r="J7199" s="196" t="s">
        <v>62</v>
      </c>
      <c r="K7199" s="197">
        <v>2.72</v>
      </c>
      <c r="L7199" s="196" t="s">
        <v>63</v>
      </c>
      <c r="M7199"/>
    </row>
    <row r="7200" spans="1:13" ht="13.5" hidden="1" x14ac:dyDescent="0.25">
      <c r="A7200" s="196" t="s">
        <v>7431</v>
      </c>
      <c r="B7200" s="196" t="s">
        <v>7432</v>
      </c>
      <c r="C7200" s="196" t="s">
        <v>7433</v>
      </c>
      <c r="D7200" s="196" t="s">
        <v>7434</v>
      </c>
      <c r="E7200" s="197" t="s">
        <v>11</v>
      </c>
      <c r="F7200" s="196" t="s">
        <v>11</v>
      </c>
      <c r="G7200" s="196">
        <v>97649</v>
      </c>
      <c r="H7200" s="196" t="s">
        <v>7461</v>
      </c>
      <c r="I7200" s="196" t="s">
        <v>19</v>
      </c>
      <c r="J7200" s="196" t="s">
        <v>62</v>
      </c>
      <c r="K7200" s="197">
        <v>5.77</v>
      </c>
      <c r="L7200" s="196" t="s">
        <v>63</v>
      </c>
      <c r="M7200"/>
    </row>
    <row r="7201" spans="1:13" ht="13.5" hidden="1" x14ac:dyDescent="0.25">
      <c r="A7201" s="196" t="s">
        <v>7431</v>
      </c>
      <c r="B7201" s="196" t="s">
        <v>7432</v>
      </c>
      <c r="C7201" s="196" t="s">
        <v>7433</v>
      </c>
      <c r="D7201" s="196" t="s">
        <v>7434</v>
      </c>
      <c r="E7201" s="197" t="s">
        <v>11</v>
      </c>
      <c r="F7201" s="196" t="s">
        <v>11</v>
      </c>
      <c r="G7201" s="196">
        <v>97650</v>
      </c>
      <c r="H7201" s="196" t="s">
        <v>7462</v>
      </c>
      <c r="I7201" s="196" t="s">
        <v>19</v>
      </c>
      <c r="J7201" s="196" t="s">
        <v>62</v>
      </c>
      <c r="K7201" s="197">
        <v>10.210000000000001</v>
      </c>
      <c r="L7201" s="196" t="s">
        <v>63</v>
      </c>
      <c r="M7201"/>
    </row>
    <row r="7202" spans="1:13" ht="13.5" hidden="1" x14ac:dyDescent="0.25">
      <c r="A7202" s="196" t="s">
        <v>7431</v>
      </c>
      <c r="B7202" s="196" t="s">
        <v>7432</v>
      </c>
      <c r="C7202" s="196" t="s">
        <v>7433</v>
      </c>
      <c r="D7202" s="196" t="s">
        <v>7434</v>
      </c>
      <c r="E7202" s="197" t="s">
        <v>11</v>
      </c>
      <c r="F7202" s="196" t="s">
        <v>11</v>
      </c>
      <c r="G7202" s="196">
        <v>97651</v>
      </c>
      <c r="H7202" s="196" t="s">
        <v>7463</v>
      </c>
      <c r="I7202" s="196" t="s">
        <v>96</v>
      </c>
      <c r="J7202" s="196" t="s">
        <v>62</v>
      </c>
      <c r="K7202" s="197">
        <v>111.18</v>
      </c>
      <c r="L7202" s="196" t="s">
        <v>63</v>
      </c>
      <c r="M7202"/>
    </row>
    <row r="7203" spans="1:13" ht="13.5" hidden="1" x14ac:dyDescent="0.25">
      <c r="A7203" s="196" t="s">
        <v>7431</v>
      </c>
      <c r="B7203" s="196" t="s">
        <v>7432</v>
      </c>
      <c r="C7203" s="196" t="s">
        <v>7433</v>
      </c>
      <c r="D7203" s="196" t="s">
        <v>7434</v>
      </c>
      <c r="E7203" s="197" t="s">
        <v>11</v>
      </c>
      <c r="F7203" s="196" t="s">
        <v>11</v>
      </c>
      <c r="G7203" s="196">
        <v>97652</v>
      </c>
      <c r="H7203" s="196" t="s">
        <v>7464</v>
      </c>
      <c r="I7203" s="196" t="s">
        <v>96</v>
      </c>
      <c r="J7203" s="196" t="s">
        <v>62</v>
      </c>
      <c r="K7203" s="197">
        <v>252.06</v>
      </c>
      <c r="L7203" s="196" t="s">
        <v>63</v>
      </c>
      <c r="M7203"/>
    </row>
    <row r="7204" spans="1:13" ht="13.5" hidden="1" x14ac:dyDescent="0.25">
      <c r="A7204" s="196" t="s">
        <v>7431</v>
      </c>
      <c r="B7204" s="196" t="s">
        <v>7432</v>
      </c>
      <c r="C7204" s="196" t="s">
        <v>7433</v>
      </c>
      <c r="D7204" s="196" t="s">
        <v>7434</v>
      </c>
      <c r="E7204" s="197" t="s">
        <v>11</v>
      </c>
      <c r="F7204" s="196" t="s">
        <v>11</v>
      </c>
      <c r="G7204" s="196">
        <v>97653</v>
      </c>
      <c r="H7204" s="196" t="s">
        <v>7465</v>
      </c>
      <c r="I7204" s="196" t="s">
        <v>96</v>
      </c>
      <c r="J7204" s="196" t="s">
        <v>62</v>
      </c>
      <c r="K7204" s="197">
        <v>152.09</v>
      </c>
      <c r="L7204" s="196" t="s">
        <v>63</v>
      </c>
      <c r="M7204"/>
    </row>
    <row r="7205" spans="1:13" ht="13.5" hidden="1" x14ac:dyDescent="0.25">
      <c r="A7205" s="196" t="s">
        <v>7431</v>
      </c>
      <c r="B7205" s="196" t="s">
        <v>7432</v>
      </c>
      <c r="C7205" s="196" t="s">
        <v>7433</v>
      </c>
      <c r="D7205" s="196" t="s">
        <v>7434</v>
      </c>
      <c r="E7205" s="197" t="s">
        <v>11</v>
      </c>
      <c r="F7205" s="196" t="s">
        <v>11</v>
      </c>
      <c r="G7205" s="196">
        <v>97654</v>
      </c>
      <c r="H7205" s="196" t="s">
        <v>7466</v>
      </c>
      <c r="I7205" s="196" t="s">
        <v>96</v>
      </c>
      <c r="J7205" s="196" t="s">
        <v>62</v>
      </c>
      <c r="K7205" s="197">
        <v>198.2</v>
      </c>
      <c r="L7205" s="196" t="s">
        <v>63</v>
      </c>
      <c r="M7205"/>
    </row>
    <row r="7206" spans="1:13" ht="13.5" hidden="1" x14ac:dyDescent="0.25">
      <c r="A7206" s="196" t="s">
        <v>7431</v>
      </c>
      <c r="B7206" s="196" t="s">
        <v>7432</v>
      </c>
      <c r="C7206" s="196" t="s">
        <v>7433</v>
      </c>
      <c r="D7206" s="196" t="s">
        <v>7434</v>
      </c>
      <c r="E7206" s="197" t="s">
        <v>11</v>
      </c>
      <c r="F7206" s="196" t="s">
        <v>11</v>
      </c>
      <c r="G7206" s="196">
        <v>97655</v>
      </c>
      <c r="H7206" s="196" t="s">
        <v>7467</v>
      </c>
      <c r="I7206" s="196" t="s">
        <v>19</v>
      </c>
      <c r="J7206" s="196" t="s">
        <v>62</v>
      </c>
      <c r="K7206" s="197">
        <v>41.57</v>
      </c>
      <c r="L7206" s="196" t="s">
        <v>63</v>
      </c>
      <c r="M7206"/>
    </row>
    <row r="7207" spans="1:13" ht="13.5" hidden="1" x14ac:dyDescent="0.25">
      <c r="A7207" s="196" t="s">
        <v>7431</v>
      </c>
      <c r="B7207" s="196" t="s">
        <v>7432</v>
      </c>
      <c r="C7207" s="196" t="s">
        <v>7433</v>
      </c>
      <c r="D7207" s="196" t="s">
        <v>7434</v>
      </c>
      <c r="E7207" s="197" t="s">
        <v>11</v>
      </c>
      <c r="F7207" s="196" t="s">
        <v>11</v>
      </c>
      <c r="G7207" s="196">
        <v>97656</v>
      </c>
      <c r="H7207" s="196" t="s">
        <v>7468</v>
      </c>
      <c r="I7207" s="196" t="s">
        <v>96</v>
      </c>
      <c r="J7207" s="196" t="s">
        <v>62</v>
      </c>
      <c r="K7207" s="197">
        <v>387.8</v>
      </c>
      <c r="L7207" s="196" t="s">
        <v>63</v>
      </c>
      <c r="M7207"/>
    </row>
    <row r="7208" spans="1:13" ht="13.5" hidden="1" x14ac:dyDescent="0.25">
      <c r="A7208" s="196" t="s">
        <v>7431</v>
      </c>
      <c r="B7208" s="196" t="s">
        <v>7432</v>
      </c>
      <c r="C7208" s="196" t="s">
        <v>7433</v>
      </c>
      <c r="D7208" s="196" t="s">
        <v>7434</v>
      </c>
      <c r="E7208" s="197" t="s">
        <v>11</v>
      </c>
      <c r="F7208" s="196" t="s">
        <v>11</v>
      </c>
      <c r="G7208" s="196">
        <v>97657</v>
      </c>
      <c r="H7208" s="196" t="s">
        <v>7469</v>
      </c>
      <c r="I7208" s="196" t="s">
        <v>96</v>
      </c>
      <c r="J7208" s="196" t="s">
        <v>62</v>
      </c>
      <c r="K7208" s="197">
        <v>768.63</v>
      </c>
      <c r="L7208" s="196" t="s">
        <v>63</v>
      </c>
      <c r="M7208"/>
    </row>
    <row r="7209" spans="1:13" ht="13.5" hidden="1" x14ac:dyDescent="0.25">
      <c r="A7209" s="196" t="s">
        <v>7431</v>
      </c>
      <c r="B7209" s="196" t="s">
        <v>7432</v>
      </c>
      <c r="C7209" s="196" t="s">
        <v>7433</v>
      </c>
      <c r="D7209" s="196" t="s">
        <v>7434</v>
      </c>
      <c r="E7209" s="197" t="s">
        <v>11</v>
      </c>
      <c r="F7209" s="196" t="s">
        <v>11</v>
      </c>
      <c r="G7209" s="196">
        <v>97658</v>
      </c>
      <c r="H7209" s="196" t="s">
        <v>7470</v>
      </c>
      <c r="I7209" s="196" t="s">
        <v>96</v>
      </c>
      <c r="J7209" s="196" t="s">
        <v>62</v>
      </c>
      <c r="K7209" s="197">
        <v>242.15</v>
      </c>
      <c r="L7209" s="196" t="s">
        <v>63</v>
      </c>
      <c r="M7209"/>
    </row>
    <row r="7210" spans="1:13" ht="13.5" hidden="1" x14ac:dyDescent="0.25">
      <c r="A7210" s="196" t="s">
        <v>7431</v>
      </c>
      <c r="B7210" s="196" t="s">
        <v>7432</v>
      </c>
      <c r="C7210" s="196" t="s">
        <v>7433</v>
      </c>
      <c r="D7210" s="196" t="s">
        <v>7434</v>
      </c>
      <c r="E7210" s="197" t="s">
        <v>11</v>
      </c>
      <c r="F7210" s="196" t="s">
        <v>11</v>
      </c>
      <c r="G7210" s="196">
        <v>97659</v>
      </c>
      <c r="H7210" s="196" t="s">
        <v>7471</v>
      </c>
      <c r="I7210" s="196" t="s">
        <v>96</v>
      </c>
      <c r="J7210" s="196" t="s">
        <v>62</v>
      </c>
      <c r="K7210" s="197">
        <v>344.15</v>
      </c>
      <c r="L7210" s="196" t="s">
        <v>63</v>
      </c>
      <c r="M7210"/>
    </row>
    <row r="7211" spans="1:13" ht="13.5" hidden="1" x14ac:dyDescent="0.25">
      <c r="A7211" s="196" t="s">
        <v>7431</v>
      </c>
      <c r="B7211" s="196" t="s">
        <v>7432</v>
      </c>
      <c r="C7211" s="196" t="s">
        <v>7433</v>
      </c>
      <c r="D7211" s="196" t="s">
        <v>7434</v>
      </c>
      <c r="E7211" s="197" t="s">
        <v>11</v>
      </c>
      <c r="F7211" s="196" t="s">
        <v>11</v>
      </c>
      <c r="G7211" s="196">
        <v>97660</v>
      </c>
      <c r="H7211" s="196" t="s">
        <v>7472</v>
      </c>
      <c r="I7211" s="196" t="s">
        <v>96</v>
      </c>
      <c r="J7211" s="196" t="s">
        <v>595</v>
      </c>
      <c r="K7211" s="197">
        <v>0.95</v>
      </c>
      <c r="L7211" s="196" t="s">
        <v>63</v>
      </c>
      <c r="M7211"/>
    </row>
    <row r="7212" spans="1:13" ht="13.5" hidden="1" x14ac:dyDescent="0.25">
      <c r="A7212" s="196" t="s">
        <v>7431</v>
      </c>
      <c r="B7212" s="196" t="s">
        <v>7432</v>
      </c>
      <c r="C7212" s="196" t="s">
        <v>7433</v>
      </c>
      <c r="D7212" s="196" t="s">
        <v>7434</v>
      </c>
      <c r="E7212" s="197" t="s">
        <v>11</v>
      </c>
      <c r="F7212" s="196" t="s">
        <v>11</v>
      </c>
      <c r="G7212" s="196">
        <v>97661</v>
      </c>
      <c r="H7212" s="196" t="s">
        <v>7473</v>
      </c>
      <c r="I7212" s="196" t="s">
        <v>9</v>
      </c>
      <c r="J7212" s="196" t="s">
        <v>595</v>
      </c>
      <c r="K7212" s="197">
        <v>1.02</v>
      </c>
      <c r="L7212" s="196" t="s">
        <v>63</v>
      </c>
      <c r="M7212"/>
    </row>
    <row r="7213" spans="1:13" ht="13.5" hidden="1" x14ac:dyDescent="0.25">
      <c r="A7213" s="196" t="s">
        <v>7431</v>
      </c>
      <c r="B7213" s="196" t="s">
        <v>7432</v>
      </c>
      <c r="C7213" s="196" t="s">
        <v>7433</v>
      </c>
      <c r="D7213" s="196" t="s">
        <v>7434</v>
      </c>
      <c r="E7213" s="197" t="s">
        <v>11</v>
      </c>
      <c r="F7213" s="196" t="s">
        <v>11</v>
      </c>
      <c r="G7213" s="196">
        <v>97662</v>
      </c>
      <c r="H7213" s="196" t="s">
        <v>7474</v>
      </c>
      <c r="I7213" s="196" t="s">
        <v>9</v>
      </c>
      <c r="J7213" s="196" t="s">
        <v>595</v>
      </c>
      <c r="K7213" s="197">
        <v>0.7</v>
      </c>
      <c r="L7213" s="196" t="s">
        <v>63</v>
      </c>
      <c r="M7213"/>
    </row>
    <row r="7214" spans="1:13" ht="13.5" hidden="1" x14ac:dyDescent="0.25">
      <c r="A7214" s="196" t="s">
        <v>7431</v>
      </c>
      <c r="B7214" s="196" t="s">
        <v>7432</v>
      </c>
      <c r="C7214" s="196" t="s">
        <v>7433</v>
      </c>
      <c r="D7214" s="196" t="s">
        <v>7434</v>
      </c>
      <c r="E7214" s="197" t="s">
        <v>11</v>
      </c>
      <c r="F7214" s="196" t="s">
        <v>11</v>
      </c>
      <c r="G7214" s="196">
        <v>97663</v>
      </c>
      <c r="H7214" s="196" t="s">
        <v>7475</v>
      </c>
      <c r="I7214" s="196" t="s">
        <v>96</v>
      </c>
      <c r="J7214" s="196" t="s">
        <v>595</v>
      </c>
      <c r="K7214" s="197">
        <v>17.41</v>
      </c>
      <c r="L7214" s="196" t="s">
        <v>63</v>
      </c>
      <c r="M7214"/>
    </row>
    <row r="7215" spans="1:13" ht="13.5" hidden="1" x14ac:dyDescent="0.25">
      <c r="A7215" s="196" t="s">
        <v>7431</v>
      </c>
      <c r="B7215" s="196" t="s">
        <v>7432</v>
      </c>
      <c r="C7215" s="196" t="s">
        <v>7433</v>
      </c>
      <c r="D7215" s="196" t="s">
        <v>7434</v>
      </c>
      <c r="E7215" s="197" t="s">
        <v>11</v>
      </c>
      <c r="F7215" s="196" t="s">
        <v>11</v>
      </c>
      <c r="G7215" s="196">
        <v>97664</v>
      </c>
      <c r="H7215" s="196" t="s">
        <v>7476</v>
      </c>
      <c r="I7215" s="196" t="s">
        <v>96</v>
      </c>
      <c r="J7215" s="196" t="s">
        <v>595</v>
      </c>
      <c r="K7215" s="197">
        <v>2.17</v>
      </c>
      <c r="L7215" s="196" t="s">
        <v>63</v>
      </c>
      <c r="M7215"/>
    </row>
    <row r="7216" spans="1:13" ht="13.5" hidden="1" x14ac:dyDescent="0.25">
      <c r="A7216" s="196" t="s">
        <v>7431</v>
      </c>
      <c r="B7216" s="196" t="s">
        <v>7432</v>
      </c>
      <c r="C7216" s="196" t="s">
        <v>7433</v>
      </c>
      <c r="D7216" s="196" t="s">
        <v>7434</v>
      </c>
      <c r="E7216" s="197" t="s">
        <v>11</v>
      </c>
      <c r="F7216" s="196" t="s">
        <v>11</v>
      </c>
      <c r="G7216" s="196">
        <v>97665</v>
      </c>
      <c r="H7216" s="196" t="s">
        <v>7477</v>
      </c>
      <c r="I7216" s="196" t="s">
        <v>96</v>
      </c>
      <c r="J7216" s="196" t="s">
        <v>595</v>
      </c>
      <c r="K7216" s="197">
        <v>2.58</v>
      </c>
      <c r="L7216" s="196" t="s">
        <v>63</v>
      </c>
      <c r="M7216"/>
    </row>
    <row r="7217" spans="1:13" ht="13.5" hidden="1" x14ac:dyDescent="0.25">
      <c r="A7217" s="196" t="s">
        <v>7431</v>
      </c>
      <c r="B7217" s="196" t="s">
        <v>7432</v>
      </c>
      <c r="C7217" s="196" t="s">
        <v>7433</v>
      </c>
      <c r="D7217" s="196" t="s">
        <v>7434</v>
      </c>
      <c r="E7217" s="197" t="s">
        <v>11</v>
      </c>
      <c r="F7217" s="196" t="s">
        <v>11</v>
      </c>
      <c r="G7217" s="196">
        <v>97666</v>
      </c>
      <c r="H7217" s="196" t="s">
        <v>7478</v>
      </c>
      <c r="I7217" s="196" t="s">
        <v>96</v>
      </c>
      <c r="J7217" s="196" t="s">
        <v>595</v>
      </c>
      <c r="K7217" s="197">
        <v>12.7</v>
      </c>
      <c r="L7217" s="196" t="s">
        <v>63</v>
      </c>
      <c r="M7217"/>
    </row>
    <row r="7218" spans="1:13" ht="13.5" hidden="1" x14ac:dyDescent="0.25">
      <c r="A7218" s="196" t="s">
        <v>7431</v>
      </c>
      <c r="B7218" s="196" t="s">
        <v>7432</v>
      </c>
      <c r="C7218" s="196" t="s">
        <v>7433</v>
      </c>
      <c r="D7218" s="196" t="s">
        <v>7434</v>
      </c>
      <c r="E7218" s="197" t="s">
        <v>11</v>
      </c>
      <c r="F7218" s="196" t="s">
        <v>11</v>
      </c>
      <c r="G7218" s="196">
        <v>104789</v>
      </c>
      <c r="H7218" s="196" t="s">
        <v>7479</v>
      </c>
      <c r="I7218" s="196" t="s">
        <v>15</v>
      </c>
      <c r="J7218" s="196" t="s">
        <v>595</v>
      </c>
      <c r="K7218" s="197">
        <v>268.51</v>
      </c>
      <c r="L7218" s="196" t="s">
        <v>63</v>
      </c>
      <c r="M7218"/>
    </row>
    <row r="7219" spans="1:13" ht="13.5" hidden="1" x14ac:dyDescent="0.25">
      <c r="A7219" s="196" t="s">
        <v>7431</v>
      </c>
      <c r="B7219" s="196" t="s">
        <v>7432</v>
      </c>
      <c r="C7219" s="196" t="s">
        <v>7433</v>
      </c>
      <c r="D7219" s="196" t="s">
        <v>7434</v>
      </c>
      <c r="E7219" s="197" t="s">
        <v>11</v>
      </c>
      <c r="F7219" s="196" t="s">
        <v>11</v>
      </c>
      <c r="G7219" s="196">
        <v>104790</v>
      </c>
      <c r="H7219" s="196" t="s">
        <v>7480</v>
      </c>
      <c r="I7219" s="196" t="s">
        <v>15</v>
      </c>
      <c r="J7219" s="196" t="s">
        <v>62</v>
      </c>
      <c r="K7219" s="197">
        <v>124.92</v>
      </c>
      <c r="L7219" s="196" t="s">
        <v>63</v>
      </c>
      <c r="M7219"/>
    </row>
    <row r="7220" spans="1:13" ht="13.5" hidden="1" x14ac:dyDescent="0.25">
      <c r="A7220" s="196" t="s">
        <v>7431</v>
      </c>
      <c r="B7220" s="196" t="s">
        <v>7432</v>
      </c>
      <c r="C7220" s="196" t="s">
        <v>7433</v>
      </c>
      <c r="D7220" s="196" t="s">
        <v>7434</v>
      </c>
      <c r="E7220" s="197" t="s">
        <v>11</v>
      </c>
      <c r="F7220" s="196" t="s">
        <v>11</v>
      </c>
      <c r="G7220" s="196">
        <v>104791</v>
      </c>
      <c r="H7220" s="196" t="s">
        <v>7481</v>
      </c>
      <c r="I7220" s="196" t="s">
        <v>19</v>
      </c>
      <c r="J7220" s="196" t="s">
        <v>62</v>
      </c>
      <c r="K7220" s="197">
        <v>7.53</v>
      </c>
      <c r="L7220" s="196" t="s">
        <v>63</v>
      </c>
      <c r="M7220"/>
    </row>
    <row r="7221" spans="1:13" ht="13.5" hidden="1" x14ac:dyDescent="0.25">
      <c r="A7221" s="196" t="s">
        <v>7431</v>
      </c>
      <c r="B7221" s="196" t="s">
        <v>7432</v>
      </c>
      <c r="C7221" s="196" t="s">
        <v>7433</v>
      </c>
      <c r="D7221" s="196" t="s">
        <v>7434</v>
      </c>
      <c r="E7221" s="197" t="s">
        <v>11</v>
      </c>
      <c r="F7221" s="196" t="s">
        <v>11</v>
      </c>
      <c r="G7221" s="196">
        <v>104792</v>
      </c>
      <c r="H7221" s="196" t="s">
        <v>7482</v>
      </c>
      <c r="I7221" s="196" t="s">
        <v>9</v>
      </c>
      <c r="J7221" s="196" t="s">
        <v>595</v>
      </c>
      <c r="K7221" s="197">
        <v>0.56000000000000005</v>
      </c>
      <c r="L7221" s="196" t="s">
        <v>63</v>
      </c>
      <c r="M7221"/>
    </row>
    <row r="7222" spans="1:13" ht="13.5" hidden="1" x14ac:dyDescent="0.25">
      <c r="A7222" s="196" t="s">
        <v>7431</v>
      </c>
      <c r="B7222" s="196" t="s">
        <v>7432</v>
      </c>
      <c r="C7222" s="196" t="s">
        <v>7433</v>
      </c>
      <c r="D7222" s="196" t="s">
        <v>7434</v>
      </c>
      <c r="E7222" s="197" t="s">
        <v>11</v>
      </c>
      <c r="F7222" s="196" t="s">
        <v>11</v>
      </c>
      <c r="G7222" s="196">
        <v>104793</v>
      </c>
      <c r="H7222" s="196" t="s">
        <v>7483</v>
      </c>
      <c r="I7222" s="196" t="s">
        <v>9</v>
      </c>
      <c r="J7222" s="196" t="s">
        <v>595</v>
      </c>
      <c r="K7222" s="197">
        <v>0.77</v>
      </c>
      <c r="L7222" s="196" t="s">
        <v>63</v>
      </c>
      <c r="M7222"/>
    </row>
    <row r="7223" spans="1:13" ht="13.5" hidden="1" x14ac:dyDescent="0.25">
      <c r="A7223" s="196" t="s">
        <v>7431</v>
      </c>
      <c r="B7223" s="196" t="s">
        <v>7432</v>
      </c>
      <c r="C7223" s="196" t="s">
        <v>7433</v>
      </c>
      <c r="D7223" s="196" t="s">
        <v>7434</v>
      </c>
      <c r="E7223" s="197" t="s">
        <v>11</v>
      </c>
      <c r="F7223" s="196" t="s">
        <v>11</v>
      </c>
      <c r="G7223" s="196">
        <v>104794</v>
      </c>
      <c r="H7223" s="196" t="s">
        <v>7484</v>
      </c>
      <c r="I7223" s="196" t="s">
        <v>9</v>
      </c>
      <c r="J7223" s="196" t="s">
        <v>595</v>
      </c>
      <c r="K7223" s="197">
        <v>1.38</v>
      </c>
      <c r="L7223" s="196" t="s">
        <v>63</v>
      </c>
      <c r="M7223"/>
    </row>
    <row r="7224" spans="1:13" ht="13.5" hidden="1" x14ac:dyDescent="0.25">
      <c r="A7224" s="196" t="s">
        <v>7431</v>
      </c>
      <c r="B7224" s="196" t="s">
        <v>7432</v>
      </c>
      <c r="C7224" s="196" t="s">
        <v>7433</v>
      </c>
      <c r="D7224" s="196" t="s">
        <v>7434</v>
      </c>
      <c r="E7224" s="197" t="s">
        <v>11</v>
      </c>
      <c r="F7224" s="196" t="s">
        <v>11</v>
      </c>
      <c r="G7224" s="196">
        <v>104795</v>
      </c>
      <c r="H7224" s="196" t="s">
        <v>7485</v>
      </c>
      <c r="I7224" s="196" t="s">
        <v>9</v>
      </c>
      <c r="J7224" s="196" t="s">
        <v>595</v>
      </c>
      <c r="K7224" s="197">
        <v>1.93</v>
      </c>
      <c r="L7224" s="196" t="s">
        <v>63</v>
      </c>
      <c r="M7224"/>
    </row>
    <row r="7225" spans="1:13" ht="13.5" hidden="1" x14ac:dyDescent="0.25">
      <c r="A7225" s="196" t="s">
        <v>7431</v>
      </c>
      <c r="B7225" s="196" t="s">
        <v>7432</v>
      </c>
      <c r="C7225" s="196" t="s">
        <v>7433</v>
      </c>
      <c r="D7225" s="196" t="s">
        <v>7434</v>
      </c>
      <c r="E7225" s="197" t="s">
        <v>11</v>
      </c>
      <c r="F7225" s="196" t="s">
        <v>11</v>
      </c>
      <c r="G7225" s="196">
        <v>104796</v>
      </c>
      <c r="H7225" s="196" t="s">
        <v>7486</v>
      </c>
      <c r="I7225" s="196" t="s">
        <v>9</v>
      </c>
      <c r="J7225" s="196" t="s">
        <v>62</v>
      </c>
      <c r="K7225" s="197">
        <v>16.62</v>
      </c>
      <c r="L7225" s="196" t="s">
        <v>63</v>
      </c>
      <c r="M7225"/>
    </row>
    <row r="7226" spans="1:13" ht="13.5" hidden="1" x14ac:dyDescent="0.25">
      <c r="A7226" s="196" t="s">
        <v>7431</v>
      </c>
      <c r="B7226" s="196" t="s">
        <v>7432</v>
      </c>
      <c r="C7226" s="196" t="s">
        <v>7433</v>
      </c>
      <c r="D7226" s="196" t="s">
        <v>7434</v>
      </c>
      <c r="E7226" s="197" t="s">
        <v>11</v>
      </c>
      <c r="F7226" s="196" t="s">
        <v>11</v>
      </c>
      <c r="G7226" s="196">
        <v>104797</v>
      </c>
      <c r="H7226" s="196" t="s">
        <v>7487</v>
      </c>
      <c r="I7226" s="196" t="s">
        <v>9</v>
      </c>
      <c r="J7226" s="196" t="s">
        <v>62</v>
      </c>
      <c r="K7226" s="197">
        <v>20.76</v>
      </c>
      <c r="L7226" s="196" t="s">
        <v>63</v>
      </c>
      <c r="M7226"/>
    </row>
    <row r="7227" spans="1:13" ht="13.5" hidden="1" x14ac:dyDescent="0.25">
      <c r="A7227" s="196" t="s">
        <v>7431</v>
      </c>
      <c r="B7227" s="196" t="s">
        <v>7432</v>
      </c>
      <c r="C7227" s="196" t="s">
        <v>7433</v>
      </c>
      <c r="D7227" s="196" t="s">
        <v>7434</v>
      </c>
      <c r="E7227" s="197" t="s">
        <v>11</v>
      </c>
      <c r="F7227" s="196" t="s">
        <v>11</v>
      </c>
      <c r="G7227" s="196">
        <v>104798</v>
      </c>
      <c r="H7227" s="196" t="s">
        <v>7488</v>
      </c>
      <c r="I7227" s="196" t="s">
        <v>96</v>
      </c>
      <c r="J7227" s="196" t="s">
        <v>62</v>
      </c>
      <c r="K7227" s="197">
        <v>17.98</v>
      </c>
      <c r="L7227" s="196" t="s">
        <v>63</v>
      </c>
      <c r="M7227"/>
    </row>
    <row r="7228" spans="1:13" ht="13.5" hidden="1" x14ac:dyDescent="0.25">
      <c r="A7228" s="196" t="s">
        <v>7431</v>
      </c>
      <c r="B7228" s="196" t="s">
        <v>7432</v>
      </c>
      <c r="C7228" s="196" t="s">
        <v>7433</v>
      </c>
      <c r="D7228" s="196" t="s">
        <v>7434</v>
      </c>
      <c r="E7228" s="197" t="s">
        <v>11</v>
      </c>
      <c r="F7228" s="196" t="s">
        <v>11</v>
      </c>
      <c r="G7228" s="196">
        <v>104799</v>
      </c>
      <c r="H7228" s="196" t="s">
        <v>7489</v>
      </c>
      <c r="I7228" s="196" t="s">
        <v>19</v>
      </c>
      <c r="J7228" s="196" t="s">
        <v>62</v>
      </c>
      <c r="K7228" s="197">
        <v>14.11</v>
      </c>
      <c r="L7228" s="196" t="s">
        <v>63</v>
      </c>
      <c r="M7228"/>
    </row>
    <row r="7229" spans="1:13" ht="13.5" hidden="1" x14ac:dyDescent="0.25">
      <c r="A7229" s="196" t="s">
        <v>7431</v>
      </c>
      <c r="B7229" s="196" t="s">
        <v>7432</v>
      </c>
      <c r="C7229" s="196" t="s">
        <v>7433</v>
      </c>
      <c r="D7229" s="196" t="s">
        <v>7434</v>
      </c>
      <c r="E7229" s="197" t="s">
        <v>11</v>
      </c>
      <c r="F7229" s="196" t="s">
        <v>11</v>
      </c>
      <c r="G7229" s="196">
        <v>104800</v>
      </c>
      <c r="H7229" s="196" t="s">
        <v>7490</v>
      </c>
      <c r="I7229" s="196" t="s">
        <v>9</v>
      </c>
      <c r="J7229" s="196" t="s">
        <v>595</v>
      </c>
      <c r="K7229" s="197">
        <v>12.07</v>
      </c>
      <c r="L7229" s="196" t="s">
        <v>63</v>
      </c>
      <c r="M7229"/>
    </row>
    <row r="7230" spans="1:13" ht="13.5" hidden="1" x14ac:dyDescent="0.25">
      <c r="A7230" s="196" t="s">
        <v>7431</v>
      </c>
      <c r="B7230" s="196" t="s">
        <v>7432</v>
      </c>
      <c r="C7230" s="196" t="s">
        <v>7433</v>
      </c>
      <c r="D7230" s="196" t="s">
        <v>7434</v>
      </c>
      <c r="E7230" s="197" t="s">
        <v>11</v>
      </c>
      <c r="F7230" s="196" t="s">
        <v>11</v>
      </c>
      <c r="G7230" s="196">
        <v>104801</v>
      </c>
      <c r="H7230" s="196" t="s">
        <v>7491</v>
      </c>
      <c r="I7230" s="196" t="s">
        <v>19</v>
      </c>
      <c r="J7230" s="196" t="s">
        <v>62</v>
      </c>
      <c r="K7230" s="197">
        <v>18.52</v>
      </c>
      <c r="L7230" s="196" t="s">
        <v>63</v>
      </c>
      <c r="M7230"/>
    </row>
    <row r="7231" spans="1:13" ht="13.5" hidden="1" x14ac:dyDescent="0.25">
      <c r="A7231" s="196" t="s">
        <v>7431</v>
      </c>
      <c r="B7231" s="196" t="s">
        <v>7432</v>
      </c>
      <c r="C7231" s="196" t="s">
        <v>7433</v>
      </c>
      <c r="D7231" s="196" t="s">
        <v>7434</v>
      </c>
      <c r="E7231" s="197" t="s">
        <v>11</v>
      </c>
      <c r="F7231" s="196" t="s">
        <v>11</v>
      </c>
      <c r="G7231" s="196">
        <v>104802</v>
      </c>
      <c r="H7231" s="196" t="s">
        <v>7492</v>
      </c>
      <c r="I7231" s="196" t="s">
        <v>19</v>
      </c>
      <c r="J7231" s="196" t="s">
        <v>62</v>
      </c>
      <c r="K7231" s="197">
        <v>12.32</v>
      </c>
      <c r="L7231" s="196" t="s">
        <v>63</v>
      </c>
      <c r="M7231"/>
    </row>
    <row r="7232" spans="1:13" ht="13.5" hidden="1" x14ac:dyDescent="0.25">
      <c r="A7232" s="196" t="s">
        <v>7431</v>
      </c>
      <c r="B7232" s="196" t="s">
        <v>7432</v>
      </c>
      <c r="C7232" s="196" t="s">
        <v>7433</v>
      </c>
      <c r="D7232" s="196" t="s">
        <v>7434</v>
      </c>
      <c r="E7232" s="197" t="s">
        <v>11</v>
      </c>
      <c r="F7232" s="196" t="s">
        <v>11</v>
      </c>
      <c r="G7232" s="196">
        <v>104803</v>
      </c>
      <c r="H7232" s="196" t="s">
        <v>7493</v>
      </c>
      <c r="I7232" s="196" t="s">
        <v>9</v>
      </c>
      <c r="J7232" s="196" t="s">
        <v>62</v>
      </c>
      <c r="K7232" s="197">
        <v>6</v>
      </c>
      <c r="L7232" s="196" t="s">
        <v>63</v>
      </c>
      <c r="M7232"/>
    </row>
    <row r="7233" spans="1:13" ht="13.5" hidden="1" x14ac:dyDescent="0.25">
      <c r="A7233" s="196" t="s">
        <v>7494</v>
      </c>
      <c r="B7233" s="196" t="s">
        <v>7495</v>
      </c>
      <c r="C7233" s="196" t="s">
        <v>7496</v>
      </c>
      <c r="D7233" s="196" t="s">
        <v>7497</v>
      </c>
      <c r="E7233" s="197" t="s">
        <v>11</v>
      </c>
      <c r="F7233" s="196" t="s">
        <v>11</v>
      </c>
      <c r="G7233" s="196">
        <v>95967</v>
      </c>
      <c r="H7233" s="196" t="s">
        <v>7498</v>
      </c>
      <c r="I7233" s="196" t="s">
        <v>8</v>
      </c>
      <c r="J7233" s="196" t="s">
        <v>62</v>
      </c>
      <c r="K7233" s="197">
        <v>172.93</v>
      </c>
      <c r="L7233" s="196" t="s">
        <v>63</v>
      </c>
      <c r="M7233"/>
    </row>
    <row r="7234" spans="1:13" ht="13.5" hidden="1" x14ac:dyDescent="0.25">
      <c r="A7234" s="196" t="s">
        <v>7494</v>
      </c>
      <c r="B7234" s="196" t="s">
        <v>7495</v>
      </c>
      <c r="C7234" s="196" t="s">
        <v>7499</v>
      </c>
      <c r="D7234" s="196" t="s">
        <v>7500</v>
      </c>
      <c r="E7234" s="197" t="s">
        <v>11</v>
      </c>
      <c r="F7234" s="196" t="s">
        <v>11</v>
      </c>
      <c r="G7234" s="196">
        <v>99059</v>
      </c>
      <c r="H7234" s="196" t="s">
        <v>7501</v>
      </c>
      <c r="I7234" s="196" t="s">
        <v>9</v>
      </c>
      <c r="J7234" s="196" t="s">
        <v>62</v>
      </c>
      <c r="K7234" s="197">
        <v>74.77</v>
      </c>
      <c r="L7234" s="196" t="s">
        <v>63</v>
      </c>
      <c r="M7234"/>
    </row>
    <row r="7235" spans="1:13" ht="13.5" hidden="1" x14ac:dyDescent="0.25">
      <c r="A7235" s="196" t="s">
        <v>7494</v>
      </c>
      <c r="B7235" s="196" t="s">
        <v>7495</v>
      </c>
      <c r="C7235" s="196" t="s">
        <v>7499</v>
      </c>
      <c r="D7235" s="196" t="s">
        <v>7500</v>
      </c>
      <c r="E7235" s="197" t="s">
        <v>11</v>
      </c>
      <c r="F7235" s="196" t="s">
        <v>11</v>
      </c>
      <c r="G7235" s="196">
        <v>99060</v>
      </c>
      <c r="H7235" s="196" t="s">
        <v>7502</v>
      </c>
      <c r="I7235" s="196" t="s">
        <v>96</v>
      </c>
      <c r="J7235" s="196" t="s">
        <v>62</v>
      </c>
      <c r="K7235" s="197">
        <v>226.58</v>
      </c>
      <c r="L7235" s="196" t="s">
        <v>63</v>
      </c>
      <c r="M7235"/>
    </row>
    <row r="7236" spans="1:13" ht="13.5" hidden="1" x14ac:dyDescent="0.25">
      <c r="A7236" s="196" t="s">
        <v>7494</v>
      </c>
      <c r="B7236" s="196" t="s">
        <v>7495</v>
      </c>
      <c r="C7236" s="196" t="s">
        <v>7499</v>
      </c>
      <c r="D7236" s="196" t="s">
        <v>7500</v>
      </c>
      <c r="E7236" s="197" t="s">
        <v>11</v>
      </c>
      <c r="F7236" s="196" t="s">
        <v>11</v>
      </c>
      <c r="G7236" s="196">
        <v>99061</v>
      </c>
      <c r="H7236" s="196" t="s">
        <v>7503</v>
      </c>
      <c r="I7236" s="196" t="s">
        <v>96</v>
      </c>
      <c r="J7236" s="196" t="s">
        <v>62</v>
      </c>
      <c r="K7236" s="197">
        <v>140.12</v>
      </c>
      <c r="L7236" s="196" t="s">
        <v>63</v>
      </c>
      <c r="M7236"/>
    </row>
    <row r="7237" spans="1:13" ht="13.5" hidden="1" x14ac:dyDescent="0.25">
      <c r="A7237" s="196" t="s">
        <v>7494</v>
      </c>
      <c r="B7237" s="196" t="s">
        <v>7495</v>
      </c>
      <c r="C7237" s="196" t="s">
        <v>7499</v>
      </c>
      <c r="D7237" s="196" t="s">
        <v>7500</v>
      </c>
      <c r="E7237" s="197" t="s">
        <v>11</v>
      </c>
      <c r="F7237" s="196" t="s">
        <v>11</v>
      </c>
      <c r="G7237" s="196">
        <v>99062</v>
      </c>
      <c r="H7237" s="196" t="s">
        <v>7504</v>
      </c>
      <c r="I7237" s="196" t="s">
        <v>96</v>
      </c>
      <c r="J7237" s="196" t="s">
        <v>62</v>
      </c>
      <c r="K7237" s="197">
        <v>2.57</v>
      </c>
      <c r="L7237" s="196" t="s">
        <v>63</v>
      </c>
      <c r="M7237"/>
    </row>
    <row r="7238" spans="1:13" ht="13.5" hidden="1" x14ac:dyDescent="0.25">
      <c r="A7238" s="196" t="s">
        <v>7494</v>
      </c>
      <c r="B7238" s="196" t="s">
        <v>7495</v>
      </c>
      <c r="C7238" s="196" t="s">
        <v>7499</v>
      </c>
      <c r="D7238" s="196" t="s">
        <v>7500</v>
      </c>
      <c r="E7238" s="197" t="s">
        <v>11</v>
      </c>
      <c r="F7238" s="196" t="s">
        <v>11</v>
      </c>
      <c r="G7238" s="196">
        <v>99063</v>
      </c>
      <c r="H7238" s="196" t="s">
        <v>7505</v>
      </c>
      <c r="I7238" s="196" t="s">
        <v>9</v>
      </c>
      <c r="J7238" s="196" t="s">
        <v>62</v>
      </c>
      <c r="K7238" s="197">
        <v>11.19</v>
      </c>
      <c r="L7238" s="196" t="s">
        <v>63</v>
      </c>
      <c r="M7238"/>
    </row>
    <row r="7239" spans="1:13" ht="13.5" hidden="1" x14ac:dyDescent="0.25">
      <c r="A7239" s="196" t="s">
        <v>7494</v>
      </c>
      <c r="B7239" s="196" t="s">
        <v>7495</v>
      </c>
      <c r="C7239" s="196" t="s">
        <v>7499</v>
      </c>
      <c r="D7239" s="196" t="s">
        <v>7500</v>
      </c>
      <c r="E7239" s="197" t="s">
        <v>11</v>
      </c>
      <c r="F7239" s="196" t="s">
        <v>11</v>
      </c>
      <c r="G7239" s="196">
        <v>105007</v>
      </c>
      <c r="H7239" s="196" t="s">
        <v>7506</v>
      </c>
      <c r="I7239" s="196" t="s">
        <v>96</v>
      </c>
      <c r="J7239" s="196" t="s">
        <v>62</v>
      </c>
      <c r="K7239" s="197">
        <v>47.63</v>
      </c>
      <c r="L7239" s="196" t="s">
        <v>63</v>
      </c>
      <c r="M7239"/>
    </row>
    <row r="7240" spans="1:13" ht="13.5" hidden="1" x14ac:dyDescent="0.25">
      <c r="A7240" s="196" t="s">
        <v>7494</v>
      </c>
      <c r="B7240" s="196" t="s">
        <v>7495</v>
      </c>
      <c r="C7240" s="196" t="s">
        <v>7499</v>
      </c>
      <c r="D7240" s="196" t="s">
        <v>7500</v>
      </c>
      <c r="E7240" s="197" t="s">
        <v>11</v>
      </c>
      <c r="F7240" s="196" t="s">
        <v>11</v>
      </c>
      <c r="G7240" s="196">
        <v>105009</v>
      </c>
      <c r="H7240" s="196" t="s">
        <v>7507</v>
      </c>
      <c r="I7240" s="196" t="s">
        <v>9</v>
      </c>
      <c r="J7240" s="196" t="s">
        <v>62</v>
      </c>
      <c r="K7240" s="197">
        <v>92.23</v>
      </c>
      <c r="L7240" s="196" t="s">
        <v>63</v>
      </c>
      <c r="M7240"/>
    </row>
    <row r="7241" spans="1:13" ht="13.5" hidden="1" x14ac:dyDescent="0.25">
      <c r="A7241" s="196" t="s">
        <v>7494</v>
      </c>
      <c r="B7241" s="196" t="s">
        <v>7495</v>
      </c>
      <c r="C7241" s="196" t="s">
        <v>7499</v>
      </c>
      <c r="D7241" s="196" t="s">
        <v>7500</v>
      </c>
      <c r="E7241" s="197" t="s">
        <v>11</v>
      </c>
      <c r="F7241" s="196" t="s">
        <v>11</v>
      </c>
      <c r="G7241" s="196">
        <v>105011</v>
      </c>
      <c r="H7241" s="196" t="s">
        <v>7508</v>
      </c>
      <c r="I7241" s="196" t="s">
        <v>9</v>
      </c>
      <c r="J7241" s="196" t="s">
        <v>62</v>
      </c>
      <c r="K7241" s="197">
        <v>0.66</v>
      </c>
      <c r="L7241" s="196" t="s">
        <v>63</v>
      </c>
      <c r="M7241"/>
    </row>
    <row r="7242" spans="1:13" ht="13.5" hidden="1" x14ac:dyDescent="0.25">
      <c r="A7242" s="196" t="s">
        <v>7509</v>
      </c>
      <c r="B7242" s="196" t="s">
        <v>7510</v>
      </c>
      <c r="C7242" s="196" t="s">
        <v>7511</v>
      </c>
      <c r="D7242" s="196" t="s">
        <v>7512</v>
      </c>
      <c r="E7242" s="197" t="s">
        <v>11</v>
      </c>
      <c r="F7242" s="196" t="s">
        <v>11</v>
      </c>
      <c r="G7242" s="196">
        <v>93588</v>
      </c>
      <c r="H7242" s="196" t="s">
        <v>7513</v>
      </c>
      <c r="I7242" s="196" t="s">
        <v>16</v>
      </c>
      <c r="J7242" s="196" t="s">
        <v>62</v>
      </c>
      <c r="K7242" s="197">
        <v>3.24</v>
      </c>
      <c r="L7242" s="196" t="s">
        <v>63</v>
      </c>
      <c r="M7242"/>
    </row>
    <row r="7243" spans="1:13" ht="13.5" hidden="1" x14ac:dyDescent="0.25">
      <c r="A7243" s="196" t="s">
        <v>7509</v>
      </c>
      <c r="B7243" s="196" t="s">
        <v>7510</v>
      </c>
      <c r="C7243" s="196" t="s">
        <v>7511</v>
      </c>
      <c r="D7243" s="196" t="s">
        <v>7512</v>
      </c>
      <c r="E7243" s="197" t="s">
        <v>11</v>
      </c>
      <c r="F7243" s="196" t="s">
        <v>11</v>
      </c>
      <c r="G7243" s="196">
        <v>93589</v>
      </c>
      <c r="H7243" s="196" t="s">
        <v>7514</v>
      </c>
      <c r="I7243" s="196" t="s">
        <v>16</v>
      </c>
      <c r="J7243" s="196" t="s">
        <v>62</v>
      </c>
      <c r="K7243" s="197">
        <v>2.78</v>
      </c>
      <c r="L7243" s="196" t="s">
        <v>63</v>
      </c>
      <c r="M7243"/>
    </row>
    <row r="7244" spans="1:13" ht="13.5" hidden="1" x14ac:dyDescent="0.25">
      <c r="A7244" s="196" t="s">
        <v>7509</v>
      </c>
      <c r="B7244" s="196" t="s">
        <v>7510</v>
      </c>
      <c r="C7244" s="196" t="s">
        <v>7511</v>
      </c>
      <c r="D7244" s="196" t="s">
        <v>7512</v>
      </c>
      <c r="E7244" s="197" t="s">
        <v>11</v>
      </c>
      <c r="F7244" s="196" t="s">
        <v>11</v>
      </c>
      <c r="G7244" s="196">
        <v>93590</v>
      </c>
      <c r="H7244" s="196" t="s">
        <v>7515</v>
      </c>
      <c r="I7244" s="196" t="s">
        <v>16</v>
      </c>
      <c r="J7244" s="196" t="s">
        <v>62</v>
      </c>
      <c r="K7244" s="197">
        <v>1.01</v>
      </c>
      <c r="L7244" s="196" t="s">
        <v>63</v>
      </c>
      <c r="M7244"/>
    </row>
    <row r="7245" spans="1:13" ht="13.5" hidden="1" x14ac:dyDescent="0.25">
      <c r="A7245" s="196" t="s">
        <v>7509</v>
      </c>
      <c r="B7245" s="196" t="s">
        <v>7510</v>
      </c>
      <c r="C7245" s="196" t="s">
        <v>7511</v>
      </c>
      <c r="D7245" s="196" t="s">
        <v>7512</v>
      </c>
      <c r="E7245" s="197" t="s">
        <v>11</v>
      </c>
      <c r="F7245" s="196" t="s">
        <v>11</v>
      </c>
      <c r="G7245" s="196">
        <v>93591</v>
      </c>
      <c r="H7245" s="196" t="s">
        <v>7516</v>
      </c>
      <c r="I7245" s="196" t="s">
        <v>16</v>
      </c>
      <c r="J7245" s="196" t="s">
        <v>62</v>
      </c>
      <c r="K7245" s="197">
        <v>2.86</v>
      </c>
      <c r="L7245" s="196" t="s">
        <v>63</v>
      </c>
      <c r="M7245"/>
    </row>
    <row r="7246" spans="1:13" ht="13.5" hidden="1" x14ac:dyDescent="0.25">
      <c r="A7246" s="196" t="s">
        <v>7509</v>
      </c>
      <c r="B7246" s="196" t="s">
        <v>7510</v>
      </c>
      <c r="C7246" s="196" t="s">
        <v>7511</v>
      </c>
      <c r="D7246" s="196" t="s">
        <v>7512</v>
      </c>
      <c r="E7246" s="197" t="s">
        <v>11</v>
      </c>
      <c r="F7246" s="196" t="s">
        <v>11</v>
      </c>
      <c r="G7246" s="196">
        <v>93592</v>
      </c>
      <c r="H7246" s="196" t="s">
        <v>7517</v>
      </c>
      <c r="I7246" s="196" t="s">
        <v>16</v>
      </c>
      <c r="J7246" s="196" t="s">
        <v>62</v>
      </c>
      <c r="K7246" s="197">
        <v>2.48</v>
      </c>
      <c r="L7246" s="196" t="s">
        <v>63</v>
      </c>
      <c r="M7246"/>
    </row>
    <row r="7247" spans="1:13" ht="13.5" hidden="1" x14ac:dyDescent="0.25">
      <c r="A7247" s="196" t="s">
        <v>7509</v>
      </c>
      <c r="B7247" s="196" t="s">
        <v>7510</v>
      </c>
      <c r="C7247" s="196" t="s">
        <v>7511</v>
      </c>
      <c r="D7247" s="196" t="s">
        <v>7512</v>
      </c>
      <c r="E7247" s="197" t="s">
        <v>11</v>
      </c>
      <c r="F7247" s="196" t="s">
        <v>11</v>
      </c>
      <c r="G7247" s="196">
        <v>93593</v>
      </c>
      <c r="H7247" s="196" t="s">
        <v>7518</v>
      </c>
      <c r="I7247" s="196" t="s">
        <v>16</v>
      </c>
      <c r="J7247" s="196" t="s">
        <v>62</v>
      </c>
      <c r="K7247" s="197">
        <v>0.9</v>
      </c>
      <c r="L7247" s="196" t="s">
        <v>63</v>
      </c>
      <c r="M7247"/>
    </row>
    <row r="7248" spans="1:13" ht="13.5" hidden="1" x14ac:dyDescent="0.25">
      <c r="A7248" s="196" t="s">
        <v>7509</v>
      </c>
      <c r="B7248" s="196" t="s">
        <v>7510</v>
      </c>
      <c r="C7248" s="196" t="s">
        <v>7511</v>
      </c>
      <c r="D7248" s="196" t="s">
        <v>7512</v>
      </c>
      <c r="E7248" s="197" t="s">
        <v>11</v>
      </c>
      <c r="F7248" s="196" t="s">
        <v>11</v>
      </c>
      <c r="G7248" s="196">
        <v>93594</v>
      </c>
      <c r="H7248" s="196" t="s">
        <v>7519</v>
      </c>
      <c r="I7248" s="196" t="s">
        <v>6133</v>
      </c>
      <c r="J7248" s="196" t="s">
        <v>62</v>
      </c>
      <c r="K7248" s="197">
        <v>2.16</v>
      </c>
      <c r="L7248" s="196" t="s">
        <v>63</v>
      </c>
      <c r="M7248"/>
    </row>
    <row r="7249" spans="1:13" ht="13.5" hidden="1" x14ac:dyDescent="0.25">
      <c r="A7249" s="196" t="s">
        <v>7509</v>
      </c>
      <c r="B7249" s="196" t="s">
        <v>7510</v>
      </c>
      <c r="C7249" s="196" t="s">
        <v>7511</v>
      </c>
      <c r="D7249" s="196" t="s">
        <v>7512</v>
      </c>
      <c r="E7249" s="197" t="s">
        <v>11</v>
      </c>
      <c r="F7249" s="196" t="s">
        <v>11</v>
      </c>
      <c r="G7249" s="196">
        <v>93595</v>
      </c>
      <c r="H7249" s="196" t="s">
        <v>7520</v>
      </c>
      <c r="I7249" s="196" t="s">
        <v>6133</v>
      </c>
      <c r="J7249" s="196" t="s">
        <v>62</v>
      </c>
      <c r="K7249" s="197">
        <v>1.88</v>
      </c>
      <c r="L7249" s="196" t="s">
        <v>63</v>
      </c>
      <c r="M7249"/>
    </row>
    <row r="7250" spans="1:13" ht="13.5" hidden="1" x14ac:dyDescent="0.25">
      <c r="A7250" s="196" t="s">
        <v>7509</v>
      </c>
      <c r="B7250" s="196" t="s">
        <v>7510</v>
      </c>
      <c r="C7250" s="196" t="s">
        <v>7511</v>
      </c>
      <c r="D7250" s="196" t="s">
        <v>7512</v>
      </c>
      <c r="E7250" s="197" t="s">
        <v>11</v>
      </c>
      <c r="F7250" s="196" t="s">
        <v>11</v>
      </c>
      <c r="G7250" s="196">
        <v>93596</v>
      </c>
      <c r="H7250" s="196" t="s">
        <v>7521</v>
      </c>
      <c r="I7250" s="196" t="s">
        <v>6133</v>
      </c>
      <c r="J7250" s="196" t="s">
        <v>62</v>
      </c>
      <c r="K7250" s="197">
        <v>0.68</v>
      </c>
      <c r="L7250" s="196" t="s">
        <v>63</v>
      </c>
      <c r="M7250"/>
    </row>
    <row r="7251" spans="1:13" ht="13.5" hidden="1" x14ac:dyDescent="0.25">
      <c r="A7251" s="196" t="s">
        <v>7509</v>
      </c>
      <c r="B7251" s="196" t="s">
        <v>7510</v>
      </c>
      <c r="C7251" s="196" t="s">
        <v>7511</v>
      </c>
      <c r="D7251" s="196" t="s">
        <v>7512</v>
      </c>
      <c r="E7251" s="197" t="s">
        <v>11</v>
      </c>
      <c r="F7251" s="196" t="s">
        <v>11</v>
      </c>
      <c r="G7251" s="196">
        <v>93597</v>
      </c>
      <c r="H7251" s="196" t="s">
        <v>7522</v>
      </c>
      <c r="I7251" s="196" t="s">
        <v>6133</v>
      </c>
      <c r="J7251" s="196" t="s">
        <v>62</v>
      </c>
      <c r="K7251" s="197">
        <v>1.9</v>
      </c>
      <c r="L7251" s="196" t="s">
        <v>63</v>
      </c>
      <c r="M7251"/>
    </row>
    <row r="7252" spans="1:13" ht="13.5" hidden="1" x14ac:dyDescent="0.25">
      <c r="A7252" s="196" t="s">
        <v>7509</v>
      </c>
      <c r="B7252" s="196" t="s">
        <v>7510</v>
      </c>
      <c r="C7252" s="196" t="s">
        <v>7511</v>
      </c>
      <c r="D7252" s="196" t="s">
        <v>7512</v>
      </c>
      <c r="E7252" s="197" t="s">
        <v>11</v>
      </c>
      <c r="F7252" s="196" t="s">
        <v>11</v>
      </c>
      <c r="G7252" s="196">
        <v>93598</v>
      </c>
      <c r="H7252" s="196" t="s">
        <v>7523</v>
      </c>
      <c r="I7252" s="196" t="s">
        <v>6133</v>
      </c>
      <c r="J7252" s="196" t="s">
        <v>62</v>
      </c>
      <c r="K7252" s="197">
        <v>1.64</v>
      </c>
      <c r="L7252" s="196" t="s">
        <v>63</v>
      </c>
      <c r="M7252"/>
    </row>
    <row r="7253" spans="1:13" ht="13.5" hidden="1" x14ac:dyDescent="0.25">
      <c r="A7253" s="196" t="s">
        <v>7509</v>
      </c>
      <c r="B7253" s="196" t="s">
        <v>7510</v>
      </c>
      <c r="C7253" s="196" t="s">
        <v>7511</v>
      </c>
      <c r="D7253" s="196" t="s">
        <v>7512</v>
      </c>
      <c r="E7253" s="197" t="s">
        <v>11</v>
      </c>
      <c r="F7253" s="196" t="s">
        <v>11</v>
      </c>
      <c r="G7253" s="196">
        <v>93599</v>
      </c>
      <c r="H7253" s="196" t="s">
        <v>7524</v>
      </c>
      <c r="I7253" s="196" t="s">
        <v>6133</v>
      </c>
      <c r="J7253" s="196" t="s">
        <v>62</v>
      </c>
      <c r="K7253" s="197">
        <v>0.6</v>
      </c>
      <c r="L7253" s="196" t="s">
        <v>63</v>
      </c>
      <c r="M7253"/>
    </row>
    <row r="7254" spans="1:13" ht="13.5" hidden="1" x14ac:dyDescent="0.25">
      <c r="A7254" s="196" t="s">
        <v>7509</v>
      </c>
      <c r="B7254" s="196" t="s">
        <v>7510</v>
      </c>
      <c r="C7254" s="196" t="s">
        <v>7511</v>
      </c>
      <c r="D7254" s="196" t="s">
        <v>7512</v>
      </c>
      <c r="E7254" s="197" t="s">
        <v>11</v>
      </c>
      <c r="F7254" s="196" t="s">
        <v>11</v>
      </c>
      <c r="G7254" s="196">
        <v>95425</v>
      </c>
      <c r="H7254" s="196" t="s">
        <v>7525</v>
      </c>
      <c r="I7254" s="196" t="s">
        <v>16</v>
      </c>
      <c r="J7254" s="196" t="s">
        <v>62</v>
      </c>
      <c r="K7254" s="197">
        <v>2.4300000000000002</v>
      </c>
      <c r="L7254" s="196" t="s">
        <v>63</v>
      </c>
      <c r="M7254"/>
    </row>
    <row r="7255" spans="1:13" ht="13.5" hidden="1" x14ac:dyDescent="0.25">
      <c r="A7255" s="196" t="s">
        <v>7509</v>
      </c>
      <c r="B7255" s="196" t="s">
        <v>7510</v>
      </c>
      <c r="C7255" s="196" t="s">
        <v>7511</v>
      </c>
      <c r="D7255" s="196" t="s">
        <v>7512</v>
      </c>
      <c r="E7255" s="197" t="s">
        <v>11</v>
      </c>
      <c r="F7255" s="196" t="s">
        <v>11</v>
      </c>
      <c r="G7255" s="196">
        <v>95426</v>
      </c>
      <c r="H7255" s="196" t="s">
        <v>7526</v>
      </c>
      <c r="I7255" s="196" t="s">
        <v>16</v>
      </c>
      <c r="J7255" s="196" t="s">
        <v>62</v>
      </c>
      <c r="K7255" s="197">
        <v>2.1</v>
      </c>
      <c r="L7255" s="196" t="s">
        <v>63</v>
      </c>
      <c r="M7255"/>
    </row>
    <row r="7256" spans="1:13" ht="13.5" hidden="1" x14ac:dyDescent="0.25">
      <c r="A7256" s="196" t="s">
        <v>7509</v>
      </c>
      <c r="B7256" s="196" t="s">
        <v>7510</v>
      </c>
      <c r="C7256" s="196" t="s">
        <v>7511</v>
      </c>
      <c r="D7256" s="196" t="s">
        <v>7512</v>
      </c>
      <c r="E7256" s="197" t="s">
        <v>11</v>
      </c>
      <c r="F7256" s="196" t="s">
        <v>11</v>
      </c>
      <c r="G7256" s="196">
        <v>95427</v>
      </c>
      <c r="H7256" s="196" t="s">
        <v>7527</v>
      </c>
      <c r="I7256" s="196" t="s">
        <v>16</v>
      </c>
      <c r="J7256" s="196" t="s">
        <v>62</v>
      </c>
      <c r="K7256" s="197">
        <v>0.79</v>
      </c>
      <c r="L7256" s="196" t="s">
        <v>63</v>
      </c>
      <c r="M7256"/>
    </row>
    <row r="7257" spans="1:13" ht="13.5" hidden="1" x14ac:dyDescent="0.25">
      <c r="A7257" s="196" t="s">
        <v>7509</v>
      </c>
      <c r="B7257" s="196" t="s">
        <v>7510</v>
      </c>
      <c r="C7257" s="196" t="s">
        <v>7511</v>
      </c>
      <c r="D7257" s="196" t="s">
        <v>7512</v>
      </c>
      <c r="E7257" s="197" t="s">
        <v>11</v>
      </c>
      <c r="F7257" s="196" t="s">
        <v>11</v>
      </c>
      <c r="G7257" s="196">
        <v>95428</v>
      </c>
      <c r="H7257" s="196" t="s">
        <v>7528</v>
      </c>
      <c r="I7257" s="196" t="s">
        <v>6133</v>
      </c>
      <c r="J7257" s="196" t="s">
        <v>62</v>
      </c>
      <c r="K7257" s="197">
        <v>1.63</v>
      </c>
      <c r="L7257" s="196" t="s">
        <v>63</v>
      </c>
      <c r="M7257"/>
    </row>
    <row r="7258" spans="1:13" ht="13.5" hidden="1" x14ac:dyDescent="0.25">
      <c r="A7258" s="196" t="s">
        <v>7509</v>
      </c>
      <c r="B7258" s="196" t="s">
        <v>7510</v>
      </c>
      <c r="C7258" s="196" t="s">
        <v>7511</v>
      </c>
      <c r="D7258" s="196" t="s">
        <v>7512</v>
      </c>
      <c r="E7258" s="197" t="s">
        <v>11</v>
      </c>
      <c r="F7258" s="196" t="s">
        <v>11</v>
      </c>
      <c r="G7258" s="196">
        <v>95429</v>
      </c>
      <c r="H7258" s="196" t="s">
        <v>7529</v>
      </c>
      <c r="I7258" s="196" t="s">
        <v>6133</v>
      </c>
      <c r="J7258" s="196" t="s">
        <v>62</v>
      </c>
      <c r="K7258" s="197">
        <v>1.41</v>
      </c>
      <c r="L7258" s="196" t="s">
        <v>63</v>
      </c>
      <c r="M7258"/>
    </row>
    <row r="7259" spans="1:13" ht="13.5" hidden="1" x14ac:dyDescent="0.25">
      <c r="A7259" s="196" t="s">
        <v>7509</v>
      </c>
      <c r="B7259" s="196" t="s">
        <v>7510</v>
      </c>
      <c r="C7259" s="196" t="s">
        <v>7511</v>
      </c>
      <c r="D7259" s="196" t="s">
        <v>7512</v>
      </c>
      <c r="E7259" s="197" t="s">
        <v>11</v>
      </c>
      <c r="F7259" s="196" t="s">
        <v>11</v>
      </c>
      <c r="G7259" s="196">
        <v>95430</v>
      </c>
      <c r="H7259" s="196" t="s">
        <v>7530</v>
      </c>
      <c r="I7259" s="196" t="s">
        <v>6133</v>
      </c>
      <c r="J7259" s="196" t="s">
        <v>62</v>
      </c>
      <c r="K7259" s="197">
        <v>0.5</v>
      </c>
      <c r="L7259" s="196" t="s">
        <v>63</v>
      </c>
      <c r="M7259"/>
    </row>
    <row r="7260" spans="1:13" ht="13.5" hidden="1" x14ac:dyDescent="0.25">
      <c r="A7260" s="196" t="s">
        <v>7509</v>
      </c>
      <c r="B7260" s="196" t="s">
        <v>7510</v>
      </c>
      <c r="C7260" s="196" t="s">
        <v>7511</v>
      </c>
      <c r="D7260" s="196" t="s">
        <v>7512</v>
      </c>
      <c r="E7260" s="197" t="s">
        <v>11</v>
      </c>
      <c r="F7260" s="196" t="s">
        <v>11</v>
      </c>
      <c r="G7260" s="196">
        <v>95875</v>
      </c>
      <c r="H7260" s="196" t="s">
        <v>7531</v>
      </c>
      <c r="I7260" s="196" t="s">
        <v>16</v>
      </c>
      <c r="J7260" s="196" t="s">
        <v>62</v>
      </c>
      <c r="K7260" s="197">
        <v>2.57</v>
      </c>
      <c r="L7260" s="196" t="s">
        <v>63</v>
      </c>
      <c r="M7260"/>
    </row>
    <row r="7261" spans="1:13" ht="13.5" hidden="1" x14ac:dyDescent="0.25">
      <c r="A7261" s="196" t="s">
        <v>7509</v>
      </c>
      <c r="B7261" s="196" t="s">
        <v>7510</v>
      </c>
      <c r="C7261" s="196" t="s">
        <v>7511</v>
      </c>
      <c r="D7261" s="196" t="s">
        <v>7512</v>
      </c>
      <c r="E7261" s="197" t="s">
        <v>11</v>
      </c>
      <c r="F7261" s="196" t="s">
        <v>11</v>
      </c>
      <c r="G7261" s="196">
        <v>95876</v>
      </c>
      <c r="H7261" s="196" t="s">
        <v>7532</v>
      </c>
      <c r="I7261" s="196" t="s">
        <v>16</v>
      </c>
      <c r="J7261" s="196" t="s">
        <v>62</v>
      </c>
      <c r="K7261" s="197">
        <v>2.25</v>
      </c>
      <c r="L7261" s="196" t="s">
        <v>63</v>
      </c>
      <c r="M7261"/>
    </row>
    <row r="7262" spans="1:13" ht="13.5" hidden="1" x14ac:dyDescent="0.25">
      <c r="A7262" s="196" t="s">
        <v>7509</v>
      </c>
      <c r="B7262" s="196" t="s">
        <v>7510</v>
      </c>
      <c r="C7262" s="196" t="s">
        <v>7511</v>
      </c>
      <c r="D7262" s="196" t="s">
        <v>7512</v>
      </c>
      <c r="E7262" s="197" t="s">
        <v>11</v>
      </c>
      <c r="F7262" s="196" t="s">
        <v>11</v>
      </c>
      <c r="G7262" s="196">
        <v>95877</v>
      </c>
      <c r="H7262" s="196" t="s">
        <v>7533</v>
      </c>
      <c r="I7262" s="196" t="s">
        <v>16</v>
      </c>
      <c r="J7262" s="196" t="s">
        <v>62</v>
      </c>
      <c r="K7262" s="197">
        <v>1.92</v>
      </c>
      <c r="L7262" s="196" t="s">
        <v>63</v>
      </c>
      <c r="M7262"/>
    </row>
    <row r="7263" spans="1:13" ht="13.5" hidden="1" x14ac:dyDescent="0.25">
      <c r="A7263" s="196" t="s">
        <v>7509</v>
      </c>
      <c r="B7263" s="196" t="s">
        <v>7510</v>
      </c>
      <c r="C7263" s="196" t="s">
        <v>7511</v>
      </c>
      <c r="D7263" s="196" t="s">
        <v>7512</v>
      </c>
      <c r="E7263" s="197" t="s">
        <v>11</v>
      </c>
      <c r="F7263" s="196" t="s">
        <v>11</v>
      </c>
      <c r="G7263" s="196">
        <v>95878</v>
      </c>
      <c r="H7263" s="196" t="s">
        <v>7534</v>
      </c>
      <c r="I7263" s="196" t="s">
        <v>6133</v>
      </c>
      <c r="J7263" s="196" t="s">
        <v>62</v>
      </c>
      <c r="K7263" s="197">
        <v>1.73</v>
      </c>
      <c r="L7263" s="196" t="s">
        <v>63</v>
      </c>
      <c r="M7263"/>
    </row>
    <row r="7264" spans="1:13" ht="13.5" hidden="1" x14ac:dyDescent="0.25">
      <c r="A7264" s="196" t="s">
        <v>7509</v>
      </c>
      <c r="B7264" s="196" t="s">
        <v>7510</v>
      </c>
      <c r="C7264" s="196" t="s">
        <v>7511</v>
      </c>
      <c r="D7264" s="196" t="s">
        <v>7512</v>
      </c>
      <c r="E7264" s="197" t="s">
        <v>11</v>
      </c>
      <c r="F7264" s="196" t="s">
        <v>11</v>
      </c>
      <c r="G7264" s="196">
        <v>95879</v>
      </c>
      <c r="H7264" s="196" t="s">
        <v>7535</v>
      </c>
      <c r="I7264" s="196" t="s">
        <v>6133</v>
      </c>
      <c r="J7264" s="196" t="s">
        <v>62</v>
      </c>
      <c r="K7264" s="197">
        <v>1.52</v>
      </c>
      <c r="L7264" s="196" t="s">
        <v>63</v>
      </c>
      <c r="M7264"/>
    </row>
    <row r="7265" spans="1:13" ht="13.5" hidden="1" x14ac:dyDescent="0.25">
      <c r="A7265" s="196" t="s">
        <v>7509</v>
      </c>
      <c r="B7265" s="196" t="s">
        <v>7510</v>
      </c>
      <c r="C7265" s="196" t="s">
        <v>7511</v>
      </c>
      <c r="D7265" s="196" t="s">
        <v>7512</v>
      </c>
      <c r="E7265" s="197" t="s">
        <v>11</v>
      </c>
      <c r="F7265" s="196" t="s">
        <v>11</v>
      </c>
      <c r="G7265" s="196">
        <v>95880</v>
      </c>
      <c r="H7265" s="196" t="s">
        <v>7536</v>
      </c>
      <c r="I7265" s="196" t="s">
        <v>6133</v>
      </c>
      <c r="J7265" s="196" t="s">
        <v>62</v>
      </c>
      <c r="K7265" s="197">
        <v>1.29</v>
      </c>
      <c r="L7265" s="196" t="s">
        <v>63</v>
      </c>
      <c r="M7265"/>
    </row>
    <row r="7266" spans="1:13" ht="13.5" hidden="1" x14ac:dyDescent="0.25">
      <c r="A7266" s="196" t="s">
        <v>7509</v>
      </c>
      <c r="B7266" s="196" t="s">
        <v>7510</v>
      </c>
      <c r="C7266" s="196" t="s">
        <v>7511</v>
      </c>
      <c r="D7266" s="196" t="s">
        <v>7512</v>
      </c>
      <c r="E7266" s="197" t="s">
        <v>11</v>
      </c>
      <c r="F7266" s="196" t="s">
        <v>11</v>
      </c>
      <c r="G7266" s="196">
        <v>97912</v>
      </c>
      <c r="H7266" s="196" t="s">
        <v>7537</v>
      </c>
      <c r="I7266" s="196" t="s">
        <v>16</v>
      </c>
      <c r="J7266" s="196" t="s">
        <v>62</v>
      </c>
      <c r="K7266" s="197">
        <v>3.94</v>
      </c>
      <c r="L7266" s="196" t="s">
        <v>63</v>
      </c>
      <c r="M7266"/>
    </row>
    <row r="7267" spans="1:13" ht="13.5" hidden="1" x14ac:dyDescent="0.25">
      <c r="A7267" s="196" t="s">
        <v>7509</v>
      </c>
      <c r="B7267" s="196" t="s">
        <v>7510</v>
      </c>
      <c r="C7267" s="196" t="s">
        <v>7511</v>
      </c>
      <c r="D7267" s="196" t="s">
        <v>7512</v>
      </c>
      <c r="E7267" s="197" t="s">
        <v>11</v>
      </c>
      <c r="F7267" s="196" t="s">
        <v>11</v>
      </c>
      <c r="G7267" s="196">
        <v>97913</v>
      </c>
      <c r="H7267" s="196" t="s">
        <v>7538</v>
      </c>
      <c r="I7267" s="196" t="s">
        <v>16</v>
      </c>
      <c r="J7267" s="196" t="s">
        <v>62</v>
      </c>
      <c r="K7267" s="197">
        <v>3.41</v>
      </c>
      <c r="L7267" s="196" t="s">
        <v>63</v>
      </c>
      <c r="M7267"/>
    </row>
    <row r="7268" spans="1:13" ht="13.5" hidden="1" x14ac:dyDescent="0.25">
      <c r="A7268" s="196" t="s">
        <v>7509</v>
      </c>
      <c r="B7268" s="196" t="s">
        <v>7510</v>
      </c>
      <c r="C7268" s="196" t="s">
        <v>7511</v>
      </c>
      <c r="D7268" s="196" t="s">
        <v>7512</v>
      </c>
      <c r="E7268" s="197" t="s">
        <v>11</v>
      </c>
      <c r="F7268" s="196" t="s">
        <v>11</v>
      </c>
      <c r="G7268" s="196">
        <v>97914</v>
      </c>
      <c r="H7268" s="196" t="s">
        <v>7539</v>
      </c>
      <c r="I7268" s="196" t="s">
        <v>16</v>
      </c>
      <c r="J7268" s="196" t="s">
        <v>62</v>
      </c>
      <c r="K7268" s="197">
        <v>3.13</v>
      </c>
      <c r="L7268" s="196" t="s">
        <v>63</v>
      </c>
      <c r="M7268"/>
    </row>
    <row r="7269" spans="1:13" ht="13.5" hidden="1" x14ac:dyDescent="0.25">
      <c r="A7269" s="196" t="s">
        <v>7509</v>
      </c>
      <c r="B7269" s="196" t="s">
        <v>7510</v>
      </c>
      <c r="C7269" s="196" t="s">
        <v>7511</v>
      </c>
      <c r="D7269" s="196" t="s">
        <v>7512</v>
      </c>
      <c r="E7269" s="197" t="s">
        <v>11</v>
      </c>
      <c r="F7269" s="196" t="s">
        <v>11</v>
      </c>
      <c r="G7269" s="196">
        <v>97915</v>
      </c>
      <c r="H7269" s="196" t="s">
        <v>7540</v>
      </c>
      <c r="I7269" s="196" t="s">
        <v>16</v>
      </c>
      <c r="J7269" s="196" t="s">
        <v>62</v>
      </c>
      <c r="K7269" s="197">
        <v>1.25</v>
      </c>
      <c r="L7269" s="196" t="s">
        <v>63</v>
      </c>
      <c r="M7269"/>
    </row>
    <row r="7270" spans="1:13" ht="13.5" hidden="1" x14ac:dyDescent="0.25">
      <c r="A7270" s="196" t="s">
        <v>7509</v>
      </c>
      <c r="B7270" s="196" t="s">
        <v>7510</v>
      </c>
      <c r="C7270" s="196" t="s">
        <v>7511</v>
      </c>
      <c r="D7270" s="196" t="s">
        <v>7512</v>
      </c>
      <c r="E7270" s="197" t="s">
        <v>11</v>
      </c>
      <c r="F7270" s="196" t="s">
        <v>11</v>
      </c>
      <c r="G7270" s="196">
        <v>100937</v>
      </c>
      <c r="H7270" s="196" t="s">
        <v>7541</v>
      </c>
      <c r="I7270" s="196" t="s">
        <v>16</v>
      </c>
      <c r="J7270" s="196" t="s">
        <v>62</v>
      </c>
      <c r="K7270" s="197">
        <v>9.4</v>
      </c>
      <c r="L7270" s="196" t="s">
        <v>63</v>
      </c>
      <c r="M7270"/>
    </row>
    <row r="7271" spans="1:13" ht="13.5" hidden="1" x14ac:dyDescent="0.25">
      <c r="A7271" s="196" t="s">
        <v>7509</v>
      </c>
      <c r="B7271" s="196" t="s">
        <v>7510</v>
      </c>
      <c r="C7271" s="196" t="s">
        <v>7511</v>
      </c>
      <c r="D7271" s="196" t="s">
        <v>7512</v>
      </c>
      <c r="E7271" s="197" t="s">
        <v>11</v>
      </c>
      <c r="F7271" s="196" t="s">
        <v>11</v>
      </c>
      <c r="G7271" s="196">
        <v>100938</v>
      </c>
      <c r="H7271" s="196" t="s">
        <v>7542</v>
      </c>
      <c r="I7271" s="196" t="s">
        <v>16</v>
      </c>
      <c r="J7271" s="196" t="s">
        <v>62</v>
      </c>
      <c r="K7271" s="197">
        <v>7.74</v>
      </c>
      <c r="L7271" s="196" t="s">
        <v>63</v>
      </c>
      <c r="M7271"/>
    </row>
    <row r="7272" spans="1:13" ht="13.5" hidden="1" x14ac:dyDescent="0.25">
      <c r="A7272" s="196" t="s">
        <v>7509</v>
      </c>
      <c r="B7272" s="196" t="s">
        <v>7510</v>
      </c>
      <c r="C7272" s="196" t="s">
        <v>7511</v>
      </c>
      <c r="D7272" s="196" t="s">
        <v>7512</v>
      </c>
      <c r="E7272" s="197" t="s">
        <v>11</v>
      </c>
      <c r="F7272" s="196" t="s">
        <v>11</v>
      </c>
      <c r="G7272" s="196">
        <v>100939</v>
      </c>
      <c r="H7272" s="196" t="s">
        <v>7543</v>
      </c>
      <c r="I7272" s="196" t="s">
        <v>16</v>
      </c>
      <c r="J7272" s="196" t="s">
        <v>62</v>
      </c>
      <c r="K7272" s="197">
        <v>6.84</v>
      </c>
      <c r="L7272" s="196" t="s">
        <v>63</v>
      </c>
      <c r="M7272"/>
    </row>
    <row r="7273" spans="1:13" ht="13.5" hidden="1" x14ac:dyDescent="0.25">
      <c r="A7273" s="196" t="s">
        <v>7509</v>
      </c>
      <c r="B7273" s="196" t="s">
        <v>7510</v>
      </c>
      <c r="C7273" s="196" t="s">
        <v>7511</v>
      </c>
      <c r="D7273" s="196" t="s">
        <v>7512</v>
      </c>
      <c r="E7273" s="197" t="s">
        <v>11</v>
      </c>
      <c r="F7273" s="196" t="s">
        <v>11</v>
      </c>
      <c r="G7273" s="196">
        <v>100940</v>
      </c>
      <c r="H7273" s="196" t="s">
        <v>7544</v>
      </c>
      <c r="I7273" s="196" t="s">
        <v>16</v>
      </c>
      <c r="J7273" s="196" t="s">
        <v>62</v>
      </c>
      <c r="K7273" s="197">
        <v>5.82</v>
      </c>
      <c r="L7273" s="196" t="s">
        <v>63</v>
      </c>
      <c r="M7273"/>
    </row>
    <row r="7274" spans="1:13" ht="13.5" hidden="1" x14ac:dyDescent="0.25">
      <c r="A7274" s="196" t="s">
        <v>7509</v>
      </c>
      <c r="B7274" s="196" t="s">
        <v>7510</v>
      </c>
      <c r="C7274" s="196" t="s">
        <v>7511</v>
      </c>
      <c r="D7274" s="196" t="s">
        <v>7512</v>
      </c>
      <c r="E7274" s="197" t="s">
        <v>11</v>
      </c>
      <c r="F7274" s="196" t="s">
        <v>11</v>
      </c>
      <c r="G7274" s="196">
        <v>100941</v>
      </c>
      <c r="H7274" s="196" t="s">
        <v>7545</v>
      </c>
      <c r="I7274" s="196" t="s">
        <v>6133</v>
      </c>
      <c r="J7274" s="196" t="s">
        <v>62</v>
      </c>
      <c r="K7274" s="197">
        <v>6.25</v>
      </c>
      <c r="L7274" s="196" t="s">
        <v>63</v>
      </c>
      <c r="M7274"/>
    </row>
    <row r="7275" spans="1:13" ht="13.5" hidden="1" x14ac:dyDescent="0.25">
      <c r="A7275" s="196" t="s">
        <v>7509</v>
      </c>
      <c r="B7275" s="196" t="s">
        <v>7510</v>
      </c>
      <c r="C7275" s="196" t="s">
        <v>7511</v>
      </c>
      <c r="D7275" s="196" t="s">
        <v>7512</v>
      </c>
      <c r="E7275" s="197" t="s">
        <v>11</v>
      </c>
      <c r="F7275" s="196" t="s">
        <v>11</v>
      </c>
      <c r="G7275" s="196">
        <v>100942</v>
      </c>
      <c r="H7275" s="196" t="s">
        <v>7546</v>
      </c>
      <c r="I7275" s="196" t="s">
        <v>6133</v>
      </c>
      <c r="J7275" s="196" t="s">
        <v>62</v>
      </c>
      <c r="K7275" s="197">
        <v>5.17</v>
      </c>
      <c r="L7275" s="196" t="s">
        <v>63</v>
      </c>
      <c r="M7275"/>
    </row>
    <row r="7276" spans="1:13" ht="13.5" hidden="1" x14ac:dyDescent="0.25">
      <c r="A7276" s="196" t="s">
        <v>7509</v>
      </c>
      <c r="B7276" s="196" t="s">
        <v>7510</v>
      </c>
      <c r="C7276" s="196" t="s">
        <v>7511</v>
      </c>
      <c r="D7276" s="196" t="s">
        <v>7512</v>
      </c>
      <c r="E7276" s="197" t="s">
        <v>11</v>
      </c>
      <c r="F7276" s="196" t="s">
        <v>11</v>
      </c>
      <c r="G7276" s="196">
        <v>100943</v>
      </c>
      <c r="H7276" s="196" t="s">
        <v>7547</v>
      </c>
      <c r="I7276" s="196" t="s">
        <v>6133</v>
      </c>
      <c r="J7276" s="196" t="s">
        <v>62</v>
      </c>
      <c r="K7276" s="197">
        <v>4.54</v>
      </c>
      <c r="L7276" s="196" t="s">
        <v>63</v>
      </c>
      <c r="M7276"/>
    </row>
    <row r="7277" spans="1:13" ht="13.5" hidden="1" x14ac:dyDescent="0.25">
      <c r="A7277" s="196" t="s">
        <v>7509</v>
      </c>
      <c r="B7277" s="196" t="s">
        <v>7510</v>
      </c>
      <c r="C7277" s="196" t="s">
        <v>7511</v>
      </c>
      <c r="D7277" s="196" t="s">
        <v>7512</v>
      </c>
      <c r="E7277" s="197" t="s">
        <v>11</v>
      </c>
      <c r="F7277" s="196" t="s">
        <v>11</v>
      </c>
      <c r="G7277" s="196">
        <v>100944</v>
      </c>
      <c r="H7277" s="196" t="s">
        <v>7548</v>
      </c>
      <c r="I7277" s="196" t="s">
        <v>6133</v>
      </c>
      <c r="J7277" s="196" t="s">
        <v>62</v>
      </c>
      <c r="K7277" s="197">
        <v>3.89</v>
      </c>
      <c r="L7277" s="196" t="s">
        <v>63</v>
      </c>
      <c r="M7277"/>
    </row>
    <row r="7278" spans="1:13" ht="13.5" hidden="1" x14ac:dyDescent="0.25">
      <c r="A7278" s="196" t="s">
        <v>7509</v>
      </c>
      <c r="B7278" s="196" t="s">
        <v>7510</v>
      </c>
      <c r="C7278" s="196" t="s">
        <v>7511</v>
      </c>
      <c r="D7278" s="196" t="s">
        <v>7512</v>
      </c>
      <c r="E7278" s="197" t="s">
        <v>11</v>
      </c>
      <c r="F7278" s="196" t="s">
        <v>11</v>
      </c>
      <c r="G7278" s="196">
        <v>100945</v>
      </c>
      <c r="H7278" s="196" t="s">
        <v>7549</v>
      </c>
      <c r="I7278" s="196" t="s">
        <v>6133</v>
      </c>
      <c r="J7278" s="196" t="s">
        <v>62</v>
      </c>
      <c r="K7278" s="197">
        <v>2.94</v>
      </c>
      <c r="L7278" s="196" t="s">
        <v>63</v>
      </c>
      <c r="M7278"/>
    </row>
    <row r="7279" spans="1:13" ht="13.5" hidden="1" x14ac:dyDescent="0.25">
      <c r="A7279" s="196" t="s">
        <v>7509</v>
      </c>
      <c r="B7279" s="196" t="s">
        <v>7510</v>
      </c>
      <c r="C7279" s="196" t="s">
        <v>7511</v>
      </c>
      <c r="D7279" s="196" t="s">
        <v>7512</v>
      </c>
      <c r="E7279" s="197" t="s">
        <v>11</v>
      </c>
      <c r="F7279" s="196" t="s">
        <v>11</v>
      </c>
      <c r="G7279" s="196">
        <v>100946</v>
      </c>
      <c r="H7279" s="196" t="s">
        <v>7550</v>
      </c>
      <c r="I7279" s="196" t="s">
        <v>6133</v>
      </c>
      <c r="J7279" s="196" t="s">
        <v>62</v>
      </c>
      <c r="K7279" s="197">
        <v>2.54</v>
      </c>
      <c r="L7279" s="196" t="s">
        <v>63</v>
      </c>
      <c r="M7279"/>
    </row>
    <row r="7280" spans="1:13" ht="13.5" hidden="1" x14ac:dyDescent="0.25">
      <c r="A7280" s="196" t="s">
        <v>7509</v>
      </c>
      <c r="B7280" s="196" t="s">
        <v>7510</v>
      </c>
      <c r="C7280" s="196" t="s">
        <v>7511</v>
      </c>
      <c r="D7280" s="196" t="s">
        <v>7512</v>
      </c>
      <c r="E7280" s="197" t="s">
        <v>11</v>
      </c>
      <c r="F7280" s="196" t="s">
        <v>11</v>
      </c>
      <c r="G7280" s="196">
        <v>100947</v>
      </c>
      <c r="H7280" s="196" t="s">
        <v>7551</v>
      </c>
      <c r="I7280" s="196" t="s">
        <v>6133</v>
      </c>
      <c r="J7280" s="196" t="s">
        <v>62</v>
      </c>
      <c r="K7280" s="197">
        <v>2.34</v>
      </c>
      <c r="L7280" s="196" t="s">
        <v>63</v>
      </c>
      <c r="M7280"/>
    </row>
    <row r="7281" spans="1:13" ht="13.5" hidden="1" x14ac:dyDescent="0.25">
      <c r="A7281" s="196" t="s">
        <v>7509</v>
      </c>
      <c r="B7281" s="196" t="s">
        <v>7510</v>
      </c>
      <c r="C7281" s="196" t="s">
        <v>7511</v>
      </c>
      <c r="D7281" s="196" t="s">
        <v>7512</v>
      </c>
      <c r="E7281" s="197" t="s">
        <v>11</v>
      </c>
      <c r="F7281" s="196" t="s">
        <v>11</v>
      </c>
      <c r="G7281" s="196">
        <v>100948</v>
      </c>
      <c r="H7281" s="196" t="s">
        <v>7552</v>
      </c>
      <c r="I7281" s="196" t="s">
        <v>6133</v>
      </c>
      <c r="J7281" s="196" t="s">
        <v>62</v>
      </c>
      <c r="K7281" s="197">
        <v>0.92</v>
      </c>
      <c r="L7281" s="196" t="s">
        <v>63</v>
      </c>
      <c r="M7281"/>
    </row>
    <row r="7282" spans="1:13" ht="13.5" hidden="1" x14ac:dyDescent="0.25">
      <c r="A7282" s="196" t="s">
        <v>7509</v>
      </c>
      <c r="B7282" s="196" t="s">
        <v>7510</v>
      </c>
      <c r="C7282" s="196" t="s">
        <v>7511</v>
      </c>
      <c r="D7282" s="196" t="s">
        <v>7512</v>
      </c>
      <c r="E7282" s="197" t="s">
        <v>11</v>
      </c>
      <c r="F7282" s="196" t="s">
        <v>11</v>
      </c>
      <c r="G7282" s="196">
        <v>100949</v>
      </c>
      <c r="H7282" s="196" t="s">
        <v>7553</v>
      </c>
      <c r="I7282" s="196" t="s">
        <v>6133</v>
      </c>
      <c r="J7282" s="196" t="s">
        <v>62</v>
      </c>
      <c r="K7282" s="197">
        <v>7</v>
      </c>
      <c r="L7282" s="196" t="s">
        <v>63</v>
      </c>
      <c r="M7282"/>
    </row>
    <row r="7283" spans="1:13" ht="13.5" hidden="1" x14ac:dyDescent="0.25">
      <c r="A7283" s="196" t="s">
        <v>7509</v>
      </c>
      <c r="B7283" s="196" t="s">
        <v>7510</v>
      </c>
      <c r="C7283" s="196" t="s">
        <v>7511</v>
      </c>
      <c r="D7283" s="196" t="s">
        <v>7512</v>
      </c>
      <c r="E7283" s="197" t="s">
        <v>11</v>
      </c>
      <c r="F7283" s="196" t="s">
        <v>11</v>
      </c>
      <c r="G7283" s="196">
        <v>100950</v>
      </c>
      <c r="H7283" s="196" t="s">
        <v>7554</v>
      </c>
      <c r="I7283" s="196" t="s">
        <v>6133</v>
      </c>
      <c r="J7283" s="196" t="s">
        <v>62</v>
      </c>
      <c r="K7283" s="197">
        <v>3.72</v>
      </c>
      <c r="L7283" s="196" t="s">
        <v>63</v>
      </c>
      <c r="M7283"/>
    </row>
    <row r="7284" spans="1:13" ht="13.5" hidden="1" x14ac:dyDescent="0.25">
      <c r="A7284" s="196" t="s">
        <v>7509</v>
      </c>
      <c r="B7284" s="196" t="s">
        <v>7510</v>
      </c>
      <c r="C7284" s="196" t="s">
        <v>7511</v>
      </c>
      <c r="D7284" s="196" t="s">
        <v>7512</v>
      </c>
      <c r="E7284" s="197" t="s">
        <v>11</v>
      </c>
      <c r="F7284" s="196" t="s">
        <v>11</v>
      </c>
      <c r="G7284" s="196">
        <v>100951</v>
      </c>
      <c r="H7284" s="196" t="s">
        <v>7555</v>
      </c>
      <c r="I7284" s="196" t="s">
        <v>6133</v>
      </c>
      <c r="J7284" s="196" t="s">
        <v>62</v>
      </c>
      <c r="K7284" s="197">
        <v>3.21</v>
      </c>
      <c r="L7284" s="196" t="s">
        <v>63</v>
      </c>
      <c r="M7284"/>
    </row>
    <row r="7285" spans="1:13" ht="13.5" hidden="1" x14ac:dyDescent="0.25">
      <c r="A7285" s="196" t="s">
        <v>7509</v>
      </c>
      <c r="B7285" s="196" t="s">
        <v>7510</v>
      </c>
      <c r="C7285" s="196" t="s">
        <v>7511</v>
      </c>
      <c r="D7285" s="196" t="s">
        <v>7512</v>
      </c>
      <c r="E7285" s="197" t="s">
        <v>11</v>
      </c>
      <c r="F7285" s="196" t="s">
        <v>11</v>
      </c>
      <c r="G7285" s="196">
        <v>100952</v>
      </c>
      <c r="H7285" s="196" t="s">
        <v>7556</v>
      </c>
      <c r="I7285" s="196" t="s">
        <v>6133</v>
      </c>
      <c r="J7285" s="196" t="s">
        <v>62</v>
      </c>
      <c r="K7285" s="197">
        <v>2.96</v>
      </c>
      <c r="L7285" s="196" t="s">
        <v>63</v>
      </c>
      <c r="M7285"/>
    </row>
    <row r="7286" spans="1:13" ht="13.5" hidden="1" x14ac:dyDescent="0.25">
      <c r="A7286" s="196" t="s">
        <v>7509</v>
      </c>
      <c r="B7286" s="196" t="s">
        <v>7510</v>
      </c>
      <c r="C7286" s="196" t="s">
        <v>7511</v>
      </c>
      <c r="D7286" s="196" t="s">
        <v>7512</v>
      </c>
      <c r="E7286" s="197" t="s">
        <v>11</v>
      </c>
      <c r="F7286" s="196" t="s">
        <v>11</v>
      </c>
      <c r="G7286" s="196">
        <v>100953</v>
      </c>
      <c r="H7286" s="196" t="s">
        <v>7557</v>
      </c>
      <c r="I7286" s="196" t="s">
        <v>6133</v>
      </c>
      <c r="J7286" s="196" t="s">
        <v>62</v>
      </c>
      <c r="K7286" s="197">
        <v>1.17</v>
      </c>
      <c r="L7286" s="196" t="s">
        <v>63</v>
      </c>
      <c r="M7286"/>
    </row>
    <row r="7287" spans="1:13" ht="13.5" hidden="1" x14ac:dyDescent="0.25">
      <c r="A7287" s="196" t="s">
        <v>7509</v>
      </c>
      <c r="B7287" s="196" t="s">
        <v>7510</v>
      </c>
      <c r="C7287" s="196" t="s">
        <v>7511</v>
      </c>
      <c r="D7287" s="196" t="s">
        <v>7512</v>
      </c>
      <c r="E7287" s="197" t="s">
        <v>11</v>
      </c>
      <c r="F7287" s="196" t="s">
        <v>11</v>
      </c>
      <c r="G7287" s="196">
        <v>100954</v>
      </c>
      <c r="H7287" s="196" t="s">
        <v>7558</v>
      </c>
      <c r="I7287" s="196" t="s">
        <v>6133</v>
      </c>
      <c r="J7287" s="196" t="s">
        <v>62</v>
      </c>
      <c r="K7287" s="197">
        <v>8.86</v>
      </c>
      <c r="L7287" s="196" t="s">
        <v>63</v>
      </c>
      <c r="M7287"/>
    </row>
    <row r="7288" spans="1:13" ht="13.5" hidden="1" x14ac:dyDescent="0.25">
      <c r="A7288" s="196" t="s">
        <v>7509</v>
      </c>
      <c r="B7288" s="196" t="s">
        <v>7510</v>
      </c>
      <c r="C7288" s="196" t="s">
        <v>7511</v>
      </c>
      <c r="D7288" s="196" t="s">
        <v>7512</v>
      </c>
      <c r="E7288" s="197" t="s">
        <v>11</v>
      </c>
      <c r="F7288" s="196" t="s">
        <v>11</v>
      </c>
      <c r="G7288" s="196">
        <v>100955</v>
      </c>
      <c r="H7288" s="196" t="s">
        <v>7559</v>
      </c>
      <c r="I7288" s="196" t="s">
        <v>16</v>
      </c>
      <c r="J7288" s="196" t="s">
        <v>62</v>
      </c>
      <c r="K7288" s="197">
        <v>5.09</v>
      </c>
      <c r="L7288" s="196" t="s">
        <v>63</v>
      </c>
      <c r="M7288"/>
    </row>
    <row r="7289" spans="1:13" ht="13.5" hidden="1" x14ac:dyDescent="0.25">
      <c r="A7289" s="196" t="s">
        <v>7509</v>
      </c>
      <c r="B7289" s="196" t="s">
        <v>7510</v>
      </c>
      <c r="C7289" s="196" t="s">
        <v>7511</v>
      </c>
      <c r="D7289" s="196" t="s">
        <v>7512</v>
      </c>
      <c r="E7289" s="197" t="s">
        <v>11</v>
      </c>
      <c r="F7289" s="196" t="s">
        <v>11</v>
      </c>
      <c r="G7289" s="196">
        <v>100956</v>
      </c>
      <c r="H7289" s="196" t="s">
        <v>7560</v>
      </c>
      <c r="I7289" s="196" t="s">
        <v>16</v>
      </c>
      <c r="J7289" s="196" t="s">
        <v>62</v>
      </c>
      <c r="K7289" s="197">
        <v>4.42</v>
      </c>
      <c r="L7289" s="196" t="s">
        <v>63</v>
      </c>
      <c r="M7289"/>
    </row>
    <row r="7290" spans="1:13" ht="13.5" hidden="1" x14ac:dyDescent="0.25">
      <c r="A7290" s="196" t="s">
        <v>7509</v>
      </c>
      <c r="B7290" s="196" t="s">
        <v>7510</v>
      </c>
      <c r="C7290" s="196" t="s">
        <v>7511</v>
      </c>
      <c r="D7290" s="196" t="s">
        <v>7512</v>
      </c>
      <c r="E7290" s="197" t="s">
        <v>11</v>
      </c>
      <c r="F7290" s="196" t="s">
        <v>11</v>
      </c>
      <c r="G7290" s="196">
        <v>100957</v>
      </c>
      <c r="H7290" s="196" t="s">
        <v>7561</v>
      </c>
      <c r="I7290" s="196" t="s">
        <v>16</v>
      </c>
      <c r="J7290" s="196" t="s">
        <v>62</v>
      </c>
      <c r="K7290" s="197">
        <v>4.04</v>
      </c>
      <c r="L7290" s="196" t="s">
        <v>63</v>
      </c>
      <c r="M7290"/>
    </row>
    <row r="7291" spans="1:13" ht="13.5" hidden="1" x14ac:dyDescent="0.25">
      <c r="A7291" s="196" t="s">
        <v>7509</v>
      </c>
      <c r="B7291" s="196" t="s">
        <v>7510</v>
      </c>
      <c r="C7291" s="196" t="s">
        <v>7511</v>
      </c>
      <c r="D7291" s="196" t="s">
        <v>7512</v>
      </c>
      <c r="E7291" s="197" t="s">
        <v>11</v>
      </c>
      <c r="F7291" s="196" t="s">
        <v>11</v>
      </c>
      <c r="G7291" s="196">
        <v>100958</v>
      </c>
      <c r="H7291" s="196" t="s">
        <v>7562</v>
      </c>
      <c r="I7291" s="196" t="s">
        <v>16</v>
      </c>
      <c r="J7291" s="196" t="s">
        <v>62</v>
      </c>
      <c r="K7291" s="197">
        <v>1.62</v>
      </c>
      <c r="L7291" s="196" t="s">
        <v>63</v>
      </c>
      <c r="M7291"/>
    </row>
    <row r="7292" spans="1:13" ht="13.5" hidden="1" x14ac:dyDescent="0.25">
      <c r="A7292" s="196" t="s">
        <v>7509</v>
      </c>
      <c r="B7292" s="196" t="s">
        <v>7510</v>
      </c>
      <c r="C7292" s="196" t="s">
        <v>7511</v>
      </c>
      <c r="D7292" s="196" t="s">
        <v>7512</v>
      </c>
      <c r="E7292" s="197" t="s">
        <v>11</v>
      </c>
      <c r="F7292" s="196" t="s">
        <v>11</v>
      </c>
      <c r="G7292" s="196">
        <v>100959</v>
      </c>
      <c r="H7292" s="196" t="s">
        <v>7563</v>
      </c>
      <c r="I7292" s="196" t="s">
        <v>16</v>
      </c>
      <c r="J7292" s="196" t="s">
        <v>62</v>
      </c>
      <c r="K7292" s="197">
        <v>12.13</v>
      </c>
      <c r="L7292" s="196" t="s">
        <v>63</v>
      </c>
      <c r="M7292"/>
    </row>
    <row r="7293" spans="1:13" ht="13.5" hidden="1" x14ac:dyDescent="0.25">
      <c r="A7293" s="196" t="s">
        <v>7509</v>
      </c>
      <c r="B7293" s="196" t="s">
        <v>7510</v>
      </c>
      <c r="C7293" s="196" t="s">
        <v>7511</v>
      </c>
      <c r="D7293" s="196" t="s">
        <v>7512</v>
      </c>
      <c r="E7293" s="197" t="s">
        <v>11</v>
      </c>
      <c r="F7293" s="196" t="s">
        <v>11</v>
      </c>
      <c r="G7293" s="196">
        <v>100960</v>
      </c>
      <c r="H7293" s="196" t="s">
        <v>7564</v>
      </c>
      <c r="I7293" s="196" t="s">
        <v>16</v>
      </c>
      <c r="J7293" s="196" t="s">
        <v>62</v>
      </c>
      <c r="K7293" s="197">
        <v>3.75</v>
      </c>
      <c r="L7293" s="196" t="s">
        <v>63</v>
      </c>
      <c r="M7293"/>
    </row>
    <row r="7294" spans="1:13" ht="13.5" hidden="1" x14ac:dyDescent="0.25">
      <c r="A7294" s="196" t="s">
        <v>7509</v>
      </c>
      <c r="B7294" s="196" t="s">
        <v>7510</v>
      </c>
      <c r="C7294" s="196" t="s">
        <v>7511</v>
      </c>
      <c r="D7294" s="196" t="s">
        <v>7512</v>
      </c>
      <c r="E7294" s="197" t="s">
        <v>11</v>
      </c>
      <c r="F7294" s="196" t="s">
        <v>11</v>
      </c>
      <c r="G7294" s="196">
        <v>100961</v>
      </c>
      <c r="H7294" s="196" t="s">
        <v>7565</v>
      </c>
      <c r="I7294" s="196" t="s">
        <v>16</v>
      </c>
      <c r="J7294" s="196" t="s">
        <v>62</v>
      </c>
      <c r="K7294" s="197">
        <v>3.25</v>
      </c>
      <c r="L7294" s="196" t="s">
        <v>63</v>
      </c>
      <c r="M7294"/>
    </row>
    <row r="7295" spans="1:13" ht="13.5" hidden="1" x14ac:dyDescent="0.25">
      <c r="A7295" s="196" t="s">
        <v>7509</v>
      </c>
      <c r="B7295" s="196" t="s">
        <v>7510</v>
      </c>
      <c r="C7295" s="196" t="s">
        <v>7511</v>
      </c>
      <c r="D7295" s="196" t="s">
        <v>7512</v>
      </c>
      <c r="E7295" s="197" t="s">
        <v>11</v>
      </c>
      <c r="F7295" s="196" t="s">
        <v>11</v>
      </c>
      <c r="G7295" s="196">
        <v>100962</v>
      </c>
      <c r="H7295" s="196" t="s">
        <v>7566</v>
      </c>
      <c r="I7295" s="196" t="s">
        <v>16</v>
      </c>
      <c r="J7295" s="196" t="s">
        <v>62</v>
      </c>
      <c r="K7295" s="197">
        <v>2.97</v>
      </c>
      <c r="L7295" s="196" t="s">
        <v>63</v>
      </c>
      <c r="M7295"/>
    </row>
    <row r="7296" spans="1:13" ht="13.5" hidden="1" x14ac:dyDescent="0.25">
      <c r="A7296" s="196" t="s">
        <v>7509</v>
      </c>
      <c r="B7296" s="196" t="s">
        <v>7510</v>
      </c>
      <c r="C7296" s="196" t="s">
        <v>7511</v>
      </c>
      <c r="D7296" s="196" t="s">
        <v>7512</v>
      </c>
      <c r="E7296" s="197" t="s">
        <v>11</v>
      </c>
      <c r="F7296" s="196" t="s">
        <v>11</v>
      </c>
      <c r="G7296" s="196">
        <v>100963</v>
      </c>
      <c r="H7296" s="196" t="s">
        <v>7567</v>
      </c>
      <c r="I7296" s="196" t="s">
        <v>16</v>
      </c>
      <c r="J7296" s="196" t="s">
        <v>62</v>
      </c>
      <c r="K7296" s="197">
        <v>1.17</v>
      </c>
      <c r="L7296" s="196" t="s">
        <v>63</v>
      </c>
      <c r="M7296"/>
    </row>
    <row r="7297" spans="1:13" ht="13.5" hidden="1" x14ac:dyDescent="0.25">
      <c r="A7297" s="196" t="s">
        <v>7509</v>
      </c>
      <c r="B7297" s="196" t="s">
        <v>7510</v>
      </c>
      <c r="C7297" s="196" t="s">
        <v>7511</v>
      </c>
      <c r="D7297" s="196" t="s">
        <v>7512</v>
      </c>
      <c r="E7297" s="197" t="s">
        <v>11</v>
      </c>
      <c r="F7297" s="196" t="s">
        <v>11</v>
      </c>
      <c r="G7297" s="196">
        <v>100964</v>
      </c>
      <c r="H7297" s="196" t="s">
        <v>7568</v>
      </c>
      <c r="I7297" s="196" t="s">
        <v>16</v>
      </c>
      <c r="J7297" s="196" t="s">
        <v>62</v>
      </c>
      <c r="K7297" s="197">
        <v>9</v>
      </c>
      <c r="L7297" s="196" t="s">
        <v>63</v>
      </c>
      <c r="M7297"/>
    </row>
    <row r="7298" spans="1:13" ht="13.5" hidden="1" x14ac:dyDescent="0.25">
      <c r="A7298" s="196" t="s">
        <v>7509</v>
      </c>
      <c r="B7298" s="196" t="s">
        <v>7510</v>
      </c>
      <c r="C7298" s="196" t="s">
        <v>7511</v>
      </c>
      <c r="D7298" s="196" t="s">
        <v>7512</v>
      </c>
      <c r="E7298" s="197" t="s">
        <v>11</v>
      </c>
      <c r="F7298" s="196" t="s">
        <v>11</v>
      </c>
      <c r="G7298" s="196">
        <v>100973</v>
      </c>
      <c r="H7298" s="196" t="s">
        <v>7569</v>
      </c>
      <c r="I7298" s="196" t="s">
        <v>15</v>
      </c>
      <c r="J7298" s="196" t="s">
        <v>62</v>
      </c>
      <c r="K7298" s="197">
        <v>9.2100000000000009</v>
      </c>
      <c r="L7298" s="196" t="s">
        <v>63</v>
      </c>
      <c r="M7298"/>
    </row>
    <row r="7299" spans="1:13" ht="13.5" hidden="1" x14ac:dyDescent="0.25">
      <c r="A7299" s="196" t="s">
        <v>7509</v>
      </c>
      <c r="B7299" s="196" t="s">
        <v>7510</v>
      </c>
      <c r="C7299" s="196" t="s">
        <v>7511</v>
      </c>
      <c r="D7299" s="196" t="s">
        <v>7512</v>
      </c>
      <c r="E7299" s="197" t="s">
        <v>11</v>
      </c>
      <c r="F7299" s="196" t="s">
        <v>11</v>
      </c>
      <c r="G7299" s="196">
        <v>100974</v>
      </c>
      <c r="H7299" s="196" t="s">
        <v>7570</v>
      </c>
      <c r="I7299" s="196" t="s">
        <v>15</v>
      </c>
      <c r="J7299" s="196" t="s">
        <v>62</v>
      </c>
      <c r="K7299" s="197">
        <v>8.77</v>
      </c>
      <c r="L7299" s="196" t="s">
        <v>63</v>
      </c>
      <c r="M7299"/>
    </row>
    <row r="7300" spans="1:13" ht="13.5" hidden="1" x14ac:dyDescent="0.25">
      <c r="A7300" s="196" t="s">
        <v>7509</v>
      </c>
      <c r="B7300" s="196" t="s">
        <v>7510</v>
      </c>
      <c r="C7300" s="196" t="s">
        <v>7511</v>
      </c>
      <c r="D7300" s="196" t="s">
        <v>7512</v>
      </c>
      <c r="E7300" s="197" t="s">
        <v>11</v>
      </c>
      <c r="F7300" s="196" t="s">
        <v>11</v>
      </c>
      <c r="G7300" s="196">
        <v>100975</v>
      </c>
      <c r="H7300" s="196" t="s">
        <v>7571</v>
      </c>
      <c r="I7300" s="196" t="s">
        <v>15</v>
      </c>
      <c r="J7300" s="196" t="s">
        <v>62</v>
      </c>
      <c r="K7300" s="197">
        <v>8.8699999999999992</v>
      </c>
      <c r="L7300" s="196" t="s">
        <v>63</v>
      </c>
      <c r="M7300"/>
    </row>
    <row r="7301" spans="1:13" ht="13.5" hidden="1" x14ac:dyDescent="0.25">
      <c r="A7301" s="196" t="s">
        <v>7509</v>
      </c>
      <c r="B7301" s="196" t="s">
        <v>7510</v>
      </c>
      <c r="C7301" s="196" t="s">
        <v>7572</v>
      </c>
      <c r="D7301" s="196" t="s">
        <v>7573</v>
      </c>
      <c r="E7301" s="197" t="s">
        <v>11</v>
      </c>
      <c r="F7301" s="196" t="s">
        <v>11</v>
      </c>
      <c r="G7301" s="196">
        <v>100965</v>
      </c>
      <c r="H7301" s="196" t="s">
        <v>7574</v>
      </c>
      <c r="I7301" s="196" t="s">
        <v>6133</v>
      </c>
      <c r="J7301" s="196" t="s">
        <v>62</v>
      </c>
      <c r="K7301" s="197">
        <v>1.84</v>
      </c>
      <c r="L7301" s="196" t="s">
        <v>63</v>
      </c>
      <c r="M7301"/>
    </row>
    <row r="7302" spans="1:13" ht="13.5" hidden="1" x14ac:dyDescent="0.25">
      <c r="A7302" s="196" t="s">
        <v>7509</v>
      </c>
      <c r="B7302" s="196" t="s">
        <v>7510</v>
      </c>
      <c r="C7302" s="196" t="s">
        <v>7572</v>
      </c>
      <c r="D7302" s="196" t="s">
        <v>7573</v>
      </c>
      <c r="E7302" s="197" t="s">
        <v>11</v>
      </c>
      <c r="F7302" s="196" t="s">
        <v>11</v>
      </c>
      <c r="G7302" s="196">
        <v>100966</v>
      </c>
      <c r="H7302" s="196" t="s">
        <v>7575</v>
      </c>
      <c r="I7302" s="196" t="s">
        <v>6133</v>
      </c>
      <c r="J7302" s="196" t="s">
        <v>62</v>
      </c>
      <c r="K7302" s="197">
        <v>1.57</v>
      </c>
      <c r="L7302" s="196" t="s">
        <v>63</v>
      </c>
      <c r="M7302"/>
    </row>
    <row r="7303" spans="1:13" ht="13.5" hidden="1" x14ac:dyDescent="0.25">
      <c r="A7303" s="196" t="s">
        <v>7509</v>
      </c>
      <c r="B7303" s="196" t="s">
        <v>7510</v>
      </c>
      <c r="C7303" s="196" t="s">
        <v>7572</v>
      </c>
      <c r="D7303" s="196" t="s">
        <v>7573</v>
      </c>
      <c r="E7303" s="197" t="s">
        <v>11</v>
      </c>
      <c r="F7303" s="196" t="s">
        <v>11</v>
      </c>
      <c r="G7303" s="196">
        <v>100969</v>
      </c>
      <c r="H7303" s="196" t="s">
        <v>7576</v>
      </c>
      <c r="I7303" s="196" t="s">
        <v>6133</v>
      </c>
      <c r="J7303" s="196" t="s">
        <v>62</v>
      </c>
      <c r="K7303" s="197">
        <v>2.41</v>
      </c>
      <c r="L7303" s="196" t="s">
        <v>63</v>
      </c>
      <c r="M7303"/>
    </row>
    <row r="7304" spans="1:13" ht="13.5" hidden="1" x14ac:dyDescent="0.25">
      <c r="A7304" s="196" t="s">
        <v>7509</v>
      </c>
      <c r="B7304" s="196" t="s">
        <v>7510</v>
      </c>
      <c r="C7304" s="196" t="s">
        <v>7572</v>
      </c>
      <c r="D7304" s="196" t="s">
        <v>7573</v>
      </c>
      <c r="E7304" s="197" t="s">
        <v>11</v>
      </c>
      <c r="F7304" s="196" t="s">
        <v>11</v>
      </c>
      <c r="G7304" s="196">
        <v>100970</v>
      </c>
      <c r="H7304" s="196" t="s">
        <v>7577</v>
      </c>
      <c r="I7304" s="196" t="s">
        <v>6133</v>
      </c>
      <c r="J7304" s="196" t="s">
        <v>62</v>
      </c>
      <c r="K7304" s="197">
        <v>2.0499999999999998</v>
      </c>
      <c r="L7304" s="196" t="s">
        <v>63</v>
      </c>
      <c r="M7304"/>
    </row>
    <row r="7305" spans="1:13" ht="13.5" hidden="1" x14ac:dyDescent="0.25">
      <c r="A7305" s="196" t="s">
        <v>7509</v>
      </c>
      <c r="B7305" s="196" t="s">
        <v>7510</v>
      </c>
      <c r="C7305" s="196" t="s">
        <v>7572</v>
      </c>
      <c r="D7305" s="196" t="s">
        <v>7573</v>
      </c>
      <c r="E7305" s="197" t="s">
        <v>11</v>
      </c>
      <c r="F7305" s="196" t="s">
        <v>11</v>
      </c>
      <c r="G7305" s="196">
        <v>102330</v>
      </c>
      <c r="H7305" s="196" t="s">
        <v>7578</v>
      </c>
      <c r="I7305" s="196" t="s">
        <v>6133</v>
      </c>
      <c r="J7305" s="196" t="s">
        <v>62</v>
      </c>
      <c r="K7305" s="197">
        <v>1.46</v>
      </c>
      <c r="L7305" s="196" t="s">
        <v>63</v>
      </c>
      <c r="M7305"/>
    </row>
    <row r="7306" spans="1:13" ht="13.5" hidden="1" x14ac:dyDescent="0.25">
      <c r="A7306" s="196" t="s">
        <v>7509</v>
      </c>
      <c r="B7306" s="196" t="s">
        <v>7510</v>
      </c>
      <c r="C7306" s="196" t="s">
        <v>7572</v>
      </c>
      <c r="D7306" s="196" t="s">
        <v>7573</v>
      </c>
      <c r="E7306" s="197" t="s">
        <v>11</v>
      </c>
      <c r="F7306" s="196" t="s">
        <v>11</v>
      </c>
      <c r="G7306" s="196">
        <v>102331</v>
      </c>
      <c r="H7306" s="196" t="s">
        <v>7579</v>
      </c>
      <c r="I7306" s="196" t="s">
        <v>6133</v>
      </c>
      <c r="J7306" s="196" t="s">
        <v>62</v>
      </c>
      <c r="K7306" s="197">
        <v>0.56999999999999995</v>
      </c>
      <c r="L7306" s="196" t="s">
        <v>63</v>
      </c>
      <c r="M7306"/>
    </row>
    <row r="7307" spans="1:13" ht="13.5" hidden="1" x14ac:dyDescent="0.25">
      <c r="A7307" s="196" t="s">
        <v>7509</v>
      </c>
      <c r="B7307" s="196" t="s">
        <v>7510</v>
      </c>
      <c r="C7307" s="196" t="s">
        <v>7572</v>
      </c>
      <c r="D7307" s="196" t="s">
        <v>7573</v>
      </c>
      <c r="E7307" s="197" t="s">
        <v>11</v>
      </c>
      <c r="F7307" s="196" t="s">
        <v>11</v>
      </c>
      <c r="G7307" s="196">
        <v>102332</v>
      </c>
      <c r="H7307" s="196" t="s">
        <v>7580</v>
      </c>
      <c r="I7307" s="196" t="s">
        <v>6133</v>
      </c>
      <c r="J7307" s="196" t="s">
        <v>62</v>
      </c>
      <c r="K7307" s="197">
        <v>1.91</v>
      </c>
      <c r="L7307" s="196" t="s">
        <v>63</v>
      </c>
      <c r="M7307"/>
    </row>
    <row r="7308" spans="1:13" ht="13.5" hidden="1" x14ac:dyDescent="0.25">
      <c r="A7308" s="196" t="s">
        <v>7509</v>
      </c>
      <c r="B7308" s="196" t="s">
        <v>7510</v>
      </c>
      <c r="C7308" s="196" t="s">
        <v>7572</v>
      </c>
      <c r="D7308" s="196" t="s">
        <v>7573</v>
      </c>
      <c r="E7308" s="197" t="s">
        <v>11</v>
      </c>
      <c r="F7308" s="196" t="s">
        <v>11</v>
      </c>
      <c r="G7308" s="196">
        <v>102333</v>
      </c>
      <c r="H7308" s="196" t="s">
        <v>7581</v>
      </c>
      <c r="I7308" s="196" t="s">
        <v>6133</v>
      </c>
      <c r="J7308" s="196" t="s">
        <v>62</v>
      </c>
      <c r="K7308" s="197">
        <v>0.77</v>
      </c>
      <c r="L7308" s="196" t="s">
        <v>63</v>
      </c>
      <c r="M7308"/>
    </row>
    <row r="7309" spans="1:13" ht="13.5" hidden="1" x14ac:dyDescent="0.25">
      <c r="A7309" s="196" t="s">
        <v>7509</v>
      </c>
      <c r="B7309" s="196" t="s">
        <v>7510</v>
      </c>
      <c r="C7309" s="196" t="s">
        <v>7582</v>
      </c>
      <c r="D7309" s="196" t="s">
        <v>7583</v>
      </c>
      <c r="E7309" s="197" t="s">
        <v>11</v>
      </c>
      <c r="F7309" s="196" t="s">
        <v>11</v>
      </c>
      <c r="G7309" s="196">
        <v>101019</v>
      </c>
      <c r="H7309" s="196" t="s">
        <v>7584</v>
      </c>
      <c r="I7309" s="196" t="s">
        <v>7585</v>
      </c>
      <c r="J7309" s="196" t="s">
        <v>62</v>
      </c>
      <c r="K7309" s="197">
        <v>648.48</v>
      </c>
      <c r="L7309" s="196" t="s">
        <v>63</v>
      </c>
      <c r="M7309"/>
    </row>
    <row r="7310" spans="1:13" ht="13.5" hidden="1" x14ac:dyDescent="0.25">
      <c r="A7310" s="196" t="s">
        <v>7509</v>
      </c>
      <c r="B7310" s="196" t="s">
        <v>7510</v>
      </c>
      <c r="C7310" s="196" t="s">
        <v>7582</v>
      </c>
      <c r="D7310" s="196" t="s">
        <v>7583</v>
      </c>
      <c r="E7310" s="197" t="s">
        <v>11</v>
      </c>
      <c r="F7310" s="196" t="s">
        <v>11</v>
      </c>
      <c r="G7310" s="196">
        <v>101479</v>
      </c>
      <c r="H7310" s="196" t="s">
        <v>7586</v>
      </c>
      <c r="I7310" s="196" t="s">
        <v>7585</v>
      </c>
      <c r="J7310" s="196" t="s">
        <v>62</v>
      </c>
      <c r="K7310" s="197">
        <v>188.93</v>
      </c>
      <c r="L7310" s="196" t="s">
        <v>63</v>
      </c>
      <c r="M7310"/>
    </row>
    <row r="7311" spans="1:13" ht="13.5" hidden="1" x14ac:dyDescent="0.25">
      <c r="A7311" s="196" t="s">
        <v>7509</v>
      </c>
      <c r="B7311" s="196" t="s">
        <v>7510</v>
      </c>
      <c r="C7311" s="196" t="s">
        <v>7582</v>
      </c>
      <c r="D7311" s="196" t="s">
        <v>7583</v>
      </c>
      <c r="E7311" s="197" t="s">
        <v>11</v>
      </c>
      <c r="F7311" s="196" t="s">
        <v>11</v>
      </c>
      <c r="G7311" s="196">
        <v>102568</v>
      </c>
      <c r="H7311" s="196" t="s">
        <v>7587</v>
      </c>
      <c r="I7311" s="196" t="s">
        <v>7585</v>
      </c>
      <c r="J7311" s="196" t="s">
        <v>62</v>
      </c>
      <c r="K7311" s="197">
        <v>321.86</v>
      </c>
      <c r="L7311" s="196" t="s">
        <v>63</v>
      </c>
      <c r="M7311"/>
    </row>
    <row r="7312" spans="1:13" ht="13.5" hidden="1" x14ac:dyDescent="0.25">
      <c r="A7312" s="196" t="s">
        <v>7509</v>
      </c>
      <c r="B7312" s="196" t="s">
        <v>7510</v>
      </c>
      <c r="C7312" s="196" t="s">
        <v>7588</v>
      </c>
      <c r="D7312" s="196" t="s">
        <v>7589</v>
      </c>
      <c r="E7312" s="197" t="s">
        <v>11</v>
      </c>
      <c r="F7312" s="196" t="s">
        <v>11</v>
      </c>
      <c r="G7312" s="196">
        <v>100976</v>
      </c>
      <c r="H7312" s="196" t="s">
        <v>7590</v>
      </c>
      <c r="I7312" s="196" t="s">
        <v>15</v>
      </c>
      <c r="J7312" s="196" t="s">
        <v>62</v>
      </c>
      <c r="K7312" s="197">
        <v>8.67</v>
      </c>
      <c r="L7312" s="196" t="s">
        <v>63</v>
      </c>
      <c r="M7312"/>
    </row>
    <row r="7313" spans="1:13" ht="13.5" hidden="1" x14ac:dyDescent="0.25">
      <c r="A7313" s="196" t="s">
        <v>7509</v>
      </c>
      <c r="B7313" s="196" t="s">
        <v>7510</v>
      </c>
      <c r="C7313" s="196" t="s">
        <v>7588</v>
      </c>
      <c r="D7313" s="196" t="s">
        <v>7589</v>
      </c>
      <c r="E7313" s="197" t="s">
        <v>11</v>
      </c>
      <c r="F7313" s="196" t="s">
        <v>11</v>
      </c>
      <c r="G7313" s="196">
        <v>100977</v>
      </c>
      <c r="H7313" s="196" t="s">
        <v>7591</v>
      </c>
      <c r="I7313" s="196" t="s">
        <v>15</v>
      </c>
      <c r="J7313" s="196" t="s">
        <v>62</v>
      </c>
      <c r="K7313" s="197">
        <v>8.17</v>
      </c>
      <c r="L7313" s="196" t="s">
        <v>63</v>
      </c>
      <c r="M7313"/>
    </row>
    <row r="7314" spans="1:13" ht="13.5" hidden="1" x14ac:dyDescent="0.25">
      <c r="A7314" s="196" t="s">
        <v>7509</v>
      </c>
      <c r="B7314" s="196" t="s">
        <v>7510</v>
      </c>
      <c r="C7314" s="196" t="s">
        <v>7588</v>
      </c>
      <c r="D7314" s="196" t="s">
        <v>7589</v>
      </c>
      <c r="E7314" s="197" t="s">
        <v>11</v>
      </c>
      <c r="F7314" s="196" t="s">
        <v>11</v>
      </c>
      <c r="G7314" s="196">
        <v>100978</v>
      </c>
      <c r="H7314" s="196" t="s">
        <v>7592</v>
      </c>
      <c r="I7314" s="196" t="s">
        <v>15</v>
      </c>
      <c r="J7314" s="196" t="s">
        <v>62</v>
      </c>
      <c r="K7314" s="197">
        <v>7.28</v>
      </c>
      <c r="L7314" s="196" t="s">
        <v>63</v>
      </c>
      <c r="M7314"/>
    </row>
    <row r="7315" spans="1:13" ht="13.5" hidden="1" x14ac:dyDescent="0.25">
      <c r="A7315" s="196" t="s">
        <v>7509</v>
      </c>
      <c r="B7315" s="196" t="s">
        <v>7510</v>
      </c>
      <c r="C7315" s="196" t="s">
        <v>7588</v>
      </c>
      <c r="D7315" s="196" t="s">
        <v>7589</v>
      </c>
      <c r="E7315" s="197" t="s">
        <v>11</v>
      </c>
      <c r="F7315" s="196" t="s">
        <v>11</v>
      </c>
      <c r="G7315" s="196">
        <v>100979</v>
      </c>
      <c r="H7315" s="196" t="s">
        <v>7593</v>
      </c>
      <c r="I7315" s="196" t="s">
        <v>15</v>
      </c>
      <c r="J7315" s="196" t="s">
        <v>62</v>
      </c>
      <c r="K7315" s="197">
        <v>7.01</v>
      </c>
      <c r="L7315" s="196" t="s">
        <v>63</v>
      </c>
      <c r="M7315"/>
    </row>
    <row r="7316" spans="1:13" ht="13.5" hidden="1" x14ac:dyDescent="0.25">
      <c r="A7316" s="196" t="s">
        <v>7509</v>
      </c>
      <c r="B7316" s="196" t="s">
        <v>7510</v>
      </c>
      <c r="C7316" s="196" t="s">
        <v>7588</v>
      </c>
      <c r="D7316" s="196" t="s">
        <v>7589</v>
      </c>
      <c r="E7316" s="197" t="s">
        <v>11</v>
      </c>
      <c r="F7316" s="196" t="s">
        <v>11</v>
      </c>
      <c r="G7316" s="196">
        <v>100980</v>
      </c>
      <c r="H7316" s="196" t="s">
        <v>7594</v>
      </c>
      <c r="I7316" s="196" t="s">
        <v>15</v>
      </c>
      <c r="J7316" s="196" t="s">
        <v>62</v>
      </c>
      <c r="K7316" s="197">
        <v>6.6</v>
      </c>
      <c r="L7316" s="196" t="s">
        <v>63</v>
      </c>
      <c r="M7316"/>
    </row>
    <row r="7317" spans="1:13" ht="13.5" hidden="1" x14ac:dyDescent="0.25">
      <c r="A7317" s="196" t="s">
        <v>7509</v>
      </c>
      <c r="B7317" s="196" t="s">
        <v>7510</v>
      </c>
      <c r="C7317" s="196" t="s">
        <v>7588</v>
      </c>
      <c r="D7317" s="196" t="s">
        <v>7589</v>
      </c>
      <c r="E7317" s="197" t="s">
        <v>11</v>
      </c>
      <c r="F7317" s="196" t="s">
        <v>11</v>
      </c>
      <c r="G7317" s="196">
        <v>100981</v>
      </c>
      <c r="H7317" s="196" t="s">
        <v>7595</v>
      </c>
      <c r="I7317" s="196" t="s">
        <v>15</v>
      </c>
      <c r="J7317" s="196" t="s">
        <v>62</v>
      </c>
      <c r="K7317" s="197">
        <v>9.92</v>
      </c>
      <c r="L7317" s="196" t="s">
        <v>63</v>
      </c>
      <c r="M7317"/>
    </row>
    <row r="7318" spans="1:13" ht="13.5" hidden="1" x14ac:dyDescent="0.25">
      <c r="A7318" s="196" t="s">
        <v>7509</v>
      </c>
      <c r="B7318" s="196" t="s">
        <v>7510</v>
      </c>
      <c r="C7318" s="196" t="s">
        <v>7588</v>
      </c>
      <c r="D7318" s="196" t="s">
        <v>7589</v>
      </c>
      <c r="E7318" s="197" t="s">
        <v>11</v>
      </c>
      <c r="F7318" s="196" t="s">
        <v>11</v>
      </c>
      <c r="G7318" s="196">
        <v>100982</v>
      </c>
      <c r="H7318" s="196" t="s">
        <v>7596</v>
      </c>
      <c r="I7318" s="196" t="s">
        <v>15</v>
      </c>
      <c r="J7318" s="196" t="s">
        <v>62</v>
      </c>
      <c r="K7318" s="197">
        <v>9.3800000000000008</v>
      </c>
      <c r="L7318" s="196" t="s">
        <v>63</v>
      </c>
      <c r="M7318"/>
    </row>
    <row r="7319" spans="1:13" ht="13.5" hidden="1" x14ac:dyDescent="0.25">
      <c r="A7319" s="196" t="s">
        <v>7509</v>
      </c>
      <c r="B7319" s="196" t="s">
        <v>7510</v>
      </c>
      <c r="C7319" s="196" t="s">
        <v>7588</v>
      </c>
      <c r="D7319" s="196" t="s">
        <v>7589</v>
      </c>
      <c r="E7319" s="197" t="s">
        <v>11</v>
      </c>
      <c r="F7319" s="196" t="s">
        <v>11</v>
      </c>
      <c r="G7319" s="196">
        <v>100983</v>
      </c>
      <c r="H7319" s="196" t="s">
        <v>7597</v>
      </c>
      <c r="I7319" s="196" t="s">
        <v>15</v>
      </c>
      <c r="J7319" s="196" t="s">
        <v>62</v>
      </c>
      <c r="K7319" s="197">
        <v>9.4499999999999993</v>
      </c>
      <c r="L7319" s="196" t="s">
        <v>63</v>
      </c>
      <c r="M7319"/>
    </row>
    <row r="7320" spans="1:13" ht="13.5" hidden="1" x14ac:dyDescent="0.25">
      <c r="A7320" s="196" t="s">
        <v>7509</v>
      </c>
      <c r="B7320" s="196" t="s">
        <v>7510</v>
      </c>
      <c r="C7320" s="196" t="s">
        <v>7588</v>
      </c>
      <c r="D7320" s="196" t="s">
        <v>7589</v>
      </c>
      <c r="E7320" s="197" t="s">
        <v>11</v>
      </c>
      <c r="F7320" s="196" t="s">
        <v>11</v>
      </c>
      <c r="G7320" s="196">
        <v>100984</v>
      </c>
      <c r="H7320" s="196" t="s">
        <v>7598</v>
      </c>
      <c r="I7320" s="196" t="s">
        <v>15</v>
      </c>
      <c r="J7320" s="196" t="s">
        <v>62</v>
      </c>
      <c r="K7320" s="197">
        <v>9.2200000000000006</v>
      </c>
      <c r="L7320" s="196" t="s">
        <v>63</v>
      </c>
      <c r="M7320"/>
    </row>
    <row r="7321" spans="1:13" ht="13.5" hidden="1" x14ac:dyDescent="0.25">
      <c r="A7321" s="196" t="s">
        <v>7509</v>
      </c>
      <c r="B7321" s="196" t="s">
        <v>7510</v>
      </c>
      <c r="C7321" s="196" t="s">
        <v>7588</v>
      </c>
      <c r="D7321" s="196" t="s">
        <v>7589</v>
      </c>
      <c r="E7321" s="197" t="s">
        <v>11</v>
      </c>
      <c r="F7321" s="196" t="s">
        <v>11</v>
      </c>
      <c r="G7321" s="196">
        <v>100985</v>
      </c>
      <c r="H7321" s="196" t="s">
        <v>7599</v>
      </c>
      <c r="I7321" s="196" t="s">
        <v>15</v>
      </c>
      <c r="J7321" s="196" t="s">
        <v>62</v>
      </c>
      <c r="K7321" s="197">
        <v>7.96</v>
      </c>
      <c r="L7321" s="196" t="s">
        <v>63</v>
      </c>
      <c r="M7321"/>
    </row>
    <row r="7322" spans="1:13" ht="13.5" hidden="1" x14ac:dyDescent="0.25">
      <c r="A7322" s="196" t="s">
        <v>7509</v>
      </c>
      <c r="B7322" s="196" t="s">
        <v>7510</v>
      </c>
      <c r="C7322" s="196" t="s">
        <v>7588</v>
      </c>
      <c r="D7322" s="196" t="s">
        <v>7589</v>
      </c>
      <c r="E7322" s="197" t="s">
        <v>11</v>
      </c>
      <c r="F7322" s="196" t="s">
        <v>11</v>
      </c>
      <c r="G7322" s="196">
        <v>100986</v>
      </c>
      <c r="H7322" s="196" t="s">
        <v>7600</v>
      </c>
      <c r="I7322" s="196" t="s">
        <v>15</v>
      </c>
      <c r="J7322" s="196" t="s">
        <v>62</v>
      </c>
      <c r="K7322" s="197">
        <v>9.41</v>
      </c>
      <c r="L7322" s="196" t="s">
        <v>63</v>
      </c>
      <c r="M7322"/>
    </row>
    <row r="7323" spans="1:13" ht="13.5" hidden="1" x14ac:dyDescent="0.25">
      <c r="A7323" s="196" t="s">
        <v>7509</v>
      </c>
      <c r="B7323" s="196" t="s">
        <v>7510</v>
      </c>
      <c r="C7323" s="196" t="s">
        <v>7588</v>
      </c>
      <c r="D7323" s="196" t="s">
        <v>7589</v>
      </c>
      <c r="E7323" s="197" t="s">
        <v>11</v>
      </c>
      <c r="F7323" s="196" t="s">
        <v>11</v>
      </c>
      <c r="G7323" s="196">
        <v>100987</v>
      </c>
      <c r="H7323" s="196" t="s">
        <v>7601</v>
      </c>
      <c r="I7323" s="196" t="s">
        <v>15</v>
      </c>
      <c r="J7323" s="196" t="s">
        <v>62</v>
      </c>
      <c r="K7323" s="197">
        <v>10.89</v>
      </c>
      <c r="L7323" s="196" t="s">
        <v>63</v>
      </c>
      <c r="M7323"/>
    </row>
    <row r="7324" spans="1:13" ht="13.5" hidden="1" x14ac:dyDescent="0.25">
      <c r="A7324" s="196" t="s">
        <v>7509</v>
      </c>
      <c r="B7324" s="196" t="s">
        <v>7510</v>
      </c>
      <c r="C7324" s="196" t="s">
        <v>7588</v>
      </c>
      <c r="D7324" s="196" t="s">
        <v>7589</v>
      </c>
      <c r="E7324" s="197" t="s">
        <v>11</v>
      </c>
      <c r="F7324" s="196" t="s">
        <v>11</v>
      </c>
      <c r="G7324" s="196">
        <v>100988</v>
      </c>
      <c r="H7324" s="196" t="s">
        <v>7602</v>
      </c>
      <c r="I7324" s="196" t="s">
        <v>15</v>
      </c>
      <c r="J7324" s="196" t="s">
        <v>62</v>
      </c>
      <c r="K7324" s="197">
        <v>11.49</v>
      </c>
      <c r="L7324" s="196" t="s">
        <v>63</v>
      </c>
      <c r="M7324"/>
    </row>
    <row r="7325" spans="1:13" ht="13.5" hidden="1" x14ac:dyDescent="0.25">
      <c r="A7325" s="196" t="s">
        <v>7509</v>
      </c>
      <c r="B7325" s="196" t="s">
        <v>7510</v>
      </c>
      <c r="C7325" s="196" t="s">
        <v>7588</v>
      </c>
      <c r="D7325" s="196" t="s">
        <v>7589</v>
      </c>
      <c r="E7325" s="197" t="s">
        <v>11</v>
      </c>
      <c r="F7325" s="196" t="s">
        <v>11</v>
      </c>
      <c r="G7325" s="196">
        <v>100989</v>
      </c>
      <c r="H7325" s="196" t="s">
        <v>7603</v>
      </c>
      <c r="I7325" s="196" t="s">
        <v>7585</v>
      </c>
      <c r="J7325" s="196" t="s">
        <v>62</v>
      </c>
      <c r="K7325" s="197">
        <v>6.15</v>
      </c>
      <c r="L7325" s="196" t="s">
        <v>63</v>
      </c>
      <c r="M7325"/>
    </row>
    <row r="7326" spans="1:13" ht="13.5" hidden="1" x14ac:dyDescent="0.25">
      <c r="A7326" s="196" t="s">
        <v>7509</v>
      </c>
      <c r="B7326" s="196" t="s">
        <v>7510</v>
      </c>
      <c r="C7326" s="196" t="s">
        <v>7588</v>
      </c>
      <c r="D7326" s="196" t="s">
        <v>7589</v>
      </c>
      <c r="E7326" s="197" t="s">
        <v>11</v>
      </c>
      <c r="F7326" s="196" t="s">
        <v>11</v>
      </c>
      <c r="G7326" s="196">
        <v>100990</v>
      </c>
      <c r="H7326" s="196" t="s">
        <v>7604</v>
      </c>
      <c r="I7326" s="196" t="s">
        <v>7585</v>
      </c>
      <c r="J7326" s="196" t="s">
        <v>62</v>
      </c>
      <c r="K7326" s="197">
        <v>5.86</v>
      </c>
      <c r="L7326" s="196" t="s">
        <v>63</v>
      </c>
      <c r="M7326"/>
    </row>
    <row r="7327" spans="1:13" ht="13.5" hidden="1" x14ac:dyDescent="0.25">
      <c r="A7327" s="196" t="s">
        <v>7509</v>
      </c>
      <c r="B7327" s="196" t="s">
        <v>7510</v>
      </c>
      <c r="C7327" s="196" t="s">
        <v>7588</v>
      </c>
      <c r="D7327" s="196" t="s">
        <v>7589</v>
      </c>
      <c r="E7327" s="197" t="s">
        <v>11</v>
      </c>
      <c r="F7327" s="196" t="s">
        <v>11</v>
      </c>
      <c r="G7327" s="196">
        <v>100991</v>
      </c>
      <c r="H7327" s="196" t="s">
        <v>7605</v>
      </c>
      <c r="I7327" s="196" t="s">
        <v>7585</v>
      </c>
      <c r="J7327" s="196" t="s">
        <v>62</v>
      </c>
      <c r="K7327" s="197">
        <v>5.94</v>
      </c>
      <c r="L7327" s="196" t="s">
        <v>63</v>
      </c>
      <c r="M7327"/>
    </row>
    <row r="7328" spans="1:13" ht="13.5" hidden="1" x14ac:dyDescent="0.25">
      <c r="A7328" s="196" t="s">
        <v>7509</v>
      </c>
      <c r="B7328" s="196" t="s">
        <v>7510</v>
      </c>
      <c r="C7328" s="196" t="s">
        <v>7588</v>
      </c>
      <c r="D7328" s="196" t="s">
        <v>7589</v>
      </c>
      <c r="E7328" s="197" t="s">
        <v>11</v>
      </c>
      <c r="F7328" s="196" t="s">
        <v>11</v>
      </c>
      <c r="G7328" s="196">
        <v>100992</v>
      </c>
      <c r="H7328" s="196" t="s">
        <v>7606</v>
      </c>
      <c r="I7328" s="196" t="s">
        <v>7585</v>
      </c>
      <c r="J7328" s="196" t="s">
        <v>62</v>
      </c>
      <c r="K7328" s="197">
        <v>5.77</v>
      </c>
      <c r="L7328" s="196" t="s">
        <v>63</v>
      </c>
      <c r="M7328"/>
    </row>
    <row r="7329" spans="1:13" ht="13.5" hidden="1" x14ac:dyDescent="0.25">
      <c r="A7329" s="196" t="s">
        <v>7509</v>
      </c>
      <c r="B7329" s="196" t="s">
        <v>7510</v>
      </c>
      <c r="C7329" s="196" t="s">
        <v>7588</v>
      </c>
      <c r="D7329" s="196" t="s">
        <v>7589</v>
      </c>
      <c r="E7329" s="197" t="s">
        <v>11</v>
      </c>
      <c r="F7329" s="196" t="s">
        <v>11</v>
      </c>
      <c r="G7329" s="196">
        <v>100993</v>
      </c>
      <c r="H7329" s="196" t="s">
        <v>7607</v>
      </c>
      <c r="I7329" s="196" t="s">
        <v>7585</v>
      </c>
      <c r="J7329" s="196" t="s">
        <v>62</v>
      </c>
      <c r="K7329" s="197">
        <v>5.44</v>
      </c>
      <c r="L7329" s="196" t="s">
        <v>63</v>
      </c>
      <c r="M7329"/>
    </row>
    <row r="7330" spans="1:13" ht="13.5" hidden="1" x14ac:dyDescent="0.25">
      <c r="A7330" s="196" t="s">
        <v>7509</v>
      </c>
      <c r="B7330" s="196" t="s">
        <v>7510</v>
      </c>
      <c r="C7330" s="196" t="s">
        <v>7588</v>
      </c>
      <c r="D7330" s="196" t="s">
        <v>7589</v>
      </c>
      <c r="E7330" s="197" t="s">
        <v>11</v>
      </c>
      <c r="F7330" s="196" t="s">
        <v>11</v>
      </c>
      <c r="G7330" s="196">
        <v>100994</v>
      </c>
      <c r="H7330" s="196" t="s">
        <v>7608</v>
      </c>
      <c r="I7330" s="196" t="s">
        <v>7585</v>
      </c>
      <c r="J7330" s="196" t="s">
        <v>62</v>
      </c>
      <c r="K7330" s="197">
        <v>4.83</v>
      </c>
      <c r="L7330" s="196" t="s">
        <v>63</v>
      </c>
      <c r="M7330"/>
    </row>
    <row r="7331" spans="1:13" ht="13.5" hidden="1" x14ac:dyDescent="0.25">
      <c r="A7331" s="196" t="s">
        <v>7509</v>
      </c>
      <c r="B7331" s="196" t="s">
        <v>7510</v>
      </c>
      <c r="C7331" s="196" t="s">
        <v>7588</v>
      </c>
      <c r="D7331" s="196" t="s">
        <v>7589</v>
      </c>
      <c r="E7331" s="197" t="s">
        <v>11</v>
      </c>
      <c r="F7331" s="196" t="s">
        <v>11</v>
      </c>
      <c r="G7331" s="196">
        <v>100995</v>
      </c>
      <c r="H7331" s="196" t="s">
        <v>7609</v>
      </c>
      <c r="I7331" s="196" t="s">
        <v>7585</v>
      </c>
      <c r="J7331" s="196" t="s">
        <v>62</v>
      </c>
      <c r="K7331" s="197">
        <v>4.68</v>
      </c>
      <c r="L7331" s="196" t="s">
        <v>63</v>
      </c>
      <c r="M7331"/>
    </row>
    <row r="7332" spans="1:13" ht="13.5" hidden="1" x14ac:dyDescent="0.25">
      <c r="A7332" s="196" t="s">
        <v>7509</v>
      </c>
      <c r="B7332" s="196" t="s">
        <v>7510</v>
      </c>
      <c r="C7332" s="196" t="s">
        <v>7588</v>
      </c>
      <c r="D7332" s="196" t="s">
        <v>7589</v>
      </c>
      <c r="E7332" s="197" t="s">
        <v>11</v>
      </c>
      <c r="F7332" s="196" t="s">
        <v>11</v>
      </c>
      <c r="G7332" s="196">
        <v>100996</v>
      </c>
      <c r="H7332" s="196" t="s">
        <v>7610</v>
      </c>
      <c r="I7332" s="196" t="s">
        <v>7585</v>
      </c>
      <c r="J7332" s="196" t="s">
        <v>62</v>
      </c>
      <c r="K7332" s="197">
        <v>4.3899999999999997</v>
      </c>
      <c r="L7332" s="196" t="s">
        <v>63</v>
      </c>
      <c r="M7332"/>
    </row>
    <row r="7333" spans="1:13" ht="13.5" hidden="1" x14ac:dyDescent="0.25">
      <c r="A7333" s="196" t="s">
        <v>7509</v>
      </c>
      <c r="B7333" s="196" t="s">
        <v>7510</v>
      </c>
      <c r="C7333" s="196" t="s">
        <v>7588</v>
      </c>
      <c r="D7333" s="196" t="s">
        <v>7589</v>
      </c>
      <c r="E7333" s="197" t="s">
        <v>11</v>
      </c>
      <c r="F7333" s="196" t="s">
        <v>11</v>
      </c>
      <c r="G7333" s="196">
        <v>100997</v>
      </c>
      <c r="H7333" s="196" t="s">
        <v>7611</v>
      </c>
      <c r="I7333" s="196" t="s">
        <v>7585</v>
      </c>
      <c r="J7333" s="196" t="s">
        <v>62</v>
      </c>
      <c r="K7333" s="197">
        <v>6.62</v>
      </c>
      <c r="L7333" s="196" t="s">
        <v>63</v>
      </c>
      <c r="M7333"/>
    </row>
    <row r="7334" spans="1:13" ht="13.5" hidden="1" x14ac:dyDescent="0.25">
      <c r="A7334" s="196" t="s">
        <v>7509</v>
      </c>
      <c r="B7334" s="196" t="s">
        <v>7510</v>
      </c>
      <c r="C7334" s="196" t="s">
        <v>7588</v>
      </c>
      <c r="D7334" s="196" t="s">
        <v>7589</v>
      </c>
      <c r="E7334" s="197" t="s">
        <v>11</v>
      </c>
      <c r="F7334" s="196" t="s">
        <v>11</v>
      </c>
      <c r="G7334" s="196">
        <v>100998</v>
      </c>
      <c r="H7334" s="196" t="s">
        <v>7612</v>
      </c>
      <c r="I7334" s="196" t="s">
        <v>7585</v>
      </c>
      <c r="J7334" s="196" t="s">
        <v>62</v>
      </c>
      <c r="K7334" s="197">
        <v>6.27</v>
      </c>
      <c r="L7334" s="196" t="s">
        <v>63</v>
      </c>
      <c r="M7334"/>
    </row>
    <row r="7335" spans="1:13" ht="13.5" hidden="1" x14ac:dyDescent="0.25">
      <c r="A7335" s="196" t="s">
        <v>7509</v>
      </c>
      <c r="B7335" s="196" t="s">
        <v>7510</v>
      </c>
      <c r="C7335" s="196" t="s">
        <v>7588</v>
      </c>
      <c r="D7335" s="196" t="s">
        <v>7589</v>
      </c>
      <c r="E7335" s="197" t="s">
        <v>11</v>
      </c>
      <c r="F7335" s="196" t="s">
        <v>11</v>
      </c>
      <c r="G7335" s="196">
        <v>100999</v>
      </c>
      <c r="H7335" s="196" t="s">
        <v>7613</v>
      </c>
      <c r="I7335" s="196" t="s">
        <v>7585</v>
      </c>
      <c r="J7335" s="196" t="s">
        <v>62</v>
      </c>
      <c r="K7335" s="197">
        <v>6.33</v>
      </c>
      <c r="L7335" s="196" t="s">
        <v>63</v>
      </c>
      <c r="M7335"/>
    </row>
    <row r="7336" spans="1:13" ht="13.5" hidden="1" x14ac:dyDescent="0.25">
      <c r="A7336" s="196" t="s">
        <v>7509</v>
      </c>
      <c r="B7336" s="196" t="s">
        <v>7510</v>
      </c>
      <c r="C7336" s="196" t="s">
        <v>7588</v>
      </c>
      <c r="D7336" s="196" t="s">
        <v>7589</v>
      </c>
      <c r="E7336" s="197" t="s">
        <v>11</v>
      </c>
      <c r="F7336" s="196" t="s">
        <v>11</v>
      </c>
      <c r="G7336" s="196">
        <v>101000</v>
      </c>
      <c r="H7336" s="196" t="s">
        <v>7614</v>
      </c>
      <c r="I7336" s="196" t="s">
        <v>7585</v>
      </c>
      <c r="J7336" s="196" t="s">
        <v>62</v>
      </c>
      <c r="K7336" s="197">
        <v>6.15</v>
      </c>
      <c r="L7336" s="196" t="s">
        <v>63</v>
      </c>
      <c r="M7336"/>
    </row>
    <row r="7337" spans="1:13" ht="13.5" hidden="1" x14ac:dyDescent="0.25">
      <c r="A7337" s="196" t="s">
        <v>7509</v>
      </c>
      <c r="B7337" s="196" t="s">
        <v>7510</v>
      </c>
      <c r="C7337" s="196" t="s">
        <v>7588</v>
      </c>
      <c r="D7337" s="196" t="s">
        <v>7589</v>
      </c>
      <c r="E7337" s="197" t="s">
        <v>11</v>
      </c>
      <c r="F7337" s="196" t="s">
        <v>11</v>
      </c>
      <c r="G7337" s="196">
        <v>101001</v>
      </c>
      <c r="H7337" s="196" t="s">
        <v>7615</v>
      </c>
      <c r="I7337" s="196" t="s">
        <v>7585</v>
      </c>
      <c r="J7337" s="196" t="s">
        <v>62</v>
      </c>
      <c r="K7337" s="197">
        <v>5.31</v>
      </c>
      <c r="L7337" s="196" t="s">
        <v>63</v>
      </c>
      <c r="M7337"/>
    </row>
    <row r="7338" spans="1:13" ht="13.5" hidden="1" x14ac:dyDescent="0.25">
      <c r="A7338" s="196" t="s">
        <v>7509</v>
      </c>
      <c r="B7338" s="196" t="s">
        <v>7510</v>
      </c>
      <c r="C7338" s="196" t="s">
        <v>7588</v>
      </c>
      <c r="D7338" s="196" t="s">
        <v>7589</v>
      </c>
      <c r="E7338" s="197" t="s">
        <v>11</v>
      </c>
      <c r="F7338" s="196" t="s">
        <v>11</v>
      </c>
      <c r="G7338" s="196">
        <v>101002</v>
      </c>
      <c r="H7338" s="196" t="s">
        <v>7616</v>
      </c>
      <c r="I7338" s="196" t="s">
        <v>7585</v>
      </c>
      <c r="J7338" s="196" t="s">
        <v>62</v>
      </c>
      <c r="K7338" s="197">
        <v>6.27</v>
      </c>
      <c r="L7338" s="196" t="s">
        <v>63</v>
      </c>
      <c r="M7338"/>
    </row>
    <row r="7339" spans="1:13" ht="13.5" hidden="1" x14ac:dyDescent="0.25">
      <c r="A7339" s="196" t="s">
        <v>7509</v>
      </c>
      <c r="B7339" s="196" t="s">
        <v>7510</v>
      </c>
      <c r="C7339" s="196" t="s">
        <v>7588</v>
      </c>
      <c r="D7339" s="196" t="s">
        <v>7589</v>
      </c>
      <c r="E7339" s="197" t="s">
        <v>11</v>
      </c>
      <c r="F7339" s="196" t="s">
        <v>11</v>
      </c>
      <c r="G7339" s="196">
        <v>101003</v>
      </c>
      <c r="H7339" s="196" t="s">
        <v>7617</v>
      </c>
      <c r="I7339" s="196" t="s">
        <v>7585</v>
      </c>
      <c r="J7339" s="196" t="s">
        <v>62</v>
      </c>
      <c r="K7339" s="197">
        <v>7.24</v>
      </c>
      <c r="L7339" s="196" t="s">
        <v>63</v>
      </c>
      <c r="M7339"/>
    </row>
    <row r="7340" spans="1:13" ht="13.5" hidden="1" x14ac:dyDescent="0.25">
      <c r="A7340" s="196" t="s">
        <v>7509</v>
      </c>
      <c r="B7340" s="196" t="s">
        <v>7510</v>
      </c>
      <c r="C7340" s="196" t="s">
        <v>7588</v>
      </c>
      <c r="D7340" s="196" t="s">
        <v>7589</v>
      </c>
      <c r="E7340" s="197" t="s">
        <v>11</v>
      </c>
      <c r="F7340" s="196" t="s">
        <v>11</v>
      </c>
      <c r="G7340" s="196">
        <v>101004</v>
      </c>
      <c r="H7340" s="196" t="s">
        <v>7618</v>
      </c>
      <c r="I7340" s="196" t="s">
        <v>7585</v>
      </c>
      <c r="J7340" s="196" t="s">
        <v>62</v>
      </c>
      <c r="K7340" s="197">
        <v>7.65</v>
      </c>
      <c r="L7340" s="196" t="s">
        <v>63</v>
      </c>
      <c r="M7340"/>
    </row>
    <row r="7341" spans="1:13" ht="13.5" hidden="1" x14ac:dyDescent="0.25">
      <c r="A7341" s="196" t="s">
        <v>7509</v>
      </c>
      <c r="B7341" s="196" t="s">
        <v>7510</v>
      </c>
      <c r="C7341" s="196" t="s">
        <v>7588</v>
      </c>
      <c r="D7341" s="196" t="s">
        <v>7589</v>
      </c>
      <c r="E7341" s="197" t="s">
        <v>11</v>
      </c>
      <c r="F7341" s="196" t="s">
        <v>11</v>
      </c>
      <c r="G7341" s="196">
        <v>101005</v>
      </c>
      <c r="H7341" s="196" t="s">
        <v>7619</v>
      </c>
      <c r="I7341" s="196" t="s">
        <v>15</v>
      </c>
      <c r="J7341" s="196" t="s">
        <v>62</v>
      </c>
      <c r="K7341" s="197">
        <v>19.34</v>
      </c>
      <c r="L7341" s="196" t="s">
        <v>63</v>
      </c>
      <c r="M7341"/>
    </row>
    <row r="7342" spans="1:13" ht="13.5" hidden="1" x14ac:dyDescent="0.25">
      <c r="A7342" s="196" t="s">
        <v>7509</v>
      </c>
      <c r="B7342" s="196" t="s">
        <v>7510</v>
      </c>
      <c r="C7342" s="196" t="s">
        <v>7588</v>
      </c>
      <c r="D7342" s="196" t="s">
        <v>7589</v>
      </c>
      <c r="E7342" s="197" t="s">
        <v>11</v>
      </c>
      <c r="F7342" s="196" t="s">
        <v>11</v>
      </c>
      <c r="G7342" s="196">
        <v>101006</v>
      </c>
      <c r="H7342" s="196" t="s">
        <v>7620</v>
      </c>
      <c r="I7342" s="196" t="s">
        <v>15</v>
      </c>
      <c r="J7342" s="196" t="s">
        <v>62</v>
      </c>
      <c r="K7342" s="197">
        <v>21.36</v>
      </c>
      <c r="L7342" s="196" t="s">
        <v>63</v>
      </c>
      <c r="M7342"/>
    </row>
    <row r="7343" spans="1:13" ht="13.5" hidden="1" x14ac:dyDescent="0.25">
      <c r="A7343" s="196" t="s">
        <v>7509</v>
      </c>
      <c r="B7343" s="196" t="s">
        <v>7510</v>
      </c>
      <c r="C7343" s="196" t="s">
        <v>7588</v>
      </c>
      <c r="D7343" s="196" t="s">
        <v>7589</v>
      </c>
      <c r="E7343" s="197" t="s">
        <v>11</v>
      </c>
      <c r="F7343" s="196" t="s">
        <v>11</v>
      </c>
      <c r="G7343" s="196">
        <v>101007</v>
      </c>
      <c r="H7343" s="196" t="s">
        <v>7621</v>
      </c>
      <c r="I7343" s="196" t="s">
        <v>15</v>
      </c>
      <c r="J7343" s="196" t="s">
        <v>62</v>
      </c>
      <c r="K7343" s="197">
        <v>5.61</v>
      </c>
      <c r="L7343" s="196" t="s">
        <v>63</v>
      </c>
      <c r="M7343"/>
    </row>
    <row r="7344" spans="1:13" ht="13.5" hidden="1" x14ac:dyDescent="0.25">
      <c r="A7344" s="196" t="s">
        <v>7509</v>
      </c>
      <c r="B7344" s="196" t="s">
        <v>7510</v>
      </c>
      <c r="C7344" s="196" t="s">
        <v>7588</v>
      </c>
      <c r="D7344" s="196" t="s">
        <v>7589</v>
      </c>
      <c r="E7344" s="197" t="s">
        <v>11</v>
      </c>
      <c r="F7344" s="196" t="s">
        <v>11</v>
      </c>
      <c r="G7344" s="196">
        <v>101008</v>
      </c>
      <c r="H7344" s="196" t="s">
        <v>7622</v>
      </c>
      <c r="I7344" s="196" t="s">
        <v>15</v>
      </c>
      <c r="J7344" s="196" t="s">
        <v>62</v>
      </c>
      <c r="K7344" s="197">
        <v>5.64</v>
      </c>
      <c r="L7344" s="196" t="s">
        <v>63</v>
      </c>
      <c r="M7344"/>
    </row>
    <row r="7345" spans="1:13" ht="13.5" hidden="1" x14ac:dyDescent="0.25">
      <c r="A7345" s="196" t="s">
        <v>7509</v>
      </c>
      <c r="B7345" s="196" t="s">
        <v>7510</v>
      </c>
      <c r="C7345" s="196" t="s">
        <v>7588</v>
      </c>
      <c r="D7345" s="196" t="s">
        <v>7589</v>
      </c>
      <c r="E7345" s="197" t="s">
        <v>11</v>
      </c>
      <c r="F7345" s="196" t="s">
        <v>11</v>
      </c>
      <c r="G7345" s="196">
        <v>101009</v>
      </c>
      <c r="H7345" s="196" t="s">
        <v>7623</v>
      </c>
      <c r="I7345" s="196" t="s">
        <v>7585</v>
      </c>
      <c r="J7345" s="196" t="s">
        <v>62</v>
      </c>
      <c r="K7345" s="197">
        <v>44.87</v>
      </c>
      <c r="L7345" s="196" t="s">
        <v>63</v>
      </c>
      <c r="M7345"/>
    </row>
    <row r="7346" spans="1:13" ht="13.5" hidden="1" x14ac:dyDescent="0.25">
      <c r="A7346" s="196" t="s">
        <v>7509</v>
      </c>
      <c r="B7346" s="196" t="s">
        <v>7510</v>
      </c>
      <c r="C7346" s="196" t="s">
        <v>7588</v>
      </c>
      <c r="D7346" s="196" t="s">
        <v>7589</v>
      </c>
      <c r="E7346" s="197" t="s">
        <v>11</v>
      </c>
      <c r="F7346" s="196" t="s">
        <v>11</v>
      </c>
      <c r="G7346" s="196">
        <v>101010</v>
      </c>
      <c r="H7346" s="196" t="s">
        <v>7624</v>
      </c>
      <c r="I7346" s="196" t="s">
        <v>7585</v>
      </c>
      <c r="J7346" s="196" t="s">
        <v>62</v>
      </c>
      <c r="K7346" s="197">
        <v>28.25</v>
      </c>
      <c r="L7346" s="196" t="s">
        <v>63</v>
      </c>
      <c r="M7346"/>
    </row>
    <row r="7347" spans="1:13" ht="13.5" hidden="1" x14ac:dyDescent="0.25">
      <c r="A7347" s="196" t="s">
        <v>7509</v>
      </c>
      <c r="B7347" s="196" t="s">
        <v>7510</v>
      </c>
      <c r="C7347" s="196" t="s">
        <v>7588</v>
      </c>
      <c r="D7347" s="196" t="s">
        <v>7589</v>
      </c>
      <c r="E7347" s="197" t="s">
        <v>11</v>
      </c>
      <c r="F7347" s="196" t="s">
        <v>11</v>
      </c>
      <c r="G7347" s="196">
        <v>101013</v>
      </c>
      <c r="H7347" s="196" t="s">
        <v>7625</v>
      </c>
      <c r="I7347" s="196" t="s">
        <v>7585</v>
      </c>
      <c r="J7347" s="196" t="s">
        <v>62</v>
      </c>
      <c r="K7347" s="197">
        <v>49.49</v>
      </c>
      <c r="L7347" s="196" t="s">
        <v>63</v>
      </c>
      <c r="M7347"/>
    </row>
    <row r="7348" spans="1:13" ht="13.5" hidden="1" x14ac:dyDescent="0.25">
      <c r="A7348" s="196" t="s">
        <v>7509</v>
      </c>
      <c r="B7348" s="196" t="s">
        <v>7510</v>
      </c>
      <c r="C7348" s="196" t="s">
        <v>7588</v>
      </c>
      <c r="D7348" s="196" t="s">
        <v>7589</v>
      </c>
      <c r="E7348" s="197" t="s">
        <v>11</v>
      </c>
      <c r="F7348" s="196" t="s">
        <v>11</v>
      </c>
      <c r="G7348" s="196">
        <v>101014</v>
      </c>
      <c r="H7348" s="196" t="s">
        <v>7626</v>
      </c>
      <c r="I7348" s="196" t="s">
        <v>7585</v>
      </c>
      <c r="J7348" s="196" t="s">
        <v>62</v>
      </c>
      <c r="K7348" s="197">
        <v>45.34</v>
      </c>
      <c r="L7348" s="196" t="s">
        <v>63</v>
      </c>
      <c r="M7348"/>
    </row>
    <row r="7349" spans="1:13" ht="13.5" hidden="1" x14ac:dyDescent="0.25">
      <c r="A7349" s="196" t="s">
        <v>7509</v>
      </c>
      <c r="B7349" s="196" t="s">
        <v>7510</v>
      </c>
      <c r="C7349" s="196" t="s">
        <v>7588</v>
      </c>
      <c r="D7349" s="196" t="s">
        <v>7589</v>
      </c>
      <c r="E7349" s="197" t="s">
        <v>11</v>
      </c>
      <c r="F7349" s="196" t="s">
        <v>11</v>
      </c>
      <c r="G7349" s="196">
        <v>101015</v>
      </c>
      <c r="H7349" s="196" t="s">
        <v>7627</v>
      </c>
      <c r="I7349" s="196" t="s">
        <v>7585</v>
      </c>
      <c r="J7349" s="196" t="s">
        <v>62</v>
      </c>
      <c r="K7349" s="197">
        <v>37.25</v>
      </c>
      <c r="L7349" s="196" t="s">
        <v>63</v>
      </c>
      <c r="M7349"/>
    </row>
    <row r="7350" spans="1:13" ht="13.5" hidden="1" x14ac:dyDescent="0.25">
      <c r="A7350" s="196" t="s">
        <v>7509</v>
      </c>
      <c r="B7350" s="196" t="s">
        <v>7510</v>
      </c>
      <c r="C7350" s="196" t="s">
        <v>7588</v>
      </c>
      <c r="D7350" s="196" t="s">
        <v>7589</v>
      </c>
      <c r="E7350" s="197" t="s">
        <v>11</v>
      </c>
      <c r="F7350" s="196" t="s">
        <v>11</v>
      </c>
      <c r="G7350" s="196">
        <v>101016</v>
      </c>
      <c r="H7350" s="196" t="s">
        <v>7628</v>
      </c>
      <c r="I7350" s="196" t="s">
        <v>7585</v>
      </c>
      <c r="J7350" s="196" t="s">
        <v>62</v>
      </c>
      <c r="K7350" s="197">
        <v>43.11</v>
      </c>
      <c r="L7350" s="196" t="s">
        <v>63</v>
      </c>
      <c r="M7350"/>
    </row>
    <row r="7351" spans="1:13" ht="13.5" hidden="1" x14ac:dyDescent="0.25">
      <c r="A7351" s="196" t="s">
        <v>7509</v>
      </c>
      <c r="B7351" s="196" t="s">
        <v>7510</v>
      </c>
      <c r="C7351" s="196" t="s">
        <v>7588</v>
      </c>
      <c r="D7351" s="196" t="s">
        <v>7589</v>
      </c>
      <c r="E7351" s="197" t="s">
        <v>11</v>
      </c>
      <c r="F7351" s="196" t="s">
        <v>11</v>
      </c>
      <c r="G7351" s="196">
        <v>101017</v>
      </c>
      <c r="H7351" s="196" t="s">
        <v>7629</v>
      </c>
      <c r="I7351" s="196" t="s">
        <v>7585</v>
      </c>
      <c r="J7351" s="196" t="s">
        <v>62</v>
      </c>
      <c r="K7351" s="197">
        <v>32.69</v>
      </c>
      <c r="L7351" s="196" t="s">
        <v>63</v>
      </c>
      <c r="M7351"/>
    </row>
    <row r="7352" spans="1:13" ht="13.5" hidden="1" x14ac:dyDescent="0.25">
      <c r="A7352" s="196" t="s">
        <v>7509</v>
      </c>
      <c r="B7352" s="196" t="s">
        <v>7510</v>
      </c>
      <c r="C7352" s="196" t="s">
        <v>7588</v>
      </c>
      <c r="D7352" s="196" t="s">
        <v>7589</v>
      </c>
      <c r="E7352" s="197" t="s">
        <v>11</v>
      </c>
      <c r="F7352" s="196" t="s">
        <v>11</v>
      </c>
      <c r="G7352" s="196">
        <v>101018</v>
      </c>
      <c r="H7352" s="196" t="s">
        <v>7630</v>
      </c>
      <c r="I7352" s="196" t="s">
        <v>7585</v>
      </c>
      <c r="J7352" s="196" t="s">
        <v>62</v>
      </c>
      <c r="K7352" s="197">
        <v>26.85</v>
      </c>
      <c r="L7352" s="196" t="s">
        <v>63</v>
      </c>
      <c r="M7352"/>
    </row>
    <row r="7353" spans="1:13" ht="13.5" hidden="1" x14ac:dyDescent="0.25">
      <c r="A7353" s="196" t="s">
        <v>7509</v>
      </c>
      <c r="B7353" s="196" t="s">
        <v>7510</v>
      </c>
      <c r="C7353" s="196" t="s">
        <v>7588</v>
      </c>
      <c r="D7353" s="196" t="s">
        <v>7589</v>
      </c>
      <c r="E7353" s="197" t="s">
        <v>11</v>
      </c>
      <c r="F7353" s="196" t="s">
        <v>11</v>
      </c>
      <c r="G7353" s="196">
        <v>101463</v>
      </c>
      <c r="H7353" s="196" t="s">
        <v>7631</v>
      </c>
      <c r="I7353" s="196" t="s">
        <v>7585</v>
      </c>
      <c r="J7353" s="196" t="s">
        <v>62</v>
      </c>
      <c r="K7353" s="197">
        <v>49.63</v>
      </c>
      <c r="L7353" s="196" t="s">
        <v>63</v>
      </c>
      <c r="M7353"/>
    </row>
    <row r="7354" spans="1:13" ht="13.5" hidden="1" x14ac:dyDescent="0.25">
      <c r="A7354" s="196" t="s">
        <v>7509</v>
      </c>
      <c r="B7354" s="196" t="s">
        <v>7510</v>
      </c>
      <c r="C7354" s="196" t="s">
        <v>7588</v>
      </c>
      <c r="D7354" s="196" t="s">
        <v>7589</v>
      </c>
      <c r="E7354" s="197" t="s">
        <v>11</v>
      </c>
      <c r="F7354" s="196" t="s">
        <v>11</v>
      </c>
      <c r="G7354" s="196">
        <v>101464</v>
      </c>
      <c r="H7354" s="196" t="s">
        <v>7632</v>
      </c>
      <c r="I7354" s="196" t="s">
        <v>7585</v>
      </c>
      <c r="J7354" s="196" t="s">
        <v>62</v>
      </c>
      <c r="K7354" s="197">
        <v>38.119999999999997</v>
      </c>
      <c r="L7354" s="196" t="s">
        <v>63</v>
      </c>
      <c r="M7354"/>
    </row>
    <row r="7355" spans="1:13" ht="13.5" hidden="1" x14ac:dyDescent="0.25">
      <c r="A7355" s="196" t="s">
        <v>7509</v>
      </c>
      <c r="B7355" s="196" t="s">
        <v>7510</v>
      </c>
      <c r="C7355" s="196" t="s">
        <v>7588</v>
      </c>
      <c r="D7355" s="196" t="s">
        <v>7589</v>
      </c>
      <c r="E7355" s="197" t="s">
        <v>11</v>
      </c>
      <c r="F7355" s="196" t="s">
        <v>11</v>
      </c>
      <c r="G7355" s="196">
        <v>101465</v>
      </c>
      <c r="H7355" s="196" t="s">
        <v>7633</v>
      </c>
      <c r="I7355" s="196" t="s">
        <v>7585</v>
      </c>
      <c r="J7355" s="196" t="s">
        <v>62</v>
      </c>
      <c r="K7355" s="197">
        <v>29.14</v>
      </c>
      <c r="L7355" s="196" t="s">
        <v>63</v>
      </c>
      <c r="M7355"/>
    </row>
    <row r="7356" spans="1:13" ht="13.5" hidden="1" x14ac:dyDescent="0.25">
      <c r="A7356" s="196" t="s">
        <v>7509</v>
      </c>
      <c r="B7356" s="196" t="s">
        <v>7510</v>
      </c>
      <c r="C7356" s="196" t="s">
        <v>7588</v>
      </c>
      <c r="D7356" s="196" t="s">
        <v>7589</v>
      </c>
      <c r="E7356" s="197" t="s">
        <v>11</v>
      </c>
      <c r="F7356" s="196" t="s">
        <v>11</v>
      </c>
      <c r="G7356" s="196">
        <v>101466</v>
      </c>
      <c r="H7356" s="196" t="s">
        <v>7634</v>
      </c>
      <c r="I7356" s="196" t="s">
        <v>7585</v>
      </c>
      <c r="J7356" s="196" t="s">
        <v>62</v>
      </c>
      <c r="K7356" s="197">
        <v>23.71</v>
      </c>
      <c r="L7356" s="196" t="s">
        <v>63</v>
      </c>
      <c r="M7356"/>
    </row>
    <row r="7357" spans="1:13" ht="13.5" hidden="1" x14ac:dyDescent="0.25">
      <c r="A7357" s="196" t="s">
        <v>7509</v>
      </c>
      <c r="B7357" s="196" t="s">
        <v>7510</v>
      </c>
      <c r="C7357" s="196" t="s">
        <v>7588</v>
      </c>
      <c r="D7357" s="196" t="s">
        <v>7589</v>
      </c>
      <c r="E7357" s="197" t="s">
        <v>11</v>
      </c>
      <c r="F7357" s="196" t="s">
        <v>11</v>
      </c>
      <c r="G7357" s="196">
        <v>101467</v>
      </c>
      <c r="H7357" s="196" t="s">
        <v>7635</v>
      </c>
      <c r="I7357" s="196" t="s">
        <v>7585</v>
      </c>
      <c r="J7357" s="196" t="s">
        <v>62</v>
      </c>
      <c r="K7357" s="197">
        <v>19.84</v>
      </c>
      <c r="L7357" s="196" t="s">
        <v>63</v>
      </c>
      <c r="M7357"/>
    </row>
    <row r="7358" spans="1:13" ht="13.5" hidden="1" x14ac:dyDescent="0.25">
      <c r="A7358" s="196" t="s">
        <v>7509</v>
      </c>
      <c r="B7358" s="196" t="s">
        <v>7510</v>
      </c>
      <c r="C7358" s="196" t="s">
        <v>7588</v>
      </c>
      <c r="D7358" s="196" t="s">
        <v>7589</v>
      </c>
      <c r="E7358" s="197" t="s">
        <v>11</v>
      </c>
      <c r="F7358" s="196" t="s">
        <v>11</v>
      </c>
      <c r="G7358" s="196">
        <v>101468</v>
      </c>
      <c r="H7358" s="196" t="s">
        <v>7636</v>
      </c>
      <c r="I7358" s="196" t="s">
        <v>7585</v>
      </c>
      <c r="J7358" s="196" t="s">
        <v>62</v>
      </c>
      <c r="K7358" s="197">
        <v>18.14</v>
      </c>
      <c r="L7358" s="196" t="s">
        <v>63</v>
      </c>
      <c r="M7358"/>
    </row>
    <row r="7359" spans="1:13" ht="13.5" hidden="1" x14ac:dyDescent="0.25">
      <c r="A7359" s="196" t="s">
        <v>7509</v>
      </c>
      <c r="B7359" s="196" t="s">
        <v>7510</v>
      </c>
      <c r="C7359" s="196" t="s">
        <v>7588</v>
      </c>
      <c r="D7359" s="196" t="s">
        <v>7589</v>
      </c>
      <c r="E7359" s="197" t="s">
        <v>11</v>
      </c>
      <c r="F7359" s="196" t="s">
        <v>11</v>
      </c>
      <c r="G7359" s="196">
        <v>101469</v>
      </c>
      <c r="H7359" s="196" t="s">
        <v>7637</v>
      </c>
      <c r="I7359" s="196" t="s">
        <v>7585</v>
      </c>
      <c r="J7359" s="196" t="s">
        <v>62</v>
      </c>
      <c r="K7359" s="197">
        <v>40.630000000000003</v>
      </c>
      <c r="L7359" s="196" t="s">
        <v>63</v>
      </c>
      <c r="M7359"/>
    </row>
    <row r="7360" spans="1:13" ht="13.5" hidden="1" x14ac:dyDescent="0.25">
      <c r="A7360" s="196" t="s">
        <v>7509</v>
      </c>
      <c r="B7360" s="196" t="s">
        <v>7510</v>
      </c>
      <c r="C7360" s="196" t="s">
        <v>7588</v>
      </c>
      <c r="D7360" s="196" t="s">
        <v>7589</v>
      </c>
      <c r="E7360" s="197" t="s">
        <v>11</v>
      </c>
      <c r="F7360" s="196" t="s">
        <v>11</v>
      </c>
      <c r="G7360" s="196">
        <v>101470</v>
      </c>
      <c r="H7360" s="196" t="s">
        <v>7638</v>
      </c>
      <c r="I7360" s="196" t="s">
        <v>7585</v>
      </c>
      <c r="J7360" s="196" t="s">
        <v>62</v>
      </c>
      <c r="K7360" s="197">
        <v>32.24</v>
      </c>
      <c r="L7360" s="196" t="s">
        <v>63</v>
      </c>
      <c r="M7360"/>
    </row>
    <row r="7361" spans="1:13" ht="13.5" hidden="1" x14ac:dyDescent="0.25">
      <c r="A7361" s="196" t="s">
        <v>7509</v>
      </c>
      <c r="B7361" s="196" t="s">
        <v>7510</v>
      </c>
      <c r="C7361" s="196" t="s">
        <v>7588</v>
      </c>
      <c r="D7361" s="196" t="s">
        <v>7589</v>
      </c>
      <c r="E7361" s="197" t="s">
        <v>11</v>
      </c>
      <c r="F7361" s="196" t="s">
        <v>11</v>
      </c>
      <c r="G7361" s="196">
        <v>101471</v>
      </c>
      <c r="H7361" s="196" t="s">
        <v>7639</v>
      </c>
      <c r="I7361" s="196" t="s">
        <v>7585</v>
      </c>
      <c r="J7361" s="196" t="s">
        <v>62</v>
      </c>
      <c r="K7361" s="197">
        <v>27.66</v>
      </c>
      <c r="L7361" s="196" t="s">
        <v>63</v>
      </c>
      <c r="M7361"/>
    </row>
    <row r="7362" spans="1:13" ht="13.5" hidden="1" x14ac:dyDescent="0.25">
      <c r="A7362" s="196" t="s">
        <v>7509</v>
      </c>
      <c r="B7362" s="196" t="s">
        <v>7510</v>
      </c>
      <c r="C7362" s="196" t="s">
        <v>7588</v>
      </c>
      <c r="D7362" s="196" t="s">
        <v>7589</v>
      </c>
      <c r="E7362" s="197" t="s">
        <v>11</v>
      </c>
      <c r="F7362" s="196" t="s">
        <v>11</v>
      </c>
      <c r="G7362" s="196">
        <v>101472</v>
      </c>
      <c r="H7362" s="196" t="s">
        <v>7640</v>
      </c>
      <c r="I7362" s="196" t="s">
        <v>7585</v>
      </c>
      <c r="J7362" s="196" t="s">
        <v>62</v>
      </c>
      <c r="K7362" s="197">
        <v>21.53</v>
      </c>
      <c r="L7362" s="196" t="s">
        <v>63</v>
      </c>
      <c r="M7362"/>
    </row>
    <row r="7363" spans="1:13" ht="13.5" hidden="1" x14ac:dyDescent="0.25">
      <c r="A7363" s="196" t="s">
        <v>7509</v>
      </c>
      <c r="B7363" s="196" t="s">
        <v>7510</v>
      </c>
      <c r="C7363" s="196" t="s">
        <v>7588</v>
      </c>
      <c r="D7363" s="196" t="s">
        <v>7589</v>
      </c>
      <c r="E7363" s="197" t="s">
        <v>11</v>
      </c>
      <c r="F7363" s="196" t="s">
        <v>11</v>
      </c>
      <c r="G7363" s="196">
        <v>101473</v>
      </c>
      <c r="H7363" s="196" t="s">
        <v>7641</v>
      </c>
      <c r="I7363" s="196" t="s">
        <v>7585</v>
      </c>
      <c r="J7363" s="196" t="s">
        <v>62</v>
      </c>
      <c r="K7363" s="197">
        <v>31</v>
      </c>
      <c r="L7363" s="196" t="s">
        <v>63</v>
      </c>
      <c r="M7363"/>
    </row>
    <row r="7364" spans="1:13" ht="13.5" hidden="1" x14ac:dyDescent="0.25">
      <c r="A7364" s="196" t="s">
        <v>7509</v>
      </c>
      <c r="B7364" s="196" t="s">
        <v>7510</v>
      </c>
      <c r="C7364" s="196" t="s">
        <v>7588</v>
      </c>
      <c r="D7364" s="196" t="s">
        <v>7589</v>
      </c>
      <c r="E7364" s="197" t="s">
        <v>11</v>
      </c>
      <c r="F7364" s="196" t="s">
        <v>11</v>
      </c>
      <c r="G7364" s="196">
        <v>101474</v>
      </c>
      <c r="H7364" s="196" t="s">
        <v>7642</v>
      </c>
      <c r="I7364" s="196" t="s">
        <v>7585</v>
      </c>
      <c r="J7364" s="196" t="s">
        <v>62</v>
      </c>
      <c r="K7364" s="197">
        <v>22.18</v>
      </c>
      <c r="L7364" s="196" t="s">
        <v>63</v>
      </c>
      <c r="M7364"/>
    </row>
    <row r="7365" spans="1:13" ht="13.5" hidden="1" x14ac:dyDescent="0.25">
      <c r="A7365" s="196" t="s">
        <v>7509</v>
      </c>
      <c r="B7365" s="196" t="s">
        <v>7510</v>
      </c>
      <c r="C7365" s="196" t="s">
        <v>7588</v>
      </c>
      <c r="D7365" s="196" t="s">
        <v>7589</v>
      </c>
      <c r="E7365" s="197" t="s">
        <v>11</v>
      </c>
      <c r="F7365" s="196" t="s">
        <v>11</v>
      </c>
      <c r="G7365" s="196">
        <v>101475</v>
      </c>
      <c r="H7365" s="196" t="s">
        <v>7643</v>
      </c>
      <c r="I7365" s="196" t="s">
        <v>7585</v>
      </c>
      <c r="J7365" s="196" t="s">
        <v>62</v>
      </c>
      <c r="K7365" s="197">
        <v>19.670000000000002</v>
      </c>
      <c r="L7365" s="196" t="s">
        <v>63</v>
      </c>
      <c r="M7365"/>
    </row>
    <row r="7366" spans="1:13" ht="13.5" hidden="1" x14ac:dyDescent="0.25">
      <c r="A7366" s="196" t="s">
        <v>7509</v>
      </c>
      <c r="B7366" s="196" t="s">
        <v>7510</v>
      </c>
      <c r="C7366" s="196" t="s">
        <v>7588</v>
      </c>
      <c r="D7366" s="196" t="s">
        <v>7589</v>
      </c>
      <c r="E7366" s="197" t="s">
        <v>11</v>
      </c>
      <c r="F7366" s="196" t="s">
        <v>11</v>
      </c>
      <c r="G7366" s="196">
        <v>101476</v>
      </c>
      <c r="H7366" s="196" t="s">
        <v>7644</v>
      </c>
      <c r="I7366" s="196" t="s">
        <v>7585</v>
      </c>
      <c r="J7366" s="196" t="s">
        <v>62</v>
      </c>
      <c r="K7366" s="197">
        <v>17.55</v>
      </c>
      <c r="L7366" s="196" t="s">
        <v>63</v>
      </c>
      <c r="M7366"/>
    </row>
    <row r="7367" spans="1:13" ht="13.5" hidden="1" x14ac:dyDescent="0.25">
      <c r="A7367" s="196" t="s">
        <v>7509</v>
      </c>
      <c r="B7367" s="196" t="s">
        <v>7510</v>
      </c>
      <c r="C7367" s="196" t="s">
        <v>7588</v>
      </c>
      <c r="D7367" s="196" t="s">
        <v>7589</v>
      </c>
      <c r="E7367" s="197" t="s">
        <v>11</v>
      </c>
      <c r="F7367" s="196" t="s">
        <v>11</v>
      </c>
      <c r="G7367" s="196">
        <v>101477</v>
      </c>
      <c r="H7367" s="196" t="s">
        <v>7645</v>
      </c>
      <c r="I7367" s="196" t="s">
        <v>7585</v>
      </c>
      <c r="J7367" s="196" t="s">
        <v>62</v>
      </c>
      <c r="K7367" s="197">
        <v>14.36</v>
      </c>
      <c r="L7367" s="196" t="s">
        <v>63</v>
      </c>
      <c r="M7367"/>
    </row>
    <row r="7368" spans="1:13" ht="13.5" hidden="1" x14ac:dyDescent="0.25">
      <c r="A7368" s="196" t="s">
        <v>7509</v>
      </c>
      <c r="B7368" s="196" t="s">
        <v>7510</v>
      </c>
      <c r="C7368" s="196" t="s">
        <v>7588</v>
      </c>
      <c r="D7368" s="196" t="s">
        <v>7589</v>
      </c>
      <c r="E7368" s="197" t="s">
        <v>11</v>
      </c>
      <c r="F7368" s="196" t="s">
        <v>11</v>
      </c>
      <c r="G7368" s="196">
        <v>101478</v>
      </c>
      <c r="H7368" s="196" t="s">
        <v>7646</v>
      </c>
      <c r="I7368" s="196" t="s">
        <v>7585</v>
      </c>
      <c r="J7368" s="196" t="s">
        <v>62</v>
      </c>
      <c r="K7368" s="197">
        <v>12.23</v>
      </c>
      <c r="L7368" s="196" t="s">
        <v>63</v>
      </c>
      <c r="M7368"/>
    </row>
    <row r="7369" spans="1:13" ht="13.5" hidden="1" x14ac:dyDescent="0.25">
      <c r="A7369" s="196" t="s">
        <v>7509</v>
      </c>
      <c r="B7369" s="196" t="s">
        <v>7510</v>
      </c>
      <c r="C7369" s="196" t="s">
        <v>7588</v>
      </c>
      <c r="D7369" s="196" t="s">
        <v>7589</v>
      </c>
      <c r="E7369" s="197" t="s">
        <v>11</v>
      </c>
      <c r="F7369" s="196" t="s">
        <v>11</v>
      </c>
      <c r="G7369" s="196">
        <v>101480</v>
      </c>
      <c r="H7369" s="196" t="s">
        <v>7647</v>
      </c>
      <c r="I7369" s="196" t="s">
        <v>7585</v>
      </c>
      <c r="J7369" s="196" t="s">
        <v>62</v>
      </c>
      <c r="K7369" s="197">
        <v>72.64</v>
      </c>
      <c r="L7369" s="196" t="s">
        <v>63</v>
      </c>
      <c r="M7369"/>
    </row>
    <row r="7370" spans="1:13" ht="13.5" hidden="1" x14ac:dyDescent="0.25">
      <c r="A7370" s="196" t="s">
        <v>7509</v>
      </c>
      <c r="B7370" s="196" t="s">
        <v>7510</v>
      </c>
      <c r="C7370" s="196" t="s">
        <v>7588</v>
      </c>
      <c r="D7370" s="196" t="s">
        <v>7589</v>
      </c>
      <c r="E7370" s="197" t="s">
        <v>11</v>
      </c>
      <c r="F7370" s="196" t="s">
        <v>11</v>
      </c>
      <c r="G7370" s="196">
        <v>101481</v>
      </c>
      <c r="H7370" s="196" t="s">
        <v>7648</v>
      </c>
      <c r="I7370" s="196" t="s">
        <v>7585</v>
      </c>
      <c r="J7370" s="196" t="s">
        <v>62</v>
      </c>
      <c r="K7370" s="197">
        <v>52.46</v>
      </c>
      <c r="L7370" s="196" t="s">
        <v>63</v>
      </c>
      <c r="M7370"/>
    </row>
    <row r="7371" spans="1:13" ht="13.5" hidden="1" x14ac:dyDescent="0.25">
      <c r="A7371" s="196" t="s">
        <v>7509</v>
      </c>
      <c r="B7371" s="196" t="s">
        <v>7510</v>
      </c>
      <c r="C7371" s="196" t="s">
        <v>7588</v>
      </c>
      <c r="D7371" s="196" t="s">
        <v>7589</v>
      </c>
      <c r="E7371" s="197" t="s">
        <v>11</v>
      </c>
      <c r="F7371" s="196" t="s">
        <v>11</v>
      </c>
      <c r="G7371" s="196">
        <v>101482</v>
      </c>
      <c r="H7371" s="196" t="s">
        <v>7649</v>
      </c>
      <c r="I7371" s="196" t="s">
        <v>7585</v>
      </c>
      <c r="J7371" s="196" t="s">
        <v>62</v>
      </c>
      <c r="K7371" s="197">
        <v>39.22</v>
      </c>
      <c r="L7371" s="196" t="s">
        <v>63</v>
      </c>
      <c r="M7371"/>
    </row>
    <row r="7372" spans="1:13" ht="13.5" hidden="1" x14ac:dyDescent="0.25">
      <c r="A7372" s="196" t="s">
        <v>7509</v>
      </c>
      <c r="B7372" s="196" t="s">
        <v>7510</v>
      </c>
      <c r="C7372" s="196" t="s">
        <v>7588</v>
      </c>
      <c r="D7372" s="196" t="s">
        <v>7589</v>
      </c>
      <c r="E7372" s="197" t="s">
        <v>11</v>
      </c>
      <c r="F7372" s="196" t="s">
        <v>11</v>
      </c>
      <c r="G7372" s="196">
        <v>101483</v>
      </c>
      <c r="H7372" s="196" t="s">
        <v>7650</v>
      </c>
      <c r="I7372" s="196" t="s">
        <v>7585</v>
      </c>
      <c r="J7372" s="196" t="s">
        <v>62</v>
      </c>
      <c r="K7372" s="197">
        <v>40.700000000000003</v>
      </c>
      <c r="L7372" s="196" t="s">
        <v>63</v>
      </c>
      <c r="M7372"/>
    </row>
    <row r="7373" spans="1:13" ht="13.5" hidden="1" x14ac:dyDescent="0.25">
      <c r="A7373" s="196" t="s">
        <v>7509</v>
      </c>
      <c r="B7373" s="196" t="s">
        <v>7510</v>
      </c>
      <c r="C7373" s="196" t="s">
        <v>7588</v>
      </c>
      <c r="D7373" s="196" t="s">
        <v>7589</v>
      </c>
      <c r="E7373" s="197" t="s">
        <v>11</v>
      </c>
      <c r="F7373" s="196" t="s">
        <v>11</v>
      </c>
      <c r="G7373" s="196">
        <v>101484</v>
      </c>
      <c r="H7373" s="196" t="s">
        <v>7651</v>
      </c>
      <c r="I7373" s="196" t="s">
        <v>7585</v>
      </c>
      <c r="J7373" s="196" t="s">
        <v>62</v>
      </c>
      <c r="K7373" s="197">
        <v>210.94</v>
      </c>
      <c r="L7373" s="196" t="s">
        <v>63</v>
      </c>
      <c r="M7373"/>
    </row>
    <row r="7374" spans="1:13" ht="13.5" hidden="1" x14ac:dyDescent="0.25">
      <c r="A7374" s="196" t="s">
        <v>7509</v>
      </c>
      <c r="B7374" s="196" t="s">
        <v>7510</v>
      </c>
      <c r="C7374" s="196" t="s">
        <v>7588</v>
      </c>
      <c r="D7374" s="196" t="s">
        <v>7589</v>
      </c>
      <c r="E7374" s="197" t="s">
        <v>11</v>
      </c>
      <c r="F7374" s="196" t="s">
        <v>11</v>
      </c>
      <c r="G7374" s="196">
        <v>101485</v>
      </c>
      <c r="H7374" s="196" t="s">
        <v>7652</v>
      </c>
      <c r="I7374" s="196" t="s">
        <v>7585</v>
      </c>
      <c r="J7374" s="196" t="s">
        <v>62</v>
      </c>
      <c r="K7374" s="197">
        <v>161.91</v>
      </c>
      <c r="L7374" s="196" t="s">
        <v>63</v>
      </c>
      <c r="M7374"/>
    </row>
    <row r="7375" spans="1:13" ht="13.5" hidden="1" x14ac:dyDescent="0.25">
      <c r="A7375" s="196" t="s">
        <v>7509</v>
      </c>
      <c r="B7375" s="196" t="s">
        <v>7510</v>
      </c>
      <c r="C7375" s="196" t="s">
        <v>7588</v>
      </c>
      <c r="D7375" s="196" t="s">
        <v>7589</v>
      </c>
      <c r="E7375" s="197" t="s">
        <v>11</v>
      </c>
      <c r="F7375" s="196" t="s">
        <v>11</v>
      </c>
      <c r="G7375" s="196">
        <v>101486</v>
      </c>
      <c r="H7375" s="196" t="s">
        <v>7653</v>
      </c>
      <c r="I7375" s="196" t="s">
        <v>7585</v>
      </c>
      <c r="J7375" s="196" t="s">
        <v>62</v>
      </c>
      <c r="K7375" s="197">
        <v>145.86000000000001</v>
      </c>
      <c r="L7375" s="196" t="s">
        <v>63</v>
      </c>
      <c r="M7375"/>
    </row>
    <row r="7376" spans="1:13" ht="13.5" hidden="1" x14ac:dyDescent="0.25">
      <c r="A7376" s="196" t="s">
        <v>7509</v>
      </c>
      <c r="B7376" s="196" t="s">
        <v>7510</v>
      </c>
      <c r="C7376" s="196" t="s">
        <v>7588</v>
      </c>
      <c r="D7376" s="196" t="s">
        <v>7589</v>
      </c>
      <c r="E7376" s="197" t="s">
        <v>11</v>
      </c>
      <c r="F7376" s="196" t="s">
        <v>11</v>
      </c>
      <c r="G7376" s="196">
        <v>101487</v>
      </c>
      <c r="H7376" s="196" t="s">
        <v>7654</v>
      </c>
      <c r="I7376" s="196" t="s">
        <v>7585</v>
      </c>
      <c r="J7376" s="196" t="s">
        <v>62</v>
      </c>
      <c r="K7376" s="197">
        <v>106.8</v>
      </c>
      <c r="L7376" s="196" t="s">
        <v>63</v>
      </c>
      <c r="M7376"/>
    </row>
    <row r="7377" spans="1:13" ht="13.5" hidden="1" x14ac:dyDescent="0.25">
      <c r="A7377" s="196" t="s">
        <v>7509</v>
      </c>
      <c r="B7377" s="196" t="s">
        <v>7510</v>
      </c>
      <c r="C7377" s="196" t="s">
        <v>7588</v>
      </c>
      <c r="D7377" s="196" t="s">
        <v>7589</v>
      </c>
      <c r="E7377" s="197" t="s">
        <v>11</v>
      </c>
      <c r="F7377" s="196" t="s">
        <v>11</v>
      </c>
      <c r="G7377" s="196">
        <v>101488</v>
      </c>
      <c r="H7377" s="196" t="s">
        <v>7655</v>
      </c>
      <c r="I7377" s="196" t="s">
        <v>7585</v>
      </c>
      <c r="J7377" s="196" t="s">
        <v>62</v>
      </c>
      <c r="K7377" s="197">
        <v>92.41</v>
      </c>
      <c r="L7377" s="196" t="s">
        <v>63</v>
      </c>
      <c r="M7377"/>
    </row>
    <row r="7378" spans="1:13" ht="13.5" hidden="1" x14ac:dyDescent="0.25">
      <c r="A7378" s="196" t="s">
        <v>7656</v>
      </c>
      <c r="B7378" s="196" t="s">
        <v>7657</v>
      </c>
      <c r="C7378" s="196" t="s">
        <v>7658</v>
      </c>
      <c r="D7378" s="196" t="s">
        <v>7659</v>
      </c>
      <c r="E7378" s="197" t="s">
        <v>11</v>
      </c>
      <c r="F7378" s="196" t="s">
        <v>11</v>
      </c>
      <c r="G7378" s="196">
        <v>101188</v>
      </c>
      <c r="H7378" s="196" t="s">
        <v>7660</v>
      </c>
      <c r="I7378" s="196" t="s">
        <v>9</v>
      </c>
      <c r="J7378" s="196" t="s">
        <v>62</v>
      </c>
      <c r="K7378" s="197">
        <v>7.18</v>
      </c>
      <c r="L7378" s="196" t="s">
        <v>63</v>
      </c>
      <c r="M7378"/>
    </row>
    <row r="7379" spans="1:13" ht="13.5" hidden="1" x14ac:dyDescent="0.25">
      <c r="A7379" s="196" t="s">
        <v>7656</v>
      </c>
      <c r="B7379" s="196" t="s">
        <v>7657</v>
      </c>
      <c r="C7379" s="196" t="s">
        <v>7658</v>
      </c>
      <c r="D7379" s="196" t="s">
        <v>7659</v>
      </c>
      <c r="E7379" s="197" t="s">
        <v>11</v>
      </c>
      <c r="F7379" s="196" t="s">
        <v>11</v>
      </c>
      <c r="G7379" s="196">
        <v>101189</v>
      </c>
      <c r="H7379" s="196" t="s">
        <v>7661</v>
      </c>
      <c r="I7379" s="196" t="s">
        <v>9</v>
      </c>
      <c r="J7379" s="196" t="s">
        <v>62</v>
      </c>
      <c r="K7379" s="197">
        <v>69.180000000000007</v>
      </c>
      <c r="L7379" s="196" t="s">
        <v>63</v>
      </c>
      <c r="M7379"/>
    </row>
    <row r="7380" spans="1:13" ht="13.5" hidden="1" x14ac:dyDescent="0.25">
      <c r="A7380" s="196" t="s">
        <v>7656</v>
      </c>
      <c r="B7380" s="196" t="s">
        <v>7657</v>
      </c>
      <c r="C7380" s="196" t="s">
        <v>7658</v>
      </c>
      <c r="D7380" s="196" t="s">
        <v>7659</v>
      </c>
      <c r="E7380" s="197" t="s">
        <v>11</v>
      </c>
      <c r="F7380" s="196" t="s">
        <v>11</v>
      </c>
      <c r="G7380" s="196">
        <v>101190</v>
      </c>
      <c r="H7380" s="196" t="s">
        <v>7662</v>
      </c>
      <c r="I7380" s="196" t="s">
        <v>9</v>
      </c>
      <c r="J7380" s="196" t="s">
        <v>62</v>
      </c>
      <c r="K7380" s="197">
        <v>68.56</v>
      </c>
      <c r="L7380" s="196" t="s">
        <v>63</v>
      </c>
      <c r="M7380"/>
    </row>
    <row r="7381" spans="1:13" ht="13.5" hidden="1" x14ac:dyDescent="0.25">
      <c r="A7381" s="196" t="s">
        <v>7656</v>
      </c>
      <c r="B7381" s="196" t="s">
        <v>7657</v>
      </c>
      <c r="C7381" s="196" t="s">
        <v>7658</v>
      </c>
      <c r="D7381" s="196" t="s">
        <v>7659</v>
      </c>
      <c r="E7381" s="197" t="s">
        <v>11</v>
      </c>
      <c r="F7381" s="196" t="s">
        <v>11</v>
      </c>
      <c r="G7381" s="196">
        <v>101191</v>
      </c>
      <c r="H7381" s="196" t="s">
        <v>7663</v>
      </c>
      <c r="I7381" s="196" t="s">
        <v>9</v>
      </c>
      <c r="J7381" s="196" t="s">
        <v>62</v>
      </c>
      <c r="K7381" s="197">
        <v>68.87</v>
      </c>
      <c r="L7381" s="196" t="s">
        <v>63</v>
      </c>
      <c r="M7381"/>
    </row>
    <row r="7382" spans="1:13" ht="13.5" hidden="1" x14ac:dyDescent="0.25">
      <c r="A7382" s="196" t="s">
        <v>7656</v>
      </c>
      <c r="B7382" s="196" t="s">
        <v>7657</v>
      </c>
      <c r="C7382" s="196" t="s">
        <v>7658</v>
      </c>
      <c r="D7382" s="196" t="s">
        <v>7659</v>
      </c>
      <c r="E7382" s="197" t="s">
        <v>11</v>
      </c>
      <c r="F7382" s="196" t="s">
        <v>11</v>
      </c>
      <c r="G7382" s="196">
        <v>101192</v>
      </c>
      <c r="H7382" s="196" t="s">
        <v>7664</v>
      </c>
      <c r="I7382" s="196" t="s">
        <v>9</v>
      </c>
      <c r="J7382" s="196" t="s">
        <v>62</v>
      </c>
      <c r="K7382" s="197">
        <v>69.42</v>
      </c>
      <c r="L7382" s="196" t="s">
        <v>63</v>
      </c>
      <c r="M7382"/>
    </row>
    <row r="7383" spans="1:13" ht="13.5" hidden="1" x14ac:dyDescent="0.25">
      <c r="A7383" s="196" t="s">
        <v>7656</v>
      </c>
      <c r="B7383" s="196" t="s">
        <v>7657</v>
      </c>
      <c r="C7383" s="196" t="s">
        <v>7658</v>
      </c>
      <c r="D7383" s="196" t="s">
        <v>7659</v>
      </c>
      <c r="E7383" s="197" t="s">
        <v>11</v>
      </c>
      <c r="F7383" s="196" t="s">
        <v>11</v>
      </c>
      <c r="G7383" s="196">
        <v>101193</v>
      </c>
      <c r="H7383" s="196" t="s">
        <v>7665</v>
      </c>
      <c r="I7383" s="196" t="s">
        <v>9</v>
      </c>
      <c r="J7383" s="196" t="s">
        <v>62</v>
      </c>
      <c r="K7383" s="197">
        <v>63.63</v>
      </c>
      <c r="L7383" s="196" t="s">
        <v>63</v>
      </c>
      <c r="M7383"/>
    </row>
    <row r="7384" spans="1:13" ht="13.5" hidden="1" x14ac:dyDescent="0.25">
      <c r="A7384" s="196" t="s">
        <v>7656</v>
      </c>
      <c r="B7384" s="196" t="s">
        <v>7657</v>
      </c>
      <c r="C7384" s="196" t="s">
        <v>7658</v>
      </c>
      <c r="D7384" s="196" t="s">
        <v>7659</v>
      </c>
      <c r="E7384" s="197" t="s">
        <v>11</v>
      </c>
      <c r="F7384" s="196" t="s">
        <v>11</v>
      </c>
      <c r="G7384" s="196">
        <v>101194</v>
      </c>
      <c r="H7384" s="196" t="s">
        <v>7666</v>
      </c>
      <c r="I7384" s="196" t="s">
        <v>9</v>
      </c>
      <c r="J7384" s="196" t="s">
        <v>62</v>
      </c>
      <c r="K7384" s="197">
        <v>63.94</v>
      </c>
      <c r="L7384" s="196" t="s">
        <v>63</v>
      </c>
      <c r="M7384"/>
    </row>
    <row r="7385" spans="1:13" ht="13.5" hidden="1" x14ac:dyDescent="0.25">
      <c r="A7385" s="196" t="s">
        <v>7656</v>
      </c>
      <c r="B7385" s="196" t="s">
        <v>7657</v>
      </c>
      <c r="C7385" s="196" t="s">
        <v>7658</v>
      </c>
      <c r="D7385" s="196" t="s">
        <v>7659</v>
      </c>
      <c r="E7385" s="197" t="s">
        <v>11</v>
      </c>
      <c r="F7385" s="196" t="s">
        <v>11</v>
      </c>
      <c r="G7385" s="196">
        <v>101197</v>
      </c>
      <c r="H7385" s="196" t="s">
        <v>7667</v>
      </c>
      <c r="I7385" s="196" t="s">
        <v>9</v>
      </c>
      <c r="J7385" s="196" t="s">
        <v>62</v>
      </c>
      <c r="K7385" s="197">
        <v>127.23</v>
      </c>
      <c r="L7385" s="196" t="s">
        <v>63</v>
      </c>
      <c r="M7385"/>
    </row>
    <row r="7386" spans="1:13" ht="13.5" hidden="1" x14ac:dyDescent="0.25">
      <c r="A7386" s="196" t="s">
        <v>7656</v>
      </c>
      <c r="B7386" s="196" t="s">
        <v>7657</v>
      </c>
      <c r="C7386" s="196" t="s">
        <v>7658</v>
      </c>
      <c r="D7386" s="196" t="s">
        <v>7659</v>
      </c>
      <c r="E7386" s="197" t="s">
        <v>11</v>
      </c>
      <c r="F7386" s="196" t="s">
        <v>11</v>
      </c>
      <c r="G7386" s="196">
        <v>101198</v>
      </c>
      <c r="H7386" s="196" t="s">
        <v>7668</v>
      </c>
      <c r="I7386" s="196" t="s">
        <v>9</v>
      </c>
      <c r="J7386" s="196" t="s">
        <v>62</v>
      </c>
      <c r="K7386" s="197">
        <v>96.77</v>
      </c>
      <c r="L7386" s="196" t="s">
        <v>63</v>
      </c>
      <c r="M7386"/>
    </row>
    <row r="7387" spans="1:13" ht="13.5" hidden="1" x14ac:dyDescent="0.25">
      <c r="A7387" s="196" t="s">
        <v>7656</v>
      </c>
      <c r="B7387" s="196" t="s">
        <v>7657</v>
      </c>
      <c r="C7387" s="196" t="s">
        <v>7658</v>
      </c>
      <c r="D7387" s="196" t="s">
        <v>7659</v>
      </c>
      <c r="E7387" s="197" t="s">
        <v>11</v>
      </c>
      <c r="F7387" s="196" t="s">
        <v>11</v>
      </c>
      <c r="G7387" s="196">
        <v>101199</v>
      </c>
      <c r="H7387" s="196" t="s">
        <v>7669</v>
      </c>
      <c r="I7387" s="196" t="s">
        <v>9</v>
      </c>
      <c r="J7387" s="196" t="s">
        <v>62</v>
      </c>
      <c r="K7387" s="197">
        <v>97.54</v>
      </c>
      <c r="L7387" s="196" t="s">
        <v>63</v>
      </c>
      <c r="M7387"/>
    </row>
    <row r="7388" spans="1:13" ht="13.5" hidden="1" x14ac:dyDescent="0.25">
      <c r="A7388" s="196" t="s">
        <v>7656</v>
      </c>
      <c r="B7388" s="196" t="s">
        <v>7657</v>
      </c>
      <c r="C7388" s="196" t="s">
        <v>7658</v>
      </c>
      <c r="D7388" s="196" t="s">
        <v>7659</v>
      </c>
      <c r="E7388" s="197" t="s">
        <v>11</v>
      </c>
      <c r="F7388" s="196" t="s">
        <v>11</v>
      </c>
      <c r="G7388" s="196">
        <v>101200</v>
      </c>
      <c r="H7388" s="196" t="s">
        <v>7670</v>
      </c>
      <c r="I7388" s="196" t="s">
        <v>9</v>
      </c>
      <c r="J7388" s="196" t="s">
        <v>62</v>
      </c>
      <c r="K7388" s="197">
        <v>66.3</v>
      </c>
      <c r="L7388" s="196" t="s">
        <v>63</v>
      </c>
      <c r="M7388"/>
    </row>
    <row r="7389" spans="1:13" ht="13.5" hidden="1" x14ac:dyDescent="0.25">
      <c r="A7389" s="196" t="s">
        <v>7656</v>
      </c>
      <c r="B7389" s="196" t="s">
        <v>7657</v>
      </c>
      <c r="C7389" s="196" t="s">
        <v>7658</v>
      </c>
      <c r="D7389" s="196" t="s">
        <v>7659</v>
      </c>
      <c r="E7389" s="197" t="s">
        <v>11</v>
      </c>
      <c r="F7389" s="196" t="s">
        <v>11</v>
      </c>
      <c r="G7389" s="196">
        <v>101201</v>
      </c>
      <c r="H7389" s="196" t="s">
        <v>7671</v>
      </c>
      <c r="I7389" s="196" t="s">
        <v>9</v>
      </c>
      <c r="J7389" s="196" t="s">
        <v>62</v>
      </c>
      <c r="K7389" s="197">
        <v>80.819999999999993</v>
      </c>
      <c r="L7389" s="196" t="s">
        <v>63</v>
      </c>
      <c r="M7389"/>
    </row>
    <row r="7390" spans="1:13" ht="13.5" hidden="1" x14ac:dyDescent="0.25">
      <c r="A7390" s="196" t="s">
        <v>7656</v>
      </c>
      <c r="B7390" s="196" t="s">
        <v>7657</v>
      </c>
      <c r="C7390" s="196" t="s">
        <v>7658</v>
      </c>
      <c r="D7390" s="196" t="s">
        <v>7659</v>
      </c>
      <c r="E7390" s="197" t="s">
        <v>11</v>
      </c>
      <c r="F7390" s="196" t="s">
        <v>11</v>
      </c>
      <c r="G7390" s="196">
        <v>101202</v>
      </c>
      <c r="H7390" s="196" t="s">
        <v>7672</v>
      </c>
      <c r="I7390" s="196" t="s">
        <v>9</v>
      </c>
      <c r="J7390" s="196" t="s">
        <v>62</v>
      </c>
      <c r="K7390" s="197">
        <v>48.52</v>
      </c>
      <c r="L7390" s="196" t="s">
        <v>63</v>
      </c>
      <c r="M7390"/>
    </row>
    <row r="7391" spans="1:13" ht="13.5" hidden="1" x14ac:dyDescent="0.25">
      <c r="A7391" s="196" t="s">
        <v>7656</v>
      </c>
      <c r="B7391" s="196" t="s">
        <v>7657</v>
      </c>
      <c r="C7391" s="196" t="s">
        <v>7658</v>
      </c>
      <c r="D7391" s="196" t="s">
        <v>7659</v>
      </c>
      <c r="E7391" s="197" t="s">
        <v>11</v>
      </c>
      <c r="F7391" s="196" t="s">
        <v>11</v>
      </c>
      <c r="G7391" s="196">
        <v>101203</v>
      </c>
      <c r="H7391" s="196" t="s">
        <v>7673</v>
      </c>
      <c r="I7391" s="196" t="s">
        <v>9</v>
      </c>
      <c r="J7391" s="196" t="s">
        <v>62</v>
      </c>
      <c r="K7391" s="197">
        <v>47.75</v>
      </c>
      <c r="L7391" s="196" t="s">
        <v>63</v>
      </c>
      <c r="M7391"/>
    </row>
    <row r="7392" spans="1:13" ht="13.5" hidden="1" x14ac:dyDescent="0.25">
      <c r="A7392" s="196" t="s">
        <v>7656</v>
      </c>
      <c r="B7392" s="196" t="s">
        <v>7657</v>
      </c>
      <c r="C7392" s="196" t="s">
        <v>7658</v>
      </c>
      <c r="D7392" s="196" t="s">
        <v>7659</v>
      </c>
      <c r="E7392" s="197" t="s">
        <v>11</v>
      </c>
      <c r="F7392" s="196" t="s">
        <v>11</v>
      </c>
      <c r="G7392" s="196">
        <v>101204</v>
      </c>
      <c r="H7392" s="196" t="s">
        <v>7674</v>
      </c>
      <c r="I7392" s="196" t="s">
        <v>9</v>
      </c>
      <c r="J7392" s="196" t="s">
        <v>62</v>
      </c>
      <c r="K7392" s="197">
        <v>48.05</v>
      </c>
      <c r="L7392" s="196" t="s">
        <v>63</v>
      </c>
      <c r="M7392"/>
    </row>
    <row r="7393" spans="1:13" ht="13.5" hidden="1" x14ac:dyDescent="0.25">
      <c r="A7393" s="196" t="s">
        <v>7656</v>
      </c>
      <c r="B7393" s="196" t="s">
        <v>7657</v>
      </c>
      <c r="C7393" s="196" t="s">
        <v>7658</v>
      </c>
      <c r="D7393" s="196" t="s">
        <v>7659</v>
      </c>
      <c r="E7393" s="197" t="s">
        <v>11</v>
      </c>
      <c r="F7393" s="196" t="s">
        <v>11</v>
      </c>
      <c r="G7393" s="196">
        <v>101205</v>
      </c>
      <c r="H7393" s="196" t="s">
        <v>7675</v>
      </c>
      <c r="I7393" s="196" t="s">
        <v>9</v>
      </c>
      <c r="J7393" s="196" t="s">
        <v>62</v>
      </c>
      <c r="K7393" s="197">
        <v>48.52</v>
      </c>
      <c r="L7393" s="196" t="s">
        <v>63</v>
      </c>
      <c r="M7393"/>
    </row>
    <row r="7394" spans="1:13" ht="13.5" hidden="1" x14ac:dyDescent="0.25">
      <c r="A7394" s="196" t="s">
        <v>7656</v>
      </c>
      <c r="B7394" s="196" t="s">
        <v>7657</v>
      </c>
      <c r="C7394" s="196" t="s">
        <v>7676</v>
      </c>
      <c r="D7394" s="196" t="s">
        <v>7677</v>
      </c>
      <c r="E7394" s="197" t="s">
        <v>11</v>
      </c>
      <c r="F7394" s="196" t="s">
        <v>11</v>
      </c>
      <c r="G7394" s="196">
        <v>102362</v>
      </c>
      <c r="H7394" s="196" t="s">
        <v>7678</v>
      </c>
      <c r="I7394" s="196" t="s">
        <v>19</v>
      </c>
      <c r="J7394" s="196" t="s">
        <v>62</v>
      </c>
      <c r="K7394" s="197">
        <v>176.49</v>
      </c>
      <c r="L7394" s="196" t="s">
        <v>63</v>
      </c>
      <c r="M7394"/>
    </row>
    <row r="7395" spans="1:13" ht="13.5" hidden="1" x14ac:dyDescent="0.25">
      <c r="A7395" s="196" t="s">
        <v>7656</v>
      </c>
      <c r="B7395" s="196" t="s">
        <v>7657</v>
      </c>
      <c r="C7395" s="196" t="s">
        <v>7676</v>
      </c>
      <c r="D7395" s="196" t="s">
        <v>7677</v>
      </c>
      <c r="E7395" s="197" t="s">
        <v>11</v>
      </c>
      <c r="F7395" s="196" t="s">
        <v>11</v>
      </c>
      <c r="G7395" s="196">
        <v>102363</v>
      </c>
      <c r="H7395" s="196" t="s">
        <v>7679</v>
      </c>
      <c r="I7395" s="196" t="s">
        <v>19</v>
      </c>
      <c r="J7395" s="196" t="s">
        <v>62</v>
      </c>
      <c r="K7395" s="197">
        <v>187.98</v>
      </c>
      <c r="L7395" s="196" t="s">
        <v>63</v>
      </c>
      <c r="M7395"/>
    </row>
    <row r="7396" spans="1:13" ht="13.5" hidden="1" x14ac:dyDescent="0.25">
      <c r="A7396" s="196" t="s">
        <v>7656</v>
      </c>
      <c r="B7396" s="196" t="s">
        <v>7657</v>
      </c>
      <c r="C7396" s="196" t="s">
        <v>7676</v>
      </c>
      <c r="D7396" s="196" t="s">
        <v>7677</v>
      </c>
      <c r="E7396" s="197" t="s">
        <v>11</v>
      </c>
      <c r="F7396" s="196" t="s">
        <v>11</v>
      </c>
      <c r="G7396" s="196">
        <v>102364</v>
      </c>
      <c r="H7396" s="196" t="s">
        <v>7680</v>
      </c>
      <c r="I7396" s="196" t="s">
        <v>19</v>
      </c>
      <c r="J7396" s="196" t="s">
        <v>62</v>
      </c>
      <c r="K7396" s="197">
        <v>209.32</v>
      </c>
      <c r="L7396" s="196" t="s">
        <v>63</v>
      </c>
      <c r="M7396"/>
    </row>
    <row r="7397" spans="1:13" ht="13.5" hidden="1" x14ac:dyDescent="0.25">
      <c r="A7397" s="196" t="s">
        <v>7656</v>
      </c>
      <c r="B7397" s="196" t="s">
        <v>7657</v>
      </c>
      <c r="C7397" s="196" t="s">
        <v>7681</v>
      </c>
      <c r="D7397" s="196" t="s">
        <v>7682</v>
      </c>
      <c r="E7397" s="197" t="s">
        <v>11</v>
      </c>
      <c r="F7397" s="196" t="s">
        <v>11</v>
      </c>
      <c r="G7397" s="196">
        <v>98509</v>
      </c>
      <c r="H7397" s="196" t="s">
        <v>7683</v>
      </c>
      <c r="I7397" s="196" t="s">
        <v>96</v>
      </c>
      <c r="J7397" s="196" t="s">
        <v>62</v>
      </c>
      <c r="K7397" s="197">
        <v>45.9</v>
      </c>
      <c r="L7397" s="196" t="s">
        <v>63</v>
      </c>
      <c r="M7397"/>
    </row>
    <row r="7398" spans="1:13" ht="13.5" hidden="1" x14ac:dyDescent="0.25">
      <c r="A7398" s="196" t="s">
        <v>7656</v>
      </c>
      <c r="B7398" s="196" t="s">
        <v>7657</v>
      </c>
      <c r="C7398" s="196" t="s">
        <v>7681</v>
      </c>
      <c r="D7398" s="196" t="s">
        <v>7682</v>
      </c>
      <c r="E7398" s="197" t="s">
        <v>11</v>
      </c>
      <c r="F7398" s="196" t="s">
        <v>11</v>
      </c>
      <c r="G7398" s="196">
        <v>98510</v>
      </c>
      <c r="H7398" s="196" t="s">
        <v>7684</v>
      </c>
      <c r="I7398" s="196" t="s">
        <v>96</v>
      </c>
      <c r="J7398" s="196" t="s">
        <v>62</v>
      </c>
      <c r="K7398" s="197">
        <v>90.01</v>
      </c>
      <c r="L7398" s="196" t="s">
        <v>63</v>
      </c>
      <c r="M7398"/>
    </row>
    <row r="7399" spans="1:13" ht="13.5" hidden="1" x14ac:dyDescent="0.25">
      <c r="A7399" s="196" t="s">
        <v>7656</v>
      </c>
      <c r="B7399" s="196" t="s">
        <v>7657</v>
      </c>
      <c r="C7399" s="196" t="s">
        <v>7681</v>
      </c>
      <c r="D7399" s="196" t="s">
        <v>7682</v>
      </c>
      <c r="E7399" s="197" t="s">
        <v>11</v>
      </c>
      <c r="F7399" s="196" t="s">
        <v>11</v>
      </c>
      <c r="G7399" s="196">
        <v>98511</v>
      </c>
      <c r="H7399" s="196" t="s">
        <v>7685</v>
      </c>
      <c r="I7399" s="196" t="s">
        <v>96</v>
      </c>
      <c r="J7399" s="196" t="s">
        <v>62</v>
      </c>
      <c r="K7399" s="197">
        <v>150.75</v>
      </c>
      <c r="L7399" s="196" t="s">
        <v>63</v>
      </c>
      <c r="M7399"/>
    </row>
    <row r="7400" spans="1:13" ht="13.5" hidden="1" x14ac:dyDescent="0.25">
      <c r="A7400" s="196" t="s">
        <v>7656</v>
      </c>
      <c r="B7400" s="196" t="s">
        <v>7657</v>
      </c>
      <c r="C7400" s="196" t="s">
        <v>7681</v>
      </c>
      <c r="D7400" s="196" t="s">
        <v>7682</v>
      </c>
      <c r="E7400" s="197" t="s">
        <v>11</v>
      </c>
      <c r="F7400" s="196" t="s">
        <v>11</v>
      </c>
      <c r="G7400" s="196">
        <v>98516</v>
      </c>
      <c r="H7400" s="196" t="s">
        <v>7686</v>
      </c>
      <c r="I7400" s="196" t="s">
        <v>96</v>
      </c>
      <c r="J7400" s="196" t="s">
        <v>62</v>
      </c>
      <c r="K7400" s="197">
        <v>338.39</v>
      </c>
      <c r="L7400" s="196" t="s">
        <v>63</v>
      </c>
      <c r="M7400"/>
    </row>
    <row r="7401" spans="1:13" ht="13.5" hidden="1" x14ac:dyDescent="0.25">
      <c r="A7401" s="196" t="s">
        <v>7656</v>
      </c>
      <c r="B7401" s="196" t="s">
        <v>7657</v>
      </c>
      <c r="C7401" s="196" t="s">
        <v>7681</v>
      </c>
      <c r="D7401" s="196" t="s">
        <v>7682</v>
      </c>
      <c r="E7401" s="197" t="s">
        <v>11</v>
      </c>
      <c r="F7401" s="196" t="s">
        <v>11</v>
      </c>
      <c r="G7401" s="196">
        <v>98519</v>
      </c>
      <c r="H7401" s="196" t="s">
        <v>7687</v>
      </c>
      <c r="I7401" s="196" t="s">
        <v>19</v>
      </c>
      <c r="J7401" s="196" t="s">
        <v>62</v>
      </c>
      <c r="K7401" s="197">
        <v>4.95</v>
      </c>
      <c r="L7401" s="196" t="s">
        <v>63</v>
      </c>
      <c r="M7401"/>
    </row>
    <row r="7402" spans="1:13" ht="13.5" hidden="1" x14ac:dyDescent="0.25">
      <c r="A7402" s="196" t="s">
        <v>7656</v>
      </c>
      <c r="B7402" s="196" t="s">
        <v>7657</v>
      </c>
      <c r="C7402" s="196" t="s">
        <v>7681</v>
      </c>
      <c r="D7402" s="196" t="s">
        <v>7682</v>
      </c>
      <c r="E7402" s="197" t="s">
        <v>11</v>
      </c>
      <c r="F7402" s="196" t="s">
        <v>11</v>
      </c>
      <c r="G7402" s="196">
        <v>98520</v>
      </c>
      <c r="H7402" s="196" t="s">
        <v>7688</v>
      </c>
      <c r="I7402" s="196" t="s">
        <v>19</v>
      </c>
      <c r="J7402" s="196" t="s">
        <v>62</v>
      </c>
      <c r="K7402" s="197">
        <v>6.85</v>
      </c>
      <c r="L7402" s="196" t="s">
        <v>63</v>
      </c>
      <c r="M7402"/>
    </row>
    <row r="7403" spans="1:13" ht="13.5" hidden="1" x14ac:dyDescent="0.25">
      <c r="A7403" s="196" t="s">
        <v>7656</v>
      </c>
      <c r="B7403" s="196" t="s">
        <v>7657</v>
      </c>
      <c r="C7403" s="196" t="s">
        <v>7681</v>
      </c>
      <c r="D7403" s="196" t="s">
        <v>7682</v>
      </c>
      <c r="E7403" s="197" t="s">
        <v>11</v>
      </c>
      <c r="F7403" s="196" t="s">
        <v>11</v>
      </c>
      <c r="G7403" s="196">
        <v>98521</v>
      </c>
      <c r="H7403" s="196" t="s">
        <v>7689</v>
      </c>
      <c r="I7403" s="196" t="s">
        <v>19</v>
      </c>
      <c r="J7403" s="196" t="s">
        <v>62</v>
      </c>
      <c r="K7403" s="197">
        <v>0.44</v>
      </c>
      <c r="L7403" s="196" t="s">
        <v>63</v>
      </c>
      <c r="M7403"/>
    </row>
    <row r="7404" spans="1:13" ht="13.5" hidden="1" x14ac:dyDescent="0.25">
      <c r="A7404" s="196" t="s">
        <v>7656</v>
      </c>
      <c r="B7404" s="196" t="s">
        <v>7657</v>
      </c>
      <c r="C7404" s="196" t="s">
        <v>7681</v>
      </c>
      <c r="D7404" s="196" t="s">
        <v>7682</v>
      </c>
      <c r="E7404" s="197" t="s">
        <v>11</v>
      </c>
      <c r="F7404" s="196" t="s">
        <v>11</v>
      </c>
      <c r="G7404" s="196">
        <v>98522</v>
      </c>
      <c r="H7404" s="196" t="s">
        <v>7690</v>
      </c>
      <c r="I7404" s="196" t="s">
        <v>9</v>
      </c>
      <c r="J7404" s="196" t="s">
        <v>62</v>
      </c>
      <c r="K7404" s="197">
        <v>173.5</v>
      </c>
      <c r="L7404" s="196" t="s">
        <v>63</v>
      </c>
      <c r="M7404"/>
    </row>
    <row r="7405" spans="1:13" ht="13.5" hidden="1" x14ac:dyDescent="0.25">
      <c r="A7405" s="196" t="s">
        <v>7656</v>
      </c>
      <c r="B7405" s="196" t="s">
        <v>7657</v>
      </c>
      <c r="C7405" s="196" t="s">
        <v>7681</v>
      </c>
      <c r="D7405" s="196" t="s">
        <v>7682</v>
      </c>
      <c r="E7405" s="197" t="s">
        <v>11</v>
      </c>
      <c r="F7405" s="196" t="s">
        <v>11</v>
      </c>
      <c r="G7405" s="196">
        <v>98524</v>
      </c>
      <c r="H7405" s="196" t="s">
        <v>7691</v>
      </c>
      <c r="I7405" s="196" t="s">
        <v>19</v>
      </c>
      <c r="J7405" s="196" t="s">
        <v>595</v>
      </c>
      <c r="K7405" s="197">
        <v>6.25</v>
      </c>
      <c r="L7405" s="196" t="s">
        <v>63</v>
      </c>
      <c r="M7405"/>
    </row>
    <row r="7406" spans="1:13" ht="13.5" hidden="1" x14ac:dyDescent="0.25">
      <c r="A7406" s="196" t="s">
        <v>7656</v>
      </c>
      <c r="B7406" s="196" t="s">
        <v>7657</v>
      </c>
      <c r="C7406" s="196" t="s">
        <v>7681</v>
      </c>
      <c r="D7406" s="196" t="s">
        <v>7682</v>
      </c>
      <c r="E7406" s="197" t="s">
        <v>11</v>
      </c>
      <c r="F7406" s="196" t="s">
        <v>11</v>
      </c>
      <c r="G7406" s="196">
        <v>105521</v>
      </c>
      <c r="H7406" s="196" t="s">
        <v>7692</v>
      </c>
      <c r="I7406" s="196" t="s">
        <v>19</v>
      </c>
      <c r="J7406" s="196" t="s">
        <v>62</v>
      </c>
      <c r="K7406" s="197">
        <v>4.6900000000000004</v>
      </c>
      <c r="L7406" s="196" t="s">
        <v>63</v>
      </c>
      <c r="M7406"/>
    </row>
    <row r="7407" spans="1:13" ht="13.5" hidden="1" x14ac:dyDescent="0.25">
      <c r="A7407" s="196" t="s">
        <v>7656</v>
      </c>
      <c r="B7407" s="196" t="s">
        <v>7657</v>
      </c>
      <c r="C7407" s="196" t="s">
        <v>7693</v>
      </c>
      <c r="D7407" s="196" t="s">
        <v>7694</v>
      </c>
      <c r="E7407" s="197" t="s">
        <v>11</v>
      </c>
      <c r="F7407" s="196" t="s">
        <v>11</v>
      </c>
      <c r="G7407" s="196">
        <v>98503</v>
      </c>
      <c r="H7407" s="196" t="s">
        <v>7695</v>
      </c>
      <c r="I7407" s="196" t="s">
        <v>19</v>
      </c>
      <c r="J7407" s="196" t="s">
        <v>62</v>
      </c>
      <c r="K7407" s="197">
        <v>26.34</v>
      </c>
      <c r="L7407" s="196" t="s">
        <v>63</v>
      </c>
      <c r="M7407"/>
    </row>
    <row r="7408" spans="1:13" ht="13.5" hidden="1" x14ac:dyDescent="0.25">
      <c r="A7408" s="196" t="s">
        <v>7656</v>
      </c>
      <c r="B7408" s="196" t="s">
        <v>7657</v>
      </c>
      <c r="C7408" s="196" t="s">
        <v>7693</v>
      </c>
      <c r="D7408" s="196" t="s">
        <v>7694</v>
      </c>
      <c r="E7408" s="197" t="s">
        <v>11</v>
      </c>
      <c r="F7408" s="196" t="s">
        <v>11</v>
      </c>
      <c r="G7408" s="196">
        <v>98504</v>
      </c>
      <c r="H7408" s="196" t="s">
        <v>7696</v>
      </c>
      <c r="I7408" s="196" t="s">
        <v>19</v>
      </c>
      <c r="J7408" s="196" t="s">
        <v>62</v>
      </c>
      <c r="K7408" s="197">
        <v>16.97</v>
      </c>
      <c r="L7408" s="196" t="s">
        <v>63</v>
      </c>
      <c r="M7408"/>
    </row>
    <row r="7409" spans="1:13" ht="13.5" hidden="1" x14ac:dyDescent="0.25">
      <c r="A7409" s="196" t="s">
        <v>7656</v>
      </c>
      <c r="B7409" s="196" t="s">
        <v>7657</v>
      </c>
      <c r="C7409" s="196" t="s">
        <v>7693</v>
      </c>
      <c r="D7409" s="196" t="s">
        <v>7694</v>
      </c>
      <c r="E7409" s="197" t="s">
        <v>11</v>
      </c>
      <c r="F7409" s="196" t="s">
        <v>11</v>
      </c>
      <c r="G7409" s="196">
        <v>98505</v>
      </c>
      <c r="H7409" s="196" t="s">
        <v>7697</v>
      </c>
      <c r="I7409" s="196" t="s">
        <v>19</v>
      </c>
      <c r="J7409" s="196" t="s">
        <v>62</v>
      </c>
      <c r="K7409" s="197">
        <v>70.709999999999994</v>
      </c>
      <c r="L7409" s="196" t="s">
        <v>63</v>
      </c>
      <c r="M7409"/>
    </row>
    <row r="7410" spans="1:13" ht="13.5" hidden="1" x14ac:dyDescent="0.25">
      <c r="A7410" s="196" t="s">
        <v>7656</v>
      </c>
      <c r="B7410" s="196" t="s">
        <v>7657</v>
      </c>
      <c r="C7410" s="196" t="s">
        <v>7693</v>
      </c>
      <c r="D7410" s="196" t="s">
        <v>7694</v>
      </c>
      <c r="E7410" s="197" t="s">
        <v>11</v>
      </c>
      <c r="F7410" s="196" t="s">
        <v>11</v>
      </c>
      <c r="G7410" s="196">
        <v>103946</v>
      </c>
      <c r="H7410" s="196" t="s">
        <v>7698</v>
      </c>
      <c r="I7410" s="196" t="s">
        <v>19</v>
      </c>
      <c r="J7410" s="196" t="s">
        <v>62</v>
      </c>
      <c r="K7410" s="197">
        <v>21.8</v>
      </c>
      <c r="L7410" s="196" t="s">
        <v>63</v>
      </c>
      <c r="M7410"/>
    </row>
    <row r="7411" spans="1:13" ht="13.5" hidden="1" x14ac:dyDescent="0.25">
      <c r="A7411" s="196" t="s">
        <v>7656</v>
      </c>
      <c r="B7411" s="196" t="s">
        <v>7657</v>
      </c>
      <c r="C7411" s="196" t="s">
        <v>7699</v>
      </c>
      <c r="D7411" s="196" t="s">
        <v>7700</v>
      </c>
      <c r="E7411" s="197" t="s">
        <v>11</v>
      </c>
      <c r="F7411" s="196" t="s">
        <v>11</v>
      </c>
      <c r="G7411" s="196">
        <v>105000</v>
      </c>
      <c r="H7411" s="196" t="s">
        <v>7701</v>
      </c>
      <c r="I7411" s="196" t="s">
        <v>9</v>
      </c>
      <c r="J7411" s="196" t="s">
        <v>62</v>
      </c>
      <c r="K7411" s="199">
        <v>1517.48</v>
      </c>
      <c r="L7411" s="196" t="s">
        <v>63</v>
      </c>
      <c r="M7411"/>
    </row>
    <row r="7412" spans="1:13" ht="13.5" hidden="1" x14ac:dyDescent="0.25">
      <c r="A7412" s="196" t="s">
        <v>7656</v>
      </c>
      <c r="B7412" s="196" t="s">
        <v>7657</v>
      </c>
      <c r="C7412" s="196" t="s">
        <v>7699</v>
      </c>
      <c r="D7412" s="196" t="s">
        <v>7700</v>
      </c>
      <c r="E7412" s="197" t="s">
        <v>11</v>
      </c>
      <c r="F7412" s="196" t="s">
        <v>11</v>
      </c>
      <c r="G7412" s="196">
        <v>105001</v>
      </c>
      <c r="H7412" s="196" t="s">
        <v>7702</v>
      </c>
      <c r="I7412" s="196" t="s">
        <v>9</v>
      </c>
      <c r="J7412" s="196" t="s">
        <v>62</v>
      </c>
      <c r="K7412" s="199">
        <v>1547.03</v>
      </c>
      <c r="L7412" s="196" t="s">
        <v>63</v>
      </c>
      <c r="M7412"/>
    </row>
    <row r="7413" spans="1:13" ht="13.5" hidden="1" x14ac:dyDescent="0.25">
      <c r="A7413" s="196" t="s">
        <v>7656</v>
      </c>
      <c r="B7413" s="196" t="s">
        <v>7657</v>
      </c>
      <c r="C7413" s="196" t="s">
        <v>7699</v>
      </c>
      <c r="D7413" s="196" t="s">
        <v>7700</v>
      </c>
      <c r="E7413" s="197" t="s">
        <v>11</v>
      </c>
      <c r="F7413" s="196" t="s">
        <v>11</v>
      </c>
      <c r="G7413" s="196">
        <v>105002</v>
      </c>
      <c r="H7413" s="196" t="s">
        <v>7703</v>
      </c>
      <c r="I7413" s="196" t="s">
        <v>96</v>
      </c>
      <c r="J7413" s="196" t="s">
        <v>62</v>
      </c>
      <c r="K7413" s="197">
        <v>746.45</v>
      </c>
      <c r="L7413" s="196" t="s">
        <v>63</v>
      </c>
      <c r="M7413"/>
    </row>
    <row r="7414" spans="1:13" ht="13.5" hidden="1" x14ac:dyDescent="0.25">
      <c r="A7414" s="196" t="s">
        <v>7656</v>
      </c>
      <c r="B7414" s="196" t="s">
        <v>7657</v>
      </c>
      <c r="C7414" s="196" t="s">
        <v>7699</v>
      </c>
      <c r="D7414" s="196" t="s">
        <v>7700</v>
      </c>
      <c r="E7414" s="197" t="s">
        <v>11</v>
      </c>
      <c r="F7414" s="196" t="s">
        <v>11</v>
      </c>
      <c r="G7414" s="196">
        <v>105003</v>
      </c>
      <c r="H7414" s="196" t="s">
        <v>7704</v>
      </c>
      <c r="I7414" s="196" t="s">
        <v>96</v>
      </c>
      <c r="J7414" s="196" t="s">
        <v>62</v>
      </c>
      <c r="K7414" s="199">
        <v>1275.1600000000001</v>
      </c>
      <c r="L7414" s="196" t="s">
        <v>63</v>
      </c>
      <c r="M7414"/>
    </row>
    <row r="7415" spans="1:13" ht="13.5" hidden="1" x14ac:dyDescent="0.25">
      <c r="A7415" s="196" t="s">
        <v>7656</v>
      </c>
      <c r="B7415" s="196" t="s">
        <v>7657</v>
      </c>
      <c r="C7415" s="196" t="s">
        <v>7699</v>
      </c>
      <c r="D7415" s="196" t="s">
        <v>7700</v>
      </c>
      <c r="E7415" s="197" t="s">
        <v>11</v>
      </c>
      <c r="F7415" s="196" t="s">
        <v>11</v>
      </c>
      <c r="G7415" s="196">
        <v>105004</v>
      </c>
      <c r="H7415" s="196" t="s">
        <v>7705</v>
      </c>
      <c r="I7415" s="196" t="s">
        <v>19</v>
      </c>
      <c r="J7415" s="196" t="s">
        <v>62</v>
      </c>
      <c r="K7415" s="197">
        <v>126.5</v>
      </c>
      <c r="L7415" s="196" t="s">
        <v>63</v>
      </c>
      <c r="M7415"/>
    </row>
    <row r="7416" spans="1:13" ht="13.5" hidden="1" x14ac:dyDescent="0.25">
      <c r="A7416" s="196" t="s">
        <v>7656</v>
      </c>
      <c r="B7416" s="196" t="s">
        <v>7657</v>
      </c>
      <c r="C7416" s="196" t="s">
        <v>7699</v>
      </c>
      <c r="D7416" s="196" t="s">
        <v>7700</v>
      </c>
      <c r="E7416" s="197" t="s">
        <v>11</v>
      </c>
      <c r="F7416" s="196" t="s">
        <v>11</v>
      </c>
      <c r="G7416" s="196">
        <v>105005</v>
      </c>
      <c r="H7416" s="196" t="s">
        <v>7706</v>
      </c>
      <c r="I7416" s="196" t="s">
        <v>19</v>
      </c>
      <c r="J7416" s="196" t="s">
        <v>62</v>
      </c>
      <c r="K7416" s="197">
        <v>224.39</v>
      </c>
      <c r="L7416" s="196" t="s">
        <v>63</v>
      </c>
      <c r="M7416"/>
    </row>
    <row r="7417" spans="1:13" ht="13.5" hidden="1" x14ac:dyDescent="0.25">
      <c r="A7417" s="196" t="s">
        <v>7656</v>
      </c>
      <c r="B7417" s="196" t="s">
        <v>7657</v>
      </c>
      <c r="C7417" s="196" t="s">
        <v>7707</v>
      </c>
      <c r="D7417" s="196" t="s">
        <v>7708</v>
      </c>
      <c r="E7417" s="197" t="s">
        <v>11</v>
      </c>
      <c r="F7417" s="196" t="s">
        <v>11</v>
      </c>
      <c r="G7417" s="196">
        <v>103185</v>
      </c>
      <c r="H7417" s="196" t="s">
        <v>7709</v>
      </c>
      <c r="I7417" s="196" t="s">
        <v>96</v>
      </c>
      <c r="J7417" s="196" t="s">
        <v>62</v>
      </c>
      <c r="K7417" s="199">
        <v>6187.17</v>
      </c>
      <c r="L7417" s="196" t="s">
        <v>63</v>
      </c>
      <c r="M7417"/>
    </row>
    <row r="7418" spans="1:13" ht="13.5" hidden="1" x14ac:dyDescent="0.25">
      <c r="A7418" s="196" t="s">
        <v>7656</v>
      </c>
      <c r="B7418" s="196" t="s">
        <v>7657</v>
      </c>
      <c r="C7418" s="196" t="s">
        <v>7707</v>
      </c>
      <c r="D7418" s="196" t="s">
        <v>7708</v>
      </c>
      <c r="E7418" s="197" t="s">
        <v>11</v>
      </c>
      <c r="F7418" s="196" t="s">
        <v>11</v>
      </c>
      <c r="G7418" s="196">
        <v>103186</v>
      </c>
      <c r="H7418" s="196" t="s">
        <v>7710</v>
      </c>
      <c r="I7418" s="196" t="s">
        <v>96</v>
      </c>
      <c r="J7418" s="196" t="s">
        <v>62</v>
      </c>
      <c r="K7418" s="199">
        <v>6500.61</v>
      </c>
      <c r="L7418" s="196" t="s">
        <v>63</v>
      </c>
      <c r="M7418"/>
    </row>
    <row r="7419" spans="1:13" ht="13.5" hidden="1" x14ac:dyDescent="0.25">
      <c r="A7419" s="196" t="s">
        <v>7656</v>
      </c>
      <c r="B7419" s="196" t="s">
        <v>7657</v>
      </c>
      <c r="C7419" s="196" t="s">
        <v>7707</v>
      </c>
      <c r="D7419" s="196" t="s">
        <v>7708</v>
      </c>
      <c r="E7419" s="197" t="s">
        <v>11</v>
      </c>
      <c r="F7419" s="196" t="s">
        <v>11</v>
      </c>
      <c r="G7419" s="196">
        <v>103187</v>
      </c>
      <c r="H7419" s="196" t="s">
        <v>7711</v>
      </c>
      <c r="I7419" s="196" t="s">
        <v>96</v>
      </c>
      <c r="J7419" s="196" t="s">
        <v>62</v>
      </c>
      <c r="K7419" s="199">
        <v>4900.04</v>
      </c>
      <c r="L7419" s="196" t="s">
        <v>63</v>
      </c>
      <c r="M7419"/>
    </row>
    <row r="7420" spans="1:13" ht="13.5" hidden="1" x14ac:dyDescent="0.25">
      <c r="A7420" s="196" t="s">
        <v>7656</v>
      </c>
      <c r="B7420" s="196" t="s">
        <v>7657</v>
      </c>
      <c r="C7420" s="196" t="s">
        <v>7707</v>
      </c>
      <c r="D7420" s="196" t="s">
        <v>7708</v>
      </c>
      <c r="E7420" s="197" t="s">
        <v>11</v>
      </c>
      <c r="F7420" s="196" t="s">
        <v>11</v>
      </c>
      <c r="G7420" s="196">
        <v>103188</v>
      </c>
      <c r="H7420" s="196" t="s">
        <v>7712</v>
      </c>
      <c r="I7420" s="196" t="s">
        <v>96</v>
      </c>
      <c r="J7420" s="196" t="s">
        <v>62</v>
      </c>
      <c r="K7420" s="199">
        <v>5260.65</v>
      </c>
      <c r="L7420" s="196" t="s">
        <v>63</v>
      </c>
      <c r="M7420"/>
    </row>
    <row r="7421" spans="1:13" ht="13.5" hidden="1" x14ac:dyDescent="0.25">
      <c r="A7421" s="196" t="s">
        <v>7656</v>
      </c>
      <c r="B7421" s="196" t="s">
        <v>7657</v>
      </c>
      <c r="C7421" s="196" t="s">
        <v>7707</v>
      </c>
      <c r="D7421" s="196" t="s">
        <v>7708</v>
      </c>
      <c r="E7421" s="197" t="s">
        <v>11</v>
      </c>
      <c r="F7421" s="196" t="s">
        <v>11</v>
      </c>
      <c r="G7421" s="196">
        <v>103189</v>
      </c>
      <c r="H7421" s="196" t="s">
        <v>7713</v>
      </c>
      <c r="I7421" s="196" t="s">
        <v>96</v>
      </c>
      <c r="J7421" s="196" t="s">
        <v>62</v>
      </c>
      <c r="K7421" s="199">
        <v>2640.43</v>
      </c>
      <c r="L7421" s="196" t="s">
        <v>63</v>
      </c>
      <c r="M7421"/>
    </row>
    <row r="7422" spans="1:13" ht="13.5" hidden="1" x14ac:dyDescent="0.25">
      <c r="A7422" s="196" t="s">
        <v>7656</v>
      </c>
      <c r="B7422" s="196" t="s">
        <v>7657</v>
      </c>
      <c r="C7422" s="196" t="s">
        <v>7707</v>
      </c>
      <c r="D7422" s="196" t="s">
        <v>7708</v>
      </c>
      <c r="E7422" s="197" t="s">
        <v>11</v>
      </c>
      <c r="F7422" s="196" t="s">
        <v>11</v>
      </c>
      <c r="G7422" s="196">
        <v>103190</v>
      </c>
      <c r="H7422" s="196" t="s">
        <v>7714</v>
      </c>
      <c r="I7422" s="196" t="s">
        <v>96</v>
      </c>
      <c r="J7422" s="196" t="s">
        <v>62</v>
      </c>
      <c r="K7422" s="199">
        <v>4100.6000000000004</v>
      </c>
      <c r="L7422" s="196" t="s">
        <v>63</v>
      </c>
      <c r="M7422"/>
    </row>
    <row r="7423" spans="1:13" ht="13.5" hidden="1" x14ac:dyDescent="0.25">
      <c r="A7423" s="196" t="s">
        <v>7656</v>
      </c>
      <c r="B7423" s="196" t="s">
        <v>7657</v>
      </c>
      <c r="C7423" s="196" t="s">
        <v>7707</v>
      </c>
      <c r="D7423" s="196" t="s">
        <v>7708</v>
      </c>
      <c r="E7423" s="197" t="s">
        <v>11</v>
      </c>
      <c r="F7423" s="196" t="s">
        <v>11</v>
      </c>
      <c r="G7423" s="196">
        <v>103191</v>
      </c>
      <c r="H7423" s="196" t="s">
        <v>7715</v>
      </c>
      <c r="I7423" s="196" t="s">
        <v>96</v>
      </c>
      <c r="J7423" s="196" t="s">
        <v>62</v>
      </c>
      <c r="K7423" s="199">
        <v>2393.5300000000002</v>
      </c>
      <c r="L7423" s="196" t="s">
        <v>63</v>
      </c>
      <c r="M7423"/>
    </row>
    <row r="7424" spans="1:13" ht="13.5" hidden="1" x14ac:dyDescent="0.25">
      <c r="A7424" s="196" t="s">
        <v>7656</v>
      </c>
      <c r="B7424" s="196" t="s">
        <v>7657</v>
      </c>
      <c r="C7424" s="196" t="s">
        <v>7707</v>
      </c>
      <c r="D7424" s="196" t="s">
        <v>7708</v>
      </c>
      <c r="E7424" s="197" t="s">
        <v>11</v>
      </c>
      <c r="F7424" s="196" t="s">
        <v>11</v>
      </c>
      <c r="G7424" s="196">
        <v>103192</v>
      </c>
      <c r="H7424" s="196" t="s">
        <v>7716</v>
      </c>
      <c r="I7424" s="196" t="s">
        <v>96</v>
      </c>
      <c r="J7424" s="196" t="s">
        <v>62</v>
      </c>
      <c r="K7424" s="199">
        <v>2547.17</v>
      </c>
      <c r="L7424" s="196" t="s">
        <v>63</v>
      </c>
      <c r="M7424"/>
    </row>
    <row r="7425" spans="1:13" ht="13.5" hidden="1" x14ac:dyDescent="0.25">
      <c r="A7425" s="196" t="s">
        <v>7656</v>
      </c>
      <c r="B7425" s="196" t="s">
        <v>7657</v>
      </c>
      <c r="C7425" s="196" t="s">
        <v>7707</v>
      </c>
      <c r="D7425" s="196" t="s">
        <v>7708</v>
      </c>
      <c r="E7425" s="197" t="s">
        <v>11</v>
      </c>
      <c r="F7425" s="196" t="s">
        <v>11</v>
      </c>
      <c r="G7425" s="196">
        <v>103193</v>
      </c>
      <c r="H7425" s="196" t="s">
        <v>7717</v>
      </c>
      <c r="I7425" s="196" t="s">
        <v>96</v>
      </c>
      <c r="J7425" s="196" t="s">
        <v>62</v>
      </c>
      <c r="K7425" s="199">
        <v>1965.9</v>
      </c>
      <c r="L7425" s="196" t="s">
        <v>63</v>
      </c>
      <c r="M7425"/>
    </row>
    <row r="7426" spans="1:13" ht="13.5" hidden="1" x14ac:dyDescent="0.25">
      <c r="A7426" s="196" t="s">
        <v>7656</v>
      </c>
      <c r="B7426" s="196" t="s">
        <v>7657</v>
      </c>
      <c r="C7426" s="196" t="s">
        <v>7707</v>
      </c>
      <c r="D7426" s="196" t="s">
        <v>7708</v>
      </c>
      <c r="E7426" s="197" t="s">
        <v>11</v>
      </c>
      <c r="F7426" s="196" t="s">
        <v>11</v>
      </c>
      <c r="G7426" s="196">
        <v>103194</v>
      </c>
      <c r="H7426" s="196" t="s">
        <v>7718</v>
      </c>
      <c r="I7426" s="196" t="s">
        <v>96</v>
      </c>
      <c r="J7426" s="196" t="s">
        <v>62</v>
      </c>
      <c r="K7426" s="199">
        <v>2823.87</v>
      </c>
      <c r="L7426" s="196" t="s">
        <v>63</v>
      </c>
      <c r="M7426"/>
    </row>
    <row r="7427" spans="1:13" ht="13.5" hidden="1" x14ac:dyDescent="0.25">
      <c r="A7427" s="196" t="s">
        <v>7656</v>
      </c>
      <c r="B7427" s="196" t="s">
        <v>7657</v>
      </c>
      <c r="C7427" s="196" t="s">
        <v>7707</v>
      </c>
      <c r="D7427" s="196" t="s">
        <v>7708</v>
      </c>
      <c r="E7427" s="197" t="s">
        <v>11</v>
      </c>
      <c r="F7427" s="196" t="s">
        <v>11</v>
      </c>
      <c r="G7427" s="196">
        <v>103195</v>
      </c>
      <c r="H7427" s="196" t="s">
        <v>7719</v>
      </c>
      <c r="I7427" s="196" t="s">
        <v>96</v>
      </c>
      <c r="J7427" s="196" t="s">
        <v>62</v>
      </c>
      <c r="K7427" s="199">
        <v>2209.5100000000002</v>
      </c>
      <c r="L7427" s="196" t="s">
        <v>63</v>
      </c>
      <c r="M7427"/>
    </row>
    <row r="7428" spans="1:13" ht="13.5" hidden="1" x14ac:dyDescent="0.25">
      <c r="A7428" s="196" t="s">
        <v>7656</v>
      </c>
      <c r="B7428" s="196" t="s">
        <v>7657</v>
      </c>
      <c r="C7428" s="196" t="s">
        <v>7707</v>
      </c>
      <c r="D7428" s="196" t="s">
        <v>7708</v>
      </c>
      <c r="E7428" s="197" t="s">
        <v>11</v>
      </c>
      <c r="F7428" s="196" t="s">
        <v>11</v>
      </c>
      <c r="G7428" s="196">
        <v>103205</v>
      </c>
      <c r="H7428" s="196" t="s">
        <v>7720</v>
      </c>
      <c r="I7428" s="196" t="s">
        <v>96</v>
      </c>
      <c r="J7428" s="196" t="s">
        <v>62</v>
      </c>
      <c r="K7428" s="199">
        <v>4121.76</v>
      </c>
      <c r="L7428" s="196" t="s">
        <v>63</v>
      </c>
      <c r="M7428"/>
    </row>
    <row r="7429" spans="1:13" ht="13.5" hidden="1" x14ac:dyDescent="0.25">
      <c r="A7429" s="196" t="s">
        <v>7656</v>
      </c>
      <c r="B7429" s="196" t="s">
        <v>7657</v>
      </c>
      <c r="C7429" s="196" t="s">
        <v>7707</v>
      </c>
      <c r="D7429" s="196" t="s">
        <v>7708</v>
      </c>
      <c r="E7429" s="197" t="s">
        <v>11</v>
      </c>
      <c r="F7429" s="196" t="s">
        <v>11</v>
      </c>
      <c r="G7429" s="196">
        <v>103206</v>
      </c>
      <c r="H7429" s="196" t="s">
        <v>7721</v>
      </c>
      <c r="I7429" s="196" t="s">
        <v>96</v>
      </c>
      <c r="J7429" s="196" t="s">
        <v>62</v>
      </c>
      <c r="K7429" s="199">
        <v>2414.6799999999998</v>
      </c>
      <c r="L7429" s="196" t="s">
        <v>63</v>
      </c>
      <c r="M7429"/>
    </row>
    <row r="7430" spans="1:13" ht="13.5" hidden="1" x14ac:dyDescent="0.25">
      <c r="A7430" s="196" t="s">
        <v>7656</v>
      </c>
      <c r="B7430" s="196" t="s">
        <v>7657</v>
      </c>
      <c r="C7430" s="196" t="s">
        <v>7707</v>
      </c>
      <c r="D7430" s="196" t="s">
        <v>7708</v>
      </c>
      <c r="E7430" s="197" t="s">
        <v>11</v>
      </c>
      <c r="F7430" s="196" t="s">
        <v>11</v>
      </c>
      <c r="G7430" s="196">
        <v>103207</v>
      </c>
      <c r="H7430" s="196" t="s">
        <v>7722</v>
      </c>
      <c r="I7430" s="196" t="s">
        <v>96</v>
      </c>
      <c r="J7430" s="196" t="s">
        <v>62</v>
      </c>
      <c r="K7430" s="199">
        <v>2568.3200000000002</v>
      </c>
      <c r="L7430" s="196" t="s">
        <v>63</v>
      </c>
      <c r="M7430"/>
    </row>
    <row r="7431" spans="1:13" ht="13.5" hidden="1" x14ac:dyDescent="0.25">
      <c r="A7431" s="196" t="s">
        <v>7656</v>
      </c>
      <c r="B7431" s="196" t="s">
        <v>7657</v>
      </c>
      <c r="C7431" s="196" t="s">
        <v>7707</v>
      </c>
      <c r="D7431" s="196" t="s">
        <v>7708</v>
      </c>
      <c r="E7431" s="197" t="s">
        <v>11</v>
      </c>
      <c r="F7431" s="196" t="s">
        <v>11</v>
      </c>
      <c r="G7431" s="196">
        <v>103208</v>
      </c>
      <c r="H7431" s="196" t="s">
        <v>7723</v>
      </c>
      <c r="I7431" s="196" t="s">
        <v>96</v>
      </c>
      <c r="J7431" s="196" t="s">
        <v>62</v>
      </c>
      <c r="K7431" s="199">
        <v>1987.05</v>
      </c>
      <c r="L7431" s="196" t="s">
        <v>63</v>
      </c>
      <c r="M7431"/>
    </row>
    <row r="7432" spans="1:13" ht="13.5" hidden="1" x14ac:dyDescent="0.25">
      <c r="A7432" s="196" t="s">
        <v>7656</v>
      </c>
      <c r="B7432" s="196" t="s">
        <v>7657</v>
      </c>
      <c r="C7432" s="196" t="s">
        <v>7707</v>
      </c>
      <c r="D7432" s="196" t="s">
        <v>7708</v>
      </c>
      <c r="E7432" s="197" t="s">
        <v>11</v>
      </c>
      <c r="F7432" s="196" t="s">
        <v>11</v>
      </c>
      <c r="G7432" s="196">
        <v>103209</v>
      </c>
      <c r="H7432" s="196" t="s">
        <v>7724</v>
      </c>
      <c r="I7432" s="196" t="s">
        <v>96</v>
      </c>
      <c r="J7432" s="196" t="s">
        <v>62</v>
      </c>
      <c r="K7432" s="199">
        <v>2845.02</v>
      </c>
      <c r="L7432" s="196" t="s">
        <v>63</v>
      </c>
      <c r="M7432"/>
    </row>
    <row r="7433" spans="1:13" ht="13.5" hidden="1" x14ac:dyDescent="0.25">
      <c r="A7433" s="196" t="s">
        <v>7656</v>
      </c>
      <c r="B7433" s="196" t="s">
        <v>7657</v>
      </c>
      <c r="C7433" s="196" t="s">
        <v>7707</v>
      </c>
      <c r="D7433" s="196" t="s">
        <v>7708</v>
      </c>
      <c r="E7433" s="197" t="s">
        <v>11</v>
      </c>
      <c r="F7433" s="196" t="s">
        <v>11</v>
      </c>
      <c r="G7433" s="196">
        <v>103210</v>
      </c>
      <c r="H7433" s="196" t="s">
        <v>7725</v>
      </c>
      <c r="I7433" s="196" t="s">
        <v>96</v>
      </c>
      <c r="J7433" s="196" t="s">
        <v>62</v>
      </c>
      <c r="K7433" s="199">
        <v>2337.94</v>
      </c>
      <c r="L7433" s="196" t="s">
        <v>63</v>
      </c>
      <c r="M7433"/>
    </row>
    <row r="7434" spans="1:13" ht="13.5" hidden="1" x14ac:dyDescent="0.25">
      <c r="A7434" s="196" t="s">
        <v>7656</v>
      </c>
      <c r="B7434" s="196" t="s">
        <v>7657</v>
      </c>
      <c r="C7434" s="196" t="s">
        <v>7707</v>
      </c>
      <c r="D7434" s="196" t="s">
        <v>7708</v>
      </c>
      <c r="E7434" s="197" t="s">
        <v>11</v>
      </c>
      <c r="F7434" s="196" t="s">
        <v>11</v>
      </c>
      <c r="G7434" s="196">
        <v>103304</v>
      </c>
      <c r="H7434" s="196" t="s">
        <v>7726</v>
      </c>
      <c r="I7434" s="196" t="s">
        <v>96</v>
      </c>
      <c r="J7434" s="196" t="s">
        <v>62</v>
      </c>
      <c r="K7434" s="199">
        <v>1259.44</v>
      </c>
      <c r="L7434" s="196" t="s">
        <v>63</v>
      </c>
      <c r="M7434"/>
    </row>
    <row r="7435" spans="1:13" ht="13.5" hidden="1" x14ac:dyDescent="0.25">
      <c r="A7435" s="196" t="s">
        <v>7656</v>
      </c>
      <c r="B7435" s="196" t="s">
        <v>7657</v>
      </c>
      <c r="C7435" s="196" t="s">
        <v>7707</v>
      </c>
      <c r="D7435" s="196" t="s">
        <v>7708</v>
      </c>
      <c r="E7435" s="197" t="s">
        <v>11</v>
      </c>
      <c r="F7435" s="196" t="s">
        <v>11</v>
      </c>
      <c r="G7435" s="196">
        <v>103307</v>
      </c>
      <c r="H7435" s="196" t="s">
        <v>7727</v>
      </c>
      <c r="I7435" s="196" t="s">
        <v>96</v>
      </c>
      <c r="J7435" s="196" t="s">
        <v>62</v>
      </c>
      <c r="K7435" s="199">
        <v>1358.53</v>
      </c>
      <c r="L7435" s="196" t="s">
        <v>63</v>
      </c>
      <c r="M7435"/>
    </row>
    <row r="7436" spans="1:13" ht="13.5" hidden="1" x14ac:dyDescent="0.25">
      <c r="A7436" s="196" t="s">
        <v>7656</v>
      </c>
      <c r="B7436" s="196" t="s">
        <v>7657</v>
      </c>
      <c r="C7436" s="196" t="s">
        <v>7707</v>
      </c>
      <c r="D7436" s="196" t="s">
        <v>7708</v>
      </c>
      <c r="E7436" s="197" t="s">
        <v>11</v>
      </c>
      <c r="F7436" s="196" t="s">
        <v>11</v>
      </c>
      <c r="G7436" s="196">
        <v>103310</v>
      </c>
      <c r="H7436" s="196" t="s">
        <v>7728</v>
      </c>
      <c r="I7436" s="196" t="s">
        <v>96</v>
      </c>
      <c r="J7436" s="196" t="s">
        <v>62</v>
      </c>
      <c r="K7436" s="199">
        <v>1295.03</v>
      </c>
      <c r="L7436" s="196" t="s">
        <v>63</v>
      </c>
      <c r="M7436"/>
    </row>
    <row r="7437" spans="1:13" ht="13.5" hidden="1" x14ac:dyDescent="0.25">
      <c r="A7437" s="196" t="s">
        <v>7656</v>
      </c>
      <c r="B7437" s="196" t="s">
        <v>7657</v>
      </c>
      <c r="C7437" s="196" t="s">
        <v>7707</v>
      </c>
      <c r="D7437" s="196" t="s">
        <v>7708</v>
      </c>
      <c r="E7437" s="197" t="s">
        <v>11</v>
      </c>
      <c r="F7437" s="196" t="s">
        <v>11</v>
      </c>
      <c r="G7437" s="196">
        <v>103314</v>
      </c>
      <c r="H7437" s="196" t="s">
        <v>7729</v>
      </c>
      <c r="I7437" s="196" t="s">
        <v>19</v>
      </c>
      <c r="J7437" s="196" t="s">
        <v>62</v>
      </c>
      <c r="K7437" s="197">
        <v>298.14</v>
      </c>
      <c r="L7437" s="196" t="s">
        <v>63</v>
      </c>
      <c r="M7437"/>
    </row>
    <row r="7438" spans="1:13" ht="13.5" hidden="1" x14ac:dyDescent="0.25">
      <c r="A7438" s="196" t="s">
        <v>7656</v>
      </c>
      <c r="B7438" s="196" t="s">
        <v>7657</v>
      </c>
      <c r="C7438" s="196" t="s">
        <v>7707</v>
      </c>
      <c r="D7438" s="196" t="s">
        <v>7708</v>
      </c>
      <c r="E7438" s="197" t="s">
        <v>11</v>
      </c>
      <c r="F7438" s="196" t="s">
        <v>11</v>
      </c>
      <c r="G7438" s="196">
        <v>103315</v>
      </c>
      <c r="H7438" s="196" t="s">
        <v>7730</v>
      </c>
      <c r="I7438" s="196" t="s">
        <v>19</v>
      </c>
      <c r="J7438" s="196" t="s">
        <v>62</v>
      </c>
      <c r="K7438" s="197">
        <v>287.69</v>
      </c>
      <c r="L7438" s="196" t="s">
        <v>63</v>
      </c>
      <c r="M7438"/>
    </row>
    <row r="7439" spans="1:13" ht="13.5" hidden="1" x14ac:dyDescent="0.25">
      <c r="A7439" s="196" t="s">
        <v>7656</v>
      </c>
      <c r="B7439" s="196" t="s">
        <v>7657</v>
      </c>
      <c r="C7439" s="196" t="s">
        <v>7707</v>
      </c>
      <c r="D7439" s="196" t="s">
        <v>7708</v>
      </c>
      <c r="E7439" s="197" t="s">
        <v>11</v>
      </c>
      <c r="F7439" s="196" t="s">
        <v>11</v>
      </c>
      <c r="G7439" s="196">
        <v>103769</v>
      </c>
      <c r="H7439" s="196" t="s">
        <v>7731</v>
      </c>
      <c r="I7439" s="196" t="s">
        <v>96</v>
      </c>
      <c r="J7439" s="196" t="s">
        <v>62</v>
      </c>
      <c r="K7439" s="199">
        <v>2904.04</v>
      </c>
      <c r="L7439" s="196" t="s">
        <v>63</v>
      </c>
      <c r="M7439"/>
    </row>
    <row r="7440" spans="1:13" ht="13.5" hidden="1" x14ac:dyDescent="0.25">
      <c r="A7440" s="196" t="s">
        <v>7656</v>
      </c>
      <c r="B7440" s="196" t="s">
        <v>7657</v>
      </c>
      <c r="C7440" s="196" t="s">
        <v>7732</v>
      </c>
      <c r="D7440" s="196" t="s">
        <v>7733</v>
      </c>
      <c r="E7440" s="197" t="s">
        <v>11</v>
      </c>
      <c r="F7440" s="196" t="s">
        <v>11</v>
      </c>
      <c r="G7440" s="196">
        <v>98525</v>
      </c>
      <c r="H7440" s="196" t="s">
        <v>7734</v>
      </c>
      <c r="I7440" s="196" t="s">
        <v>19</v>
      </c>
      <c r="J7440" s="196" t="s">
        <v>62</v>
      </c>
      <c r="K7440" s="197">
        <v>0.71</v>
      </c>
      <c r="L7440" s="196" t="s">
        <v>63</v>
      </c>
      <c r="M7440"/>
    </row>
    <row r="7441" spans="1:13" ht="13.5" hidden="1" x14ac:dyDescent="0.25">
      <c r="A7441" s="196" t="s">
        <v>7656</v>
      </c>
      <c r="B7441" s="196" t="s">
        <v>7657</v>
      </c>
      <c r="C7441" s="196" t="s">
        <v>7732</v>
      </c>
      <c r="D7441" s="196" t="s">
        <v>7733</v>
      </c>
      <c r="E7441" s="197" t="s">
        <v>11</v>
      </c>
      <c r="F7441" s="196" t="s">
        <v>11</v>
      </c>
      <c r="G7441" s="196">
        <v>98526</v>
      </c>
      <c r="H7441" s="196" t="s">
        <v>7735</v>
      </c>
      <c r="I7441" s="196" t="s">
        <v>96</v>
      </c>
      <c r="J7441" s="196" t="s">
        <v>62</v>
      </c>
      <c r="K7441" s="197">
        <v>151.84</v>
      </c>
      <c r="L7441" s="196" t="s">
        <v>63</v>
      </c>
      <c r="M7441"/>
    </row>
    <row r="7442" spans="1:13" ht="13.5" hidden="1" x14ac:dyDescent="0.25">
      <c r="A7442" s="196" t="s">
        <v>7656</v>
      </c>
      <c r="B7442" s="196" t="s">
        <v>7657</v>
      </c>
      <c r="C7442" s="196" t="s">
        <v>7732</v>
      </c>
      <c r="D7442" s="196" t="s">
        <v>7733</v>
      </c>
      <c r="E7442" s="197" t="s">
        <v>11</v>
      </c>
      <c r="F7442" s="196" t="s">
        <v>11</v>
      </c>
      <c r="G7442" s="196">
        <v>98527</v>
      </c>
      <c r="H7442" s="196" t="s">
        <v>7736</v>
      </c>
      <c r="I7442" s="196" t="s">
        <v>96</v>
      </c>
      <c r="J7442" s="196" t="s">
        <v>62</v>
      </c>
      <c r="K7442" s="197">
        <v>252.01</v>
      </c>
      <c r="L7442" s="196" t="s">
        <v>63</v>
      </c>
      <c r="M7442"/>
    </row>
    <row r="7443" spans="1:13" ht="13.5" hidden="1" x14ac:dyDescent="0.25">
      <c r="A7443" s="196" t="s">
        <v>7656</v>
      </c>
      <c r="B7443" s="196" t="s">
        <v>7657</v>
      </c>
      <c r="C7443" s="196" t="s">
        <v>7732</v>
      </c>
      <c r="D7443" s="196" t="s">
        <v>7733</v>
      </c>
      <c r="E7443" s="197" t="s">
        <v>11</v>
      </c>
      <c r="F7443" s="196" t="s">
        <v>11</v>
      </c>
      <c r="G7443" s="196">
        <v>98528</v>
      </c>
      <c r="H7443" s="196" t="s">
        <v>7737</v>
      </c>
      <c r="I7443" s="196" t="s">
        <v>96</v>
      </c>
      <c r="J7443" s="196" t="s">
        <v>62</v>
      </c>
      <c r="K7443" s="197">
        <v>332.13</v>
      </c>
      <c r="L7443" s="196" t="s">
        <v>63</v>
      </c>
      <c r="M7443"/>
    </row>
    <row r="7444" spans="1:13" ht="13.5" hidden="1" x14ac:dyDescent="0.25">
      <c r="A7444" s="196" t="s">
        <v>7656</v>
      </c>
      <c r="B7444" s="196" t="s">
        <v>7657</v>
      </c>
      <c r="C7444" s="196" t="s">
        <v>7732</v>
      </c>
      <c r="D7444" s="196" t="s">
        <v>7733</v>
      </c>
      <c r="E7444" s="197" t="s">
        <v>11</v>
      </c>
      <c r="F7444" s="196" t="s">
        <v>11</v>
      </c>
      <c r="G7444" s="196">
        <v>98529</v>
      </c>
      <c r="H7444" s="196" t="s">
        <v>7738</v>
      </c>
      <c r="I7444" s="196" t="s">
        <v>96</v>
      </c>
      <c r="J7444" s="196" t="s">
        <v>62</v>
      </c>
      <c r="K7444" s="197">
        <v>98.79</v>
      </c>
      <c r="L7444" s="196" t="s">
        <v>63</v>
      </c>
      <c r="M7444"/>
    </row>
    <row r="7445" spans="1:13" ht="13.5" hidden="1" x14ac:dyDescent="0.25">
      <c r="A7445" s="196" t="s">
        <v>7656</v>
      </c>
      <c r="B7445" s="196" t="s">
        <v>7657</v>
      </c>
      <c r="C7445" s="196" t="s">
        <v>7732</v>
      </c>
      <c r="D7445" s="196" t="s">
        <v>7733</v>
      </c>
      <c r="E7445" s="197" t="s">
        <v>11</v>
      </c>
      <c r="F7445" s="196" t="s">
        <v>11</v>
      </c>
      <c r="G7445" s="196">
        <v>98530</v>
      </c>
      <c r="H7445" s="196" t="s">
        <v>7739</v>
      </c>
      <c r="I7445" s="196" t="s">
        <v>96</v>
      </c>
      <c r="J7445" s="196" t="s">
        <v>62</v>
      </c>
      <c r="K7445" s="197">
        <v>193.9</v>
      </c>
      <c r="L7445" s="196" t="s">
        <v>63</v>
      </c>
      <c r="M7445"/>
    </row>
    <row r="7446" spans="1:13" ht="13.5" hidden="1" x14ac:dyDescent="0.25">
      <c r="A7446" s="196" t="s">
        <v>7656</v>
      </c>
      <c r="B7446" s="196" t="s">
        <v>7657</v>
      </c>
      <c r="C7446" s="196" t="s">
        <v>7732</v>
      </c>
      <c r="D7446" s="196" t="s">
        <v>7733</v>
      </c>
      <c r="E7446" s="197" t="s">
        <v>11</v>
      </c>
      <c r="F7446" s="196" t="s">
        <v>11</v>
      </c>
      <c r="G7446" s="196">
        <v>98531</v>
      </c>
      <c r="H7446" s="196" t="s">
        <v>7740</v>
      </c>
      <c r="I7446" s="196" t="s">
        <v>96</v>
      </c>
      <c r="J7446" s="196" t="s">
        <v>62</v>
      </c>
      <c r="K7446" s="197">
        <v>451.31</v>
      </c>
      <c r="L7446" s="196" t="s">
        <v>63</v>
      </c>
      <c r="M7446"/>
    </row>
    <row r="7447" spans="1:13" ht="13.5" hidden="1" x14ac:dyDescent="0.25">
      <c r="A7447" s="196" t="s">
        <v>7656</v>
      </c>
      <c r="B7447" s="196" t="s">
        <v>7657</v>
      </c>
      <c r="C7447" s="196" t="s">
        <v>7732</v>
      </c>
      <c r="D7447" s="196" t="s">
        <v>7733</v>
      </c>
      <c r="E7447" s="197" t="s">
        <v>11</v>
      </c>
      <c r="F7447" s="196" t="s">
        <v>11</v>
      </c>
      <c r="G7447" s="196">
        <v>98532</v>
      </c>
      <c r="H7447" s="196" t="s">
        <v>7741</v>
      </c>
      <c r="I7447" s="196" t="s">
        <v>96</v>
      </c>
      <c r="J7447" s="196" t="s">
        <v>62</v>
      </c>
      <c r="K7447" s="197">
        <v>35.47</v>
      </c>
      <c r="L7447" s="196" t="s">
        <v>63</v>
      </c>
      <c r="M7447"/>
    </row>
    <row r="7448" spans="1:13" ht="13.5" hidden="1" x14ac:dyDescent="0.25">
      <c r="A7448" s="196" t="s">
        <v>7656</v>
      </c>
      <c r="B7448" s="196" t="s">
        <v>7657</v>
      </c>
      <c r="C7448" s="196" t="s">
        <v>7732</v>
      </c>
      <c r="D7448" s="196" t="s">
        <v>7733</v>
      </c>
      <c r="E7448" s="197" t="s">
        <v>11</v>
      </c>
      <c r="F7448" s="196" t="s">
        <v>11</v>
      </c>
      <c r="G7448" s="196">
        <v>98533</v>
      </c>
      <c r="H7448" s="196" t="s">
        <v>7742</v>
      </c>
      <c r="I7448" s="196" t="s">
        <v>96</v>
      </c>
      <c r="J7448" s="196" t="s">
        <v>62</v>
      </c>
      <c r="K7448" s="197">
        <v>137.77000000000001</v>
      </c>
      <c r="L7448" s="196" t="s">
        <v>63</v>
      </c>
      <c r="M7448"/>
    </row>
    <row r="7449" spans="1:13" ht="13.5" hidden="1" x14ac:dyDescent="0.25">
      <c r="A7449" s="196" t="s">
        <v>7656</v>
      </c>
      <c r="B7449" s="196" t="s">
        <v>7657</v>
      </c>
      <c r="C7449" s="196" t="s">
        <v>7732</v>
      </c>
      <c r="D7449" s="196" t="s">
        <v>7733</v>
      </c>
      <c r="E7449" s="197" t="s">
        <v>11</v>
      </c>
      <c r="F7449" s="196" t="s">
        <v>11</v>
      </c>
      <c r="G7449" s="196">
        <v>98534</v>
      </c>
      <c r="H7449" s="196" t="s">
        <v>7743</v>
      </c>
      <c r="I7449" s="196" t="s">
        <v>96</v>
      </c>
      <c r="J7449" s="196" t="s">
        <v>62</v>
      </c>
      <c r="K7449" s="197">
        <v>380.07</v>
      </c>
      <c r="L7449" s="196" t="s">
        <v>63</v>
      </c>
      <c r="M7449"/>
    </row>
    <row r="7450" spans="1:13" ht="13.5" hidden="1" x14ac:dyDescent="0.25">
      <c r="A7450" s="196" t="s">
        <v>7656</v>
      </c>
      <c r="B7450" s="196" t="s">
        <v>7657</v>
      </c>
      <c r="C7450" s="196" t="s">
        <v>7732</v>
      </c>
      <c r="D7450" s="196" t="s">
        <v>7733</v>
      </c>
      <c r="E7450" s="197" t="s">
        <v>11</v>
      </c>
      <c r="F7450" s="196" t="s">
        <v>11</v>
      </c>
      <c r="G7450" s="196">
        <v>98535</v>
      </c>
      <c r="H7450" s="196" t="s">
        <v>7744</v>
      </c>
      <c r="I7450" s="196" t="s">
        <v>96</v>
      </c>
      <c r="J7450" s="196" t="s">
        <v>62</v>
      </c>
      <c r="K7450" s="197">
        <v>806.51</v>
      </c>
      <c r="L7450" s="196" t="s">
        <v>63</v>
      </c>
      <c r="M7450"/>
    </row>
    <row r="7451" spans="1:13" ht="13.5" hidden="1" x14ac:dyDescent="0.25">
      <c r="A7451" s="196" t="s">
        <v>3608</v>
      </c>
      <c r="B7451" s="196" t="s">
        <v>7119</v>
      </c>
      <c r="C7451" s="196" t="s">
        <v>7397</v>
      </c>
      <c r="D7451" s="196" t="s">
        <v>7398</v>
      </c>
      <c r="E7451" s="197" t="s">
        <v>11</v>
      </c>
      <c r="F7451" s="196" t="s">
        <v>11</v>
      </c>
      <c r="G7451" s="196">
        <v>88238</v>
      </c>
      <c r="H7451" s="196" t="s">
        <v>7745</v>
      </c>
      <c r="I7451" s="196" t="s">
        <v>8</v>
      </c>
      <c r="J7451" s="196" t="s">
        <v>62</v>
      </c>
      <c r="K7451" s="197">
        <v>31.57</v>
      </c>
      <c r="L7451" s="196" t="s">
        <v>7746</v>
      </c>
      <c r="M7451"/>
    </row>
    <row r="7452" spans="1:13" ht="13.5" hidden="1" x14ac:dyDescent="0.25">
      <c r="A7452" s="196" t="s">
        <v>3608</v>
      </c>
      <c r="B7452" s="196" t="s">
        <v>7119</v>
      </c>
      <c r="C7452" s="196" t="s">
        <v>7397</v>
      </c>
      <c r="D7452" s="196" t="s">
        <v>7398</v>
      </c>
      <c r="E7452" s="197" t="s">
        <v>11</v>
      </c>
      <c r="F7452" s="196" t="s">
        <v>11</v>
      </c>
      <c r="G7452" s="196">
        <v>88239</v>
      </c>
      <c r="H7452" s="196" t="s">
        <v>7747</v>
      </c>
      <c r="I7452" s="196" t="s">
        <v>8</v>
      </c>
      <c r="J7452" s="196" t="s">
        <v>62</v>
      </c>
      <c r="K7452" s="197">
        <v>31.51</v>
      </c>
      <c r="L7452" s="196" t="s">
        <v>7746</v>
      </c>
      <c r="M7452"/>
    </row>
    <row r="7453" spans="1:13" ht="13.5" hidden="1" x14ac:dyDescent="0.25">
      <c r="A7453" s="196" t="s">
        <v>3608</v>
      </c>
      <c r="B7453" s="196" t="s">
        <v>7119</v>
      </c>
      <c r="C7453" s="196" t="s">
        <v>7397</v>
      </c>
      <c r="D7453" s="196" t="s">
        <v>7398</v>
      </c>
      <c r="E7453" s="197" t="s">
        <v>11</v>
      </c>
      <c r="F7453" s="196" t="s">
        <v>11</v>
      </c>
      <c r="G7453" s="196">
        <v>88240</v>
      </c>
      <c r="H7453" s="196" t="s">
        <v>7748</v>
      </c>
      <c r="I7453" s="196" t="s">
        <v>8</v>
      </c>
      <c r="J7453" s="196" t="s">
        <v>62</v>
      </c>
      <c r="K7453" s="197">
        <v>30.38</v>
      </c>
      <c r="L7453" s="196" t="s">
        <v>7746</v>
      </c>
      <c r="M7453"/>
    </row>
    <row r="7454" spans="1:13" ht="13.5" hidden="1" x14ac:dyDescent="0.25">
      <c r="A7454" s="196" t="s">
        <v>3608</v>
      </c>
      <c r="B7454" s="196" t="s">
        <v>7119</v>
      </c>
      <c r="C7454" s="196" t="s">
        <v>7397</v>
      </c>
      <c r="D7454" s="196" t="s">
        <v>7398</v>
      </c>
      <c r="E7454" s="197" t="s">
        <v>11</v>
      </c>
      <c r="F7454" s="196" t="s">
        <v>11</v>
      </c>
      <c r="G7454" s="196">
        <v>88241</v>
      </c>
      <c r="H7454" s="196" t="s">
        <v>7749</v>
      </c>
      <c r="I7454" s="196" t="s">
        <v>8</v>
      </c>
      <c r="J7454" s="196" t="s">
        <v>62</v>
      </c>
      <c r="K7454" s="197">
        <v>29.21</v>
      </c>
      <c r="L7454" s="196" t="s">
        <v>7746</v>
      </c>
      <c r="M7454"/>
    </row>
    <row r="7455" spans="1:13" ht="13.5" hidden="1" x14ac:dyDescent="0.25">
      <c r="A7455" s="196" t="s">
        <v>3608</v>
      </c>
      <c r="B7455" s="196" t="s">
        <v>7119</v>
      </c>
      <c r="C7455" s="196" t="s">
        <v>7397</v>
      </c>
      <c r="D7455" s="196" t="s">
        <v>7398</v>
      </c>
      <c r="E7455" s="197" t="s">
        <v>11</v>
      </c>
      <c r="F7455" s="196" t="s">
        <v>11</v>
      </c>
      <c r="G7455" s="196">
        <v>88242</v>
      </c>
      <c r="H7455" s="196" t="s">
        <v>7750</v>
      </c>
      <c r="I7455" s="196" t="s">
        <v>8</v>
      </c>
      <c r="J7455" s="196" t="s">
        <v>62</v>
      </c>
      <c r="K7455" s="197">
        <v>31.65</v>
      </c>
      <c r="L7455" s="196" t="s">
        <v>7746</v>
      </c>
      <c r="M7455"/>
    </row>
    <row r="7456" spans="1:13" ht="13.5" hidden="1" x14ac:dyDescent="0.25">
      <c r="A7456" s="196" t="s">
        <v>3608</v>
      </c>
      <c r="B7456" s="196" t="s">
        <v>7119</v>
      </c>
      <c r="C7456" s="196" t="s">
        <v>7397</v>
      </c>
      <c r="D7456" s="196" t="s">
        <v>7398</v>
      </c>
      <c r="E7456" s="197" t="s">
        <v>11</v>
      </c>
      <c r="F7456" s="196" t="s">
        <v>11</v>
      </c>
      <c r="G7456" s="196">
        <v>88243</v>
      </c>
      <c r="H7456" s="196" t="s">
        <v>7751</v>
      </c>
      <c r="I7456" s="196" t="s">
        <v>8</v>
      </c>
      <c r="J7456" s="196" t="s">
        <v>62</v>
      </c>
      <c r="K7456" s="197">
        <v>30.56</v>
      </c>
      <c r="L7456" s="196" t="s">
        <v>7746</v>
      </c>
      <c r="M7456"/>
    </row>
    <row r="7457" spans="1:13" ht="13.5" hidden="1" x14ac:dyDescent="0.25">
      <c r="A7457" s="196" t="s">
        <v>3608</v>
      </c>
      <c r="B7457" s="196" t="s">
        <v>7119</v>
      </c>
      <c r="C7457" s="196" t="s">
        <v>7397</v>
      </c>
      <c r="D7457" s="196" t="s">
        <v>7398</v>
      </c>
      <c r="E7457" s="197" t="s">
        <v>11</v>
      </c>
      <c r="F7457" s="196" t="s">
        <v>11</v>
      </c>
      <c r="G7457" s="196">
        <v>88245</v>
      </c>
      <c r="H7457" s="196" t="s">
        <v>7752</v>
      </c>
      <c r="I7457" s="196" t="s">
        <v>8</v>
      </c>
      <c r="J7457" s="196" t="s">
        <v>62</v>
      </c>
      <c r="K7457" s="197">
        <v>33.4</v>
      </c>
      <c r="L7457" s="196" t="s">
        <v>7746</v>
      </c>
      <c r="M7457"/>
    </row>
    <row r="7458" spans="1:13" ht="13.5" hidden="1" x14ac:dyDescent="0.25">
      <c r="A7458" s="196" t="s">
        <v>3608</v>
      </c>
      <c r="B7458" s="196" t="s">
        <v>7119</v>
      </c>
      <c r="C7458" s="196" t="s">
        <v>7397</v>
      </c>
      <c r="D7458" s="196" t="s">
        <v>7398</v>
      </c>
      <c r="E7458" s="197" t="s">
        <v>11</v>
      </c>
      <c r="F7458" s="196" t="s">
        <v>11</v>
      </c>
      <c r="G7458" s="196">
        <v>88246</v>
      </c>
      <c r="H7458" s="196" t="s">
        <v>7753</v>
      </c>
      <c r="I7458" s="196" t="s">
        <v>8</v>
      </c>
      <c r="J7458" s="196" t="s">
        <v>62</v>
      </c>
      <c r="K7458" s="197">
        <v>26.61</v>
      </c>
      <c r="L7458" s="196" t="s">
        <v>7746</v>
      </c>
      <c r="M7458"/>
    </row>
    <row r="7459" spans="1:13" ht="13.5" hidden="1" x14ac:dyDescent="0.25">
      <c r="A7459" s="196" t="s">
        <v>3608</v>
      </c>
      <c r="B7459" s="196" t="s">
        <v>7119</v>
      </c>
      <c r="C7459" s="196" t="s">
        <v>7397</v>
      </c>
      <c r="D7459" s="196" t="s">
        <v>7398</v>
      </c>
      <c r="E7459" s="197" t="s">
        <v>11</v>
      </c>
      <c r="F7459" s="196" t="s">
        <v>11</v>
      </c>
      <c r="G7459" s="196">
        <v>88247</v>
      </c>
      <c r="H7459" s="196" t="s">
        <v>7754</v>
      </c>
      <c r="I7459" s="196" t="s">
        <v>8</v>
      </c>
      <c r="J7459" s="196" t="s">
        <v>62</v>
      </c>
      <c r="K7459" s="197">
        <v>32.24</v>
      </c>
      <c r="L7459" s="196" t="s">
        <v>7746</v>
      </c>
      <c r="M7459"/>
    </row>
    <row r="7460" spans="1:13" ht="13.5" hidden="1" x14ac:dyDescent="0.25">
      <c r="A7460" s="196" t="s">
        <v>3608</v>
      </c>
      <c r="B7460" s="196" t="s">
        <v>7119</v>
      </c>
      <c r="C7460" s="196" t="s">
        <v>7397</v>
      </c>
      <c r="D7460" s="196" t="s">
        <v>7398</v>
      </c>
      <c r="E7460" s="197" t="s">
        <v>11</v>
      </c>
      <c r="F7460" s="196" t="s">
        <v>11</v>
      </c>
      <c r="G7460" s="196">
        <v>88248</v>
      </c>
      <c r="H7460" s="196" t="s">
        <v>7755</v>
      </c>
      <c r="I7460" s="196" t="s">
        <v>8</v>
      </c>
      <c r="J7460" s="196" t="s">
        <v>62</v>
      </c>
      <c r="K7460" s="197">
        <v>31.05</v>
      </c>
      <c r="L7460" s="196" t="s">
        <v>7746</v>
      </c>
      <c r="M7460"/>
    </row>
    <row r="7461" spans="1:13" ht="13.5" hidden="1" x14ac:dyDescent="0.25">
      <c r="A7461" s="196" t="s">
        <v>3608</v>
      </c>
      <c r="B7461" s="196" t="s">
        <v>7119</v>
      </c>
      <c r="C7461" s="196" t="s">
        <v>7397</v>
      </c>
      <c r="D7461" s="196" t="s">
        <v>7398</v>
      </c>
      <c r="E7461" s="197" t="s">
        <v>11</v>
      </c>
      <c r="F7461" s="196" t="s">
        <v>11</v>
      </c>
      <c r="G7461" s="196">
        <v>88249</v>
      </c>
      <c r="H7461" s="196" t="s">
        <v>7756</v>
      </c>
      <c r="I7461" s="196" t="s">
        <v>8</v>
      </c>
      <c r="J7461" s="196" t="s">
        <v>62</v>
      </c>
      <c r="K7461" s="197">
        <v>42.04</v>
      </c>
      <c r="L7461" s="196" t="s">
        <v>7746</v>
      </c>
      <c r="M7461"/>
    </row>
    <row r="7462" spans="1:13" ht="13.5" hidden="1" x14ac:dyDescent="0.25">
      <c r="A7462" s="196" t="s">
        <v>3608</v>
      </c>
      <c r="B7462" s="196" t="s">
        <v>7119</v>
      </c>
      <c r="C7462" s="196" t="s">
        <v>7397</v>
      </c>
      <c r="D7462" s="196" t="s">
        <v>7398</v>
      </c>
      <c r="E7462" s="197" t="s">
        <v>11</v>
      </c>
      <c r="F7462" s="196" t="s">
        <v>11</v>
      </c>
      <c r="G7462" s="196">
        <v>88250</v>
      </c>
      <c r="H7462" s="196" t="s">
        <v>7757</v>
      </c>
      <c r="I7462" s="196" t="s">
        <v>8</v>
      </c>
      <c r="J7462" s="196" t="s">
        <v>62</v>
      </c>
      <c r="K7462" s="197">
        <v>30.38</v>
      </c>
      <c r="L7462" s="196" t="s">
        <v>7746</v>
      </c>
      <c r="M7462"/>
    </row>
    <row r="7463" spans="1:13" ht="13.5" hidden="1" x14ac:dyDescent="0.25">
      <c r="A7463" s="196" t="s">
        <v>3608</v>
      </c>
      <c r="B7463" s="196" t="s">
        <v>7119</v>
      </c>
      <c r="C7463" s="196" t="s">
        <v>7397</v>
      </c>
      <c r="D7463" s="196" t="s">
        <v>7398</v>
      </c>
      <c r="E7463" s="197" t="s">
        <v>11</v>
      </c>
      <c r="F7463" s="196" t="s">
        <v>11</v>
      </c>
      <c r="G7463" s="196">
        <v>88251</v>
      </c>
      <c r="H7463" s="196" t="s">
        <v>7758</v>
      </c>
      <c r="I7463" s="196" t="s">
        <v>8</v>
      </c>
      <c r="J7463" s="196" t="s">
        <v>62</v>
      </c>
      <c r="K7463" s="197">
        <v>31.57</v>
      </c>
      <c r="L7463" s="196" t="s">
        <v>7746</v>
      </c>
      <c r="M7463"/>
    </row>
    <row r="7464" spans="1:13" ht="13.5" hidden="1" x14ac:dyDescent="0.25">
      <c r="A7464" s="196" t="s">
        <v>3608</v>
      </c>
      <c r="B7464" s="196" t="s">
        <v>7119</v>
      </c>
      <c r="C7464" s="196" t="s">
        <v>7397</v>
      </c>
      <c r="D7464" s="196" t="s">
        <v>7398</v>
      </c>
      <c r="E7464" s="197" t="s">
        <v>11</v>
      </c>
      <c r="F7464" s="196" t="s">
        <v>11</v>
      </c>
      <c r="G7464" s="196">
        <v>88252</v>
      </c>
      <c r="H7464" s="196" t="s">
        <v>7759</v>
      </c>
      <c r="I7464" s="196" t="s">
        <v>8</v>
      </c>
      <c r="J7464" s="196" t="s">
        <v>62</v>
      </c>
      <c r="K7464" s="197">
        <v>29.09</v>
      </c>
      <c r="L7464" s="196" t="s">
        <v>7746</v>
      </c>
      <c r="M7464"/>
    </row>
    <row r="7465" spans="1:13" ht="13.5" hidden="1" x14ac:dyDescent="0.25">
      <c r="A7465" s="196" t="s">
        <v>3608</v>
      </c>
      <c r="B7465" s="196" t="s">
        <v>7119</v>
      </c>
      <c r="C7465" s="196" t="s">
        <v>7397</v>
      </c>
      <c r="D7465" s="196" t="s">
        <v>7398</v>
      </c>
      <c r="E7465" s="197" t="s">
        <v>11</v>
      </c>
      <c r="F7465" s="196" t="s">
        <v>11</v>
      </c>
      <c r="G7465" s="196">
        <v>88253</v>
      </c>
      <c r="H7465" s="196" t="s">
        <v>7760</v>
      </c>
      <c r="I7465" s="196" t="s">
        <v>8</v>
      </c>
      <c r="J7465" s="196" t="s">
        <v>62</v>
      </c>
      <c r="K7465" s="197">
        <v>35.549999999999997</v>
      </c>
      <c r="L7465" s="196" t="s">
        <v>7746</v>
      </c>
      <c r="M7465"/>
    </row>
    <row r="7466" spans="1:13" ht="13.5" hidden="1" x14ac:dyDescent="0.25">
      <c r="A7466" s="196" t="s">
        <v>3608</v>
      </c>
      <c r="B7466" s="196" t="s">
        <v>7119</v>
      </c>
      <c r="C7466" s="196" t="s">
        <v>7397</v>
      </c>
      <c r="D7466" s="196" t="s">
        <v>7398</v>
      </c>
      <c r="E7466" s="197" t="s">
        <v>11</v>
      </c>
      <c r="F7466" s="196" t="s">
        <v>11</v>
      </c>
      <c r="G7466" s="196">
        <v>88255</v>
      </c>
      <c r="H7466" s="196" t="s">
        <v>7761</v>
      </c>
      <c r="I7466" s="196" t="s">
        <v>8</v>
      </c>
      <c r="J7466" s="196" t="s">
        <v>62</v>
      </c>
      <c r="K7466" s="197">
        <v>36.61</v>
      </c>
      <c r="L7466" s="196" t="s">
        <v>7746</v>
      </c>
      <c r="M7466"/>
    </row>
    <row r="7467" spans="1:13" ht="13.5" hidden="1" x14ac:dyDescent="0.25">
      <c r="A7467" s="196" t="s">
        <v>3608</v>
      </c>
      <c r="B7467" s="196" t="s">
        <v>7119</v>
      </c>
      <c r="C7467" s="196" t="s">
        <v>7397</v>
      </c>
      <c r="D7467" s="196" t="s">
        <v>7398</v>
      </c>
      <c r="E7467" s="197" t="s">
        <v>11</v>
      </c>
      <c r="F7467" s="196" t="s">
        <v>11</v>
      </c>
      <c r="G7467" s="196">
        <v>88256</v>
      </c>
      <c r="H7467" s="196" t="s">
        <v>7762</v>
      </c>
      <c r="I7467" s="196" t="s">
        <v>8</v>
      </c>
      <c r="J7467" s="196" t="s">
        <v>62</v>
      </c>
      <c r="K7467" s="197">
        <v>33.49</v>
      </c>
      <c r="L7467" s="196" t="s">
        <v>7746</v>
      </c>
      <c r="M7467"/>
    </row>
    <row r="7468" spans="1:13" ht="13.5" hidden="1" x14ac:dyDescent="0.25">
      <c r="A7468" s="196" t="s">
        <v>3608</v>
      </c>
      <c r="B7468" s="196" t="s">
        <v>7119</v>
      </c>
      <c r="C7468" s="196" t="s">
        <v>7397</v>
      </c>
      <c r="D7468" s="196" t="s">
        <v>7398</v>
      </c>
      <c r="E7468" s="197" t="s">
        <v>11</v>
      </c>
      <c r="F7468" s="196" t="s">
        <v>11</v>
      </c>
      <c r="G7468" s="196">
        <v>88257</v>
      </c>
      <c r="H7468" s="196" t="s">
        <v>7763</v>
      </c>
      <c r="I7468" s="196" t="s">
        <v>8</v>
      </c>
      <c r="J7468" s="196" t="s">
        <v>62</v>
      </c>
      <c r="K7468" s="197">
        <v>33.5</v>
      </c>
      <c r="L7468" s="196" t="s">
        <v>7746</v>
      </c>
      <c r="M7468"/>
    </row>
    <row r="7469" spans="1:13" ht="13.5" hidden="1" x14ac:dyDescent="0.25">
      <c r="A7469" s="196" t="s">
        <v>3608</v>
      </c>
      <c r="B7469" s="196" t="s">
        <v>7119</v>
      </c>
      <c r="C7469" s="196" t="s">
        <v>7397</v>
      </c>
      <c r="D7469" s="196" t="s">
        <v>7398</v>
      </c>
      <c r="E7469" s="197" t="s">
        <v>11</v>
      </c>
      <c r="F7469" s="196" t="s">
        <v>11</v>
      </c>
      <c r="G7469" s="196">
        <v>88260</v>
      </c>
      <c r="H7469" s="196" t="s">
        <v>7764</v>
      </c>
      <c r="I7469" s="196" t="s">
        <v>8</v>
      </c>
      <c r="J7469" s="196" t="s">
        <v>62</v>
      </c>
      <c r="K7469" s="197">
        <v>33.380000000000003</v>
      </c>
      <c r="L7469" s="196" t="s">
        <v>7746</v>
      </c>
      <c r="M7469"/>
    </row>
    <row r="7470" spans="1:13" ht="13.5" hidden="1" x14ac:dyDescent="0.25">
      <c r="A7470" s="196" t="s">
        <v>3608</v>
      </c>
      <c r="B7470" s="196" t="s">
        <v>7119</v>
      </c>
      <c r="C7470" s="196" t="s">
        <v>7397</v>
      </c>
      <c r="D7470" s="196" t="s">
        <v>7398</v>
      </c>
      <c r="E7470" s="197" t="s">
        <v>11</v>
      </c>
      <c r="F7470" s="196" t="s">
        <v>11</v>
      </c>
      <c r="G7470" s="196">
        <v>88261</v>
      </c>
      <c r="H7470" s="196" t="s">
        <v>7765</v>
      </c>
      <c r="I7470" s="196" t="s">
        <v>8</v>
      </c>
      <c r="J7470" s="196" t="s">
        <v>62</v>
      </c>
      <c r="K7470" s="197">
        <v>33.35</v>
      </c>
      <c r="L7470" s="196" t="s">
        <v>7746</v>
      </c>
      <c r="M7470"/>
    </row>
    <row r="7471" spans="1:13" ht="13.5" hidden="1" x14ac:dyDescent="0.25">
      <c r="A7471" s="196" t="s">
        <v>3608</v>
      </c>
      <c r="B7471" s="196" t="s">
        <v>7119</v>
      </c>
      <c r="C7471" s="196" t="s">
        <v>7397</v>
      </c>
      <c r="D7471" s="196" t="s">
        <v>7398</v>
      </c>
      <c r="E7471" s="197" t="s">
        <v>11</v>
      </c>
      <c r="F7471" s="196" t="s">
        <v>11</v>
      </c>
      <c r="G7471" s="196">
        <v>88262</v>
      </c>
      <c r="H7471" s="196" t="s">
        <v>7766</v>
      </c>
      <c r="I7471" s="196" t="s">
        <v>8</v>
      </c>
      <c r="J7471" s="196" t="s">
        <v>595</v>
      </c>
      <c r="K7471" s="197">
        <v>33.26</v>
      </c>
      <c r="L7471" s="196" t="s">
        <v>7746</v>
      </c>
      <c r="M7471"/>
    </row>
    <row r="7472" spans="1:13" ht="13.5" hidden="1" x14ac:dyDescent="0.25">
      <c r="A7472" s="196" t="s">
        <v>3608</v>
      </c>
      <c r="B7472" s="196" t="s">
        <v>7119</v>
      </c>
      <c r="C7472" s="196" t="s">
        <v>7397</v>
      </c>
      <c r="D7472" s="196" t="s">
        <v>7398</v>
      </c>
      <c r="E7472" s="197" t="s">
        <v>11</v>
      </c>
      <c r="F7472" s="196" t="s">
        <v>11</v>
      </c>
      <c r="G7472" s="196">
        <v>88263</v>
      </c>
      <c r="H7472" s="196" t="s">
        <v>7767</v>
      </c>
      <c r="I7472" s="196" t="s">
        <v>8</v>
      </c>
      <c r="J7472" s="196" t="s">
        <v>62</v>
      </c>
      <c r="K7472" s="197">
        <v>44.75</v>
      </c>
      <c r="L7472" s="196" t="s">
        <v>7746</v>
      </c>
      <c r="M7472"/>
    </row>
    <row r="7473" spans="1:13" ht="13.5" hidden="1" x14ac:dyDescent="0.25">
      <c r="A7473" s="196" t="s">
        <v>3608</v>
      </c>
      <c r="B7473" s="196" t="s">
        <v>7119</v>
      </c>
      <c r="C7473" s="196" t="s">
        <v>7397</v>
      </c>
      <c r="D7473" s="196" t="s">
        <v>7398</v>
      </c>
      <c r="E7473" s="197" t="s">
        <v>11</v>
      </c>
      <c r="F7473" s="196" t="s">
        <v>11</v>
      </c>
      <c r="G7473" s="196">
        <v>88264</v>
      </c>
      <c r="H7473" s="196" t="s">
        <v>7768</v>
      </c>
      <c r="I7473" s="196" t="s">
        <v>8</v>
      </c>
      <c r="J7473" s="196" t="s">
        <v>595</v>
      </c>
      <c r="K7473" s="197">
        <v>43.25</v>
      </c>
      <c r="L7473" s="196" t="s">
        <v>7746</v>
      </c>
      <c r="M7473"/>
    </row>
    <row r="7474" spans="1:13" ht="13.5" hidden="1" x14ac:dyDescent="0.25">
      <c r="A7474" s="196" t="s">
        <v>3608</v>
      </c>
      <c r="B7474" s="196" t="s">
        <v>7119</v>
      </c>
      <c r="C7474" s="196" t="s">
        <v>7397</v>
      </c>
      <c r="D7474" s="196" t="s">
        <v>7398</v>
      </c>
      <c r="E7474" s="197" t="s">
        <v>11</v>
      </c>
      <c r="F7474" s="196" t="s">
        <v>11</v>
      </c>
      <c r="G7474" s="196">
        <v>88266</v>
      </c>
      <c r="H7474" s="196" t="s">
        <v>7769</v>
      </c>
      <c r="I7474" s="196" t="s">
        <v>8</v>
      </c>
      <c r="J7474" s="196" t="s">
        <v>62</v>
      </c>
      <c r="K7474" s="197">
        <v>49.1</v>
      </c>
      <c r="L7474" s="196" t="s">
        <v>7746</v>
      </c>
      <c r="M7474"/>
    </row>
    <row r="7475" spans="1:13" ht="13.5" hidden="1" x14ac:dyDescent="0.25">
      <c r="A7475" s="196" t="s">
        <v>3608</v>
      </c>
      <c r="B7475" s="196" t="s">
        <v>7119</v>
      </c>
      <c r="C7475" s="196" t="s">
        <v>7397</v>
      </c>
      <c r="D7475" s="196" t="s">
        <v>7398</v>
      </c>
      <c r="E7475" s="197" t="s">
        <v>11</v>
      </c>
      <c r="F7475" s="196" t="s">
        <v>11</v>
      </c>
      <c r="G7475" s="196">
        <v>88267</v>
      </c>
      <c r="H7475" s="196" t="s">
        <v>7770</v>
      </c>
      <c r="I7475" s="196" t="s">
        <v>8</v>
      </c>
      <c r="J7475" s="196" t="s">
        <v>595</v>
      </c>
      <c r="K7475" s="197">
        <v>37.43</v>
      </c>
      <c r="L7475" s="196" t="s">
        <v>7746</v>
      </c>
      <c r="M7475"/>
    </row>
    <row r="7476" spans="1:13" ht="13.5" hidden="1" x14ac:dyDescent="0.25">
      <c r="A7476" s="196" t="s">
        <v>3608</v>
      </c>
      <c r="B7476" s="196" t="s">
        <v>7119</v>
      </c>
      <c r="C7476" s="196" t="s">
        <v>7397</v>
      </c>
      <c r="D7476" s="196" t="s">
        <v>7398</v>
      </c>
      <c r="E7476" s="197" t="s">
        <v>11</v>
      </c>
      <c r="F7476" s="196" t="s">
        <v>11</v>
      </c>
      <c r="G7476" s="196">
        <v>88269</v>
      </c>
      <c r="H7476" s="196" t="s">
        <v>7771</v>
      </c>
      <c r="I7476" s="196" t="s">
        <v>8</v>
      </c>
      <c r="J7476" s="196" t="s">
        <v>62</v>
      </c>
      <c r="K7476" s="197">
        <v>33.4</v>
      </c>
      <c r="L7476" s="196" t="s">
        <v>7746</v>
      </c>
      <c r="M7476"/>
    </row>
    <row r="7477" spans="1:13" ht="13.5" hidden="1" x14ac:dyDescent="0.25">
      <c r="A7477" s="196" t="s">
        <v>3608</v>
      </c>
      <c r="B7477" s="196" t="s">
        <v>7119</v>
      </c>
      <c r="C7477" s="196" t="s">
        <v>7397</v>
      </c>
      <c r="D7477" s="196" t="s">
        <v>7398</v>
      </c>
      <c r="E7477" s="197" t="s">
        <v>11</v>
      </c>
      <c r="F7477" s="196" t="s">
        <v>11</v>
      </c>
      <c r="G7477" s="196">
        <v>88270</v>
      </c>
      <c r="H7477" s="196" t="s">
        <v>7772</v>
      </c>
      <c r="I7477" s="196" t="s">
        <v>8</v>
      </c>
      <c r="J7477" s="196" t="s">
        <v>62</v>
      </c>
      <c r="K7477" s="197">
        <v>33.68</v>
      </c>
      <c r="L7477" s="196" t="s">
        <v>7746</v>
      </c>
      <c r="M7477"/>
    </row>
    <row r="7478" spans="1:13" ht="13.5" hidden="1" x14ac:dyDescent="0.25">
      <c r="A7478" s="196" t="s">
        <v>3608</v>
      </c>
      <c r="B7478" s="196" t="s">
        <v>7119</v>
      </c>
      <c r="C7478" s="196" t="s">
        <v>7397</v>
      </c>
      <c r="D7478" s="196" t="s">
        <v>7398</v>
      </c>
      <c r="E7478" s="197" t="s">
        <v>11</v>
      </c>
      <c r="F7478" s="196" t="s">
        <v>11</v>
      </c>
      <c r="G7478" s="196">
        <v>88272</v>
      </c>
      <c r="H7478" s="196" t="s">
        <v>7773</v>
      </c>
      <c r="I7478" s="196" t="s">
        <v>8</v>
      </c>
      <c r="J7478" s="196" t="s">
        <v>62</v>
      </c>
      <c r="K7478" s="197">
        <v>37.14</v>
      </c>
      <c r="L7478" s="196" t="s">
        <v>7746</v>
      </c>
      <c r="M7478"/>
    </row>
    <row r="7479" spans="1:13" ht="13.5" hidden="1" x14ac:dyDescent="0.25">
      <c r="A7479" s="196" t="s">
        <v>3608</v>
      </c>
      <c r="B7479" s="196" t="s">
        <v>7119</v>
      </c>
      <c r="C7479" s="196" t="s">
        <v>7397</v>
      </c>
      <c r="D7479" s="196" t="s">
        <v>7398</v>
      </c>
      <c r="E7479" s="197" t="s">
        <v>11</v>
      </c>
      <c r="F7479" s="196" t="s">
        <v>11</v>
      </c>
      <c r="G7479" s="196">
        <v>88273</v>
      </c>
      <c r="H7479" s="196" t="s">
        <v>7774</v>
      </c>
      <c r="I7479" s="196" t="s">
        <v>8</v>
      </c>
      <c r="J7479" s="196" t="s">
        <v>62</v>
      </c>
      <c r="K7479" s="197">
        <v>33.35</v>
      </c>
      <c r="L7479" s="196" t="s">
        <v>7746</v>
      </c>
      <c r="M7479"/>
    </row>
    <row r="7480" spans="1:13" ht="13.5" hidden="1" x14ac:dyDescent="0.25">
      <c r="A7480" s="196" t="s">
        <v>3608</v>
      </c>
      <c r="B7480" s="196" t="s">
        <v>7119</v>
      </c>
      <c r="C7480" s="196" t="s">
        <v>7397</v>
      </c>
      <c r="D7480" s="196" t="s">
        <v>7398</v>
      </c>
      <c r="E7480" s="197" t="s">
        <v>11</v>
      </c>
      <c r="F7480" s="196" t="s">
        <v>11</v>
      </c>
      <c r="G7480" s="196">
        <v>88274</v>
      </c>
      <c r="H7480" s="196" t="s">
        <v>7775</v>
      </c>
      <c r="I7480" s="196" t="s">
        <v>8</v>
      </c>
      <c r="J7480" s="196" t="s">
        <v>62</v>
      </c>
      <c r="K7480" s="197">
        <v>34.39</v>
      </c>
      <c r="L7480" s="196" t="s">
        <v>7746</v>
      </c>
      <c r="M7480"/>
    </row>
    <row r="7481" spans="1:13" ht="13.5" hidden="1" x14ac:dyDescent="0.25">
      <c r="A7481" s="196" t="s">
        <v>3608</v>
      </c>
      <c r="B7481" s="196" t="s">
        <v>7119</v>
      </c>
      <c r="C7481" s="196" t="s">
        <v>7397</v>
      </c>
      <c r="D7481" s="196" t="s">
        <v>7398</v>
      </c>
      <c r="E7481" s="197" t="s">
        <v>11</v>
      </c>
      <c r="F7481" s="196" t="s">
        <v>11</v>
      </c>
      <c r="G7481" s="196">
        <v>88275</v>
      </c>
      <c r="H7481" s="196" t="s">
        <v>7776</v>
      </c>
      <c r="I7481" s="196" t="s">
        <v>8</v>
      </c>
      <c r="J7481" s="196" t="s">
        <v>62</v>
      </c>
      <c r="K7481" s="197">
        <v>41</v>
      </c>
      <c r="L7481" s="196" t="s">
        <v>7746</v>
      </c>
      <c r="M7481"/>
    </row>
    <row r="7482" spans="1:13" ht="13.5" hidden="1" x14ac:dyDescent="0.25">
      <c r="A7482" s="196" t="s">
        <v>3608</v>
      </c>
      <c r="B7482" s="196" t="s">
        <v>7119</v>
      </c>
      <c r="C7482" s="196" t="s">
        <v>7397</v>
      </c>
      <c r="D7482" s="196" t="s">
        <v>7398</v>
      </c>
      <c r="E7482" s="197" t="s">
        <v>11</v>
      </c>
      <c r="F7482" s="196" t="s">
        <v>11</v>
      </c>
      <c r="G7482" s="196">
        <v>88277</v>
      </c>
      <c r="H7482" s="196" t="s">
        <v>7777</v>
      </c>
      <c r="I7482" s="196" t="s">
        <v>8</v>
      </c>
      <c r="J7482" s="196" t="s">
        <v>62</v>
      </c>
      <c r="K7482" s="197">
        <v>34.869999999999997</v>
      </c>
      <c r="L7482" s="196" t="s">
        <v>7746</v>
      </c>
      <c r="M7482"/>
    </row>
    <row r="7483" spans="1:13" ht="13.5" hidden="1" x14ac:dyDescent="0.25">
      <c r="A7483" s="196" t="s">
        <v>3608</v>
      </c>
      <c r="B7483" s="196" t="s">
        <v>7119</v>
      </c>
      <c r="C7483" s="196" t="s">
        <v>7397</v>
      </c>
      <c r="D7483" s="196" t="s">
        <v>7398</v>
      </c>
      <c r="E7483" s="197" t="s">
        <v>11</v>
      </c>
      <c r="F7483" s="196" t="s">
        <v>11</v>
      </c>
      <c r="G7483" s="196">
        <v>88278</v>
      </c>
      <c r="H7483" s="196" t="s">
        <v>7778</v>
      </c>
      <c r="I7483" s="196" t="s">
        <v>8</v>
      </c>
      <c r="J7483" s="196" t="s">
        <v>62</v>
      </c>
      <c r="K7483" s="197">
        <v>28.77</v>
      </c>
      <c r="L7483" s="196" t="s">
        <v>7746</v>
      </c>
      <c r="M7483"/>
    </row>
    <row r="7484" spans="1:13" ht="13.5" hidden="1" x14ac:dyDescent="0.25">
      <c r="A7484" s="196" t="s">
        <v>3608</v>
      </c>
      <c r="B7484" s="196" t="s">
        <v>7119</v>
      </c>
      <c r="C7484" s="196" t="s">
        <v>7397</v>
      </c>
      <c r="D7484" s="196" t="s">
        <v>7398</v>
      </c>
      <c r="E7484" s="197" t="s">
        <v>11</v>
      </c>
      <c r="F7484" s="196" t="s">
        <v>11</v>
      </c>
      <c r="G7484" s="196">
        <v>88279</v>
      </c>
      <c r="H7484" s="196" t="s">
        <v>7779</v>
      </c>
      <c r="I7484" s="196" t="s">
        <v>8</v>
      </c>
      <c r="J7484" s="196" t="s">
        <v>62</v>
      </c>
      <c r="K7484" s="197">
        <v>34.79</v>
      </c>
      <c r="L7484" s="196" t="s">
        <v>7746</v>
      </c>
      <c r="M7484"/>
    </row>
    <row r="7485" spans="1:13" ht="13.5" hidden="1" x14ac:dyDescent="0.25">
      <c r="A7485" s="196" t="s">
        <v>3608</v>
      </c>
      <c r="B7485" s="196" t="s">
        <v>7119</v>
      </c>
      <c r="C7485" s="196" t="s">
        <v>7397</v>
      </c>
      <c r="D7485" s="196" t="s">
        <v>7398</v>
      </c>
      <c r="E7485" s="197" t="s">
        <v>11</v>
      </c>
      <c r="F7485" s="196" t="s">
        <v>11</v>
      </c>
      <c r="G7485" s="196">
        <v>88281</v>
      </c>
      <c r="H7485" s="196" t="s">
        <v>7780</v>
      </c>
      <c r="I7485" s="196" t="s">
        <v>8</v>
      </c>
      <c r="J7485" s="196" t="s">
        <v>62</v>
      </c>
      <c r="K7485" s="197">
        <v>36.869999999999997</v>
      </c>
      <c r="L7485" s="196" t="s">
        <v>7746</v>
      </c>
      <c r="M7485"/>
    </row>
    <row r="7486" spans="1:13" ht="13.5" hidden="1" x14ac:dyDescent="0.25">
      <c r="A7486" s="196" t="s">
        <v>3608</v>
      </c>
      <c r="B7486" s="196" t="s">
        <v>7119</v>
      </c>
      <c r="C7486" s="196" t="s">
        <v>7397</v>
      </c>
      <c r="D7486" s="196" t="s">
        <v>7398</v>
      </c>
      <c r="E7486" s="197" t="s">
        <v>11</v>
      </c>
      <c r="F7486" s="196" t="s">
        <v>11</v>
      </c>
      <c r="G7486" s="196">
        <v>88282</v>
      </c>
      <c r="H7486" s="196" t="s">
        <v>7781</v>
      </c>
      <c r="I7486" s="196" t="s">
        <v>8</v>
      </c>
      <c r="J7486" s="196" t="s">
        <v>595</v>
      </c>
      <c r="K7486" s="197">
        <v>35.76</v>
      </c>
      <c r="L7486" s="196" t="s">
        <v>7746</v>
      </c>
      <c r="M7486"/>
    </row>
    <row r="7487" spans="1:13" ht="13.5" hidden="1" x14ac:dyDescent="0.25">
      <c r="A7487" s="196" t="s">
        <v>3608</v>
      </c>
      <c r="B7487" s="196" t="s">
        <v>7119</v>
      </c>
      <c r="C7487" s="196" t="s">
        <v>7397</v>
      </c>
      <c r="D7487" s="196" t="s">
        <v>7398</v>
      </c>
      <c r="E7487" s="197" t="s">
        <v>11</v>
      </c>
      <c r="F7487" s="196" t="s">
        <v>11</v>
      </c>
      <c r="G7487" s="196">
        <v>88283</v>
      </c>
      <c r="H7487" s="196" t="s">
        <v>7782</v>
      </c>
      <c r="I7487" s="196" t="s">
        <v>8</v>
      </c>
      <c r="J7487" s="196" t="s">
        <v>62</v>
      </c>
      <c r="K7487" s="197">
        <v>42.7</v>
      </c>
      <c r="L7487" s="196" t="s">
        <v>7746</v>
      </c>
      <c r="M7487"/>
    </row>
    <row r="7488" spans="1:13" ht="13.5" hidden="1" x14ac:dyDescent="0.25">
      <c r="A7488" s="196" t="s">
        <v>3608</v>
      </c>
      <c r="B7488" s="196" t="s">
        <v>7119</v>
      </c>
      <c r="C7488" s="196" t="s">
        <v>7397</v>
      </c>
      <c r="D7488" s="196" t="s">
        <v>7398</v>
      </c>
      <c r="E7488" s="197" t="s">
        <v>11</v>
      </c>
      <c r="F7488" s="196" t="s">
        <v>11</v>
      </c>
      <c r="G7488" s="196">
        <v>88284</v>
      </c>
      <c r="H7488" s="196" t="s">
        <v>7783</v>
      </c>
      <c r="I7488" s="196" t="s">
        <v>8</v>
      </c>
      <c r="J7488" s="196" t="s">
        <v>62</v>
      </c>
      <c r="K7488" s="197">
        <v>30.99</v>
      </c>
      <c r="L7488" s="196" t="s">
        <v>7746</v>
      </c>
      <c r="M7488"/>
    </row>
    <row r="7489" spans="1:13" ht="13.5" hidden="1" x14ac:dyDescent="0.25">
      <c r="A7489" s="196" t="s">
        <v>3608</v>
      </c>
      <c r="B7489" s="196" t="s">
        <v>7119</v>
      </c>
      <c r="C7489" s="196" t="s">
        <v>7397</v>
      </c>
      <c r="D7489" s="196" t="s">
        <v>7398</v>
      </c>
      <c r="E7489" s="197" t="s">
        <v>11</v>
      </c>
      <c r="F7489" s="196" t="s">
        <v>11</v>
      </c>
      <c r="G7489" s="196">
        <v>88286</v>
      </c>
      <c r="H7489" s="196" t="s">
        <v>7784</v>
      </c>
      <c r="I7489" s="196" t="s">
        <v>8</v>
      </c>
      <c r="J7489" s="196" t="s">
        <v>62</v>
      </c>
      <c r="K7489" s="197">
        <v>39.619999999999997</v>
      </c>
      <c r="L7489" s="196" t="s">
        <v>7746</v>
      </c>
      <c r="M7489"/>
    </row>
    <row r="7490" spans="1:13" ht="13.5" hidden="1" x14ac:dyDescent="0.25">
      <c r="A7490" s="196" t="s">
        <v>3608</v>
      </c>
      <c r="B7490" s="196" t="s">
        <v>7119</v>
      </c>
      <c r="C7490" s="196" t="s">
        <v>7397</v>
      </c>
      <c r="D7490" s="196" t="s">
        <v>7398</v>
      </c>
      <c r="E7490" s="197" t="s">
        <v>11</v>
      </c>
      <c r="F7490" s="196" t="s">
        <v>11</v>
      </c>
      <c r="G7490" s="196">
        <v>88288</v>
      </c>
      <c r="H7490" s="196" t="s">
        <v>7785</v>
      </c>
      <c r="I7490" s="196" t="s">
        <v>8</v>
      </c>
      <c r="J7490" s="196" t="s">
        <v>62</v>
      </c>
      <c r="K7490" s="197">
        <v>25.19</v>
      </c>
      <c r="L7490" s="196" t="s">
        <v>7746</v>
      </c>
      <c r="M7490"/>
    </row>
    <row r="7491" spans="1:13" ht="13.5" hidden="1" x14ac:dyDescent="0.25">
      <c r="A7491" s="196" t="s">
        <v>3608</v>
      </c>
      <c r="B7491" s="196" t="s">
        <v>7119</v>
      </c>
      <c r="C7491" s="196" t="s">
        <v>7397</v>
      </c>
      <c r="D7491" s="196" t="s">
        <v>7398</v>
      </c>
      <c r="E7491" s="197" t="s">
        <v>11</v>
      </c>
      <c r="F7491" s="196" t="s">
        <v>11</v>
      </c>
      <c r="G7491" s="196">
        <v>88291</v>
      </c>
      <c r="H7491" s="196" t="s">
        <v>7786</v>
      </c>
      <c r="I7491" s="196" t="s">
        <v>8</v>
      </c>
      <c r="J7491" s="196" t="s">
        <v>62</v>
      </c>
      <c r="K7491" s="197">
        <v>30.4</v>
      </c>
      <c r="L7491" s="196" t="s">
        <v>7746</v>
      </c>
      <c r="M7491"/>
    </row>
    <row r="7492" spans="1:13" ht="13.5" hidden="1" x14ac:dyDescent="0.25">
      <c r="A7492" s="196" t="s">
        <v>3608</v>
      </c>
      <c r="B7492" s="196" t="s">
        <v>7119</v>
      </c>
      <c r="C7492" s="196" t="s">
        <v>7397</v>
      </c>
      <c r="D7492" s="196" t="s">
        <v>7398</v>
      </c>
      <c r="E7492" s="197" t="s">
        <v>11</v>
      </c>
      <c r="F7492" s="196" t="s">
        <v>11</v>
      </c>
      <c r="G7492" s="196">
        <v>88292</v>
      </c>
      <c r="H7492" s="196" t="s">
        <v>7787</v>
      </c>
      <c r="I7492" s="196" t="s">
        <v>8</v>
      </c>
      <c r="J7492" s="196" t="s">
        <v>62</v>
      </c>
      <c r="K7492" s="197">
        <v>26.9</v>
      </c>
      <c r="L7492" s="196" t="s">
        <v>7746</v>
      </c>
      <c r="M7492"/>
    </row>
    <row r="7493" spans="1:13" ht="13.5" hidden="1" x14ac:dyDescent="0.25">
      <c r="A7493" s="196" t="s">
        <v>3608</v>
      </c>
      <c r="B7493" s="196" t="s">
        <v>7119</v>
      </c>
      <c r="C7493" s="196" t="s">
        <v>7397</v>
      </c>
      <c r="D7493" s="196" t="s">
        <v>7398</v>
      </c>
      <c r="E7493" s="197" t="s">
        <v>11</v>
      </c>
      <c r="F7493" s="196" t="s">
        <v>11</v>
      </c>
      <c r="G7493" s="196">
        <v>88293</v>
      </c>
      <c r="H7493" s="196" t="s">
        <v>7788</v>
      </c>
      <c r="I7493" s="196" t="s">
        <v>8</v>
      </c>
      <c r="J7493" s="196" t="s">
        <v>62</v>
      </c>
      <c r="K7493" s="197">
        <v>30.4</v>
      </c>
      <c r="L7493" s="196" t="s">
        <v>7746</v>
      </c>
      <c r="M7493"/>
    </row>
    <row r="7494" spans="1:13" ht="13.5" hidden="1" x14ac:dyDescent="0.25">
      <c r="A7494" s="196" t="s">
        <v>3608</v>
      </c>
      <c r="B7494" s="196" t="s">
        <v>7119</v>
      </c>
      <c r="C7494" s="196" t="s">
        <v>7397</v>
      </c>
      <c r="D7494" s="196" t="s">
        <v>7398</v>
      </c>
      <c r="E7494" s="197" t="s">
        <v>11</v>
      </c>
      <c r="F7494" s="196" t="s">
        <v>11</v>
      </c>
      <c r="G7494" s="196">
        <v>88294</v>
      </c>
      <c r="H7494" s="196" t="s">
        <v>7789</v>
      </c>
      <c r="I7494" s="196" t="s">
        <v>8</v>
      </c>
      <c r="J7494" s="196" t="s">
        <v>595</v>
      </c>
      <c r="K7494" s="197">
        <v>38.26</v>
      </c>
      <c r="L7494" s="196" t="s">
        <v>7746</v>
      </c>
      <c r="M7494"/>
    </row>
    <row r="7495" spans="1:13" ht="13.5" hidden="1" x14ac:dyDescent="0.25">
      <c r="A7495" s="196" t="s">
        <v>3608</v>
      </c>
      <c r="B7495" s="196" t="s">
        <v>7119</v>
      </c>
      <c r="C7495" s="196" t="s">
        <v>7397</v>
      </c>
      <c r="D7495" s="196" t="s">
        <v>7398</v>
      </c>
      <c r="E7495" s="197" t="s">
        <v>11</v>
      </c>
      <c r="F7495" s="196" t="s">
        <v>11</v>
      </c>
      <c r="G7495" s="196">
        <v>88295</v>
      </c>
      <c r="H7495" s="196" t="s">
        <v>7790</v>
      </c>
      <c r="I7495" s="196" t="s">
        <v>8</v>
      </c>
      <c r="J7495" s="196" t="s">
        <v>62</v>
      </c>
      <c r="K7495" s="197">
        <v>28.89</v>
      </c>
      <c r="L7495" s="196" t="s">
        <v>7746</v>
      </c>
      <c r="M7495"/>
    </row>
    <row r="7496" spans="1:13" ht="13.5" hidden="1" x14ac:dyDescent="0.25">
      <c r="A7496" s="196" t="s">
        <v>3608</v>
      </c>
      <c r="B7496" s="196" t="s">
        <v>7119</v>
      </c>
      <c r="C7496" s="196" t="s">
        <v>7397</v>
      </c>
      <c r="D7496" s="196" t="s">
        <v>7398</v>
      </c>
      <c r="E7496" s="197" t="s">
        <v>11</v>
      </c>
      <c r="F7496" s="196" t="s">
        <v>11</v>
      </c>
      <c r="G7496" s="196">
        <v>88296</v>
      </c>
      <c r="H7496" s="196" t="s">
        <v>7791</v>
      </c>
      <c r="I7496" s="196" t="s">
        <v>8</v>
      </c>
      <c r="J7496" s="196" t="s">
        <v>62</v>
      </c>
      <c r="K7496" s="197">
        <v>29.63</v>
      </c>
      <c r="L7496" s="196" t="s">
        <v>7746</v>
      </c>
      <c r="M7496"/>
    </row>
    <row r="7497" spans="1:13" ht="13.5" hidden="1" x14ac:dyDescent="0.25">
      <c r="A7497" s="196" t="s">
        <v>3608</v>
      </c>
      <c r="B7497" s="196" t="s">
        <v>7119</v>
      </c>
      <c r="C7497" s="196" t="s">
        <v>7397</v>
      </c>
      <c r="D7497" s="196" t="s">
        <v>7398</v>
      </c>
      <c r="E7497" s="197" t="s">
        <v>11</v>
      </c>
      <c r="F7497" s="196" t="s">
        <v>11</v>
      </c>
      <c r="G7497" s="196">
        <v>88297</v>
      </c>
      <c r="H7497" s="196" t="s">
        <v>7792</v>
      </c>
      <c r="I7497" s="196" t="s">
        <v>8</v>
      </c>
      <c r="J7497" s="196" t="s">
        <v>62</v>
      </c>
      <c r="K7497" s="197">
        <v>32.19</v>
      </c>
      <c r="L7497" s="196" t="s">
        <v>7746</v>
      </c>
      <c r="M7497"/>
    </row>
    <row r="7498" spans="1:13" ht="13.5" hidden="1" x14ac:dyDescent="0.25">
      <c r="A7498" s="196" t="s">
        <v>3608</v>
      </c>
      <c r="B7498" s="196" t="s">
        <v>7119</v>
      </c>
      <c r="C7498" s="196" t="s">
        <v>7397</v>
      </c>
      <c r="D7498" s="196" t="s">
        <v>7398</v>
      </c>
      <c r="E7498" s="197" t="s">
        <v>11</v>
      </c>
      <c r="F7498" s="196" t="s">
        <v>11</v>
      </c>
      <c r="G7498" s="196">
        <v>88298</v>
      </c>
      <c r="H7498" s="196" t="s">
        <v>7793</v>
      </c>
      <c r="I7498" s="196" t="s">
        <v>8</v>
      </c>
      <c r="J7498" s="196" t="s">
        <v>62</v>
      </c>
      <c r="K7498" s="197">
        <v>28.69</v>
      </c>
      <c r="L7498" s="196" t="s">
        <v>7746</v>
      </c>
      <c r="M7498"/>
    </row>
    <row r="7499" spans="1:13" ht="13.5" hidden="1" x14ac:dyDescent="0.25">
      <c r="A7499" s="196" t="s">
        <v>3608</v>
      </c>
      <c r="B7499" s="196" t="s">
        <v>7119</v>
      </c>
      <c r="C7499" s="196" t="s">
        <v>7397</v>
      </c>
      <c r="D7499" s="196" t="s">
        <v>7398</v>
      </c>
      <c r="E7499" s="197" t="s">
        <v>11</v>
      </c>
      <c r="F7499" s="196" t="s">
        <v>11</v>
      </c>
      <c r="G7499" s="196">
        <v>88299</v>
      </c>
      <c r="H7499" s="196" t="s">
        <v>7794</v>
      </c>
      <c r="I7499" s="196" t="s">
        <v>8</v>
      </c>
      <c r="J7499" s="196" t="s">
        <v>62</v>
      </c>
      <c r="K7499" s="197">
        <v>39.26</v>
      </c>
      <c r="L7499" s="196" t="s">
        <v>7746</v>
      </c>
      <c r="M7499"/>
    </row>
    <row r="7500" spans="1:13" ht="13.5" hidden="1" x14ac:dyDescent="0.25">
      <c r="A7500" s="196" t="s">
        <v>3608</v>
      </c>
      <c r="B7500" s="196" t="s">
        <v>7119</v>
      </c>
      <c r="C7500" s="196" t="s">
        <v>7397</v>
      </c>
      <c r="D7500" s="196" t="s">
        <v>7398</v>
      </c>
      <c r="E7500" s="197" t="s">
        <v>11</v>
      </c>
      <c r="F7500" s="196" t="s">
        <v>11</v>
      </c>
      <c r="G7500" s="196">
        <v>88300</v>
      </c>
      <c r="H7500" s="196" t="s">
        <v>7795</v>
      </c>
      <c r="I7500" s="196" t="s">
        <v>8</v>
      </c>
      <c r="J7500" s="196" t="s">
        <v>62</v>
      </c>
      <c r="K7500" s="197">
        <v>39.26</v>
      </c>
      <c r="L7500" s="196" t="s">
        <v>7746</v>
      </c>
      <c r="M7500"/>
    </row>
    <row r="7501" spans="1:13" ht="13.5" hidden="1" x14ac:dyDescent="0.25">
      <c r="A7501" s="196" t="s">
        <v>3608</v>
      </c>
      <c r="B7501" s="196" t="s">
        <v>7119</v>
      </c>
      <c r="C7501" s="196" t="s">
        <v>7397</v>
      </c>
      <c r="D7501" s="196" t="s">
        <v>7398</v>
      </c>
      <c r="E7501" s="197" t="s">
        <v>11</v>
      </c>
      <c r="F7501" s="196" t="s">
        <v>11</v>
      </c>
      <c r="G7501" s="196">
        <v>88301</v>
      </c>
      <c r="H7501" s="196" t="s">
        <v>7796</v>
      </c>
      <c r="I7501" s="196" t="s">
        <v>8</v>
      </c>
      <c r="J7501" s="196" t="s">
        <v>62</v>
      </c>
      <c r="K7501" s="197">
        <v>30.4</v>
      </c>
      <c r="L7501" s="196" t="s">
        <v>7746</v>
      </c>
      <c r="M7501"/>
    </row>
    <row r="7502" spans="1:13" ht="13.5" hidden="1" x14ac:dyDescent="0.25">
      <c r="A7502" s="196" t="s">
        <v>3608</v>
      </c>
      <c r="B7502" s="196" t="s">
        <v>7119</v>
      </c>
      <c r="C7502" s="196" t="s">
        <v>7397</v>
      </c>
      <c r="D7502" s="196" t="s">
        <v>7398</v>
      </c>
      <c r="E7502" s="197" t="s">
        <v>11</v>
      </c>
      <c r="F7502" s="196" t="s">
        <v>11</v>
      </c>
      <c r="G7502" s="196">
        <v>88302</v>
      </c>
      <c r="H7502" s="196" t="s">
        <v>7797</v>
      </c>
      <c r="I7502" s="196" t="s">
        <v>8</v>
      </c>
      <c r="J7502" s="196" t="s">
        <v>62</v>
      </c>
      <c r="K7502" s="197">
        <v>30.4</v>
      </c>
      <c r="L7502" s="196" t="s">
        <v>7746</v>
      </c>
      <c r="M7502"/>
    </row>
    <row r="7503" spans="1:13" ht="13.5" hidden="1" x14ac:dyDescent="0.25">
      <c r="A7503" s="196" t="s">
        <v>3608</v>
      </c>
      <c r="B7503" s="196" t="s">
        <v>7119</v>
      </c>
      <c r="C7503" s="196" t="s">
        <v>7397</v>
      </c>
      <c r="D7503" s="196" t="s">
        <v>7398</v>
      </c>
      <c r="E7503" s="197" t="s">
        <v>11</v>
      </c>
      <c r="F7503" s="196" t="s">
        <v>11</v>
      </c>
      <c r="G7503" s="196">
        <v>88303</v>
      </c>
      <c r="H7503" s="196" t="s">
        <v>7798</v>
      </c>
      <c r="I7503" s="196" t="s">
        <v>8</v>
      </c>
      <c r="J7503" s="196" t="s">
        <v>62</v>
      </c>
      <c r="K7503" s="197">
        <v>30.82</v>
      </c>
      <c r="L7503" s="196" t="s">
        <v>7746</v>
      </c>
      <c r="M7503"/>
    </row>
    <row r="7504" spans="1:13" ht="13.5" hidden="1" x14ac:dyDescent="0.25">
      <c r="A7504" s="196" t="s">
        <v>3608</v>
      </c>
      <c r="B7504" s="196" t="s">
        <v>7119</v>
      </c>
      <c r="C7504" s="196" t="s">
        <v>7397</v>
      </c>
      <c r="D7504" s="196" t="s">
        <v>7398</v>
      </c>
      <c r="E7504" s="197" t="s">
        <v>11</v>
      </c>
      <c r="F7504" s="196" t="s">
        <v>11</v>
      </c>
      <c r="G7504" s="196">
        <v>88304</v>
      </c>
      <c r="H7504" s="196" t="s">
        <v>7799</v>
      </c>
      <c r="I7504" s="196" t="s">
        <v>8</v>
      </c>
      <c r="J7504" s="196" t="s">
        <v>62</v>
      </c>
      <c r="K7504" s="197">
        <v>39.26</v>
      </c>
      <c r="L7504" s="196" t="s">
        <v>7746</v>
      </c>
      <c r="M7504"/>
    </row>
    <row r="7505" spans="1:13" ht="13.5" hidden="1" x14ac:dyDescent="0.25">
      <c r="A7505" s="196" t="s">
        <v>3608</v>
      </c>
      <c r="B7505" s="196" t="s">
        <v>7119</v>
      </c>
      <c r="C7505" s="196" t="s">
        <v>7397</v>
      </c>
      <c r="D7505" s="196" t="s">
        <v>7398</v>
      </c>
      <c r="E7505" s="197" t="s">
        <v>11</v>
      </c>
      <c r="F7505" s="196" t="s">
        <v>11</v>
      </c>
      <c r="G7505" s="196">
        <v>88306</v>
      </c>
      <c r="H7505" s="196" t="s">
        <v>7800</v>
      </c>
      <c r="I7505" s="196" t="s">
        <v>8</v>
      </c>
      <c r="J7505" s="196" t="s">
        <v>62</v>
      </c>
      <c r="K7505" s="197">
        <v>24.5</v>
      </c>
      <c r="L7505" s="196" t="s">
        <v>7746</v>
      </c>
      <c r="M7505"/>
    </row>
    <row r="7506" spans="1:13" ht="13.5" hidden="1" x14ac:dyDescent="0.25">
      <c r="A7506" s="196" t="s">
        <v>3608</v>
      </c>
      <c r="B7506" s="196" t="s">
        <v>7119</v>
      </c>
      <c r="C7506" s="196" t="s">
        <v>7397</v>
      </c>
      <c r="D7506" s="196" t="s">
        <v>7398</v>
      </c>
      <c r="E7506" s="197" t="s">
        <v>11</v>
      </c>
      <c r="F7506" s="196" t="s">
        <v>11</v>
      </c>
      <c r="G7506" s="196">
        <v>88307</v>
      </c>
      <c r="H7506" s="196" t="s">
        <v>7801</v>
      </c>
      <c r="I7506" s="196" t="s">
        <v>8</v>
      </c>
      <c r="J7506" s="196" t="s">
        <v>62</v>
      </c>
      <c r="K7506" s="197">
        <v>32.4</v>
      </c>
      <c r="L7506" s="196" t="s">
        <v>7746</v>
      </c>
      <c r="M7506"/>
    </row>
    <row r="7507" spans="1:13" ht="13.5" hidden="1" x14ac:dyDescent="0.25">
      <c r="A7507" s="196" t="s">
        <v>3608</v>
      </c>
      <c r="B7507" s="196" t="s">
        <v>7119</v>
      </c>
      <c r="C7507" s="196" t="s">
        <v>7397</v>
      </c>
      <c r="D7507" s="196" t="s">
        <v>7398</v>
      </c>
      <c r="E7507" s="197" t="s">
        <v>11</v>
      </c>
      <c r="F7507" s="196" t="s">
        <v>11</v>
      </c>
      <c r="G7507" s="196">
        <v>88308</v>
      </c>
      <c r="H7507" s="196" t="s">
        <v>7802</v>
      </c>
      <c r="I7507" s="196" t="s">
        <v>8</v>
      </c>
      <c r="J7507" s="196" t="s">
        <v>62</v>
      </c>
      <c r="K7507" s="197">
        <v>33.49</v>
      </c>
      <c r="L7507" s="196" t="s">
        <v>7746</v>
      </c>
      <c r="M7507"/>
    </row>
    <row r="7508" spans="1:13" ht="13.5" hidden="1" x14ac:dyDescent="0.25">
      <c r="A7508" s="196" t="s">
        <v>3608</v>
      </c>
      <c r="B7508" s="196" t="s">
        <v>7119</v>
      </c>
      <c r="C7508" s="196" t="s">
        <v>7397</v>
      </c>
      <c r="D7508" s="196" t="s">
        <v>7398</v>
      </c>
      <c r="E7508" s="197" t="s">
        <v>11</v>
      </c>
      <c r="F7508" s="196" t="s">
        <v>11</v>
      </c>
      <c r="G7508" s="196">
        <v>88309</v>
      </c>
      <c r="H7508" s="196" t="s">
        <v>7803</v>
      </c>
      <c r="I7508" s="196" t="s">
        <v>8</v>
      </c>
      <c r="J7508" s="196" t="s">
        <v>595</v>
      </c>
      <c r="K7508" s="197">
        <v>33.68</v>
      </c>
      <c r="L7508" s="196" t="s">
        <v>7746</v>
      </c>
      <c r="M7508"/>
    </row>
    <row r="7509" spans="1:13" ht="13.5" hidden="1" x14ac:dyDescent="0.25">
      <c r="A7509" s="196" t="s">
        <v>3608</v>
      </c>
      <c r="B7509" s="196" t="s">
        <v>7119</v>
      </c>
      <c r="C7509" s="196" t="s">
        <v>7397</v>
      </c>
      <c r="D7509" s="196" t="s">
        <v>7398</v>
      </c>
      <c r="E7509" s="197" t="s">
        <v>11</v>
      </c>
      <c r="F7509" s="196" t="s">
        <v>11</v>
      </c>
      <c r="G7509" s="196">
        <v>88310</v>
      </c>
      <c r="H7509" s="196" t="s">
        <v>7804</v>
      </c>
      <c r="I7509" s="196" t="s">
        <v>8</v>
      </c>
      <c r="J7509" s="196" t="s">
        <v>595</v>
      </c>
      <c r="K7509" s="197">
        <v>35.46</v>
      </c>
      <c r="L7509" s="196" t="s">
        <v>7746</v>
      </c>
      <c r="M7509"/>
    </row>
    <row r="7510" spans="1:13" ht="13.5" hidden="1" x14ac:dyDescent="0.25">
      <c r="A7510" s="196" t="s">
        <v>3608</v>
      </c>
      <c r="B7510" s="196" t="s">
        <v>7119</v>
      </c>
      <c r="C7510" s="196" t="s">
        <v>7397</v>
      </c>
      <c r="D7510" s="196" t="s">
        <v>7398</v>
      </c>
      <c r="E7510" s="197" t="s">
        <v>11</v>
      </c>
      <c r="F7510" s="196" t="s">
        <v>11</v>
      </c>
      <c r="G7510" s="196">
        <v>88311</v>
      </c>
      <c r="H7510" s="196" t="s">
        <v>7805</v>
      </c>
      <c r="I7510" s="196" t="s">
        <v>8</v>
      </c>
      <c r="J7510" s="196" t="s">
        <v>62</v>
      </c>
      <c r="K7510" s="197">
        <v>33.47</v>
      </c>
      <c r="L7510" s="196" t="s">
        <v>7746</v>
      </c>
      <c r="M7510"/>
    </row>
    <row r="7511" spans="1:13" ht="13.5" hidden="1" x14ac:dyDescent="0.25">
      <c r="A7511" s="196" t="s">
        <v>3608</v>
      </c>
      <c r="B7511" s="196" t="s">
        <v>7119</v>
      </c>
      <c r="C7511" s="196" t="s">
        <v>7397</v>
      </c>
      <c r="D7511" s="196" t="s">
        <v>7398</v>
      </c>
      <c r="E7511" s="197" t="s">
        <v>11</v>
      </c>
      <c r="F7511" s="196" t="s">
        <v>11</v>
      </c>
      <c r="G7511" s="196">
        <v>88312</v>
      </c>
      <c r="H7511" s="196" t="s">
        <v>7806</v>
      </c>
      <c r="I7511" s="196" t="s">
        <v>8</v>
      </c>
      <c r="J7511" s="196" t="s">
        <v>62</v>
      </c>
      <c r="K7511" s="197">
        <v>35.46</v>
      </c>
      <c r="L7511" s="196" t="s">
        <v>7746</v>
      </c>
      <c r="M7511"/>
    </row>
    <row r="7512" spans="1:13" ht="13.5" hidden="1" x14ac:dyDescent="0.25">
      <c r="A7512" s="196" t="s">
        <v>3608</v>
      </c>
      <c r="B7512" s="196" t="s">
        <v>7119</v>
      </c>
      <c r="C7512" s="196" t="s">
        <v>7397</v>
      </c>
      <c r="D7512" s="196" t="s">
        <v>7398</v>
      </c>
      <c r="E7512" s="197" t="s">
        <v>11</v>
      </c>
      <c r="F7512" s="196" t="s">
        <v>11</v>
      </c>
      <c r="G7512" s="196">
        <v>88313</v>
      </c>
      <c r="H7512" s="196" t="s">
        <v>7807</v>
      </c>
      <c r="I7512" s="196" t="s">
        <v>8</v>
      </c>
      <c r="J7512" s="196" t="s">
        <v>62</v>
      </c>
      <c r="K7512" s="197">
        <v>29</v>
      </c>
      <c r="L7512" s="196" t="s">
        <v>7746</v>
      </c>
      <c r="M7512"/>
    </row>
    <row r="7513" spans="1:13" ht="13.5" hidden="1" x14ac:dyDescent="0.25">
      <c r="A7513" s="196" t="s">
        <v>3608</v>
      </c>
      <c r="B7513" s="196" t="s">
        <v>7119</v>
      </c>
      <c r="C7513" s="196" t="s">
        <v>7397</v>
      </c>
      <c r="D7513" s="196" t="s">
        <v>7398</v>
      </c>
      <c r="E7513" s="197" t="s">
        <v>11</v>
      </c>
      <c r="F7513" s="196" t="s">
        <v>11</v>
      </c>
      <c r="G7513" s="196">
        <v>88314</v>
      </c>
      <c r="H7513" s="196" t="s">
        <v>7808</v>
      </c>
      <c r="I7513" s="196" t="s">
        <v>8</v>
      </c>
      <c r="J7513" s="196" t="s">
        <v>62</v>
      </c>
      <c r="K7513" s="197">
        <v>32.01</v>
      </c>
      <c r="L7513" s="196" t="s">
        <v>7746</v>
      </c>
      <c r="M7513"/>
    </row>
    <row r="7514" spans="1:13" ht="13.5" hidden="1" x14ac:dyDescent="0.25">
      <c r="A7514" s="196" t="s">
        <v>3608</v>
      </c>
      <c r="B7514" s="196" t="s">
        <v>7119</v>
      </c>
      <c r="C7514" s="196" t="s">
        <v>7397</v>
      </c>
      <c r="D7514" s="196" t="s">
        <v>7398</v>
      </c>
      <c r="E7514" s="197" t="s">
        <v>11</v>
      </c>
      <c r="F7514" s="196" t="s">
        <v>11</v>
      </c>
      <c r="G7514" s="196">
        <v>88315</v>
      </c>
      <c r="H7514" s="196" t="s">
        <v>7809</v>
      </c>
      <c r="I7514" s="196" t="s">
        <v>8</v>
      </c>
      <c r="J7514" s="196" t="s">
        <v>62</v>
      </c>
      <c r="K7514" s="197">
        <v>34.06</v>
      </c>
      <c r="L7514" s="196" t="s">
        <v>7746</v>
      </c>
      <c r="M7514"/>
    </row>
    <row r="7515" spans="1:13" ht="13.5" hidden="1" x14ac:dyDescent="0.25">
      <c r="A7515" s="196" t="s">
        <v>3608</v>
      </c>
      <c r="B7515" s="196" t="s">
        <v>7119</v>
      </c>
      <c r="C7515" s="196" t="s">
        <v>7397</v>
      </c>
      <c r="D7515" s="196" t="s">
        <v>7398</v>
      </c>
      <c r="E7515" s="197" t="s">
        <v>11</v>
      </c>
      <c r="F7515" s="196" t="s">
        <v>11</v>
      </c>
      <c r="G7515" s="196">
        <v>88316</v>
      </c>
      <c r="H7515" s="196" t="s">
        <v>7810</v>
      </c>
      <c r="I7515" s="196" t="s">
        <v>8</v>
      </c>
      <c r="J7515" s="196" t="s">
        <v>595</v>
      </c>
      <c r="K7515" s="197">
        <v>29.32</v>
      </c>
      <c r="L7515" s="196" t="s">
        <v>7746</v>
      </c>
      <c r="M7515"/>
    </row>
    <row r="7516" spans="1:13" ht="13.5" hidden="1" x14ac:dyDescent="0.25">
      <c r="A7516" s="196" t="s">
        <v>3608</v>
      </c>
      <c r="B7516" s="196" t="s">
        <v>7119</v>
      </c>
      <c r="C7516" s="196" t="s">
        <v>7397</v>
      </c>
      <c r="D7516" s="196" t="s">
        <v>7398</v>
      </c>
      <c r="E7516" s="197" t="s">
        <v>11</v>
      </c>
      <c r="F7516" s="196" t="s">
        <v>11</v>
      </c>
      <c r="G7516" s="196">
        <v>88317</v>
      </c>
      <c r="H7516" s="196" t="s">
        <v>7811</v>
      </c>
      <c r="I7516" s="196" t="s">
        <v>8</v>
      </c>
      <c r="J7516" s="196" t="s">
        <v>595</v>
      </c>
      <c r="K7516" s="197">
        <v>37.380000000000003</v>
      </c>
      <c r="L7516" s="196" t="s">
        <v>7746</v>
      </c>
      <c r="M7516"/>
    </row>
    <row r="7517" spans="1:13" ht="13.5" hidden="1" x14ac:dyDescent="0.25">
      <c r="A7517" s="196" t="s">
        <v>3608</v>
      </c>
      <c r="B7517" s="196" t="s">
        <v>7119</v>
      </c>
      <c r="C7517" s="196" t="s">
        <v>7397</v>
      </c>
      <c r="D7517" s="196" t="s">
        <v>7398</v>
      </c>
      <c r="E7517" s="197" t="s">
        <v>11</v>
      </c>
      <c r="F7517" s="196" t="s">
        <v>11</v>
      </c>
      <c r="G7517" s="196">
        <v>88318</v>
      </c>
      <c r="H7517" s="196" t="s">
        <v>7812</v>
      </c>
      <c r="I7517" s="196" t="s">
        <v>8</v>
      </c>
      <c r="J7517" s="196" t="s">
        <v>62</v>
      </c>
      <c r="K7517" s="197">
        <v>39.54</v>
      </c>
      <c r="L7517" s="196" t="s">
        <v>7746</v>
      </c>
      <c r="M7517"/>
    </row>
    <row r="7518" spans="1:13" ht="13.5" hidden="1" x14ac:dyDescent="0.25">
      <c r="A7518" s="196" t="s">
        <v>3608</v>
      </c>
      <c r="B7518" s="196" t="s">
        <v>7119</v>
      </c>
      <c r="C7518" s="196" t="s">
        <v>7397</v>
      </c>
      <c r="D7518" s="196" t="s">
        <v>7398</v>
      </c>
      <c r="E7518" s="197" t="s">
        <v>11</v>
      </c>
      <c r="F7518" s="196" t="s">
        <v>11</v>
      </c>
      <c r="G7518" s="196">
        <v>88321</v>
      </c>
      <c r="H7518" s="196" t="s">
        <v>7813</v>
      </c>
      <c r="I7518" s="196" t="s">
        <v>8</v>
      </c>
      <c r="J7518" s="196" t="s">
        <v>62</v>
      </c>
      <c r="K7518" s="197">
        <v>60.63</v>
      </c>
      <c r="L7518" s="196" t="s">
        <v>7746</v>
      </c>
      <c r="M7518"/>
    </row>
    <row r="7519" spans="1:13" ht="13.5" hidden="1" x14ac:dyDescent="0.25">
      <c r="A7519" s="196" t="s">
        <v>3608</v>
      </c>
      <c r="B7519" s="196" t="s">
        <v>7119</v>
      </c>
      <c r="C7519" s="196" t="s">
        <v>7397</v>
      </c>
      <c r="D7519" s="196" t="s">
        <v>7398</v>
      </c>
      <c r="E7519" s="197" t="s">
        <v>11</v>
      </c>
      <c r="F7519" s="196" t="s">
        <v>11</v>
      </c>
      <c r="G7519" s="196">
        <v>88322</v>
      </c>
      <c r="H7519" s="196" t="s">
        <v>7814</v>
      </c>
      <c r="I7519" s="196" t="s">
        <v>8</v>
      </c>
      <c r="J7519" s="196" t="s">
        <v>62</v>
      </c>
      <c r="K7519" s="197">
        <v>29.49</v>
      </c>
      <c r="L7519" s="196" t="s">
        <v>7746</v>
      </c>
      <c r="M7519"/>
    </row>
    <row r="7520" spans="1:13" ht="13.5" hidden="1" x14ac:dyDescent="0.25">
      <c r="A7520" s="196" t="s">
        <v>3608</v>
      </c>
      <c r="B7520" s="196" t="s">
        <v>7119</v>
      </c>
      <c r="C7520" s="196" t="s">
        <v>7397</v>
      </c>
      <c r="D7520" s="196" t="s">
        <v>7398</v>
      </c>
      <c r="E7520" s="197" t="s">
        <v>11</v>
      </c>
      <c r="F7520" s="196" t="s">
        <v>11</v>
      </c>
      <c r="G7520" s="196">
        <v>88323</v>
      </c>
      <c r="H7520" s="196" t="s">
        <v>7815</v>
      </c>
      <c r="I7520" s="196" t="s">
        <v>8</v>
      </c>
      <c r="J7520" s="196" t="s">
        <v>62</v>
      </c>
      <c r="K7520" s="197">
        <v>33.26</v>
      </c>
      <c r="L7520" s="196" t="s">
        <v>7746</v>
      </c>
      <c r="M7520"/>
    </row>
    <row r="7521" spans="1:13" ht="13.5" hidden="1" x14ac:dyDescent="0.25">
      <c r="A7521" s="196" t="s">
        <v>3608</v>
      </c>
      <c r="B7521" s="196" t="s">
        <v>7119</v>
      </c>
      <c r="C7521" s="196" t="s">
        <v>7397</v>
      </c>
      <c r="D7521" s="196" t="s">
        <v>7398</v>
      </c>
      <c r="E7521" s="197" t="s">
        <v>11</v>
      </c>
      <c r="F7521" s="196" t="s">
        <v>11</v>
      </c>
      <c r="G7521" s="196">
        <v>88324</v>
      </c>
      <c r="H7521" s="196" t="s">
        <v>7816</v>
      </c>
      <c r="I7521" s="196" t="s">
        <v>8</v>
      </c>
      <c r="J7521" s="196" t="s">
        <v>62</v>
      </c>
      <c r="K7521" s="197">
        <v>32.19</v>
      </c>
      <c r="L7521" s="196" t="s">
        <v>7746</v>
      </c>
      <c r="M7521"/>
    </row>
    <row r="7522" spans="1:13" ht="13.5" hidden="1" x14ac:dyDescent="0.25">
      <c r="A7522" s="196" t="s">
        <v>3608</v>
      </c>
      <c r="B7522" s="196" t="s">
        <v>7119</v>
      </c>
      <c r="C7522" s="196" t="s">
        <v>7397</v>
      </c>
      <c r="D7522" s="196" t="s">
        <v>7398</v>
      </c>
      <c r="E7522" s="197" t="s">
        <v>11</v>
      </c>
      <c r="F7522" s="196" t="s">
        <v>11</v>
      </c>
      <c r="G7522" s="196">
        <v>88325</v>
      </c>
      <c r="H7522" s="196" t="s">
        <v>7817</v>
      </c>
      <c r="I7522" s="196" t="s">
        <v>8</v>
      </c>
      <c r="J7522" s="196" t="s">
        <v>62</v>
      </c>
      <c r="K7522" s="197">
        <v>29.02</v>
      </c>
      <c r="L7522" s="196" t="s">
        <v>7746</v>
      </c>
      <c r="M7522"/>
    </row>
    <row r="7523" spans="1:13" ht="13.5" hidden="1" x14ac:dyDescent="0.25">
      <c r="A7523" s="196" t="s">
        <v>3608</v>
      </c>
      <c r="B7523" s="196" t="s">
        <v>7119</v>
      </c>
      <c r="C7523" s="196" t="s">
        <v>7397</v>
      </c>
      <c r="D7523" s="196" t="s">
        <v>7398</v>
      </c>
      <c r="E7523" s="197" t="s">
        <v>11</v>
      </c>
      <c r="F7523" s="196" t="s">
        <v>11</v>
      </c>
      <c r="G7523" s="196">
        <v>88377</v>
      </c>
      <c r="H7523" s="196" t="s">
        <v>7818</v>
      </c>
      <c r="I7523" s="196" t="s">
        <v>8</v>
      </c>
      <c r="J7523" s="196" t="s">
        <v>62</v>
      </c>
      <c r="K7523" s="197">
        <v>28.24</v>
      </c>
      <c r="L7523" s="196" t="s">
        <v>7746</v>
      </c>
      <c r="M7523"/>
    </row>
    <row r="7524" spans="1:13" ht="13.5" hidden="1" x14ac:dyDescent="0.25">
      <c r="A7524" s="196" t="s">
        <v>3608</v>
      </c>
      <c r="B7524" s="196" t="s">
        <v>7119</v>
      </c>
      <c r="C7524" s="196" t="s">
        <v>7397</v>
      </c>
      <c r="D7524" s="196" t="s">
        <v>7398</v>
      </c>
      <c r="E7524" s="197" t="s">
        <v>11</v>
      </c>
      <c r="F7524" s="196" t="s">
        <v>11</v>
      </c>
      <c r="G7524" s="196">
        <v>88441</v>
      </c>
      <c r="H7524" s="196" t="s">
        <v>7819</v>
      </c>
      <c r="I7524" s="196" t="s">
        <v>8</v>
      </c>
      <c r="J7524" s="196" t="s">
        <v>62</v>
      </c>
      <c r="K7524" s="197">
        <v>30.53</v>
      </c>
      <c r="L7524" s="196" t="s">
        <v>7746</v>
      </c>
      <c r="M7524"/>
    </row>
    <row r="7525" spans="1:13" ht="13.5" hidden="1" x14ac:dyDescent="0.25">
      <c r="A7525" s="196" t="s">
        <v>3608</v>
      </c>
      <c r="B7525" s="196" t="s">
        <v>7119</v>
      </c>
      <c r="C7525" s="196" t="s">
        <v>7397</v>
      </c>
      <c r="D7525" s="196" t="s">
        <v>7398</v>
      </c>
      <c r="E7525" s="197" t="s">
        <v>11</v>
      </c>
      <c r="F7525" s="196" t="s">
        <v>11</v>
      </c>
      <c r="G7525" s="196">
        <v>90766</v>
      </c>
      <c r="H7525" s="196" t="s">
        <v>7820</v>
      </c>
      <c r="I7525" s="196" t="s">
        <v>8</v>
      </c>
      <c r="J7525" s="196" t="s">
        <v>595</v>
      </c>
      <c r="K7525" s="197">
        <v>38.619999999999997</v>
      </c>
      <c r="L7525" s="196" t="s">
        <v>7746</v>
      </c>
      <c r="M7525"/>
    </row>
    <row r="7526" spans="1:13" ht="13.5" hidden="1" x14ac:dyDescent="0.25">
      <c r="A7526" s="196" t="s">
        <v>3608</v>
      </c>
      <c r="B7526" s="196" t="s">
        <v>7119</v>
      </c>
      <c r="C7526" s="196" t="s">
        <v>7397</v>
      </c>
      <c r="D7526" s="196" t="s">
        <v>7398</v>
      </c>
      <c r="E7526" s="197" t="s">
        <v>11</v>
      </c>
      <c r="F7526" s="196" t="s">
        <v>11</v>
      </c>
      <c r="G7526" s="196">
        <v>90767</v>
      </c>
      <c r="H7526" s="196" t="s">
        <v>7821</v>
      </c>
      <c r="I7526" s="196" t="s">
        <v>8</v>
      </c>
      <c r="J7526" s="196" t="s">
        <v>62</v>
      </c>
      <c r="K7526" s="197">
        <v>40.64</v>
      </c>
      <c r="L7526" s="196" t="s">
        <v>7746</v>
      </c>
      <c r="M7526"/>
    </row>
    <row r="7527" spans="1:13" ht="13.5" hidden="1" x14ac:dyDescent="0.25">
      <c r="A7527" s="196" t="s">
        <v>3608</v>
      </c>
      <c r="B7527" s="196" t="s">
        <v>7119</v>
      </c>
      <c r="C7527" s="196" t="s">
        <v>7397</v>
      </c>
      <c r="D7527" s="196" t="s">
        <v>7398</v>
      </c>
      <c r="E7527" s="197" t="s">
        <v>11</v>
      </c>
      <c r="F7527" s="196" t="s">
        <v>11</v>
      </c>
      <c r="G7527" s="196">
        <v>90768</v>
      </c>
      <c r="H7527" s="196" t="s">
        <v>7822</v>
      </c>
      <c r="I7527" s="196" t="s">
        <v>8</v>
      </c>
      <c r="J7527" s="196" t="s">
        <v>62</v>
      </c>
      <c r="K7527" s="197">
        <v>117.1</v>
      </c>
      <c r="L7527" s="196" t="s">
        <v>7746</v>
      </c>
      <c r="M7527"/>
    </row>
    <row r="7528" spans="1:13" ht="13.5" hidden="1" x14ac:dyDescent="0.25">
      <c r="A7528" s="196" t="s">
        <v>3608</v>
      </c>
      <c r="B7528" s="196" t="s">
        <v>7119</v>
      </c>
      <c r="C7528" s="196" t="s">
        <v>7397</v>
      </c>
      <c r="D7528" s="196" t="s">
        <v>7398</v>
      </c>
      <c r="E7528" s="197" t="s">
        <v>11</v>
      </c>
      <c r="F7528" s="196" t="s">
        <v>11</v>
      </c>
      <c r="G7528" s="196">
        <v>90769</v>
      </c>
      <c r="H7528" s="196" t="s">
        <v>7823</v>
      </c>
      <c r="I7528" s="196" t="s">
        <v>8</v>
      </c>
      <c r="J7528" s="196" t="s">
        <v>62</v>
      </c>
      <c r="K7528" s="197">
        <v>123.43</v>
      </c>
      <c r="L7528" s="196" t="s">
        <v>7746</v>
      </c>
      <c r="M7528"/>
    </row>
    <row r="7529" spans="1:13" ht="13.5" hidden="1" x14ac:dyDescent="0.25">
      <c r="A7529" s="196" t="s">
        <v>3608</v>
      </c>
      <c r="B7529" s="196" t="s">
        <v>7119</v>
      </c>
      <c r="C7529" s="196" t="s">
        <v>7397</v>
      </c>
      <c r="D7529" s="196" t="s">
        <v>7398</v>
      </c>
      <c r="E7529" s="197" t="s">
        <v>11</v>
      </c>
      <c r="F7529" s="196" t="s">
        <v>11</v>
      </c>
      <c r="G7529" s="196">
        <v>90770</v>
      </c>
      <c r="H7529" s="196" t="s">
        <v>7824</v>
      </c>
      <c r="I7529" s="196" t="s">
        <v>8</v>
      </c>
      <c r="J7529" s="196" t="s">
        <v>62</v>
      </c>
      <c r="K7529" s="197">
        <v>131.81</v>
      </c>
      <c r="L7529" s="196" t="s">
        <v>7746</v>
      </c>
      <c r="M7529"/>
    </row>
    <row r="7530" spans="1:13" ht="13.5" hidden="1" x14ac:dyDescent="0.25">
      <c r="A7530" s="196" t="s">
        <v>3608</v>
      </c>
      <c r="B7530" s="196" t="s">
        <v>7119</v>
      </c>
      <c r="C7530" s="196" t="s">
        <v>7397</v>
      </c>
      <c r="D7530" s="196" t="s">
        <v>7398</v>
      </c>
      <c r="E7530" s="197" t="s">
        <v>11</v>
      </c>
      <c r="F7530" s="196" t="s">
        <v>11</v>
      </c>
      <c r="G7530" s="196">
        <v>90772</v>
      </c>
      <c r="H7530" s="196" t="s">
        <v>7825</v>
      </c>
      <c r="I7530" s="196" t="s">
        <v>8</v>
      </c>
      <c r="J7530" s="196" t="s">
        <v>62</v>
      </c>
      <c r="K7530" s="197">
        <v>33.44</v>
      </c>
      <c r="L7530" s="196" t="s">
        <v>7746</v>
      </c>
      <c r="M7530"/>
    </row>
    <row r="7531" spans="1:13" ht="13.5" hidden="1" x14ac:dyDescent="0.25">
      <c r="A7531" s="196" t="s">
        <v>3608</v>
      </c>
      <c r="B7531" s="196" t="s">
        <v>7119</v>
      </c>
      <c r="C7531" s="196" t="s">
        <v>7397</v>
      </c>
      <c r="D7531" s="196" t="s">
        <v>7398</v>
      </c>
      <c r="E7531" s="197" t="s">
        <v>11</v>
      </c>
      <c r="F7531" s="196" t="s">
        <v>11</v>
      </c>
      <c r="G7531" s="196">
        <v>90775</v>
      </c>
      <c r="H7531" s="196" t="s">
        <v>7826</v>
      </c>
      <c r="I7531" s="196" t="s">
        <v>8</v>
      </c>
      <c r="J7531" s="196" t="s">
        <v>62</v>
      </c>
      <c r="K7531" s="197">
        <v>61.68</v>
      </c>
      <c r="L7531" s="196" t="s">
        <v>7746</v>
      </c>
      <c r="M7531"/>
    </row>
    <row r="7532" spans="1:13" ht="13.5" hidden="1" x14ac:dyDescent="0.25">
      <c r="A7532" s="196" t="s">
        <v>3608</v>
      </c>
      <c r="B7532" s="196" t="s">
        <v>7119</v>
      </c>
      <c r="C7532" s="196" t="s">
        <v>7397</v>
      </c>
      <c r="D7532" s="196" t="s">
        <v>7398</v>
      </c>
      <c r="E7532" s="197" t="s">
        <v>11</v>
      </c>
      <c r="F7532" s="196" t="s">
        <v>11</v>
      </c>
      <c r="G7532" s="196">
        <v>90776</v>
      </c>
      <c r="H7532" s="196" t="s">
        <v>7827</v>
      </c>
      <c r="I7532" s="196" t="s">
        <v>8</v>
      </c>
      <c r="J7532" s="196" t="s">
        <v>595</v>
      </c>
      <c r="K7532" s="197">
        <v>49.17</v>
      </c>
      <c r="L7532" s="196" t="s">
        <v>7746</v>
      </c>
      <c r="M7532"/>
    </row>
    <row r="7533" spans="1:13" ht="13.5" hidden="1" x14ac:dyDescent="0.25">
      <c r="A7533" s="196" t="s">
        <v>3608</v>
      </c>
      <c r="B7533" s="196" t="s">
        <v>7119</v>
      </c>
      <c r="C7533" s="196" t="s">
        <v>7397</v>
      </c>
      <c r="D7533" s="196" t="s">
        <v>7398</v>
      </c>
      <c r="E7533" s="197" t="s">
        <v>11</v>
      </c>
      <c r="F7533" s="196" t="s">
        <v>11</v>
      </c>
      <c r="G7533" s="196">
        <v>90777</v>
      </c>
      <c r="H7533" s="196" t="s">
        <v>7828</v>
      </c>
      <c r="I7533" s="196" t="s">
        <v>8</v>
      </c>
      <c r="J7533" s="196" t="s">
        <v>595</v>
      </c>
      <c r="K7533" s="197">
        <v>121.69</v>
      </c>
      <c r="L7533" s="196" t="s">
        <v>7746</v>
      </c>
      <c r="M7533"/>
    </row>
    <row r="7534" spans="1:13" ht="13.5" hidden="1" x14ac:dyDescent="0.25">
      <c r="A7534" s="196" t="s">
        <v>3608</v>
      </c>
      <c r="B7534" s="196" t="s">
        <v>7119</v>
      </c>
      <c r="C7534" s="196" t="s">
        <v>7397</v>
      </c>
      <c r="D7534" s="196" t="s">
        <v>7398</v>
      </c>
      <c r="E7534" s="197" t="s">
        <v>11</v>
      </c>
      <c r="F7534" s="196" t="s">
        <v>11</v>
      </c>
      <c r="G7534" s="196">
        <v>90778</v>
      </c>
      <c r="H7534" s="196" t="s">
        <v>7829</v>
      </c>
      <c r="I7534" s="196" t="s">
        <v>8</v>
      </c>
      <c r="J7534" s="196" t="s">
        <v>62</v>
      </c>
      <c r="K7534" s="197">
        <v>123.76</v>
      </c>
      <c r="L7534" s="196" t="s">
        <v>7746</v>
      </c>
      <c r="M7534"/>
    </row>
    <row r="7535" spans="1:13" ht="13.5" hidden="1" x14ac:dyDescent="0.25">
      <c r="A7535" s="196" t="s">
        <v>3608</v>
      </c>
      <c r="B7535" s="196" t="s">
        <v>7119</v>
      </c>
      <c r="C7535" s="196" t="s">
        <v>7397</v>
      </c>
      <c r="D7535" s="196" t="s">
        <v>7398</v>
      </c>
      <c r="E7535" s="197" t="s">
        <v>11</v>
      </c>
      <c r="F7535" s="196" t="s">
        <v>11</v>
      </c>
      <c r="G7535" s="196">
        <v>90779</v>
      </c>
      <c r="H7535" s="196" t="s">
        <v>7830</v>
      </c>
      <c r="I7535" s="196" t="s">
        <v>8</v>
      </c>
      <c r="J7535" s="196" t="s">
        <v>62</v>
      </c>
      <c r="K7535" s="197">
        <v>172.5</v>
      </c>
      <c r="L7535" s="196" t="s">
        <v>7746</v>
      </c>
      <c r="M7535"/>
    </row>
    <row r="7536" spans="1:13" ht="13.5" hidden="1" x14ac:dyDescent="0.25">
      <c r="A7536" s="196" t="s">
        <v>3608</v>
      </c>
      <c r="B7536" s="196" t="s">
        <v>7119</v>
      </c>
      <c r="C7536" s="196" t="s">
        <v>7397</v>
      </c>
      <c r="D7536" s="196" t="s">
        <v>7398</v>
      </c>
      <c r="E7536" s="197" t="s">
        <v>11</v>
      </c>
      <c r="F7536" s="196" t="s">
        <v>11</v>
      </c>
      <c r="G7536" s="196">
        <v>90780</v>
      </c>
      <c r="H7536" s="196" t="s">
        <v>7831</v>
      </c>
      <c r="I7536" s="196" t="s">
        <v>8</v>
      </c>
      <c r="J7536" s="196" t="s">
        <v>62</v>
      </c>
      <c r="K7536" s="197">
        <v>78.5</v>
      </c>
      <c r="L7536" s="196" t="s">
        <v>7746</v>
      </c>
      <c r="M7536"/>
    </row>
    <row r="7537" spans="1:13" ht="13.5" hidden="1" x14ac:dyDescent="0.25">
      <c r="A7537" s="196" t="s">
        <v>3608</v>
      </c>
      <c r="B7537" s="196" t="s">
        <v>7119</v>
      </c>
      <c r="C7537" s="196" t="s">
        <v>7397</v>
      </c>
      <c r="D7537" s="196" t="s">
        <v>7398</v>
      </c>
      <c r="E7537" s="197" t="s">
        <v>11</v>
      </c>
      <c r="F7537" s="196" t="s">
        <v>11</v>
      </c>
      <c r="G7537" s="196">
        <v>90781</v>
      </c>
      <c r="H7537" s="196" t="s">
        <v>7832</v>
      </c>
      <c r="I7537" s="196" t="s">
        <v>8</v>
      </c>
      <c r="J7537" s="196" t="s">
        <v>595</v>
      </c>
      <c r="K7537" s="197">
        <v>76.42</v>
      </c>
      <c r="L7537" s="196" t="s">
        <v>7746</v>
      </c>
      <c r="M7537"/>
    </row>
    <row r="7538" spans="1:13" ht="13.5" hidden="1" x14ac:dyDescent="0.25">
      <c r="A7538" s="196" t="s">
        <v>3608</v>
      </c>
      <c r="B7538" s="196" t="s">
        <v>7119</v>
      </c>
      <c r="C7538" s="196" t="s">
        <v>7397</v>
      </c>
      <c r="D7538" s="196" t="s">
        <v>7398</v>
      </c>
      <c r="E7538" s="197" t="s">
        <v>11</v>
      </c>
      <c r="F7538" s="196" t="s">
        <v>11</v>
      </c>
      <c r="G7538" s="196">
        <v>93558</v>
      </c>
      <c r="H7538" s="196" t="s">
        <v>7833</v>
      </c>
      <c r="I7538" s="196" t="s">
        <v>7834</v>
      </c>
      <c r="J7538" s="196" t="s">
        <v>62</v>
      </c>
      <c r="K7538" s="199">
        <v>6350.01</v>
      </c>
      <c r="L7538" s="196" t="s">
        <v>7746</v>
      </c>
      <c r="M7538"/>
    </row>
    <row r="7539" spans="1:13" ht="13.5" hidden="1" x14ac:dyDescent="0.25">
      <c r="A7539" s="196" t="s">
        <v>3608</v>
      </c>
      <c r="B7539" s="196" t="s">
        <v>7119</v>
      </c>
      <c r="C7539" s="196" t="s">
        <v>7397</v>
      </c>
      <c r="D7539" s="196" t="s">
        <v>7398</v>
      </c>
      <c r="E7539" s="197" t="s">
        <v>11</v>
      </c>
      <c r="F7539" s="196" t="s">
        <v>11</v>
      </c>
      <c r="G7539" s="196">
        <v>93561</v>
      </c>
      <c r="H7539" s="196" t="s">
        <v>7826</v>
      </c>
      <c r="I7539" s="196" t="s">
        <v>7834</v>
      </c>
      <c r="J7539" s="196" t="s">
        <v>62</v>
      </c>
      <c r="K7539" s="199">
        <v>10809.2</v>
      </c>
      <c r="L7539" s="196" t="s">
        <v>7746</v>
      </c>
      <c r="M7539"/>
    </row>
    <row r="7540" spans="1:13" ht="13.5" hidden="1" x14ac:dyDescent="0.25">
      <c r="A7540" s="196" t="s">
        <v>3608</v>
      </c>
      <c r="B7540" s="196" t="s">
        <v>7119</v>
      </c>
      <c r="C7540" s="196" t="s">
        <v>7397</v>
      </c>
      <c r="D7540" s="196" t="s">
        <v>7398</v>
      </c>
      <c r="E7540" s="197" t="s">
        <v>11</v>
      </c>
      <c r="F7540" s="196" t="s">
        <v>11</v>
      </c>
      <c r="G7540" s="196">
        <v>93563</v>
      </c>
      <c r="H7540" s="196" t="s">
        <v>7820</v>
      </c>
      <c r="I7540" s="196" t="s">
        <v>7834</v>
      </c>
      <c r="J7540" s="196" t="s">
        <v>62</v>
      </c>
      <c r="K7540" s="199">
        <v>6779.44</v>
      </c>
      <c r="L7540" s="196" t="s">
        <v>7746</v>
      </c>
      <c r="M7540"/>
    </row>
    <row r="7541" spans="1:13" ht="13.5" hidden="1" x14ac:dyDescent="0.25">
      <c r="A7541" s="196" t="s">
        <v>3608</v>
      </c>
      <c r="B7541" s="196" t="s">
        <v>7119</v>
      </c>
      <c r="C7541" s="196" t="s">
        <v>7397</v>
      </c>
      <c r="D7541" s="196" t="s">
        <v>7398</v>
      </c>
      <c r="E7541" s="197" t="s">
        <v>11</v>
      </c>
      <c r="F7541" s="196" t="s">
        <v>11</v>
      </c>
      <c r="G7541" s="196">
        <v>93564</v>
      </c>
      <c r="H7541" s="196" t="s">
        <v>7821</v>
      </c>
      <c r="I7541" s="196" t="s">
        <v>7834</v>
      </c>
      <c r="J7541" s="196" t="s">
        <v>62</v>
      </c>
      <c r="K7541" s="199">
        <v>7103.97</v>
      </c>
      <c r="L7541" s="196" t="s">
        <v>7746</v>
      </c>
      <c r="M7541"/>
    </row>
    <row r="7542" spans="1:13" ht="13.5" hidden="1" x14ac:dyDescent="0.25">
      <c r="A7542" s="196" t="s">
        <v>3608</v>
      </c>
      <c r="B7542" s="196" t="s">
        <v>7119</v>
      </c>
      <c r="C7542" s="196" t="s">
        <v>7397</v>
      </c>
      <c r="D7542" s="196" t="s">
        <v>7398</v>
      </c>
      <c r="E7542" s="197" t="s">
        <v>11</v>
      </c>
      <c r="F7542" s="196" t="s">
        <v>11</v>
      </c>
      <c r="G7542" s="196">
        <v>93565</v>
      </c>
      <c r="H7542" s="196" t="s">
        <v>7828</v>
      </c>
      <c r="I7542" s="196" t="s">
        <v>7834</v>
      </c>
      <c r="J7542" s="196" t="s">
        <v>62</v>
      </c>
      <c r="K7542" s="199">
        <v>21240.35</v>
      </c>
      <c r="L7542" s="196" t="s">
        <v>7746</v>
      </c>
      <c r="M7542"/>
    </row>
    <row r="7543" spans="1:13" ht="13.5" hidden="1" x14ac:dyDescent="0.25">
      <c r="A7543" s="196" t="s">
        <v>3608</v>
      </c>
      <c r="B7543" s="196" t="s">
        <v>7119</v>
      </c>
      <c r="C7543" s="196" t="s">
        <v>7397</v>
      </c>
      <c r="D7543" s="196" t="s">
        <v>7398</v>
      </c>
      <c r="E7543" s="197" t="s">
        <v>11</v>
      </c>
      <c r="F7543" s="196" t="s">
        <v>11</v>
      </c>
      <c r="G7543" s="196">
        <v>93566</v>
      </c>
      <c r="H7543" s="196" t="s">
        <v>7825</v>
      </c>
      <c r="I7543" s="196" t="s">
        <v>7834</v>
      </c>
      <c r="J7543" s="196" t="s">
        <v>62</v>
      </c>
      <c r="K7543" s="199">
        <v>5876.4</v>
      </c>
      <c r="L7543" s="196" t="s">
        <v>7746</v>
      </c>
      <c r="M7543"/>
    </row>
    <row r="7544" spans="1:13" ht="13.5" hidden="1" x14ac:dyDescent="0.25">
      <c r="A7544" s="196" t="s">
        <v>3608</v>
      </c>
      <c r="B7544" s="196" t="s">
        <v>7119</v>
      </c>
      <c r="C7544" s="196" t="s">
        <v>7397</v>
      </c>
      <c r="D7544" s="196" t="s">
        <v>7398</v>
      </c>
      <c r="E7544" s="197" t="s">
        <v>11</v>
      </c>
      <c r="F7544" s="196" t="s">
        <v>11</v>
      </c>
      <c r="G7544" s="196">
        <v>93567</v>
      </c>
      <c r="H7544" s="196" t="s">
        <v>7829</v>
      </c>
      <c r="I7544" s="196" t="s">
        <v>7834</v>
      </c>
      <c r="J7544" s="196" t="s">
        <v>62</v>
      </c>
      <c r="K7544" s="199">
        <v>21600.07</v>
      </c>
      <c r="L7544" s="196" t="s">
        <v>7746</v>
      </c>
      <c r="M7544"/>
    </row>
    <row r="7545" spans="1:13" ht="13.5" hidden="1" x14ac:dyDescent="0.25">
      <c r="A7545" s="196" t="s">
        <v>3608</v>
      </c>
      <c r="B7545" s="196" t="s">
        <v>7119</v>
      </c>
      <c r="C7545" s="196" t="s">
        <v>7397</v>
      </c>
      <c r="D7545" s="196" t="s">
        <v>7398</v>
      </c>
      <c r="E7545" s="197" t="s">
        <v>11</v>
      </c>
      <c r="F7545" s="196" t="s">
        <v>11</v>
      </c>
      <c r="G7545" s="196">
        <v>93568</v>
      </c>
      <c r="H7545" s="196" t="s">
        <v>7830</v>
      </c>
      <c r="I7545" s="196" t="s">
        <v>7834</v>
      </c>
      <c r="J7545" s="196" t="s">
        <v>62</v>
      </c>
      <c r="K7545" s="199">
        <v>30096.22</v>
      </c>
      <c r="L7545" s="196" t="s">
        <v>7746</v>
      </c>
      <c r="M7545"/>
    </row>
    <row r="7546" spans="1:13" ht="13.5" hidden="1" x14ac:dyDescent="0.25">
      <c r="A7546" s="196" t="s">
        <v>3608</v>
      </c>
      <c r="B7546" s="196" t="s">
        <v>7119</v>
      </c>
      <c r="C7546" s="196" t="s">
        <v>7397</v>
      </c>
      <c r="D7546" s="196" t="s">
        <v>7398</v>
      </c>
      <c r="E7546" s="197" t="s">
        <v>11</v>
      </c>
      <c r="F7546" s="196" t="s">
        <v>11</v>
      </c>
      <c r="G7546" s="196">
        <v>93569</v>
      </c>
      <c r="H7546" s="196" t="s">
        <v>7835</v>
      </c>
      <c r="I7546" s="196" t="s">
        <v>7834</v>
      </c>
      <c r="J7546" s="196" t="s">
        <v>62</v>
      </c>
      <c r="K7546" s="199">
        <v>20479.349999999999</v>
      </c>
      <c r="L7546" s="196" t="s">
        <v>7746</v>
      </c>
      <c r="M7546"/>
    </row>
    <row r="7547" spans="1:13" ht="13.5" hidden="1" x14ac:dyDescent="0.25">
      <c r="A7547" s="196" t="s">
        <v>3608</v>
      </c>
      <c r="B7547" s="196" t="s">
        <v>7119</v>
      </c>
      <c r="C7547" s="196" t="s">
        <v>7397</v>
      </c>
      <c r="D7547" s="196" t="s">
        <v>7398</v>
      </c>
      <c r="E7547" s="197" t="s">
        <v>11</v>
      </c>
      <c r="F7547" s="196" t="s">
        <v>11</v>
      </c>
      <c r="G7547" s="196">
        <v>93570</v>
      </c>
      <c r="H7547" s="196" t="s">
        <v>7836</v>
      </c>
      <c r="I7547" s="196" t="s">
        <v>7834</v>
      </c>
      <c r="J7547" s="196" t="s">
        <v>62</v>
      </c>
      <c r="K7547" s="199">
        <v>21584.28</v>
      </c>
      <c r="L7547" s="196" t="s">
        <v>7746</v>
      </c>
      <c r="M7547"/>
    </row>
    <row r="7548" spans="1:13" ht="13.5" hidden="1" x14ac:dyDescent="0.25">
      <c r="A7548" s="196" t="s">
        <v>3608</v>
      </c>
      <c r="B7548" s="196" t="s">
        <v>7119</v>
      </c>
      <c r="C7548" s="196" t="s">
        <v>7397</v>
      </c>
      <c r="D7548" s="196" t="s">
        <v>7398</v>
      </c>
      <c r="E7548" s="197" t="s">
        <v>11</v>
      </c>
      <c r="F7548" s="196" t="s">
        <v>11</v>
      </c>
      <c r="G7548" s="196">
        <v>93571</v>
      </c>
      <c r="H7548" s="196" t="s">
        <v>7837</v>
      </c>
      <c r="I7548" s="196" t="s">
        <v>7834</v>
      </c>
      <c r="J7548" s="196" t="s">
        <v>62</v>
      </c>
      <c r="K7548" s="199">
        <v>23047.5</v>
      </c>
      <c r="L7548" s="196" t="s">
        <v>7746</v>
      </c>
      <c r="M7548"/>
    </row>
    <row r="7549" spans="1:13" ht="13.5" hidden="1" x14ac:dyDescent="0.25">
      <c r="A7549" s="196" t="s">
        <v>3608</v>
      </c>
      <c r="B7549" s="196" t="s">
        <v>7119</v>
      </c>
      <c r="C7549" s="196" t="s">
        <v>7397</v>
      </c>
      <c r="D7549" s="196" t="s">
        <v>7398</v>
      </c>
      <c r="E7549" s="197" t="s">
        <v>11</v>
      </c>
      <c r="F7549" s="196" t="s">
        <v>11</v>
      </c>
      <c r="G7549" s="196">
        <v>93572</v>
      </c>
      <c r="H7549" s="196" t="s">
        <v>7838</v>
      </c>
      <c r="I7549" s="196" t="s">
        <v>7834</v>
      </c>
      <c r="J7549" s="196" t="s">
        <v>62</v>
      </c>
      <c r="K7549" s="199">
        <v>8595.74</v>
      </c>
      <c r="L7549" s="196" t="s">
        <v>7746</v>
      </c>
      <c r="M7549"/>
    </row>
    <row r="7550" spans="1:13" ht="13.5" hidden="1" x14ac:dyDescent="0.25">
      <c r="A7550" s="196" t="s">
        <v>3608</v>
      </c>
      <c r="B7550" s="196" t="s">
        <v>7119</v>
      </c>
      <c r="C7550" s="196" t="s">
        <v>7397</v>
      </c>
      <c r="D7550" s="196" t="s">
        <v>7398</v>
      </c>
      <c r="E7550" s="197" t="s">
        <v>11</v>
      </c>
      <c r="F7550" s="196" t="s">
        <v>11</v>
      </c>
      <c r="G7550" s="196">
        <v>94295</v>
      </c>
      <c r="H7550" s="196" t="s">
        <v>7831</v>
      </c>
      <c r="I7550" s="196" t="s">
        <v>7834</v>
      </c>
      <c r="J7550" s="196" t="s">
        <v>62</v>
      </c>
      <c r="K7550" s="199">
        <v>13697.09</v>
      </c>
      <c r="L7550" s="196" t="s">
        <v>7746</v>
      </c>
      <c r="M7550"/>
    </row>
    <row r="7551" spans="1:13" ht="13.5" hidden="1" x14ac:dyDescent="0.25">
      <c r="A7551" s="196" t="s">
        <v>3608</v>
      </c>
      <c r="B7551" s="196" t="s">
        <v>7119</v>
      </c>
      <c r="C7551" s="196" t="s">
        <v>7397</v>
      </c>
      <c r="D7551" s="196" t="s">
        <v>7398</v>
      </c>
      <c r="E7551" s="197" t="s">
        <v>11</v>
      </c>
      <c r="F7551" s="196" t="s">
        <v>11</v>
      </c>
      <c r="G7551" s="196">
        <v>94296</v>
      </c>
      <c r="H7551" s="196" t="s">
        <v>7832</v>
      </c>
      <c r="I7551" s="196" t="s">
        <v>7834</v>
      </c>
      <c r="J7551" s="196" t="s">
        <v>62</v>
      </c>
      <c r="K7551" s="199">
        <v>13371.51</v>
      </c>
      <c r="L7551" s="196" t="s">
        <v>7746</v>
      </c>
      <c r="M7551"/>
    </row>
    <row r="7552" spans="1:13" ht="13.5" hidden="1" x14ac:dyDescent="0.25">
      <c r="A7552" s="196" t="s">
        <v>3608</v>
      </c>
      <c r="B7552" s="196" t="s">
        <v>7119</v>
      </c>
      <c r="C7552" s="196" t="s">
        <v>7397</v>
      </c>
      <c r="D7552" s="196" t="s">
        <v>7398</v>
      </c>
      <c r="E7552" s="197" t="s">
        <v>11</v>
      </c>
      <c r="F7552" s="196" t="s">
        <v>11</v>
      </c>
      <c r="G7552" s="196">
        <v>95308</v>
      </c>
      <c r="H7552" s="196" t="s">
        <v>7839</v>
      </c>
      <c r="I7552" s="196" t="s">
        <v>8</v>
      </c>
      <c r="J7552" s="196" t="s">
        <v>62</v>
      </c>
      <c r="K7552" s="197">
        <v>0.3</v>
      </c>
      <c r="L7552" s="196" t="s">
        <v>7746</v>
      </c>
      <c r="M7552"/>
    </row>
    <row r="7553" spans="1:13" ht="13.5" hidden="1" x14ac:dyDescent="0.25">
      <c r="A7553" s="196" t="s">
        <v>3608</v>
      </c>
      <c r="B7553" s="196" t="s">
        <v>7119</v>
      </c>
      <c r="C7553" s="196" t="s">
        <v>7397</v>
      </c>
      <c r="D7553" s="196" t="s">
        <v>7398</v>
      </c>
      <c r="E7553" s="197" t="s">
        <v>11</v>
      </c>
      <c r="F7553" s="196" t="s">
        <v>11</v>
      </c>
      <c r="G7553" s="196">
        <v>95309</v>
      </c>
      <c r="H7553" s="196" t="s">
        <v>7840</v>
      </c>
      <c r="I7553" s="196" t="s">
        <v>8</v>
      </c>
      <c r="J7553" s="196" t="s">
        <v>62</v>
      </c>
      <c r="K7553" s="197">
        <v>0.38</v>
      </c>
      <c r="L7553" s="196" t="s">
        <v>7746</v>
      </c>
      <c r="M7553"/>
    </row>
    <row r="7554" spans="1:13" ht="13.5" hidden="1" x14ac:dyDescent="0.25">
      <c r="A7554" s="196" t="s">
        <v>3608</v>
      </c>
      <c r="B7554" s="196" t="s">
        <v>7119</v>
      </c>
      <c r="C7554" s="196" t="s">
        <v>7397</v>
      </c>
      <c r="D7554" s="196" t="s">
        <v>7398</v>
      </c>
      <c r="E7554" s="197" t="s">
        <v>11</v>
      </c>
      <c r="F7554" s="196" t="s">
        <v>11</v>
      </c>
      <c r="G7554" s="196">
        <v>95310</v>
      </c>
      <c r="H7554" s="196" t="s">
        <v>7841</v>
      </c>
      <c r="I7554" s="196" t="s">
        <v>8</v>
      </c>
      <c r="J7554" s="196" t="s">
        <v>62</v>
      </c>
      <c r="K7554" s="197">
        <v>0.3</v>
      </c>
      <c r="L7554" s="196" t="s">
        <v>7746</v>
      </c>
      <c r="M7554"/>
    </row>
    <row r="7555" spans="1:13" ht="13.5" hidden="1" x14ac:dyDescent="0.25">
      <c r="A7555" s="196" t="s">
        <v>3608</v>
      </c>
      <c r="B7555" s="196" t="s">
        <v>7119</v>
      </c>
      <c r="C7555" s="196" t="s">
        <v>7397</v>
      </c>
      <c r="D7555" s="196" t="s">
        <v>7398</v>
      </c>
      <c r="E7555" s="197" t="s">
        <v>11</v>
      </c>
      <c r="F7555" s="196" t="s">
        <v>11</v>
      </c>
      <c r="G7555" s="196">
        <v>95311</v>
      </c>
      <c r="H7555" s="196" t="s">
        <v>7842</v>
      </c>
      <c r="I7555" s="196" t="s">
        <v>8</v>
      </c>
      <c r="J7555" s="196" t="s">
        <v>62</v>
      </c>
      <c r="K7555" s="197">
        <v>0.27</v>
      </c>
      <c r="L7555" s="196" t="s">
        <v>7746</v>
      </c>
      <c r="M7555"/>
    </row>
    <row r="7556" spans="1:13" ht="13.5" hidden="1" x14ac:dyDescent="0.25">
      <c r="A7556" s="196" t="s">
        <v>3608</v>
      </c>
      <c r="B7556" s="196" t="s">
        <v>7119</v>
      </c>
      <c r="C7556" s="196" t="s">
        <v>7397</v>
      </c>
      <c r="D7556" s="196" t="s">
        <v>7398</v>
      </c>
      <c r="E7556" s="197" t="s">
        <v>11</v>
      </c>
      <c r="F7556" s="196" t="s">
        <v>11</v>
      </c>
      <c r="G7556" s="196">
        <v>95312</v>
      </c>
      <c r="H7556" s="196" t="s">
        <v>7843</v>
      </c>
      <c r="I7556" s="196" t="s">
        <v>8</v>
      </c>
      <c r="J7556" s="196" t="s">
        <v>62</v>
      </c>
      <c r="K7556" s="197">
        <v>0.38</v>
      </c>
      <c r="L7556" s="196" t="s">
        <v>7746</v>
      </c>
      <c r="M7556"/>
    </row>
    <row r="7557" spans="1:13" ht="13.5" hidden="1" x14ac:dyDescent="0.25">
      <c r="A7557" s="196" t="s">
        <v>3608</v>
      </c>
      <c r="B7557" s="196" t="s">
        <v>7119</v>
      </c>
      <c r="C7557" s="196" t="s">
        <v>7397</v>
      </c>
      <c r="D7557" s="196" t="s">
        <v>7398</v>
      </c>
      <c r="E7557" s="197" t="s">
        <v>11</v>
      </c>
      <c r="F7557" s="196" t="s">
        <v>11</v>
      </c>
      <c r="G7557" s="196">
        <v>95313</v>
      </c>
      <c r="H7557" s="196" t="s">
        <v>7844</v>
      </c>
      <c r="I7557" s="196" t="s">
        <v>8</v>
      </c>
      <c r="J7557" s="196" t="s">
        <v>62</v>
      </c>
      <c r="K7557" s="197">
        <v>0.28999999999999998</v>
      </c>
      <c r="L7557" s="196" t="s">
        <v>7746</v>
      </c>
      <c r="M7557"/>
    </row>
    <row r="7558" spans="1:13" ht="13.5" hidden="1" x14ac:dyDescent="0.25">
      <c r="A7558" s="196" t="s">
        <v>3608</v>
      </c>
      <c r="B7558" s="196" t="s">
        <v>7119</v>
      </c>
      <c r="C7558" s="196" t="s">
        <v>7397</v>
      </c>
      <c r="D7558" s="196" t="s">
        <v>7398</v>
      </c>
      <c r="E7558" s="197" t="s">
        <v>11</v>
      </c>
      <c r="F7558" s="196" t="s">
        <v>11</v>
      </c>
      <c r="G7558" s="196">
        <v>95314</v>
      </c>
      <c r="H7558" s="196" t="s">
        <v>7845</v>
      </c>
      <c r="I7558" s="196" t="s">
        <v>8</v>
      </c>
      <c r="J7558" s="196" t="s">
        <v>62</v>
      </c>
      <c r="K7558" s="197">
        <v>0.32</v>
      </c>
      <c r="L7558" s="196" t="s">
        <v>7746</v>
      </c>
      <c r="M7558"/>
    </row>
    <row r="7559" spans="1:13" ht="13.5" hidden="1" x14ac:dyDescent="0.25">
      <c r="A7559" s="196" t="s">
        <v>3608</v>
      </c>
      <c r="B7559" s="196" t="s">
        <v>7119</v>
      </c>
      <c r="C7559" s="196" t="s">
        <v>7397</v>
      </c>
      <c r="D7559" s="196" t="s">
        <v>7398</v>
      </c>
      <c r="E7559" s="197" t="s">
        <v>11</v>
      </c>
      <c r="F7559" s="196" t="s">
        <v>11</v>
      </c>
      <c r="G7559" s="196">
        <v>95315</v>
      </c>
      <c r="H7559" s="196" t="s">
        <v>7846</v>
      </c>
      <c r="I7559" s="196" t="s">
        <v>8</v>
      </c>
      <c r="J7559" s="196" t="s">
        <v>62</v>
      </c>
      <c r="K7559" s="197">
        <v>0.32</v>
      </c>
      <c r="L7559" s="196" t="s">
        <v>7746</v>
      </c>
      <c r="M7559"/>
    </row>
    <row r="7560" spans="1:13" ht="13.5" hidden="1" x14ac:dyDescent="0.25">
      <c r="A7560" s="196" t="s">
        <v>3608</v>
      </c>
      <c r="B7560" s="196" t="s">
        <v>7119</v>
      </c>
      <c r="C7560" s="196" t="s">
        <v>7397</v>
      </c>
      <c r="D7560" s="196" t="s">
        <v>7398</v>
      </c>
      <c r="E7560" s="197" t="s">
        <v>11</v>
      </c>
      <c r="F7560" s="196" t="s">
        <v>11</v>
      </c>
      <c r="G7560" s="196">
        <v>95316</v>
      </c>
      <c r="H7560" s="196" t="s">
        <v>7847</v>
      </c>
      <c r="I7560" s="196" t="s">
        <v>8</v>
      </c>
      <c r="J7560" s="196" t="s">
        <v>62</v>
      </c>
      <c r="K7560" s="197">
        <v>0.98</v>
      </c>
      <c r="L7560" s="196" t="s">
        <v>7746</v>
      </c>
      <c r="M7560"/>
    </row>
    <row r="7561" spans="1:13" ht="13.5" hidden="1" x14ac:dyDescent="0.25">
      <c r="A7561" s="196" t="s">
        <v>3608</v>
      </c>
      <c r="B7561" s="196" t="s">
        <v>7119</v>
      </c>
      <c r="C7561" s="196" t="s">
        <v>7397</v>
      </c>
      <c r="D7561" s="196" t="s">
        <v>7398</v>
      </c>
      <c r="E7561" s="197" t="s">
        <v>11</v>
      </c>
      <c r="F7561" s="196" t="s">
        <v>11</v>
      </c>
      <c r="G7561" s="196">
        <v>95317</v>
      </c>
      <c r="H7561" s="196" t="s">
        <v>7848</v>
      </c>
      <c r="I7561" s="196" t="s">
        <v>8</v>
      </c>
      <c r="J7561" s="196" t="s">
        <v>62</v>
      </c>
      <c r="K7561" s="197">
        <v>0.47</v>
      </c>
      <c r="L7561" s="196" t="s">
        <v>7746</v>
      </c>
      <c r="M7561"/>
    </row>
    <row r="7562" spans="1:13" ht="13.5" hidden="1" x14ac:dyDescent="0.25">
      <c r="A7562" s="196" t="s">
        <v>3608</v>
      </c>
      <c r="B7562" s="196" t="s">
        <v>7119</v>
      </c>
      <c r="C7562" s="196" t="s">
        <v>7397</v>
      </c>
      <c r="D7562" s="196" t="s">
        <v>7398</v>
      </c>
      <c r="E7562" s="197" t="s">
        <v>11</v>
      </c>
      <c r="F7562" s="196" t="s">
        <v>11</v>
      </c>
      <c r="G7562" s="196">
        <v>95318</v>
      </c>
      <c r="H7562" s="196" t="s">
        <v>7849</v>
      </c>
      <c r="I7562" s="196" t="s">
        <v>8</v>
      </c>
      <c r="J7562" s="196" t="s">
        <v>62</v>
      </c>
      <c r="K7562" s="197">
        <v>0.37</v>
      </c>
      <c r="L7562" s="196" t="s">
        <v>7746</v>
      </c>
      <c r="M7562"/>
    </row>
    <row r="7563" spans="1:13" ht="13.5" hidden="1" x14ac:dyDescent="0.25">
      <c r="A7563" s="196" t="s">
        <v>3608</v>
      </c>
      <c r="B7563" s="196" t="s">
        <v>7119</v>
      </c>
      <c r="C7563" s="196" t="s">
        <v>7397</v>
      </c>
      <c r="D7563" s="196" t="s">
        <v>7398</v>
      </c>
      <c r="E7563" s="197" t="s">
        <v>11</v>
      </c>
      <c r="F7563" s="196" t="s">
        <v>11</v>
      </c>
      <c r="G7563" s="196">
        <v>95319</v>
      </c>
      <c r="H7563" s="196" t="s">
        <v>7850</v>
      </c>
      <c r="I7563" s="196" t="s">
        <v>8</v>
      </c>
      <c r="J7563" s="196" t="s">
        <v>62</v>
      </c>
      <c r="K7563" s="197">
        <v>0.3</v>
      </c>
      <c r="L7563" s="196" t="s">
        <v>7746</v>
      </c>
      <c r="M7563"/>
    </row>
    <row r="7564" spans="1:13" ht="13.5" hidden="1" x14ac:dyDescent="0.25">
      <c r="A7564" s="196" t="s">
        <v>3608</v>
      </c>
      <c r="B7564" s="196" t="s">
        <v>7119</v>
      </c>
      <c r="C7564" s="196" t="s">
        <v>7397</v>
      </c>
      <c r="D7564" s="196" t="s">
        <v>7398</v>
      </c>
      <c r="E7564" s="197" t="s">
        <v>11</v>
      </c>
      <c r="F7564" s="196" t="s">
        <v>11</v>
      </c>
      <c r="G7564" s="196">
        <v>95320</v>
      </c>
      <c r="H7564" s="196" t="s">
        <v>7851</v>
      </c>
      <c r="I7564" s="196" t="s">
        <v>8</v>
      </c>
      <c r="J7564" s="196" t="s">
        <v>62</v>
      </c>
      <c r="K7564" s="197">
        <v>0.3</v>
      </c>
      <c r="L7564" s="196" t="s">
        <v>7746</v>
      </c>
      <c r="M7564"/>
    </row>
    <row r="7565" spans="1:13" ht="13.5" hidden="1" x14ac:dyDescent="0.25">
      <c r="A7565" s="196" t="s">
        <v>3608</v>
      </c>
      <c r="B7565" s="196" t="s">
        <v>7119</v>
      </c>
      <c r="C7565" s="196" t="s">
        <v>7397</v>
      </c>
      <c r="D7565" s="196" t="s">
        <v>7398</v>
      </c>
      <c r="E7565" s="197" t="s">
        <v>11</v>
      </c>
      <c r="F7565" s="196" t="s">
        <v>11</v>
      </c>
      <c r="G7565" s="196">
        <v>95321</v>
      </c>
      <c r="H7565" s="196" t="s">
        <v>7852</v>
      </c>
      <c r="I7565" s="196" t="s">
        <v>8</v>
      </c>
      <c r="J7565" s="196" t="s">
        <v>62</v>
      </c>
      <c r="K7565" s="197">
        <v>0.27</v>
      </c>
      <c r="L7565" s="196" t="s">
        <v>7746</v>
      </c>
      <c r="M7565"/>
    </row>
    <row r="7566" spans="1:13" ht="13.5" hidden="1" x14ac:dyDescent="0.25">
      <c r="A7566" s="196" t="s">
        <v>3608</v>
      </c>
      <c r="B7566" s="196" t="s">
        <v>7119</v>
      </c>
      <c r="C7566" s="196" t="s">
        <v>7397</v>
      </c>
      <c r="D7566" s="196" t="s">
        <v>7398</v>
      </c>
      <c r="E7566" s="197" t="s">
        <v>11</v>
      </c>
      <c r="F7566" s="196" t="s">
        <v>11</v>
      </c>
      <c r="G7566" s="196">
        <v>95322</v>
      </c>
      <c r="H7566" s="196" t="s">
        <v>7853</v>
      </c>
      <c r="I7566" s="196" t="s">
        <v>8</v>
      </c>
      <c r="J7566" s="196" t="s">
        <v>62</v>
      </c>
      <c r="K7566" s="197">
        <v>0.31</v>
      </c>
      <c r="L7566" s="196" t="s">
        <v>7746</v>
      </c>
      <c r="M7566"/>
    </row>
    <row r="7567" spans="1:13" ht="13.5" hidden="1" x14ac:dyDescent="0.25">
      <c r="A7567" s="196" t="s">
        <v>3608</v>
      </c>
      <c r="B7567" s="196" t="s">
        <v>7119</v>
      </c>
      <c r="C7567" s="196" t="s">
        <v>7397</v>
      </c>
      <c r="D7567" s="196" t="s">
        <v>7398</v>
      </c>
      <c r="E7567" s="197" t="s">
        <v>11</v>
      </c>
      <c r="F7567" s="196" t="s">
        <v>11</v>
      </c>
      <c r="G7567" s="196">
        <v>95323</v>
      </c>
      <c r="H7567" s="196" t="s">
        <v>7854</v>
      </c>
      <c r="I7567" s="196" t="s">
        <v>8</v>
      </c>
      <c r="J7567" s="196" t="s">
        <v>62</v>
      </c>
      <c r="K7567" s="197">
        <v>0.32</v>
      </c>
      <c r="L7567" s="196" t="s">
        <v>7746</v>
      </c>
      <c r="M7567"/>
    </row>
    <row r="7568" spans="1:13" ht="13.5" hidden="1" x14ac:dyDescent="0.25">
      <c r="A7568" s="196" t="s">
        <v>3608</v>
      </c>
      <c r="B7568" s="196" t="s">
        <v>7119</v>
      </c>
      <c r="C7568" s="196" t="s">
        <v>7397</v>
      </c>
      <c r="D7568" s="196" t="s">
        <v>7398</v>
      </c>
      <c r="E7568" s="197" t="s">
        <v>11</v>
      </c>
      <c r="F7568" s="196" t="s">
        <v>11</v>
      </c>
      <c r="G7568" s="196">
        <v>95324</v>
      </c>
      <c r="H7568" s="196" t="s">
        <v>7855</v>
      </c>
      <c r="I7568" s="196" t="s">
        <v>8</v>
      </c>
      <c r="J7568" s="196" t="s">
        <v>62</v>
      </c>
      <c r="K7568" s="197">
        <v>0.41</v>
      </c>
      <c r="L7568" s="196" t="s">
        <v>7746</v>
      </c>
      <c r="M7568"/>
    </row>
    <row r="7569" spans="1:13" ht="13.5" hidden="1" x14ac:dyDescent="0.25">
      <c r="A7569" s="196" t="s">
        <v>3608</v>
      </c>
      <c r="B7569" s="196" t="s">
        <v>7119</v>
      </c>
      <c r="C7569" s="196" t="s">
        <v>7397</v>
      </c>
      <c r="D7569" s="196" t="s">
        <v>7398</v>
      </c>
      <c r="E7569" s="197" t="s">
        <v>11</v>
      </c>
      <c r="F7569" s="196" t="s">
        <v>11</v>
      </c>
      <c r="G7569" s="196">
        <v>95325</v>
      </c>
      <c r="H7569" s="196" t="s">
        <v>7856</v>
      </c>
      <c r="I7569" s="196" t="s">
        <v>8</v>
      </c>
      <c r="J7569" s="196" t="s">
        <v>62</v>
      </c>
      <c r="K7569" s="197">
        <v>0.53</v>
      </c>
      <c r="L7569" s="196" t="s">
        <v>7746</v>
      </c>
      <c r="M7569"/>
    </row>
    <row r="7570" spans="1:13" ht="13.5" hidden="1" x14ac:dyDescent="0.25">
      <c r="A7570" s="196" t="s">
        <v>3608</v>
      </c>
      <c r="B7570" s="196" t="s">
        <v>7119</v>
      </c>
      <c r="C7570" s="196" t="s">
        <v>7397</v>
      </c>
      <c r="D7570" s="196" t="s">
        <v>7398</v>
      </c>
      <c r="E7570" s="197" t="s">
        <v>11</v>
      </c>
      <c r="F7570" s="196" t="s">
        <v>11</v>
      </c>
      <c r="G7570" s="196">
        <v>95328</v>
      </c>
      <c r="H7570" s="196" t="s">
        <v>7857</v>
      </c>
      <c r="I7570" s="196" t="s">
        <v>8</v>
      </c>
      <c r="J7570" s="196" t="s">
        <v>62</v>
      </c>
      <c r="K7570" s="197">
        <v>0.32</v>
      </c>
      <c r="L7570" s="196" t="s">
        <v>7746</v>
      </c>
      <c r="M7570"/>
    </row>
    <row r="7571" spans="1:13" ht="13.5" hidden="1" x14ac:dyDescent="0.25">
      <c r="A7571" s="196" t="s">
        <v>3608</v>
      </c>
      <c r="B7571" s="196" t="s">
        <v>7119</v>
      </c>
      <c r="C7571" s="196" t="s">
        <v>7397</v>
      </c>
      <c r="D7571" s="196" t="s">
        <v>7398</v>
      </c>
      <c r="E7571" s="197" t="s">
        <v>11</v>
      </c>
      <c r="F7571" s="196" t="s">
        <v>11</v>
      </c>
      <c r="G7571" s="196">
        <v>95329</v>
      </c>
      <c r="H7571" s="196" t="s">
        <v>7858</v>
      </c>
      <c r="I7571" s="196" t="s">
        <v>8</v>
      </c>
      <c r="J7571" s="196" t="s">
        <v>62</v>
      </c>
      <c r="K7571" s="197">
        <v>0.41</v>
      </c>
      <c r="L7571" s="196" t="s">
        <v>7746</v>
      </c>
      <c r="M7571"/>
    </row>
    <row r="7572" spans="1:13" ht="13.5" hidden="1" x14ac:dyDescent="0.25">
      <c r="A7572" s="196" t="s">
        <v>3608</v>
      </c>
      <c r="B7572" s="196" t="s">
        <v>7119</v>
      </c>
      <c r="C7572" s="196" t="s">
        <v>7397</v>
      </c>
      <c r="D7572" s="196" t="s">
        <v>7398</v>
      </c>
      <c r="E7572" s="197" t="s">
        <v>11</v>
      </c>
      <c r="F7572" s="196" t="s">
        <v>11</v>
      </c>
      <c r="G7572" s="196">
        <v>95330</v>
      </c>
      <c r="H7572" s="196" t="s">
        <v>7859</v>
      </c>
      <c r="I7572" s="196" t="s">
        <v>8</v>
      </c>
      <c r="J7572" s="196" t="s">
        <v>595</v>
      </c>
      <c r="K7572" s="197">
        <v>0.32</v>
      </c>
      <c r="L7572" s="196" t="s">
        <v>7746</v>
      </c>
      <c r="M7572"/>
    </row>
    <row r="7573" spans="1:13" ht="13.5" hidden="1" x14ac:dyDescent="0.25">
      <c r="A7573" s="196" t="s">
        <v>3608</v>
      </c>
      <c r="B7573" s="196" t="s">
        <v>7119</v>
      </c>
      <c r="C7573" s="196" t="s">
        <v>7397</v>
      </c>
      <c r="D7573" s="196" t="s">
        <v>7398</v>
      </c>
      <c r="E7573" s="197" t="s">
        <v>11</v>
      </c>
      <c r="F7573" s="196" t="s">
        <v>11</v>
      </c>
      <c r="G7573" s="196">
        <v>95331</v>
      </c>
      <c r="H7573" s="196" t="s">
        <v>7860</v>
      </c>
      <c r="I7573" s="196" t="s">
        <v>8</v>
      </c>
      <c r="J7573" s="196" t="s">
        <v>62</v>
      </c>
      <c r="K7573" s="197">
        <v>0.49</v>
      </c>
      <c r="L7573" s="196" t="s">
        <v>7746</v>
      </c>
      <c r="M7573"/>
    </row>
    <row r="7574" spans="1:13" ht="13.5" hidden="1" x14ac:dyDescent="0.25">
      <c r="A7574" s="196" t="s">
        <v>3608</v>
      </c>
      <c r="B7574" s="196" t="s">
        <v>7119</v>
      </c>
      <c r="C7574" s="196" t="s">
        <v>7397</v>
      </c>
      <c r="D7574" s="196" t="s">
        <v>7398</v>
      </c>
      <c r="E7574" s="197" t="s">
        <v>11</v>
      </c>
      <c r="F7574" s="196" t="s">
        <v>11</v>
      </c>
      <c r="G7574" s="196">
        <v>95332</v>
      </c>
      <c r="H7574" s="196" t="s">
        <v>7861</v>
      </c>
      <c r="I7574" s="196" t="s">
        <v>8</v>
      </c>
      <c r="J7574" s="196" t="s">
        <v>595</v>
      </c>
      <c r="K7574" s="197">
        <v>1.43</v>
      </c>
      <c r="L7574" s="196" t="s">
        <v>7746</v>
      </c>
      <c r="M7574"/>
    </row>
    <row r="7575" spans="1:13" ht="13.5" hidden="1" x14ac:dyDescent="0.25">
      <c r="A7575" s="196" t="s">
        <v>3608</v>
      </c>
      <c r="B7575" s="196" t="s">
        <v>7119</v>
      </c>
      <c r="C7575" s="196" t="s">
        <v>7397</v>
      </c>
      <c r="D7575" s="196" t="s">
        <v>7398</v>
      </c>
      <c r="E7575" s="197" t="s">
        <v>11</v>
      </c>
      <c r="F7575" s="196" t="s">
        <v>11</v>
      </c>
      <c r="G7575" s="196">
        <v>95334</v>
      </c>
      <c r="H7575" s="196" t="s">
        <v>7862</v>
      </c>
      <c r="I7575" s="196" t="s">
        <v>8</v>
      </c>
      <c r="J7575" s="196" t="s">
        <v>62</v>
      </c>
      <c r="K7575" s="197">
        <v>1.39</v>
      </c>
      <c r="L7575" s="196" t="s">
        <v>7746</v>
      </c>
      <c r="M7575"/>
    </row>
    <row r="7576" spans="1:13" ht="13.5" hidden="1" x14ac:dyDescent="0.25">
      <c r="A7576" s="196" t="s">
        <v>3608</v>
      </c>
      <c r="B7576" s="196" t="s">
        <v>7119</v>
      </c>
      <c r="C7576" s="196" t="s">
        <v>7397</v>
      </c>
      <c r="D7576" s="196" t="s">
        <v>7398</v>
      </c>
      <c r="E7576" s="197" t="s">
        <v>11</v>
      </c>
      <c r="F7576" s="196" t="s">
        <v>11</v>
      </c>
      <c r="G7576" s="196">
        <v>95335</v>
      </c>
      <c r="H7576" s="196" t="s">
        <v>7863</v>
      </c>
      <c r="I7576" s="196" t="s">
        <v>8</v>
      </c>
      <c r="J7576" s="196" t="s">
        <v>595</v>
      </c>
      <c r="K7576" s="197">
        <v>0.6</v>
      </c>
      <c r="L7576" s="196" t="s">
        <v>7746</v>
      </c>
      <c r="M7576"/>
    </row>
    <row r="7577" spans="1:13" ht="13.5" hidden="1" x14ac:dyDescent="0.25">
      <c r="A7577" s="196" t="s">
        <v>3608</v>
      </c>
      <c r="B7577" s="196" t="s">
        <v>7119</v>
      </c>
      <c r="C7577" s="196" t="s">
        <v>7397</v>
      </c>
      <c r="D7577" s="196" t="s">
        <v>7398</v>
      </c>
      <c r="E7577" s="197" t="s">
        <v>11</v>
      </c>
      <c r="F7577" s="196" t="s">
        <v>11</v>
      </c>
      <c r="G7577" s="196">
        <v>95337</v>
      </c>
      <c r="H7577" s="196" t="s">
        <v>7864</v>
      </c>
      <c r="I7577" s="196" t="s">
        <v>8</v>
      </c>
      <c r="J7577" s="196" t="s">
        <v>62</v>
      </c>
      <c r="K7577" s="197">
        <v>0.32</v>
      </c>
      <c r="L7577" s="196" t="s">
        <v>7746</v>
      </c>
      <c r="M7577"/>
    </row>
    <row r="7578" spans="1:13" ht="13.5" hidden="1" x14ac:dyDescent="0.25">
      <c r="A7578" s="196" t="s">
        <v>3608</v>
      </c>
      <c r="B7578" s="196" t="s">
        <v>7119</v>
      </c>
      <c r="C7578" s="196" t="s">
        <v>7397</v>
      </c>
      <c r="D7578" s="196" t="s">
        <v>7398</v>
      </c>
      <c r="E7578" s="197" t="s">
        <v>11</v>
      </c>
      <c r="F7578" s="196" t="s">
        <v>11</v>
      </c>
      <c r="G7578" s="196">
        <v>95338</v>
      </c>
      <c r="H7578" s="196" t="s">
        <v>7865</v>
      </c>
      <c r="I7578" s="196" t="s">
        <v>8</v>
      </c>
      <c r="J7578" s="196" t="s">
        <v>62</v>
      </c>
      <c r="K7578" s="197">
        <v>0.6</v>
      </c>
      <c r="L7578" s="196" t="s">
        <v>7746</v>
      </c>
      <c r="M7578"/>
    </row>
    <row r="7579" spans="1:13" ht="13.5" hidden="1" x14ac:dyDescent="0.25">
      <c r="A7579" s="196" t="s">
        <v>3608</v>
      </c>
      <c r="B7579" s="196" t="s">
        <v>7119</v>
      </c>
      <c r="C7579" s="196" t="s">
        <v>7397</v>
      </c>
      <c r="D7579" s="196" t="s">
        <v>7398</v>
      </c>
      <c r="E7579" s="197" t="s">
        <v>11</v>
      </c>
      <c r="F7579" s="196" t="s">
        <v>11</v>
      </c>
      <c r="G7579" s="196">
        <v>95339</v>
      </c>
      <c r="H7579" s="196" t="s">
        <v>7866</v>
      </c>
      <c r="I7579" s="196" t="s">
        <v>8</v>
      </c>
      <c r="J7579" s="196" t="s">
        <v>62</v>
      </c>
      <c r="K7579" s="197">
        <v>0.56000000000000005</v>
      </c>
      <c r="L7579" s="196" t="s">
        <v>7746</v>
      </c>
      <c r="M7579"/>
    </row>
    <row r="7580" spans="1:13" ht="13.5" hidden="1" x14ac:dyDescent="0.25">
      <c r="A7580" s="196" t="s">
        <v>3608</v>
      </c>
      <c r="B7580" s="196" t="s">
        <v>7119</v>
      </c>
      <c r="C7580" s="196" t="s">
        <v>7397</v>
      </c>
      <c r="D7580" s="196" t="s">
        <v>7398</v>
      </c>
      <c r="E7580" s="197" t="s">
        <v>11</v>
      </c>
      <c r="F7580" s="196" t="s">
        <v>11</v>
      </c>
      <c r="G7580" s="196">
        <v>95340</v>
      </c>
      <c r="H7580" s="196" t="s">
        <v>7867</v>
      </c>
      <c r="I7580" s="196" t="s">
        <v>8</v>
      </c>
      <c r="J7580" s="196" t="s">
        <v>62</v>
      </c>
      <c r="K7580" s="197">
        <v>0.41</v>
      </c>
      <c r="L7580" s="196" t="s">
        <v>7746</v>
      </c>
      <c r="M7580"/>
    </row>
    <row r="7581" spans="1:13" ht="13.5" hidden="1" x14ac:dyDescent="0.25">
      <c r="A7581" s="196" t="s">
        <v>3608</v>
      </c>
      <c r="B7581" s="196" t="s">
        <v>7119</v>
      </c>
      <c r="C7581" s="196" t="s">
        <v>7397</v>
      </c>
      <c r="D7581" s="196" t="s">
        <v>7398</v>
      </c>
      <c r="E7581" s="197" t="s">
        <v>11</v>
      </c>
      <c r="F7581" s="196" t="s">
        <v>11</v>
      </c>
      <c r="G7581" s="196">
        <v>95341</v>
      </c>
      <c r="H7581" s="196" t="s">
        <v>7868</v>
      </c>
      <c r="I7581" s="196" t="s">
        <v>8</v>
      </c>
      <c r="J7581" s="196" t="s">
        <v>62</v>
      </c>
      <c r="K7581" s="197">
        <v>0.43</v>
      </c>
      <c r="L7581" s="196" t="s">
        <v>7746</v>
      </c>
      <c r="M7581"/>
    </row>
    <row r="7582" spans="1:13" ht="13.5" hidden="1" x14ac:dyDescent="0.25">
      <c r="A7582" s="196" t="s">
        <v>3608</v>
      </c>
      <c r="B7582" s="196" t="s">
        <v>7119</v>
      </c>
      <c r="C7582" s="196" t="s">
        <v>7397</v>
      </c>
      <c r="D7582" s="196" t="s">
        <v>7398</v>
      </c>
      <c r="E7582" s="197" t="s">
        <v>11</v>
      </c>
      <c r="F7582" s="196" t="s">
        <v>11</v>
      </c>
      <c r="G7582" s="196">
        <v>95342</v>
      </c>
      <c r="H7582" s="196" t="s">
        <v>7869</v>
      </c>
      <c r="I7582" s="196" t="s">
        <v>8</v>
      </c>
      <c r="J7582" s="196" t="s">
        <v>62</v>
      </c>
      <c r="K7582" s="197">
        <v>0.31</v>
      </c>
      <c r="L7582" s="196" t="s">
        <v>7746</v>
      </c>
      <c r="M7582"/>
    </row>
    <row r="7583" spans="1:13" ht="13.5" hidden="1" x14ac:dyDescent="0.25">
      <c r="A7583" s="196" t="s">
        <v>3608</v>
      </c>
      <c r="B7583" s="196" t="s">
        <v>7119</v>
      </c>
      <c r="C7583" s="196" t="s">
        <v>7397</v>
      </c>
      <c r="D7583" s="196" t="s">
        <v>7398</v>
      </c>
      <c r="E7583" s="197" t="s">
        <v>11</v>
      </c>
      <c r="F7583" s="196" t="s">
        <v>11</v>
      </c>
      <c r="G7583" s="196">
        <v>95343</v>
      </c>
      <c r="H7583" s="196" t="s">
        <v>7870</v>
      </c>
      <c r="I7583" s="196" t="s">
        <v>8</v>
      </c>
      <c r="J7583" s="196" t="s">
        <v>62</v>
      </c>
      <c r="K7583" s="197">
        <v>0.46</v>
      </c>
      <c r="L7583" s="196" t="s">
        <v>7746</v>
      </c>
      <c r="M7583"/>
    </row>
    <row r="7584" spans="1:13" ht="13.5" hidden="1" x14ac:dyDescent="0.25">
      <c r="A7584" s="196" t="s">
        <v>3608</v>
      </c>
      <c r="B7584" s="196" t="s">
        <v>7119</v>
      </c>
      <c r="C7584" s="196" t="s">
        <v>7397</v>
      </c>
      <c r="D7584" s="196" t="s">
        <v>7398</v>
      </c>
      <c r="E7584" s="197" t="s">
        <v>11</v>
      </c>
      <c r="F7584" s="196" t="s">
        <v>11</v>
      </c>
      <c r="G7584" s="196">
        <v>95344</v>
      </c>
      <c r="H7584" s="196" t="s">
        <v>7871</v>
      </c>
      <c r="I7584" s="196" t="s">
        <v>8</v>
      </c>
      <c r="J7584" s="196" t="s">
        <v>62</v>
      </c>
      <c r="K7584" s="197">
        <v>0.28000000000000003</v>
      </c>
      <c r="L7584" s="196" t="s">
        <v>7746</v>
      </c>
      <c r="M7584"/>
    </row>
    <row r="7585" spans="1:13" ht="13.5" hidden="1" x14ac:dyDescent="0.25">
      <c r="A7585" s="196" t="s">
        <v>3608</v>
      </c>
      <c r="B7585" s="196" t="s">
        <v>7119</v>
      </c>
      <c r="C7585" s="196" t="s">
        <v>7397</v>
      </c>
      <c r="D7585" s="196" t="s">
        <v>7398</v>
      </c>
      <c r="E7585" s="197" t="s">
        <v>11</v>
      </c>
      <c r="F7585" s="196" t="s">
        <v>11</v>
      </c>
      <c r="G7585" s="196">
        <v>95345</v>
      </c>
      <c r="H7585" s="196" t="s">
        <v>7872</v>
      </c>
      <c r="I7585" s="196" t="s">
        <v>8</v>
      </c>
      <c r="J7585" s="196" t="s">
        <v>62</v>
      </c>
      <c r="K7585" s="197">
        <v>0.9</v>
      </c>
      <c r="L7585" s="196" t="s">
        <v>7746</v>
      </c>
      <c r="M7585"/>
    </row>
    <row r="7586" spans="1:13" ht="13.5" hidden="1" x14ac:dyDescent="0.25">
      <c r="A7586" s="196" t="s">
        <v>3608</v>
      </c>
      <c r="B7586" s="196" t="s">
        <v>7119</v>
      </c>
      <c r="C7586" s="196" t="s">
        <v>7397</v>
      </c>
      <c r="D7586" s="196" t="s">
        <v>7398</v>
      </c>
      <c r="E7586" s="197" t="s">
        <v>11</v>
      </c>
      <c r="F7586" s="196" t="s">
        <v>11</v>
      </c>
      <c r="G7586" s="196">
        <v>95346</v>
      </c>
      <c r="H7586" s="196" t="s">
        <v>7873</v>
      </c>
      <c r="I7586" s="196" t="s">
        <v>8</v>
      </c>
      <c r="J7586" s="196" t="s">
        <v>62</v>
      </c>
      <c r="K7586" s="197">
        <v>0.17</v>
      </c>
      <c r="L7586" s="196" t="s">
        <v>7746</v>
      </c>
      <c r="M7586"/>
    </row>
    <row r="7587" spans="1:13" ht="13.5" hidden="1" x14ac:dyDescent="0.25">
      <c r="A7587" s="196" t="s">
        <v>3608</v>
      </c>
      <c r="B7587" s="196" t="s">
        <v>7119</v>
      </c>
      <c r="C7587" s="196" t="s">
        <v>7397</v>
      </c>
      <c r="D7587" s="196" t="s">
        <v>7398</v>
      </c>
      <c r="E7587" s="197" t="s">
        <v>11</v>
      </c>
      <c r="F7587" s="196" t="s">
        <v>11</v>
      </c>
      <c r="G7587" s="196">
        <v>95347</v>
      </c>
      <c r="H7587" s="196" t="s">
        <v>7874</v>
      </c>
      <c r="I7587" s="196" t="s">
        <v>8</v>
      </c>
      <c r="J7587" s="196" t="s">
        <v>595</v>
      </c>
      <c r="K7587" s="197">
        <v>0.16</v>
      </c>
      <c r="L7587" s="196" t="s">
        <v>7746</v>
      </c>
      <c r="M7587"/>
    </row>
    <row r="7588" spans="1:13" ht="13.5" hidden="1" x14ac:dyDescent="0.25">
      <c r="A7588" s="196" t="s">
        <v>3608</v>
      </c>
      <c r="B7588" s="196" t="s">
        <v>7119</v>
      </c>
      <c r="C7588" s="196" t="s">
        <v>7397</v>
      </c>
      <c r="D7588" s="196" t="s">
        <v>7398</v>
      </c>
      <c r="E7588" s="197" t="s">
        <v>11</v>
      </c>
      <c r="F7588" s="196" t="s">
        <v>11</v>
      </c>
      <c r="G7588" s="196">
        <v>95348</v>
      </c>
      <c r="H7588" s="196" t="s">
        <v>7875</v>
      </c>
      <c r="I7588" s="196" t="s">
        <v>8</v>
      </c>
      <c r="J7588" s="196" t="s">
        <v>62</v>
      </c>
      <c r="K7588" s="197">
        <v>0.2</v>
      </c>
      <c r="L7588" s="196" t="s">
        <v>7746</v>
      </c>
      <c r="M7588"/>
    </row>
    <row r="7589" spans="1:13" ht="13.5" hidden="1" x14ac:dyDescent="0.25">
      <c r="A7589" s="196" t="s">
        <v>3608</v>
      </c>
      <c r="B7589" s="196" t="s">
        <v>7119</v>
      </c>
      <c r="C7589" s="196" t="s">
        <v>7397</v>
      </c>
      <c r="D7589" s="196" t="s">
        <v>7398</v>
      </c>
      <c r="E7589" s="197" t="s">
        <v>11</v>
      </c>
      <c r="F7589" s="196" t="s">
        <v>11</v>
      </c>
      <c r="G7589" s="196">
        <v>95349</v>
      </c>
      <c r="H7589" s="196" t="s">
        <v>7876</v>
      </c>
      <c r="I7589" s="196" t="s">
        <v>8</v>
      </c>
      <c r="J7589" s="196" t="s">
        <v>62</v>
      </c>
      <c r="K7589" s="197">
        <v>0.13</v>
      </c>
      <c r="L7589" s="196" t="s">
        <v>7746</v>
      </c>
      <c r="M7589"/>
    </row>
    <row r="7590" spans="1:13" ht="13.5" hidden="1" x14ac:dyDescent="0.25">
      <c r="A7590" s="196" t="s">
        <v>3608</v>
      </c>
      <c r="B7590" s="196" t="s">
        <v>7119</v>
      </c>
      <c r="C7590" s="196" t="s">
        <v>7397</v>
      </c>
      <c r="D7590" s="196" t="s">
        <v>7398</v>
      </c>
      <c r="E7590" s="197" t="s">
        <v>11</v>
      </c>
      <c r="F7590" s="196" t="s">
        <v>11</v>
      </c>
      <c r="G7590" s="196">
        <v>95351</v>
      </c>
      <c r="H7590" s="196" t="s">
        <v>7877</v>
      </c>
      <c r="I7590" s="196" t="s">
        <v>8</v>
      </c>
      <c r="J7590" s="196" t="s">
        <v>62</v>
      </c>
      <c r="K7590" s="197">
        <v>0.59</v>
      </c>
      <c r="L7590" s="196" t="s">
        <v>7746</v>
      </c>
      <c r="M7590"/>
    </row>
    <row r="7591" spans="1:13" ht="13.5" hidden="1" x14ac:dyDescent="0.25">
      <c r="A7591" s="196" t="s">
        <v>3608</v>
      </c>
      <c r="B7591" s="196" t="s">
        <v>7119</v>
      </c>
      <c r="C7591" s="196" t="s">
        <v>7397</v>
      </c>
      <c r="D7591" s="196" t="s">
        <v>7398</v>
      </c>
      <c r="E7591" s="197" t="s">
        <v>11</v>
      </c>
      <c r="F7591" s="196" t="s">
        <v>11</v>
      </c>
      <c r="G7591" s="196">
        <v>95352</v>
      </c>
      <c r="H7591" s="196" t="s">
        <v>7878</v>
      </c>
      <c r="I7591" s="196" t="s">
        <v>8</v>
      </c>
      <c r="J7591" s="196" t="s">
        <v>62</v>
      </c>
      <c r="K7591" s="197">
        <v>0.21</v>
      </c>
      <c r="L7591" s="196" t="s">
        <v>7746</v>
      </c>
      <c r="M7591"/>
    </row>
    <row r="7592" spans="1:13" ht="13.5" hidden="1" x14ac:dyDescent="0.25">
      <c r="A7592" s="196" t="s">
        <v>3608</v>
      </c>
      <c r="B7592" s="196" t="s">
        <v>7119</v>
      </c>
      <c r="C7592" s="196" t="s">
        <v>7397</v>
      </c>
      <c r="D7592" s="196" t="s">
        <v>7398</v>
      </c>
      <c r="E7592" s="197" t="s">
        <v>11</v>
      </c>
      <c r="F7592" s="196" t="s">
        <v>11</v>
      </c>
      <c r="G7592" s="196">
        <v>95354</v>
      </c>
      <c r="H7592" s="196" t="s">
        <v>7879</v>
      </c>
      <c r="I7592" s="196" t="s">
        <v>8</v>
      </c>
      <c r="J7592" s="196" t="s">
        <v>62</v>
      </c>
      <c r="K7592" s="197">
        <v>0.21</v>
      </c>
      <c r="L7592" s="196" t="s">
        <v>7746</v>
      </c>
      <c r="M7592"/>
    </row>
    <row r="7593" spans="1:13" ht="13.5" hidden="1" x14ac:dyDescent="0.25">
      <c r="A7593" s="196" t="s">
        <v>3608</v>
      </c>
      <c r="B7593" s="196" t="s">
        <v>7119</v>
      </c>
      <c r="C7593" s="196" t="s">
        <v>7397</v>
      </c>
      <c r="D7593" s="196" t="s">
        <v>7398</v>
      </c>
      <c r="E7593" s="197" t="s">
        <v>11</v>
      </c>
      <c r="F7593" s="196" t="s">
        <v>11</v>
      </c>
      <c r="G7593" s="196">
        <v>95355</v>
      </c>
      <c r="H7593" s="196" t="s">
        <v>7880</v>
      </c>
      <c r="I7593" s="196" t="s">
        <v>8</v>
      </c>
      <c r="J7593" s="196" t="s">
        <v>62</v>
      </c>
      <c r="K7593" s="197">
        <v>0.18</v>
      </c>
      <c r="L7593" s="196" t="s">
        <v>7746</v>
      </c>
      <c r="M7593"/>
    </row>
    <row r="7594" spans="1:13" ht="13.5" hidden="1" x14ac:dyDescent="0.25">
      <c r="A7594" s="196" t="s">
        <v>3608</v>
      </c>
      <c r="B7594" s="196" t="s">
        <v>7119</v>
      </c>
      <c r="C7594" s="196" t="s">
        <v>7397</v>
      </c>
      <c r="D7594" s="196" t="s">
        <v>7398</v>
      </c>
      <c r="E7594" s="197" t="s">
        <v>11</v>
      </c>
      <c r="F7594" s="196" t="s">
        <v>11</v>
      </c>
      <c r="G7594" s="196">
        <v>95356</v>
      </c>
      <c r="H7594" s="196" t="s">
        <v>7881</v>
      </c>
      <c r="I7594" s="196" t="s">
        <v>8</v>
      </c>
      <c r="J7594" s="196" t="s">
        <v>62</v>
      </c>
      <c r="K7594" s="197">
        <v>0.21</v>
      </c>
      <c r="L7594" s="196" t="s">
        <v>7746</v>
      </c>
      <c r="M7594"/>
    </row>
    <row r="7595" spans="1:13" ht="13.5" hidden="1" x14ac:dyDescent="0.25">
      <c r="A7595" s="196" t="s">
        <v>3608</v>
      </c>
      <c r="B7595" s="196" t="s">
        <v>7119</v>
      </c>
      <c r="C7595" s="196" t="s">
        <v>7397</v>
      </c>
      <c r="D7595" s="196" t="s">
        <v>7398</v>
      </c>
      <c r="E7595" s="197" t="s">
        <v>11</v>
      </c>
      <c r="F7595" s="196" t="s">
        <v>11</v>
      </c>
      <c r="G7595" s="196">
        <v>95357</v>
      </c>
      <c r="H7595" s="196" t="s">
        <v>7882</v>
      </c>
      <c r="I7595" s="196" t="s">
        <v>8</v>
      </c>
      <c r="J7595" s="196" t="s">
        <v>595</v>
      </c>
      <c r="K7595" s="197">
        <v>0.4</v>
      </c>
      <c r="L7595" s="196" t="s">
        <v>7746</v>
      </c>
      <c r="M7595"/>
    </row>
    <row r="7596" spans="1:13" ht="13.5" hidden="1" x14ac:dyDescent="0.25">
      <c r="A7596" s="196" t="s">
        <v>3608</v>
      </c>
      <c r="B7596" s="196" t="s">
        <v>7119</v>
      </c>
      <c r="C7596" s="196" t="s">
        <v>7397</v>
      </c>
      <c r="D7596" s="196" t="s">
        <v>7398</v>
      </c>
      <c r="E7596" s="197" t="s">
        <v>11</v>
      </c>
      <c r="F7596" s="196" t="s">
        <v>11</v>
      </c>
      <c r="G7596" s="196">
        <v>95358</v>
      </c>
      <c r="H7596" s="196" t="s">
        <v>7883</v>
      </c>
      <c r="I7596" s="196" t="s">
        <v>8</v>
      </c>
      <c r="J7596" s="196" t="s">
        <v>62</v>
      </c>
      <c r="K7596" s="197">
        <v>0.4</v>
      </c>
      <c r="L7596" s="196" t="s">
        <v>7746</v>
      </c>
      <c r="M7596"/>
    </row>
    <row r="7597" spans="1:13" ht="13.5" hidden="1" x14ac:dyDescent="0.25">
      <c r="A7597" s="196" t="s">
        <v>3608</v>
      </c>
      <c r="B7597" s="196" t="s">
        <v>7119</v>
      </c>
      <c r="C7597" s="196" t="s">
        <v>7397</v>
      </c>
      <c r="D7597" s="196" t="s">
        <v>7398</v>
      </c>
      <c r="E7597" s="197" t="s">
        <v>11</v>
      </c>
      <c r="F7597" s="196" t="s">
        <v>11</v>
      </c>
      <c r="G7597" s="196">
        <v>95359</v>
      </c>
      <c r="H7597" s="196" t="s">
        <v>7884</v>
      </c>
      <c r="I7597" s="196" t="s">
        <v>8</v>
      </c>
      <c r="J7597" s="196" t="s">
        <v>62</v>
      </c>
      <c r="K7597" s="197">
        <v>0.41</v>
      </c>
      <c r="L7597" s="196" t="s">
        <v>7746</v>
      </c>
      <c r="M7597"/>
    </row>
    <row r="7598" spans="1:13" ht="13.5" hidden="1" x14ac:dyDescent="0.25">
      <c r="A7598" s="196" t="s">
        <v>3608</v>
      </c>
      <c r="B7598" s="196" t="s">
        <v>7119</v>
      </c>
      <c r="C7598" s="196" t="s">
        <v>7397</v>
      </c>
      <c r="D7598" s="196" t="s">
        <v>7398</v>
      </c>
      <c r="E7598" s="197" t="s">
        <v>11</v>
      </c>
      <c r="F7598" s="196" t="s">
        <v>11</v>
      </c>
      <c r="G7598" s="196">
        <v>95360</v>
      </c>
      <c r="H7598" s="196" t="s">
        <v>7885</v>
      </c>
      <c r="I7598" s="196" t="s">
        <v>8</v>
      </c>
      <c r="J7598" s="196" t="s">
        <v>62</v>
      </c>
      <c r="K7598" s="197">
        <v>0.32</v>
      </c>
      <c r="L7598" s="196" t="s">
        <v>7746</v>
      </c>
      <c r="M7598"/>
    </row>
    <row r="7599" spans="1:13" ht="13.5" hidden="1" x14ac:dyDescent="0.25">
      <c r="A7599" s="196" t="s">
        <v>3608</v>
      </c>
      <c r="B7599" s="196" t="s">
        <v>7119</v>
      </c>
      <c r="C7599" s="196" t="s">
        <v>7397</v>
      </c>
      <c r="D7599" s="196" t="s">
        <v>7398</v>
      </c>
      <c r="E7599" s="197" t="s">
        <v>11</v>
      </c>
      <c r="F7599" s="196" t="s">
        <v>11</v>
      </c>
      <c r="G7599" s="196">
        <v>95361</v>
      </c>
      <c r="H7599" s="196" t="s">
        <v>7886</v>
      </c>
      <c r="I7599" s="196" t="s">
        <v>8</v>
      </c>
      <c r="J7599" s="196" t="s">
        <v>62</v>
      </c>
      <c r="K7599" s="197">
        <v>0.2</v>
      </c>
      <c r="L7599" s="196" t="s">
        <v>7746</v>
      </c>
      <c r="M7599"/>
    </row>
    <row r="7600" spans="1:13" ht="13.5" hidden="1" x14ac:dyDescent="0.25">
      <c r="A7600" s="196" t="s">
        <v>3608</v>
      </c>
      <c r="B7600" s="196" t="s">
        <v>7119</v>
      </c>
      <c r="C7600" s="196" t="s">
        <v>7397</v>
      </c>
      <c r="D7600" s="196" t="s">
        <v>7398</v>
      </c>
      <c r="E7600" s="197" t="s">
        <v>11</v>
      </c>
      <c r="F7600" s="196" t="s">
        <v>11</v>
      </c>
      <c r="G7600" s="196">
        <v>95362</v>
      </c>
      <c r="H7600" s="196" t="s">
        <v>7887</v>
      </c>
      <c r="I7600" s="196" t="s">
        <v>8</v>
      </c>
      <c r="J7600" s="196" t="s">
        <v>62</v>
      </c>
      <c r="K7600" s="197">
        <v>0.3</v>
      </c>
      <c r="L7600" s="196" t="s">
        <v>7746</v>
      </c>
      <c r="M7600"/>
    </row>
    <row r="7601" spans="1:13" ht="13.5" hidden="1" x14ac:dyDescent="0.25">
      <c r="A7601" s="196" t="s">
        <v>3608</v>
      </c>
      <c r="B7601" s="196" t="s">
        <v>7119</v>
      </c>
      <c r="C7601" s="196" t="s">
        <v>7397</v>
      </c>
      <c r="D7601" s="196" t="s">
        <v>7398</v>
      </c>
      <c r="E7601" s="197" t="s">
        <v>11</v>
      </c>
      <c r="F7601" s="196" t="s">
        <v>11</v>
      </c>
      <c r="G7601" s="196">
        <v>95363</v>
      </c>
      <c r="H7601" s="196" t="s">
        <v>7888</v>
      </c>
      <c r="I7601" s="196" t="s">
        <v>8</v>
      </c>
      <c r="J7601" s="196" t="s">
        <v>62</v>
      </c>
      <c r="K7601" s="197">
        <v>0.3</v>
      </c>
      <c r="L7601" s="196" t="s">
        <v>7746</v>
      </c>
      <c r="M7601"/>
    </row>
    <row r="7602" spans="1:13" ht="13.5" hidden="1" x14ac:dyDescent="0.25">
      <c r="A7602" s="196" t="s">
        <v>3608</v>
      </c>
      <c r="B7602" s="196" t="s">
        <v>7119</v>
      </c>
      <c r="C7602" s="196" t="s">
        <v>7397</v>
      </c>
      <c r="D7602" s="196" t="s">
        <v>7398</v>
      </c>
      <c r="E7602" s="197" t="s">
        <v>11</v>
      </c>
      <c r="F7602" s="196" t="s">
        <v>11</v>
      </c>
      <c r="G7602" s="196">
        <v>95364</v>
      </c>
      <c r="H7602" s="196" t="s">
        <v>7889</v>
      </c>
      <c r="I7602" s="196" t="s">
        <v>8</v>
      </c>
      <c r="J7602" s="196" t="s">
        <v>62</v>
      </c>
      <c r="K7602" s="197">
        <v>0.21</v>
      </c>
      <c r="L7602" s="196" t="s">
        <v>7746</v>
      </c>
      <c r="M7602"/>
    </row>
    <row r="7603" spans="1:13" ht="13.5" hidden="1" x14ac:dyDescent="0.25">
      <c r="A7603" s="196" t="s">
        <v>3608</v>
      </c>
      <c r="B7603" s="196" t="s">
        <v>7119</v>
      </c>
      <c r="C7603" s="196" t="s">
        <v>7397</v>
      </c>
      <c r="D7603" s="196" t="s">
        <v>7398</v>
      </c>
      <c r="E7603" s="197" t="s">
        <v>11</v>
      </c>
      <c r="F7603" s="196" t="s">
        <v>11</v>
      </c>
      <c r="G7603" s="196">
        <v>95365</v>
      </c>
      <c r="H7603" s="196" t="s">
        <v>7890</v>
      </c>
      <c r="I7603" s="196" t="s">
        <v>8</v>
      </c>
      <c r="J7603" s="196" t="s">
        <v>62</v>
      </c>
      <c r="K7603" s="197">
        <v>0.21</v>
      </c>
      <c r="L7603" s="196" t="s">
        <v>7746</v>
      </c>
      <c r="M7603"/>
    </row>
    <row r="7604" spans="1:13" ht="13.5" hidden="1" x14ac:dyDescent="0.25">
      <c r="A7604" s="196" t="s">
        <v>3608</v>
      </c>
      <c r="B7604" s="196" t="s">
        <v>7119</v>
      </c>
      <c r="C7604" s="196" t="s">
        <v>7397</v>
      </c>
      <c r="D7604" s="196" t="s">
        <v>7398</v>
      </c>
      <c r="E7604" s="197" t="s">
        <v>11</v>
      </c>
      <c r="F7604" s="196" t="s">
        <v>11</v>
      </c>
      <c r="G7604" s="196">
        <v>95366</v>
      </c>
      <c r="H7604" s="196" t="s">
        <v>7891</v>
      </c>
      <c r="I7604" s="196" t="s">
        <v>8</v>
      </c>
      <c r="J7604" s="196" t="s">
        <v>62</v>
      </c>
      <c r="K7604" s="197">
        <v>0.22</v>
      </c>
      <c r="L7604" s="196" t="s">
        <v>7746</v>
      </c>
      <c r="M7604"/>
    </row>
    <row r="7605" spans="1:13" ht="13.5" hidden="1" x14ac:dyDescent="0.25">
      <c r="A7605" s="196" t="s">
        <v>3608</v>
      </c>
      <c r="B7605" s="196" t="s">
        <v>7119</v>
      </c>
      <c r="C7605" s="196" t="s">
        <v>7397</v>
      </c>
      <c r="D7605" s="196" t="s">
        <v>7398</v>
      </c>
      <c r="E7605" s="197" t="s">
        <v>11</v>
      </c>
      <c r="F7605" s="196" t="s">
        <v>11</v>
      </c>
      <c r="G7605" s="196">
        <v>95367</v>
      </c>
      <c r="H7605" s="196" t="s">
        <v>7892</v>
      </c>
      <c r="I7605" s="196" t="s">
        <v>8</v>
      </c>
      <c r="J7605" s="196" t="s">
        <v>62</v>
      </c>
      <c r="K7605" s="197">
        <v>0.3</v>
      </c>
      <c r="L7605" s="196" t="s">
        <v>7746</v>
      </c>
      <c r="M7605"/>
    </row>
    <row r="7606" spans="1:13" ht="13.5" hidden="1" x14ac:dyDescent="0.25">
      <c r="A7606" s="196" t="s">
        <v>3608</v>
      </c>
      <c r="B7606" s="196" t="s">
        <v>7119</v>
      </c>
      <c r="C7606" s="196" t="s">
        <v>7397</v>
      </c>
      <c r="D7606" s="196" t="s">
        <v>7398</v>
      </c>
      <c r="E7606" s="197" t="s">
        <v>11</v>
      </c>
      <c r="F7606" s="196" t="s">
        <v>11</v>
      </c>
      <c r="G7606" s="196">
        <v>95368</v>
      </c>
      <c r="H7606" s="196" t="s">
        <v>7893</v>
      </c>
      <c r="I7606" s="196" t="s">
        <v>8</v>
      </c>
      <c r="J7606" s="196" t="s">
        <v>62</v>
      </c>
      <c r="K7606" s="197">
        <v>0.22</v>
      </c>
      <c r="L7606" s="196" t="s">
        <v>7746</v>
      </c>
      <c r="M7606"/>
    </row>
    <row r="7607" spans="1:13" ht="13.5" hidden="1" x14ac:dyDescent="0.25">
      <c r="A7607" s="196" t="s">
        <v>3608</v>
      </c>
      <c r="B7607" s="196" t="s">
        <v>7119</v>
      </c>
      <c r="C7607" s="196" t="s">
        <v>7397</v>
      </c>
      <c r="D7607" s="196" t="s">
        <v>7398</v>
      </c>
      <c r="E7607" s="197" t="s">
        <v>11</v>
      </c>
      <c r="F7607" s="196" t="s">
        <v>11</v>
      </c>
      <c r="G7607" s="196">
        <v>95369</v>
      </c>
      <c r="H7607" s="196" t="s">
        <v>7894</v>
      </c>
      <c r="I7607" s="196" t="s">
        <v>8</v>
      </c>
      <c r="J7607" s="196" t="s">
        <v>62</v>
      </c>
      <c r="K7607" s="197">
        <v>0.23</v>
      </c>
      <c r="L7607" s="196" t="s">
        <v>7746</v>
      </c>
      <c r="M7607"/>
    </row>
    <row r="7608" spans="1:13" ht="13.5" hidden="1" x14ac:dyDescent="0.25">
      <c r="A7608" s="196" t="s">
        <v>3608</v>
      </c>
      <c r="B7608" s="196" t="s">
        <v>7119</v>
      </c>
      <c r="C7608" s="196" t="s">
        <v>7397</v>
      </c>
      <c r="D7608" s="196" t="s">
        <v>7398</v>
      </c>
      <c r="E7608" s="197" t="s">
        <v>11</v>
      </c>
      <c r="F7608" s="196" t="s">
        <v>11</v>
      </c>
      <c r="G7608" s="196">
        <v>95370</v>
      </c>
      <c r="H7608" s="196" t="s">
        <v>7895</v>
      </c>
      <c r="I7608" s="196" t="s">
        <v>8</v>
      </c>
      <c r="J7608" s="196" t="s">
        <v>62</v>
      </c>
      <c r="K7608" s="197">
        <v>0.41</v>
      </c>
      <c r="L7608" s="196" t="s">
        <v>7746</v>
      </c>
      <c r="M7608"/>
    </row>
    <row r="7609" spans="1:13" ht="13.5" hidden="1" x14ac:dyDescent="0.25">
      <c r="A7609" s="196" t="s">
        <v>3608</v>
      </c>
      <c r="B7609" s="196" t="s">
        <v>7119</v>
      </c>
      <c r="C7609" s="196" t="s">
        <v>7397</v>
      </c>
      <c r="D7609" s="196" t="s">
        <v>7398</v>
      </c>
      <c r="E7609" s="197" t="s">
        <v>11</v>
      </c>
      <c r="F7609" s="196" t="s">
        <v>11</v>
      </c>
      <c r="G7609" s="196">
        <v>95371</v>
      </c>
      <c r="H7609" s="196" t="s">
        <v>7896</v>
      </c>
      <c r="I7609" s="196" t="s">
        <v>8</v>
      </c>
      <c r="J7609" s="196" t="s">
        <v>595</v>
      </c>
      <c r="K7609" s="197">
        <v>0.6</v>
      </c>
      <c r="L7609" s="196" t="s">
        <v>7746</v>
      </c>
      <c r="M7609"/>
    </row>
    <row r="7610" spans="1:13" ht="13.5" hidden="1" x14ac:dyDescent="0.25">
      <c r="A7610" s="196" t="s">
        <v>3608</v>
      </c>
      <c r="B7610" s="196" t="s">
        <v>7119</v>
      </c>
      <c r="C7610" s="196" t="s">
        <v>7397</v>
      </c>
      <c r="D7610" s="196" t="s">
        <v>7398</v>
      </c>
      <c r="E7610" s="197" t="s">
        <v>11</v>
      </c>
      <c r="F7610" s="196" t="s">
        <v>11</v>
      </c>
      <c r="G7610" s="196">
        <v>95372</v>
      </c>
      <c r="H7610" s="196" t="s">
        <v>7897</v>
      </c>
      <c r="I7610" s="196" t="s">
        <v>8</v>
      </c>
      <c r="J7610" s="196" t="s">
        <v>595</v>
      </c>
      <c r="K7610" s="197">
        <v>0.42</v>
      </c>
      <c r="L7610" s="196" t="s">
        <v>7746</v>
      </c>
      <c r="M7610"/>
    </row>
    <row r="7611" spans="1:13" ht="13.5" hidden="1" x14ac:dyDescent="0.25">
      <c r="A7611" s="196" t="s">
        <v>3608</v>
      </c>
      <c r="B7611" s="196" t="s">
        <v>7119</v>
      </c>
      <c r="C7611" s="196" t="s">
        <v>7397</v>
      </c>
      <c r="D7611" s="196" t="s">
        <v>7398</v>
      </c>
      <c r="E7611" s="197" t="s">
        <v>11</v>
      </c>
      <c r="F7611" s="196" t="s">
        <v>11</v>
      </c>
      <c r="G7611" s="196">
        <v>95373</v>
      </c>
      <c r="H7611" s="196" t="s">
        <v>7898</v>
      </c>
      <c r="I7611" s="196" t="s">
        <v>8</v>
      </c>
      <c r="J7611" s="196" t="s">
        <v>62</v>
      </c>
      <c r="K7611" s="197">
        <v>0.39</v>
      </c>
      <c r="L7611" s="196" t="s">
        <v>7746</v>
      </c>
      <c r="M7611"/>
    </row>
    <row r="7612" spans="1:13" ht="13.5" hidden="1" x14ac:dyDescent="0.25">
      <c r="A7612" s="196" t="s">
        <v>3608</v>
      </c>
      <c r="B7612" s="196" t="s">
        <v>7119</v>
      </c>
      <c r="C7612" s="196" t="s">
        <v>7397</v>
      </c>
      <c r="D7612" s="196" t="s">
        <v>7398</v>
      </c>
      <c r="E7612" s="197" t="s">
        <v>11</v>
      </c>
      <c r="F7612" s="196" t="s">
        <v>11</v>
      </c>
      <c r="G7612" s="196">
        <v>95374</v>
      </c>
      <c r="H7612" s="196" t="s">
        <v>7899</v>
      </c>
      <c r="I7612" s="196" t="s">
        <v>8</v>
      </c>
      <c r="J7612" s="196" t="s">
        <v>62</v>
      </c>
      <c r="K7612" s="197">
        <v>0.42</v>
      </c>
      <c r="L7612" s="196" t="s">
        <v>7746</v>
      </c>
      <c r="M7612"/>
    </row>
    <row r="7613" spans="1:13" ht="13.5" hidden="1" x14ac:dyDescent="0.25">
      <c r="A7613" s="196" t="s">
        <v>3608</v>
      </c>
      <c r="B7613" s="196" t="s">
        <v>7119</v>
      </c>
      <c r="C7613" s="196" t="s">
        <v>7397</v>
      </c>
      <c r="D7613" s="196" t="s">
        <v>7398</v>
      </c>
      <c r="E7613" s="197" t="s">
        <v>11</v>
      </c>
      <c r="F7613" s="196" t="s">
        <v>11</v>
      </c>
      <c r="G7613" s="196">
        <v>95375</v>
      </c>
      <c r="H7613" s="196" t="s">
        <v>7900</v>
      </c>
      <c r="I7613" s="196" t="s">
        <v>8</v>
      </c>
      <c r="J7613" s="196" t="s">
        <v>62</v>
      </c>
      <c r="K7613" s="197">
        <v>0.51</v>
      </c>
      <c r="L7613" s="196" t="s">
        <v>7746</v>
      </c>
      <c r="M7613"/>
    </row>
    <row r="7614" spans="1:13" ht="13.5" hidden="1" x14ac:dyDescent="0.25">
      <c r="A7614" s="196" t="s">
        <v>3608</v>
      </c>
      <c r="B7614" s="196" t="s">
        <v>7119</v>
      </c>
      <c r="C7614" s="196" t="s">
        <v>7397</v>
      </c>
      <c r="D7614" s="196" t="s">
        <v>7398</v>
      </c>
      <c r="E7614" s="197" t="s">
        <v>11</v>
      </c>
      <c r="F7614" s="196" t="s">
        <v>11</v>
      </c>
      <c r="G7614" s="196">
        <v>95376</v>
      </c>
      <c r="H7614" s="196" t="s">
        <v>7901</v>
      </c>
      <c r="I7614" s="196" t="s">
        <v>8</v>
      </c>
      <c r="J7614" s="196" t="s">
        <v>62</v>
      </c>
      <c r="K7614" s="197">
        <v>0.14000000000000001</v>
      </c>
      <c r="L7614" s="196" t="s">
        <v>7746</v>
      </c>
      <c r="M7614"/>
    </row>
    <row r="7615" spans="1:13" ht="13.5" hidden="1" x14ac:dyDescent="0.25">
      <c r="A7615" s="196" t="s">
        <v>3608</v>
      </c>
      <c r="B7615" s="196" t="s">
        <v>7119</v>
      </c>
      <c r="C7615" s="196" t="s">
        <v>7397</v>
      </c>
      <c r="D7615" s="196" t="s">
        <v>7398</v>
      </c>
      <c r="E7615" s="197" t="s">
        <v>11</v>
      </c>
      <c r="F7615" s="196" t="s">
        <v>11</v>
      </c>
      <c r="G7615" s="196">
        <v>95377</v>
      </c>
      <c r="H7615" s="196" t="s">
        <v>7902</v>
      </c>
      <c r="I7615" s="196" t="s">
        <v>8</v>
      </c>
      <c r="J7615" s="196" t="s">
        <v>62</v>
      </c>
      <c r="K7615" s="197">
        <v>0.33</v>
      </c>
      <c r="L7615" s="196" t="s">
        <v>7746</v>
      </c>
      <c r="M7615"/>
    </row>
    <row r="7616" spans="1:13" ht="13.5" hidden="1" x14ac:dyDescent="0.25">
      <c r="A7616" s="196" t="s">
        <v>3608</v>
      </c>
      <c r="B7616" s="196" t="s">
        <v>7119</v>
      </c>
      <c r="C7616" s="196" t="s">
        <v>7397</v>
      </c>
      <c r="D7616" s="196" t="s">
        <v>7398</v>
      </c>
      <c r="E7616" s="197" t="s">
        <v>11</v>
      </c>
      <c r="F7616" s="196" t="s">
        <v>11</v>
      </c>
      <c r="G7616" s="196">
        <v>95378</v>
      </c>
      <c r="H7616" s="196" t="s">
        <v>7903</v>
      </c>
      <c r="I7616" s="196" t="s">
        <v>8</v>
      </c>
      <c r="J7616" s="196" t="s">
        <v>595</v>
      </c>
      <c r="K7616" s="197">
        <v>0.5</v>
      </c>
      <c r="L7616" s="196" t="s">
        <v>7746</v>
      </c>
      <c r="M7616"/>
    </row>
    <row r="7617" spans="1:13" ht="13.5" hidden="1" x14ac:dyDescent="0.25">
      <c r="A7617" s="196" t="s">
        <v>3608</v>
      </c>
      <c r="B7617" s="196" t="s">
        <v>7119</v>
      </c>
      <c r="C7617" s="196" t="s">
        <v>7397</v>
      </c>
      <c r="D7617" s="196" t="s">
        <v>7398</v>
      </c>
      <c r="E7617" s="197" t="s">
        <v>11</v>
      </c>
      <c r="F7617" s="196" t="s">
        <v>11</v>
      </c>
      <c r="G7617" s="196">
        <v>95379</v>
      </c>
      <c r="H7617" s="196" t="s">
        <v>7904</v>
      </c>
      <c r="I7617" s="196" t="s">
        <v>8</v>
      </c>
      <c r="J7617" s="196" t="s">
        <v>595</v>
      </c>
      <c r="K7617" s="197">
        <v>0.36</v>
      </c>
      <c r="L7617" s="196" t="s">
        <v>7746</v>
      </c>
      <c r="M7617"/>
    </row>
    <row r="7618" spans="1:13" ht="13.5" hidden="1" x14ac:dyDescent="0.25">
      <c r="A7618" s="196" t="s">
        <v>3608</v>
      </c>
      <c r="B7618" s="196" t="s">
        <v>7119</v>
      </c>
      <c r="C7618" s="196" t="s">
        <v>7397</v>
      </c>
      <c r="D7618" s="196" t="s">
        <v>7398</v>
      </c>
      <c r="E7618" s="197" t="s">
        <v>11</v>
      </c>
      <c r="F7618" s="196" t="s">
        <v>11</v>
      </c>
      <c r="G7618" s="196">
        <v>95380</v>
      </c>
      <c r="H7618" s="196" t="s">
        <v>7905</v>
      </c>
      <c r="I7618" s="196" t="s">
        <v>8</v>
      </c>
      <c r="J7618" s="196" t="s">
        <v>62</v>
      </c>
      <c r="K7618" s="197">
        <v>0.39</v>
      </c>
      <c r="L7618" s="196" t="s">
        <v>7746</v>
      </c>
      <c r="M7618"/>
    </row>
    <row r="7619" spans="1:13" ht="13.5" hidden="1" x14ac:dyDescent="0.25">
      <c r="A7619" s="196" t="s">
        <v>3608</v>
      </c>
      <c r="B7619" s="196" t="s">
        <v>7119</v>
      </c>
      <c r="C7619" s="196" t="s">
        <v>7397</v>
      </c>
      <c r="D7619" s="196" t="s">
        <v>7398</v>
      </c>
      <c r="E7619" s="197" t="s">
        <v>11</v>
      </c>
      <c r="F7619" s="196" t="s">
        <v>11</v>
      </c>
      <c r="G7619" s="196">
        <v>95383</v>
      </c>
      <c r="H7619" s="196" t="s">
        <v>7906</v>
      </c>
      <c r="I7619" s="196" t="s">
        <v>8</v>
      </c>
      <c r="J7619" s="196" t="s">
        <v>62</v>
      </c>
      <c r="K7619" s="197">
        <v>0.55000000000000004</v>
      </c>
      <c r="L7619" s="196" t="s">
        <v>7746</v>
      </c>
      <c r="M7619"/>
    </row>
    <row r="7620" spans="1:13" ht="13.5" hidden="1" x14ac:dyDescent="0.25">
      <c r="A7620" s="196" t="s">
        <v>3608</v>
      </c>
      <c r="B7620" s="196" t="s">
        <v>7119</v>
      </c>
      <c r="C7620" s="196" t="s">
        <v>7397</v>
      </c>
      <c r="D7620" s="196" t="s">
        <v>7398</v>
      </c>
      <c r="E7620" s="197" t="s">
        <v>11</v>
      </c>
      <c r="F7620" s="196" t="s">
        <v>11</v>
      </c>
      <c r="G7620" s="196">
        <v>95384</v>
      </c>
      <c r="H7620" s="196" t="s">
        <v>7907</v>
      </c>
      <c r="I7620" s="196" t="s">
        <v>8</v>
      </c>
      <c r="J7620" s="196" t="s">
        <v>62</v>
      </c>
      <c r="K7620" s="197">
        <v>0.35</v>
      </c>
      <c r="L7620" s="196" t="s">
        <v>7746</v>
      </c>
      <c r="M7620"/>
    </row>
    <row r="7621" spans="1:13" ht="13.5" hidden="1" x14ac:dyDescent="0.25">
      <c r="A7621" s="196" t="s">
        <v>3608</v>
      </c>
      <c r="B7621" s="196" t="s">
        <v>7119</v>
      </c>
      <c r="C7621" s="196" t="s">
        <v>7397</v>
      </c>
      <c r="D7621" s="196" t="s">
        <v>7398</v>
      </c>
      <c r="E7621" s="197" t="s">
        <v>11</v>
      </c>
      <c r="F7621" s="196" t="s">
        <v>11</v>
      </c>
      <c r="G7621" s="196">
        <v>95385</v>
      </c>
      <c r="H7621" s="196" t="s">
        <v>7908</v>
      </c>
      <c r="I7621" s="196" t="s">
        <v>8</v>
      </c>
      <c r="J7621" s="196" t="s">
        <v>62</v>
      </c>
      <c r="K7621" s="197">
        <v>0.32</v>
      </c>
      <c r="L7621" s="196" t="s">
        <v>7746</v>
      </c>
      <c r="M7621"/>
    </row>
    <row r="7622" spans="1:13" ht="13.5" hidden="1" x14ac:dyDescent="0.25">
      <c r="A7622" s="196" t="s">
        <v>3608</v>
      </c>
      <c r="B7622" s="196" t="s">
        <v>7119</v>
      </c>
      <c r="C7622" s="196" t="s">
        <v>7397</v>
      </c>
      <c r="D7622" s="196" t="s">
        <v>7398</v>
      </c>
      <c r="E7622" s="197" t="s">
        <v>11</v>
      </c>
      <c r="F7622" s="196" t="s">
        <v>11</v>
      </c>
      <c r="G7622" s="196">
        <v>95386</v>
      </c>
      <c r="H7622" s="196" t="s">
        <v>7909</v>
      </c>
      <c r="I7622" s="196" t="s">
        <v>8</v>
      </c>
      <c r="J7622" s="196" t="s">
        <v>62</v>
      </c>
      <c r="K7622" s="197">
        <v>0.32</v>
      </c>
      <c r="L7622" s="196" t="s">
        <v>7746</v>
      </c>
      <c r="M7622"/>
    </row>
    <row r="7623" spans="1:13" ht="13.5" hidden="1" x14ac:dyDescent="0.25">
      <c r="A7623" s="196" t="s">
        <v>3608</v>
      </c>
      <c r="B7623" s="196" t="s">
        <v>7119</v>
      </c>
      <c r="C7623" s="196" t="s">
        <v>7397</v>
      </c>
      <c r="D7623" s="196" t="s">
        <v>7398</v>
      </c>
      <c r="E7623" s="197" t="s">
        <v>11</v>
      </c>
      <c r="F7623" s="196" t="s">
        <v>11</v>
      </c>
      <c r="G7623" s="196">
        <v>95387</v>
      </c>
      <c r="H7623" s="196" t="s">
        <v>7910</v>
      </c>
      <c r="I7623" s="196" t="s">
        <v>8</v>
      </c>
      <c r="J7623" s="196" t="s">
        <v>62</v>
      </c>
      <c r="K7623" s="197">
        <v>0.34</v>
      </c>
      <c r="L7623" s="196" t="s">
        <v>7746</v>
      </c>
      <c r="M7623"/>
    </row>
    <row r="7624" spans="1:13" ht="13.5" hidden="1" x14ac:dyDescent="0.25">
      <c r="A7624" s="196" t="s">
        <v>3608</v>
      </c>
      <c r="B7624" s="196" t="s">
        <v>7119</v>
      </c>
      <c r="C7624" s="196" t="s">
        <v>7397</v>
      </c>
      <c r="D7624" s="196" t="s">
        <v>7398</v>
      </c>
      <c r="E7624" s="197" t="s">
        <v>11</v>
      </c>
      <c r="F7624" s="196" t="s">
        <v>11</v>
      </c>
      <c r="G7624" s="196">
        <v>95389</v>
      </c>
      <c r="H7624" s="196" t="s">
        <v>7911</v>
      </c>
      <c r="I7624" s="196" t="s">
        <v>8</v>
      </c>
      <c r="J7624" s="196" t="s">
        <v>62</v>
      </c>
      <c r="K7624" s="197">
        <v>0.19</v>
      </c>
      <c r="L7624" s="196" t="s">
        <v>7746</v>
      </c>
      <c r="M7624"/>
    </row>
    <row r="7625" spans="1:13" ht="13.5" hidden="1" x14ac:dyDescent="0.25">
      <c r="A7625" s="196" t="s">
        <v>3608</v>
      </c>
      <c r="B7625" s="196" t="s">
        <v>7119</v>
      </c>
      <c r="C7625" s="196" t="s">
        <v>7397</v>
      </c>
      <c r="D7625" s="196" t="s">
        <v>7398</v>
      </c>
      <c r="E7625" s="197" t="s">
        <v>11</v>
      </c>
      <c r="F7625" s="196" t="s">
        <v>11</v>
      </c>
      <c r="G7625" s="196">
        <v>95390</v>
      </c>
      <c r="H7625" s="196" t="s">
        <v>7912</v>
      </c>
      <c r="I7625" s="196" t="s">
        <v>8</v>
      </c>
      <c r="J7625" s="196" t="s">
        <v>62</v>
      </c>
      <c r="K7625" s="197">
        <v>0.12</v>
      </c>
      <c r="L7625" s="196" t="s">
        <v>7746</v>
      </c>
      <c r="M7625"/>
    </row>
    <row r="7626" spans="1:13" ht="13.5" hidden="1" x14ac:dyDescent="0.25">
      <c r="A7626" s="196" t="s">
        <v>3608</v>
      </c>
      <c r="B7626" s="196" t="s">
        <v>7119</v>
      </c>
      <c r="C7626" s="196" t="s">
        <v>7397</v>
      </c>
      <c r="D7626" s="196" t="s">
        <v>7398</v>
      </c>
      <c r="E7626" s="197" t="s">
        <v>11</v>
      </c>
      <c r="F7626" s="196" t="s">
        <v>11</v>
      </c>
      <c r="G7626" s="196">
        <v>95392</v>
      </c>
      <c r="H7626" s="196" t="s">
        <v>7913</v>
      </c>
      <c r="I7626" s="196" t="s">
        <v>8</v>
      </c>
      <c r="J7626" s="196" t="s">
        <v>595</v>
      </c>
      <c r="K7626" s="197">
        <v>0.21</v>
      </c>
      <c r="L7626" s="196" t="s">
        <v>7746</v>
      </c>
      <c r="M7626"/>
    </row>
    <row r="7627" spans="1:13" ht="13.5" hidden="1" x14ac:dyDescent="0.25">
      <c r="A7627" s="196" t="s">
        <v>3608</v>
      </c>
      <c r="B7627" s="196" t="s">
        <v>7119</v>
      </c>
      <c r="C7627" s="196" t="s">
        <v>7397</v>
      </c>
      <c r="D7627" s="196" t="s">
        <v>7398</v>
      </c>
      <c r="E7627" s="197" t="s">
        <v>11</v>
      </c>
      <c r="F7627" s="196" t="s">
        <v>11</v>
      </c>
      <c r="G7627" s="196">
        <v>95393</v>
      </c>
      <c r="H7627" s="196" t="s">
        <v>7914</v>
      </c>
      <c r="I7627" s="196" t="s">
        <v>8</v>
      </c>
      <c r="J7627" s="196" t="s">
        <v>62</v>
      </c>
      <c r="K7627" s="197">
        <v>0.91</v>
      </c>
      <c r="L7627" s="196" t="s">
        <v>7746</v>
      </c>
      <c r="M7627"/>
    </row>
    <row r="7628" spans="1:13" ht="13.5" hidden="1" x14ac:dyDescent="0.25">
      <c r="A7628" s="196" t="s">
        <v>3608</v>
      </c>
      <c r="B7628" s="196" t="s">
        <v>7119</v>
      </c>
      <c r="C7628" s="196" t="s">
        <v>7397</v>
      </c>
      <c r="D7628" s="196" t="s">
        <v>7398</v>
      </c>
      <c r="E7628" s="197" t="s">
        <v>11</v>
      </c>
      <c r="F7628" s="196" t="s">
        <v>11</v>
      </c>
      <c r="G7628" s="196">
        <v>95394</v>
      </c>
      <c r="H7628" s="196" t="s">
        <v>7915</v>
      </c>
      <c r="I7628" s="196" t="s">
        <v>8</v>
      </c>
      <c r="J7628" s="196" t="s">
        <v>62</v>
      </c>
      <c r="K7628" s="197">
        <v>1.08</v>
      </c>
      <c r="L7628" s="196" t="s">
        <v>7746</v>
      </c>
      <c r="M7628"/>
    </row>
    <row r="7629" spans="1:13" ht="13.5" hidden="1" x14ac:dyDescent="0.25">
      <c r="A7629" s="196" t="s">
        <v>3608</v>
      </c>
      <c r="B7629" s="196" t="s">
        <v>7119</v>
      </c>
      <c r="C7629" s="196" t="s">
        <v>7397</v>
      </c>
      <c r="D7629" s="196" t="s">
        <v>7398</v>
      </c>
      <c r="E7629" s="197" t="s">
        <v>11</v>
      </c>
      <c r="F7629" s="196" t="s">
        <v>11</v>
      </c>
      <c r="G7629" s="196">
        <v>95395</v>
      </c>
      <c r="H7629" s="196" t="s">
        <v>7916</v>
      </c>
      <c r="I7629" s="196" t="s">
        <v>8</v>
      </c>
      <c r="J7629" s="196" t="s">
        <v>62</v>
      </c>
      <c r="K7629" s="197">
        <v>1.1399999999999999</v>
      </c>
      <c r="L7629" s="196" t="s">
        <v>7746</v>
      </c>
      <c r="M7629"/>
    </row>
    <row r="7630" spans="1:13" ht="13.5" hidden="1" x14ac:dyDescent="0.25">
      <c r="A7630" s="196" t="s">
        <v>3608</v>
      </c>
      <c r="B7630" s="196" t="s">
        <v>7119</v>
      </c>
      <c r="C7630" s="196" t="s">
        <v>7397</v>
      </c>
      <c r="D7630" s="196" t="s">
        <v>7398</v>
      </c>
      <c r="E7630" s="197" t="s">
        <v>11</v>
      </c>
      <c r="F7630" s="196" t="s">
        <v>11</v>
      </c>
      <c r="G7630" s="196">
        <v>95396</v>
      </c>
      <c r="H7630" s="196" t="s">
        <v>7917</v>
      </c>
      <c r="I7630" s="196" t="s">
        <v>8</v>
      </c>
      <c r="J7630" s="196" t="s">
        <v>62</v>
      </c>
      <c r="K7630" s="197">
        <v>1.22</v>
      </c>
      <c r="L7630" s="196" t="s">
        <v>7746</v>
      </c>
      <c r="M7630"/>
    </row>
    <row r="7631" spans="1:13" ht="13.5" hidden="1" x14ac:dyDescent="0.25">
      <c r="A7631" s="196" t="s">
        <v>3608</v>
      </c>
      <c r="B7631" s="196" t="s">
        <v>7119</v>
      </c>
      <c r="C7631" s="196" t="s">
        <v>7397</v>
      </c>
      <c r="D7631" s="196" t="s">
        <v>7398</v>
      </c>
      <c r="E7631" s="197" t="s">
        <v>11</v>
      </c>
      <c r="F7631" s="196" t="s">
        <v>11</v>
      </c>
      <c r="G7631" s="196">
        <v>95398</v>
      </c>
      <c r="H7631" s="196" t="s">
        <v>7918</v>
      </c>
      <c r="I7631" s="196" t="s">
        <v>8</v>
      </c>
      <c r="J7631" s="196" t="s">
        <v>62</v>
      </c>
      <c r="K7631" s="197">
        <v>0.18</v>
      </c>
      <c r="L7631" s="196" t="s">
        <v>7746</v>
      </c>
      <c r="M7631"/>
    </row>
    <row r="7632" spans="1:13" ht="13.5" hidden="1" x14ac:dyDescent="0.25">
      <c r="A7632" s="196" t="s">
        <v>3608</v>
      </c>
      <c r="B7632" s="196" t="s">
        <v>7119</v>
      </c>
      <c r="C7632" s="196" t="s">
        <v>7397</v>
      </c>
      <c r="D7632" s="196" t="s">
        <v>7398</v>
      </c>
      <c r="E7632" s="197" t="s">
        <v>11</v>
      </c>
      <c r="F7632" s="196" t="s">
        <v>11</v>
      </c>
      <c r="G7632" s="196">
        <v>95400</v>
      </c>
      <c r="H7632" s="196" t="s">
        <v>7919</v>
      </c>
      <c r="I7632" s="196" t="s">
        <v>8</v>
      </c>
      <c r="J7632" s="196" t="s">
        <v>62</v>
      </c>
      <c r="K7632" s="197">
        <v>0.34</v>
      </c>
      <c r="L7632" s="196" t="s">
        <v>7746</v>
      </c>
      <c r="M7632"/>
    </row>
    <row r="7633" spans="1:13" ht="13.5" hidden="1" x14ac:dyDescent="0.25">
      <c r="A7633" s="196" t="s">
        <v>3608</v>
      </c>
      <c r="B7633" s="196" t="s">
        <v>7119</v>
      </c>
      <c r="C7633" s="196" t="s">
        <v>7397</v>
      </c>
      <c r="D7633" s="196" t="s">
        <v>7398</v>
      </c>
      <c r="E7633" s="197" t="s">
        <v>11</v>
      </c>
      <c r="F7633" s="196" t="s">
        <v>11</v>
      </c>
      <c r="G7633" s="196">
        <v>95401</v>
      </c>
      <c r="H7633" s="196" t="s">
        <v>7920</v>
      </c>
      <c r="I7633" s="196" t="s">
        <v>8</v>
      </c>
      <c r="J7633" s="196" t="s">
        <v>595</v>
      </c>
      <c r="K7633" s="197">
        <v>1.1000000000000001</v>
      </c>
      <c r="L7633" s="196" t="s">
        <v>7746</v>
      </c>
      <c r="M7633"/>
    </row>
    <row r="7634" spans="1:13" ht="13.5" hidden="1" x14ac:dyDescent="0.25">
      <c r="A7634" s="196" t="s">
        <v>3608</v>
      </c>
      <c r="B7634" s="196" t="s">
        <v>7119</v>
      </c>
      <c r="C7634" s="196" t="s">
        <v>7397</v>
      </c>
      <c r="D7634" s="196" t="s">
        <v>7398</v>
      </c>
      <c r="E7634" s="197" t="s">
        <v>11</v>
      </c>
      <c r="F7634" s="196" t="s">
        <v>11</v>
      </c>
      <c r="G7634" s="196">
        <v>95402</v>
      </c>
      <c r="H7634" s="196" t="s">
        <v>7921</v>
      </c>
      <c r="I7634" s="196" t="s">
        <v>8</v>
      </c>
      <c r="J7634" s="196" t="s">
        <v>595</v>
      </c>
      <c r="K7634" s="197">
        <v>1.99</v>
      </c>
      <c r="L7634" s="196" t="s">
        <v>7746</v>
      </c>
      <c r="M7634"/>
    </row>
    <row r="7635" spans="1:13" ht="13.5" hidden="1" x14ac:dyDescent="0.25">
      <c r="A7635" s="196" t="s">
        <v>3608</v>
      </c>
      <c r="B7635" s="196" t="s">
        <v>7119</v>
      </c>
      <c r="C7635" s="196" t="s">
        <v>7397</v>
      </c>
      <c r="D7635" s="196" t="s">
        <v>7398</v>
      </c>
      <c r="E7635" s="197" t="s">
        <v>11</v>
      </c>
      <c r="F7635" s="196" t="s">
        <v>11</v>
      </c>
      <c r="G7635" s="196">
        <v>95403</v>
      </c>
      <c r="H7635" s="196" t="s">
        <v>7922</v>
      </c>
      <c r="I7635" s="196" t="s">
        <v>8</v>
      </c>
      <c r="J7635" s="196" t="s">
        <v>62</v>
      </c>
      <c r="K7635" s="197">
        <v>2.0299999999999998</v>
      </c>
      <c r="L7635" s="196" t="s">
        <v>7746</v>
      </c>
      <c r="M7635"/>
    </row>
    <row r="7636" spans="1:13" ht="13.5" hidden="1" x14ac:dyDescent="0.25">
      <c r="A7636" s="196" t="s">
        <v>3608</v>
      </c>
      <c r="B7636" s="196" t="s">
        <v>7119</v>
      </c>
      <c r="C7636" s="196" t="s">
        <v>7397</v>
      </c>
      <c r="D7636" s="196" t="s">
        <v>7398</v>
      </c>
      <c r="E7636" s="197" t="s">
        <v>11</v>
      </c>
      <c r="F7636" s="196" t="s">
        <v>11</v>
      </c>
      <c r="G7636" s="196">
        <v>95404</v>
      </c>
      <c r="H7636" s="196" t="s">
        <v>7923</v>
      </c>
      <c r="I7636" s="196" t="s">
        <v>8</v>
      </c>
      <c r="J7636" s="196" t="s">
        <v>62</v>
      </c>
      <c r="K7636" s="197">
        <v>2.84</v>
      </c>
      <c r="L7636" s="196" t="s">
        <v>7746</v>
      </c>
      <c r="M7636"/>
    </row>
    <row r="7637" spans="1:13" ht="13.5" hidden="1" x14ac:dyDescent="0.25">
      <c r="A7637" s="196" t="s">
        <v>3608</v>
      </c>
      <c r="B7637" s="196" t="s">
        <v>7119</v>
      </c>
      <c r="C7637" s="196" t="s">
        <v>7397</v>
      </c>
      <c r="D7637" s="196" t="s">
        <v>7398</v>
      </c>
      <c r="E7637" s="197" t="s">
        <v>11</v>
      </c>
      <c r="F7637" s="196" t="s">
        <v>11</v>
      </c>
      <c r="G7637" s="196">
        <v>95405</v>
      </c>
      <c r="H7637" s="196" t="s">
        <v>7924</v>
      </c>
      <c r="I7637" s="196" t="s">
        <v>8</v>
      </c>
      <c r="J7637" s="196" t="s">
        <v>62</v>
      </c>
      <c r="K7637" s="197">
        <v>1.8</v>
      </c>
      <c r="L7637" s="196" t="s">
        <v>7746</v>
      </c>
      <c r="M7637"/>
    </row>
    <row r="7638" spans="1:13" ht="13.5" hidden="1" x14ac:dyDescent="0.25">
      <c r="A7638" s="196" t="s">
        <v>3608</v>
      </c>
      <c r="B7638" s="196" t="s">
        <v>7119</v>
      </c>
      <c r="C7638" s="196" t="s">
        <v>7397</v>
      </c>
      <c r="D7638" s="196" t="s">
        <v>7398</v>
      </c>
      <c r="E7638" s="197" t="s">
        <v>11</v>
      </c>
      <c r="F7638" s="196" t="s">
        <v>11</v>
      </c>
      <c r="G7638" s="196">
        <v>95406</v>
      </c>
      <c r="H7638" s="196" t="s">
        <v>7925</v>
      </c>
      <c r="I7638" s="196" t="s">
        <v>8</v>
      </c>
      <c r="J7638" s="196" t="s">
        <v>595</v>
      </c>
      <c r="K7638" s="197">
        <v>0.7</v>
      </c>
      <c r="L7638" s="196" t="s">
        <v>7746</v>
      </c>
      <c r="M7638"/>
    </row>
    <row r="7639" spans="1:13" ht="13.5" hidden="1" x14ac:dyDescent="0.25">
      <c r="A7639" s="196" t="s">
        <v>3608</v>
      </c>
      <c r="B7639" s="196" t="s">
        <v>7119</v>
      </c>
      <c r="C7639" s="196" t="s">
        <v>7397</v>
      </c>
      <c r="D7639" s="196" t="s">
        <v>7398</v>
      </c>
      <c r="E7639" s="197" t="s">
        <v>11</v>
      </c>
      <c r="F7639" s="196" t="s">
        <v>11</v>
      </c>
      <c r="G7639" s="196">
        <v>95408</v>
      </c>
      <c r="H7639" s="196" t="s">
        <v>7926</v>
      </c>
      <c r="I7639" s="196" t="s">
        <v>7834</v>
      </c>
      <c r="J7639" s="196" t="s">
        <v>62</v>
      </c>
      <c r="K7639" s="197">
        <v>21.72</v>
      </c>
      <c r="L7639" s="196" t="s">
        <v>7746</v>
      </c>
      <c r="M7639"/>
    </row>
    <row r="7640" spans="1:13" ht="13.5" hidden="1" x14ac:dyDescent="0.25">
      <c r="A7640" s="196" t="s">
        <v>3608</v>
      </c>
      <c r="B7640" s="196" t="s">
        <v>7119</v>
      </c>
      <c r="C7640" s="196" t="s">
        <v>7397</v>
      </c>
      <c r="D7640" s="196" t="s">
        <v>7398</v>
      </c>
      <c r="E7640" s="197" t="s">
        <v>11</v>
      </c>
      <c r="F7640" s="196" t="s">
        <v>11</v>
      </c>
      <c r="G7640" s="196">
        <v>95411</v>
      </c>
      <c r="H7640" s="196" t="s">
        <v>7927</v>
      </c>
      <c r="I7640" s="196" t="s">
        <v>7834</v>
      </c>
      <c r="J7640" s="196" t="s">
        <v>62</v>
      </c>
      <c r="K7640" s="197">
        <v>45.37</v>
      </c>
      <c r="L7640" s="196" t="s">
        <v>7746</v>
      </c>
      <c r="M7640"/>
    </row>
    <row r="7641" spans="1:13" ht="13.5" hidden="1" x14ac:dyDescent="0.25">
      <c r="A7641" s="196" t="s">
        <v>3608</v>
      </c>
      <c r="B7641" s="196" t="s">
        <v>7119</v>
      </c>
      <c r="C7641" s="196" t="s">
        <v>7397</v>
      </c>
      <c r="D7641" s="196" t="s">
        <v>7398</v>
      </c>
      <c r="E7641" s="197" t="s">
        <v>11</v>
      </c>
      <c r="F7641" s="196" t="s">
        <v>11</v>
      </c>
      <c r="G7641" s="196">
        <v>95413</v>
      </c>
      <c r="H7641" s="196" t="s">
        <v>7928</v>
      </c>
      <c r="I7641" s="196" t="s">
        <v>7834</v>
      </c>
      <c r="J7641" s="196" t="s">
        <v>62</v>
      </c>
      <c r="K7641" s="197">
        <v>27.74</v>
      </c>
      <c r="L7641" s="196" t="s">
        <v>7746</v>
      </c>
      <c r="M7641"/>
    </row>
    <row r="7642" spans="1:13" ht="13.5" hidden="1" x14ac:dyDescent="0.25">
      <c r="A7642" s="196" t="s">
        <v>3608</v>
      </c>
      <c r="B7642" s="196" t="s">
        <v>7119</v>
      </c>
      <c r="C7642" s="196" t="s">
        <v>7397</v>
      </c>
      <c r="D7642" s="196" t="s">
        <v>7398</v>
      </c>
      <c r="E7642" s="197" t="s">
        <v>11</v>
      </c>
      <c r="F7642" s="196" t="s">
        <v>11</v>
      </c>
      <c r="G7642" s="196">
        <v>95414</v>
      </c>
      <c r="H7642" s="196" t="s">
        <v>7929</v>
      </c>
      <c r="I7642" s="196" t="s">
        <v>7834</v>
      </c>
      <c r="J7642" s="196" t="s">
        <v>62</v>
      </c>
      <c r="K7642" s="197">
        <v>119.89</v>
      </c>
      <c r="L7642" s="196" t="s">
        <v>7746</v>
      </c>
      <c r="M7642"/>
    </row>
    <row r="7643" spans="1:13" ht="13.5" hidden="1" x14ac:dyDescent="0.25">
      <c r="A7643" s="196" t="s">
        <v>3608</v>
      </c>
      <c r="B7643" s="196" t="s">
        <v>7119</v>
      </c>
      <c r="C7643" s="196" t="s">
        <v>7397</v>
      </c>
      <c r="D7643" s="196" t="s">
        <v>7398</v>
      </c>
      <c r="E7643" s="197" t="s">
        <v>11</v>
      </c>
      <c r="F7643" s="196" t="s">
        <v>11</v>
      </c>
      <c r="G7643" s="196">
        <v>95415</v>
      </c>
      <c r="H7643" s="196" t="s">
        <v>7930</v>
      </c>
      <c r="I7643" s="196" t="s">
        <v>7834</v>
      </c>
      <c r="J7643" s="196" t="s">
        <v>62</v>
      </c>
      <c r="K7643" s="197">
        <v>261.52999999999997</v>
      </c>
      <c r="L7643" s="196" t="s">
        <v>7746</v>
      </c>
      <c r="M7643"/>
    </row>
    <row r="7644" spans="1:13" ht="13.5" hidden="1" x14ac:dyDescent="0.25">
      <c r="A7644" s="196" t="s">
        <v>3608</v>
      </c>
      <c r="B7644" s="196" t="s">
        <v>7119</v>
      </c>
      <c r="C7644" s="196" t="s">
        <v>7397</v>
      </c>
      <c r="D7644" s="196" t="s">
        <v>7398</v>
      </c>
      <c r="E7644" s="197" t="s">
        <v>11</v>
      </c>
      <c r="F7644" s="196" t="s">
        <v>11</v>
      </c>
      <c r="G7644" s="196">
        <v>95416</v>
      </c>
      <c r="H7644" s="196" t="s">
        <v>7931</v>
      </c>
      <c r="I7644" s="196" t="s">
        <v>7834</v>
      </c>
      <c r="J7644" s="196" t="s">
        <v>62</v>
      </c>
      <c r="K7644" s="197">
        <v>23.8</v>
      </c>
      <c r="L7644" s="196" t="s">
        <v>7746</v>
      </c>
      <c r="M7644"/>
    </row>
    <row r="7645" spans="1:13" ht="13.5" hidden="1" x14ac:dyDescent="0.25">
      <c r="A7645" s="196" t="s">
        <v>3608</v>
      </c>
      <c r="B7645" s="196" t="s">
        <v>7119</v>
      </c>
      <c r="C7645" s="196" t="s">
        <v>7397</v>
      </c>
      <c r="D7645" s="196" t="s">
        <v>7398</v>
      </c>
      <c r="E7645" s="197" t="s">
        <v>11</v>
      </c>
      <c r="F7645" s="196" t="s">
        <v>11</v>
      </c>
      <c r="G7645" s="196">
        <v>95417</v>
      </c>
      <c r="H7645" s="196" t="s">
        <v>7932</v>
      </c>
      <c r="I7645" s="196" t="s">
        <v>7834</v>
      </c>
      <c r="J7645" s="196" t="s">
        <v>62</v>
      </c>
      <c r="K7645" s="197">
        <v>266.04000000000002</v>
      </c>
      <c r="L7645" s="196" t="s">
        <v>7746</v>
      </c>
      <c r="M7645"/>
    </row>
    <row r="7646" spans="1:13" ht="13.5" hidden="1" x14ac:dyDescent="0.25">
      <c r="A7646" s="196" t="s">
        <v>3608</v>
      </c>
      <c r="B7646" s="196" t="s">
        <v>7119</v>
      </c>
      <c r="C7646" s="196" t="s">
        <v>7397</v>
      </c>
      <c r="D7646" s="196" t="s">
        <v>7398</v>
      </c>
      <c r="E7646" s="197" t="s">
        <v>11</v>
      </c>
      <c r="F7646" s="196" t="s">
        <v>11</v>
      </c>
      <c r="G7646" s="196">
        <v>95418</v>
      </c>
      <c r="H7646" s="196" t="s">
        <v>7933</v>
      </c>
      <c r="I7646" s="196" t="s">
        <v>7834</v>
      </c>
      <c r="J7646" s="196" t="s">
        <v>62</v>
      </c>
      <c r="K7646" s="197">
        <v>372.67</v>
      </c>
      <c r="L7646" s="196" t="s">
        <v>7746</v>
      </c>
      <c r="M7646"/>
    </row>
    <row r="7647" spans="1:13" ht="13.5" hidden="1" x14ac:dyDescent="0.25">
      <c r="A7647" s="196" t="s">
        <v>3608</v>
      </c>
      <c r="B7647" s="196" t="s">
        <v>7119</v>
      </c>
      <c r="C7647" s="196" t="s">
        <v>7397</v>
      </c>
      <c r="D7647" s="196" t="s">
        <v>7398</v>
      </c>
      <c r="E7647" s="197" t="s">
        <v>11</v>
      </c>
      <c r="F7647" s="196" t="s">
        <v>11</v>
      </c>
      <c r="G7647" s="196">
        <v>95419</v>
      </c>
      <c r="H7647" s="196" t="s">
        <v>7934</v>
      </c>
      <c r="I7647" s="196" t="s">
        <v>7834</v>
      </c>
      <c r="J7647" s="196" t="s">
        <v>62</v>
      </c>
      <c r="K7647" s="197">
        <v>142.72999999999999</v>
      </c>
      <c r="L7647" s="196" t="s">
        <v>7746</v>
      </c>
      <c r="M7647"/>
    </row>
    <row r="7648" spans="1:13" ht="13.5" hidden="1" x14ac:dyDescent="0.25">
      <c r="A7648" s="196" t="s">
        <v>3608</v>
      </c>
      <c r="B7648" s="196" t="s">
        <v>7119</v>
      </c>
      <c r="C7648" s="196" t="s">
        <v>7397</v>
      </c>
      <c r="D7648" s="196" t="s">
        <v>7398</v>
      </c>
      <c r="E7648" s="197" t="s">
        <v>11</v>
      </c>
      <c r="F7648" s="196" t="s">
        <v>11</v>
      </c>
      <c r="G7648" s="196">
        <v>95420</v>
      </c>
      <c r="H7648" s="196" t="s">
        <v>7935</v>
      </c>
      <c r="I7648" s="196" t="s">
        <v>7834</v>
      </c>
      <c r="J7648" s="196" t="s">
        <v>62</v>
      </c>
      <c r="K7648" s="197">
        <v>150.58000000000001</v>
      </c>
      <c r="L7648" s="196" t="s">
        <v>7746</v>
      </c>
      <c r="M7648"/>
    </row>
    <row r="7649" spans="1:13" ht="13.5" hidden="1" x14ac:dyDescent="0.25">
      <c r="A7649" s="196" t="s">
        <v>3608</v>
      </c>
      <c r="B7649" s="196" t="s">
        <v>7119</v>
      </c>
      <c r="C7649" s="196" t="s">
        <v>7397</v>
      </c>
      <c r="D7649" s="196" t="s">
        <v>7398</v>
      </c>
      <c r="E7649" s="197" t="s">
        <v>11</v>
      </c>
      <c r="F7649" s="196" t="s">
        <v>11</v>
      </c>
      <c r="G7649" s="196">
        <v>95421</v>
      </c>
      <c r="H7649" s="196" t="s">
        <v>7936</v>
      </c>
      <c r="I7649" s="196" t="s">
        <v>7834</v>
      </c>
      <c r="J7649" s="196" t="s">
        <v>62</v>
      </c>
      <c r="K7649" s="197">
        <v>160.97999999999999</v>
      </c>
      <c r="L7649" s="196" t="s">
        <v>7746</v>
      </c>
      <c r="M7649"/>
    </row>
    <row r="7650" spans="1:13" ht="13.5" hidden="1" x14ac:dyDescent="0.25">
      <c r="A7650" s="196" t="s">
        <v>3608</v>
      </c>
      <c r="B7650" s="196" t="s">
        <v>7119</v>
      </c>
      <c r="C7650" s="196" t="s">
        <v>7397</v>
      </c>
      <c r="D7650" s="196" t="s">
        <v>7398</v>
      </c>
      <c r="E7650" s="197" t="s">
        <v>11</v>
      </c>
      <c r="F7650" s="196" t="s">
        <v>11</v>
      </c>
      <c r="G7650" s="196">
        <v>95422</v>
      </c>
      <c r="H7650" s="196" t="s">
        <v>7937</v>
      </c>
      <c r="I7650" s="196" t="s">
        <v>7834</v>
      </c>
      <c r="J7650" s="196" t="s">
        <v>62</v>
      </c>
      <c r="K7650" s="197">
        <v>144.91999999999999</v>
      </c>
      <c r="L7650" s="196" t="s">
        <v>7746</v>
      </c>
      <c r="M7650"/>
    </row>
    <row r="7651" spans="1:13" ht="13.5" hidden="1" x14ac:dyDescent="0.25">
      <c r="A7651" s="196" t="s">
        <v>3608</v>
      </c>
      <c r="B7651" s="196" t="s">
        <v>7119</v>
      </c>
      <c r="C7651" s="196" t="s">
        <v>7397</v>
      </c>
      <c r="D7651" s="196" t="s">
        <v>7398</v>
      </c>
      <c r="E7651" s="197" t="s">
        <v>11</v>
      </c>
      <c r="F7651" s="196" t="s">
        <v>11</v>
      </c>
      <c r="G7651" s="196">
        <v>95423</v>
      </c>
      <c r="H7651" s="196" t="s">
        <v>7938</v>
      </c>
      <c r="I7651" s="196" t="s">
        <v>7834</v>
      </c>
      <c r="J7651" s="196" t="s">
        <v>62</v>
      </c>
      <c r="K7651" s="197">
        <v>236.4</v>
      </c>
      <c r="L7651" s="196" t="s">
        <v>7746</v>
      </c>
      <c r="M7651"/>
    </row>
    <row r="7652" spans="1:13" ht="13.5" hidden="1" x14ac:dyDescent="0.25">
      <c r="A7652" s="196" t="s">
        <v>3608</v>
      </c>
      <c r="B7652" s="196" t="s">
        <v>7119</v>
      </c>
      <c r="C7652" s="196" t="s">
        <v>7397</v>
      </c>
      <c r="D7652" s="196" t="s">
        <v>7398</v>
      </c>
      <c r="E7652" s="197" t="s">
        <v>11</v>
      </c>
      <c r="F7652" s="196" t="s">
        <v>11</v>
      </c>
      <c r="G7652" s="196">
        <v>95424</v>
      </c>
      <c r="H7652" s="196" t="s">
        <v>7939</v>
      </c>
      <c r="I7652" s="196" t="s">
        <v>7834</v>
      </c>
      <c r="J7652" s="196" t="s">
        <v>62</v>
      </c>
      <c r="K7652" s="197">
        <v>92.17</v>
      </c>
      <c r="L7652" s="196" t="s">
        <v>7746</v>
      </c>
      <c r="M7652"/>
    </row>
    <row r="7653" spans="1:13" ht="13.5" hidden="1" x14ac:dyDescent="0.25">
      <c r="A7653" s="196" t="s">
        <v>3608</v>
      </c>
      <c r="B7653" s="196" t="s">
        <v>7119</v>
      </c>
      <c r="C7653" s="196" t="s">
        <v>7397</v>
      </c>
      <c r="D7653" s="196" t="s">
        <v>7398</v>
      </c>
      <c r="E7653" s="197" t="s">
        <v>11</v>
      </c>
      <c r="F7653" s="196" t="s">
        <v>11</v>
      </c>
      <c r="G7653" s="196">
        <v>100288</v>
      </c>
      <c r="H7653" s="196" t="s">
        <v>7940</v>
      </c>
      <c r="I7653" s="196" t="s">
        <v>8</v>
      </c>
      <c r="J7653" s="196" t="s">
        <v>62</v>
      </c>
      <c r="K7653" s="197">
        <v>0.13</v>
      </c>
      <c r="L7653" s="196" t="s">
        <v>7746</v>
      </c>
      <c r="M7653"/>
    </row>
    <row r="7654" spans="1:13" ht="13.5" hidden="1" x14ac:dyDescent="0.25">
      <c r="A7654" s="196" t="s">
        <v>3608</v>
      </c>
      <c r="B7654" s="196" t="s">
        <v>7119</v>
      </c>
      <c r="C7654" s="196" t="s">
        <v>7397</v>
      </c>
      <c r="D7654" s="196" t="s">
        <v>7398</v>
      </c>
      <c r="E7654" s="197" t="s">
        <v>11</v>
      </c>
      <c r="F7654" s="196" t="s">
        <v>11</v>
      </c>
      <c r="G7654" s="196">
        <v>100289</v>
      </c>
      <c r="H7654" s="196" t="s">
        <v>7941</v>
      </c>
      <c r="I7654" s="196" t="s">
        <v>8</v>
      </c>
      <c r="J7654" s="196" t="s">
        <v>62</v>
      </c>
      <c r="K7654" s="197">
        <v>31.39</v>
      </c>
      <c r="L7654" s="196" t="s">
        <v>7746</v>
      </c>
      <c r="M7654"/>
    </row>
    <row r="7655" spans="1:13" ht="13.5" hidden="1" x14ac:dyDescent="0.25">
      <c r="A7655" s="196" t="s">
        <v>3608</v>
      </c>
      <c r="B7655" s="196" t="s">
        <v>7119</v>
      </c>
      <c r="C7655" s="196" t="s">
        <v>7397</v>
      </c>
      <c r="D7655" s="196" t="s">
        <v>7398</v>
      </c>
      <c r="E7655" s="197" t="s">
        <v>11</v>
      </c>
      <c r="F7655" s="196" t="s">
        <v>11</v>
      </c>
      <c r="G7655" s="196">
        <v>100291</v>
      </c>
      <c r="H7655" s="196" t="s">
        <v>7942</v>
      </c>
      <c r="I7655" s="196" t="s">
        <v>8</v>
      </c>
      <c r="J7655" s="196" t="s">
        <v>62</v>
      </c>
      <c r="K7655" s="197">
        <v>0.38</v>
      </c>
      <c r="L7655" s="196" t="s">
        <v>7746</v>
      </c>
      <c r="M7655"/>
    </row>
    <row r="7656" spans="1:13" ht="13.5" hidden="1" x14ac:dyDescent="0.25">
      <c r="A7656" s="196" t="s">
        <v>3608</v>
      </c>
      <c r="B7656" s="196" t="s">
        <v>7119</v>
      </c>
      <c r="C7656" s="196" t="s">
        <v>7397</v>
      </c>
      <c r="D7656" s="196" t="s">
        <v>7398</v>
      </c>
      <c r="E7656" s="197" t="s">
        <v>11</v>
      </c>
      <c r="F7656" s="196" t="s">
        <v>11</v>
      </c>
      <c r="G7656" s="196">
        <v>100293</v>
      </c>
      <c r="H7656" s="196" t="s">
        <v>7943</v>
      </c>
      <c r="I7656" s="196" t="s">
        <v>8</v>
      </c>
      <c r="J7656" s="196" t="s">
        <v>62</v>
      </c>
      <c r="K7656" s="197">
        <v>0.34</v>
      </c>
      <c r="L7656" s="196" t="s">
        <v>7746</v>
      </c>
      <c r="M7656"/>
    </row>
    <row r="7657" spans="1:13" ht="13.5" hidden="1" x14ac:dyDescent="0.25">
      <c r="A7657" s="196" t="s">
        <v>3608</v>
      </c>
      <c r="B7657" s="196" t="s">
        <v>7119</v>
      </c>
      <c r="C7657" s="196" t="s">
        <v>7397</v>
      </c>
      <c r="D7657" s="196" t="s">
        <v>7398</v>
      </c>
      <c r="E7657" s="197" t="s">
        <v>11</v>
      </c>
      <c r="F7657" s="196" t="s">
        <v>11</v>
      </c>
      <c r="G7657" s="196">
        <v>100295</v>
      </c>
      <c r="H7657" s="196" t="s">
        <v>7944</v>
      </c>
      <c r="I7657" s="196" t="s">
        <v>8</v>
      </c>
      <c r="J7657" s="196" t="s">
        <v>62</v>
      </c>
      <c r="K7657" s="197">
        <v>1.17</v>
      </c>
      <c r="L7657" s="196" t="s">
        <v>7746</v>
      </c>
      <c r="M7657"/>
    </row>
    <row r="7658" spans="1:13" ht="13.5" hidden="1" x14ac:dyDescent="0.25">
      <c r="A7658" s="196" t="s">
        <v>3608</v>
      </c>
      <c r="B7658" s="196" t="s">
        <v>7119</v>
      </c>
      <c r="C7658" s="196" t="s">
        <v>7397</v>
      </c>
      <c r="D7658" s="196" t="s">
        <v>7398</v>
      </c>
      <c r="E7658" s="197" t="s">
        <v>11</v>
      </c>
      <c r="F7658" s="196" t="s">
        <v>11</v>
      </c>
      <c r="G7658" s="196">
        <v>100298</v>
      </c>
      <c r="H7658" s="196" t="s">
        <v>7945</v>
      </c>
      <c r="I7658" s="196" t="s">
        <v>8</v>
      </c>
      <c r="J7658" s="196" t="s">
        <v>62</v>
      </c>
      <c r="K7658" s="197">
        <v>1.06</v>
      </c>
      <c r="L7658" s="196" t="s">
        <v>7746</v>
      </c>
      <c r="M7658"/>
    </row>
    <row r="7659" spans="1:13" ht="13.5" hidden="1" x14ac:dyDescent="0.25">
      <c r="A7659" s="196" t="s">
        <v>3608</v>
      </c>
      <c r="B7659" s="196" t="s">
        <v>7119</v>
      </c>
      <c r="C7659" s="196" t="s">
        <v>7397</v>
      </c>
      <c r="D7659" s="196" t="s">
        <v>7398</v>
      </c>
      <c r="E7659" s="197" t="s">
        <v>11</v>
      </c>
      <c r="F7659" s="196" t="s">
        <v>11</v>
      </c>
      <c r="G7659" s="196">
        <v>100299</v>
      </c>
      <c r="H7659" s="196" t="s">
        <v>7946</v>
      </c>
      <c r="I7659" s="196" t="s">
        <v>8</v>
      </c>
      <c r="J7659" s="196" t="s">
        <v>62</v>
      </c>
      <c r="K7659" s="197">
        <v>1.46</v>
      </c>
      <c r="L7659" s="196" t="s">
        <v>7746</v>
      </c>
      <c r="M7659"/>
    </row>
    <row r="7660" spans="1:13" ht="13.5" hidden="1" x14ac:dyDescent="0.25">
      <c r="A7660" s="196" t="s">
        <v>3608</v>
      </c>
      <c r="B7660" s="196" t="s">
        <v>7119</v>
      </c>
      <c r="C7660" s="196" t="s">
        <v>7397</v>
      </c>
      <c r="D7660" s="196" t="s">
        <v>7398</v>
      </c>
      <c r="E7660" s="197" t="s">
        <v>11</v>
      </c>
      <c r="F7660" s="196" t="s">
        <v>11</v>
      </c>
      <c r="G7660" s="196">
        <v>100301</v>
      </c>
      <c r="H7660" s="196" t="s">
        <v>7947</v>
      </c>
      <c r="I7660" s="196" t="s">
        <v>8</v>
      </c>
      <c r="J7660" s="196" t="s">
        <v>62</v>
      </c>
      <c r="K7660" s="197">
        <v>33.29</v>
      </c>
      <c r="L7660" s="196" t="s">
        <v>7746</v>
      </c>
      <c r="M7660"/>
    </row>
    <row r="7661" spans="1:13" ht="13.5" hidden="1" x14ac:dyDescent="0.25">
      <c r="A7661" s="196" t="s">
        <v>3608</v>
      </c>
      <c r="B7661" s="196" t="s">
        <v>7119</v>
      </c>
      <c r="C7661" s="196" t="s">
        <v>7397</v>
      </c>
      <c r="D7661" s="196" t="s">
        <v>7398</v>
      </c>
      <c r="E7661" s="197" t="s">
        <v>11</v>
      </c>
      <c r="F7661" s="196" t="s">
        <v>11</v>
      </c>
      <c r="G7661" s="196">
        <v>100303</v>
      </c>
      <c r="H7661" s="196" t="s">
        <v>7948</v>
      </c>
      <c r="I7661" s="196" t="s">
        <v>8</v>
      </c>
      <c r="J7661" s="196" t="s">
        <v>62</v>
      </c>
      <c r="K7661" s="197">
        <v>29.02</v>
      </c>
      <c r="L7661" s="196" t="s">
        <v>7746</v>
      </c>
      <c r="M7661"/>
    </row>
    <row r="7662" spans="1:13" ht="13.5" hidden="1" x14ac:dyDescent="0.25">
      <c r="A7662" s="196" t="s">
        <v>3608</v>
      </c>
      <c r="B7662" s="196" t="s">
        <v>7119</v>
      </c>
      <c r="C7662" s="196" t="s">
        <v>7397</v>
      </c>
      <c r="D7662" s="196" t="s">
        <v>7398</v>
      </c>
      <c r="E7662" s="197" t="s">
        <v>11</v>
      </c>
      <c r="F7662" s="196" t="s">
        <v>11</v>
      </c>
      <c r="G7662" s="196">
        <v>100307</v>
      </c>
      <c r="H7662" s="196" t="s">
        <v>7949</v>
      </c>
      <c r="I7662" s="196" t="s">
        <v>8</v>
      </c>
      <c r="J7662" s="196" t="s">
        <v>62</v>
      </c>
      <c r="K7662" s="197">
        <v>42.58</v>
      </c>
      <c r="L7662" s="196" t="s">
        <v>7746</v>
      </c>
      <c r="M7662"/>
    </row>
    <row r="7663" spans="1:13" ht="13.5" hidden="1" x14ac:dyDescent="0.25">
      <c r="A7663" s="196" t="s">
        <v>3608</v>
      </c>
      <c r="B7663" s="196" t="s">
        <v>7119</v>
      </c>
      <c r="C7663" s="196" t="s">
        <v>7397</v>
      </c>
      <c r="D7663" s="196" t="s">
        <v>7398</v>
      </c>
      <c r="E7663" s="197" t="s">
        <v>11</v>
      </c>
      <c r="F7663" s="196" t="s">
        <v>11</v>
      </c>
      <c r="G7663" s="196">
        <v>100308</v>
      </c>
      <c r="H7663" s="196" t="s">
        <v>7950</v>
      </c>
      <c r="I7663" s="196" t="s">
        <v>8</v>
      </c>
      <c r="J7663" s="196" t="s">
        <v>62</v>
      </c>
      <c r="K7663" s="197">
        <v>42.9</v>
      </c>
      <c r="L7663" s="196" t="s">
        <v>7746</v>
      </c>
      <c r="M7663"/>
    </row>
    <row r="7664" spans="1:13" ht="13.5" hidden="1" x14ac:dyDescent="0.25">
      <c r="A7664" s="196" t="s">
        <v>3608</v>
      </c>
      <c r="B7664" s="196" t="s">
        <v>7119</v>
      </c>
      <c r="C7664" s="196" t="s">
        <v>7397</v>
      </c>
      <c r="D7664" s="196" t="s">
        <v>7398</v>
      </c>
      <c r="E7664" s="197" t="s">
        <v>11</v>
      </c>
      <c r="F7664" s="196" t="s">
        <v>11</v>
      </c>
      <c r="G7664" s="196">
        <v>100309</v>
      </c>
      <c r="H7664" s="196" t="s">
        <v>7951</v>
      </c>
      <c r="I7664" s="196" t="s">
        <v>8</v>
      </c>
      <c r="J7664" s="196" t="s">
        <v>62</v>
      </c>
      <c r="K7664" s="197">
        <v>74.27</v>
      </c>
      <c r="L7664" s="196" t="s">
        <v>7746</v>
      </c>
      <c r="M7664"/>
    </row>
    <row r="7665" spans="1:13" ht="13.5" hidden="1" x14ac:dyDescent="0.25">
      <c r="A7665" s="196" t="s">
        <v>3608</v>
      </c>
      <c r="B7665" s="196" t="s">
        <v>7119</v>
      </c>
      <c r="C7665" s="196" t="s">
        <v>7397</v>
      </c>
      <c r="D7665" s="196" t="s">
        <v>7398</v>
      </c>
      <c r="E7665" s="197" t="s">
        <v>11</v>
      </c>
      <c r="F7665" s="196" t="s">
        <v>11</v>
      </c>
      <c r="G7665" s="196">
        <v>100315</v>
      </c>
      <c r="H7665" s="196" t="s">
        <v>7952</v>
      </c>
      <c r="I7665" s="196" t="s">
        <v>7834</v>
      </c>
      <c r="J7665" s="196" t="s">
        <v>62</v>
      </c>
      <c r="K7665" s="197">
        <v>191.4</v>
      </c>
      <c r="L7665" s="196" t="s">
        <v>7746</v>
      </c>
      <c r="M7665"/>
    </row>
    <row r="7666" spans="1:13" ht="13.5" hidden="1" x14ac:dyDescent="0.25">
      <c r="A7666" s="196" t="s">
        <v>3608</v>
      </c>
      <c r="B7666" s="196" t="s">
        <v>7119</v>
      </c>
      <c r="C7666" s="196" t="s">
        <v>7397</v>
      </c>
      <c r="D7666" s="196" t="s">
        <v>7398</v>
      </c>
      <c r="E7666" s="197" t="s">
        <v>11</v>
      </c>
      <c r="F7666" s="196" t="s">
        <v>11</v>
      </c>
      <c r="G7666" s="196">
        <v>100321</v>
      </c>
      <c r="H7666" s="196" t="s">
        <v>7951</v>
      </c>
      <c r="I7666" s="196" t="s">
        <v>7834</v>
      </c>
      <c r="J7666" s="196" t="s">
        <v>62</v>
      </c>
      <c r="K7666" s="199">
        <v>12966.58</v>
      </c>
      <c r="L7666" s="196" t="s">
        <v>7746</v>
      </c>
      <c r="M7666"/>
    </row>
    <row r="7667" spans="1:13" ht="13.5" hidden="1" x14ac:dyDescent="0.25">
      <c r="A7667" s="196" t="s">
        <v>3608</v>
      </c>
      <c r="B7667" s="196" t="s">
        <v>7119</v>
      </c>
      <c r="C7667" s="196" t="s">
        <v>7397</v>
      </c>
      <c r="D7667" s="196" t="s">
        <v>7398</v>
      </c>
      <c r="E7667" s="197" t="s">
        <v>11</v>
      </c>
      <c r="F7667" s="196" t="s">
        <v>11</v>
      </c>
      <c r="G7667" s="196">
        <v>100533</v>
      </c>
      <c r="H7667" s="196" t="s">
        <v>7953</v>
      </c>
      <c r="I7667" s="196" t="s">
        <v>8</v>
      </c>
      <c r="J7667" s="196" t="s">
        <v>62</v>
      </c>
      <c r="K7667" s="197">
        <v>61.46</v>
      </c>
      <c r="L7667" s="196" t="s">
        <v>7746</v>
      </c>
      <c r="M7667"/>
    </row>
    <row r="7668" spans="1:13" ht="13.5" hidden="1" x14ac:dyDescent="0.25">
      <c r="A7668" s="196" t="s">
        <v>3608</v>
      </c>
      <c r="B7668" s="196" t="s">
        <v>7119</v>
      </c>
      <c r="C7668" s="196" t="s">
        <v>7397</v>
      </c>
      <c r="D7668" s="196" t="s">
        <v>7398</v>
      </c>
      <c r="E7668" s="197" t="s">
        <v>11</v>
      </c>
      <c r="F7668" s="196" t="s">
        <v>11</v>
      </c>
      <c r="G7668" s="196">
        <v>100534</v>
      </c>
      <c r="H7668" s="196" t="s">
        <v>7953</v>
      </c>
      <c r="I7668" s="196" t="s">
        <v>7834</v>
      </c>
      <c r="J7668" s="196" t="s">
        <v>62</v>
      </c>
      <c r="K7668" s="199">
        <v>10748.15</v>
      </c>
      <c r="L7668" s="196" t="s">
        <v>7746</v>
      </c>
      <c r="M7668"/>
    </row>
    <row r="7669" spans="1:13" ht="13.5" hidden="1" x14ac:dyDescent="0.25">
      <c r="A7669" s="196" t="s">
        <v>3608</v>
      </c>
      <c r="B7669" s="196" t="s">
        <v>7119</v>
      </c>
      <c r="C7669" s="196" t="s">
        <v>7397</v>
      </c>
      <c r="D7669" s="196" t="s">
        <v>7398</v>
      </c>
      <c r="E7669" s="197" t="s">
        <v>11</v>
      </c>
      <c r="F7669" s="196" t="s">
        <v>11</v>
      </c>
      <c r="G7669" s="196">
        <v>100535</v>
      </c>
      <c r="H7669" s="196" t="s">
        <v>7954</v>
      </c>
      <c r="I7669" s="196" t="s">
        <v>8</v>
      </c>
      <c r="J7669" s="196" t="s">
        <v>62</v>
      </c>
      <c r="K7669" s="197">
        <v>1.2</v>
      </c>
      <c r="L7669" s="196" t="s">
        <v>7746</v>
      </c>
      <c r="M7669"/>
    </row>
    <row r="7670" spans="1:13" ht="13.5" hidden="1" x14ac:dyDescent="0.25">
      <c r="A7670" s="196" t="s">
        <v>3608</v>
      </c>
      <c r="B7670" s="196" t="s">
        <v>7119</v>
      </c>
      <c r="C7670" s="196" t="s">
        <v>7397</v>
      </c>
      <c r="D7670" s="196" t="s">
        <v>7398</v>
      </c>
      <c r="E7670" s="197" t="s">
        <v>11</v>
      </c>
      <c r="F7670" s="196" t="s">
        <v>11</v>
      </c>
      <c r="G7670" s="196">
        <v>100536</v>
      </c>
      <c r="H7670" s="196" t="s">
        <v>7955</v>
      </c>
      <c r="I7670" s="196" t="s">
        <v>7834</v>
      </c>
      <c r="J7670" s="196" t="s">
        <v>62</v>
      </c>
      <c r="K7670" s="197">
        <v>157.56</v>
      </c>
      <c r="L7670" s="196" t="s">
        <v>7746</v>
      </c>
      <c r="M7670"/>
    </row>
    <row r="7671" spans="1:13" ht="13.5" hidden="1" x14ac:dyDescent="0.25">
      <c r="A7671" s="196" t="s">
        <v>3608</v>
      </c>
      <c r="B7671" s="196" t="s">
        <v>7119</v>
      </c>
      <c r="C7671" s="196" t="s">
        <v>7397</v>
      </c>
      <c r="D7671" s="196" t="s">
        <v>7398</v>
      </c>
      <c r="E7671" s="197" t="s">
        <v>11</v>
      </c>
      <c r="F7671" s="196" t="s">
        <v>11</v>
      </c>
      <c r="G7671" s="196">
        <v>101286</v>
      </c>
      <c r="H7671" s="196" t="s">
        <v>7956</v>
      </c>
      <c r="I7671" s="196" t="s">
        <v>7834</v>
      </c>
      <c r="J7671" s="196" t="s">
        <v>62</v>
      </c>
      <c r="K7671" s="197">
        <v>39.71</v>
      </c>
      <c r="L7671" s="196" t="s">
        <v>7746</v>
      </c>
      <c r="M7671"/>
    </row>
    <row r="7672" spans="1:13" ht="13.5" hidden="1" x14ac:dyDescent="0.25">
      <c r="A7672" s="196" t="s">
        <v>3608</v>
      </c>
      <c r="B7672" s="196" t="s">
        <v>7119</v>
      </c>
      <c r="C7672" s="196" t="s">
        <v>7397</v>
      </c>
      <c r="D7672" s="196" t="s">
        <v>7398</v>
      </c>
      <c r="E7672" s="197" t="s">
        <v>11</v>
      </c>
      <c r="F7672" s="196" t="s">
        <v>11</v>
      </c>
      <c r="G7672" s="196">
        <v>101287</v>
      </c>
      <c r="H7672" s="196" t="s">
        <v>7957</v>
      </c>
      <c r="I7672" s="196" t="s">
        <v>7834</v>
      </c>
      <c r="J7672" s="196" t="s">
        <v>62</v>
      </c>
      <c r="K7672" s="197">
        <v>128.41</v>
      </c>
      <c r="L7672" s="196" t="s">
        <v>7746</v>
      </c>
      <c r="M7672"/>
    </row>
    <row r="7673" spans="1:13" ht="13.5" hidden="1" x14ac:dyDescent="0.25">
      <c r="A7673" s="196" t="s">
        <v>3608</v>
      </c>
      <c r="B7673" s="196" t="s">
        <v>7119</v>
      </c>
      <c r="C7673" s="196" t="s">
        <v>7397</v>
      </c>
      <c r="D7673" s="196" t="s">
        <v>7398</v>
      </c>
      <c r="E7673" s="197" t="s">
        <v>11</v>
      </c>
      <c r="F7673" s="196" t="s">
        <v>11</v>
      </c>
      <c r="G7673" s="196">
        <v>101288</v>
      </c>
      <c r="H7673" s="196" t="s">
        <v>7958</v>
      </c>
      <c r="I7673" s="196" t="s">
        <v>7834</v>
      </c>
      <c r="J7673" s="196" t="s">
        <v>62</v>
      </c>
      <c r="K7673" s="197">
        <v>39.71</v>
      </c>
      <c r="L7673" s="196" t="s">
        <v>7746</v>
      </c>
      <c r="M7673"/>
    </row>
    <row r="7674" spans="1:13" ht="13.5" hidden="1" x14ac:dyDescent="0.25">
      <c r="A7674" s="196" t="s">
        <v>3608</v>
      </c>
      <c r="B7674" s="196" t="s">
        <v>7119</v>
      </c>
      <c r="C7674" s="196" t="s">
        <v>7397</v>
      </c>
      <c r="D7674" s="196" t="s">
        <v>7398</v>
      </c>
      <c r="E7674" s="197" t="s">
        <v>11</v>
      </c>
      <c r="F7674" s="196" t="s">
        <v>11</v>
      </c>
      <c r="G7674" s="196">
        <v>101289</v>
      </c>
      <c r="H7674" s="196" t="s">
        <v>7959</v>
      </c>
      <c r="I7674" s="196" t="s">
        <v>7834</v>
      </c>
      <c r="J7674" s="196" t="s">
        <v>62</v>
      </c>
      <c r="K7674" s="197">
        <v>35.67</v>
      </c>
      <c r="L7674" s="196" t="s">
        <v>7746</v>
      </c>
      <c r="M7674"/>
    </row>
    <row r="7675" spans="1:13" ht="13.5" hidden="1" x14ac:dyDescent="0.25">
      <c r="A7675" s="196" t="s">
        <v>3608</v>
      </c>
      <c r="B7675" s="196" t="s">
        <v>7119</v>
      </c>
      <c r="C7675" s="196" t="s">
        <v>7397</v>
      </c>
      <c r="D7675" s="196" t="s">
        <v>7398</v>
      </c>
      <c r="E7675" s="197" t="s">
        <v>11</v>
      </c>
      <c r="F7675" s="196" t="s">
        <v>11</v>
      </c>
      <c r="G7675" s="196">
        <v>101290</v>
      </c>
      <c r="H7675" s="196" t="s">
        <v>7960</v>
      </c>
      <c r="I7675" s="196" t="s">
        <v>7834</v>
      </c>
      <c r="J7675" s="196" t="s">
        <v>62</v>
      </c>
      <c r="K7675" s="197">
        <v>50.78</v>
      </c>
      <c r="L7675" s="196" t="s">
        <v>7746</v>
      </c>
      <c r="M7675"/>
    </row>
    <row r="7676" spans="1:13" ht="13.5" hidden="1" x14ac:dyDescent="0.25">
      <c r="A7676" s="196" t="s">
        <v>3608</v>
      </c>
      <c r="B7676" s="196" t="s">
        <v>7119</v>
      </c>
      <c r="C7676" s="196" t="s">
        <v>7397</v>
      </c>
      <c r="D7676" s="196" t="s">
        <v>7398</v>
      </c>
      <c r="E7676" s="197" t="s">
        <v>11</v>
      </c>
      <c r="F7676" s="196" t="s">
        <v>11</v>
      </c>
      <c r="G7676" s="196">
        <v>101291</v>
      </c>
      <c r="H7676" s="196" t="s">
        <v>7961</v>
      </c>
      <c r="I7676" s="196" t="s">
        <v>7834</v>
      </c>
      <c r="J7676" s="196" t="s">
        <v>62</v>
      </c>
      <c r="K7676" s="197">
        <v>39.71</v>
      </c>
      <c r="L7676" s="196" t="s">
        <v>7746</v>
      </c>
      <c r="M7676"/>
    </row>
    <row r="7677" spans="1:13" ht="13.5" hidden="1" x14ac:dyDescent="0.25">
      <c r="A7677" s="196" t="s">
        <v>3608</v>
      </c>
      <c r="B7677" s="196" t="s">
        <v>7119</v>
      </c>
      <c r="C7677" s="196" t="s">
        <v>7397</v>
      </c>
      <c r="D7677" s="196" t="s">
        <v>7398</v>
      </c>
      <c r="E7677" s="197" t="s">
        <v>11</v>
      </c>
      <c r="F7677" s="196" t="s">
        <v>11</v>
      </c>
      <c r="G7677" s="196">
        <v>101292</v>
      </c>
      <c r="H7677" s="196" t="s">
        <v>7962</v>
      </c>
      <c r="I7677" s="196" t="s">
        <v>7834</v>
      </c>
      <c r="J7677" s="196" t="s">
        <v>62</v>
      </c>
      <c r="K7677" s="197">
        <v>38.17</v>
      </c>
      <c r="L7677" s="196" t="s">
        <v>7746</v>
      </c>
      <c r="M7677"/>
    </row>
    <row r="7678" spans="1:13" ht="13.5" hidden="1" x14ac:dyDescent="0.25">
      <c r="A7678" s="196" t="s">
        <v>3608</v>
      </c>
      <c r="B7678" s="196" t="s">
        <v>7119</v>
      </c>
      <c r="C7678" s="196" t="s">
        <v>7397</v>
      </c>
      <c r="D7678" s="196" t="s">
        <v>7398</v>
      </c>
      <c r="E7678" s="197" t="s">
        <v>11</v>
      </c>
      <c r="F7678" s="196" t="s">
        <v>11</v>
      </c>
      <c r="G7678" s="196">
        <v>101293</v>
      </c>
      <c r="H7678" s="196" t="s">
        <v>7963</v>
      </c>
      <c r="I7678" s="196" t="s">
        <v>7834</v>
      </c>
      <c r="J7678" s="196" t="s">
        <v>62</v>
      </c>
      <c r="K7678" s="197">
        <v>42.85</v>
      </c>
      <c r="L7678" s="196" t="s">
        <v>7746</v>
      </c>
      <c r="M7678"/>
    </row>
    <row r="7679" spans="1:13" ht="13.5" hidden="1" x14ac:dyDescent="0.25">
      <c r="A7679" s="196" t="s">
        <v>3608</v>
      </c>
      <c r="B7679" s="196" t="s">
        <v>7119</v>
      </c>
      <c r="C7679" s="196" t="s">
        <v>7397</v>
      </c>
      <c r="D7679" s="196" t="s">
        <v>7398</v>
      </c>
      <c r="E7679" s="197" t="s">
        <v>11</v>
      </c>
      <c r="F7679" s="196" t="s">
        <v>11</v>
      </c>
      <c r="G7679" s="196">
        <v>101294</v>
      </c>
      <c r="H7679" s="196" t="s">
        <v>7964</v>
      </c>
      <c r="I7679" s="196" t="s">
        <v>7834</v>
      </c>
      <c r="J7679" s="196" t="s">
        <v>62</v>
      </c>
      <c r="K7679" s="197">
        <v>42.35</v>
      </c>
      <c r="L7679" s="196" t="s">
        <v>7746</v>
      </c>
      <c r="M7679"/>
    </row>
    <row r="7680" spans="1:13" ht="13.5" hidden="1" x14ac:dyDescent="0.25">
      <c r="A7680" s="196" t="s">
        <v>3608</v>
      </c>
      <c r="B7680" s="196" t="s">
        <v>7119</v>
      </c>
      <c r="C7680" s="196" t="s">
        <v>7397</v>
      </c>
      <c r="D7680" s="196" t="s">
        <v>7398</v>
      </c>
      <c r="E7680" s="197" t="s">
        <v>11</v>
      </c>
      <c r="F7680" s="196" t="s">
        <v>11</v>
      </c>
      <c r="G7680" s="196">
        <v>101295</v>
      </c>
      <c r="H7680" s="196" t="s">
        <v>7965</v>
      </c>
      <c r="I7680" s="196" t="s">
        <v>7834</v>
      </c>
      <c r="J7680" s="196" t="s">
        <v>62</v>
      </c>
      <c r="K7680" s="197">
        <v>45.04</v>
      </c>
      <c r="L7680" s="196" t="s">
        <v>7746</v>
      </c>
      <c r="M7680"/>
    </row>
    <row r="7681" spans="1:13" ht="13.5" hidden="1" x14ac:dyDescent="0.25">
      <c r="A7681" s="196" t="s">
        <v>3608</v>
      </c>
      <c r="B7681" s="196" t="s">
        <v>7119</v>
      </c>
      <c r="C7681" s="196" t="s">
        <v>7397</v>
      </c>
      <c r="D7681" s="196" t="s">
        <v>7398</v>
      </c>
      <c r="E7681" s="197" t="s">
        <v>11</v>
      </c>
      <c r="F7681" s="196" t="s">
        <v>11</v>
      </c>
      <c r="G7681" s="196">
        <v>101296</v>
      </c>
      <c r="H7681" s="196" t="s">
        <v>7966</v>
      </c>
      <c r="I7681" s="196" t="s">
        <v>7834</v>
      </c>
      <c r="J7681" s="196" t="s">
        <v>62</v>
      </c>
      <c r="K7681" s="197">
        <v>61.89</v>
      </c>
      <c r="L7681" s="196" t="s">
        <v>7746</v>
      </c>
      <c r="M7681"/>
    </row>
    <row r="7682" spans="1:13" ht="13.5" hidden="1" x14ac:dyDescent="0.25">
      <c r="A7682" s="196" t="s">
        <v>3608</v>
      </c>
      <c r="B7682" s="196" t="s">
        <v>7119</v>
      </c>
      <c r="C7682" s="196" t="s">
        <v>7397</v>
      </c>
      <c r="D7682" s="196" t="s">
        <v>7398</v>
      </c>
      <c r="E7682" s="197" t="s">
        <v>11</v>
      </c>
      <c r="F7682" s="196" t="s">
        <v>11</v>
      </c>
      <c r="G7682" s="196">
        <v>101297</v>
      </c>
      <c r="H7682" s="196" t="s">
        <v>7967</v>
      </c>
      <c r="I7682" s="196" t="s">
        <v>7834</v>
      </c>
      <c r="J7682" s="196" t="s">
        <v>62</v>
      </c>
      <c r="K7682" s="197">
        <v>49.43</v>
      </c>
      <c r="L7682" s="196" t="s">
        <v>7746</v>
      </c>
      <c r="M7682"/>
    </row>
    <row r="7683" spans="1:13" ht="13.5" hidden="1" x14ac:dyDescent="0.25">
      <c r="A7683" s="196" t="s">
        <v>3608</v>
      </c>
      <c r="B7683" s="196" t="s">
        <v>7119</v>
      </c>
      <c r="C7683" s="196" t="s">
        <v>7397</v>
      </c>
      <c r="D7683" s="196" t="s">
        <v>7398</v>
      </c>
      <c r="E7683" s="197" t="s">
        <v>11</v>
      </c>
      <c r="F7683" s="196" t="s">
        <v>11</v>
      </c>
      <c r="G7683" s="196">
        <v>101298</v>
      </c>
      <c r="H7683" s="196" t="s">
        <v>7968</v>
      </c>
      <c r="I7683" s="196" t="s">
        <v>7834</v>
      </c>
      <c r="J7683" s="196" t="s">
        <v>62</v>
      </c>
      <c r="K7683" s="197">
        <v>39.71</v>
      </c>
      <c r="L7683" s="196" t="s">
        <v>7746</v>
      </c>
      <c r="M7683"/>
    </row>
    <row r="7684" spans="1:13" ht="13.5" hidden="1" x14ac:dyDescent="0.25">
      <c r="A7684" s="196" t="s">
        <v>3608</v>
      </c>
      <c r="B7684" s="196" t="s">
        <v>7119</v>
      </c>
      <c r="C7684" s="196" t="s">
        <v>7397</v>
      </c>
      <c r="D7684" s="196" t="s">
        <v>7398</v>
      </c>
      <c r="E7684" s="197" t="s">
        <v>11</v>
      </c>
      <c r="F7684" s="196" t="s">
        <v>11</v>
      </c>
      <c r="G7684" s="196">
        <v>101299</v>
      </c>
      <c r="H7684" s="196" t="s">
        <v>7969</v>
      </c>
      <c r="I7684" s="196" t="s">
        <v>7834</v>
      </c>
      <c r="J7684" s="196" t="s">
        <v>62</v>
      </c>
      <c r="K7684" s="197">
        <v>50.78</v>
      </c>
      <c r="L7684" s="196" t="s">
        <v>7746</v>
      </c>
      <c r="M7684"/>
    </row>
    <row r="7685" spans="1:13" ht="13.5" hidden="1" x14ac:dyDescent="0.25">
      <c r="A7685" s="196" t="s">
        <v>3608</v>
      </c>
      <c r="B7685" s="196" t="s">
        <v>7119</v>
      </c>
      <c r="C7685" s="196" t="s">
        <v>7397</v>
      </c>
      <c r="D7685" s="196" t="s">
        <v>7398</v>
      </c>
      <c r="E7685" s="197" t="s">
        <v>11</v>
      </c>
      <c r="F7685" s="196" t="s">
        <v>11</v>
      </c>
      <c r="G7685" s="196">
        <v>101300</v>
      </c>
      <c r="H7685" s="196" t="s">
        <v>7970</v>
      </c>
      <c r="I7685" s="196" t="s">
        <v>7834</v>
      </c>
      <c r="J7685" s="196" t="s">
        <v>62</v>
      </c>
      <c r="K7685" s="197">
        <v>35.65</v>
      </c>
      <c r="L7685" s="196" t="s">
        <v>7746</v>
      </c>
      <c r="M7685"/>
    </row>
    <row r="7686" spans="1:13" ht="13.5" hidden="1" x14ac:dyDescent="0.25">
      <c r="A7686" s="196" t="s">
        <v>3608</v>
      </c>
      <c r="B7686" s="196" t="s">
        <v>7119</v>
      </c>
      <c r="C7686" s="196" t="s">
        <v>7397</v>
      </c>
      <c r="D7686" s="196" t="s">
        <v>7398</v>
      </c>
      <c r="E7686" s="197" t="s">
        <v>11</v>
      </c>
      <c r="F7686" s="196" t="s">
        <v>11</v>
      </c>
      <c r="G7686" s="196">
        <v>101301</v>
      </c>
      <c r="H7686" s="196" t="s">
        <v>7971</v>
      </c>
      <c r="I7686" s="196" t="s">
        <v>7834</v>
      </c>
      <c r="J7686" s="196" t="s">
        <v>62</v>
      </c>
      <c r="K7686" s="197">
        <v>41.48</v>
      </c>
      <c r="L7686" s="196" t="s">
        <v>7746</v>
      </c>
      <c r="M7686"/>
    </row>
    <row r="7687" spans="1:13" ht="13.5" hidden="1" x14ac:dyDescent="0.25">
      <c r="A7687" s="196" t="s">
        <v>3608</v>
      </c>
      <c r="B7687" s="196" t="s">
        <v>7119</v>
      </c>
      <c r="C7687" s="196" t="s">
        <v>7397</v>
      </c>
      <c r="D7687" s="196" t="s">
        <v>7398</v>
      </c>
      <c r="E7687" s="197" t="s">
        <v>11</v>
      </c>
      <c r="F7687" s="196" t="s">
        <v>11</v>
      </c>
      <c r="G7687" s="196">
        <v>101302</v>
      </c>
      <c r="H7687" s="196" t="s">
        <v>7972</v>
      </c>
      <c r="I7687" s="196" t="s">
        <v>7834</v>
      </c>
      <c r="J7687" s="196" t="s">
        <v>62</v>
      </c>
      <c r="K7687" s="197">
        <v>42.83</v>
      </c>
      <c r="L7687" s="196" t="s">
        <v>7746</v>
      </c>
      <c r="M7687"/>
    </row>
    <row r="7688" spans="1:13" ht="13.5" hidden="1" x14ac:dyDescent="0.25">
      <c r="A7688" s="196" t="s">
        <v>3608</v>
      </c>
      <c r="B7688" s="196" t="s">
        <v>7119</v>
      </c>
      <c r="C7688" s="196" t="s">
        <v>7397</v>
      </c>
      <c r="D7688" s="196" t="s">
        <v>7398</v>
      </c>
      <c r="E7688" s="197" t="s">
        <v>11</v>
      </c>
      <c r="F7688" s="196" t="s">
        <v>11</v>
      </c>
      <c r="G7688" s="196">
        <v>101303</v>
      </c>
      <c r="H7688" s="196" t="s">
        <v>7973</v>
      </c>
      <c r="I7688" s="196" t="s">
        <v>7834</v>
      </c>
      <c r="J7688" s="196" t="s">
        <v>62</v>
      </c>
      <c r="K7688" s="197">
        <v>153.49</v>
      </c>
      <c r="L7688" s="196" t="s">
        <v>7746</v>
      </c>
      <c r="M7688"/>
    </row>
    <row r="7689" spans="1:13" ht="13.5" hidden="1" x14ac:dyDescent="0.25">
      <c r="A7689" s="196" t="s">
        <v>3608</v>
      </c>
      <c r="B7689" s="196" t="s">
        <v>7119</v>
      </c>
      <c r="C7689" s="196" t="s">
        <v>7397</v>
      </c>
      <c r="D7689" s="196" t="s">
        <v>7398</v>
      </c>
      <c r="E7689" s="197" t="s">
        <v>11</v>
      </c>
      <c r="F7689" s="196" t="s">
        <v>11</v>
      </c>
      <c r="G7689" s="196">
        <v>101304</v>
      </c>
      <c r="H7689" s="196" t="s">
        <v>7974</v>
      </c>
      <c r="I7689" s="196" t="s">
        <v>7834</v>
      </c>
      <c r="J7689" s="196" t="s">
        <v>62</v>
      </c>
      <c r="K7689" s="197">
        <v>54.79</v>
      </c>
      <c r="L7689" s="196" t="s">
        <v>7746</v>
      </c>
      <c r="M7689"/>
    </row>
    <row r="7690" spans="1:13" ht="13.5" hidden="1" x14ac:dyDescent="0.25">
      <c r="A7690" s="196" t="s">
        <v>3608</v>
      </c>
      <c r="B7690" s="196" t="s">
        <v>7119</v>
      </c>
      <c r="C7690" s="196" t="s">
        <v>7397</v>
      </c>
      <c r="D7690" s="196" t="s">
        <v>7398</v>
      </c>
      <c r="E7690" s="197" t="s">
        <v>11</v>
      </c>
      <c r="F7690" s="196" t="s">
        <v>11</v>
      </c>
      <c r="G7690" s="196">
        <v>101305</v>
      </c>
      <c r="H7690" s="196" t="s">
        <v>7975</v>
      </c>
      <c r="I7690" s="196" t="s">
        <v>7834</v>
      </c>
      <c r="J7690" s="196" t="s">
        <v>62</v>
      </c>
      <c r="K7690" s="197">
        <v>69.709999999999994</v>
      </c>
      <c r="L7690" s="196" t="s">
        <v>7746</v>
      </c>
      <c r="M7690"/>
    </row>
    <row r="7691" spans="1:13" ht="13.5" hidden="1" x14ac:dyDescent="0.25">
      <c r="A7691" s="196" t="s">
        <v>3608</v>
      </c>
      <c r="B7691" s="196" t="s">
        <v>7119</v>
      </c>
      <c r="C7691" s="196" t="s">
        <v>7397</v>
      </c>
      <c r="D7691" s="196" t="s">
        <v>7398</v>
      </c>
      <c r="E7691" s="197" t="s">
        <v>11</v>
      </c>
      <c r="F7691" s="196" t="s">
        <v>11</v>
      </c>
      <c r="G7691" s="196">
        <v>101307</v>
      </c>
      <c r="H7691" s="196" t="s">
        <v>7976</v>
      </c>
      <c r="I7691" s="196" t="s">
        <v>7834</v>
      </c>
      <c r="J7691" s="196" t="s">
        <v>62</v>
      </c>
      <c r="K7691" s="197">
        <v>42.85</v>
      </c>
      <c r="L7691" s="196" t="s">
        <v>7746</v>
      </c>
      <c r="M7691"/>
    </row>
    <row r="7692" spans="1:13" ht="13.5" hidden="1" x14ac:dyDescent="0.25">
      <c r="A7692" s="196" t="s">
        <v>3608</v>
      </c>
      <c r="B7692" s="196" t="s">
        <v>7119</v>
      </c>
      <c r="C7692" s="196" t="s">
        <v>7397</v>
      </c>
      <c r="D7692" s="196" t="s">
        <v>7398</v>
      </c>
      <c r="E7692" s="197" t="s">
        <v>11</v>
      </c>
      <c r="F7692" s="196" t="s">
        <v>11</v>
      </c>
      <c r="G7692" s="196">
        <v>101308</v>
      </c>
      <c r="H7692" s="196" t="s">
        <v>7977</v>
      </c>
      <c r="I7692" s="196" t="s">
        <v>7834</v>
      </c>
      <c r="J7692" s="196" t="s">
        <v>62</v>
      </c>
      <c r="K7692" s="197">
        <v>36.96</v>
      </c>
      <c r="L7692" s="196" t="s">
        <v>7746</v>
      </c>
      <c r="M7692"/>
    </row>
    <row r="7693" spans="1:13" ht="13.5" hidden="1" x14ac:dyDescent="0.25">
      <c r="A7693" s="196" t="s">
        <v>3608</v>
      </c>
      <c r="B7693" s="196" t="s">
        <v>7119</v>
      </c>
      <c r="C7693" s="196" t="s">
        <v>7397</v>
      </c>
      <c r="D7693" s="196" t="s">
        <v>7398</v>
      </c>
      <c r="E7693" s="197" t="s">
        <v>11</v>
      </c>
      <c r="F7693" s="196" t="s">
        <v>11</v>
      </c>
      <c r="G7693" s="196">
        <v>101309</v>
      </c>
      <c r="H7693" s="196" t="s">
        <v>7978</v>
      </c>
      <c r="I7693" s="196" t="s">
        <v>7834</v>
      </c>
      <c r="J7693" s="196" t="s">
        <v>62</v>
      </c>
      <c r="K7693" s="197">
        <v>50.78</v>
      </c>
      <c r="L7693" s="196" t="s">
        <v>7746</v>
      </c>
      <c r="M7693"/>
    </row>
    <row r="7694" spans="1:13" ht="13.5" hidden="1" x14ac:dyDescent="0.25">
      <c r="A7694" s="196" t="s">
        <v>3608</v>
      </c>
      <c r="B7694" s="196" t="s">
        <v>7119</v>
      </c>
      <c r="C7694" s="196" t="s">
        <v>7397</v>
      </c>
      <c r="D7694" s="196" t="s">
        <v>7398</v>
      </c>
      <c r="E7694" s="197" t="s">
        <v>11</v>
      </c>
      <c r="F7694" s="196" t="s">
        <v>11</v>
      </c>
      <c r="G7694" s="196">
        <v>101310</v>
      </c>
      <c r="H7694" s="196" t="s">
        <v>7979</v>
      </c>
      <c r="I7694" s="196" t="s">
        <v>7834</v>
      </c>
      <c r="J7694" s="196" t="s">
        <v>62</v>
      </c>
      <c r="K7694" s="197">
        <v>54.79</v>
      </c>
      <c r="L7694" s="196" t="s">
        <v>7746</v>
      </c>
      <c r="M7694"/>
    </row>
    <row r="7695" spans="1:13" ht="13.5" hidden="1" x14ac:dyDescent="0.25">
      <c r="A7695" s="196" t="s">
        <v>3608</v>
      </c>
      <c r="B7695" s="196" t="s">
        <v>7119</v>
      </c>
      <c r="C7695" s="196" t="s">
        <v>7397</v>
      </c>
      <c r="D7695" s="196" t="s">
        <v>7398</v>
      </c>
      <c r="E7695" s="197" t="s">
        <v>11</v>
      </c>
      <c r="F7695" s="196" t="s">
        <v>11</v>
      </c>
      <c r="G7695" s="196">
        <v>101311</v>
      </c>
      <c r="H7695" s="196" t="s">
        <v>7980</v>
      </c>
      <c r="I7695" s="196" t="s">
        <v>7834</v>
      </c>
      <c r="J7695" s="196" t="s">
        <v>62</v>
      </c>
      <c r="K7695" s="197">
        <v>42.85</v>
      </c>
      <c r="L7695" s="196" t="s">
        <v>7746</v>
      </c>
      <c r="M7695"/>
    </row>
    <row r="7696" spans="1:13" ht="13.5" hidden="1" x14ac:dyDescent="0.25">
      <c r="A7696" s="196" t="s">
        <v>3608</v>
      </c>
      <c r="B7696" s="196" t="s">
        <v>7119</v>
      </c>
      <c r="C7696" s="196" t="s">
        <v>7397</v>
      </c>
      <c r="D7696" s="196" t="s">
        <v>7398</v>
      </c>
      <c r="E7696" s="197" t="s">
        <v>11</v>
      </c>
      <c r="F7696" s="196" t="s">
        <v>11</v>
      </c>
      <c r="G7696" s="196">
        <v>101312</v>
      </c>
      <c r="H7696" s="196" t="s">
        <v>7981</v>
      </c>
      <c r="I7696" s="196" t="s">
        <v>7834</v>
      </c>
      <c r="J7696" s="196" t="s">
        <v>62</v>
      </c>
      <c r="K7696" s="197">
        <v>64.400000000000006</v>
      </c>
      <c r="L7696" s="196" t="s">
        <v>7746</v>
      </c>
      <c r="M7696"/>
    </row>
    <row r="7697" spans="1:13" ht="13.5" hidden="1" x14ac:dyDescent="0.25">
      <c r="A7697" s="196" t="s">
        <v>3608</v>
      </c>
      <c r="B7697" s="196" t="s">
        <v>7119</v>
      </c>
      <c r="C7697" s="196" t="s">
        <v>7397</v>
      </c>
      <c r="D7697" s="196" t="s">
        <v>7398</v>
      </c>
      <c r="E7697" s="197" t="s">
        <v>11</v>
      </c>
      <c r="F7697" s="196" t="s">
        <v>11</v>
      </c>
      <c r="G7697" s="196">
        <v>101313</v>
      </c>
      <c r="H7697" s="196" t="s">
        <v>7982</v>
      </c>
      <c r="I7697" s="196" t="s">
        <v>7834</v>
      </c>
      <c r="J7697" s="196" t="s">
        <v>62</v>
      </c>
      <c r="K7697" s="197">
        <v>187.79</v>
      </c>
      <c r="L7697" s="196" t="s">
        <v>7746</v>
      </c>
      <c r="M7697"/>
    </row>
    <row r="7698" spans="1:13" ht="13.5" hidden="1" x14ac:dyDescent="0.25">
      <c r="A7698" s="196" t="s">
        <v>3608</v>
      </c>
      <c r="B7698" s="196" t="s">
        <v>7119</v>
      </c>
      <c r="C7698" s="196" t="s">
        <v>7397</v>
      </c>
      <c r="D7698" s="196" t="s">
        <v>7398</v>
      </c>
      <c r="E7698" s="197" t="s">
        <v>11</v>
      </c>
      <c r="F7698" s="196" t="s">
        <v>11</v>
      </c>
      <c r="G7698" s="196">
        <v>101315</v>
      </c>
      <c r="H7698" s="196" t="s">
        <v>7983</v>
      </c>
      <c r="I7698" s="196" t="s">
        <v>7834</v>
      </c>
      <c r="J7698" s="196" t="s">
        <v>62</v>
      </c>
      <c r="K7698" s="197">
        <v>182.82</v>
      </c>
      <c r="L7698" s="196" t="s">
        <v>7746</v>
      </c>
      <c r="M7698"/>
    </row>
    <row r="7699" spans="1:13" ht="13.5" hidden="1" x14ac:dyDescent="0.25">
      <c r="A7699" s="196" t="s">
        <v>3608</v>
      </c>
      <c r="B7699" s="196" t="s">
        <v>7119</v>
      </c>
      <c r="C7699" s="196" t="s">
        <v>7397</v>
      </c>
      <c r="D7699" s="196" t="s">
        <v>7398</v>
      </c>
      <c r="E7699" s="197" t="s">
        <v>11</v>
      </c>
      <c r="F7699" s="196" t="s">
        <v>11</v>
      </c>
      <c r="G7699" s="196">
        <v>101316</v>
      </c>
      <c r="H7699" s="196" t="s">
        <v>7984</v>
      </c>
      <c r="I7699" s="196" t="s">
        <v>7834</v>
      </c>
      <c r="J7699" s="196" t="s">
        <v>62</v>
      </c>
      <c r="K7699" s="197">
        <v>78.819999999999993</v>
      </c>
      <c r="L7699" s="196" t="s">
        <v>7746</v>
      </c>
      <c r="M7699"/>
    </row>
    <row r="7700" spans="1:13" ht="13.5" hidden="1" x14ac:dyDescent="0.25">
      <c r="A7700" s="196" t="s">
        <v>3608</v>
      </c>
      <c r="B7700" s="196" t="s">
        <v>7119</v>
      </c>
      <c r="C7700" s="196" t="s">
        <v>7397</v>
      </c>
      <c r="D7700" s="196" t="s">
        <v>7398</v>
      </c>
      <c r="E7700" s="197" t="s">
        <v>11</v>
      </c>
      <c r="F7700" s="196" t="s">
        <v>11</v>
      </c>
      <c r="G7700" s="196">
        <v>101320</v>
      </c>
      <c r="H7700" s="196" t="s">
        <v>7985</v>
      </c>
      <c r="I7700" s="196" t="s">
        <v>7834</v>
      </c>
      <c r="J7700" s="196" t="s">
        <v>62</v>
      </c>
      <c r="K7700" s="197">
        <v>31.9</v>
      </c>
      <c r="L7700" s="196" t="s">
        <v>7746</v>
      </c>
      <c r="M7700"/>
    </row>
    <row r="7701" spans="1:13" ht="13.5" hidden="1" x14ac:dyDescent="0.25">
      <c r="A7701" s="196" t="s">
        <v>3608</v>
      </c>
      <c r="B7701" s="196" t="s">
        <v>7119</v>
      </c>
      <c r="C7701" s="196" t="s">
        <v>7397</v>
      </c>
      <c r="D7701" s="196" t="s">
        <v>7398</v>
      </c>
      <c r="E7701" s="197" t="s">
        <v>11</v>
      </c>
      <c r="F7701" s="196" t="s">
        <v>11</v>
      </c>
      <c r="G7701" s="196">
        <v>101322</v>
      </c>
      <c r="H7701" s="196" t="s">
        <v>7986</v>
      </c>
      <c r="I7701" s="196" t="s">
        <v>7834</v>
      </c>
      <c r="J7701" s="196" t="s">
        <v>62</v>
      </c>
      <c r="K7701" s="197">
        <v>42.85</v>
      </c>
      <c r="L7701" s="196" t="s">
        <v>7746</v>
      </c>
      <c r="M7701"/>
    </row>
    <row r="7702" spans="1:13" ht="13.5" hidden="1" x14ac:dyDescent="0.25">
      <c r="A7702" s="196" t="s">
        <v>3608</v>
      </c>
      <c r="B7702" s="196" t="s">
        <v>7119</v>
      </c>
      <c r="C7702" s="196" t="s">
        <v>7397</v>
      </c>
      <c r="D7702" s="196" t="s">
        <v>7398</v>
      </c>
      <c r="E7702" s="197" t="s">
        <v>11</v>
      </c>
      <c r="F7702" s="196" t="s">
        <v>11</v>
      </c>
      <c r="G7702" s="196">
        <v>101323</v>
      </c>
      <c r="H7702" s="196" t="s">
        <v>7987</v>
      </c>
      <c r="I7702" s="196" t="s">
        <v>7834</v>
      </c>
      <c r="J7702" s="196" t="s">
        <v>62</v>
      </c>
      <c r="K7702" s="197">
        <v>78.72</v>
      </c>
      <c r="L7702" s="196" t="s">
        <v>7746</v>
      </c>
      <c r="M7702"/>
    </row>
    <row r="7703" spans="1:13" ht="13.5" hidden="1" x14ac:dyDescent="0.25">
      <c r="A7703" s="196" t="s">
        <v>3608</v>
      </c>
      <c r="B7703" s="196" t="s">
        <v>7119</v>
      </c>
      <c r="C7703" s="196" t="s">
        <v>7397</v>
      </c>
      <c r="D7703" s="196" t="s">
        <v>7398</v>
      </c>
      <c r="E7703" s="197" t="s">
        <v>11</v>
      </c>
      <c r="F7703" s="196" t="s">
        <v>11</v>
      </c>
      <c r="G7703" s="196">
        <v>101324</v>
      </c>
      <c r="H7703" s="196" t="s">
        <v>7988</v>
      </c>
      <c r="I7703" s="196" t="s">
        <v>7834</v>
      </c>
      <c r="J7703" s="196" t="s">
        <v>62</v>
      </c>
      <c r="K7703" s="197">
        <v>22.57</v>
      </c>
      <c r="L7703" s="196" t="s">
        <v>7746</v>
      </c>
      <c r="M7703"/>
    </row>
    <row r="7704" spans="1:13" ht="13.5" hidden="1" x14ac:dyDescent="0.25">
      <c r="A7704" s="196" t="s">
        <v>3608</v>
      </c>
      <c r="B7704" s="196" t="s">
        <v>7119</v>
      </c>
      <c r="C7704" s="196" t="s">
        <v>7397</v>
      </c>
      <c r="D7704" s="196" t="s">
        <v>7398</v>
      </c>
      <c r="E7704" s="197" t="s">
        <v>11</v>
      </c>
      <c r="F7704" s="196" t="s">
        <v>11</v>
      </c>
      <c r="G7704" s="196">
        <v>101325</v>
      </c>
      <c r="H7704" s="196" t="s">
        <v>7989</v>
      </c>
      <c r="I7704" s="196" t="s">
        <v>7834</v>
      </c>
      <c r="J7704" s="196" t="s">
        <v>62</v>
      </c>
      <c r="K7704" s="197">
        <v>60.44</v>
      </c>
      <c r="L7704" s="196" t="s">
        <v>7746</v>
      </c>
      <c r="M7704"/>
    </row>
    <row r="7705" spans="1:13" ht="13.5" hidden="1" x14ac:dyDescent="0.25">
      <c r="A7705" s="196" t="s">
        <v>3608</v>
      </c>
      <c r="B7705" s="196" t="s">
        <v>7119</v>
      </c>
      <c r="C7705" s="196" t="s">
        <v>7397</v>
      </c>
      <c r="D7705" s="196" t="s">
        <v>7398</v>
      </c>
      <c r="E7705" s="197" t="s">
        <v>11</v>
      </c>
      <c r="F7705" s="196" t="s">
        <v>11</v>
      </c>
      <c r="G7705" s="196">
        <v>101326</v>
      </c>
      <c r="H7705" s="196" t="s">
        <v>7990</v>
      </c>
      <c r="I7705" s="196" t="s">
        <v>7834</v>
      </c>
      <c r="J7705" s="196" t="s">
        <v>62</v>
      </c>
      <c r="K7705" s="197">
        <v>16.84</v>
      </c>
      <c r="L7705" s="196" t="s">
        <v>7746</v>
      </c>
      <c r="M7705"/>
    </row>
    <row r="7706" spans="1:13" ht="13.5" hidden="1" x14ac:dyDescent="0.25">
      <c r="A7706" s="196" t="s">
        <v>3608</v>
      </c>
      <c r="B7706" s="196" t="s">
        <v>7119</v>
      </c>
      <c r="C7706" s="196" t="s">
        <v>7397</v>
      </c>
      <c r="D7706" s="196" t="s">
        <v>7398</v>
      </c>
      <c r="E7706" s="197" t="s">
        <v>11</v>
      </c>
      <c r="F7706" s="196" t="s">
        <v>11</v>
      </c>
      <c r="G7706" s="196">
        <v>101328</v>
      </c>
      <c r="H7706" s="196" t="s">
        <v>7991</v>
      </c>
      <c r="I7706" s="196" t="s">
        <v>7834</v>
      </c>
      <c r="J7706" s="196" t="s">
        <v>62</v>
      </c>
      <c r="K7706" s="197">
        <v>27.02</v>
      </c>
      <c r="L7706" s="196" t="s">
        <v>7746</v>
      </c>
      <c r="M7706"/>
    </row>
    <row r="7707" spans="1:13" ht="13.5" hidden="1" x14ac:dyDescent="0.25">
      <c r="A7707" s="196" t="s">
        <v>3608</v>
      </c>
      <c r="B7707" s="196" t="s">
        <v>7119</v>
      </c>
      <c r="C7707" s="196" t="s">
        <v>7397</v>
      </c>
      <c r="D7707" s="196" t="s">
        <v>7398</v>
      </c>
      <c r="E7707" s="197" t="s">
        <v>11</v>
      </c>
      <c r="F7707" s="196" t="s">
        <v>11</v>
      </c>
      <c r="G7707" s="196">
        <v>101329</v>
      </c>
      <c r="H7707" s="196" t="s">
        <v>7992</v>
      </c>
      <c r="I7707" s="196" t="s">
        <v>7834</v>
      </c>
      <c r="J7707" s="196" t="s">
        <v>62</v>
      </c>
      <c r="K7707" s="197">
        <v>73.680000000000007</v>
      </c>
      <c r="L7707" s="196" t="s">
        <v>7746</v>
      </c>
      <c r="M7707"/>
    </row>
    <row r="7708" spans="1:13" ht="13.5" hidden="1" x14ac:dyDescent="0.25">
      <c r="A7708" s="196" t="s">
        <v>3608</v>
      </c>
      <c r="B7708" s="196" t="s">
        <v>7119</v>
      </c>
      <c r="C7708" s="196" t="s">
        <v>7397</v>
      </c>
      <c r="D7708" s="196" t="s">
        <v>7398</v>
      </c>
      <c r="E7708" s="197" t="s">
        <v>11</v>
      </c>
      <c r="F7708" s="196" t="s">
        <v>11</v>
      </c>
      <c r="G7708" s="196">
        <v>101330</v>
      </c>
      <c r="H7708" s="196" t="s">
        <v>7993</v>
      </c>
      <c r="I7708" s="196" t="s">
        <v>7834</v>
      </c>
      <c r="J7708" s="196" t="s">
        <v>62</v>
      </c>
      <c r="K7708" s="197">
        <v>54.79</v>
      </c>
      <c r="L7708" s="196" t="s">
        <v>7746</v>
      </c>
      <c r="M7708"/>
    </row>
    <row r="7709" spans="1:13" ht="13.5" hidden="1" x14ac:dyDescent="0.25">
      <c r="A7709" s="196" t="s">
        <v>3608</v>
      </c>
      <c r="B7709" s="196" t="s">
        <v>7119</v>
      </c>
      <c r="C7709" s="196" t="s">
        <v>7397</v>
      </c>
      <c r="D7709" s="196" t="s">
        <v>7398</v>
      </c>
      <c r="E7709" s="197" t="s">
        <v>11</v>
      </c>
      <c r="F7709" s="196" t="s">
        <v>11</v>
      </c>
      <c r="G7709" s="196">
        <v>101331</v>
      </c>
      <c r="H7709" s="196" t="s">
        <v>7994</v>
      </c>
      <c r="I7709" s="196" t="s">
        <v>7834</v>
      </c>
      <c r="J7709" s="196" t="s">
        <v>62</v>
      </c>
      <c r="K7709" s="197">
        <v>56.78</v>
      </c>
      <c r="L7709" s="196" t="s">
        <v>7746</v>
      </c>
      <c r="M7709"/>
    </row>
    <row r="7710" spans="1:13" ht="13.5" hidden="1" x14ac:dyDescent="0.25">
      <c r="A7710" s="196" t="s">
        <v>3608</v>
      </c>
      <c r="B7710" s="196" t="s">
        <v>7119</v>
      </c>
      <c r="C7710" s="196" t="s">
        <v>7397</v>
      </c>
      <c r="D7710" s="196" t="s">
        <v>7398</v>
      </c>
      <c r="E7710" s="197" t="s">
        <v>11</v>
      </c>
      <c r="F7710" s="196" t="s">
        <v>11</v>
      </c>
      <c r="G7710" s="196">
        <v>101332</v>
      </c>
      <c r="H7710" s="196" t="s">
        <v>7995</v>
      </c>
      <c r="I7710" s="196" t="s">
        <v>7834</v>
      </c>
      <c r="J7710" s="196" t="s">
        <v>62</v>
      </c>
      <c r="K7710" s="197">
        <v>18.09</v>
      </c>
      <c r="L7710" s="196" t="s">
        <v>7746</v>
      </c>
      <c r="M7710"/>
    </row>
    <row r="7711" spans="1:13" ht="13.5" hidden="1" x14ac:dyDescent="0.25">
      <c r="A7711" s="196" t="s">
        <v>3608</v>
      </c>
      <c r="B7711" s="196" t="s">
        <v>7119</v>
      </c>
      <c r="C7711" s="196" t="s">
        <v>7397</v>
      </c>
      <c r="D7711" s="196" t="s">
        <v>7398</v>
      </c>
      <c r="E7711" s="197" t="s">
        <v>11</v>
      </c>
      <c r="F7711" s="196" t="s">
        <v>11</v>
      </c>
      <c r="G7711" s="196">
        <v>101333</v>
      </c>
      <c r="H7711" s="196" t="s">
        <v>7996</v>
      </c>
      <c r="I7711" s="196" t="s">
        <v>7834</v>
      </c>
      <c r="J7711" s="196" t="s">
        <v>62</v>
      </c>
      <c r="K7711" s="197">
        <v>41.9</v>
      </c>
      <c r="L7711" s="196" t="s">
        <v>7746</v>
      </c>
      <c r="M7711"/>
    </row>
    <row r="7712" spans="1:13" ht="13.5" hidden="1" x14ac:dyDescent="0.25">
      <c r="A7712" s="196" t="s">
        <v>3608</v>
      </c>
      <c r="B7712" s="196" t="s">
        <v>7119</v>
      </c>
      <c r="C7712" s="196" t="s">
        <v>7397</v>
      </c>
      <c r="D7712" s="196" t="s">
        <v>7398</v>
      </c>
      <c r="E7712" s="197" t="s">
        <v>11</v>
      </c>
      <c r="F7712" s="196" t="s">
        <v>11</v>
      </c>
      <c r="G7712" s="196">
        <v>101334</v>
      </c>
      <c r="H7712" s="196" t="s">
        <v>7997</v>
      </c>
      <c r="I7712" s="196" t="s">
        <v>7834</v>
      </c>
      <c r="J7712" s="196" t="s">
        <v>62</v>
      </c>
      <c r="K7712" s="197">
        <v>139.34</v>
      </c>
      <c r="L7712" s="196" t="s">
        <v>7746</v>
      </c>
      <c r="M7712"/>
    </row>
    <row r="7713" spans="1:13" ht="13.5" hidden="1" x14ac:dyDescent="0.25">
      <c r="A7713" s="196" t="s">
        <v>3608</v>
      </c>
      <c r="B7713" s="196" t="s">
        <v>7119</v>
      </c>
      <c r="C7713" s="196" t="s">
        <v>7397</v>
      </c>
      <c r="D7713" s="196" t="s">
        <v>7398</v>
      </c>
      <c r="E7713" s="197" t="s">
        <v>11</v>
      </c>
      <c r="F7713" s="196" t="s">
        <v>11</v>
      </c>
      <c r="G7713" s="196">
        <v>101336</v>
      </c>
      <c r="H7713" s="196" t="s">
        <v>7998</v>
      </c>
      <c r="I7713" s="196" t="s">
        <v>7834</v>
      </c>
      <c r="J7713" s="196" t="s">
        <v>62</v>
      </c>
      <c r="K7713" s="197">
        <v>78.42</v>
      </c>
      <c r="L7713" s="196" t="s">
        <v>7746</v>
      </c>
      <c r="M7713"/>
    </row>
    <row r="7714" spans="1:13" ht="13.5" hidden="1" x14ac:dyDescent="0.25">
      <c r="A7714" s="196" t="s">
        <v>3608</v>
      </c>
      <c r="B7714" s="196" t="s">
        <v>7119</v>
      </c>
      <c r="C7714" s="196" t="s">
        <v>7397</v>
      </c>
      <c r="D7714" s="196" t="s">
        <v>7398</v>
      </c>
      <c r="E7714" s="197" t="s">
        <v>11</v>
      </c>
      <c r="F7714" s="196" t="s">
        <v>11</v>
      </c>
      <c r="G7714" s="196">
        <v>101337</v>
      </c>
      <c r="H7714" s="196" t="s">
        <v>7999</v>
      </c>
      <c r="I7714" s="196" t="s">
        <v>7834</v>
      </c>
      <c r="J7714" s="196" t="s">
        <v>62</v>
      </c>
      <c r="K7714" s="197">
        <v>28.6</v>
      </c>
      <c r="L7714" s="196" t="s">
        <v>7746</v>
      </c>
      <c r="M7714"/>
    </row>
    <row r="7715" spans="1:13" ht="13.5" hidden="1" x14ac:dyDescent="0.25">
      <c r="A7715" s="196" t="s">
        <v>3608</v>
      </c>
      <c r="B7715" s="196" t="s">
        <v>7119</v>
      </c>
      <c r="C7715" s="196" t="s">
        <v>7397</v>
      </c>
      <c r="D7715" s="196" t="s">
        <v>7398</v>
      </c>
      <c r="E7715" s="197" t="s">
        <v>11</v>
      </c>
      <c r="F7715" s="196" t="s">
        <v>11</v>
      </c>
      <c r="G7715" s="196">
        <v>101338</v>
      </c>
      <c r="H7715" s="196" t="s">
        <v>8000</v>
      </c>
      <c r="I7715" s="196" t="s">
        <v>7834</v>
      </c>
      <c r="J7715" s="196" t="s">
        <v>62</v>
      </c>
      <c r="K7715" s="197">
        <v>31.22</v>
      </c>
      <c r="L7715" s="196" t="s">
        <v>7746</v>
      </c>
      <c r="M7715"/>
    </row>
    <row r="7716" spans="1:13" ht="13.5" hidden="1" x14ac:dyDescent="0.25">
      <c r="A7716" s="196" t="s">
        <v>3608</v>
      </c>
      <c r="B7716" s="196" t="s">
        <v>7119</v>
      </c>
      <c r="C7716" s="196" t="s">
        <v>7397</v>
      </c>
      <c r="D7716" s="196" t="s">
        <v>7398</v>
      </c>
      <c r="E7716" s="197" t="s">
        <v>11</v>
      </c>
      <c r="F7716" s="196" t="s">
        <v>11</v>
      </c>
      <c r="G7716" s="196">
        <v>101339</v>
      </c>
      <c r="H7716" s="196" t="s">
        <v>8001</v>
      </c>
      <c r="I7716" s="196" t="s">
        <v>7834</v>
      </c>
      <c r="J7716" s="196" t="s">
        <v>62</v>
      </c>
      <c r="K7716" s="197">
        <v>28.74</v>
      </c>
      <c r="L7716" s="196" t="s">
        <v>7746</v>
      </c>
      <c r="M7716"/>
    </row>
    <row r="7717" spans="1:13" ht="13.5" hidden="1" x14ac:dyDescent="0.25">
      <c r="A7717" s="196" t="s">
        <v>3608</v>
      </c>
      <c r="B7717" s="196" t="s">
        <v>7119</v>
      </c>
      <c r="C7717" s="196" t="s">
        <v>7397</v>
      </c>
      <c r="D7717" s="196" t="s">
        <v>7398</v>
      </c>
      <c r="E7717" s="197" t="s">
        <v>11</v>
      </c>
      <c r="F7717" s="196" t="s">
        <v>11</v>
      </c>
      <c r="G7717" s="196">
        <v>101340</v>
      </c>
      <c r="H7717" s="196" t="s">
        <v>8002</v>
      </c>
      <c r="I7717" s="196" t="s">
        <v>7834</v>
      </c>
      <c r="J7717" s="196" t="s">
        <v>62</v>
      </c>
      <c r="K7717" s="197">
        <v>26.06</v>
      </c>
      <c r="L7717" s="196" t="s">
        <v>7746</v>
      </c>
      <c r="M7717"/>
    </row>
    <row r="7718" spans="1:13" ht="13.5" hidden="1" x14ac:dyDescent="0.25">
      <c r="A7718" s="196" t="s">
        <v>3608</v>
      </c>
      <c r="B7718" s="196" t="s">
        <v>7119</v>
      </c>
      <c r="C7718" s="196" t="s">
        <v>7397</v>
      </c>
      <c r="D7718" s="196" t="s">
        <v>7398</v>
      </c>
      <c r="E7718" s="197" t="s">
        <v>11</v>
      </c>
      <c r="F7718" s="196" t="s">
        <v>11</v>
      </c>
      <c r="G7718" s="196">
        <v>101341</v>
      </c>
      <c r="H7718" s="196" t="s">
        <v>8003</v>
      </c>
      <c r="I7718" s="196" t="s">
        <v>7834</v>
      </c>
      <c r="J7718" s="196" t="s">
        <v>62</v>
      </c>
      <c r="K7718" s="197">
        <v>24.4</v>
      </c>
      <c r="L7718" s="196" t="s">
        <v>7746</v>
      </c>
      <c r="M7718"/>
    </row>
    <row r="7719" spans="1:13" ht="13.5" hidden="1" x14ac:dyDescent="0.25">
      <c r="A7719" s="196" t="s">
        <v>3608</v>
      </c>
      <c r="B7719" s="196" t="s">
        <v>7119</v>
      </c>
      <c r="C7719" s="196" t="s">
        <v>7397</v>
      </c>
      <c r="D7719" s="196" t="s">
        <v>7398</v>
      </c>
      <c r="E7719" s="197" t="s">
        <v>11</v>
      </c>
      <c r="F7719" s="196" t="s">
        <v>11</v>
      </c>
      <c r="G7719" s="196">
        <v>101342</v>
      </c>
      <c r="H7719" s="196" t="s">
        <v>8004</v>
      </c>
      <c r="I7719" s="196" t="s">
        <v>7834</v>
      </c>
      <c r="J7719" s="196" t="s">
        <v>62</v>
      </c>
      <c r="K7719" s="197">
        <v>28.74</v>
      </c>
      <c r="L7719" s="196" t="s">
        <v>7746</v>
      </c>
      <c r="M7719"/>
    </row>
    <row r="7720" spans="1:13" ht="13.5" hidden="1" x14ac:dyDescent="0.25">
      <c r="A7720" s="196" t="s">
        <v>3608</v>
      </c>
      <c r="B7720" s="196" t="s">
        <v>7119</v>
      </c>
      <c r="C7720" s="196" t="s">
        <v>7397</v>
      </c>
      <c r="D7720" s="196" t="s">
        <v>7398</v>
      </c>
      <c r="E7720" s="197" t="s">
        <v>11</v>
      </c>
      <c r="F7720" s="196" t="s">
        <v>11</v>
      </c>
      <c r="G7720" s="196">
        <v>101343</v>
      </c>
      <c r="H7720" s="196" t="s">
        <v>8005</v>
      </c>
      <c r="I7720" s="196" t="s">
        <v>7834</v>
      </c>
      <c r="J7720" s="196" t="s">
        <v>62</v>
      </c>
      <c r="K7720" s="197">
        <v>53.24</v>
      </c>
      <c r="L7720" s="196" t="s">
        <v>7746</v>
      </c>
      <c r="M7720"/>
    </row>
    <row r="7721" spans="1:13" ht="13.5" hidden="1" x14ac:dyDescent="0.25">
      <c r="A7721" s="196" t="s">
        <v>3608</v>
      </c>
      <c r="B7721" s="196" t="s">
        <v>7119</v>
      </c>
      <c r="C7721" s="196" t="s">
        <v>7397</v>
      </c>
      <c r="D7721" s="196" t="s">
        <v>7398</v>
      </c>
      <c r="E7721" s="197" t="s">
        <v>11</v>
      </c>
      <c r="F7721" s="196" t="s">
        <v>11</v>
      </c>
      <c r="G7721" s="196">
        <v>101344</v>
      </c>
      <c r="H7721" s="196" t="s">
        <v>8006</v>
      </c>
      <c r="I7721" s="196" t="s">
        <v>7834</v>
      </c>
      <c r="J7721" s="196" t="s">
        <v>62</v>
      </c>
      <c r="K7721" s="197">
        <v>52.43</v>
      </c>
      <c r="L7721" s="196" t="s">
        <v>7746</v>
      </c>
      <c r="M7721"/>
    </row>
    <row r="7722" spans="1:13" ht="13.5" hidden="1" x14ac:dyDescent="0.25">
      <c r="A7722" s="196" t="s">
        <v>3608</v>
      </c>
      <c r="B7722" s="196" t="s">
        <v>7119</v>
      </c>
      <c r="C7722" s="196" t="s">
        <v>7397</v>
      </c>
      <c r="D7722" s="196" t="s">
        <v>7398</v>
      </c>
      <c r="E7722" s="197" t="s">
        <v>11</v>
      </c>
      <c r="F7722" s="196" t="s">
        <v>11</v>
      </c>
      <c r="G7722" s="196">
        <v>101345</v>
      </c>
      <c r="H7722" s="196" t="s">
        <v>8007</v>
      </c>
      <c r="I7722" s="196" t="s">
        <v>7834</v>
      </c>
      <c r="J7722" s="196" t="s">
        <v>62</v>
      </c>
      <c r="K7722" s="197">
        <v>54.24</v>
      </c>
      <c r="L7722" s="196" t="s">
        <v>7746</v>
      </c>
      <c r="M7722"/>
    </row>
    <row r="7723" spans="1:13" ht="13.5" hidden="1" x14ac:dyDescent="0.25">
      <c r="A7723" s="196" t="s">
        <v>3608</v>
      </c>
      <c r="B7723" s="196" t="s">
        <v>7119</v>
      </c>
      <c r="C7723" s="196" t="s">
        <v>7397</v>
      </c>
      <c r="D7723" s="196" t="s">
        <v>7398</v>
      </c>
      <c r="E7723" s="197" t="s">
        <v>11</v>
      </c>
      <c r="F7723" s="196" t="s">
        <v>11</v>
      </c>
      <c r="G7723" s="196">
        <v>101346</v>
      </c>
      <c r="H7723" s="196" t="s">
        <v>8008</v>
      </c>
      <c r="I7723" s="196" t="s">
        <v>7834</v>
      </c>
      <c r="J7723" s="196" t="s">
        <v>62</v>
      </c>
      <c r="K7723" s="197">
        <v>29.62</v>
      </c>
      <c r="L7723" s="196" t="s">
        <v>7746</v>
      </c>
      <c r="M7723"/>
    </row>
    <row r="7724" spans="1:13" ht="13.5" hidden="1" x14ac:dyDescent="0.25">
      <c r="A7724" s="196" t="s">
        <v>3608</v>
      </c>
      <c r="B7724" s="196" t="s">
        <v>7119</v>
      </c>
      <c r="C7724" s="196" t="s">
        <v>7397</v>
      </c>
      <c r="D7724" s="196" t="s">
        <v>7398</v>
      </c>
      <c r="E7724" s="197" t="s">
        <v>11</v>
      </c>
      <c r="F7724" s="196" t="s">
        <v>11</v>
      </c>
      <c r="G7724" s="196">
        <v>101347</v>
      </c>
      <c r="H7724" s="196" t="s">
        <v>8009</v>
      </c>
      <c r="I7724" s="196" t="s">
        <v>7834</v>
      </c>
      <c r="J7724" s="196" t="s">
        <v>62</v>
      </c>
      <c r="K7724" s="197">
        <v>42.82</v>
      </c>
      <c r="L7724" s="196" t="s">
        <v>7746</v>
      </c>
      <c r="M7724"/>
    </row>
    <row r="7725" spans="1:13" ht="13.5" hidden="1" x14ac:dyDescent="0.25">
      <c r="A7725" s="196" t="s">
        <v>3608</v>
      </c>
      <c r="B7725" s="196" t="s">
        <v>7119</v>
      </c>
      <c r="C7725" s="196" t="s">
        <v>7397</v>
      </c>
      <c r="D7725" s="196" t="s">
        <v>7398</v>
      </c>
      <c r="E7725" s="197" t="s">
        <v>11</v>
      </c>
      <c r="F7725" s="196" t="s">
        <v>11</v>
      </c>
      <c r="G7725" s="196">
        <v>101348</v>
      </c>
      <c r="H7725" s="196" t="s">
        <v>8010</v>
      </c>
      <c r="I7725" s="196" t="s">
        <v>7834</v>
      </c>
      <c r="J7725" s="196" t="s">
        <v>62</v>
      </c>
      <c r="K7725" s="197">
        <v>26.62</v>
      </c>
      <c r="L7725" s="196" t="s">
        <v>7746</v>
      </c>
      <c r="M7725"/>
    </row>
    <row r="7726" spans="1:13" ht="13.5" hidden="1" x14ac:dyDescent="0.25">
      <c r="A7726" s="196" t="s">
        <v>3608</v>
      </c>
      <c r="B7726" s="196" t="s">
        <v>7119</v>
      </c>
      <c r="C7726" s="196" t="s">
        <v>7397</v>
      </c>
      <c r="D7726" s="196" t="s">
        <v>7398</v>
      </c>
      <c r="E7726" s="197" t="s">
        <v>11</v>
      </c>
      <c r="F7726" s="196" t="s">
        <v>11</v>
      </c>
      <c r="G7726" s="196">
        <v>101349</v>
      </c>
      <c r="H7726" s="196" t="s">
        <v>8011</v>
      </c>
      <c r="I7726" s="196" t="s">
        <v>7834</v>
      </c>
      <c r="J7726" s="196" t="s">
        <v>62</v>
      </c>
      <c r="K7726" s="197">
        <v>39.729999999999997</v>
      </c>
      <c r="L7726" s="196" t="s">
        <v>7746</v>
      </c>
      <c r="M7726"/>
    </row>
    <row r="7727" spans="1:13" ht="13.5" hidden="1" x14ac:dyDescent="0.25">
      <c r="A7727" s="196" t="s">
        <v>3608</v>
      </c>
      <c r="B7727" s="196" t="s">
        <v>7119</v>
      </c>
      <c r="C7727" s="196" t="s">
        <v>7397</v>
      </c>
      <c r="D7727" s="196" t="s">
        <v>7398</v>
      </c>
      <c r="E7727" s="197" t="s">
        <v>11</v>
      </c>
      <c r="F7727" s="196" t="s">
        <v>11</v>
      </c>
      <c r="G7727" s="196">
        <v>101350</v>
      </c>
      <c r="H7727" s="196" t="s">
        <v>8012</v>
      </c>
      <c r="I7727" s="196" t="s">
        <v>7834</v>
      </c>
      <c r="J7727" s="196" t="s">
        <v>62</v>
      </c>
      <c r="K7727" s="197">
        <v>39.729999999999997</v>
      </c>
      <c r="L7727" s="196" t="s">
        <v>7746</v>
      </c>
      <c r="M7727"/>
    </row>
    <row r="7728" spans="1:13" ht="13.5" hidden="1" x14ac:dyDescent="0.25">
      <c r="A7728" s="196" t="s">
        <v>3608</v>
      </c>
      <c r="B7728" s="196" t="s">
        <v>7119</v>
      </c>
      <c r="C7728" s="196" t="s">
        <v>7397</v>
      </c>
      <c r="D7728" s="196" t="s">
        <v>7398</v>
      </c>
      <c r="E7728" s="197" t="s">
        <v>11</v>
      </c>
      <c r="F7728" s="196" t="s">
        <v>11</v>
      </c>
      <c r="G7728" s="196">
        <v>101351</v>
      </c>
      <c r="H7728" s="196" t="s">
        <v>8013</v>
      </c>
      <c r="I7728" s="196" t="s">
        <v>7834</v>
      </c>
      <c r="J7728" s="196" t="s">
        <v>62</v>
      </c>
      <c r="K7728" s="197">
        <v>28.74</v>
      </c>
      <c r="L7728" s="196" t="s">
        <v>7746</v>
      </c>
      <c r="M7728"/>
    </row>
    <row r="7729" spans="1:13" ht="13.5" hidden="1" x14ac:dyDescent="0.25">
      <c r="A7729" s="196" t="s">
        <v>3608</v>
      </c>
      <c r="B7729" s="196" t="s">
        <v>7119</v>
      </c>
      <c r="C7729" s="196" t="s">
        <v>7397</v>
      </c>
      <c r="D7729" s="196" t="s">
        <v>7398</v>
      </c>
      <c r="E7729" s="197" t="s">
        <v>11</v>
      </c>
      <c r="F7729" s="196" t="s">
        <v>11</v>
      </c>
      <c r="G7729" s="196">
        <v>101352</v>
      </c>
      <c r="H7729" s="196" t="s">
        <v>8014</v>
      </c>
      <c r="I7729" s="196" t="s">
        <v>7834</v>
      </c>
      <c r="J7729" s="196" t="s">
        <v>62</v>
      </c>
      <c r="K7729" s="197">
        <v>28.74</v>
      </c>
      <c r="L7729" s="196" t="s">
        <v>7746</v>
      </c>
      <c r="M7729"/>
    </row>
    <row r="7730" spans="1:13" ht="13.5" hidden="1" x14ac:dyDescent="0.25">
      <c r="A7730" s="196" t="s">
        <v>3608</v>
      </c>
      <c r="B7730" s="196" t="s">
        <v>7119</v>
      </c>
      <c r="C7730" s="196" t="s">
        <v>7397</v>
      </c>
      <c r="D7730" s="196" t="s">
        <v>7398</v>
      </c>
      <c r="E7730" s="197" t="s">
        <v>11</v>
      </c>
      <c r="F7730" s="196" t="s">
        <v>11</v>
      </c>
      <c r="G7730" s="196">
        <v>101353</v>
      </c>
      <c r="H7730" s="196" t="s">
        <v>8015</v>
      </c>
      <c r="I7730" s="196" t="s">
        <v>7834</v>
      </c>
      <c r="J7730" s="196" t="s">
        <v>62</v>
      </c>
      <c r="K7730" s="197">
        <v>29.25</v>
      </c>
      <c r="L7730" s="196" t="s">
        <v>7746</v>
      </c>
      <c r="M7730"/>
    </row>
    <row r="7731" spans="1:13" ht="13.5" hidden="1" x14ac:dyDescent="0.25">
      <c r="A7731" s="196" t="s">
        <v>3608</v>
      </c>
      <c r="B7731" s="196" t="s">
        <v>7119</v>
      </c>
      <c r="C7731" s="196" t="s">
        <v>7397</v>
      </c>
      <c r="D7731" s="196" t="s">
        <v>7398</v>
      </c>
      <c r="E7731" s="197" t="s">
        <v>11</v>
      </c>
      <c r="F7731" s="196" t="s">
        <v>11</v>
      </c>
      <c r="G7731" s="196">
        <v>101355</v>
      </c>
      <c r="H7731" s="196" t="s">
        <v>8016</v>
      </c>
      <c r="I7731" s="196" t="s">
        <v>7834</v>
      </c>
      <c r="J7731" s="196" t="s">
        <v>62</v>
      </c>
      <c r="K7731" s="197">
        <v>39.729999999999997</v>
      </c>
      <c r="L7731" s="196" t="s">
        <v>7746</v>
      </c>
      <c r="M7731"/>
    </row>
    <row r="7732" spans="1:13" ht="13.5" hidden="1" x14ac:dyDescent="0.25">
      <c r="A7732" s="196" t="s">
        <v>3608</v>
      </c>
      <c r="B7732" s="196" t="s">
        <v>7119</v>
      </c>
      <c r="C7732" s="196" t="s">
        <v>7397</v>
      </c>
      <c r="D7732" s="196" t="s">
        <v>7398</v>
      </c>
      <c r="E7732" s="197" t="s">
        <v>11</v>
      </c>
      <c r="F7732" s="196" t="s">
        <v>11</v>
      </c>
      <c r="G7732" s="196">
        <v>101356</v>
      </c>
      <c r="H7732" s="196" t="s">
        <v>8017</v>
      </c>
      <c r="I7732" s="196" t="s">
        <v>7834</v>
      </c>
      <c r="J7732" s="196" t="s">
        <v>62</v>
      </c>
      <c r="K7732" s="197">
        <v>54.79</v>
      </c>
      <c r="L7732" s="196" t="s">
        <v>7746</v>
      </c>
      <c r="M7732"/>
    </row>
    <row r="7733" spans="1:13" ht="13.5" hidden="1" x14ac:dyDescent="0.25">
      <c r="A7733" s="196" t="s">
        <v>3608</v>
      </c>
      <c r="B7733" s="196" t="s">
        <v>7119</v>
      </c>
      <c r="C7733" s="196" t="s">
        <v>7397</v>
      </c>
      <c r="D7733" s="196" t="s">
        <v>7398</v>
      </c>
      <c r="E7733" s="197" t="s">
        <v>11</v>
      </c>
      <c r="F7733" s="196" t="s">
        <v>11</v>
      </c>
      <c r="G7733" s="196">
        <v>101357</v>
      </c>
      <c r="H7733" s="196" t="s">
        <v>8018</v>
      </c>
      <c r="I7733" s="196" t="s">
        <v>7834</v>
      </c>
      <c r="J7733" s="196" t="s">
        <v>62</v>
      </c>
      <c r="K7733" s="197">
        <v>78.72</v>
      </c>
      <c r="L7733" s="196" t="s">
        <v>7746</v>
      </c>
      <c r="M7733"/>
    </row>
    <row r="7734" spans="1:13" ht="13.5" hidden="1" x14ac:dyDescent="0.25">
      <c r="A7734" s="196" t="s">
        <v>3608</v>
      </c>
      <c r="B7734" s="196" t="s">
        <v>7119</v>
      </c>
      <c r="C7734" s="196" t="s">
        <v>7397</v>
      </c>
      <c r="D7734" s="196" t="s">
        <v>7398</v>
      </c>
      <c r="E7734" s="197" t="s">
        <v>11</v>
      </c>
      <c r="F7734" s="196" t="s">
        <v>11</v>
      </c>
      <c r="G7734" s="196">
        <v>101358</v>
      </c>
      <c r="H7734" s="196" t="s">
        <v>8019</v>
      </c>
      <c r="I7734" s="196" t="s">
        <v>7834</v>
      </c>
      <c r="J7734" s="196" t="s">
        <v>62</v>
      </c>
      <c r="K7734" s="197">
        <v>55.51</v>
      </c>
      <c r="L7734" s="196" t="s">
        <v>7746</v>
      </c>
      <c r="M7734"/>
    </row>
    <row r="7735" spans="1:13" ht="13.5" hidden="1" x14ac:dyDescent="0.25">
      <c r="A7735" s="196" t="s">
        <v>3608</v>
      </c>
      <c r="B7735" s="196" t="s">
        <v>7119</v>
      </c>
      <c r="C7735" s="196" t="s">
        <v>7397</v>
      </c>
      <c r="D7735" s="196" t="s">
        <v>7398</v>
      </c>
      <c r="E7735" s="197" t="s">
        <v>11</v>
      </c>
      <c r="F7735" s="196" t="s">
        <v>11</v>
      </c>
      <c r="G7735" s="196">
        <v>101359</v>
      </c>
      <c r="H7735" s="196" t="s">
        <v>8020</v>
      </c>
      <c r="I7735" s="196" t="s">
        <v>7834</v>
      </c>
      <c r="J7735" s="196" t="s">
        <v>62</v>
      </c>
      <c r="K7735" s="197">
        <v>51.19</v>
      </c>
      <c r="L7735" s="196" t="s">
        <v>7746</v>
      </c>
      <c r="M7735"/>
    </row>
    <row r="7736" spans="1:13" ht="13.5" hidden="1" x14ac:dyDescent="0.25">
      <c r="A7736" s="196" t="s">
        <v>3608</v>
      </c>
      <c r="B7736" s="196" t="s">
        <v>7119</v>
      </c>
      <c r="C7736" s="196" t="s">
        <v>7397</v>
      </c>
      <c r="D7736" s="196" t="s">
        <v>7398</v>
      </c>
      <c r="E7736" s="197" t="s">
        <v>11</v>
      </c>
      <c r="F7736" s="196" t="s">
        <v>11</v>
      </c>
      <c r="G7736" s="196">
        <v>101360</v>
      </c>
      <c r="H7736" s="196" t="s">
        <v>8021</v>
      </c>
      <c r="I7736" s="196" t="s">
        <v>7834</v>
      </c>
      <c r="J7736" s="196" t="s">
        <v>62</v>
      </c>
      <c r="K7736" s="197">
        <v>55.51</v>
      </c>
      <c r="L7736" s="196" t="s">
        <v>7746</v>
      </c>
      <c r="M7736"/>
    </row>
    <row r="7737" spans="1:13" ht="13.5" hidden="1" x14ac:dyDescent="0.25">
      <c r="A7737" s="196" t="s">
        <v>3608</v>
      </c>
      <c r="B7737" s="196" t="s">
        <v>7119</v>
      </c>
      <c r="C7737" s="196" t="s">
        <v>7397</v>
      </c>
      <c r="D7737" s="196" t="s">
        <v>7398</v>
      </c>
      <c r="E7737" s="197" t="s">
        <v>11</v>
      </c>
      <c r="F7737" s="196" t="s">
        <v>11</v>
      </c>
      <c r="G7737" s="196">
        <v>101361</v>
      </c>
      <c r="H7737" s="196" t="s">
        <v>8022</v>
      </c>
      <c r="I7737" s="196" t="s">
        <v>7834</v>
      </c>
      <c r="J7737" s="196" t="s">
        <v>62</v>
      </c>
      <c r="K7737" s="197">
        <v>67.900000000000006</v>
      </c>
      <c r="L7737" s="196" t="s">
        <v>7746</v>
      </c>
      <c r="M7737"/>
    </row>
    <row r="7738" spans="1:13" ht="13.5" hidden="1" x14ac:dyDescent="0.25">
      <c r="A7738" s="196" t="s">
        <v>3608</v>
      </c>
      <c r="B7738" s="196" t="s">
        <v>7119</v>
      </c>
      <c r="C7738" s="196" t="s">
        <v>7397</v>
      </c>
      <c r="D7738" s="196" t="s">
        <v>7398</v>
      </c>
      <c r="E7738" s="197" t="s">
        <v>11</v>
      </c>
      <c r="F7738" s="196" t="s">
        <v>11</v>
      </c>
      <c r="G7738" s="196">
        <v>101363</v>
      </c>
      <c r="H7738" s="196" t="s">
        <v>8023</v>
      </c>
      <c r="I7738" s="196" t="s">
        <v>7834</v>
      </c>
      <c r="J7738" s="196" t="s">
        <v>62</v>
      </c>
      <c r="K7738" s="197">
        <v>44.01</v>
      </c>
      <c r="L7738" s="196" t="s">
        <v>7746</v>
      </c>
      <c r="M7738"/>
    </row>
    <row r="7739" spans="1:13" ht="13.5" hidden="1" x14ac:dyDescent="0.25">
      <c r="A7739" s="196" t="s">
        <v>3608</v>
      </c>
      <c r="B7739" s="196" t="s">
        <v>7119</v>
      </c>
      <c r="C7739" s="196" t="s">
        <v>7397</v>
      </c>
      <c r="D7739" s="196" t="s">
        <v>7398</v>
      </c>
      <c r="E7739" s="197" t="s">
        <v>11</v>
      </c>
      <c r="F7739" s="196" t="s">
        <v>11</v>
      </c>
      <c r="G7739" s="196">
        <v>101364</v>
      </c>
      <c r="H7739" s="196" t="s">
        <v>8024</v>
      </c>
      <c r="I7739" s="196" t="s">
        <v>7834</v>
      </c>
      <c r="J7739" s="196" t="s">
        <v>62</v>
      </c>
      <c r="K7739" s="197">
        <v>65.5</v>
      </c>
      <c r="L7739" s="196" t="s">
        <v>7746</v>
      </c>
      <c r="M7739"/>
    </row>
    <row r="7740" spans="1:13" ht="13.5" hidden="1" x14ac:dyDescent="0.25">
      <c r="A7740" s="196" t="s">
        <v>3608</v>
      </c>
      <c r="B7740" s="196" t="s">
        <v>7119</v>
      </c>
      <c r="C7740" s="196" t="s">
        <v>7397</v>
      </c>
      <c r="D7740" s="196" t="s">
        <v>7398</v>
      </c>
      <c r="E7740" s="197" t="s">
        <v>11</v>
      </c>
      <c r="F7740" s="196" t="s">
        <v>11</v>
      </c>
      <c r="G7740" s="196">
        <v>101365</v>
      </c>
      <c r="H7740" s="196" t="s">
        <v>8025</v>
      </c>
      <c r="I7740" s="196" t="s">
        <v>7834</v>
      </c>
      <c r="J7740" s="196" t="s">
        <v>62</v>
      </c>
      <c r="K7740" s="197">
        <v>48.03</v>
      </c>
      <c r="L7740" s="196" t="s">
        <v>7746</v>
      </c>
      <c r="M7740"/>
    </row>
    <row r="7741" spans="1:13" ht="13.5" hidden="1" x14ac:dyDescent="0.25">
      <c r="A7741" s="196" t="s">
        <v>3608</v>
      </c>
      <c r="B7741" s="196" t="s">
        <v>7119</v>
      </c>
      <c r="C7741" s="196" t="s">
        <v>7397</v>
      </c>
      <c r="D7741" s="196" t="s">
        <v>7398</v>
      </c>
      <c r="E7741" s="197" t="s">
        <v>11</v>
      </c>
      <c r="F7741" s="196" t="s">
        <v>11</v>
      </c>
      <c r="G7741" s="196">
        <v>101366</v>
      </c>
      <c r="H7741" s="196" t="s">
        <v>8026</v>
      </c>
      <c r="I7741" s="196" t="s">
        <v>7834</v>
      </c>
      <c r="J7741" s="196" t="s">
        <v>62</v>
      </c>
      <c r="K7741" s="197">
        <v>51.76</v>
      </c>
      <c r="L7741" s="196" t="s">
        <v>7746</v>
      </c>
      <c r="M7741"/>
    </row>
    <row r="7742" spans="1:13" ht="13.5" hidden="1" x14ac:dyDescent="0.25">
      <c r="A7742" s="196" t="s">
        <v>3608</v>
      </c>
      <c r="B7742" s="196" t="s">
        <v>7119</v>
      </c>
      <c r="C7742" s="196" t="s">
        <v>7397</v>
      </c>
      <c r="D7742" s="196" t="s">
        <v>7398</v>
      </c>
      <c r="E7742" s="197" t="s">
        <v>11</v>
      </c>
      <c r="F7742" s="196" t="s">
        <v>11</v>
      </c>
      <c r="G7742" s="196">
        <v>101368</v>
      </c>
      <c r="H7742" s="196" t="s">
        <v>8027</v>
      </c>
      <c r="I7742" s="196" t="s">
        <v>7834</v>
      </c>
      <c r="J7742" s="196" t="s">
        <v>62</v>
      </c>
      <c r="K7742" s="197">
        <v>72.5</v>
      </c>
      <c r="L7742" s="196" t="s">
        <v>7746</v>
      </c>
      <c r="M7742"/>
    </row>
    <row r="7743" spans="1:13" ht="13.5" hidden="1" x14ac:dyDescent="0.25">
      <c r="A7743" s="196" t="s">
        <v>3608</v>
      </c>
      <c r="B7743" s="196" t="s">
        <v>7119</v>
      </c>
      <c r="C7743" s="196" t="s">
        <v>7397</v>
      </c>
      <c r="D7743" s="196" t="s">
        <v>7398</v>
      </c>
      <c r="E7743" s="197" t="s">
        <v>11</v>
      </c>
      <c r="F7743" s="196" t="s">
        <v>11</v>
      </c>
      <c r="G7743" s="196">
        <v>101369</v>
      </c>
      <c r="H7743" s="196" t="s">
        <v>8028</v>
      </c>
      <c r="I7743" s="196" t="s">
        <v>7834</v>
      </c>
      <c r="J7743" s="196" t="s">
        <v>62</v>
      </c>
      <c r="K7743" s="197">
        <v>46.79</v>
      </c>
      <c r="L7743" s="196" t="s">
        <v>7746</v>
      </c>
      <c r="M7743"/>
    </row>
    <row r="7744" spans="1:13" ht="13.5" hidden="1" x14ac:dyDescent="0.25">
      <c r="A7744" s="196" t="s">
        <v>3608</v>
      </c>
      <c r="B7744" s="196" t="s">
        <v>7119</v>
      </c>
      <c r="C7744" s="196" t="s">
        <v>7397</v>
      </c>
      <c r="D7744" s="196" t="s">
        <v>7398</v>
      </c>
      <c r="E7744" s="197" t="s">
        <v>11</v>
      </c>
      <c r="F7744" s="196" t="s">
        <v>11</v>
      </c>
      <c r="G7744" s="196">
        <v>101370</v>
      </c>
      <c r="H7744" s="196" t="s">
        <v>8029</v>
      </c>
      <c r="I7744" s="196" t="s">
        <v>7834</v>
      </c>
      <c r="J7744" s="196" t="s">
        <v>62</v>
      </c>
      <c r="K7744" s="197">
        <v>42.85</v>
      </c>
      <c r="L7744" s="196" t="s">
        <v>7746</v>
      </c>
      <c r="M7744"/>
    </row>
    <row r="7745" spans="1:13" ht="13.5" hidden="1" x14ac:dyDescent="0.25">
      <c r="A7745" s="196" t="s">
        <v>3608</v>
      </c>
      <c r="B7745" s="196" t="s">
        <v>7119</v>
      </c>
      <c r="C7745" s="196" t="s">
        <v>7397</v>
      </c>
      <c r="D7745" s="196" t="s">
        <v>7398</v>
      </c>
      <c r="E7745" s="197" t="s">
        <v>11</v>
      </c>
      <c r="F7745" s="196" t="s">
        <v>11</v>
      </c>
      <c r="G7745" s="196">
        <v>101371</v>
      </c>
      <c r="H7745" s="196" t="s">
        <v>8030</v>
      </c>
      <c r="I7745" s="196" t="s">
        <v>7834</v>
      </c>
      <c r="J7745" s="196" t="s">
        <v>62</v>
      </c>
      <c r="K7745" s="197">
        <v>45.05</v>
      </c>
      <c r="L7745" s="196" t="s">
        <v>7746</v>
      </c>
      <c r="M7745"/>
    </row>
    <row r="7746" spans="1:13" ht="13.5" hidden="1" x14ac:dyDescent="0.25">
      <c r="A7746" s="196" t="s">
        <v>3608</v>
      </c>
      <c r="B7746" s="196" t="s">
        <v>7119</v>
      </c>
      <c r="C7746" s="196" t="s">
        <v>7397</v>
      </c>
      <c r="D7746" s="196" t="s">
        <v>7398</v>
      </c>
      <c r="E7746" s="197" t="s">
        <v>11</v>
      </c>
      <c r="F7746" s="196" t="s">
        <v>11</v>
      </c>
      <c r="G7746" s="196">
        <v>101372</v>
      </c>
      <c r="H7746" s="196" t="s">
        <v>8031</v>
      </c>
      <c r="I7746" s="196" t="s">
        <v>7834</v>
      </c>
      <c r="J7746" s="196" t="s">
        <v>62</v>
      </c>
      <c r="K7746" s="197">
        <v>17.579999999999998</v>
      </c>
      <c r="L7746" s="196" t="s">
        <v>7746</v>
      </c>
      <c r="M7746"/>
    </row>
    <row r="7747" spans="1:13" ht="13.5" hidden="1" x14ac:dyDescent="0.25">
      <c r="A7747" s="196" t="s">
        <v>3608</v>
      </c>
      <c r="B7747" s="196" t="s">
        <v>7119</v>
      </c>
      <c r="C7747" s="196" t="s">
        <v>7397</v>
      </c>
      <c r="D7747" s="196" t="s">
        <v>7398</v>
      </c>
      <c r="E7747" s="197" t="s">
        <v>11</v>
      </c>
      <c r="F7747" s="196" t="s">
        <v>11</v>
      </c>
      <c r="G7747" s="196">
        <v>101374</v>
      </c>
      <c r="H7747" s="196" t="s">
        <v>7745</v>
      </c>
      <c r="I7747" s="196" t="s">
        <v>7834</v>
      </c>
      <c r="J7747" s="196" t="s">
        <v>62</v>
      </c>
      <c r="K7747" s="199">
        <v>5628.76</v>
      </c>
      <c r="L7747" s="196" t="s">
        <v>7746</v>
      </c>
      <c r="M7747"/>
    </row>
    <row r="7748" spans="1:13" ht="13.5" hidden="1" x14ac:dyDescent="0.25">
      <c r="A7748" s="196" t="s">
        <v>3608</v>
      </c>
      <c r="B7748" s="196" t="s">
        <v>7119</v>
      </c>
      <c r="C7748" s="196" t="s">
        <v>7397</v>
      </c>
      <c r="D7748" s="196" t="s">
        <v>7398</v>
      </c>
      <c r="E7748" s="197" t="s">
        <v>11</v>
      </c>
      <c r="F7748" s="196" t="s">
        <v>11</v>
      </c>
      <c r="G7748" s="196">
        <v>101375</v>
      </c>
      <c r="H7748" s="196" t="s">
        <v>8032</v>
      </c>
      <c r="I7748" s="196" t="s">
        <v>7834</v>
      </c>
      <c r="J7748" s="196" t="s">
        <v>62</v>
      </c>
      <c r="K7748" s="199">
        <v>5715.04</v>
      </c>
      <c r="L7748" s="196" t="s">
        <v>7746</v>
      </c>
      <c r="M7748"/>
    </row>
    <row r="7749" spans="1:13" ht="13.5" hidden="1" x14ac:dyDescent="0.25">
      <c r="A7749" s="196" t="s">
        <v>3608</v>
      </c>
      <c r="B7749" s="196" t="s">
        <v>7119</v>
      </c>
      <c r="C7749" s="196" t="s">
        <v>7397</v>
      </c>
      <c r="D7749" s="196" t="s">
        <v>7398</v>
      </c>
      <c r="E7749" s="197" t="s">
        <v>11</v>
      </c>
      <c r="F7749" s="196" t="s">
        <v>11</v>
      </c>
      <c r="G7749" s="196">
        <v>101376</v>
      </c>
      <c r="H7749" s="196" t="s">
        <v>8033</v>
      </c>
      <c r="I7749" s="196" t="s">
        <v>7834</v>
      </c>
      <c r="J7749" s="196" t="s">
        <v>62</v>
      </c>
      <c r="K7749" s="199">
        <v>5403.18</v>
      </c>
      <c r="L7749" s="196" t="s">
        <v>7746</v>
      </c>
      <c r="M7749"/>
    </row>
    <row r="7750" spans="1:13" ht="13.5" hidden="1" x14ac:dyDescent="0.25">
      <c r="A7750" s="196" t="s">
        <v>3608</v>
      </c>
      <c r="B7750" s="196" t="s">
        <v>7119</v>
      </c>
      <c r="C7750" s="196" t="s">
        <v>7397</v>
      </c>
      <c r="D7750" s="196" t="s">
        <v>7398</v>
      </c>
      <c r="E7750" s="197" t="s">
        <v>11</v>
      </c>
      <c r="F7750" s="196" t="s">
        <v>11</v>
      </c>
      <c r="G7750" s="196">
        <v>101377</v>
      </c>
      <c r="H7750" s="196" t="s">
        <v>7749</v>
      </c>
      <c r="I7750" s="196" t="s">
        <v>7834</v>
      </c>
      <c r="J7750" s="196" t="s">
        <v>62</v>
      </c>
      <c r="K7750" s="199">
        <v>5218.45</v>
      </c>
      <c r="L7750" s="196" t="s">
        <v>7746</v>
      </c>
      <c r="M7750"/>
    </row>
    <row r="7751" spans="1:13" ht="13.5" hidden="1" x14ac:dyDescent="0.25">
      <c r="A7751" s="196" t="s">
        <v>3608</v>
      </c>
      <c r="B7751" s="196" t="s">
        <v>7119</v>
      </c>
      <c r="C7751" s="196" t="s">
        <v>7397</v>
      </c>
      <c r="D7751" s="196" t="s">
        <v>7398</v>
      </c>
      <c r="E7751" s="197" t="s">
        <v>11</v>
      </c>
      <c r="F7751" s="196" t="s">
        <v>11</v>
      </c>
      <c r="G7751" s="196">
        <v>101378</v>
      </c>
      <c r="H7751" s="196" t="s">
        <v>7947</v>
      </c>
      <c r="I7751" s="196" t="s">
        <v>7834</v>
      </c>
      <c r="J7751" s="196" t="s">
        <v>62</v>
      </c>
      <c r="K7751" s="199">
        <v>5947.99</v>
      </c>
      <c r="L7751" s="196" t="s">
        <v>7746</v>
      </c>
      <c r="M7751"/>
    </row>
    <row r="7752" spans="1:13" ht="13.5" hidden="1" x14ac:dyDescent="0.25">
      <c r="A7752" s="196" t="s">
        <v>3608</v>
      </c>
      <c r="B7752" s="196" t="s">
        <v>7119</v>
      </c>
      <c r="C7752" s="196" t="s">
        <v>7397</v>
      </c>
      <c r="D7752" s="196" t="s">
        <v>7398</v>
      </c>
      <c r="E7752" s="197" t="s">
        <v>11</v>
      </c>
      <c r="F7752" s="196" t="s">
        <v>11</v>
      </c>
      <c r="G7752" s="196">
        <v>101379</v>
      </c>
      <c r="H7752" s="196" t="s">
        <v>8034</v>
      </c>
      <c r="I7752" s="196" t="s">
        <v>7834</v>
      </c>
      <c r="J7752" s="196" t="s">
        <v>62</v>
      </c>
      <c r="K7752" s="199">
        <v>5628.76</v>
      </c>
      <c r="L7752" s="196" t="s">
        <v>7746</v>
      </c>
      <c r="M7752"/>
    </row>
    <row r="7753" spans="1:13" ht="13.5" hidden="1" x14ac:dyDescent="0.25">
      <c r="A7753" s="196" t="s">
        <v>3608</v>
      </c>
      <c r="B7753" s="196" t="s">
        <v>7119</v>
      </c>
      <c r="C7753" s="196" t="s">
        <v>7397</v>
      </c>
      <c r="D7753" s="196" t="s">
        <v>7398</v>
      </c>
      <c r="E7753" s="197" t="s">
        <v>11</v>
      </c>
      <c r="F7753" s="196" t="s">
        <v>11</v>
      </c>
      <c r="G7753" s="196">
        <v>101380</v>
      </c>
      <c r="H7753" s="196" t="s">
        <v>7751</v>
      </c>
      <c r="I7753" s="196" t="s">
        <v>7834</v>
      </c>
      <c r="J7753" s="196" t="s">
        <v>62</v>
      </c>
      <c r="K7753" s="199">
        <v>5449.01</v>
      </c>
      <c r="L7753" s="196" t="s">
        <v>7746</v>
      </c>
      <c r="M7753"/>
    </row>
    <row r="7754" spans="1:13" ht="13.5" hidden="1" x14ac:dyDescent="0.25">
      <c r="A7754" s="196" t="s">
        <v>3608</v>
      </c>
      <c r="B7754" s="196" t="s">
        <v>7119</v>
      </c>
      <c r="C7754" s="196" t="s">
        <v>7397</v>
      </c>
      <c r="D7754" s="196" t="s">
        <v>7398</v>
      </c>
      <c r="E7754" s="197" t="s">
        <v>11</v>
      </c>
      <c r="F7754" s="196" t="s">
        <v>11</v>
      </c>
      <c r="G7754" s="196">
        <v>101381</v>
      </c>
      <c r="H7754" s="196" t="s">
        <v>7752</v>
      </c>
      <c r="I7754" s="196" t="s">
        <v>7834</v>
      </c>
      <c r="J7754" s="196" t="s">
        <v>62</v>
      </c>
      <c r="K7754" s="199">
        <v>5947.92</v>
      </c>
      <c r="L7754" s="196" t="s">
        <v>7746</v>
      </c>
      <c r="M7754"/>
    </row>
    <row r="7755" spans="1:13" ht="13.5" hidden="1" x14ac:dyDescent="0.25">
      <c r="A7755" s="196" t="s">
        <v>3608</v>
      </c>
      <c r="B7755" s="196" t="s">
        <v>7119</v>
      </c>
      <c r="C7755" s="196" t="s">
        <v>7397</v>
      </c>
      <c r="D7755" s="196" t="s">
        <v>7398</v>
      </c>
      <c r="E7755" s="197" t="s">
        <v>11</v>
      </c>
      <c r="F7755" s="196" t="s">
        <v>11</v>
      </c>
      <c r="G7755" s="196">
        <v>101382</v>
      </c>
      <c r="H7755" s="196" t="s">
        <v>8035</v>
      </c>
      <c r="I7755" s="196" t="s">
        <v>7834</v>
      </c>
      <c r="J7755" s="196" t="s">
        <v>62</v>
      </c>
      <c r="K7755" s="199">
        <v>4742.92</v>
      </c>
      <c r="L7755" s="196" t="s">
        <v>7746</v>
      </c>
      <c r="M7755"/>
    </row>
    <row r="7756" spans="1:13" ht="13.5" hidden="1" x14ac:dyDescent="0.25">
      <c r="A7756" s="196" t="s">
        <v>3608</v>
      </c>
      <c r="B7756" s="196" t="s">
        <v>7119</v>
      </c>
      <c r="C7756" s="196" t="s">
        <v>7397</v>
      </c>
      <c r="D7756" s="196" t="s">
        <v>7398</v>
      </c>
      <c r="E7756" s="197" t="s">
        <v>11</v>
      </c>
      <c r="F7756" s="196" t="s">
        <v>11</v>
      </c>
      <c r="G7756" s="196">
        <v>101383</v>
      </c>
      <c r="H7756" s="196" t="s">
        <v>7948</v>
      </c>
      <c r="I7756" s="196" t="s">
        <v>7834</v>
      </c>
      <c r="J7756" s="196" t="s">
        <v>62</v>
      </c>
      <c r="K7756" s="199">
        <v>5182.8100000000004</v>
      </c>
      <c r="L7756" s="196" t="s">
        <v>7746</v>
      </c>
      <c r="M7756"/>
    </row>
    <row r="7757" spans="1:13" ht="13.5" hidden="1" x14ac:dyDescent="0.25">
      <c r="A7757" s="196" t="s">
        <v>3608</v>
      </c>
      <c r="B7757" s="196" t="s">
        <v>7119</v>
      </c>
      <c r="C7757" s="196" t="s">
        <v>7397</v>
      </c>
      <c r="D7757" s="196" t="s">
        <v>7398</v>
      </c>
      <c r="E7757" s="197" t="s">
        <v>11</v>
      </c>
      <c r="F7757" s="196" t="s">
        <v>11</v>
      </c>
      <c r="G7757" s="196">
        <v>101384</v>
      </c>
      <c r="H7757" s="196" t="s">
        <v>7755</v>
      </c>
      <c r="I7757" s="196" t="s">
        <v>7834</v>
      </c>
      <c r="J7757" s="196" t="s">
        <v>62</v>
      </c>
      <c r="K7757" s="199">
        <v>5520.86</v>
      </c>
      <c r="L7757" s="196" t="s">
        <v>7746</v>
      </c>
      <c r="M7757"/>
    </row>
    <row r="7758" spans="1:13" ht="13.5" hidden="1" x14ac:dyDescent="0.25">
      <c r="A7758" s="196" t="s">
        <v>3608</v>
      </c>
      <c r="B7758" s="196" t="s">
        <v>7119</v>
      </c>
      <c r="C7758" s="196" t="s">
        <v>7397</v>
      </c>
      <c r="D7758" s="196" t="s">
        <v>7398</v>
      </c>
      <c r="E7758" s="197" t="s">
        <v>11</v>
      </c>
      <c r="F7758" s="196" t="s">
        <v>11</v>
      </c>
      <c r="G7758" s="196">
        <v>101385</v>
      </c>
      <c r="H7758" s="196" t="s">
        <v>8036</v>
      </c>
      <c r="I7758" s="196" t="s">
        <v>7834</v>
      </c>
      <c r="J7758" s="196" t="s">
        <v>62</v>
      </c>
      <c r="K7758" s="199">
        <v>7372.46</v>
      </c>
      <c r="L7758" s="196" t="s">
        <v>7746</v>
      </c>
      <c r="M7758"/>
    </row>
    <row r="7759" spans="1:13" ht="13.5" hidden="1" x14ac:dyDescent="0.25">
      <c r="A7759" s="196" t="s">
        <v>3608</v>
      </c>
      <c r="B7759" s="196" t="s">
        <v>7119</v>
      </c>
      <c r="C7759" s="196" t="s">
        <v>7397</v>
      </c>
      <c r="D7759" s="196" t="s">
        <v>7398</v>
      </c>
      <c r="E7759" s="197" t="s">
        <v>11</v>
      </c>
      <c r="F7759" s="196" t="s">
        <v>11</v>
      </c>
      <c r="G7759" s="196">
        <v>101386</v>
      </c>
      <c r="H7759" s="196" t="s">
        <v>7757</v>
      </c>
      <c r="I7759" s="196" t="s">
        <v>7834</v>
      </c>
      <c r="J7759" s="196" t="s">
        <v>62</v>
      </c>
      <c r="K7759" s="199">
        <v>5403.18</v>
      </c>
      <c r="L7759" s="196" t="s">
        <v>7746</v>
      </c>
      <c r="M7759"/>
    </row>
    <row r="7760" spans="1:13" ht="13.5" hidden="1" x14ac:dyDescent="0.25">
      <c r="A7760" s="196" t="s">
        <v>3608</v>
      </c>
      <c r="B7760" s="196" t="s">
        <v>7119</v>
      </c>
      <c r="C7760" s="196" t="s">
        <v>7397</v>
      </c>
      <c r="D7760" s="196" t="s">
        <v>7398</v>
      </c>
      <c r="E7760" s="197" t="s">
        <v>11</v>
      </c>
      <c r="F7760" s="196" t="s">
        <v>11</v>
      </c>
      <c r="G7760" s="196">
        <v>101387</v>
      </c>
      <c r="H7760" s="196" t="s">
        <v>8037</v>
      </c>
      <c r="I7760" s="196" t="s">
        <v>7834</v>
      </c>
      <c r="J7760" s="196" t="s">
        <v>62</v>
      </c>
      <c r="K7760" s="199">
        <v>5639.83</v>
      </c>
      <c r="L7760" s="196" t="s">
        <v>7746</v>
      </c>
      <c r="M7760"/>
    </row>
    <row r="7761" spans="1:13" ht="13.5" hidden="1" x14ac:dyDescent="0.25">
      <c r="A7761" s="196" t="s">
        <v>3608</v>
      </c>
      <c r="B7761" s="196" t="s">
        <v>7119</v>
      </c>
      <c r="C7761" s="196" t="s">
        <v>7397</v>
      </c>
      <c r="D7761" s="196" t="s">
        <v>7398</v>
      </c>
      <c r="E7761" s="197" t="s">
        <v>11</v>
      </c>
      <c r="F7761" s="196" t="s">
        <v>11</v>
      </c>
      <c r="G7761" s="196">
        <v>101388</v>
      </c>
      <c r="H7761" s="196" t="s">
        <v>7759</v>
      </c>
      <c r="I7761" s="196" t="s">
        <v>7834</v>
      </c>
      <c r="J7761" s="196" t="s">
        <v>62</v>
      </c>
      <c r="K7761" s="199">
        <v>5192.87</v>
      </c>
      <c r="L7761" s="196" t="s">
        <v>7746</v>
      </c>
      <c r="M7761"/>
    </row>
    <row r="7762" spans="1:13" ht="13.5" hidden="1" x14ac:dyDescent="0.25">
      <c r="A7762" s="196" t="s">
        <v>3608</v>
      </c>
      <c r="B7762" s="196" t="s">
        <v>7119</v>
      </c>
      <c r="C7762" s="196" t="s">
        <v>7397</v>
      </c>
      <c r="D7762" s="196" t="s">
        <v>7398</v>
      </c>
      <c r="E7762" s="197" t="s">
        <v>11</v>
      </c>
      <c r="F7762" s="196" t="s">
        <v>11</v>
      </c>
      <c r="G7762" s="196">
        <v>101389</v>
      </c>
      <c r="H7762" s="196" t="s">
        <v>7760</v>
      </c>
      <c r="I7762" s="196" t="s">
        <v>7834</v>
      </c>
      <c r="J7762" s="196" t="s">
        <v>62</v>
      </c>
      <c r="K7762" s="199">
        <v>6240.36</v>
      </c>
      <c r="L7762" s="196" t="s">
        <v>7746</v>
      </c>
      <c r="M7762"/>
    </row>
    <row r="7763" spans="1:13" ht="13.5" hidden="1" x14ac:dyDescent="0.25">
      <c r="A7763" s="196" t="s">
        <v>3608</v>
      </c>
      <c r="B7763" s="196" t="s">
        <v>7119</v>
      </c>
      <c r="C7763" s="196" t="s">
        <v>7397</v>
      </c>
      <c r="D7763" s="196" t="s">
        <v>7398</v>
      </c>
      <c r="E7763" s="197" t="s">
        <v>11</v>
      </c>
      <c r="F7763" s="196" t="s">
        <v>11</v>
      </c>
      <c r="G7763" s="196">
        <v>101390</v>
      </c>
      <c r="H7763" s="196" t="s">
        <v>8038</v>
      </c>
      <c r="I7763" s="196" t="s">
        <v>7834</v>
      </c>
      <c r="J7763" s="196" t="s">
        <v>62</v>
      </c>
      <c r="K7763" s="199">
        <v>6426.6</v>
      </c>
      <c r="L7763" s="196" t="s">
        <v>7746</v>
      </c>
      <c r="M7763"/>
    </row>
    <row r="7764" spans="1:13" ht="13.5" hidden="1" x14ac:dyDescent="0.25">
      <c r="A7764" s="196" t="s">
        <v>3608</v>
      </c>
      <c r="B7764" s="196" t="s">
        <v>7119</v>
      </c>
      <c r="C7764" s="196" t="s">
        <v>7397</v>
      </c>
      <c r="D7764" s="196" t="s">
        <v>7398</v>
      </c>
      <c r="E7764" s="197" t="s">
        <v>11</v>
      </c>
      <c r="F7764" s="196" t="s">
        <v>11</v>
      </c>
      <c r="G7764" s="196">
        <v>101391</v>
      </c>
      <c r="H7764" s="196" t="s">
        <v>8039</v>
      </c>
      <c r="I7764" s="196" t="s">
        <v>7834</v>
      </c>
      <c r="J7764" s="196" t="s">
        <v>62</v>
      </c>
      <c r="K7764" s="199">
        <v>5959.86</v>
      </c>
      <c r="L7764" s="196" t="s">
        <v>7746</v>
      </c>
      <c r="M7764"/>
    </row>
    <row r="7765" spans="1:13" ht="13.5" hidden="1" x14ac:dyDescent="0.25">
      <c r="A7765" s="196" t="s">
        <v>3608</v>
      </c>
      <c r="B7765" s="196" t="s">
        <v>7119</v>
      </c>
      <c r="C7765" s="196" t="s">
        <v>7397</v>
      </c>
      <c r="D7765" s="196" t="s">
        <v>7398</v>
      </c>
      <c r="E7765" s="197" t="s">
        <v>11</v>
      </c>
      <c r="F7765" s="196" t="s">
        <v>11</v>
      </c>
      <c r="G7765" s="196">
        <v>101392</v>
      </c>
      <c r="H7765" s="196" t="s">
        <v>8040</v>
      </c>
      <c r="I7765" s="196" t="s">
        <v>7834</v>
      </c>
      <c r="J7765" s="196" t="s">
        <v>62</v>
      </c>
      <c r="K7765" s="199">
        <v>5938.58</v>
      </c>
      <c r="L7765" s="196" t="s">
        <v>7746</v>
      </c>
      <c r="M7765"/>
    </row>
    <row r="7766" spans="1:13" ht="13.5" hidden="1" x14ac:dyDescent="0.25">
      <c r="A7766" s="196" t="s">
        <v>3608</v>
      </c>
      <c r="B7766" s="196" t="s">
        <v>7119</v>
      </c>
      <c r="C7766" s="196" t="s">
        <v>7397</v>
      </c>
      <c r="D7766" s="196" t="s">
        <v>7398</v>
      </c>
      <c r="E7766" s="197" t="s">
        <v>11</v>
      </c>
      <c r="F7766" s="196" t="s">
        <v>11</v>
      </c>
      <c r="G7766" s="196">
        <v>101394</v>
      </c>
      <c r="H7766" s="196" t="s">
        <v>7764</v>
      </c>
      <c r="I7766" s="196" t="s">
        <v>7834</v>
      </c>
      <c r="J7766" s="196" t="s">
        <v>62</v>
      </c>
      <c r="K7766" s="199">
        <v>5947.88</v>
      </c>
      <c r="L7766" s="196" t="s">
        <v>7746</v>
      </c>
      <c r="M7766"/>
    </row>
    <row r="7767" spans="1:13" ht="13.5" hidden="1" x14ac:dyDescent="0.25">
      <c r="A7767" s="196" t="s">
        <v>3608</v>
      </c>
      <c r="B7767" s="196" t="s">
        <v>7119</v>
      </c>
      <c r="C7767" s="196" t="s">
        <v>7397</v>
      </c>
      <c r="D7767" s="196" t="s">
        <v>7398</v>
      </c>
      <c r="E7767" s="197" t="s">
        <v>11</v>
      </c>
      <c r="F7767" s="196" t="s">
        <v>11</v>
      </c>
      <c r="G7767" s="196">
        <v>101395</v>
      </c>
      <c r="H7767" s="196" t="s">
        <v>8041</v>
      </c>
      <c r="I7767" s="196" t="s">
        <v>7834</v>
      </c>
      <c r="J7767" s="196" t="s">
        <v>62</v>
      </c>
      <c r="K7767" s="199">
        <v>5613.5</v>
      </c>
      <c r="L7767" s="196" t="s">
        <v>7746</v>
      </c>
      <c r="M7767"/>
    </row>
    <row r="7768" spans="1:13" ht="13.5" hidden="1" x14ac:dyDescent="0.25">
      <c r="A7768" s="196" t="s">
        <v>3608</v>
      </c>
      <c r="B7768" s="196" t="s">
        <v>7119</v>
      </c>
      <c r="C7768" s="196" t="s">
        <v>7397</v>
      </c>
      <c r="D7768" s="196" t="s">
        <v>7398</v>
      </c>
      <c r="E7768" s="197" t="s">
        <v>11</v>
      </c>
      <c r="F7768" s="196" t="s">
        <v>11</v>
      </c>
      <c r="G7768" s="196">
        <v>101396</v>
      </c>
      <c r="H7768" s="196" t="s">
        <v>8042</v>
      </c>
      <c r="I7768" s="196" t="s">
        <v>7834</v>
      </c>
      <c r="J7768" s="196" t="s">
        <v>62</v>
      </c>
      <c r="K7768" s="199">
        <v>5933.53</v>
      </c>
      <c r="L7768" s="196" t="s">
        <v>7746</v>
      </c>
      <c r="M7768"/>
    </row>
    <row r="7769" spans="1:13" ht="13.5" hidden="1" x14ac:dyDescent="0.25">
      <c r="A7769" s="196" t="s">
        <v>3608</v>
      </c>
      <c r="B7769" s="196" t="s">
        <v>7119</v>
      </c>
      <c r="C7769" s="196" t="s">
        <v>7397</v>
      </c>
      <c r="D7769" s="196" t="s">
        <v>7398</v>
      </c>
      <c r="E7769" s="197" t="s">
        <v>11</v>
      </c>
      <c r="F7769" s="196" t="s">
        <v>11</v>
      </c>
      <c r="G7769" s="196">
        <v>101397</v>
      </c>
      <c r="H7769" s="196" t="s">
        <v>7766</v>
      </c>
      <c r="I7769" s="196" t="s">
        <v>7834</v>
      </c>
      <c r="J7769" s="196" t="s">
        <v>62</v>
      </c>
      <c r="K7769" s="199">
        <v>5921.59</v>
      </c>
      <c r="L7769" s="196" t="s">
        <v>7746</v>
      </c>
      <c r="M7769"/>
    </row>
    <row r="7770" spans="1:13" ht="13.5" hidden="1" x14ac:dyDescent="0.25">
      <c r="A7770" s="196" t="s">
        <v>3608</v>
      </c>
      <c r="B7770" s="196" t="s">
        <v>7119</v>
      </c>
      <c r="C7770" s="196" t="s">
        <v>7397</v>
      </c>
      <c r="D7770" s="196" t="s">
        <v>7398</v>
      </c>
      <c r="E7770" s="197" t="s">
        <v>11</v>
      </c>
      <c r="F7770" s="196" t="s">
        <v>11</v>
      </c>
      <c r="G7770" s="196">
        <v>101398</v>
      </c>
      <c r="H7770" s="196" t="s">
        <v>8043</v>
      </c>
      <c r="I7770" s="196" t="s">
        <v>7834</v>
      </c>
      <c r="J7770" s="196" t="s">
        <v>62</v>
      </c>
      <c r="K7770" s="199">
        <v>7911.42</v>
      </c>
      <c r="L7770" s="196" t="s">
        <v>7746</v>
      </c>
      <c r="M7770"/>
    </row>
    <row r="7771" spans="1:13" ht="13.5" hidden="1" x14ac:dyDescent="0.25">
      <c r="A7771" s="196" t="s">
        <v>3608</v>
      </c>
      <c r="B7771" s="196" t="s">
        <v>7119</v>
      </c>
      <c r="C7771" s="196" t="s">
        <v>7397</v>
      </c>
      <c r="D7771" s="196" t="s">
        <v>7398</v>
      </c>
      <c r="E7771" s="197" t="s">
        <v>11</v>
      </c>
      <c r="F7771" s="196" t="s">
        <v>11</v>
      </c>
      <c r="G7771" s="196">
        <v>101399</v>
      </c>
      <c r="H7771" s="196" t="s">
        <v>7768</v>
      </c>
      <c r="I7771" s="196" t="s">
        <v>7834</v>
      </c>
      <c r="J7771" s="196" t="s">
        <v>62</v>
      </c>
      <c r="K7771" s="199">
        <v>7621.92</v>
      </c>
      <c r="L7771" s="196" t="s">
        <v>7746</v>
      </c>
      <c r="M7771"/>
    </row>
    <row r="7772" spans="1:13" ht="13.5" hidden="1" x14ac:dyDescent="0.25">
      <c r="A7772" s="196" t="s">
        <v>3608</v>
      </c>
      <c r="B7772" s="196" t="s">
        <v>7119</v>
      </c>
      <c r="C7772" s="196" t="s">
        <v>7397</v>
      </c>
      <c r="D7772" s="196" t="s">
        <v>7398</v>
      </c>
      <c r="E7772" s="197" t="s">
        <v>11</v>
      </c>
      <c r="F7772" s="196" t="s">
        <v>11</v>
      </c>
      <c r="G7772" s="196">
        <v>101401</v>
      </c>
      <c r="H7772" s="196" t="s">
        <v>7769</v>
      </c>
      <c r="I7772" s="196" t="s">
        <v>7834</v>
      </c>
      <c r="J7772" s="196" t="s">
        <v>62</v>
      </c>
      <c r="K7772" s="199">
        <v>8649.5</v>
      </c>
      <c r="L7772" s="196" t="s">
        <v>7746</v>
      </c>
      <c r="M7772"/>
    </row>
    <row r="7773" spans="1:13" ht="13.5" hidden="1" x14ac:dyDescent="0.25">
      <c r="A7773" s="196" t="s">
        <v>3608</v>
      </c>
      <c r="B7773" s="196" t="s">
        <v>7119</v>
      </c>
      <c r="C7773" s="196" t="s">
        <v>7397</v>
      </c>
      <c r="D7773" s="196" t="s">
        <v>7398</v>
      </c>
      <c r="E7773" s="197" t="s">
        <v>11</v>
      </c>
      <c r="F7773" s="196" t="s">
        <v>11</v>
      </c>
      <c r="G7773" s="196">
        <v>101402</v>
      </c>
      <c r="H7773" s="196" t="s">
        <v>7770</v>
      </c>
      <c r="I7773" s="196" t="s">
        <v>7834</v>
      </c>
      <c r="J7773" s="196" t="s">
        <v>62</v>
      </c>
      <c r="K7773" s="199">
        <v>6630.86</v>
      </c>
      <c r="L7773" s="196" t="s">
        <v>7746</v>
      </c>
      <c r="M7773"/>
    </row>
    <row r="7774" spans="1:13" ht="13.5" hidden="1" x14ac:dyDescent="0.25">
      <c r="A7774" s="196" t="s">
        <v>3608</v>
      </c>
      <c r="B7774" s="196" t="s">
        <v>7119</v>
      </c>
      <c r="C7774" s="196" t="s">
        <v>7397</v>
      </c>
      <c r="D7774" s="196" t="s">
        <v>7398</v>
      </c>
      <c r="E7774" s="197" t="s">
        <v>11</v>
      </c>
      <c r="F7774" s="196" t="s">
        <v>11</v>
      </c>
      <c r="G7774" s="196">
        <v>101407</v>
      </c>
      <c r="H7774" s="196" t="s">
        <v>7771</v>
      </c>
      <c r="I7774" s="196" t="s">
        <v>7834</v>
      </c>
      <c r="J7774" s="196" t="s">
        <v>62</v>
      </c>
      <c r="K7774" s="199">
        <v>5947.92</v>
      </c>
      <c r="L7774" s="196" t="s">
        <v>7746</v>
      </c>
      <c r="M7774"/>
    </row>
    <row r="7775" spans="1:13" ht="13.5" hidden="1" x14ac:dyDescent="0.25">
      <c r="A7775" s="196" t="s">
        <v>3608</v>
      </c>
      <c r="B7775" s="196" t="s">
        <v>7119</v>
      </c>
      <c r="C7775" s="196" t="s">
        <v>7397</v>
      </c>
      <c r="D7775" s="196" t="s">
        <v>7398</v>
      </c>
      <c r="E7775" s="197" t="s">
        <v>11</v>
      </c>
      <c r="F7775" s="196" t="s">
        <v>11</v>
      </c>
      <c r="G7775" s="196">
        <v>101408</v>
      </c>
      <c r="H7775" s="196" t="s">
        <v>7772</v>
      </c>
      <c r="I7775" s="196" t="s">
        <v>7834</v>
      </c>
      <c r="J7775" s="196" t="s">
        <v>62</v>
      </c>
      <c r="K7775" s="199">
        <v>5983.79</v>
      </c>
      <c r="L7775" s="196" t="s">
        <v>7746</v>
      </c>
      <c r="M7775"/>
    </row>
    <row r="7776" spans="1:13" ht="13.5" hidden="1" x14ac:dyDescent="0.25">
      <c r="A7776" s="196" t="s">
        <v>3608</v>
      </c>
      <c r="B7776" s="196" t="s">
        <v>7119</v>
      </c>
      <c r="C7776" s="196" t="s">
        <v>7397</v>
      </c>
      <c r="D7776" s="196" t="s">
        <v>7398</v>
      </c>
      <c r="E7776" s="197" t="s">
        <v>11</v>
      </c>
      <c r="F7776" s="196" t="s">
        <v>11</v>
      </c>
      <c r="G7776" s="196">
        <v>101409</v>
      </c>
      <c r="H7776" s="196" t="s">
        <v>8044</v>
      </c>
      <c r="I7776" s="196" t="s">
        <v>7834</v>
      </c>
      <c r="J7776" s="196" t="s">
        <v>62</v>
      </c>
      <c r="K7776" s="199">
        <v>6184.46</v>
      </c>
      <c r="L7776" s="196" t="s">
        <v>7746</v>
      </c>
      <c r="M7776"/>
    </row>
    <row r="7777" spans="1:13" ht="13.5" hidden="1" x14ac:dyDescent="0.25">
      <c r="A7777" s="196" t="s">
        <v>3608</v>
      </c>
      <c r="B7777" s="196" t="s">
        <v>7119</v>
      </c>
      <c r="C7777" s="196" t="s">
        <v>7397</v>
      </c>
      <c r="D7777" s="196" t="s">
        <v>7398</v>
      </c>
      <c r="E7777" s="197" t="s">
        <v>11</v>
      </c>
      <c r="F7777" s="196" t="s">
        <v>11</v>
      </c>
      <c r="G7777" s="196">
        <v>101410</v>
      </c>
      <c r="H7777" s="196" t="s">
        <v>7819</v>
      </c>
      <c r="I7777" s="196" t="s">
        <v>7834</v>
      </c>
      <c r="J7777" s="196" t="s">
        <v>62</v>
      </c>
      <c r="K7777" s="199">
        <v>5456.15</v>
      </c>
      <c r="L7777" s="196" t="s">
        <v>7746</v>
      </c>
      <c r="M7777"/>
    </row>
    <row r="7778" spans="1:13" ht="13.5" hidden="1" x14ac:dyDescent="0.25">
      <c r="A7778" s="196" t="s">
        <v>3608</v>
      </c>
      <c r="B7778" s="196" t="s">
        <v>7119</v>
      </c>
      <c r="C7778" s="196" t="s">
        <v>7397</v>
      </c>
      <c r="D7778" s="196" t="s">
        <v>7398</v>
      </c>
      <c r="E7778" s="197" t="s">
        <v>11</v>
      </c>
      <c r="F7778" s="196" t="s">
        <v>11</v>
      </c>
      <c r="G7778" s="196">
        <v>101412</v>
      </c>
      <c r="H7778" s="196" t="s">
        <v>8045</v>
      </c>
      <c r="I7778" s="196" t="s">
        <v>7834</v>
      </c>
      <c r="J7778" s="196" t="s">
        <v>62</v>
      </c>
      <c r="K7778" s="199">
        <v>6605.96</v>
      </c>
      <c r="L7778" s="196" t="s">
        <v>7746</v>
      </c>
      <c r="M7778"/>
    </row>
    <row r="7779" spans="1:13" ht="13.5" hidden="1" x14ac:dyDescent="0.25">
      <c r="A7779" s="196" t="s">
        <v>3608</v>
      </c>
      <c r="B7779" s="196" t="s">
        <v>7119</v>
      </c>
      <c r="C7779" s="196" t="s">
        <v>7397</v>
      </c>
      <c r="D7779" s="196" t="s">
        <v>7398</v>
      </c>
      <c r="E7779" s="197" t="s">
        <v>11</v>
      </c>
      <c r="F7779" s="196" t="s">
        <v>11</v>
      </c>
      <c r="G7779" s="196">
        <v>101413</v>
      </c>
      <c r="H7779" s="196" t="s">
        <v>7774</v>
      </c>
      <c r="I7779" s="196" t="s">
        <v>7834</v>
      </c>
      <c r="J7779" s="196" t="s">
        <v>62</v>
      </c>
      <c r="K7779" s="199">
        <v>5933.53</v>
      </c>
      <c r="L7779" s="196" t="s">
        <v>7746</v>
      </c>
      <c r="M7779"/>
    </row>
    <row r="7780" spans="1:13" ht="13.5" hidden="1" x14ac:dyDescent="0.25">
      <c r="A7780" s="196" t="s">
        <v>3608</v>
      </c>
      <c r="B7780" s="196" t="s">
        <v>7119</v>
      </c>
      <c r="C7780" s="196" t="s">
        <v>7397</v>
      </c>
      <c r="D7780" s="196" t="s">
        <v>7398</v>
      </c>
      <c r="E7780" s="197" t="s">
        <v>11</v>
      </c>
      <c r="F7780" s="196" t="s">
        <v>11</v>
      </c>
      <c r="G7780" s="196">
        <v>101414</v>
      </c>
      <c r="H7780" s="196" t="s">
        <v>8046</v>
      </c>
      <c r="I7780" s="196" t="s">
        <v>7834</v>
      </c>
      <c r="J7780" s="196" t="s">
        <v>62</v>
      </c>
      <c r="K7780" s="199">
        <v>6118.13</v>
      </c>
      <c r="L7780" s="196" t="s">
        <v>7746</v>
      </c>
      <c r="M7780"/>
    </row>
    <row r="7781" spans="1:13" ht="13.5" hidden="1" x14ac:dyDescent="0.25">
      <c r="A7781" s="196" t="s">
        <v>3608</v>
      </c>
      <c r="B7781" s="196" t="s">
        <v>7119</v>
      </c>
      <c r="C7781" s="196" t="s">
        <v>7397</v>
      </c>
      <c r="D7781" s="196" t="s">
        <v>7398</v>
      </c>
      <c r="E7781" s="197" t="s">
        <v>11</v>
      </c>
      <c r="F7781" s="196" t="s">
        <v>11</v>
      </c>
      <c r="G7781" s="196">
        <v>101415</v>
      </c>
      <c r="H7781" s="196" t="s">
        <v>8047</v>
      </c>
      <c r="I7781" s="196" t="s">
        <v>7834</v>
      </c>
      <c r="J7781" s="196" t="s">
        <v>62</v>
      </c>
      <c r="K7781" s="199">
        <v>7262.69</v>
      </c>
      <c r="L7781" s="196" t="s">
        <v>7746</v>
      </c>
      <c r="M7781"/>
    </row>
    <row r="7782" spans="1:13" ht="13.5" hidden="1" x14ac:dyDescent="0.25">
      <c r="A7782" s="196" t="s">
        <v>3608</v>
      </c>
      <c r="B7782" s="196" t="s">
        <v>7119</v>
      </c>
      <c r="C7782" s="196" t="s">
        <v>7397</v>
      </c>
      <c r="D7782" s="196" t="s">
        <v>7398</v>
      </c>
      <c r="E7782" s="197" t="s">
        <v>11</v>
      </c>
      <c r="F7782" s="196" t="s">
        <v>11</v>
      </c>
      <c r="G7782" s="196">
        <v>101416</v>
      </c>
      <c r="H7782" s="196" t="s">
        <v>7950</v>
      </c>
      <c r="I7782" s="196" t="s">
        <v>7834</v>
      </c>
      <c r="J7782" s="196" t="s">
        <v>62</v>
      </c>
      <c r="K7782" s="199">
        <v>7580.48</v>
      </c>
      <c r="L7782" s="196" t="s">
        <v>7746</v>
      </c>
      <c r="M7782"/>
    </row>
    <row r="7783" spans="1:13" ht="13.5" hidden="1" x14ac:dyDescent="0.25">
      <c r="A7783" s="196" t="s">
        <v>3608</v>
      </c>
      <c r="B7783" s="196" t="s">
        <v>7119</v>
      </c>
      <c r="C7783" s="196" t="s">
        <v>7397</v>
      </c>
      <c r="D7783" s="196" t="s">
        <v>7398</v>
      </c>
      <c r="E7783" s="197" t="s">
        <v>11</v>
      </c>
      <c r="F7783" s="196" t="s">
        <v>11</v>
      </c>
      <c r="G7783" s="196">
        <v>101417</v>
      </c>
      <c r="H7783" s="196" t="s">
        <v>8048</v>
      </c>
      <c r="I7783" s="196" t="s">
        <v>7834</v>
      </c>
      <c r="J7783" s="196" t="s">
        <v>62</v>
      </c>
      <c r="K7783" s="199">
        <v>7517.2</v>
      </c>
      <c r="L7783" s="196" t="s">
        <v>7746</v>
      </c>
      <c r="M7783"/>
    </row>
    <row r="7784" spans="1:13" ht="13.5" hidden="1" x14ac:dyDescent="0.25">
      <c r="A7784" s="196" t="s">
        <v>3608</v>
      </c>
      <c r="B7784" s="196" t="s">
        <v>7119</v>
      </c>
      <c r="C7784" s="196" t="s">
        <v>7397</v>
      </c>
      <c r="D7784" s="196" t="s">
        <v>7398</v>
      </c>
      <c r="E7784" s="197" t="s">
        <v>11</v>
      </c>
      <c r="F7784" s="196" t="s">
        <v>11</v>
      </c>
      <c r="G7784" s="196">
        <v>101418</v>
      </c>
      <c r="H7784" s="196" t="s">
        <v>8049</v>
      </c>
      <c r="I7784" s="196" t="s">
        <v>7834</v>
      </c>
      <c r="J7784" s="196" t="s">
        <v>62</v>
      </c>
      <c r="K7784" s="199">
        <v>5123.97</v>
      </c>
      <c r="L7784" s="196" t="s">
        <v>7746</v>
      </c>
      <c r="M7784"/>
    </row>
    <row r="7785" spans="1:13" ht="13.5" hidden="1" x14ac:dyDescent="0.25">
      <c r="A7785" s="196" t="s">
        <v>3608</v>
      </c>
      <c r="B7785" s="196" t="s">
        <v>7119</v>
      </c>
      <c r="C7785" s="196" t="s">
        <v>7397</v>
      </c>
      <c r="D7785" s="196" t="s">
        <v>7398</v>
      </c>
      <c r="E7785" s="197" t="s">
        <v>11</v>
      </c>
      <c r="F7785" s="196" t="s">
        <v>11</v>
      </c>
      <c r="G7785" s="196">
        <v>101419</v>
      </c>
      <c r="H7785" s="196" t="s">
        <v>8050</v>
      </c>
      <c r="I7785" s="196" t="s">
        <v>7834</v>
      </c>
      <c r="J7785" s="196" t="s">
        <v>62</v>
      </c>
      <c r="K7785" s="199">
        <v>6079.59</v>
      </c>
      <c r="L7785" s="196" t="s">
        <v>7746</v>
      </c>
      <c r="M7785"/>
    </row>
    <row r="7786" spans="1:13" ht="13.5" hidden="1" x14ac:dyDescent="0.25">
      <c r="A7786" s="196" t="s">
        <v>3608</v>
      </c>
      <c r="B7786" s="196" t="s">
        <v>7119</v>
      </c>
      <c r="C7786" s="196" t="s">
        <v>7397</v>
      </c>
      <c r="D7786" s="196" t="s">
        <v>7398</v>
      </c>
      <c r="E7786" s="197" t="s">
        <v>11</v>
      </c>
      <c r="F7786" s="196" t="s">
        <v>11</v>
      </c>
      <c r="G7786" s="196">
        <v>101420</v>
      </c>
      <c r="H7786" s="196" t="s">
        <v>8051</v>
      </c>
      <c r="I7786" s="196" t="s">
        <v>7834</v>
      </c>
      <c r="J7786" s="196" t="s">
        <v>62</v>
      </c>
      <c r="K7786" s="199">
        <v>6545.33</v>
      </c>
      <c r="L7786" s="196" t="s">
        <v>7746</v>
      </c>
      <c r="M7786"/>
    </row>
    <row r="7787" spans="1:13" ht="13.5" hidden="1" x14ac:dyDescent="0.25">
      <c r="A7787" s="196" t="s">
        <v>3608</v>
      </c>
      <c r="B7787" s="196" t="s">
        <v>7119</v>
      </c>
      <c r="C7787" s="196" t="s">
        <v>7397</v>
      </c>
      <c r="D7787" s="196" t="s">
        <v>7398</v>
      </c>
      <c r="E7787" s="197" t="s">
        <v>11</v>
      </c>
      <c r="F7787" s="196" t="s">
        <v>11</v>
      </c>
      <c r="G7787" s="196">
        <v>101421</v>
      </c>
      <c r="H7787" s="196" t="s">
        <v>8052</v>
      </c>
      <c r="I7787" s="196" t="s">
        <v>7834</v>
      </c>
      <c r="J7787" s="196" t="s">
        <v>62</v>
      </c>
      <c r="K7787" s="199">
        <v>7564.76</v>
      </c>
      <c r="L7787" s="196" t="s">
        <v>7746</v>
      </c>
      <c r="M7787"/>
    </row>
    <row r="7788" spans="1:13" ht="13.5" hidden="1" x14ac:dyDescent="0.25">
      <c r="A7788" s="196" t="s">
        <v>3608</v>
      </c>
      <c r="B7788" s="196" t="s">
        <v>7119</v>
      </c>
      <c r="C7788" s="196" t="s">
        <v>7397</v>
      </c>
      <c r="D7788" s="196" t="s">
        <v>7398</v>
      </c>
      <c r="E7788" s="197" t="s">
        <v>11</v>
      </c>
      <c r="F7788" s="196" t="s">
        <v>11</v>
      </c>
      <c r="G7788" s="196">
        <v>101422</v>
      </c>
      <c r="H7788" s="196" t="s">
        <v>8053</v>
      </c>
      <c r="I7788" s="196" t="s">
        <v>7834</v>
      </c>
      <c r="J7788" s="196" t="s">
        <v>62</v>
      </c>
      <c r="K7788" s="199">
        <v>5517.87</v>
      </c>
      <c r="L7788" s="196" t="s">
        <v>7746</v>
      </c>
      <c r="M7788"/>
    </row>
    <row r="7789" spans="1:13" ht="13.5" hidden="1" x14ac:dyDescent="0.25">
      <c r="A7789" s="196" t="s">
        <v>3608</v>
      </c>
      <c r="B7789" s="196" t="s">
        <v>7119</v>
      </c>
      <c r="C7789" s="196" t="s">
        <v>7397</v>
      </c>
      <c r="D7789" s="196" t="s">
        <v>7398</v>
      </c>
      <c r="E7789" s="197" t="s">
        <v>11</v>
      </c>
      <c r="F7789" s="196" t="s">
        <v>11</v>
      </c>
      <c r="G7789" s="196">
        <v>101424</v>
      </c>
      <c r="H7789" s="196" t="s">
        <v>8054</v>
      </c>
      <c r="I7789" s="196" t="s">
        <v>7834</v>
      </c>
      <c r="J7789" s="196" t="s">
        <v>62</v>
      </c>
      <c r="K7789" s="199">
        <v>7008.76</v>
      </c>
      <c r="L7789" s="196" t="s">
        <v>7746</v>
      </c>
      <c r="M7789"/>
    </row>
    <row r="7790" spans="1:13" ht="13.5" hidden="1" x14ac:dyDescent="0.25">
      <c r="A7790" s="196" t="s">
        <v>3608</v>
      </c>
      <c r="B7790" s="196" t="s">
        <v>7119</v>
      </c>
      <c r="C7790" s="196" t="s">
        <v>7397</v>
      </c>
      <c r="D7790" s="196" t="s">
        <v>7398</v>
      </c>
      <c r="E7790" s="197" t="s">
        <v>11</v>
      </c>
      <c r="F7790" s="196" t="s">
        <v>11</v>
      </c>
      <c r="G7790" s="196">
        <v>101425</v>
      </c>
      <c r="H7790" s="196" t="s">
        <v>8055</v>
      </c>
      <c r="I7790" s="196" t="s">
        <v>7834</v>
      </c>
      <c r="J7790" s="196" t="s">
        <v>62</v>
      </c>
      <c r="K7790" s="199">
        <v>4429.21</v>
      </c>
      <c r="L7790" s="196" t="s">
        <v>7746</v>
      </c>
      <c r="M7790"/>
    </row>
    <row r="7791" spans="1:13" ht="13.5" hidden="1" x14ac:dyDescent="0.25">
      <c r="A7791" s="196" t="s">
        <v>3608</v>
      </c>
      <c r="B7791" s="196" t="s">
        <v>7119</v>
      </c>
      <c r="C7791" s="196" t="s">
        <v>7397</v>
      </c>
      <c r="D7791" s="196" t="s">
        <v>7398</v>
      </c>
      <c r="E7791" s="197" t="s">
        <v>11</v>
      </c>
      <c r="F7791" s="196" t="s">
        <v>11</v>
      </c>
      <c r="G7791" s="196">
        <v>101426</v>
      </c>
      <c r="H7791" s="196" t="s">
        <v>8056</v>
      </c>
      <c r="I7791" s="196" t="s">
        <v>7834</v>
      </c>
      <c r="J7791" s="196" t="s">
        <v>62</v>
      </c>
      <c r="K7791" s="199">
        <v>5760.55</v>
      </c>
      <c r="L7791" s="196" t="s">
        <v>7746</v>
      </c>
      <c r="M7791"/>
    </row>
    <row r="7792" spans="1:13" ht="13.5" hidden="1" x14ac:dyDescent="0.25">
      <c r="A7792" s="196" t="s">
        <v>3608</v>
      </c>
      <c r="B7792" s="196" t="s">
        <v>7119</v>
      </c>
      <c r="C7792" s="196" t="s">
        <v>7397</v>
      </c>
      <c r="D7792" s="196" t="s">
        <v>7398</v>
      </c>
      <c r="E7792" s="197" t="s">
        <v>11</v>
      </c>
      <c r="F7792" s="196" t="s">
        <v>11</v>
      </c>
      <c r="G7792" s="196">
        <v>101427</v>
      </c>
      <c r="H7792" s="196" t="s">
        <v>7786</v>
      </c>
      <c r="I7792" s="196" t="s">
        <v>7834</v>
      </c>
      <c r="J7792" s="196" t="s">
        <v>62</v>
      </c>
      <c r="K7792" s="199">
        <v>5411.93</v>
      </c>
      <c r="L7792" s="196" t="s">
        <v>7746</v>
      </c>
      <c r="M7792"/>
    </row>
    <row r="7793" spans="1:13" ht="13.5" hidden="1" x14ac:dyDescent="0.25">
      <c r="A7793" s="196" t="s">
        <v>3608</v>
      </c>
      <c r="B7793" s="196" t="s">
        <v>7119</v>
      </c>
      <c r="C7793" s="196" t="s">
        <v>7397</v>
      </c>
      <c r="D7793" s="196" t="s">
        <v>7398</v>
      </c>
      <c r="E7793" s="197" t="s">
        <v>11</v>
      </c>
      <c r="F7793" s="196" t="s">
        <v>11</v>
      </c>
      <c r="G7793" s="196">
        <v>101428</v>
      </c>
      <c r="H7793" s="196" t="s">
        <v>8057</v>
      </c>
      <c r="I7793" s="196" t="s">
        <v>7834</v>
      </c>
      <c r="J7793" s="196" t="s">
        <v>62</v>
      </c>
      <c r="K7793" s="199">
        <v>5034.88</v>
      </c>
      <c r="L7793" s="196" t="s">
        <v>7746</v>
      </c>
      <c r="M7793"/>
    </row>
    <row r="7794" spans="1:13" ht="13.5" hidden="1" x14ac:dyDescent="0.25">
      <c r="A7794" s="196" t="s">
        <v>3608</v>
      </c>
      <c r="B7794" s="196" t="s">
        <v>7119</v>
      </c>
      <c r="C7794" s="196" t="s">
        <v>7397</v>
      </c>
      <c r="D7794" s="196" t="s">
        <v>7398</v>
      </c>
      <c r="E7794" s="197" t="s">
        <v>11</v>
      </c>
      <c r="F7794" s="196" t="s">
        <v>11</v>
      </c>
      <c r="G7794" s="196">
        <v>101429</v>
      </c>
      <c r="H7794" s="196" t="s">
        <v>8058</v>
      </c>
      <c r="I7794" s="196" t="s">
        <v>7834</v>
      </c>
      <c r="J7794" s="196" t="s">
        <v>62</v>
      </c>
      <c r="K7794" s="199">
        <v>4801.5600000000004</v>
      </c>
      <c r="L7794" s="196" t="s">
        <v>7746</v>
      </c>
      <c r="M7794"/>
    </row>
    <row r="7795" spans="1:13" ht="13.5" hidden="1" x14ac:dyDescent="0.25">
      <c r="A7795" s="196" t="s">
        <v>3608</v>
      </c>
      <c r="B7795" s="196" t="s">
        <v>7119</v>
      </c>
      <c r="C7795" s="196" t="s">
        <v>7397</v>
      </c>
      <c r="D7795" s="196" t="s">
        <v>7398</v>
      </c>
      <c r="E7795" s="197" t="s">
        <v>11</v>
      </c>
      <c r="F7795" s="196" t="s">
        <v>11</v>
      </c>
      <c r="G7795" s="196">
        <v>101430</v>
      </c>
      <c r="H7795" s="196" t="s">
        <v>8059</v>
      </c>
      <c r="I7795" s="196" t="s">
        <v>7834</v>
      </c>
      <c r="J7795" s="196" t="s">
        <v>62</v>
      </c>
      <c r="K7795" s="199">
        <v>5411.93</v>
      </c>
      <c r="L7795" s="196" t="s">
        <v>7746</v>
      </c>
      <c r="M7795"/>
    </row>
    <row r="7796" spans="1:13" ht="13.5" hidden="1" x14ac:dyDescent="0.25">
      <c r="A7796" s="196" t="s">
        <v>3608</v>
      </c>
      <c r="B7796" s="196" t="s">
        <v>7119</v>
      </c>
      <c r="C7796" s="196" t="s">
        <v>7397</v>
      </c>
      <c r="D7796" s="196" t="s">
        <v>7398</v>
      </c>
      <c r="E7796" s="197" t="s">
        <v>11</v>
      </c>
      <c r="F7796" s="196" t="s">
        <v>11</v>
      </c>
      <c r="G7796" s="196">
        <v>101431</v>
      </c>
      <c r="H7796" s="196" t="s">
        <v>7789</v>
      </c>
      <c r="I7796" s="196" t="s">
        <v>7834</v>
      </c>
      <c r="J7796" s="196" t="s">
        <v>62</v>
      </c>
      <c r="K7796" s="199">
        <v>6777.61</v>
      </c>
      <c r="L7796" s="196" t="s">
        <v>7746</v>
      </c>
      <c r="M7796"/>
    </row>
    <row r="7797" spans="1:13" ht="13.5" hidden="1" x14ac:dyDescent="0.25">
      <c r="A7797" s="196" t="s">
        <v>3608</v>
      </c>
      <c r="B7797" s="196" t="s">
        <v>7119</v>
      </c>
      <c r="C7797" s="196" t="s">
        <v>7397</v>
      </c>
      <c r="D7797" s="196" t="s">
        <v>7398</v>
      </c>
      <c r="E7797" s="197" t="s">
        <v>11</v>
      </c>
      <c r="F7797" s="196" t="s">
        <v>11</v>
      </c>
      <c r="G7797" s="196">
        <v>101432</v>
      </c>
      <c r="H7797" s="196" t="s">
        <v>8060</v>
      </c>
      <c r="I7797" s="196" t="s">
        <v>7834</v>
      </c>
      <c r="J7797" s="196" t="s">
        <v>62</v>
      </c>
      <c r="K7797" s="199">
        <v>5139.4399999999996</v>
      </c>
      <c r="L7797" s="196" t="s">
        <v>7746</v>
      </c>
      <c r="M7797"/>
    </row>
    <row r="7798" spans="1:13" ht="13.5" hidden="1" x14ac:dyDescent="0.25">
      <c r="A7798" s="196" t="s">
        <v>3608</v>
      </c>
      <c r="B7798" s="196" t="s">
        <v>7119</v>
      </c>
      <c r="C7798" s="196" t="s">
        <v>7397</v>
      </c>
      <c r="D7798" s="196" t="s">
        <v>7398</v>
      </c>
      <c r="E7798" s="197" t="s">
        <v>11</v>
      </c>
      <c r="F7798" s="196" t="s">
        <v>11</v>
      </c>
      <c r="G7798" s="196">
        <v>101433</v>
      </c>
      <c r="H7798" s="196" t="s">
        <v>7791</v>
      </c>
      <c r="I7798" s="196" t="s">
        <v>7834</v>
      </c>
      <c r="J7798" s="196" t="s">
        <v>62</v>
      </c>
      <c r="K7798" s="199">
        <v>5269.12</v>
      </c>
      <c r="L7798" s="196" t="s">
        <v>7746</v>
      </c>
      <c r="M7798"/>
    </row>
    <row r="7799" spans="1:13" ht="13.5" hidden="1" x14ac:dyDescent="0.25">
      <c r="A7799" s="196" t="s">
        <v>3608</v>
      </c>
      <c r="B7799" s="196" t="s">
        <v>7119</v>
      </c>
      <c r="C7799" s="196" t="s">
        <v>7397</v>
      </c>
      <c r="D7799" s="196" t="s">
        <v>7398</v>
      </c>
      <c r="E7799" s="197" t="s">
        <v>11</v>
      </c>
      <c r="F7799" s="196" t="s">
        <v>11</v>
      </c>
      <c r="G7799" s="196">
        <v>101434</v>
      </c>
      <c r="H7799" s="196" t="s">
        <v>8061</v>
      </c>
      <c r="I7799" s="196" t="s">
        <v>7834</v>
      </c>
      <c r="J7799" s="196" t="s">
        <v>62</v>
      </c>
      <c r="K7799" s="199">
        <v>4378.03</v>
      </c>
      <c r="L7799" s="196" t="s">
        <v>7746</v>
      </c>
      <c r="M7799"/>
    </row>
    <row r="7800" spans="1:13" ht="13.5" hidden="1" x14ac:dyDescent="0.25">
      <c r="A7800" s="196" t="s">
        <v>3608</v>
      </c>
      <c r="B7800" s="196" t="s">
        <v>7119</v>
      </c>
      <c r="C7800" s="196" t="s">
        <v>7397</v>
      </c>
      <c r="D7800" s="196" t="s">
        <v>7398</v>
      </c>
      <c r="E7800" s="197" t="s">
        <v>11</v>
      </c>
      <c r="F7800" s="196" t="s">
        <v>11</v>
      </c>
      <c r="G7800" s="196">
        <v>101435</v>
      </c>
      <c r="H7800" s="196" t="s">
        <v>8062</v>
      </c>
      <c r="I7800" s="196" t="s">
        <v>7834</v>
      </c>
      <c r="J7800" s="196" t="s">
        <v>62</v>
      </c>
      <c r="K7800" s="199">
        <v>5718.98</v>
      </c>
      <c r="L7800" s="196" t="s">
        <v>7746</v>
      </c>
      <c r="M7800"/>
    </row>
    <row r="7801" spans="1:13" ht="13.5" hidden="1" x14ac:dyDescent="0.25">
      <c r="A7801" s="196" t="s">
        <v>3608</v>
      </c>
      <c r="B7801" s="196" t="s">
        <v>7119</v>
      </c>
      <c r="C7801" s="196" t="s">
        <v>7397</v>
      </c>
      <c r="D7801" s="196" t="s">
        <v>7398</v>
      </c>
      <c r="E7801" s="197" t="s">
        <v>11</v>
      </c>
      <c r="F7801" s="196" t="s">
        <v>11</v>
      </c>
      <c r="G7801" s="196">
        <v>101436</v>
      </c>
      <c r="H7801" s="196" t="s">
        <v>7793</v>
      </c>
      <c r="I7801" s="196" t="s">
        <v>7834</v>
      </c>
      <c r="J7801" s="196" t="s">
        <v>62</v>
      </c>
      <c r="K7801" s="199">
        <v>5113.63</v>
      </c>
      <c r="L7801" s="196" t="s">
        <v>7746</v>
      </c>
      <c r="M7801"/>
    </row>
    <row r="7802" spans="1:13" ht="13.5" hidden="1" x14ac:dyDescent="0.25">
      <c r="A7802" s="196" t="s">
        <v>3608</v>
      </c>
      <c r="B7802" s="196" t="s">
        <v>7119</v>
      </c>
      <c r="C7802" s="196" t="s">
        <v>7397</v>
      </c>
      <c r="D7802" s="196" t="s">
        <v>7398</v>
      </c>
      <c r="E7802" s="197" t="s">
        <v>11</v>
      </c>
      <c r="F7802" s="196" t="s">
        <v>11</v>
      </c>
      <c r="G7802" s="196">
        <v>101437</v>
      </c>
      <c r="H7802" s="196" t="s">
        <v>8063</v>
      </c>
      <c r="I7802" s="196" t="s">
        <v>7834</v>
      </c>
      <c r="J7802" s="196" t="s">
        <v>62</v>
      </c>
      <c r="K7802" s="199">
        <v>6957.16</v>
      </c>
      <c r="L7802" s="196" t="s">
        <v>7746</v>
      </c>
      <c r="M7802"/>
    </row>
    <row r="7803" spans="1:13" ht="13.5" hidden="1" x14ac:dyDescent="0.25">
      <c r="A7803" s="196" t="s">
        <v>3608</v>
      </c>
      <c r="B7803" s="196" t="s">
        <v>7119</v>
      </c>
      <c r="C7803" s="196" t="s">
        <v>7397</v>
      </c>
      <c r="D7803" s="196" t="s">
        <v>7398</v>
      </c>
      <c r="E7803" s="197" t="s">
        <v>11</v>
      </c>
      <c r="F7803" s="196" t="s">
        <v>11</v>
      </c>
      <c r="G7803" s="196">
        <v>101438</v>
      </c>
      <c r="H7803" s="196" t="s">
        <v>7795</v>
      </c>
      <c r="I7803" s="196" t="s">
        <v>7834</v>
      </c>
      <c r="J7803" s="196" t="s">
        <v>62</v>
      </c>
      <c r="K7803" s="199">
        <v>6957.16</v>
      </c>
      <c r="L7803" s="196" t="s">
        <v>7746</v>
      </c>
      <c r="M7803"/>
    </row>
    <row r="7804" spans="1:13" ht="13.5" hidden="1" x14ac:dyDescent="0.25">
      <c r="A7804" s="196" t="s">
        <v>3608</v>
      </c>
      <c r="B7804" s="196" t="s">
        <v>7119</v>
      </c>
      <c r="C7804" s="196" t="s">
        <v>7397</v>
      </c>
      <c r="D7804" s="196" t="s">
        <v>7398</v>
      </c>
      <c r="E7804" s="197" t="s">
        <v>11</v>
      </c>
      <c r="F7804" s="196" t="s">
        <v>11</v>
      </c>
      <c r="G7804" s="196">
        <v>101439</v>
      </c>
      <c r="H7804" s="196" t="s">
        <v>7796</v>
      </c>
      <c r="I7804" s="196" t="s">
        <v>7834</v>
      </c>
      <c r="J7804" s="196" t="s">
        <v>62</v>
      </c>
      <c r="K7804" s="199">
        <v>5411.93</v>
      </c>
      <c r="L7804" s="196" t="s">
        <v>7746</v>
      </c>
      <c r="M7804"/>
    </row>
    <row r="7805" spans="1:13" ht="13.5" hidden="1" x14ac:dyDescent="0.25">
      <c r="A7805" s="196" t="s">
        <v>3608</v>
      </c>
      <c r="B7805" s="196" t="s">
        <v>7119</v>
      </c>
      <c r="C7805" s="196" t="s">
        <v>7397</v>
      </c>
      <c r="D7805" s="196" t="s">
        <v>7398</v>
      </c>
      <c r="E7805" s="197" t="s">
        <v>11</v>
      </c>
      <c r="F7805" s="196" t="s">
        <v>11</v>
      </c>
      <c r="G7805" s="196">
        <v>101440</v>
      </c>
      <c r="H7805" s="196" t="s">
        <v>8064</v>
      </c>
      <c r="I7805" s="196" t="s">
        <v>7834</v>
      </c>
      <c r="J7805" s="196" t="s">
        <v>62</v>
      </c>
      <c r="K7805" s="199">
        <v>5411.93</v>
      </c>
      <c r="L7805" s="196" t="s">
        <v>7746</v>
      </c>
      <c r="M7805"/>
    </row>
    <row r="7806" spans="1:13" ht="13.5" hidden="1" x14ac:dyDescent="0.25">
      <c r="A7806" s="196" t="s">
        <v>3608</v>
      </c>
      <c r="B7806" s="196" t="s">
        <v>7119</v>
      </c>
      <c r="C7806" s="196" t="s">
        <v>7397</v>
      </c>
      <c r="D7806" s="196" t="s">
        <v>7398</v>
      </c>
      <c r="E7806" s="197" t="s">
        <v>11</v>
      </c>
      <c r="F7806" s="196" t="s">
        <v>11</v>
      </c>
      <c r="G7806" s="196">
        <v>101441</v>
      </c>
      <c r="H7806" s="196" t="s">
        <v>7798</v>
      </c>
      <c r="I7806" s="196" t="s">
        <v>7834</v>
      </c>
      <c r="J7806" s="196" t="s">
        <v>62</v>
      </c>
      <c r="K7806" s="199">
        <v>5483.75</v>
      </c>
      <c r="L7806" s="196" t="s">
        <v>7746</v>
      </c>
      <c r="M7806"/>
    </row>
    <row r="7807" spans="1:13" ht="13.5" hidden="1" x14ac:dyDescent="0.25">
      <c r="A7807" s="196" t="s">
        <v>3608</v>
      </c>
      <c r="B7807" s="196" t="s">
        <v>7119</v>
      </c>
      <c r="C7807" s="196" t="s">
        <v>7397</v>
      </c>
      <c r="D7807" s="196" t="s">
        <v>7398</v>
      </c>
      <c r="E7807" s="197" t="s">
        <v>11</v>
      </c>
      <c r="F7807" s="196" t="s">
        <v>11</v>
      </c>
      <c r="G7807" s="196">
        <v>101443</v>
      </c>
      <c r="H7807" s="196" t="s">
        <v>7799</v>
      </c>
      <c r="I7807" s="196" t="s">
        <v>7834</v>
      </c>
      <c r="J7807" s="196" t="s">
        <v>62</v>
      </c>
      <c r="K7807" s="199">
        <v>6957.16</v>
      </c>
      <c r="L7807" s="196" t="s">
        <v>7746</v>
      </c>
      <c r="M7807"/>
    </row>
    <row r="7808" spans="1:13" ht="13.5" hidden="1" x14ac:dyDescent="0.25">
      <c r="A7808" s="196" t="s">
        <v>3608</v>
      </c>
      <c r="B7808" s="196" t="s">
        <v>7119</v>
      </c>
      <c r="C7808" s="196" t="s">
        <v>7397</v>
      </c>
      <c r="D7808" s="196" t="s">
        <v>7398</v>
      </c>
      <c r="E7808" s="197" t="s">
        <v>11</v>
      </c>
      <c r="F7808" s="196" t="s">
        <v>11</v>
      </c>
      <c r="G7808" s="196">
        <v>101444</v>
      </c>
      <c r="H7808" s="196" t="s">
        <v>7802</v>
      </c>
      <c r="I7808" s="196" t="s">
        <v>7834</v>
      </c>
      <c r="J7808" s="196" t="s">
        <v>62</v>
      </c>
      <c r="K7808" s="199">
        <v>5959.86</v>
      </c>
      <c r="L7808" s="196" t="s">
        <v>7746</v>
      </c>
      <c r="M7808"/>
    </row>
    <row r="7809" spans="1:13" ht="13.5" hidden="1" x14ac:dyDescent="0.25">
      <c r="A7809" s="196" t="s">
        <v>3608</v>
      </c>
      <c r="B7809" s="196" t="s">
        <v>7119</v>
      </c>
      <c r="C7809" s="196" t="s">
        <v>7397</v>
      </c>
      <c r="D7809" s="196" t="s">
        <v>7398</v>
      </c>
      <c r="E7809" s="197" t="s">
        <v>11</v>
      </c>
      <c r="F7809" s="196" t="s">
        <v>11</v>
      </c>
      <c r="G7809" s="196">
        <v>101445</v>
      </c>
      <c r="H7809" s="196" t="s">
        <v>7803</v>
      </c>
      <c r="I7809" s="196" t="s">
        <v>7834</v>
      </c>
      <c r="J7809" s="196" t="s">
        <v>62</v>
      </c>
      <c r="K7809" s="199">
        <v>5983.79</v>
      </c>
      <c r="L7809" s="196" t="s">
        <v>7746</v>
      </c>
      <c r="M7809"/>
    </row>
    <row r="7810" spans="1:13" ht="13.5" hidden="1" x14ac:dyDescent="0.25">
      <c r="A7810" s="196" t="s">
        <v>3608</v>
      </c>
      <c r="B7810" s="196" t="s">
        <v>7119</v>
      </c>
      <c r="C7810" s="196" t="s">
        <v>7397</v>
      </c>
      <c r="D7810" s="196" t="s">
        <v>7398</v>
      </c>
      <c r="E7810" s="197" t="s">
        <v>11</v>
      </c>
      <c r="F7810" s="196" t="s">
        <v>11</v>
      </c>
      <c r="G7810" s="196">
        <v>101446</v>
      </c>
      <c r="H7810" s="196" t="s">
        <v>7804</v>
      </c>
      <c r="I7810" s="196" t="s">
        <v>7834</v>
      </c>
      <c r="J7810" s="196" t="s">
        <v>62</v>
      </c>
      <c r="K7810" s="199">
        <v>6325.32</v>
      </c>
      <c r="L7810" s="196" t="s">
        <v>7746</v>
      </c>
      <c r="M7810"/>
    </row>
    <row r="7811" spans="1:13" ht="13.5" hidden="1" x14ac:dyDescent="0.25">
      <c r="A7811" s="196" t="s">
        <v>3608</v>
      </c>
      <c r="B7811" s="196" t="s">
        <v>7119</v>
      </c>
      <c r="C7811" s="196" t="s">
        <v>7397</v>
      </c>
      <c r="D7811" s="196" t="s">
        <v>7398</v>
      </c>
      <c r="E7811" s="197" t="s">
        <v>11</v>
      </c>
      <c r="F7811" s="196" t="s">
        <v>11</v>
      </c>
      <c r="G7811" s="196">
        <v>101447</v>
      </c>
      <c r="H7811" s="196" t="s">
        <v>7805</v>
      </c>
      <c r="I7811" s="196" t="s">
        <v>7834</v>
      </c>
      <c r="J7811" s="196" t="s">
        <v>62</v>
      </c>
      <c r="K7811" s="199">
        <v>5981.18</v>
      </c>
      <c r="L7811" s="196" t="s">
        <v>7746</v>
      </c>
      <c r="M7811"/>
    </row>
    <row r="7812" spans="1:13" ht="13.5" hidden="1" x14ac:dyDescent="0.25">
      <c r="A7812" s="196" t="s">
        <v>3608</v>
      </c>
      <c r="B7812" s="196" t="s">
        <v>7119</v>
      </c>
      <c r="C7812" s="196" t="s">
        <v>7397</v>
      </c>
      <c r="D7812" s="196" t="s">
        <v>7398</v>
      </c>
      <c r="E7812" s="197" t="s">
        <v>11</v>
      </c>
      <c r="F7812" s="196" t="s">
        <v>11</v>
      </c>
      <c r="G7812" s="196">
        <v>101448</v>
      </c>
      <c r="H7812" s="196" t="s">
        <v>7806</v>
      </c>
      <c r="I7812" s="196" t="s">
        <v>7834</v>
      </c>
      <c r="J7812" s="196" t="s">
        <v>62</v>
      </c>
      <c r="K7812" s="199">
        <v>6325.32</v>
      </c>
      <c r="L7812" s="196" t="s">
        <v>7746</v>
      </c>
      <c r="M7812"/>
    </row>
    <row r="7813" spans="1:13" ht="13.5" hidden="1" x14ac:dyDescent="0.25">
      <c r="A7813" s="196" t="s">
        <v>3608</v>
      </c>
      <c r="B7813" s="196" t="s">
        <v>7119</v>
      </c>
      <c r="C7813" s="196" t="s">
        <v>7397</v>
      </c>
      <c r="D7813" s="196" t="s">
        <v>7398</v>
      </c>
      <c r="E7813" s="197" t="s">
        <v>11</v>
      </c>
      <c r="F7813" s="196" t="s">
        <v>11</v>
      </c>
      <c r="G7813" s="196">
        <v>101449</v>
      </c>
      <c r="H7813" s="196" t="s">
        <v>8065</v>
      </c>
      <c r="I7813" s="196" t="s">
        <v>7834</v>
      </c>
      <c r="J7813" s="196" t="s">
        <v>62</v>
      </c>
      <c r="K7813" s="199">
        <v>5154.91</v>
      </c>
      <c r="L7813" s="196" t="s">
        <v>7746</v>
      </c>
      <c r="M7813"/>
    </row>
    <row r="7814" spans="1:13" ht="13.5" hidden="1" x14ac:dyDescent="0.25">
      <c r="A7814" s="196" t="s">
        <v>3608</v>
      </c>
      <c r="B7814" s="196" t="s">
        <v>7119</v>
      </c>
      <c r="C7814" s="196" t="s">
        <v>7397</v>
      </c>
      <c r="D7814" s="196" t="s">
        <v>7398</v>
      </c>
      <c r="E7814" s="197" t="s">
        <v>11</v>
      </c>
      <c r="F7814" s="196" t="s">
        <v>11</v>
      </c>
      <c r="G7814" s="196">
        <v>101451</v>
      </c>
      <c r="H7814" s="196" t="s">
        <v>7809</v>
      </c>
      <c r="I7814" s="196" t="s">
        <v>7834</v>
      </c>
      <c r="J7814" s="196" t="s">
        <v>62</v>
      </c>
      <c r="K7814" s="199">
        <v>6065.16</v>
      </c>
      <c r="L7814" s="196" t="s">
        <v>7746</v>
      </c>
      <c r="M7814"/>
    </row>
    <row r="7815" spans="1:13" ht="13.5" hidden="1" x14ac:dyDescent="0.25">
      <c r="A7815" s="196" t="s">
        <v>3608</v>
      </c>
      <c r="B7815" s="196" t="s">
        <v>7119</v>
      </c>
      <c r="C7815" s="196" t="s">
        <v>7397</v>
      </c>
      <c r="D7815" s="196" t="s">
        <v>7398</v>
      </c>
      <c r="E7815" s="197" t="s">
        <v>11</v>
      </c>
      <c r="F7815" s="196" t="s">
        <v>11</v>
      </c>
      <c r="G7815" s="196">
        <v>101452</v>
      </c>
      <c r="H7815" s="196" t="s">
        <v>8066</v>
      </c>
      <c r="I7815" s="196" t="s">
        <v>7834</v>
      </c>
      <c r="J7815" s="196" t="s">
        <v>62</v>
      </c>
      <c r="K7815" s="199">
        <v>5222.72</v>
      </c>
      <c r="L7815" s="196" t="s">
        <v>7746</v>
      </c>
      <c r="M7815"/>
    </row>
    <row r="7816" spans="1:13" ht="13.5" hidden="1" x14ac:dyDescent="0.25">
      <c r="A7816" s="196" t="s">
        <v>3608</v>
      </c>
      <c r="B7816" s="196" t="s">
        <v>7119</v>
      </c>
      <c r="C7816" s="196" t="s">
        <v>7397</v>
      </c>
      <c r="D7816" s="196" t="s">
        <v>7398</v>
      </c>
      <c r="E7816" s="197" t="s">
        <v>11</v>
      </c>
      <c r="F7816" s="196" t="s">
        <v>11</v>
      </c>
      <c r="G7816" s="196">
        <v>101453</v>
      </c>
      <c r="H7816" s="196" t="s">
        <v>7811</v>
      </c>
      <c r="I7816" s="196" t="s">
        <v>7834</v>
      </c>
      <c r="J7816" s="196" t="s">
        <v>62</v>
      </c>
      <c r="K7816" s="199">
        <v>6655.27</v>
      </c>
      <c r="L7816" s="196" t="s">
        <v>7746</v>
      </c>
      <c r="M7816"/>
    </row>
    <row r="7817" spans="1:13" ht="13.5" hidden="1" x14ac:dyDescent="0.25">
      <c r="A7817" s="196" t="s">
        <v>3608</v>
      </c>
      <c r="B7817" s="196" t="s">
        <v>7119</v>
      </c>
      <c r="C7817" s="196" t="s">
        <v>7397</v>
      </c>
      <c r="D7817" s="196" t="s">
        <v>7398</v>
      </c>
      <c r="E7817" s="197" t="s">
        <v>11</v>
      </c>
      <c r="F7817" s="196" t="s">
        <v>11</v>
      </c>
      <c r="G7817" s="196">
        <v>101454</v>
      </c>
      <c r="H7817" s="196" t="s">
        <v>8067</v>
      </c>
      <c r="I7817" s="196" t="s">
        <v>7834</v>
      </c>
      <c r="J7817" s="196" t="s">
        <v>62</v>
      </c>
      <c r="K7817" s="199">
        <v>7034.31</v>
      </c>
      <c r="L7817" s="196" t="s">
        <v>7746</v>
      </c>
      <c r="M7817"/>
    </row>
    <row r="7818" spans="1:13" ht="13.5" hidden="1" x14ac:dyDescent="0.25">
      <c r="A7818" s="196" t="s">
        <v>3608</v>
      </c>
      <c r="B7818" s="196" t="s">
        <v>7119</v>
      </c>
      <c r="C7818" s="196" t="s">
        <v>7397</v>
      </c>
      <c r="D7818" s="196" t="s">
        <v>7398</v>
      </c>
      <c r="E7818" s="197" t="s">
        <v>11</v>
      </c>
      <c r="F7818" s="196" t="s">
        <v>11</v>
      </c>
      <c r="G7818" s="196">
        <v>101456</v>
      </c>
      <c r="H7818" s="196" t="s">
        <v>8068</v>
      </c>
      <c r="I7818" s="196" t="s">
        <v>7834</v>
      </c>
      <c r="J7818" s="196" t="s">
        <v>62</v>
      </c>
      <c r="K7818" s="199">
        <v>10617.91</v>
      </c>
      <c r="L7818" s="196" t="s">
        <v>7746</v>
      </c>
      <c r="M7818"/>
    </row>
    <row r="7819" spans="1:13" ht="13.5" hidden="1" x14ac:dyDescent="0.25">
      <c r="A7819" s="196" t="s">
        <v>3608</v>
      </c>
      <c r="B7819" s="196" t="s">
        <v>7119</v>
      </c>
      <c r="C7819" s="196" t="s">
        <v>7397</v>
      </c>
      <c r="D7819" s="196" t="s">
        <v>7398</v>
      </c>
      <c r="E7819" s="197" t="s">
        <v>11</v>
      </c>
      <c r="F7819" s="196" t="s">
        <v>11</v>
      </c>
      <c r="G7819" s="196">
        <v>101457</v>
      </c>
      <c r="H7819" s="196" t="s">
        <v>8069</v>
      </c>
      <c r="I7819" s="196" t="s">
        <v>7834</v>
      </c>
      <c r="J7819" s="196" t="s">
        <v>62</v>
      </c>
      <c r="K7819" s="199">
        <v>6122.45</v>
      </c>
      <c r="L7819" s="196" t="s">
        <v>7746</v>
      </c>
      <c r="M7819"/>
    </row>
    <row r="7820" spans="1:13" ht="13.5" hidden="1" x14ac:dyDescent="0.25">
      <c r="A7820" s="196" t="s">
        <v>3608</v>
      </c>
      <c r="B7820" s="196" t="s">
        <v>7119</v>
      </c>
      <c r="C7820" s="196" t="s">
        <v>7397</v>
      </c>
      <c r="D7820" s="196" t="s">
        <v>7398</v>
      </c>
      <c r="E7820" s="197" t="s">
        <v>11</v>
      </c>
      <c r="F7820" s="196" t="s">
        <v>11</v>
      </c>
      <c r="G7820" s="196">
        <v>101458</v>
      </c>
      <c r="H7820" s="196" t="s">
        <v>8070</v>
      </c>
      <c r="I7820" s="196" t="s">
        <v>7834</v>
      </c>
      <c r="J7820" s="196" t="s">
        <v>62</v>
      </c>
      <c r="K7820" s="199">
        <v>5921.59</v>
      </c>
      <c r="L7820" s="196" t="s">
        <v>7746</v>
      </c>
      <c r="M7820"/>
    </row>
    <row r="7821" spans="1:13" ht="13.5" hidden="1" x14ac:dyDescent="0.25">
      <c r="A7821" s="196" t="s">
        <v>3608</v>
      </c>
      <c r="B7821" s="196" t="s">
        <v>7119</v>
      </c>
      <c r="C7821" s="196" t="s">
        <v>7397</v>
      </c>
      <c r="D7821" s="196" t="s">
        <v>7398</v>
      </c>
      <c r="E7821" s="197" t="s">
        <v>11</v>
      </c>
      <c r="F7821" s="196" t="s">
        <v>11</v>
      </c>
      <c r="G7821" s="196">
        <v>101459</v>
      </c>
      <c r="H7821" s="196" t="s">
        <v>7817</v>
      </c>
      <c r="I7821" s="196" t="s">
        <v>7834</v>
      </c>
      <c r="J7821" s="196" t="s">
        <v>62</v>
      </c>
      <c r="K7821" s="199">
        <v>5183.13</v>
      </c>
      <c r="L7821" s="196" t="s">
        <v>7746</v>
      </c>
      <c r="M7821"/>
    </row>
    <row r="7822" spans="1:13" ht="13.5" hidden="1" x14ac:dyDescent="0.25">
      <c r="A7822" s="196" t="s">
        <v>3608</v>
      </c>
      <c r="B7822" s="196" t="s">
        <v>7119</v>
      </c>
      <c r="C7822" s="196" t="s">
        <v>7397</v>
      </c>
      <c r="D7822" s="196" t="s">
        <v>7398</v>
      </c>
      <c r="E7822" s="197" t="s">
        <v>11</v>
      </c>
      <c r="F7822" s="196" t="s">
        <v>11</v>
      </c>
      <c r="G7822" s="196">
        <v>101460</v>
      </c>
      <c r="H7822" s="196" t="s">
        <v>7941</v>
      </c>
      <c r="I7822" s="196" t="s">
        <v>7834</v>
      </c>
      <c r="J7822" s="196" t="s">
        <v>62</v>
      </c>
      <c r="K7822" s="199">
        <v>5602.92</v>
      </c>
      <c r="L7822" s="196" t="s">
        <v>7746</v>
      </c>
      <c r="M7822"/>
    </row>
  </sheetData>
  <autoFilter ref="A5:M7822" xr:uid="{00000000-0001-0000-0000-000000000000}">
    <filterColumn colId="7">
      <customFilters>
        <customFilter val="*ATERRO MECA*"/>
      </customFilters>
    </filterColumn>
  </autoFilter>
  <mergeCells count="3">
    <mergeCell ref="A1:M1"/>
    <mergeCell ref="A2:M2"/>
    <mergeCell ref="A3:M3"/>
  </mergeCells>
  <pageMargins left="0.78740157499999996" right="0.78740157499999996" top="0.984251969" bottom="0.984251969" header="0.5" footer="0.5"/>
  <pageSetup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0F0CB-5DC2-4CDE-9F5A-AD3211FC7B08}">
  <dimension ref="A1:E2751"/>
  <sheetViews>
    <sheetView zoomScaleNormal="100" workbookViewId="0">
      <selection activeCell="K3" sqref="K3"/>
    </sheetView>
  </sheetViews>
  <sheetFormatPr defaultColWidth="9.42578125" defaultRowHeight="15" outlineLevelRow="1" x14ac:dyDescent="0.25"/>
  <cols>
    <col min="1" max="1" width="10.42578125" style="50" bestFit="1" customWidth="1"/>
    <col min="2" max="2" width="64.85546875" style="50" customWidth="1"/>
    <col min="3" max="3" width="9.140625" style="50" bestFit="1" customWidth="1"/>
    <col min="4" max="4" width="8.7109375" style="50" bestFit="1" customWidth="1"/>
    <col min="5" max="16384" width="9.42578125" style="50"/>
  </cols>
  <sheetData>
    <row r="1" spans="1:4" ht="26.25" x14ac:dyDescent="0.25">
      <c r="A1" s="46" t="s">
        <v>42</v>
      </c>
      <c r="B1" s="47" t="s">
        <v>6</v>
      </c>
      <c r="C1" s="48" t="s">
        <v>53</v>
      </c>
      <c r="D1" s="49" t="s">
        <v>21103</v>
      </c>
    </row>
    <row r="2" spans="1:4" x14ac:dyDescent="0.25">
      <c r="A2" s="51">
        <v>1000000</v>
      </c>
      <c r="B2" s="52" t="s">
        <v>7431</v>
      </c>
      <c r="C2" s="53"/>
      <c r="D2" s="54"/>
    </row>
    <row r="3" spans="1:4" x14ac:dyDescent="0.25">
      <c r="A3" s="45">
        <v>1001000</v>
      </c>
      <c r="B3" s="55" t="s">
        <v>21104</v>
      </c>
      <c r="C3" s="56" t="s">
        <v>21105</v>
      </c>
      <c r="D3" s="57" t="s">
        <v>21105</v>
      </c>
    </row>
    <row r="4" spans="1:4" ht="23.25" x14ac:dyDescent="0.25">
      <c r="A4" s="45">
        <v>1001001</v>
      </c>
      <c r="B4" s="55" t="s">
        <v>21106</v>
      </c>
      <c r="C4" s="56" t="s">
        <v>19</v>
      </c>
      <c r="D4" s="57">
        <v>1.74</v>
      </c>
    </row>
    <row r="5" spans="1:4" ht="23.25" outlineLevel="1" x14ac:dyDescent="0.25">
      <c r="A5" s="45">
        <v>1001002</v>
      </c>
      <c r="B5" s="55" t="s">
        <v>21107</v>
      </c>
      <c r="C5" s="56" t="s">
        <v>96</v>
      </c>
      <c r="D5" s="57">
        <v>56.9</v>
      </c>
    </row>
    <row r="6" spans="1:4" outlineLevel="1" x14ac:dyDescent="0.25">
      <c r="A6" s="45">
        <v>1001003</v>
      </c>
      <c r="B6" s="55" t="s">
        <v>21108</v>
      </c>
      <c r="C6" s="56" t="s">
        <v>96</v>
      </c>
      <c r="D6" s="57">
        <v>158.16999999999999</v>
      </c>
    </row>
    <row r="7" spans="1:4" ht="23.25" x14ac:dyDescent="0.25">
      <c r="A7" s="45">
        <v>1001004</v>
      </c>
      <c r="B7" s="55" t="s">
        <v>21109</v>
      </c>
      <c r="C7" s="56" t="s">
        <v>96</v>
      </c>
      <c r="D7" s="57">
        <v>188.44</v>
      </c>
    </row>
    <row r="8" spans="1:4" ht="23.25" outlineLevel="1" x14ac:dyDescent="0.25">
      <c r="A8" s="45">
        <v>1001005</v>
      </c>
      <c r="B8" s="55" t="s">
        <v>21110</v>
      </c>
      <c r="C8" s="56" t="s">
        <v>15</v>
      </c>
      <c r="D8" s="57">
        <v>11.9</v>
      </c>
    </row>
    <row r="9" spans="1:4" outlineLevel="1" x14ac:dyDescent="0.25">
      <c r="A9" s="45">
        <v>1001006</v>
      </c>
      <c r="B9" s="55" t="s">
        <v>21111</v>
      </c>
      <c r="C9" s="56" t="s">
        <v>15</v>
      </c>
      <c r="D9" s="57">
        <v>51.66</v>
      </c>
    </row>
    <row r="10" spans="1:4" ht="23.25" x14ac:dyDescent="0.25">
      <c r="A10" s="45">
        <v>1001007</v>
      </c>
      <c r="B10" s="55" t="s">
        <v>21112</v>
      </c>
      <c r="C10" s="56" t="s">
        <v>15</v>
      </c>
      <c r="D10" s="57">
        <v>129.38</v>
      </c>
    </row>
    <row r="11" spans="1:4" ht="23.25" outlineLevel="1" x14ac:dyDescent="0.25">
      <c r="A11" s="45">
        <v>1001008</v>
      </c>
      <c r="B11" s="55" t="s">
        <v>21113</v>
      </c>
      <c r="C11" s="56" t="s">
        <v>19</v>
      </c>
      <c r="D11" s="57">
        <v>6.03</v>
      </c>
    </row>
    <row r="12" spans="1:4" ht="23.25" outlineLevel="1" x14ac:dyDescent="0.25">
      <c r="A12" s="45">
        <v>1001009</v>
      </c>
      <c r="B12" s="55" t="s">
        <v>21114</v>
      </c>
      <c r="C12" s="56" t="s">
        <v>96</v>
      </c>
      <c r="D12" s="57">
        <v>72.31</v>
      </c>
    </row>
    <row r="13" spans="1:4" x14ac:dyDescent="0.25">
      <c r="A13" s="45">
        <v>1001010</v>
      </c>
      <c r="B13" s="55" t="s">
        <v>21115</v>
      </c>
      <c r="C13" s="56" t="s">
        <v>16</v>
      </c>
      <c r="D13" s="57">
        <v>1.66</v>
      </c>
    </row>
    <row r="14" spans="1:4" ht="23.25" outlineLevel="1" x14ac:dyDescent="0.25">
      <c r="A14" s="45">
        <v>1001020</v>
      </c>
      <c r="B14" s="55" t="s">
        <v>21116</v>
      </c>
      <c r="C14" s="56" t="s">
        <v>96</v>
      </c>
      <c r="D14" s="57">
        <v>218.15</v>
      </c>
    </row>
    <row r="15" spans="1:4" ht="23.25" outlineLevel="1" x14ac:dyDescent="0.25">
      <c r="A15" s="45">
        <v>1001021</v>
      </c>
      <c r="B15" s="55" t="s">
        <v>21117</v>
      </c>
      <c r="C15" s="56" t="s">
        <v>96</v>
      </c>
      <c r="D15" s="57">
        <v>560.78</v>
      </c>
    </row>
    <row r="16" spans="1:4" ht="23.25" x14ac:dyDescent="0.25">
      <c r="A16" s="45">
        <v>1001022</v>
      </c>
      <c r="B16" s="55" t="s">
        <v>21118</v>
      </c>
      <c r="C16" s="56" t="s">
        <v>96</v>
      </c>
      <c r="D16" s="57">
        <v>700.97</v>
      </c>
    </row>
    <row r="17" spans="1:4" ht="23.25" outlineLevel="1" x14ac:dyDescent="0.25">
      <c r="A17" s="45">
        <v>1001023</v>
      </c>
      <c r="B17" s="55" t="s">
        <v>21119</v>
      </c>
      <c r="C17" s="56" t="s">
        <v>96</v>
      </c>
      <c r="D17" s="57">
        <v>841.17</v>
      </c>
    </row>
    <row r="18" spans="1:4" outlineLevel="1" x14ac:dyDescent="0.25">
      <c r="A18" s="45">
        <v>1001024</v>
      </c>
      <c r="B18" s="55" t="s">
        <v>21120</v>
      </c>
      <c r="C18" s="56" t="s">
        <v>96</v>
      </c>
      <c r="D18" s="57">
        <v>981.36</v>
      </c>
    </row>
    <row r="19" spans="1:4" x14ac:dyDescent="0.25">
      <c r="A19" s="45">
        <v>1002000</v>
      </c>
      <c r="B19" s="55" t="s">
        <v>21121</v>
      </c>
      <c r="C19" s="56" t="s">
        <v>21105</v>
      </c>
      <c r="D19" s="57" t="s">
        <v>21105</v>
      </c>
    </row>
    <row r="20" spans="1:4" outlineLevel="1" x14ac:dyDescent="0.25">
      <c r="A20" s="45">
        <v>1002001</v>
      </c>
      <c r="B20" s="55" t="s">
        <v>21122</v>
      </c>
      <c r="C20" s="56" t="s">
        <v>15</v>
      </c>
      <c r="D20" s="57">
        <v>48.21</v>
      </c>
    </row>
    <row r="21" spans="1:4" outlineLevel="1" x14ac:dyDescent="0.25">
      <c r="A21" s="45">
        <v>1002002</v>
      </c>
      <c r="B21" s="55" t="s">
        <v>21123</v>
      </c>
      <c r="C21" s="56" t="s">
        <v>15</v>
      </c>
      <c r="D21" s="57">
        <v>60.26</v>
      </c>
    </row>
    <row r="22" spans="1:4" x14ac:dyDescent="0.25">
      <c r="A22" s="45">
        <v>1002005</v>
      </c>
      <c r="B22" s="55" t="s">
        <v>21124</v>
      </c>
      <c r="C22" s="56" t="s">
        <v>15</v>
      </c>
      <c r="D22" s="57">
        <v>42.91</v>
      </c>
    </row>
    <row r="23" spans="1:4" outlineLevel="1" x14ac:dyDescent="0.25">
      <c r="A23" s="45">
        <v>1002010</v>
      </c>
      <c r="B23" s="55" t="s">
        <v>21125</v>
      </c>
      <c r="C23" s="56" t="s">
        <v>15</v>
      </c>
      <c r="D23" s="57">
        <v>16.98</v>
      </c>
    </row>
    <row r="24" spans="1:4" outlineLevel="1" x14ac:dyDescent="0.25">
      <c r="A24" s="45">
        <v>1002011</v>
      </c>
      <c r="B24" s="55" t="s">
        <v>21126</v>
      </c>
      <c r="C24" s="56" t="s">
        <v>15</v>
      </c>
      <c r="D24" s="57">
        <v>40.44</v>
      </c>
    </row>
    <row r="25" spans="1:4" x14ac:dyDescent="0.25">
      <c r="A25" s="45">
        <v>1003000</v>
      </c>
      <c r="B25" s="55" t="s">
        <v>21127</v>
      </c>
      <c r="C25" s="56" t="s">
        <v>21105</v>
      </c>
      <c r="D25" s="57" t="s">
        <v>21105</v>
      </c>
    </row>
    <row r="26" spans="1:4" outlineLevel="1" x14ac:dyDescent="0.25">
      <c r="A26" s="45">
        <v>1003001</v>
      </c>
      <c r="B26" s="55" t="s">
        <v>21123</v>
      </c>
      <c r="C26" s="56" t="s">
        <v>15</v>
      </c>
      <c r="D26" s="57">
        <v>17.13</v>
      </c>
    </row>
    <row r="27" spans="1:4" x14ac:dyDescent="0.25">
      <c r="A27" s="45">
        <v>1003002</v>
      </c>
      <c r="B27" s="55" t="s">
        <v>21128</v>
      </c>
      <c r="C27" s="56" t="s">
        <v>15</v>
      </c>
      <c r="D27" s="57">
        <v>20.18</v>
      </c>
    </row>
    <row r="28" spans="1:4" outlineLevel="1" x14ac:dyDescent="0.25">
      <c r="A28" s="45">
        <v>1003003</v>
      </c>
      <c r="B28" s="55" t="s">
        <v>21129</v>
      </c>
      <c r="C28" s="56" t="s">
        <v>15</v>
      </c>
      <c r="D28" s="57">
        <v>27.92</v>
      </c>
    </row>
    <row r="29" spans="1:4" ht="23.25" x14ac:dyDescent="0.25">
      <c r="A29" s="45">
        <v>1003005</v>
      </c>
      <c r="B29" s="55" t="s">
        <v>21130</v>
      </c>
      <c r="C29" s="56" t="s">
        <v>15</v>
      </c>
      <c r="D29" s="57">
        <v>31.72</v>
      </c>
    </row>
    <row r="30" spans="1:4" outlineLevel="1" x14ac:dyDescent="0.25">
      <c r="A30" s="45">
        <v>1003006</v>
      </c>
      <c r="B30" s="55" t="s">
        <v>21131</v>
      </c>
      <c r="C30" s="56" t="s">
        <v>15</v>
      </c>
      <c r="D30" s="57">
        <v>7.66</v>
      </c>
    </row>
    <row r="31" spans="1:4" x14ac:dyDescent="0.25">
      <c r="A31" s="45">
        <v>1003010</v>
      </c>
      <c r="B31" s="55" t="s">
        <v>21132</v>
      </c>
      <c r="C31" s="56" t="s">
        <v>16</v>
      </c>
      <c r="D31" s="57">
        <v>2.96</v>
      </c>
    </row>
    <row r="32" spans="1:4" outlineLevel="1" x14ac:dyDescent="0.25">
      <c r="A32" s="45">
        <v>1004000</v>
      </c>
      <c r="B32" s="55" t="s">
        <v>21133</v>
      </c>
      <c r="C32" s="56" t="s">
        <v>21105</v>
      </c>
      <c r="D32" s="57" t="s">
        <v>21105</v>
      </c>
    </row>
    <row r="33" spans="1:4" outlineLevel="1" x14ac:dyDescent="0.25">
      <c r="A33" s="45">
        <v>1004001</v>
      </c>
      <c r="B33" s="55" t="s">
        <v>21134</v>
      </c>
      <c r="C33" s="56" t="s">
        <v>15</v>
      </c>
      <c r="D33" s="57">
        <v>76.89</v>
      </c>
    </row>
    <row r="34" spans="1:4" x14ac:dyDescent="0.25">
      <c r="A34" s="45">
        <v>1004002</v>
      </c>
      <c r="B34" s="55" t="s">
        <v>21135</v>
      </c>
      <c r="C34" s="56" t="s">
        <v>15</v>
      </c>
      <c r="D34" s="57">
        <v>84.36</v>
      </c>
    </row>
    <row r="35" spans="1:4" outlineLevel="1" x14ac:dyDescent="0.25">
      <c r="A35" s="45">
        <v>1004005</v>
      </c>
      <c r="B35" s="55" t="s">
        <v>21136</v>
      </c>
      <c r="C35" s="56" t="s">
        <v>19</v>
      </c>
      <c r="D35" s="57">
        <v>125.52</v>
      </c>
    </row>
    <row r="36" spans="1:4" outlineLevel="1" x14ac:dyDescent="0.25">
      <c r="A36" s="45">
        <v>1004006</v>
      </c>
      <c r="B36" s="55" t="s">
        <v>21137</v>
      </c>
      <c r="C36" s="56" t="s">
        <v>19</v>
      </c>
      <c r="D36" s="57">
        <v>72.37</v>
      </c>
    </row>
    <row r="37" spans="1:4" outlineLevel="1" x14ac:dyDescent="0.25">
      <c r="A37" s="45">
        <v>1004010</v>
      </c>
      <c r="B37" s="55" t="s">
        <v>21138</v>
      </c>
      <c r="C37" s="56" t="s">
        <v>19</v>
      </c>
      <c r="D37" s="57">
        <v>6.03</v>
      </c>
    </row>
    <row r="38" spans="1:4" x14ac:dyDescent="0.25">
      <c r="A38" s="45">
        <v>1004014</v>
      </c>
      <c r="B38" s="55" t="s">
        <v>21139</v>
      </c>
      <c r="C38" s="56" t="s">
        <v>15</v>
      </c>
      <c r="D38" s="57">
        <v>137.5</v>
      </c>
    </row>
    <row r="39" spans="1:4" outlineLevel="1" x14ac:dyDescent="0.25">
      <c r="A39" s="45">
        <v>1004015</v>
      </c>
      <c r="B39" s="55" t="s">
        <v>21140</v>
      </c>
      <c r="C39" s="56" t="s">
        <v>15</v>
      </c>
      <c r="D39" s="57">
        <v>225.4</v>
      </c>
    </row>
    <row r="40" spans="1:4" outlineLevel="1" x14ac:dyDescent="0.25">
      <c r="A40" s="45">
        <v>1004016</v>
      </c>
      <c r="B40" s="55" t="s">
        <v>21141</v>
      </c>
      <c r="C40" s="56" t="s">
        <v>15</v>
      </c>
      <c r="D40" s="57">
        <v>526.91999999999996</v>
      </c>
    </row>
    <row r="41" spans="1:4" outlineLevel="1" x14ac:dyDescent="0.25">
      <c r="A41" s="45">
        <v>1004017</v>
      </c>
      <c r="B41" s="55" t="s">
        <v>21142</v>
      </c>
      <c r="C41" s="56" t="s">
        <v>15</v>
      </c>
      <c r="D41" s="57">
        <v>456.16</v>
      </c>
    </row>
    <row r="42" spans="1:4" ht="23.25" x14ac:dyDescent="0.25">
      <c r="A42" s="45">
        <v>1004020</v>
      </c>
      <c r="B42" s="55" t="s">
        <v>21143</v>
      </c>
      <c r="C42" s="56" t="s">
        <v>9</v>
      </c>
      <c r="D42" s="57">
        <v>16.25</v>
      </c>
    </row>
    <row r="43" spans="1:4" ht="23.25" outlineLevel="1" x14ac:dyDescent="0.25">
      <c r="A43" s="45">
        <v>1004021</v>
      </c>
      <c r="B43" s="55" t="s">
        <v>21144</v>
      </c>
      <c r="C43" s="56" t="s">
        <v>9</v>
      </c>
      <c r="D43" s="57">
        <v>16.98</v>
      </c>
    </row>
    <row r="44" spans="1:4" ht="23.25" outlineLevel="1" x14ac:dyDescent="0.25">
      <c r="A44" s="45">
        <v>1004022</v>
      </c>
      <c r="B44" s="55" t="s">
        <v>21145</v>
      </c>
      <c r="C44" s="56" t="s">
        <v>9</v>
      </c>
      <c r="D44" s="57">
        <v>19.73</v>
      </c>
    </row>
    <row r="45" spans="1:4" ht="23.25" outlineLevel="1" x14ac:dyDescent="0.25">
      <c r="A45" s="45">
        <v>1004023</v>
      </c>
      <c r="B45" s="55" t="s">
        <v>21146</v>
      </c>
      <c r="C45" s="56" t="s">
        <v>9</v>
      </c>
      <c r="D45" s="57">
        <v>31.52</v>
      </c>
    </row>
    <row r="46" spans="1:4" x14ac:dyDescent="0.25">
      <c r="A46" s="45">
        <v>1004026</v>
      </c>
      <c r="B46" s="55" t="s">
        <v>21147</v>
      </c>
      <c r="C46" s="56" t="s">
        <v>9</v>
      </c>
      <c r="D46" s="57">
        <v>76.78</v>
      </c>
    </row>
    <row r="47" spans="1:4" outlineLevel="1" x14ac:dyDescent="0.25">
      <c r="A47" s="45">
        <v>1004027</v>
      </c>
      <c r="B47" s="55" t="s">
        <v>21148</v>
      </c>
      <c r="C47" s="56" t="s">
        <v>9</v>
      </c>
      <c r="D47" s="57">
        <v>95.92</v>
      </c>
    </row>
    <row r="48" spans="1:4" outlineLevel="1" x14ac:dyDescent="0.25">
      <c r="A48" s="45">
        <v>1004030</v>
      </c>
      <c r="B48" s="55" t="s">
        <v>21149</v>
      </c>
      <c r="C48" s="56" t="s">
        <v>9</v>
      </c>
      <c r="D48" s="57">
        <v>73.13</v>
      </c>
    </row>
    <row r="49" spans="1:4" outlineLevel="1" x14ac:dyDescent="0.25">
      <c r="A49" s="45">
        <v>1004031</v>
      </c>
      <c r="B49" s="55" t="s">
        <v>21150</v>
      </c>
      <c r="C49" s="56" t="s">
        <v>9</v>
      </c>
      <c r="D49" s="57">
        <v>100.01</v>
      </c>
    </row>
    <row r="50" spans="1:4" x14ac:dyDescent="0.25">
      <c r="A50" s="45">
        <v>1004032</v>
      </c>
      <c r="B50" s="55" t="s">
        <v>21151</v>
      </c>
      <c r="C50" s="56" t="s">
        <v>9</v>
      </c>
      <c r="D50" s="57">
        <v>134.88</v>
      </c>
    </row>
    <row r="51" spans="1:4" outlineLevel="1" x14ac:dyDescent="0.25">
      <c r="A51" s="45">
        <v>1004033</v>
      </c>
      <c r="B51" s="55" t="s">
        <v>21152</v>
      </c>
      <c r="C51" s="56" t="s">
        <v>9</v>
      </c>
      <c r="D51" s="57">
        <v>174.81</v>
      </c>
    </row>
    <row r="52" spans="1:4" x14ac:dyDescent="0.25">
      <c r="A52" s="45">
        <v>1004035</v>
      </c>
      <c r="B52" s="55" t="s">
        <v>21153</v>
      </c>
      <c r="C52" s="56" t="s">
        <v>9</v>
      </c>
      <c r="D52" s="57">
        <v>421.88</v>
      </c>
    </row>
    <row r="53" spans="1:4" outlineLevel="1" x14ac:dyDescent="0.25">
      <c r="A53" s="45">
        <v>1004037</v>
      </c>
      <c r="B53" s="55" t="s">
        <v>21154</v>
      </c>
      <c r="C53" s="56" t="s">
        <v>9</v>
      </c>
      <c r="D53" s="57">
        <v>574.79999999999995</v>
      </c>
    </row>
    <row r="54" spans="1:4" x14ac:dyDescent="0.25">
      <c r="A54" s="45">
        <v>1004039</v>
      </c>
      <c r="B54" s="55" t="s">
        <v>21155</v>
      </c>
      <c r="C54" s="56" t="s">
        <v>9</v>
      </c>
      <c r="D54" s="57">
        <v>839.28</v>
      </c>
    </row>
    <row r="55" spans="1:4" outlineLevel="1" x14ac:dyDescent="0.25">
      <c r="A55" s="45">
        <v>1004048</v>
      </c>
      <c r="B55" s="55" t="s">
        <v>21156</v>
      </c>
      <c r="C55" s="56" t="s">
        <v>15</v>
      </c>
      <c r="D55" s="57">
        <v>65.08</v>
      </c>
    </row>
    <row r="56" spans="1:4" x14ac:dyDescent="0.25">
      <c r="A56" s="45">
        <v>1004049</v>
      </c>
      <c r="B56" s="55" t="s">
        <v>21157</v>
      </c>
      <c r="C56" s="56" t="s">
        <v>15</v>
      </c>
      <c r="D56" s="57">
        <v>557.98</v>
      </c>
    </row>
    <row r="57" spans="1:4" outlineLevel="1" x14ac:dyDescent="0.25">
      <c r="A57" s="45">
        <v>1004050</v>
      </c>
      <c r="B57" s="55" t="s">
        <v>21158</v>
      </c>
      <c r="C57" s="56" t="s">
        <v>19</v>
      </c>
      <c r="D57" s="57">
        <v>284.26</v>
      </c>
    </row>
    <row r="58" spans="1:4" outlineLevel="1" x14ac:dyDescent="0.25">
      <c r="A58" s="45">
        <v>1004051</v>
      </c>
      <c r="B58" s="55" t="s">
        <v>21159</v>
      </c>
      <c r="C58" s="56" t="s">
        <v>19</v>
      </c>
      <c r="D58" s="57">
        <v>401.21</v>
      </c>
    </row>
    <row r="59" spans="1:4" x14ac:dyDescent="0.25">
      <c r="A59" s="45">
        <v>1004052</v>
      </c>
      <c r="B59" s="55" t="s">
        <v>21160</v>
      </c>
      <c r="C59" s="56" t="s">
        <v>19</v>
      </c>
      <c r="D59" s="57">
        <v>259.11</v>
      </c>
    </row>
    <row r="60" spans="1:4" outlineLevel="1" x14ac:dyDescent="0.25">
      <c r="A60" s="45">
        <v>1004070</v>
      </c>
      <c r="B60" s="55" t="s">
        <v>21161</v>
      </c>
      <c r="C60" s="56" t="s">
        <v>15</v>
      </c>
      <c r="D60" s="57">
        <v>237.45</v>
      </c>
    </row>
    <row r="61" spans="1:4" outlineLevel="1" x14ac:dyDescent="0.25">
      <c r="A61" s="45">
        <v>1004071</v>
      </c>
      <c r="B61" s="55" t="s">
        <v>21162</v>
      </c>
      <c r="C61" s="56" t="s">
        <v>15</v>
      </c>
      <c r="D61" s="57">
        <v>278.16000000000003</v>
      </c>
    </row>
    <row r="62" spans="1:4" x14ac:dyDescent="0.25">
      <c r="A62" s="45">
        <v>1004075</v>
      </c>
      <c r="B62" s="55" t="s">
        <v>21163</v>
      </c>
      <c r="C62" s="56" t="s">
        <v>19</v>
      </c>
      <c r="D62" s="57">
        <v>10.07</v>
      </c>
    </row>
    <row r="63" spans="1:4" ht="23.25" outlineLevel="1" x14ac:dyDescent="0.25">
      <c r="A63" s="45">
        <v>1004076</v>
      </c>
      <c r="B63" s="55" t="s">
        <v>21164</v>
      </c>
      <c r="C63" s="56" t="s">
        <v>19</v>
      </c>
      <c r="D63" s="57">
        <v>34.619999999999997</v>
      </c>
    </row>
    <row r="64" spans="1:4" ht="34.5" x14ac:dyDescent="0.25">
      <c r="A64" s="45">
        <v>1004077</v>
      </c>
      <c r="B64" s="55" t="s">
        <v>21165</v>
      </c>
      <c r="C64" s="56" t="s">
        <v>19</v>
      </c>
      <c r="D64" s="57">
        <v>22.02</v>
      </c>
    </row>
    <row r="65" spans="1:4" ht="34.5" outlineLevel="1" x14ac:dyDescent="0.25">
      <c r="A65" s="45">
        <v>1004078</v>
      </c>
      <c r="B65" s="55" t="s">
        <v>21166</v>
      </c>
      <c r="C65" s="56" t="s">
        <v>19</v>
      </c>
      <c r="D65" s="57">
        <v>34.090000000000003</v>
      </c>
    </row>
    <row r="66" spans="1:4" outlineLevel="1" x14ac:dyDescent="0.25">
      <c r="A66" s="45">
        <v>1004080</v>
      </c>
      <c r="B66" s="55" t="s">
        <v>21167</v>
      </c>
      <c r="C66" s="56" t="s">
        <v>15</v>
      </c>
      <c r="D66" s="57">
        <v>16.97</v>
      </c>
    </row>
    <row r="67" spans="1:4" outlineLevel="1" x14ac:dyDescent="0.25">
      <c r="A67" s="45">
        <v>1005000</v>
      </c>
      <c r="B67" s="55" t="s">
        <v>21168</v>
      </c>
      <c r="C67" s="56" t="s">
        <v>21105</v>
      </c>
      <c r="D67" s="57" t="s">
        <v>21105</v>
      </c>
    </row>
    <row r="68" spans="1:4" outlineLevel="1" x14ac:dyDescent="0.25">
      <c r="A68" s="45">
        <v>1005001</v>
      </c>
      <c r="B68" s="55" t="s">
        <v>21169</v>
      </c>
      <c r="C68" s="56" t="s">
        <v>19</v>
      </c>
      <c r="D68" s="57">
        <v>84.15</v>
      </c>
    </row>
    <row r="69" spans="1:4" outlineLevel="1" x14ac:dyDescent="0.25">
      <c r="A69" s="45">
        <v>1005002</v>
      </c>
      <c r="B69" s="55" t="s">
        <v>21170</v>
      </c>
      <c r="C69" s="56" t="s">
        <v>19</v>
      </c>
      <c r="D69" s="57">
        <v>93.99</v>
      </c>
    </row>
    <row r="70" spans="1:4" ht="23.25" outlineLevel="1" x14ac:dyDescent="0.25">
      <c r="A70" s="45">
        <v>1005005</v>
      </c>
      <c r="B70" s="55" t="s">
        <v>21171</v>
      </c>
      <c r="C70" s="56" t="s">
        <v>19</v>
      </c>
      <c r="D70" s="57">
        <v>163.06</v>
      </c>
    </row>
    <row r="71" spans="1:4" x14ac:dyDescent="0.25">
      <c r="A71" s="45">
        <v>1005006</v>
      </c>
      <c r="B71" s="55" t="s">
        <v>21172</v>
      </c>
      <c r="C71" s="56" t="s">
        <v>19</v>
      </c>
      <c r="D71" s="57">
        <v>269.26</v>
      </c>
    </row>
    <row r="72" spans="1:4" outlineLevel="1" x14ac:dyDescent="0.25">
      <c r="A72" s="45">
        <v>1005007</v>
      </c>
      <c r="B72" s="55" t="s">
        <v>21173</v>
      </c>
      <c r="C72" s="56" t="s">
        <v>19</v>
      </c>
      <c r="D72" s="57">
        <v>263.16000000000003</v>
      </c>
    </row>
    <row r="73" spans="1:4" outlineLevel="1" x14ac:dyDescent="0.25">
      <c r="A73" s="45">
        <v>1005040</v>
      </c>
      <c r="B73" s="55" t="s">
        <v>21174</v>
      </c>
      <c r="C73" s="56" t="s">
        <v>19</v>
      </c>
      <c r="D73" s="57">
        <v>30.68</v>
      </c>
    </row>
    <row r="74" spans="1:4" outlineLevel="1" x14ac:dyDescent="0.25">
      <c r="A74" s="58">
        <v>2000000</v>
      </c>
      <c r="B74" s="59" t="s">
        <v>21175</v>
      </c>
      <c r="C74" s="60"/>
      <c r="D74" s="61"/>
    </row>
    <row r="75" spans="1:4" x14ac:dyDescent="0.25">
      <c r="A75" s="45">
        <v>2001000</v>
      </c>
      <c r="B75" s="55" t="s">
        <v>21176</v>
      </c>
      <c r="C75" s="56" t="s">
        <v>21105</v>
      </c>
      <c r="D75" s="57" t="s">
        <v>21105</v>
      </c>
    </row>
    <row r="76" spans="1:4" outlineLevel="1" x14ac:dyDescent="0.25">
      <c r="A76" s="45">
        <v>2001001</v>
      </c>
      <c r="B76" s="55" t="s">
        <v>21177</v>
      </c>
      <c r="C76" s="56" t="s">
        <v>9</v>
      </c>
      <c r="D76" s="57">
        <v>60.69</v>
      </c>
    </row>
    <row r="77" spans="1:4" outlineLevel="1" x14ac:dyDescent="0.25">
      <c r="A77" s="45">
        <v>2001002</v>
      </c>
      <c r="B77" s="55" t="s">
        <v>21178</v>
      </c>
      <c r="C77" s="56" t="s">
        <v>9</v>
      </c>
      <c r="D77" s="57">
        <v>91.98</v>
      </c>
    </row>
    <row r="78" spans="1:4" outlineLevel="1" x14ac:dyDescent="0.25">
      <c r="A78" s="45">
        <v>2001003</v>
      </c>
      <c r="B78" s="55" t="s">
        <v>21179</v>
      </c>
      <c r="C78" s="56" t="s">
        <v>9</v>
      </c>
      <c r="D78" s="57">
        <v>136.72</v>
      </c>
    </row>
    <row r="79" spans="1:4" x14ac:dyDescent="0.25">
      <c r="A79" s="45">
        <v>2001005</v>
      </c>
      <c r="B79" s="55" t="s">
        <v>21180</v>
      </c>
      <c r="C79" s="56" t="s">
        <v>9</v>
      </c>
      <c r="D79" s="57">
        <v>67.36</v>
      </c>
    </row>
    <row r="80" spans="1:4" outlineLevel="1" x14ac:dyDescent="0.25">
      <c r="A80" s="45">
        <v>2001006</v>
      </c>
      <c r="B80" s="55" t="s">
        <v>21181</v>
      </c>
      <c r="C80" s="56" t="s">
        <v>9</v>
      </c>
      <c r="D80" s="57">
        <v>87.43</v>
      </c>
    </row>
    <row r="81" spans="1:4" outlineLevel="1" x14ac:dyDescent="0.25">
      <c r="A81" s="45">
        <v>2001007</v>
      </c>
      <c r="B81" s="55" t="s">
        <v>21182</v>
      </c>
      <c r="C81" s="56" t="s">
        <v>9</v>
      </c>
      <c r="D81" s="57">
        <v>107.36</v>
      </c>
    </row>
    <row r="82" spans="1:4" outlineLevel="1" x14ac:dyDescent="0.25">
      <c r="A82" s="45">
        <v>2001008</v>
      </c>
      <c r="B82" s="55" t="s">
        <v>21183</v>
      </c>
      <c r="C82" s="56" t="s">
        <v>9</v>
      </c>
      <c r="D82" s="57">
        <v>136.82</v>
      </c>
    </row>
    <row r="83" spans="1:4" outlineLevel="1" x14ac:dyDescent="0.25">
      <c r="A83" s="45">
        <v>2001020</v>
      </c>
      <c r="B83" s="55" t="s">
        <v>21184</v>
      </c>
      <c r="C83" s="56" t="s">
        <v>15</v>
      </c>
      <c r="D83" s="57">
        <v>586.82000000000005</v>
      </c>
    </row>
    <row r="84" spans="1:4" outlineLevel="1" x14ac:dyDescent="0.25">
      <c r="A84" s="45">
        <v>2001034</v>
      </c>
      <c r="B84" s="55" t="s">
        <v>21185</v>
      </c>
      <c r="C84" s="56" t="s">
        <v>15</v>
      </c>
      <c r="D84" s="57">
        <v>808.36</v>
      </c>
    </row>
    <row r="85" spans="1:4" outlineLevel="1" x14ac:dyDescent="0.25">
      <c r="A85" s="45">
        <v>2001043</v>
      </c>
      <c r="B85" s="55" t="s">
        <v>21186</v>
      </c>
      <c r="C85" s="56" t="s">
        <v>96</v>
      </c>
      <c r="D85" s="57">
        <v>39.01</v>
      </c>
    </row>
    <row r="86" spans="1:4" x14ac:dyDescent="0.25">
      <c r="A86" s="45">
        <v>2001044</v>
      </c>
      <c r="B86" s="55" t="s">
        <v>21187</v>
      </c>
      <c r="C86" s="56" t="s">
        <v>96</v>
      </c>
      <c r="D86" s="57">
        <v>42.93</v>
      </c>
    </row>
    <row r="87" spans="1:4" outlineLevel="1" x14ac:dyDescent="0.25">
      <c r="A87" s="45">
        <v>2001045</v>
      </c>
      <c r="B87" s="55" t="s">
        <v>21188</v>
      </c>
      <c r="C87" s="56" t="s">
        <v>96</v>
      </c>
      <c r="D87" s="57">
        <v>48.22</v>
      </c>
    </row>
    <row r="88" spans="1:4" x14ac:dyDescent="0.25">
      <c r="A88" s="45">
        <v>2001046</v>
      </c>
      <c r="B88" s="55" t="s">
        <v>21189</v>
      </c>
      <c r="C88" s="56" t="s">
        <v>96</v>
      </c>
      <c r="D88" s="57">
        <v>58.98</v>
      </c>
    </row>
    <row r="89" spans="1:4" outlineLevel="1" x14ac:dyDescent="0.25">
      <c r="A89" s="45">
        <v>2001047</v>
      </c>
      <c r="B89" s="55" t="s">
        <v>21190</v>
      </c>
      <c r="C89" s="56" t="s">
        <v>96</v>
      </c>
      <c r="D89" s="57">
        <v>68.459999999999994</v>
      </c>
    </row>
    <row r="90" spans="1:4" x14ac:dyDescent="0.25">
      <c r="A90" s="45">
        <v>2001048</v>
      </c>
      <c r="B90" s="55" t="s">
        <v>21191</v>
      </c>
      <c r="C90" s="56" t="s">
        <v>96</v>
      </c>
      <c r="D90" s="57">
        <v>67.650000000000006</v>
      </c>
    </row>
    <row r="91" spans="1:4" outlineLevel="1" x14ac:dyDescent="0.25">
      <c r="A91" s="45">
        <v>2001051</v>
      </c>
      <c r="B91" s="55" t="s">
        <v>21192</v>
      </c>
      <c r="C91" s="56" t="s">
        <v>9</v>
      </c>
      <c r="D91" s="57">
        <v>45.2</v>
      </c>
    </row>
    <row r="92" spans="1:4" x14ac:dyDescent="0.25">
      <c r="A92" s="45">
        <v>2001052</v>
      </c>
      <c r="B92" s="55" t="s">
        <v>21193</v>
      </c>
      <c r="C92" s="56" t="s">
        <v>9</v>
      </c>
      <c r="D92" s="57">
        <v>58.71</v>
      </c>
    </row>
    <row r="93" spans="1:4" outlineLevel="1" x14ac:dyDescent="0.25">
      <c r="A93" s="45">
        <v>2001053</v>
      </c>
      <c r="B93" s="55" t="s">
        <v>21194</v>
      </c>
      <c r="C93" s="56" t="s">
        <v>9</v>
      </c>
      <c r="D93" s="57">
        <v>75.569999999999993</v>
      </c>
    </row>
    <row r="94" spans="1:4" outlineLevel="1" x14ac:dyDescent="0.25">
      <c r="A94" s="45">
        <v>2001055</v>
      </c>
      <c r="B94" s="55" t="s">
        <v>21195</v>
      </c>
      <c r="C94" s="56" t="s">
        <v>9</v>
      </c>
      <c r="D94" s="57">
        <v>101.11</v>
      </c>
    </row>
    <row r="95" spans="1:4" outlineLevel="1" x14ac:dyDescent="0.25">
      <c r="A95" s="45">
        <v>2001056</v>
      </c>
      <c r="B95" s="55" t="s">
        <v>21196</v>
      </c>
      <c r="C95" s="56" t="s">
        <v>9</v>
      </c>
      <c r="D95" s="57">
        <v>347.34</v>
      </c>
    </row>
    <row r="96" spans="1:4" outlineLevel="1" x14ac:dyDescent="0.25">
      <c r="A96" s="45">
        <v>2001060</v>
      </c>
      <c r="B96" s="55" t="s">
        <v>21197</v>
      </c>
      <c r="C96" s="56" t="s">
        <v>9</v>
      </c>
      <c r="D96" s="57">
        <v>365.02</v>
      </c>
    </row>
    <row r="97" spans="1:4" outlineLevel="1" x14ac:dyDescent="0.25">
      <c r="A97" s="45">
        <v>2001061</v>
      </c>
      <c r="B97" s="55" t="s">
        <v>21198</v>
      </c>
      <c r="C97" s="56" t="s">
        <v>9</v>
      </c>
      <c r="D97" s="57">
        <v>439.04</v>
      </c>
    </row>
    <row r="98" spans="1:4" outlineLevel="1" x14ac:dyDescent="0.25">
      <c r="A98" s="45">
        <v>2001062</v>
      </c>
      <c r="B98" s="55" t="s">
        <v>21199</v>
      </c>
      <c r="C98" s="56" t="s">
        <v>9</v>
      </c>
      <c r="D98" s="57">
        <v>496.19</v>
      </c>
    </row>
    <row r="99" spans="1:4" x14ac:dyDescent="0.25">
      <c r="A99" s="45">
        <v>2001063</v>
      </c>
      <c r="B99" s="55" t="s">
        <v>21200</v>
      </c>
      <c r="C99" s="56" t="s">
        <v>9</v>
      </c>
      <c r="D99" s="57">
        <v>612.97</v>
      </c>
    </row>
    <row r="100" spans="1:4" ht="23.25" outlineLevel="1" x14ac:dyDescent="0.25">
      <c r="A100" s="45">
        <v>2001070</v>
      </c>
      <c r="B100" s="55" t="s">
        <v>21201</v>
      </c>
      <c r="C100" s="56" t="s">
        <v>9</v>
      </c>
      <c r="D100" s="57">
        <v>383.71</v>
      </c>
    </row>
    <row r="101" spans="1:4" ht="23.25" outlineLevel="1" x14ac:dyDescent="0.25">
      <c r="A101" s="45">
        <v>2001071</v>
      </c>
      <c r="B101" s="55" t="s">
        <v>21202</v>
      </c>
      <c r="C101" s="56" t="s">
        <v>9</v>
      </c>
      <c r="D101" s="57">
        <v>548.99</v>
      </c>
    </row>
    <row r="102" spans="1:4" outlineLevel="1" x14ac:dyDescent="0.25">
      <c r="A102" s="45">
        <v>2001072</v>
      </c>
      <c r="B102" s="55" t="s">
        <v>21203</v>
      </c>
      <c r="C102" s="56" t="s">
        <v>9</v>
      </c>
      <c r="D102" s="57">
        <v>2010.22</v>
      </c>
    </row>
    <row r="103" spans="1:4" outlineLevel="1" x14ac:dyDescent="0.25">
      <c r="A103" s="45">
        <v>2001073</v>
      </c>
      <c r="B103" s="55" t="s">
        <v>21204</v>
      </c>
      <c r="C103" s="56" t="s">
        <v>96</v>
      </c>
      <c r="D103" s="57">
        <v>177</v>
      </c>
    </row>
    <row r="104" spans="1:4" outlineLevel="1" x14ac:dyDescent="0.25">
      <c r="A104" s="45">
        <v>2001074</v>
      </c>
      <c r="B104" s="55" t="s">
        <v>21205</v>
      </c>
      <c r="C104" s="56" t="s">
        <v>96</v>
      </c>
      <c r="D104" s="57">
        <v>202.88</v>
      </c>
    </row>
    <row r="105" spans="1:4" outlineLevel="1" x14ac:dyDescent="0.25">
      <c r="A105" s="45">
        <v>2001075</v>
      </c>
      <c r="B105" s="55" t="s">
        <v>21206</v>
      </c>
      <c r="C105" s="56" t="s">
        <v>96</v>
      </c>
      <c r="D105" s="57">
        <v>209.4</v>
      </c>
    </row>
    <row r="106" spans="1:4" x14ac:dyDescent="0.25">
      <c r="A106" s="45">
        <v>2001076</v>
      </c>
      <c r="B106" s="55" t="s">
        <v>21207</v>
      </c>
      <c r="C106" s="56" t="s">
        <v>96</v>
      </c>
      <c r="D106" s="57">
        <v>608.94000000000005</v>
      </c>
    </row>
    <row r="107" spans="1:4" outlineLevel="1" x14ac:dyDescent="0.25">
      <c r="A107" s="45">
        <v>2001077</v>
      </c>
      <c r="B107" s="55" t="s">
        <v>21208</v>
      </c>
      <c r="C107" s="56" t="s">
        <v>96</v>
      </c>
      <c r="D107" s="57">
        <v>641.05999999999995</v>
      </c>
    </row>
    <row r="108" spans="1:4" x14ac:dyDescent="0.25">
      <c r="A108" s="45">
        <v>2001078</v>
      </c>
      <c r="B108" s="55" t="s">
        <v>21209</v>
      </c>
      <c r="C108" s="56" t="s">
        <v>96</v>
      </c>
      <c r="D108" s="57">
        <v>731.86</v>
      </c>
    </row>
    <row r="109" spans="1:4" outlineLevel="1" x14ac:dyDescent="0.25">
      <c r="A109" s="45">
        <v>2001080</v>
      </c>
      <c r="B109" s="55" t="s">
        <v>21210</v>
      </c>
      <c r="C109" s="56" t="s">
        <v>9</v>
      </c>
      <c r="D109" s="57">
        <v>71.36</v>
      </c>
    </row>
    <row r="110" spans="1:4" outlineLevel="1" x14ac:dyDescent="0.25">
      <c r="A110" s="45">
        <v>2001081</v>
      </c>
      <c r="B110" s="55" t="s">
        <v>21211</v>
      </c>
      <c r="C110" s="56" t="s">
        <v>9</v>
      </c>
      <c r="D110" s="57">
        <v>92.46</v>
      </c>
    </row>
    <row r="111" spans="1:4" x14ac:dyDescent="0.25">
      <c r="A111" s="45">
        <v>2001082</v>
      </c>
      <c r="B111" s="55" t="s">
        <v>21212</v>
      </c>
      <c r="C111" s="56" t="s">
        <v>9</v>
      </c>
      <c r="D111" s="57">
        <v>115.99</v>
      </c>
    </row>
    <row r="112" spans="1:4" outlineLevel="1" x14ac:dyDescent="0.25">
      <c r="A112" s="45">
        <v>2001083</v>
      </c>
      <c r="B112" s="55" t="s">
        <v>21213</v>
      </c>
      <c r="C112" s="56" t="s">
        <v>9</v>
      </c>
      <c r="D112" s="57">
        <v>148.43</v>
      </c>
    </row>
    <row r="113" spans="1:4" outlineLevel="1" x14ac:dyDescent="0.25">
      <c r="A113" s="45">
        <v>2001084</v>
      </c>
      <c r="B113" s="55" t="s">
        <v>21214</v>
      </c>
      <c r="C113" s="56" t="s">
        <v>9</v>
      </c>
      <c r="D113" s="57">
        <v>206.73</v>
      </c>
    </row>
    <row r="114" spans="1:4" x14ac:dyDescent="0.25">
      <c r="A114" s="45">
        <v>2001085</v>
      </c>
      <c r="B114" s="55" t="s">
        <v>21215</v>
      </c>
      <c r="C114" s="56" t="s">
        <v>9</v>
      </c>
      <c r="D114" s="57">
        <v>279.81</v>
      </c>
    </row>
    <row r="115" spans="1:4" ht="23.25" outlineLevel="1" x14ac:dyDescent="0.25">
      <c r="A115" s="45">
        <v>2001090</v>
      </c>
      <c r="B115" s="55" t="s">
        <v>21216</v>
      </c>
      <c r="C115" s="56" t="s">
        <v>9</v>
      </c>
      <c r="D115" s="57">
        <v>41.59</v>
      </c>
    </row>
    <row r="116" spans="1:4" ht="23.25" outlineLevel="1" x14ac:dyDescent="0.25">
      <c r="A116" s="45">
        <v>2001091</v>
      </c>
      <c r="B116" s="55" t="s">
        <v>21217</v>
      </c>
      <c r="C116" s="56" t="s">
        <v>9</v>
      </c>
      <c r="D116" s="57">
        <v>50.06</v>
      </c>
    </row>
    <row r="117" spans="1:4" ht="23.25" outlineLevel="1" x14ac:dyDescent="0.25">
      <c r="A117" s="45">
        <v>2001092</v>
      </c>
      <c r="B117" s="55" t="s">
        <v>21218</v>
      </c>
      <c r="C117" s="56" t="s">
        <v>9</v>
      </c>
      <c r="D117" s="57">
        <v>58.42</v>
      </c>
    </row>
    <row r="118" spans="1:4" ht="23.25" x14ac:dyDescent="0.25">
      <c r="A118" s="45">
        <v>2001093</v>
      </c>
      <c r="B118" s="55" t="s">
        <v>21219</v>
      </c>
      <c r="C118" s="56" t="s">
        <v>9</v>
      </c>
      <c r="D118" s="57">
        <v>66.77</v>
      </c>
    </row>
    <row r="119" spans="1:4" ht="23.25" outlineLevel="1" x14ac:dyDescent="0.25">
      <c r="A119" s="45">
        <v>2001094</v>
      </c>
      <c r="B119" s="55" t="s">
        <v>21220</v>
      </c>
      <c r="C119" s="56" t="s">
        <v>9</v>
      </c>
      <c r="D119" s="57">
        <v>79.599999999999994</v>
      </c>
    </row>
    <row r="120" spans="1:4" ht="23.25" outlineLevel="1" x14ac:dyDescent="0.25">
      <c r="A120" s="45">
        <v>2001095</v>
      </c>
      <c r="B120" s="55" t="s">
        <v>21221</v>
      </c>
      <c r="C120" s="56" t="s">
        <v>9</v>
      </c>
      <c r="D120" s="57">
        <v>96.33</v>
      </c>
    </row>
    <row r="121" spans="1:4" outlineLevel="1" x14ac:dyDescent="0.25">
      <c r="A121" s="45">
        <v>2002000</v>
      </c>
      <c r="B121" s="55" t="s">
        <v>21222</v>
      </c>
      <c r="C121" s="56" t="s">
        <v>21105</v>
      </c>
      <c r="D121" s="57" t="s">
        <v>21105</v>
      </c>
    </row>
    <row r="122" spans="1:4" x14ac:dyDescent="0.25">
      <c r="A122" s="45">
        <v>2002001</v>
      </c>
      <c r="B122" s="55" t="s">
        <v>21223</v>
      </c>
      <c r="C122" s="56" t="s">
        <v>15</v>
      </c>
      <c r="D122" s="57">
        <v>76.89</v>
      </c>
    </row>
    <row r="123" spans="1:4" outlineLevel="1" x14ac:dyDescent="0.25">
      <c r="A123" s="45">
        <v>2002002</v>
      </c>
      <c r="B123" s="55" t="s">
        <v>21224</v>
      </c>
      <c r="C123" s="56" t="s">
        <v>15</v>
      </c>
      <c r="D123" s="57">
        <v>84.36</v>
      </c>
    </row>
    <row r="124" spans="1:4" outlineLevel="1" x14ac:dyDescent="0.25">
      <c r="A124" s="45">
        <v>2002005</v>
      </c>
      <c r="B124" s="55" t="s">
        <v>21225</v>
      </c>
      <c r="C124" s="56" t="s">
        <v>19</v>
      </c>
      <c r="D124" s="57">
        <v>125.53</v>
      </c>
    </row>
    <row r="125" spans="1:4" outlineLevel="1" x14ac:dyDescent="0.25">
      <c r="A125" s="45">
        <v>2002006</v>
      </c>
      <c r="B125" s="55" t="s">
        <v>21226</v>
      </c>
      <c r="C125" s="56" t="s">
        <v>19</v>
      </c>
      <c r="D125" s="57">
        <v>72.37</v>
      </c>
    </row>
    <row r="126" spans="1:4" x14ac:dyDescent="0.25">
      <c r="A126" s="45">
        <v>2002010</v>
      </c>
      <c r="B126" s="55" t="s">
        <v>21138</v>
      </c>
      <c r="C126" s="56" t="s">
        <v>19</v>
      </c>
      <c r="D126" s="57">
        <v>6.03</v>
      </c>
    </row>
    <row r="127" spans="1:4" outlineLevel="1" x14ac:dyDescent="0.25">
      <c r="A127" s="45">
        <v>2002011</v>
      </c>
      <c r="B127" s="55" t="s">
        <v>21227</v>
      </c>
      <c r="C127" s="56" t="s">
        <v>19</v>
      </c>
      <c r="D127" s="57">
        <v>4.37</v>
      </c>
    </row>
    <row r="128" spans="1:4" outlineLevel="1" x14ac:dyDescent="0.25">
      <c r="A128" s="45">
        <v>2002015</v>
      </c>
      <c r="B128" s="55" t="s">
        <v>21140</v>
      </c>
      <c r="C128" s="56" t="s">
        <v>15</v>
      </c>
      <c r="D128" s="57">
        <v>225.4</v>
      </c>
    </row>
    <row r="129" spans="1:5" outlineLevel="1" x14ac:dyDescent="0.25">
      <c r="A129" s="45">
        <v>2002016</v>
      </c>
      <c r="B129" s="55" t="s">
        <v>21228</v>
      </c>
      <c r="C129" s="56" t="s">
        <v>15</v>
      </c>
      <c r="D129" s="57">
        <v>526.91999999999996</v>
      </c>
    </row>
    <row r="130" spans="1:5" x14ac:dyDescent="0.25">
      <c r="A130" s="45">
        <v>2002017</v>
      </c>
      <c r="B130" s="55" t="s">
        <v>21229</v>
      </c>
      <c r="C130" s="56" t="s">
        <v>15</v>
      </c>
      <c r="D130" s="57">
        <v>456.16</v>
      </c>
    </row>
    <row r="131" spans="1:5" outlineLevel="1" x14ac:dyDescent="0.25">
      <c r="A131" s="45">
        <v>2003000</v>
      </c>
      <c r="B131" s="55" t="s">
        <v>21230</v>
      </c>
      <c r="C131" s="56" t="s">
        <v>21105</v>
      </c>
      <c r="D131" s="57" t="s">
        <v>21105</v>
      </c>
    </row>
    <row r="132" spans="1:5" outlineLevel="1" x14ac:dyDescent="0.25">
      <c r="A132" s="45">
        <v>2003001</v>
      </c>
      <c r="B132" s="55" t="s">
        <v>21231</v>
      </c>
      <c r="C132" s="56" t="s">
        <v>19</v>
      </c>
      <c r="D132" s="57">
        <v>85.05</v>
      </c>
    </row>
    <row r="133" spans="1:5" outlineLevel="1" x14ac:dyDescent="0.25">
      <c r="A133" s="45">
        <v>2003004</v>
      </c>
      <c r="B133" s="55" t="s">
        <v>21232</v>
      </c>
      <c r="C133" s="56" t="s">
        <v>19</v>
      </c>
      <c r="D133" s="57">
        <v>106.18</v>
      </c>
    </row>
    <row r="134" spans="1:5" x14ac:dyDescent="0.25">
      <c r="A134" s="45">
        <v>2004000</v>
      </c>
      <c r="B134" s="55" t="s">
        <v>21233</v>
      </c>
      <c r="C134" s="56" t="s">
        <v>21105</v>
      </c>
      <c r="D134" s="57" t="s">
        <v>21105</v>
      </c>
    </row>
    <row r="135" spans="1:5" outlineLevel="1" x14ac:dyDescent="0.25">
      <c r="A135" s="45">
        <v>2004004</v>
      </c>
      <c r="B135" s="55" t="s">
        <v>21234</v>
      </c>
      <c r="C135" s="56" t="s">
        <v>18</v>
      </c>
      <c r="D135" s="57">
        <v>10.65</v>
      </c>
    </row>
    <row r="136" spans="1:5" outlineLevel="1" x14ac:dyDescent="0.25">
      <c r="A136" s="45">
        <v>2004007</v>
      </c>
      <c r="B136" s="55" t="s">
        <v>21235</v>
      </c>
      <c r="C136" s="56" t="s">
        <v>18</v>
      </c>
      <c r="D136" s="57">
        <v>10.99</v>
      </c>
    </row>
    <row r="137" spans="1:5" outlineLevel="1" x14ac:dyDescent="0.25">
      <c r="A137" s="45">
        <v>2004009</v>
      </c>
      <c r="B137" s="55" t="s">
        <v>21236</v>
      </c>
      <c r="C137" s="56" t="s">
        <v>18</v>
      </c>
      <c r="D137" s="57">
        <v>10.1</v>
      </c>
    </row>
    <row r="138" spans="1:5" x14ac:dyDescent="0.25">
      <c r="A138" s="45">
        <v>2005000</v>
      </c>
      <c r="B138" s="55" t="s">
        <v>21237</v>
      </c>
      <c r="C138" s="56" t="s">
        <v>21105</v>
      </c>
      <c r="D138" s="57" t="s">
        <v>21105</v>
      </c>
    </row>
    <row r="139" spans="1:5" outlineLevel="1" x14ac:dyDescent="0.25">
      <c r="A139" s="45">
        <v>2005005</v>
      </c>
      <c r="B139" s="55" t="s">
        <v>21238</v>
      </c>
      <c r="C139" s="56" t="s">
        <v>15</v>
      </c>
      <c r="D139" s="57">
        <v>600.72</v>
      </c>
    </row>
    <row r="140" spans="1:5" outlineLevel="1" x14ac:dyDescent="0.25">
      <c r="A140" s="45">
        <v>2005006</v>
      </c>
      <c r="B140" s="55" t="s">
        <v>21239</v>
      </c>
      <c r="C140" s="56" t="s">
        <v>15</v>
      </c>
      <c r="D140" s="57">
        <v>617.04999999999995</v>
      </c>
    </row>
    <row r="141" spans="1:5" outlineLevel="1" x14ac:dyDescent="0.25">
      <c r="A141" s="45">
        <v>2005008</v>
      </c>
      <c r="B141" s="55" t="s">
        <v>21240</v>
      </c>
      <c r="C141" s="56" t="s">
        <v>15</v>
      </c>
      <c r="D141" s="57">
        <v>490.73</v>
      </c>
    </row>
    <row r="142" spans="1:5" x14ac:dyDescent="0.25">
      <c r="A142" s="45">
        <v>2005009</v>
      </c>
      <c r="B142" s="55" t="s">
        <v>21241</v>
      </c>
      <c r="C142" s="56" t="s">
        <v>15</v>
      </c>
      <c r="D142" s="57">
        <v>513.30999999999995</v>
      </c>
    </row>
    <row r="143" spans="1:5" outlineLevel="1" x14ac:dyDescent="0.25">
      <c r="A143" s="45">
        <v>2005010</v>
      </c>
      <c r="B143" s="55" t="s">
        <v>21242</v>
      </c>
      <c r="C143" s="56" t="s">
        <v>15</v>
      </c>
      <c r="D143" s="57">
        <v>536.34</v>
      </c>
    </row>
    <row r="144" spans="1:5" outlineLevel="1" x14ac:dyDescent="0.25">
      <c r="A144" s="45">
        <v>2005011</v>
      </c>
      <c r="B144" s="55" t="s">
        <v>21243</v>
      </c>
      <c r="C144" s="56" t="s">
        <v>15</v>
      </c>
      <c r="D144" s="57">
        <v>560.5</v>
      </c>
      <c r="E144" s="201" t="s">
        <v>33441</v>
      </c>
    </row>
    <row r="145" spans="1:4" outlineLevel="1" x14ac:dyDescent="0.25">
      <c r="A145" s="45">
        <v>2006000</v>
      </c>
      <c r="B145" s="55" t="s">
        <v>21244</v>
      </c>
      <c r="C145" s="56" t="s">
        <v>21105</v>
      </c>
      <c r="D145" s="57" t="s">
        <v>21105</v>
      </c>
    </row>
    <row r="146" spans="1:4" x14ac:dyDescent="0.25">
      <c r="A146" s="45">
        <v>2006001</v>
      </c>
      <c r="B146" s="55" t="s">
        <v>21245</v>
      </c>
      <c r="C146" s="56" t="s">
        <v>15</v>
      </c>
      <c r="D146" s="57">
        <v>1051</v>
      </c>
    </row>
    <row r="147" spans="1:4" ht="23.25" outlineLevel="1" x14ac:dyDescent="0.25">
      <c r="A147" s="45">
        <v>2006002</v>
      </c>
      <c r="B147" s="55" t="s">
        <v>21246</v>
      </c>
      <c r="C147" s="56" t="s">
        <v>19</v>
      </c>
      <c r="D147" s="57">
        <v>150.25</v>
      </c>
    </row>
    <row r="148" spans="1:4" ht="23.25" outlineLevel="1" x14ac:dyDescent="0.25">
      <c r="A148" s="45">
        <v>2006005</v>
      </c>
      <c r="B148" s="55" t="s">
        <v>21247</v>
      </c>
      <c r="C148" s="56" t="s">
        <v>19</v>
      </c>
      <c r="D148" s="57">
        <v>119.2</v>
      </c>
    </row>
    <row r="149" spans="1:4" outlineLevel="1" x14ac:dyDescent="0.25">
      <c r="A149" s="45">
        <v>2006010</v>
      </c>
      <c r="B149" s="55" t="s">
        <v>21248</v>
      </c>
      <c r="C149" s="56" t="s">
        <v>15</v>
      </c>
      <c r="D149" s="57">
        <v>27.48</v>
      </c>
    </row>
    <row r="150" spans="1:4" outlineLevel="1" x14ac:dyDescent="0.25">
      <c r="A150" s="45">
        <v>2050000</v>
      </c>
      <c r="B150" s="55" t="s">
        <v>21249</v>
      </c>
      <c r="C150" s="56" t="s">
        <v>21105</v>
      </c>
      <c r="D150" s="57" t="s">
        <v>21105</v>
      </c>
    </row>
    <row r="151" spans="1:4" x14ac:dyDescent="0.25">
      <c r="A151" s="45">
        <v>2050001</v>
      </c>
      <c r="B151" s="55" t="s">
        <v>21250</v>
      </c>
      <c r="C151" s="56" t="s">
        <v>15</v>
      </c>
      <c r="D151" s="57">
        <v>81.180000000000007</v>
      </c>
    </row>
    <row r="152" spans="1:4" outlineLevel="1" x14ac:dyDescent="0.25">
      <c r="A152" s="45">
        <v>2050003</v>
      </c>
      <c r="B152" s="55" t="s">
        <v>21251</v>
      </c>
      <c r="C152" s="56" t="s">
        <v>15</v>
      </c>
      <c r="D152" s="57">
        <v>265.14999999999998</v>
      </c>
    </row>
    <row r="153" spans="1:4" outlineLevel="1" x14ac:dyDescent="0.25">
      <c r="A153" s="45">
        <v>2050004</v>
      </c>
      <c r="B153" s="55" t="s">
        <v>21252</v>
      </c>
      <c r="C153" s="56" t="s">
        <v>15</v>
      </c>
      <c r="D153" s="57">
        <v>482.08</v>
      </c>
    </row>
    <row r="154" spans="1:4" outlineLevel="1" x14ac:dyDescent="0.25">
      <c r="A154" s="45">
        <v>2050005</v>
      </c>
      <c r="B154" s="55" t="s">
        <v>21253</v>
      </c>
      <c r="C154" s="56" t="s">
        <v>15</v>
      </c>
      <c r="D154" s="57">
        <v>205.65</v>
      </c>
    </row>
    <row r="155" spans="1:4" outlineLevel="1" x14ac:dyDescent="0.25">
      <c r="A155" s="45">
        <v>2050006</v>
      </c>
      <c r="B155" s="55" t="s">
        <v>21254</v>
      </c>
      <c r="C155" s="56" t="s">
        <v>15</v>
      </c>
      <c r="D155" s="57">
        <v>411.29</v>
      </c>
    </row>
    <row r="156" spans="1:4" outlineLevel="1" x14ac:dyDescent="0.25">
      <c r="A156" s="45">
        <v>2090000</v>
      </c>
      <c r="B156" s="55" t="s">
        <v>21255</v>
      </c>
      <c r="C156" s="56" t="s">
        <v>21105</v>
      </c>
      <c r="D156" s="57" t="s">
        <v>21105</v>
      </c>
    </row>
    <row r="157" spans="1:4" x14ac:dyDescent="0.25">
      <c r="A157" s="45">
        <v>2090040</v>
      </c>
      <c r="B157" s="55" t="s">
        <v>21256</v>
      </c>
      <c r="C157" s="56" t="s">
        <v>96</v>
      </c>
      <c r="D157" s="57">
        <v>13.92</v>
      </c>
    </row>
    <row r="158" spans="1:4" outlineLevel="1" x14ac:dyDescent="0.25">
      <c r="A158" s="58">
        <v>3000000</v>
      </c>
      <c r="B158" s="59" t="s">
        <v>17</v>
      </c>
      <c r="C158" s="60"/>
      <c r="D158" s="61"/>
    </row>
    <row r="159" spans="1:4" outlineLevel="1" x14ac:dyDescent="0.25">
      <c r="A159" s="45">
        <v>3001000</v>
      </c>
      <c r="B159" s="55" t="s">
        <v>21257</v>
      </c>
      <c r="C159" s="56" t="s">
        <v>21105</v>
      </c>
      <c r="D159" s="57" t="s">
        <v>21105</v>
      </c>
    </row>
    <row r="160" spans="1:4" outlineLevel="1" x14ac:dyDescent="0.25">
      <c r="A160" s="45">
        <v>3001001</v>
      </c>
      <c r="B160" s="55" t="s">
        <v>21258</v>
      </c>
      <c r="C160" s="56" t="s">
        <v>19</v>
      </c>
      <c r="D160" s="57">
        <v>93.74</v>
      </c>
    </row>
    <row r="161" spans="1:4" outlineLevel="1" x14ac:dyDescent="0.25">
      <c r="A161" s="45">
        <v>3001004</v>
      </c>
      <c r="B161" s="55" t="s">
        <v>21232</v>
      </c>
      <c r="C161" s="56" t="s">
        <v>19</v>
      </c>
      <c r="D161" s="57">
        <v>106.18</v>
      </c>
    </row>
    <row r="162" spans="1:4" outlineLevel="1" x14ac:dyDescent="0.25">
      <c r="A162" s="45">
        <v>3001011</v>
      </c>
      <c r="B162" s="55" t="s">
        <v>21259</v>
      </c>
      <c r="C162" s="56" t="s">
        <v>19</v>
      </c>
      <c r="D162" s="57">
        <v>133.78</v>
      </c>
    </row>
    <row r="163" spans="1:4" x14ac:dyDescent="0.25">
      <c r="A163" s="45">
        <v>3001013</v>
      </c>
      <c r="B163" s="55" t="s">
        <v>21260</v>
      </c>
      <c r="C163" s="56" t="s">
        <v>19</v>
      </c>
      <c r="D163" s="57">
        <v>139.80000000000001</v>
      </c>
    </row>
    <row r="164" spans="1:4" outlineLevel="1" x14ac:dyDescent="0.25">
      <c r="A164" s="45">
        <v>3001014</v>
      </c>
      <c r="B164" s="55" t="s">
        <v>21261</v>
      </c>
      <c r="C164" s="56" t="s">
        <v>19</v>
      </c>
      <c r="D164" s="57">
        <v>110.94</v>
      </c>
    </row>
    <row r="165" spans="1:4" outlineLevel="1" x14ac:dyDescent="0.25">
      <c r="A165" s="45">
        <v>3001015</v>
      </c>
      <c r="B165" s="55" t="s">
        <v>21262</v>
      </c>
      <c r="C165" s="56" t="s">
        <v>19</v>
      </c>
      <c r="D165" s="57">
        <v>112.11</v>
      </c>
    </row>
    <row r="166" spans="1:4" outlineLevel="1" x14ac:dyDescent="0.25">
      <c r="A166" s="45">
        <v>3001016</v>
      </c>
      <c r="B166" s="55" t="s">
        <v>21263</v>
      </c>
      <c r="C166" s="56" t="s">
        <v>19</v>
      </c>
      <c r="D166" s="57">
        <v>114.92</v>
      </c>
    </row>
    <row r="167" spans="1:4" outlineLevel="1" x14ac:dyDescent="0.25">
      <c r="A167" s="45">
        <v>3001017</v>
      </c>
      <c r="B167" s="55" t="s">
        <v>21264</v>
      </c>
      <c r="C167" s="56" t="s">
        <v>19</v>
      </c>
      <c r="D167" s="57">
        <v>116.61</v>
      </c>
    </row>
    <row r="168" spans="1:4" outlineLevel="1" x14ac:dyDescent="0.25">
      <c r="A168" s="45">
        <v>3001020</v>
      </c>
      <c r="B168" s="55" t="s">
        <v>21265</v>
      </c>
      <c r="C168" s="56" t="s">
        <v>9</v>
      </c>
      <c r="D168" s="57">
        <v>163.55000000000001</v>
      </c>
    </row>
    <row r="169" spans="1:4" x14ac:dyDescent="0.25">
      <c r="A169" s="45">
        <v>3001030</v>
      </c>
      <c r="B169" s="55" t="s">
        <v>21266</v>
      </c>
      <c r="C169" s="56" t="s">
        <v>15</v>
      </c>
      <c r="D169" s="57">
        <v>43.18</v>
      </c>
    </row>
    <row r="170" spans="1:4" outlineLevel="1" x14ac:dyDescent="0.25">
      <c r="A170" s="45">
        <v>3002000</v>
      </c>
      <c r="B170" s="55" t="s">
        <v>21267</v>
      </c>
      <c r="C170" s="56" t="s">
        <v>21105</v>
      </c>
      <c r="D170" s="57" t="s">
        <v>21105</v>
      </c>
    </row>
    <row r="171" spans="1:4" outlineLevel="1" x14ac:dyDescent="0.25">
      <c r="A171" s="45">
        <v>3002004</v>
      </c>
      <c r="B171" s="55" t="s">
        <v>21234</v>
      </c>
      <c r="C171" s="56" t="s">
        <v>18</v>
      </c>
      <c r="D171" s="57">
        <v>10.65</v>
      </c>
    </row>
    <row r="172" spans="1:4" outlineLevel="1" x14ac:dyDescent="0.25">
      <c r="A172" s="45">
        <v>3002007</v>
      </c>
      <c r="B172" s="55" t="s">
        <v>21235</v>
      </c>
      <c r="C172" s="56" t="s">
        <v>18</v>
      </c>
      <c r="D172" s="57">
        <v>10.99</v>
      </c>
    </row>
    <row r="173" spans="1:4" outlineLevel="1" x14ac:dyDescent="0.25">
      <c r="A173" s="45">
        <v>3002009</v>
      </c>
      <c r="B173" s="55" t="s">
        <v>21236</v>
      </c>
      <c r="C173" s="56" t="s">
        <v>18</v>
      </c>
      <c r="D173" s="57">
        <v>10.1</v>
      </c>
    </row>
    <row r="174" spans="1:4" outlineLevel="1" x14ac:dyDescent="0.25">
      <c r="A174" s="45">
        <v>3003000</v>
      </c>
      <c r="B174" s="55" t="s">
        <v>21268</v>
      </c>
      <c r="C174" s="56" t="s">
        <v>21105</v>
      </c>
      <c r="D174" s="57" t="s">
        <v>21105</v>
      </c>
    </row>
    <row r="175" spans="1:4" x14ac:dyDescent="0.25">
      <c r="A175" s="45">
        <v>3003005</v>
      </c>
      <c r="B175" s="55" t="s">
        <v>21269</v>
      </c>
      <c r="C175" s="56" t="s">
        <v>15</v>
      </c>
      <c r="D175" s="57">
        <v>600.72</v>
      </c>
    </row>
    <row r="176" spans="1:4" outlineLevel="1" x14ac:dyDescent="0.25">
      <c r="A176" s="45">
        <v>3003007</v>
      </c>
      <c r="B176" s="55" t="s">
        <v>21270</v>
      </c>
      <c r="C176" s="56" t="s">
        <v>15</v>
      </c>
      <c r="D176" s="57">
        <v>617.04999999999995</v>
      </c>
    </row>
    <row r="177" spans="1:5" outlineLevel="1" x14ac:dyDescent="0.25">
      <c r="A177" s="45">
        <v>3003008</v>
      </c>
      <c r="B177" s="55" t="s">
        <v>21271</v>
      </c>
      <c r="C177" s="56" t="s">
        <v>15</v>
      </c>
      <c r="D177" s="57">
        <v>634.62</v>
      </c>
    </row>
    <row r="178" spans="1:5" outlineLevel="1" x14ac:dyDescent="0.25">
      <c r="A178" s="45">
        <v>3003009</v>
      </c>
      <c r="B178" s="55" t="s">
        <v>21272</v>
      </c>
      <c r="C178" s="56" t="s">
        <v>15</v>
      </c>
      <c r="D178" s="57">
        <v>490.73</v>
      </c>
    </row>
    <row r="179" spans="1:5" outlineLevel="1" x14ac:dyDescent="0.25">
      <c r="A179" s="45">
        <v>3003015</v>
      </c>
      <c r="B179" s="55" t="s">
        <v>21273</v>
      </c>
      <c r="C179" s="56" t="s">
        <v>15</v>
      </c>
      <c r="D179" s="57">
        <v>513.30999999999995</v>
      </c>
    </row>
    <row r="180" spans="1:5" outlineLevel="1" x14ac:dyDescent="0.25">
      <c r="A180" s="45">
        <v>3003016</v>
      </c>
      <c r="B180" s="55" t="s">
        <v>21274</v>
      </c>
      <c r="C180" s="56" t="s">
        <v>15</v>
      </c>
      <c r="D180" s="57">
        <v>505.69</v>
      </c>
    </row>
    <row r="181" spans="1:5" outlineLevel="1" x14ac:dyDescent="0.25">
      <c r="A181" s="45">
        <v>3003017</v>
      </c>
      <c r="B181" s="55" t="s">
        <v>21275</v>
      </c>
      <c r="C181" s="56" t="s">
        <v>15</v>
      </c>
      <c r="D181" s="57">
        <v>536.34</v>
      </c>
    </row>
    <row r="182" spans="1:5" outlineLevel="1" x14ac:dyDescent="0.25">
      <c r="A182" s="45">
        <v>3003018</v>
      </c>
      <c r="B182" s="55" t="s">
        <v>21276</v>
      </c>
      <c r="C182" s="56" t="s">
        <v>15</v>
      </c>
      <c r="D182" s="57">
        <v>527.27</v>
      </c>
    </row>
    <row r="183" spans="1:5" outlineLevel="1" x14ac:dyDescent="0.25">
      <c r="A183" s="45">
        <v>3003019</v>
      </c>
      <c r="B183" s="55" t="s">
        <v>21277</v>
      </c>
      <c r="C183" s="56" t="s">
        <v>15</v>
      </c>
      <c r="D183" s="57">
        <v>529.96</v>
      </c>
    </row>
    <row r="184" spans="1:5" outlineLevel="1" x14ac:dyDescent="0.25">
      <c r="A184" s="45">
        <v>3003020</v>
      </c>
      <c r="B184" s="55" t="s">
        <v>21278</v>
      </c>
      <c r="C184" s="56" t="s">
        <v>15</v>
      </c>
      <c r="D184" s="57">
        <v>560.5</v>
      </c>
    </row>
    <row r="185" spans="1:5" outlineLevel="1" x14ac:dyDescent="0.25">
      <c r="A185" s="45">
        <v>3003021</v>
      </c>
      <c r="B185" s="55" t="s">
        <v>21279</v>
      </c>
      <c r="C185" s="56" t="s">
        <v>15</v>
      </c>
      <c r="D185" s="57">
        <v>551.61</v>
      </c>
      <c r="E185" s="201" t="s">
        <v>33441</v>
      </c>
    </row>
    <row r="186" spans="1:5" outlineLevel="1" x14ac:dyDescent="0.25">
      <c r="A186" s="45">
        <v>3003022</v>
      </c>
      <c r="B186" s="55" t="s">
        <v>21280</v>
      </c>
      <c r="C186" s="56" t="s">
        <v>15</v>
      </c>
      <c r="D186" s="57">
        <v>585.84</v>
      </c>
    </row>
    <row r="187" spans="1:5" outlineLevel="1" x14ac:dyDescent="0.25">
      <c r="A187" s="45">
        <v>3003023</v>
      </c>
      <c r="B187" s="55" t="s">
        <v>21281</v>
      </c>
      <c r="C187" s="56" t="s">
        <v>15</v>
      </c>
      <c r="D187" s="57">
        <v>577.13</v>
      </c>
    </row>
    <row r="188" spans="1:5" outlineLevel="1" x14ac:dyDescent="0.25">
      <c r="A188" s="45">
        <v>3003024</v>
      </c>
      <c r="B188" s="55" t="s">
        <v>21282</v>
      </c>
      <c r="C188" s="56" t="s">
        <v>15</v>
      </c>
      <c r="D188" s="57">
        <v>612.4</v>
      </c>
    </row>
    <row r="189" spans="1:5" outlineLevel="1" x14ac:dyDescent="0.25">
      <c r="A189" s="45">
        <v>3003025</v>
      </c>
      <c r="B189" s="55" t="s">
        <v>21283</v>
      </c>
      <c r="C189" s="56" t="s">
        <v>15</v>
      </c>
      <c r="D189" s="57">
        <v>605.86</v>
      </c>
    </row>
    <row r="190" spans="1:5" outlineLevel="1" x14ac:dyDescent="0.25">
      <c r="A190" s="45">
        <v>3003030</v>
      </c>
      <c r="B190" s="55" t="s">
        <v>21284</v>
      </c>
      <c r="C190" s="56" t="s">
        <v>15</v>
      </c>
      <c r="D190" s="57">
        <v>60.6</v>
      </c>
      <c r="E190" s="201" t="s">
        <v>33441</v>
      </c>
    </row>
    <row r="191" spans="1:5" outlineLevel="1" x14ac:dyDescent="0.25">
      <c r="A191" s="45">
        <v>3004000</v>
      </c>
      <c r="B191" s="55" t="s">
        <v>21285</v>
      </c>
      <c r="C191" s="56" t="s">
        <v>21105</v>
      </c>
      <c r="D191" s="57" t="s">
        <v>21105</v>
      </c>
    </row>
    <row r="192" spans="1:5" outlineLevel="1" x14ac:dyDescent="0.25">
      <c r="A192" s="45">
        <v>3004019</v>
      </c>
      <c r="B192" s="55" t="s">
        <v>21286</v>
      </c>
      <c r="C192" s="56" t="s">
        <v>19</v>
      </c>
      <c r="D192" s="57">
        <v>150.13</v>
      </c>
    </row>
    <row r="193" spans="1:4" outlineLevel="1" x14ac:dyDescent="0.25">
      <c r="A193" s="45">
        <v>3004020</v>
      </c>
      <c r="B193" s="55" t="s">
        <v>21287</v>
      </c>
      <c r="C193" s="56" t="s">
        <v>19</v>
      </c>
      <c r="D193" s="57">
        <v>158.74</v>
      </c>
    </row>
    <row r="194" spans="1:4" outlineLevel="1" x14ac:dyDescent="0.25">
      <c r="A194" s="45">
        <v>3004021</v>
      </c>
      <c r="B194" s="55" t="s">
        <v>21288</v>
      </c>
      <c r="C194" s="56" t="s">
        <v>19</v>
      </c>
      <c r="D194" s="57">
        <v>181.03</v>
      </c>
    </row>
    <row r="195" spans="1:4" x14ac:dyDescent="0.25">
      <c r="A195" s="45">
        <v>3004022</v>
      </c>
      <c r="B195" s="55" t="s">
        <v>21289</v>
      </c>
      <c r="C195" s="56" t="s">
        <v>19</v>
      </c>
      <c r="D195" s="57">
        <v>207.68</v>
      </c>
    </row>
    <row r="196" spans="1:4" x14ac:dyDescent="0.25">
      <c r="A196" s="45">
        <v>3004023</v>
      </c>
      <c r="B196" s="55" t="s">
        <v>21290</v>
      </c>
      <c r="C196" s="56" t="s">
        <v>19</v>
      </c>
      <c r="D196" s="57">
        <v>230.47</v>
      </c>
    </row>
    <row r="197" spans="1:4" x14ac:dyDescent="0.25">
      <c r="A197" s="45">
        <v>3004024</v>
      </c>
      <c r="B197" s="55" t="s">
        <v>21291</v>
      </c>
      <c r="C197" s="56" t="s">
        <v>19</v>
      </c>
      <c r="D197" s="57">
        <v>274.61</v>
      </c>
    </row>
    <row r="198" spans="1:4" x14ac:dyDescent="0.25">
      <c r="A198" s="45">
        <v>3040000</v>
      </c>
      <c r="B198" s="55" t="s">
        <v>21292</v>
      </c>
      <c r="C198" s="56" t="s">
        <v>21105</v>
      </c>
      <c r="D198" s="57" t="s">
        <v>21105</v>
      </c>
    </row>
    <row r="199" spans="1:4" x14ac:dyDescent="0.25">
      <c r="A199" s="45">
        <v>3040002</v>
      </c>
      <c r="B199" s="55" t="s">
        <v>21293</v>
      </c>
      <c r="C199" s="56" t="s">
        <v>19</v>
      </c>
      <c r="D199" s="57">
        <v>120.52</v>
      </c>
    </row>
    <row r="200" spans="1:4" x14ac:dyDescent="0.25">
      <c r="A200" s="45">
        <v>3040005</v>
      </c>
      <c r="B200" s="55" t="s">
        <v>21294</v>
      </c>
      <c r="C200" s="56" t="s">
        <v>19</v>
      </c>
      <c r="D200" s="57">
        <v>4.22</v>
      </c>
    </row>
    <row r="201" spans="1:4" x14ac:dyDescent="0.25">
      <c r="A201" s="45">
        <v>3040010</v>
      </c>
      <c r="B201" s="55" t="s">
        <v>21295</v>
      </c>
      <c r="C201" s="56" t="s">
        <v>19</v>
      </c>
      <c r="D201" s="57">
        <v>126.2</v>
      </c>
    </row>
    <row r="202" spans="1:4" ht="23.25" x14ac:dyDescent="0.25">
      <c r="A202" s="45">
        <v>3040015</v>
      </c>
      <c r="B202" s="55" t="s">
        <v>21296</v>
      </c>
      <c r="C202" s="56" t="s">
        <v>9</v>
      </c>
      <c r="D202" s="57">
        <v>33.81</v>
      </c>
    </row>
    <row r="203" spans="1:4" x14ac:dyDescent="0.25">
      <c r="A203" s="45">
        <v>3040018</v>
      </c>
      <c r="B203" s="55" t="s">
        <v>21297</v>
      </c>
      <c r="C203" s="56" t="s">
        <v>19</v>
      </c>
      <c r="D203" s="57">
        <v>31.72</v>
      </c>
    </row>
    <row r="204" spans="1:4" ht="23.25" x14ac:dyDescent="0.25">
      <c r="A204" s="45">
        <v>3040022</v>
      </c>
      <c r="B204" s="55" t="s">
        <v>21298</v>
      </c>
      <c r="C204" s="56" t="s">
        <v>9</v>
      </c>
      <c r="D204" s="57">
        <v>6.78</v>
      </c>
    </row>
    <row r="205" spans="1:4" x14ac:dyDescent="0.25">
      <c r="A205" s="45">
        <v>3040024</v>
      </c>
      <c r="B205" s="55" t="s">
        <v>21299</v>
      </c>
      <c r="C205" s="56" t="s">
        <v>19</v>
      </c>
      <c r="D205" s="57">
        <v>9.4600000000000009</v>
      </c>
    </row>
    <row r="206" spans="1:4" x14ac:dyDescent="0.25">
      <c r="A206" s="45">
        <v>3040025</v>
      </c>
      <c r="B206" s="55" t="s">
        <v>21300</v>
      </c>
      <c r="C206" s="56" t="s">
        <v>19</v>
      </c>
      <c r="D206" s="57">
        <v>20.72</v>
      </c>
    </row>
    <row r="207" spans="1:4" x14ac:dyDescent="0.25">
      <c r="A207" s="45">
        <v>3040026</v>
      </c>
      <c r="B207" s="55" t="s">
        <v>21301</v>
      </c>
      <c r="C207" s="56" t="s">
        <v>19</v>
      </c>
      <c r="D207" s="57">
        <v>7.6</v>
      </c>
    </row>
    <row r="208" spans="1:4" x14ac:dyDescent="0.25">
      <c r="A208" s="45">
        <v>3040050</v>
      </c>
      <c r="B208" s="55" t="s">
        <v>21302</v>
      </c>
      <c r="C208" s="56" t="s">
        <v>19</v>
      </c>
      <c r="D208" s="57">
        <v>7.21</v>
      </c>
    </row>
    <row r="209" spans="1:5" x14ac:dyDescent="0.25">
      <c r="A209" s="45">
        <v>3040051</v>
      </c>
      <c r="B209" s="55" t="s">
        <v>21303</v>
      </c>
      <c r="C209" s="56" t="s">
        <v>19</v>
      </c>
      <c r="D209" s="57">
        <v>7.21</v>
      </c>
    </row>
    <row r="210" spans="1:5" x14ac:dyDescent="0.25">
      <c r="A210" s="45">
        <v>3040060</v>
      </c>
      <c r="B210" s="55" t="s">
        <v>21304</v>
      </c>
      <c r="C210" s="56" t="s">
        <v>19</v>
      </c>
      <c r="D210" s="57">
        <v>156.91999999999999</v>
      </c>
    </row>
    <row r="211" spans="1:5" x14ac:dyDescent="0.25">
      <c r="A211" s="45">
        <v>3040070</v>
      </c>
      <c r="B211" s="55" t="s">
        <v>21305</v>
      </c>
      <c r="C211" s="56" t="s">
        <v>96</v>
      </c>
      <c r="D211" s="57">
        <v>13.32</v>
      </c>
    </row>
    <row r="212" spans="1:5" x14ac:dyDescent="0.25">
      <c r="A212" s="45">
        <v>3050000</v>
      </c>
      <c r="B212" s="55" t="s">
        <v>21249</v>
      </c>
      <c r="C212" s="56" t="s">
        <v>21105</v>
      </c>
      <c r="D212" s="57" t="s">
        <v>21105</v>
      </c>
    </row>
    <row r="213" spans="1:5" x14ac:dyDescent="0.25">
      <c r="A213" s="45">
        <v>3050001</v>
      </c>
      <c r="B213" s="55" t="s">
        <v>21253</v>
      </c>
      <c r="C213" s="56" t="s">
        <v>15</v>
      </c>
      <c r="D213" s="57">
        <v>205.65</v>
      </c>
      <c r="E213" s="201"/>
    </row>
    <row r="214" spans="1:5" x14ac:dyDescent="0.25">
      <c r="A214" s="45">
        <v>3050002</v>
      </c>
      <c r="B214" s="55" t="s">
        <v>21254</v>
      </c>
      <c r="C214" s="56" t="s">
        <v>15</v>
      </c>
      <c r="D214" s="57">
        <v>411.29</v>
      </c>
    </row>
    <row r="215" spans="1:5" x14ac:dyDescent="0.25">
      <c r="A215" s="45">
        <v>3050003</v>
      </c>
      <c r="B215" s="55" t="s">
        <v>21251</v>
      </c>
      <c r="C215" s="56" t="s">
        <v>15</v>
      </c>
      <c r="D215" s="57">
        <v>265.14999999999998</v>
      </c>
    </row>
    <row r="216" spans="1:5" x14ac:dyDescent="0.25">
      <c r="A216" s="45">
        <v>3050004</v>
      </c>
      <c r="B216" s="55" t="s">
        <v>21252</v>
      </c>
      <c r="C216" s="56" t="s">
        <v>15</v>
      </c>
      <c r="D216" s="57">
        <v>482.08</v>
      </c>
    </row>
    <row r="217" spans="1:5" ht="23.25" x14ac:dyDescent="0.25">
      <c r="A217" s="45">
        <v>3050005</v>
      </c>
      <c r="B217" s="55" t="s">
        <v>21306</v>
      </c>
      <c r="C217" s="56" t="s">
        <v>19</v>
      </c>
      <c r="D217" s="57">
        <v>42.18</v>
      </c>
    </row>
    <row r="218" spans="1:5" ht="23.25" x14ac:dyDescent="0.25">
      <c r="A218" s="45">
        <v>3050006</v>
      </c>
      <c r="B218" s="55" t="s">
        <v>21307</v>
      </c>
      <c r="C218" s="56" t="s">
        <v>19</v>
      </c>
      <c r="D218" s="57">
        <v>60.26</v>
      </c>
    </row>
    <row r="219" spans="1:5" x14ac:dyDescent="0.25">
      <c r="A219" s="45">
        <v>3060000</v>
      </c>
      <c r="B219" s="55" t="s">
        <v>21308</v>
      </c>
      <c r="C219" s="56" t="s">
        <v>21105</v>
      </c>
      <c r="D219" s="57" t="s">
        <v>21105</v>
      </c>
    </row>
    <row r="220" spans="1:5" ht="23.25" x14ac:dyDescent="0.25">
      <c r="A220" s="45">
        <v>3060001</v>
      </c>
      <c r="B220" s="55" t="s">
        <v>21309</v>
      </c>
      <c r="C220" s="56" t="s">
        <v>18</v>
      </c>
      <c r="D220" s="57">
        <v>26.42</v>
      </c>
    </row>
    <row r="221" spans="1:5" ht="23.25" x14ac:dyDescent="0.25">
      <c r="A221" s="45">
        <v>3060002</v>
      </c>
      <c r="B221" s="55" t="s">
        <v>21310</v>
      </c>
      <c r="C221" s="56" t="s">
        <v>18</v>
      </c>
      <c r="D221" s="57">
        <v>27.67</v>
      </c>
    </row>
    <row r="222" spans="1:5" x14ac:dyDescent="0.25">
      <c r="A222" s="58">
        <v>4000000</v>
      </c>
      <c r="B222" s="59" t="s">
        <v>21311</v>
      </c>
      <c r="C222" s="60"/>
      <c r="D222" s="61"/>
    </row>
    <row r="223" spans="1:5" x14ac:dyDescent="0.25">
      <c r="A223" s="45">
        <v>4001000</v>
      </c>
      <c r="B223" s="55" t="s">
        <v>21312</v>
      </c>
      <c r="C223" s="56" t="s">
        <v>21105</v>
      </c>
      <c r="D223" s="57" t="s">
        <v>21105</v>
      </c>
    </row>
    <row r="224" spans="1:5" x14ac:dyDescent="0.25">
      <c r="A224" s="45">
        <v>4001001</v>
      </c>
      <c r="B224" s="55" t="s">
        <v>21313</v>
      </c>
      <c r="C224" s="56" t="s">
        <v>19</v>
      </c>
      <c r="D224" s="57">
        <v>79.989999999999995</v>
      </c>
    </row>
    <row r="225" spans="1:4" x14ac:dyDescent="0.25">
      <c r="A225" s="45">
        <v>4001002</v>
      </c>
      <c r="B225" s="55" t="s">
        <v>21314</v>
      </c>
      <c r="C225" s="56" t="s">
        <v>19</v>
      </c>
      <c r="D225" s="57">
        <v>148.69</v>
      </c>
    </row>
    <row r="226" spans="1:4" x14ac:dyDescent="0.25">
      <c r="A226" s="45">
        <v>4001004</v>
      </c>
      <c r="B226" s="55" t="s">
        <v>21315</v>
      </c>
      <c r="C226" s="56" t="s">
        <v>19</v>
      </c>
      <c r="D226" s="57">
        <v>352.65</v>
      </c>
    </row>
    <row r="227" spans="1:4" x14ac:dyDescent="0.25">
      <c r="A227" s="45">
        <v>4001011</v>
      </c>
      <c r="B227" s="55" t="s">
        <v>21316</v>
      </c>
      <c r="C227" s="56" t="s">
        <v>19</v>
      </c>
      <c r="D227" s="57">
        <v>148.69</v>
      </c>
    </row>
    <row r="228" spans="1:4" x14ac:dyDescent="0.25">
      <c r="A228" s="45">
        <v>4001012</v>
      </c>
      <c r="B228" s="55" t="s">
        <v>21317</v>
      </c>
      <c r="C228" s="56" t="s">
        <v>19</v>
      </c>
      <c r="D228" s="57">
        <v>257.18</v>
      </c>
    </row>
    <row r="229" spans="1:4" x14ac:dyDescent="0.25">
      <c r="A229" s="45">
        <v>4001015</v>
      </c>
      <c r="B229" s="55" t="s">
        <v>21318</v>
      </c>
      <c r="C229" s="56" t="s">
        <v>19</v>
      </c>
      <c r="D229" s="57">
        <v>92.05</v>
      </c>
    </row>
    <row r="230" spans="1:4" x14ac:dyDescent="0.25">
      <c r="A230" s="45">
        <v>4001016</v>
      </c>
      <c r="B230" s="55" t="s">
        <v>21319</v>
      </c>
      <c r="C230" s="56" t="s">
        <v>19</v>
      </c>
      <c r="D230" s="57">
        <v>163.55000000000001</v>
      </c>
    </row>
    <row r="231" spans="1:4" x14ac:dyDescent="0.25">
      <c r="A231" s="45">
        <v>4001020</v>
      </c>
      <c r="B231" s="55" t="s">
        <v>21320</v>
      </c>
      <c r="C231" s="56" t="s">
        <v>19</v>
      </c>
      <c r="D231" s="57">
        <v>240.77</v>
      </c>
    </row>
    <row r="232" spans="1:4" x14ac:dyDescent="0.25">
      <c r="A232" s="45">
        <v>4001021</v>
      </c>
      <c r="B232" s="55" t="s">
        <v>21321</v>
      </c>
      <c r="C232" s="56" t="s">
        <v>19</v>
      </c>
      <c r="D232" s="57">
        <v>397.37</v>
      </c>
    </row>
    <row r="233" spans="1:4" x14ac:dyDescent="0.25">
      <c r="A233" s="45">
        <v>4001022</v>
      </c>
      <c r="B233" s="55" t="s">
        <v>21322</v>
      </c>
      <c r="C233" s="56" t="s">
        <v>19</v>
      </c>
      <c r="D233" s="57">
        <v>721.41</v>
      </c>
    </row>
    <row r="234" spans="1:4" x14ac:dyDescent="0.25">
      <c r="A234" s="45">
        <v>4001025</v>
      </c>
      <c r="B234" s="55" t="s">
        <v>21323</v>
      </c>
      <c r="C234" s="56" t="s">
        <v>19</v>
      </c>
      <c r="D234" s="57">
        <v>915.46</v>
      </c>
    </row>
    <row r="235" spans="1:4" x14ac:dyDescent="0.25">
      <c r="A235" s="45">
        <v>4001026</v>
      </c>
      <c r="B235" s="55" t="s">
        <v>21324</v>
      </c>
      <c r="C235" s="56" t="s">
        <v>19</v>
      </c>
      <c r="D235" s="57">
        <v>953.9</v>
      </c>
    </row>
    <row r="236" spans="1:4" x14ac:dyDescent="0.25">
      <c r="A236" s="45">
        <v>4001027</v>
      </c>
      <c r="B236" s="55" t="s">
        <v>21325</v>
      </c>
      <c r="C236" s="56" t="s">
        <v>19</v>
      </c>
      <c r="D236" s="57">
        <v>1154.1500000000001</v>
      </c>
    </row>
    <row r="237" spans="1:4" x14ac:dyDescent="0.25">
      <c r="A237" s="45">
        <v>4001031</v>
      </c>
      <c r="B237" s="55" t="s">
        <v>21326</v>
      </c>
      <c r="C237" s="56" t="s">
        <v>19</v>
      </c>
      <c r="D237" s="57">
        <v>118.49</v>
      </c>
    </row>
    <row r="238" spans="1:4" x14ac:dyDescent="0.25">
      <c r="A238" s="45">
        <v>4001032</v>
      </c>
      <c r="B238" s="55" t="s">
        <v>21327</v>
      </c>
      <c r="C238" s="56" t="s">
        <v>19</v>
      </c>
      <c r="D238" s="57">
        <v>124.65</v>
      </c>
    </row>
    <row r="239" spans="1:4" x14ac:dyDescent="0.25">
      <c r="A239" s="45">
        <v>4001033</v>
      </c>
      <c r="B239" s="55" t="s">
        <v>21328</v>
      </c>
      <c r="C239" s="56" t="s">
        <v>19</v>
      </c>
      <c r="D239" s="57">
        <v>130.02000000000001</v>
      </c>
    </row>
    <row r="240" spans="1:4" x14ac:dyDescent="0.25">
      <c r="A240" s="45">
        <v>4001034</v>
      </c>
      <c r="B240" s="55" t="s">
        <v>21329</v>
      </c>
      <c r="C240" s="56" t="s">
        <v>19</v>
      </c>
      <c r="D240" s="57">
        <v>133.94999999999999</v>
      </c>
    </row>
    <row r="241" spans="1:4" x14ac:dyDescent="0.25">
      <c r="A241" s="45">
        <v>4001035</v>
      </c>
      <c r="B241" s="55" t="s">
        <v>21330</v>
      </c>
      <c r="C241" s="56" t="s">
        <v>19</v>
      </c>
      <c r="D241" s="57">
        <v>142.07</v>
      </c>
    </row>
    <row r="242" spans="1:4" x14ac:dyDescent="0.25">
      <c r="A242" s="45">
        <v>4001036</v>
      </c>
      <c r="B242" s="55" t="s">
        <v>21331</v>
      </c>
      <c r="C242" s="56" t="s">
        <v>19</v>
      </c>
      <c r="D242" s="57">
        <v>149.54</v>
      </c>
    </row>
    <row r="243" spans="1:4" x14ac:dyDescent="0.25">
      <c r="A243" s="45">
        <v>4001037</v>
      </c>
      <c r="B243" s="55" t="s">
        <v>21332</v>
      </c>
      <c r="C243" s="56" t="s">
        <v>19</v>
      </c>
      <c r="D243" s="57">
        <v>151.37</v>
      </c>
    </row>
    <row r="244" spans="1:4" x14ac:dyDescent="0.25">
      <c r="A244" s="45">
        <v>4001038</v>
      </c>
      <c r="B244" s="55" t="s">
        <v>21333</v>
      </c>
      <c r="C244" s="56" t="s">
        <v>19</v>
      </c>
      <c r="D244" s="57">
        <v>163.16</v>
      </c>
    </row>
    <row r="245" spans="1:4" x14ac:dyDescent="0.25">
      <c r="A245" s="45">
        <v>4001040</v>
      </c>
      <c r="B245" s="55" t="s">
        <v>21334</v>
      </c>
      <c r="C245" s="56" t="s">
        <v>19</v>
      </c>
      <c r="D245" s="57">
        <v>82.13</v>
      </c>
    </row>
    <row r="246" spans="1:4" x14ac:dyDescent="0.25">
      <c r="A246" s="45">
        <v>4001041</v>
      </c>
      <c r="B246" s="55" t="s">
        <v>21335</v>
      </c>
      <c r="C246" s="56" t="s">
        <v>19</v>
      </c>
      <c r="D246" s="57">
        <v>97.1</v>
      </c>
    </row>
    <row r="247" spans="1:4" x14ac:dyDescent="0.25">
      <c r="A247" s="45">
        <v>4001042</v>
      </c>
      <c r="B247" s="55" t="s">
        <v>21336</v>
      </c>
      <c r="C247" s="56" t="s">
        <v>19</v>
      </c>
      <c r="D247" s="57">
        <v>117.67</v>
      </c>
    </row>
    <row r="248" spans="1:4" x14ac:dyDescent="0.25">
      <c r="A248" s="45">
        <v>4001044</v>
      </c>
      <c r="B248" s="55" t="s">
        <v>21337</v>
      </c>
      <c r="C248" s="56" t="s">
        <v>19</v>
      </c>
      <c r="D248" s="57">
        <v>172</v>
      </c>
    </row>
    <row r="249" spans="1:4" x14ac:dyDescent="0.25">
      <c r="A249" s="45">
        <v>4001045</v>
      </c>
      <c r="B249" s="55" t="s">
        <v>21338</v>
      </c>
      <c r="C249" s="56" t="s">
        <v>19</v>
      </c>
      <c r="D249" s="57">
        <v>211.21</v>
      </c>
    </row>
    <row r="250" spans="1:4" x14ac:dyDescent="0.25">
      <c r="A250" s="45">
        <v>4001050</v>
      </c>
      <c r="B250" s="55" t="s">
        <v>21339</v>
      </c>
      <c r="C250" s="56" t="s">
        <v>19</v>
      </c>
      <c r="D250" s="57">
        <v>92.76</v>
      </c>
    </row>
    <row r="251" spans="1:4" x14ac:dyDescent="0.25">
      <c r="A251" s="45">
        <v>4001051</v>
      </c>
      <c r="B251" s="55" t="s">
        <v>21340</v>
      </c>
      <c r="C251" s="56" t="s">
        <v>19</v>
      </c>
      <c r="D251" s="57">
        <v>108.9</v>
      </c>
    </row>
    <row r="252" spans="1:4" x14ac:dyDescent="0.25">
      <c r="A252" s="45">
        <v>4001052</v>
      </c>
      <c r="B252" s="55" t="s">
        <v>21341</v>
      </c>
      <c r="C252" s="56" t="s">
        <v>19</v>
      </c>
      <c r="D252" s="57">
        <v>130.01</v>
      </c>
    </row>
    <row r="253" spans="1:4" ht="23.25" x14ac:dyDescent="0.25">
      <c r="A253" s="45">
        <v>4001060</v>
      </c>
      <c r="B253" s="55" t="s">
        <v>21342</v>
      </c>
      <c r="C253" s="56" t="s">
        <v>19</v>
      </c>
      <c r="D253" s="57">
        <v>111.68</v>
      </c>
    </row>
    <row r="254" spans="1:4" ht="23.25" x14ac:dyDescent="0.25">
      <c r="A254" s="45">
        <v>4001061</v>
      </c>
      <c r="B254" s="55" t="s">
        <v>21343</v>
      </c>
      <c r="C254" s="56" t="s">
        <v>19</v>
      </c>
      <c r="D254" s="57">
        <v>130.15</v>
      </c>
    </row>
    <row r="255" spans="1:4" x14ac:dyDescent="0.25">
      <c r="A255" s="45">
        <v>4001062</v>
      </c>
      <c r="B255" s="55" t="s">
        <v>21344</v>
      </c>
      <c r="C255" s="56" t="s">
        <v>19</v>
      </c>
      <c r="D255" s="57">
        <v>115.68</v>
      </c>
    </row>
    <row r="256" spans="1:4" x14ac:dyDescent="0.25">
      <c r="A256" s="45">
        <v>4001063</v>
      </c>
      <c r="B256" s="55" t="s">
        <v>21345</v>
      </c>
      <c r="C256" s="56" t="s">
        <v>19</v>
      </c>
      <c r="D256" s="57">
        <v>133.11000000000001</v>
      </c>
    </row>
    <row r="257" spans="1:4" x14ac:dyDescent="0.25">
      <c r="A257" s="45">
        <v>4001070</v>
      </c>
      <c r="B257" s="55" t="s">
        <v>21346</v>
      </c>
      <c r="C257" s="56" t="s">
        <v>19</v>
      </c>
      <c r="D257" s="57">
        <v>124.16</v>
      </c>
    </row>
    <row r="258" spans="1:4" x14ac:dyDescent="0.25">
      <c r="A258" s="45">
        <v>4001071</v>
      </c>
      <c r="B258" s="55" t="s">
        <v>21347</v>
      </c>
      <c r="C258" s="56" t="s">
        <v>19</v>
      </c>
      <c r="D258" s="57">
        <v>138.97999999999999</v>
      </c>
    </row>
    <row r="259" spans="1:4" x14ac:dyDescent="0.25">
      <c r="A259" s="45">
        <v>4001080</v>
      </c>
      <c r="B259" s="55" t="s">
        <v>21348</v>
      </c>
      <c r="C259" s="56" t="s">
        <v>19</v>
      </c>
      <c r="D259" s="57">
        <v>6.29</v>
      </c>
    </row>
    <row r="260" spans="1:4" x14ac:dyDescent="0.25">
      <c r="A260" s="45">
        <v>4001095</v>
      </c>
      <c r="B260" s="55" t="s">
        <v>21349</v>
      </c>
      <c r="C260" s="56" t="s">
        <v>18</v>
      </c>
      <c r="D260" s="57">
        <v>10.65</v>
      </c>
    </row>
    <row r="261" spans="1:4" x14ac:dyDescent="0.25">
      <c r="A261" s="45">
        <v>4001096</v>
      </c>
      <c r="B261" s="55" t="s">
        <v>21350</v>
      </c>
      <c r="C261" s="56" t="s">
        <v>18</v>
      </c>
      <c r="D261" s="57">
        <v>10.99</v>
      </c>
    </row>
    <row r="262" spans="1:4" x14ac:dyDescent="0.25">
      <c r="A262" s="45">
        <v>4001097</v>
      </c>
      <c r="B262" s="55" t="s">
        <v>21351</v>
      </c>
      <c r="C262" s="56" t="s">
        <v>15</v>
      </c>
      <c r="D262" s="57">
        <v>771.1</v>
      </c>
    </row>
    <row r="263" spans="1:4" x14ac:dyDescent="0.25">
      <c r="A263" s="45">
        <v>4001098</v>
      </c>
      <c r="B263" s="55" t="s">
        <v>21352</v>
      </c>
      <c r="C263" s="56" t="s">
        <v>15</v>
      </c>
      <c r="D263" s="57">
        <v>1901.9</v>
      </c>
    </row>
    <row r="264" spans="1:4" ht="23.25" x14ac:dyDescent="0.25">
      <c r="A264" s="45">
        <v>4001102</v>
      </c>
      <c r="B264" s="55" t="s">
        <v>21353</v>
      </c>
      <c r="C264" s="56" t="s">
        <v>9</v>
      </c>
      <c r="D264" s="57">
        <v>8.4</v>
      </c>
    </row>
    <row r="265" spans="1:4" x14ac:dyDescent="0.25">
      <c r="A265" s="45">
        <v>4002000</v>
      </c>
      <c r="B265" s="55" t="s">
        <v>21354</v>
      </c>
      <c r="C265" s="56" t="s">
        <v>21105</v>
      </c>
      <c r="D265" s="57" t="s">
        <v>21105</v>
      </c>
    </row>
    <row r="266" spans="1:4" x14ac:dyDescent="0.25">
      <c r="A266" s="45">
        <v>4002004</v>
      </c>
      <c r="B266" s="55" t="s">
        <v>21355</v>
      </c>
      <c r="C266" s="56" t="s">
        <v>19</v>
      </c>
      <c r="D266" s="57">
        <v>167.3</v>
      </c>
    </row>
    <row r="267" spans="1:4" ht="23.25" x14ac:dyDescent="0.25">
      <c r="A267" s="45">
        <v>4002005</v>
      </c>
      <c r="B267" s="55" t="s">
        <v>21356</v>
      </c>
      <c r="C267" s="56" t="s">
        <v>19</v>
      </c>
      <c r="D267" s="57">
        <v>295.27</v>
      </c>
    </row>
    <row r="268" spans="1:4" ht="23.25" x14ac:dyDescent="0.25">
      <c r="A268" s="45">
        <v>4002006</v>
      </c>
      <c r="B268" s="55" t="s">
        <v>21357</v>
      </c>
      <c r="C268" s="56" t="s">
        <v>19</v>
      </c>
      <c r="D268" s="57">
        <v>217.92</v>
      </c>
    </row>
    <row r="269" spans="1:4" x14ac:dyDescent="0.25">
      <c r="A269" s="45">
        <v>4003000</v>
      </c>
      <c r="B269" s="55" t="s">
        <v>21358</v>
      </c>
      <c r="C269" s="56" t="s">
        <v>21105</v>
      </c>
      <c r="D269" s="57" t="s">
        <v>21105</v>
      </c>
    </row>
    <row r="270" spans="1:4" x14ac:dyDescent="0.25">
      <c r="A270" s="45">
        <v>4003030</v>
      </c>
      <c r="B270" s="55" t="s">
        <v>21359</v>
      </c>
      <c r="C270" s="56" t="s">
        <v>19</v>
      </c>
      <c r="D270" s="57">
        <v>348.07</v>
      </c>
    </row>
    <row r="271" spans="1:4" x14ac:dyDescent="0.25">
      <c r="A271" s="45">
        <v>4003031</v>
      </c>
      <c r="B271" s="55" t="s">
        <v>21360</v>
      </c>
      <c r="C271" s="56" t="s">
        <v>19</v>
      </c>
      <c r="D271" s="57">
        <v>458.21</v>
      </c>
    </row>
    <row r="272" spans="1:4" x14ac:dyDescent="0.25">
      <c r="A272" s="45">
        <v>4003032</v>
      </c>
      <c r="B272" s="55" t="s">
        <v>21361</v>
      </c>
      <c r="C272" s="56" t="s">
        <v>19</v>
      </c>
      <c r="D272" s="57">
        <v>428.22</v>
      </c>
    </row>
    <row r="273" spans="1:4" x14ac:dyDescent="0.25">
      <c r="A273" s="45">
        <v>4003035</v>
      </c>
      <c r="B273" s="55" t="s">
        <v>21362</v>
      </c>
      <c r="C273" s="56" t="s">
        <v>19</v>
      </c>
      <c r="D273" s="57">
        <v>666.51</v>
      </c>
    </row>
    <row r="274" spans="1:4" ht="23.25" x14ac:dyDescent="0.25">
      <c r="A274" s="45">
        <v>4003051</v>
      </c>
      <c r="B274" s="55" t="s">
        <v>21363</v>
      </c>
      <c r="C274" s="56" t="s">
        <v>19</v>
      </c>
      <c r="D274" s="57">
        <v>166.02</v>
      </c>
    </row>
    <row r="275" spans="1:4" ht="23.25" x14ac:dyDescent="0.25">
      <c r="A275" s="45">
        <v>4003052</v>
      </c>
      <c r="B275" s="55" t="s">
        <v>21364</v>
      </c>
      <c r="C275" s="56" t="s">
        <v>19</v>
      </c>
      <c r="D275" s="57">
        <v>156.34</v>
      </c>
    </row>
    <row r="276" spans="1:4" ht="23.25" x14ac:dyDescent="0.25">
      <c r="A276" s="45">
        <v>4003053</v>
      </c>
      <c r="B276" s="55" t="s">
        <v>21365</v>
      </c>
      <c r="C276" s="56" t="s">
        <v>19</v>
      </c>
      <c r="D276" s="57">
        <v>218.11</v>
      </c>
    </row>
    <row r="277" spans="1:4" ht="23.25" x14ac:dyDescent="0.25">
      <c r="A277" s="45">
        <v>4003054</v>
      </c>
      <c r="B277" s="55" t="s">
        <v>21366</v>
      </c>
      <c r="C277" s="56" t="s">
        <v>19</v>
      </c>
      <c r="D277" s="57">
        <v>181.22</v>
      </c>
    </row>
    <row r="278" spans="1:4" ht="23.25" x14ac:dyDescent="0.25">
      <c r="A278" s="45">
        <v>4003055</v>
      </c>
      <c r="B278" s="55" t="s">
        <v>21367</v>
      </c>
      <c r="C278" s="56" t="s">
        <v>19</v>
      </c>
      <c r="D278" s="57">
        <v>335.31</v>
      </c>
    </row>
    <row r="279" spans="1:4" ht="23.25" x14ac:dyDescent="0.25">
      <c r="A279" s="45">
        <v>4003056</v>
      </c>
      <c r="B279" s="55" t="s">
        <v>21368</v>
      </c>
      <c r="C279" s="56" t="s">
        <v>19</v>
      </c>
      <c r="D279" s="57">
        <v>182.74</v>
      </c>
    </row>
    <row r="280" spans="1:4" ht="23.25" x14ac:dyDescent="0.25">
      <c r="A280" s="45">
        <v>4003057</v>
      </c>
      <c r="B280" s="55" t="s">
        <v>21369</v>
      </c>
      <c r="C280" s="56" t="s">
        <v>19</v>
      </c>
      <c r="D280" s="57">
        <v>199.32</v>
      </c>
    </row>
    <row r="281" spans="1:4" ht="23.25" x14ac:dyDescent="0.25">
      <c r="A281" s="45">
        <v>4003058</v>
      </c>
      <c r="B281" s="55" t="s">
        <v>21370</v>
      </c>
      <c r="C281" s="56" t="s">
        <v>19</v>
      </c>
      <c r="D281" s="57">
        <v>238.15</v>
      </c>
    </row>
    <row r="282" spans="1:4" ht="23.25" x14ac:dyDescent="0.25">
      <c r="A282" s="45">
        <v>4003059</v>
      </c>
      <c r="B282" s="55" t="s">
        <v>21371</v>
      </c>
      <c r="C282" s="56" t="s">
        <v>19</v>
      </c>
      <c r="D282" s="57">
        <v>345.96</v>
      </c>
    </row>
    <row r="283" spans="1:4" ht="23.25" x14ac:dyDescent="0.25">
      <c r="A283" s="45">
        <v>4003070</v>
      </c>
      <c r="B283" s="55" t="s">
        <v>21372</v>
      </c>
      <c r="C283" s="56" t="s">
        <v>19</v>
      </c>
      <c r="D283" s="57">
        <v>200.43</v>
      </c>
    </row>
    <row r="284" spans="1:4" ht="23.25" x14ac:dyDescent="0.25">
      <c r="A284" s="45">
        <v>4003071</v>
      </c>
      <c r="B284" s="55" t="s">
        <v>21373</v>
      </c>
      <c r="C284" s="56" t="s">
        <v>19</v>
      </c>
      <c r="D284" s="57">
        <v>134.72</v>
      </c>
    </row>
    <row r="285" spans="1:4" ht="23.25" x14ac:dyDescent="0.25">
      <c r="A285" s="45">
        <v>4003073</v>
      </c>
      <c r="B285" s="55" t="s">
        <v>21374</v>
      </c>
      <c r="C285" s="56" t="s">
        <v>19</v>
      </c>
      <c r="D285" s="57">
        <v>136.55000000000001</v>
      </c>
    </row>
    <row r="286" spans="1:4" x14ac:dyDescent="0.25">
      <c r="A286" s="45">
        <v>4003074</v>
      </c>
      <c r="B286" s="55" t="s">
        <v>21375</v>
      </c>
      <c r="C286" s="56" t="s">
        <v>19</v>
      </c>
      <c r="D286" s="57">
        <v>41.1</v>
      </c>
    </row>
    <row r="287" spans="1:4" x14ac:dyDescent="0.25">
      <c r="A287" s="45">
        <v>4003075</v>
      </c>
      <c r="B287" s="55" t="s">
        <v>21376</v>
      </c>
      <c r="C287" s="56" t="s">
        <v>19</v>
      </c>
      <c r="D287" s="57">
        <v>35.65</v>
      </c>
    </row>
    <row r="288" spans="1:4" x14ac:dyDescent="0.25">
      <c r="A288" s="45">
        <v>4050000</v>
      </c>
      <c r="B288" s="55" t="s">
        <v>21249</v>
      </c>
      <c r="C288" s="56" t="s">
        <v>21105</v>
      </c>
      <c r="D288" s="57" t="s">
        <v>21105</v>
      </c>
    </row>
    <row r="289" spans="1:4" x14ac:dyDescent="0.25">
      <c r="A289" s="45">
        <v>4050001</v>
      </c>
      <c r="B289" s="55" t="s">
        <v>21377</v>
      </c>
      <c r="C289" s="56" t="s">
        <v>15</v>
      </c>
      <c r="D289" s="57">
        <v>96.42</v>
      </c>
    </row>
    <row r="290" spans="1:4" x14ac:dyDescent="0.25">
      <c r="A290" s="45">
        <v>4050004</v>
      </c>
      <c r="B290" s="55" t="s">
        <v>21378</v>
      </c>
      <c r="C290" s="56" t="s">
        <v>15</v>
      </c>
      <c r="D290" s="57">
        <v>53.27</v>
      </c>
    </row>
    <row r="291" spans="1:4" x14ac:dyDescent="0.25">
      <c r="A291" s="45">
        <v>4050007</v>
      </c>
      <c r="B291" s="55" t="s">
        <v>21379</v>
      </c>
      <c r="C291" s="56" t="s">
        <v>15</v>
      </c>
      <c r="D291" s="57">
        <v>60.26</v>
      </c>
    </row>
    <row r="292" spans="1:4" x14ac:dyDescent="0.25">
      <c r="A292" s="45">
        <v>4050009</v>
      </c>
      <c r="B292" s="55" t="s">
        <v>21380</v>
      </c>
      <c r="C292" s="56" t="s">
        <v>15</v>
      </c>
      <c r="D292" s="57">
        <v>313.35000000000002</v>
      </c>
    </row>
    <row r="293" spans="1:4" x14ac:dyDescent="0.25">
      <c r="A293" s="45">
        <v>4050010</v>
      </c>
      <c r="B293" s="55" t="s">
        <v>21381</v>
      </c>
      <c r="C293" s="56" t="s">
        <v>19</v>
      </c>
      <c r="D293" s="57">
        <v>12.05</v>
      </c>
    </row>
    <row r="294" spans="1:4" ht="23.25" x14ac:dyDescent="0.25">
      <c r="A294" s="45">
        <v>4050015</v>
      </c>
      <c r="B294" s="55" t="s">
        <v>21382</v>
      </c>
      <c r="C294" s="56" t="s">
        <v>19</v>
      </c>
      <c r="D294" s="57">
        <v>9.64</v>
      </c>
    </row>
    <row r="295" spans="1:4" x14ac:dyDescent="0.25">
      <c r="A295" s="45">
        <v>4060000</v>
      </c>
      <c r="B295" s="55" t="s">
        <v>21383</v>
      </c>
      <c r="C295" s="56" t="s">
        <v>21105</v>
      </c>
      <c r="D295" s="57" t="s">
        <v>21105</v>
      </c>
    </row>
    <row r="296" spans="1:4" x14ac:dyDescent="0.25">
      <c r="A296" s="45">
        <v>4060005</v>
      </c>
      <c r="B296" s="55" t="s">
        <v>21384</v>
      </c>
      <c r="C296" s="56" t="s">
        <v>15</v>
      </c>
      <c r="D296" s="57">
        <v>156.68</v>
      </c>
    </row>
    <row r="297" spans="1:4" x14ac:dyDescent="0.25">
      <c r="A297" s="45">
        <v>4060007</v>
      </c>
      <c r="B297" s="55" t="s">
        <v>21385</v>
      </c>
      <c r="C297" s="56" t="s">
        <v>19</v>
      </c>
      <c r="D297" s="57">
        <v>24.1</v>
      </c>
    </row>
    <row r="298" spans="1:4" x14ac:dyDescent="0.25">
      <c r="A298" s="45">
        <v>4060010</v>
      </c>
      <c r="B298" s="55" t="s">
        <v>21386</v>
      </c>
      <c r="C298" s="56" t="s">
        <v>19</v>
      </c>
      <c r="D298" s="57">
        <v>24.1</v>
      </c>
    </row>
    <row r="299" spans="1:4" x14ac:dyDescent="0.25">
      <c r="A299" s="45">
        <v>4060015</v>
      </c>
      <c r="B299" s="55" t="s">
        <v>21387</v>
      </c>
      <c r="C299" s="56" t="s">
        <v>19</v>
      </c>
      <c r="D299" s="57">
        <v>11.96</v>
      </c>
    </row>
    <row r="300" spans="1:4" x14ac:dyDescent="0.25">
      <c r="A300" s="45">
        <v>4060016</v>
      </c>
      <c r="B300" s="55" t="s">
        <v>21388</v>
      </c>
      <c r="C300" s="56" t="s">
        <v>19</v>
      </c>
      <c r="D300" s="57">
        <v>23.92</v>
      </c>
    </row>
    <row r="301" spans="1:4" ht="23.25" x14ac:dyDescent="0.25">
      <c r="A301" s="45">
        <v>4060019</v>
      </c>
      <c r="B301" s="55" t="s">
        <v>21389</v>
      </c>
      <c r="C301" s="56" t="s">
        <v>19</v>
      </c>
      <c r="D301" s="57">
        <v>35.89</v>
      </c>
    </row>
    <row r="302" spans="1:4" x14ac:dyDescent="0.25">
      <c r="A302" s="45">
        <v>4070000</v>
      </c>
      <c r="B302" s="55" t="s">
        <v>21390</v>
      </c>
      <c r="C302" s="56" t="s">
        <v>21105</v>
      </c>
      <c r="D302" s="57" t="s">
        <v>21105</v>
      </c>
    </row>
    <row r="303" spans="1:4" x14ac:dyDescent="0.25">
      <c r="A303" s="45">
        <v>4070010</v>
      </c>
      <c r="B303" s="55" t="s">
        <v>21391</v>
      </c>
      <c r="C303" s="56" t="s">
        <v>19</v>
      </c>
      <c r="D303" s="57">
        <v>73.930000000000007</v>
      </c>
    </row>
    <row r="304" spans="1:4" ht="23.25" x14ac:dyDescent="0.25">
      <c r="A304" s="45">
        <v>4070015</v>
      </c>
      <c r="B304" s="55" t="s">
        <v>21392</v>
      </c>
      <c r="C304" s="56" t="s">
        <v>19</v>
      </c>
      <c r="D304" s="57">
        <v>22.48</v>
      </c>
    </row>
    <row r="305" spans="1:4" ht="23.25" x14ac:dyDescent="0.25">
      <c r="A305" s="45">
        <v>4070019</v>
      </c>
      <c r="B305" s="55" t="s">
        <v>21393</v>
      </c>
      <c r="C305" s="56" t="s">
        <v>19</v>
      </c>
      <c r="D305" s="57">
        <v>64.81</v>
      </c>
    </row>
    <row r="306" spans="1:4" x14ac:dyDescent="0.25">
      <c r="A306" s="58">
        <v>5000000</v>
      </c>
      <c r="B306" s="59" t="s">
        <v>21394</v>
      </c>
      <c r="C306" s="60"/>
      <c r="D306" s="61"/>
    </row>
    <row r="307" spans="1:4" x14ac:dyDescent="0.25">
      <c r="A307" s="45">
        <v>5001000</v>
      </c>
      <c r="B307" s="55" t="s">
        <v>21395</v>
      </c>
      <c r="C307" s="56" t="s">
        <v>21105</v>
      </c>
      <c r="D307" s="57" t="s">
        <v>21105</v>
      </c>
    </row>
    <row r="308" spans="1:4" ht="23.25" x14ac:dyDescent="0.25">
      <c r="A308" s="45">
        <v>5001001</v>
      </c>
      <c r="B308" s="55" t="s">
        <v>21396</v>
      </c>
      <c r="C308" s="56" t="s">
        <v>19</v>
      </c>
      <c r="D308" s="57">
        <v>62.07</v>
      </c>
    </row>
    <row r="309" spans="1:4" ht="23.25" x14ac:dyDescent="0.25">
      <c r="A309" s="45">
        <v>5001003</v>
      </c>
      <c r="B309" s="55" t="s">
        <v>21397</v>
      </c>
      <c r="C309" s="56" t="s">
        <v>19</v>
      </c>
      <c r="D309" s="57">
        <v>62.83</v>
      </c>
    </row>
    <row r="310" spans="1:4" ht="23.25" x14ac:dyDescent="0.25">
      <c r="A310" s="45">
        <v>5001030</v>
      </c>
      <c r="B310" s="55" t="s">
        <v>21398</v>
      </c>
      <c r="C310" s="56" t="s">
        <v>19</v>
      </c>
      <c r="D310" s="57">
        <v>76.22</v>
      </c>
    </row>
    <row r="311" spans="1:4" ht="23.25" x14ac:dyDescent="0.25">
      <c r="A311" s="45">
        <v>5001040</v>
      </c>
      <c r="B311" s="55" t="s">
        <v>21399</v>
      </c>
      <c r="C311" s="56" t="s">
        <v>19</v>
      </c>
      <c r="D311" s="57">
        <v>47.18</v>
      </c>
    </row>
    <row r="312" spans="1:4" ht="23.25" x14ac:dyDescent="0.25">
      <c r="A312" s="45">
        <v>5001043</v>
      </c>
      <c r="B312" s="55" t="s">
        <v>21400</v>
      </c>
      <c r="C312" s="56" t="s">
        <v>19</v>
      </c>
      <c r="D312" s="57">
        <v>19.02</v>
      </c>
    </row>
    <row r="313" spans="1:4" ht="23.25" x14ac:dyDescent="0.25">
      <c r="A313" s="45">
        <v>5001047</v>
      </c>
      <c r="B313" s="55" t="s">
        <v>21401</v>
      </c>
      <c r="C313" s="56" t="s">
        <v>19</v>
      </c>
      <c r="D313" s="57">
        <v>44.04</v>
      </c>
    </row>
    <row r="314" spans="1:4" x14ac:dyDescent="0.25">
      <c r="A314" s="45">
        <v>5002000</v>
      </c>
      <c r="B314" s="55" t="s">
        <v>21402</v>
      </c>
      <c r="C314" s="56" t="s">
        <v>21105</v>
      </c>
      <c r="D314" s="57" t="s">
        <v>21105</v>
      </c>
    </row>
    <row r="315" spans="1:4" ht="23.25" x14ac:dyDescent="0.25">
      <c r="A315" s="45">
        <v>5002002</v>
      </c>
      <c r="B315" s="55" t="s">
        <v>21403</v>
      </c>
      <c r="C315" s="56" t="s">
        <v>19</v>
      </c>
      <c r="D315" s="57">
        <v>121.58</v>
      </c>
    </row>
    <row r="316" spans="1:4" x14ac:dyDescent="0.25">
      <c r="A316" s="45">
        <v>5002030</v>
      </c>
      <c r="B316" s="55" t="s">
        <v>21404</v>
      </c>
      <c r="C316" s="56" t="s">
        <v>19</v>
      </c>
      <c r="D316" s="57">
        <v>78.739999999999995</v>
      </c>
    </row>
    <row r="317" spans="1:4" ht="23.25" x14ac:dyDescent="0.25">
      <c r="A317" s="45">
        <v>5002043</v>
      </c>
      <c r="B317" s="55" t="s">
        <v>21405</v>
      </c>
      <c r="C317" s="56" t="s">
        <v>19</v>
      </c>
      <c r="D317" s="57">
        <v>19.02</v>
      </c>
    </row>
    <row r="318" spans="1:4" ht="23.25" x14ac:dyDescent="0.25">
      <c r="A318" s="45">
        <v>5002044</v>
      </c>
      <c r="B318" s="55" t="s">
        <v>21406</v>
      </c>
      <c r="C318" s="56" t="s">
        <v>19</v>
      </c>
      <c r="D318" s="57">
        <v>195.63</v>
      </c>
    </row>
    <row r="319" spans="1:4" x14ac:dyDescent="0.25">
      <c r="A319" s="45">
        <v>5003000</v>
      </c>
      <c r="B319" s="55" t="s">
        <v>21407</v>
      </c>
      <c r="C319" s="56" t="s">
        <v>21105</v>
      </c>
      <c r="D319" s="57" t="s">
        <v>21105</v>
      </c>
    </row>
    <row r="320" spans="1:4" ht="23.25" x14ac:dyDescent="0.25">
      <c r="A320" s="45">
        <v>5003002</v>
      </c>
      <c r="B320" s="55" t="s">
        <v>21408</v>
      </c>
      <c r="C320" s="56" t="s">
        <v>19</v>
      </c>
      <c r="D320" s="57">
        <v>121.58</v>
      </c>
    </row>
    <row r="321" spans="1:4" ht="23.25" x14ac:dyDescent="0.25">
      <c r="A321" s="45">
        <v>5003008</v>
      </c>
      <c r="B321" s="55" t="s">
        <v>21409</v>
      </c>
      <c r="C321" s="56" t="s">
        <v>19</v>
      </c>
      <c r="D321" s="57">
        <v>138.72</v>
      </c>
    </row>
    <row r="322" spans="1:4" ht="23.25" x14ac:dyDescent="0.25">
      <c r="A322" s="45">
        <v>5003009</v>
      </c>
      <c r="B322" s="55" t="s">
        <v>21410</v>
      </c>
      <c r="C322" s="56" t="s">
        <v>19</v>
      </c>
      <c r="D322" s="57">
        <v>147.28</v>
      </c>
    </row>
    <row r="323" spans="1:4" x14ac:dyDescent="0.25">
      <c r="A323" s="45">
        <v>5003011</v>
      </c>
      <c r="B323" s="55" t="s">
        <v>21411</v>
      </c>
      <c r="C323" s="56" t="s">
        <v>19</v>
      </c>
      <c r="D323" s="57">
        <v>145.30000000000001</v>
      </c>
    </row>
    <row r="324" spans="1:4" ht="23.25" x14ac:dyDescent="0.25">
      <c r="A324" s="45">
        <v>5003012</v>
      </c>
      <c r="B324" s="55" t="s">
        <v>21412</v>
      </c>
      <c r="C324" s="56" t="s">
        <v>19</v>
      </c>
      <c r="D324" s="57">
        <v>113.6</v>
      </c>
    </row>
    <row r="325" spans="1:4" ht="23.25" x14ac:dyDescent="0.25">
      <c r="A325" s="45">
        <v>5003013</v>
      </c>
      <c r="B325" s="55" t="s">
        <v>21413</v>
      </c>
      <c r="C325" s="56" t="s">
        <v>19</v>
      </c>
      <c r="D325" s="57">
        <v>133.08000000000001</v>
      </c>
    </row>
    <row r="326" spans="1:4" ht="34.5" x14ac:dyDescent="0.25">
      <c r="A326" s="45">
        <v>5003017</v>
      </c>
      <c r="B326" s="55" t="s">
        <v>21414</v>
      </c>
      <c r="C326" s="56" t="s">
        <v>19</v>
      </c>
      <c r="D326" s="57">
        <v>137.83000000000001</v>
      </c>
    </row>
    <row r="327" spans="1:4" ht="23.25" x14ac:dyDescent="0.25">
      <c r="A327" s="45">
        <v>5003040</v>
      </c>
      <c r="B327" s="55" t="s">
        <v>21399</v>
      </c>
      <c r="C327" s="56" t="s">
        <v>19</v>
      </c>
      <c r="D327" s="57">
        <v>47.18</v>
      </c>
    </row>
    <row r="328" spans="1:4" ht="23.25" x14ac:dyDescent="0.25">
      <c r="A328" s="45">
        <v>5003043</v>
      </c>
      <c r="B328" s="55" t="s">
        <v>21405</v>
      </c>
      <c r="C328" s="56" t="s">
        <v>19</v>
      </c>
      <c r="D328" s="57">
        <v>19.02</v>
      </c>
    </row>
    <row r="329" spans="1:4" ht="23.25" x14ac:dyDescent="0.25">
      <c r="A329" s="45">
        <v>5003047</v>
      </c>
      <c r="B329" s="55" t="s">
        <v>21401</v>
      </c>
      <c r="C329" s="56" t="s">
        <v>19</v>
      </c>
      <c r="D329" s="57">
        <v>44.04</v>
      </c>
    </row>
    <row r="330" spans="1:4" x14ac:dyDescent="0.25">
      <c r="A330" s="45">
        <v>5003054</v>
      </c>
      <c r="B330" s="55" t="s">
        <v>21415</v>
      </c>
      <c r="C330" s="56" t="s">
        <v>15</v>
      </c>
      <c r="D330" s="57">
        <v>640.49</v>
      </c>
    </row>
    <row r="331" spans="1:4" x14ac:dyDescent="0.25">
      <c r="A331" s="45">
        <v>5003055</v>
      </c>
      <c r="B331" s="55" t="s">
        <v>21416</v>
      </c>
      <c r="C331" s="56" t="s">
        <v>19</v>
      </c>
      <c r="D331" s="57">
        <v>81.62</v>
      </c>
    </row>
    <row r="332" spans="1:4" x14ac:dyDescent="0.25">
      <c r="A332" s="45">
        <v>5003073</v>
      </c>
      <c r="B332" s="55" t="s">
        <v>21417</v>
      </c>
      <c r="C332" s="56" t="s">
        <v>19</v>
      </c>
      <c r="D332" s="57">
        <v>44.29</v>
      </c>
    </row>
    <row r="333" spans="1:4" x14ac:dyDescent="0.25">
      <c r="A333" s="45">
        <v>5004000</v>
      </c>
      <c r="B333" s="55" t="s">
        <v>21418</v>
      </c>
      <c r="C333" s="56" t="s">
        <v>21105</v>
      </c>
      <c r="D333" s="57" t="s">
        <v>21105</v>
      </c>
    </row>
    <row r="334" spans="1:4" x14ac:dyDescent="0.25">
      <c r="A334" s="45">
        <v>5004010</v>
      </c>
      <c r="B334" s="55" t="s">
        <v>21419</v>
      </c>
      <c r="C334" s="56" t="s">
        <v>21420</v>
      </c>
      <c r="D334" s="57">
        <v>92.57</v>
      </c>
    </row>
    <row r="335" spans="1:4" x14ac:dyDescent="0.25">
      <c r="A335" s="45">
        <v>5004030</v>
      </c>
      <c r="B335" s="55" t="s">
        <v>21421</v>
      </c>
      <c r="C335" s="56" t="s">
        <v>21420</v>
      </c>
      <c r="D335" s="57">
        <v>170.15</v>
      </c>
    </row>
    <row r="336" spans="1:4" ht="23.25" x14ac:dyDescent="0.25">
      <c r="A336" s="45">
        <v>5004050</v>
      </c>
      <c r="B336" s="55" t="s">
        <v>21422</v>
      </c>
      <c r="C336" s="56" t="s">
        <v>9</v>
      </c>
      <c r="D336" s="57">
        <v>555.55999999999995</v>
      </c>
    </row>
    <row r="337" spans="1:4" x14ac:dyDescent="0.25">
      <c r="A337" s="45">
        <v>5050000</v>
      </c>
      <c r="B337" s="55" t="s">
        <v>21249</v>
      </c>
      <c r="C337" s="56" t="s">
        <v>21105</v>
      </c>
      <c r="D337" s="57" t="s">
        <v>21105</v>
      </c>
    </row>
    <row r="338" spans="1:4" x14ac:dyDescent="0.25">
      <c r="A338" s="45">
        <v>5050001</v>
      </c>
      <c r="B338" s="55" t="s">
        <v>21423</v>
      </c>
      <c r="C338" s="56" t="s">
        <v>19</v>
      </c>
      <c r="D338" s="57">
        <v>12.05</v>
      </c>
    </row>
    <row r="339" spans="1:4" x14ac:dyDescent="0.25">
      <c r="A339" s="45">
        <v>5050002</v>
      </c>
      <c r="B339" s="55" t="s">
        <v>21424</v>
      </c>
      <c r="C339" s="56" t="s">
        <v>19</v>
      </c>
      <c r="D339" s="57">
        <v>4.82</v>
      </c>
    </row>
    <row r="340" spans="1:4" x14ac:dyDescent="0.25">
      <c r="A340" s="45">
        <v>5050005</v>
      </c>
      <c r="B340" s="55" t="s">
        <v>21425</v>
      </c>
      <c r="C340" s="56" t="s">
        <v>19</v>
      </c>
      <c r="D340" s="57">
        <v>2.41</v>
      </c>
    </row>
    <row r="341" spans="1:4" ht="23.25" x14ac:dyDescent="0.25">
      <c r="A341" s="45">
        <v>5050010</v>
      </c>
      <c r="B341" s="55" t="s">
        <v>21426</v>
      </c>
      <c r="C341" s="56" t="s">
        <v>19</v>
      </c>
      <c r="D341" s="57">
        <v>7.23</v>
      </c>
    </row>
    <row r="342" spans="1:4" ht="23.25" x14ac:dyDescent="0.25">
      <c r="A342" s="45">
        <v>5050012</v>
      </c>
      <c r="B342" s="55" t="s">
        <v>21427</v>
      </c>
      <c r="C342" s="56" t="s">
        <v>19</v>
      </c>
      <c r="D342" s="57">
        <v>14.46</v>
      </c>
    </row>
    <row r="343" spans="1:4" x14ac:dyDescent="0.25">
      <c r="A343" s="45">
        <v>5050015</v>
      </c>
      <c r="B343" s="55" t="s">
        <v>21428</v>
      </c>
      <c r="C343" s="56" t="s">
        <v>19</v>
      </c>
      <c r="D343" s="57">
        <v>12.05</v>
      </c>
    </row>
    <row r="344" spans="1:4" x14ac:dyDescent="0.25">
      <c r="A344" s="45">
        <v>5060000</v>
      </c>
      <c r="B344" s="55" t="s">
        <v>21383</v>
      </c>
      <c r="C344" s="56" t="s">
        <v>21105</v>
      </c>
      <c r="D344" s="57" t="s">
        <v>21105</v>
      </c>
    </row>
    <row r="345" spans="1:4" x14ac:dyDescent="0.25">
      <c r="A345" s="45">
        <v>5060005</v>
      </c>
      <c r="B345" s="55" t="s">
        <v>21429</v>
      </c>
      <c r="C345" s="56" t="s">
        <v>19</v>
      </c>
      <c r="D345" s="57">
        <v>7.23</v>
      </c>
    </row>
    <row r="346" spans="1:4" x14ac:dyDescent="0.25">
      <c r="A346" s="45">
        <v>5060006</v>
      </c>
      <c r="B346" s="55" t="s">
        <v>21430</v>
      </c>
      <c r="C346" s="56" t="s">
        <v>15</v>
      </c>
      <c r="D346" s="57">
        <v>48.21</v>
      </c>
    </row>
    <row r="347" spans="1:4" x14ac:dyDescent="0.25">
      <c r="A347" s="45">
        <v>5070000</v>
      </c>
      <c r="B347" s="55" t="s">
        <v>21383</v>
      </c>
      <c r="C347" s="56" t="s">
        <v>21105</v>
      </c>
      <c r="D347" s="57" t="s">
        <v>21105</v>
      </c>
    </row>
    <row r="348" spans="1:4" x14ac:dyDescent="0.25">
      <c r="A348" s="45">
        <v>5070006</v>
      </c>
      <c r="B348" s="55" t="s">
        <v>21431</v>
      </c>
      <c r="C348" s="56" t="s">
        <v>15</v>
      </c>
      <c r="D348" s="57">
        <v>108.47</v>
      </c>
    </row>
    <row r="349" spans="1:4" x14ac:dyDescent="0.25">
      <c r="A349" s="45">
        <v>5080000</v>
      </c>
      <c r="B349" s="55" t="s">
        <v>21432</v>
      </c>
      <c r="C349" s="56" t="s">
        <v>21105</v>
      </c>
      <c r="D349" s="57" t="s">
        <v>21105</v>
      </c>
    </row>
    <row r="350" spans="1:4" x14ac:dyDescent="0.25">
      <c r="A350" s="45">
        <v>5090000</v>
      </c>
      <c r="B350" s="55" t="s">
        <v>21433</v>
      </c>
      <c r="C350" s="56" t="s">
        <v>21105</v>
      </c>
      <c r="D350" s="57" t="s">
        <v>21105</v>
      </c>
    </row>
    <row r="351" spans="1:4" x14ac:dyDescent="0.25">
      <c r="A351" s="58">
        <v>6000000</v>
      </c>
      <c r="B351" s="59" t="s">
        <v>21434</v>
      </c>
      <c r="C351" s="60"/>
      <c r="D351" s="61"/>
    </row>
    <row r="352" spans="1:4" x14ac:dyDescent="0.25">
      <c r="A352" s="45">
        <v>6001000</v>
      </c>
      <c r="B352" s="55" t="s">
        <v>21435</v>
      </c>
      <c r="C352" s="56" t="s">
        <v>21105</v>
      </c>
      <c r="D352" s="57" t="s">
        <v>21105</v>
      </c>
    </row>
    <row r="353" spans="1:4" ht="23.25" x14ac:dyDescent="0.25">
      <c r="A353" s="45">
        <v>6001010</v>
      </c>
      <c r="B353" s="55" t="s">
        <v>21436</v>
      </c>
      <c r="C353" s="56" t="s">
        <v>19</v>
      </c>
      <c r="D353" s="57">
        <v>69.47</v>
      </c>
    </row>
    <row r="354" spans="1:4" ht="23.25" x14ac:dyDescent="0.25">
      <c r="A354" s="45">
        <v>6001013</v>
      </c>
      <c r="B354" s="55" t="s">
        <v>21437</v>
      </c>
      <c r="C354" s="56" t="s">
        <v>19</v>
      </c>
      <c r="D354" s="57">
        <v>245.12</v>
      </c>
    </row>
    <row r="355" spans="1:4" ht="23.25" x14ac:dyDescent="0.25">
      <c r="A355" s="45">
        <v>6001015</v>
      </c>
      <c r="B355" s="55" t="s">
        <v>21438</v>
      </c>
      <c r="C355" s="56" t="s">
        <v>19</v>
      </c>
      <c r="D355" s="57">
        <v>156.29</v>
      </c>
    </row>
    <row r="356" spans="1:4" ht="23.25" x14ac:dyDescent="0.25">
      <c r="A356" s="45">
        <v>6001016</v>
      </c>
      <c r="B356" s="55" t="s">
        <v>21439</v>
      </c>
      <c r="C356" s="56" t="s">
        <v>19</v>
      </c>
      <c r="D356" s="57">
        <v>172.17</v>
      </c>
    </row>
    <row r="357" spans="1:4" ht="23.25" x14ac:dyDescent="0.25">
      <c r="A357" s="45">
        <v>6001017</v>
      </c>
      <c r="B357" s="55" t="s">
        <v>21440</v>
      </c>
      <c r="C357" s="56" t="s">
        <v>19</v>
      </c>
      <c r="D357" s="57">
        <v>203.46</v>
      </c>
    </row>
    <row r="358" spans="1:4" ht="23.25" x14ac:dyDescent="0.25">
      <c r="A358" s="45">
        <v>6001018</v>
      </c>
      <c r="B358" s="55" t="s">
        <v>21441</v>
      </c>
      <c r="C358" s="56" t="s">
        <v>19</v>
      </c>
      <c r="D358" s="57">
        <v>241.67</v>
      </c>
    </row>
    <row r="359" spans="1:4" x14ac:dyDescent="0.25">
      <c r="A359" s="45">
        <v>6001030</v>
      </c>
      <c r="B359" s="55" t="s">
        <v>21442</v>
      </c>
      <c r="C359" s="56" t="s">
        <v>18</v>
      </c>
      <c r="D359" s="57">
        <v>15.05</v>
      </c>
    </row>
    <row r="360" spans="1:4" x14ac:dyDescent="0.25">
      <c r="A360" s="45">
        <v>6001031</v>
      </c>
      <c r="B360" s="55" t="s">
        <v>21443</v>
      </c>
      <c r="C360" s="56" t="s">
        <v>18</v>
      </c>
      <c r="D360" s="57">
        <v>3.31</v>
      </c>
    </row>
    <row r="361" spans="1:4" x14ac:dyDescent="0.25">
      <c r="A361" s="45">
        <v>6002000</v>
      </c>
      <c r="B361" s="55" t="s">
        <v>21444</v>
      </c>
      <c r="C361" s="56" t="s">
        <v>21105</v>
      </c>
      <c r="D361" s="57" t="s">
        <v>21105</v>
      </c>
    </row>
    <row r="362" spans="1:4" x14ac:dyDescent="0.25">
      <c r="A362" s="45">
        <v>6002003</v>
      </c>
      <c r="B362" s="55" t="s">
        <v>21445</v>
      </c>
      <c r="C362" s="56" t="s">
        <v>19</v>
      </c>
      <c r="D362" s="57">
        <v>171.92</v>
      </c>
    </row>
    <row r="363" spans="1:4" x14ac:dyDescent="0.25">
      <c r="A363" s="45">
        <v>6002004</v>
      </c>
      <c r="B363" s="55" t="s">
        <v>21446</v>
      </c>
      <c r="C363" s="56" t="s">
        <v>19</v>
      </c>
      <c r="D363" s="57">
        <v>161.1</v>
      </c>
    </row>
    <row r="364" spans="1:4" x14ac:dyDescent="0.25">
      <c r="A364" s="45">
        <v>6002005</v>
      </c>
      <c r="B364" s="55" t="s">
        <v>21447</v>
      </c>
      <c r="C364" s="56" t="s">
        <v>19</v>
      </c>
      <c r="D364" s="57">
        <v>103.83</v>
      </c>
    </row>
    <row r="365" spans="1:4" x14ac:dyDescent="0.25">
      <c r="A365" s="45">
        <v>6002021</v>
      </c>
      <c r="B365" s="55" t="s">
        <v>21448</v>
      </c>
      <c r="C365" s="56" t="s">
        <v>19</v>
      </c>
      <c r="D365" s="57">
        <v>43.87</v>
      </c>
    </row>
    <row r="366" spans="1:4" x14ac:dyDescent="0.25">
      <c r="A366" s="45">
        <v>6002022</v>
      </c>
      <c r="B366" s="55" t="s">
        <v>21449</v>
      </c>
      <c r="C366" s="56" t="s">
        <v>19</v>
      </c>
      <c r="D366" s="57">
        <v>69.37</v>
      </c>
    </row>
    <row r="367" spans="1:4" ht="23.25" x14ac:dyDescent="0.25">
      <c r="A367" s="45">
        <v>6002023</v>
      </c>
      <c r="B367" s="55" t="s">
        <v>21450</v>
      </c>
      <c r="C367" s="56" t="s">
        <v>19</v>
      </c>
      <c r="D367" s="57">
        <v>152.1</v>
      </c>
    </row>
    <row r="368" spans="1:4" ht="23.25" x14ac:dyDescent="0.25">
      <c r="A368" s="45">
        <v>6002025</v>
      </c>
      <c r="B368" s="55" t="s">
        <v>21451</v>
      </c>
      <c r="C368" s="56" t="s">
        <v>19</v>
      </c>
      <c r="D368" s="57">
        <v>136.91</v>
      </c>
    </row>
    <row r="369" spans="1:4" ht="34.5" x14ac:dyDescent="0.25">
      <c r="A369" s="45">
        <v>6002043</v>
      </c>
      <c r="B369" s="55" t="s">
        <v>21452</v>
      </c>
      <c r="C369" s="56" t="s">
        <v>19</v>
      </c>
      <c r="D369" s="57">
        <v>309.77</v>
      </c>
    </row>
    <row r="370" spans="1:4" ht="23.25" x14ac:dyDescent="0.25">
      <c r="A370" s="45">
        <v>6002044</v>
      </c>
      <c r="B370" s="55" t="s">
        <v>21453</v>
      </c>
      <c r="C370" s="56" t="s">
        <v>19</v>
      </c>
      <c r="D370" s="57">
        <v>84.29</v>
      </c>
    </row>
    <row r="371" spans="1:4" ht="23.25" x14ac:dyDescent="0.25">
      <c r="A371" s="45">
        <v>6002045</v>
      </c>
      <c r="B371" s="55" t="s">
        <v>21454</v>
      </c>
      <c r="C371" s="56" t="s">
        <v>19</v>
      </c>
      <c r="D371" s="57">
        <v>88.01</v>
      </c>
    </row>
    <row r="372" spans="1:4" ht="23.25" x14ac:dyDescent="0.25">
      <c r="A372" s="45">
        <v>6002046</v>
      </c>
      <c r="B372" s="55" t="s">
        <v>21455</v>
      </c>
      <c r="C372" s="56" t="s">
        <v>19</v>
      </c>
      <c r="D372" s="57">
        <v>190.31</v>
      </c>
    </row>
    <row r="373" spans="1:4" ht="23.25" x14ac:dyDescent="0.25">
      <c r="A373" s="45">
        <v>6002047</v>
      </c>
      <c r="B373" s="55" t="s">
        <v>21456</v>
      </c>
      <c r="C373" s="56" t="s">
        <v>19</v>
      </c>
      <c r="D373" s="57">
        <v>105.52</v>
      </c>
    </row>
    <row r="374" spans="1:4" ht="23.25" x14ac:dyDescent="0.25">
      <c r="A374" s="45">
        <v>6002048</v>
      </c>
      <c r="B374" s="55" t="s">
        <v>21457</v>
      </c>
      <c r="C374" s="56" t="s">
        <v>19</v>
      </c>
      <c r="D374" s="57">
        <v>73.38</v>
      </c>
    </row>
    <row r="375" spans="1:4" ht="23.25" x14ac:dyDescent="0.25">
      <c r="A375" s="45">
        <v>6002049</v>
      </c>
      <c r="B375" s="55" t="s">
        <v>21458</v>
      </c>
      <c r="C375" s="56" t="s">
        <v>19</v>
      </c>
      <c r="D375" s="57">
        <v>218.65</v>
      </c>
    </row>
    <row r="376" spans="1:4" ht="23.25" x14ac:dyDescent="0.25">
      <c r="A376" s="45">
        <v>6002050</v>
      </c>
      <c r="B376" s="55" t="s">
        <v>21459</v>
      </c>
      <c r="C376" s="56" t="s">
        <v>19</v>
      </c>
      <c r="D376" s="57">
        <v>558.15</v>
      </c>
    </row>
    <row r="377" spans="1:4" ht="23.25" x14ac:dyDescent="0.25">
      <c r="A377" s="45">
        <v>6002051</v>
      </c>
      <c r="B377" s="55" t="s">
        <v>21460</v>
      </c>
      <c r="C377" s="56" t="s">
        <v>9</v>
      </c>
      <c r="D377" s="57">
        <v>38.979999999999997</v>
      </c>
    </row>
    <row r="378" spans="1:4" ht="23.25" x14ac:dyDescent="0.25">
      <c r="A378" s="45">
        <v>6002055</v>
      </c>
      <c r="B378" s="55" t="s">
        <v>21461</v>
      </c>
      <c r="C378" s="56" t="s">
        <v>9</v>
      </c>
      <c r="D378" s="57">
        <v>78.86</v>
      </c>
    </row>
    <row r="379" spans="1:4" ht="23.25" x14ac:dyDescent="0.25">
      <c r="A379" s="45">
        <v>6002056</v>
      </c>
      <c r="B379" s="55" t="s">
        <v>21462</v>
      </c>
      <c r="C379" s="56" t="s">
        <v>9</v>
      </c>
      <c r="D379" s="57">
        <v>98.96</v>
      </c>
    </row>
    <row r="380" spans="1:4" ht="23.25" x14ac:dyDescent="0.25">
      <c r="A380" s="45">
        <v>6002057</v>
      </c>
      <c r="B380" s="55" t="s">
        <v>21463</v>
      </c>
      <c r="C380" s="56" t="s">
        <v>9</v>
      </c>
      <c r="D380" s="57">
        <v>437.45</v>
      </c>
    </row>
    <row r="381" spans="1:4" x14ac:dyDescent="0.25">
      <c r="A381" s="45">
        <v>6002090</v>
      </c>
      <c r="B381" s="55" t="s">
        <v>21464</v>
      </c>
      <c r="C381" s="56" t="s">
        <v>9</v>
      </c>
      <c r="D381" s="57">
        <v>117.64</v>
      </c>
    </row>
    <row r="382" spans="1:4" x14ac:dyDescent="0.25">
      <c r="A382" s="45">
        <v>6002091</v>
      </c>
      <c r="B382" s="55" t="s">
        <v>21465</v>
      </c>
      <c r="C382" s="56" t="s">
        <v>9</v>
      </c>
      <c r="D382" s="57">
        <v>117.36</v>
      </c>
    </row>
    <row r="383" spans="1:4" x14ac:dyDescent="0.25">
      <c r="A383" s="45">
        <v>6002092</v>
      </c>
      <c r="B383" s="55" t="s">
        <v>21466</v>
      </c>
      <c r="C383" s="56" t="s">
        <v>9</v>
      </c>
      <c r="D383" s="57">
        <v>125.88</v>
      </c>
    </row>
    <row r="384" spans="1:4" x14ac:dyDescent="0.25">
      <c r="A384" s="45">
        <v>6002093</v>
      </c>
      <c r="B384" s="55" t="s">
        <v>21467</v>
      </c>
      <c r="C384" s="56" t="s">
        <v>9</v>
      </c>
      <c r="D384" s="57">
        <v>124.76</v>
      </c>
    </row>
    <row r="385" spans="1:4" ht="23.25" x14ac:dyDescent="0.25">
      <c r="A385" s="45">
        <v>6002094</v>
      </c>
      <c r="B385" s="55" t="s">
        <v>21468</v>
      </c>
      <c r="C385" s="56" t="s">
        <v>9</v>
      </c>
      <c r="D385" s="57">
        <v>77.739999999999995</v>
      </c>
    </row>
    <row r="386" spans="1:4" ht="23.25" x14ac:dyDescent="0.25">
      <c r="A386" s="45">
        <v>6002095</v>
      </c>
      <c r="B386" s="55" t="s">
        <v>21469</v>
      </c>
      <c r="C386" s="56" t="s">
        <v>9</v>
      </c>
      <c r="D386" s="57">
        <v>74</v>
      </c>
    </row>
    <row r="387" spans="1:4" ht="23.25" x14ac:dyDescent="0.25">
      <c r="A387" s="45">
        <v>6002096</v>
      </c>
      <c r="B387" s="55" t="s">
        <v>21470</v>
      </c>
      <c r="C387" s="56" t="s">
        <v>9</v>
      </c>
      <c r="D387" s="57">
        <v>95.7</v>
      </c>
    </row>
    <row r="388" spans="1:4" ht="23.25" x14ac:dyDescent="0.25">
      <c r="A388" s="45">
        <v>6002097</v>
      </c>
      <c r="B388" s="55" t="s">
        <v>21471</v>
      </c>
      <c r="C388" s="56" t="s">
        <v>9</v>
      </c>
      <c r="D388" s="57">
        <v>80.34</v>
      </c>
    </row>
    <row r="389" spans="1:4" x14ac:dyDescent="0.25">
      <c r="A389" s="45">
        <v>6002099</v>
      </c>
      <c r="B389" s="55" t="s">
        <v>21472</v>
      </c>
      <c r="C389" s="56" t="s">
        <v>19</v>
      </c>
      <c r="D389" s="57">
        <v>13.53</v>
      </c>
    </row>
    <row r="390" spans="1:4" x14ac:dyDescent="0.25">
      <c r="A390" s="45">
        <v>6003000</v>
      </c>
      <c r="B390" s="55" t="s">
        <v>21473</v>
      </c>
      <c r="C390" s="56" t="s">
        <v>21105</v>
      </c>
      <c r="D390" s="57" t="s">
        <v>21105</v>
      </c>
    </row>
    <row r="391" spans="1:4" x14ac:dyDescent="0.25">
      <c r="A391" s="45">
        <v>6003098</v>
      </c>
      <c r="B391" s="55" t="s">
        <v>21474</v>
      </c>
      <c r="C391" s="56" t="s">
        <v>19</v>
      </c>
      <c r="D391" s="57">
        <v>841.31</v>
      </c>
    </row>
    <row r="392" spans="1:4" x14ac:dyDescent="0.25">
      <c r="A392" s="45">
        <v>6050000</v>
      </c>
      <c r="B392" s="55" t="s">
        <v>21249</v>
      </c>
      <c r="C392" s="56" t="s">
        <v>21105</v>
      </c>
      <c r="D392" s="57" t="s">
        <v>21105</v>
      </c>
    </row>
    <row r="393" spans="1:4" x14ac:dyDescent="0.25">
      <c r="A393" s="45">
        <v>6050020</v>
      </c>
      <c r="B393" s="55" t="s">
        <v>21475</v>
      </c>
      <c r="C393" s="56" t="s">
        <v>19</v>
      </c>
      <c r="D393" s="57">
        <v>14.46</v>
      </c>
    </row>
    <row r="394" spans="1:4" ht="23.25" x14ac:dyDescent="0.25">
      <c r="A394" s="45">
        <v>6050025</v>
      </c>
      <c r="B394" s="55" t="s">
        <v>21476</v>
      </c>
      <c r="C394" s="56" t="s">
        <v>19</v>
      </c>
      <c r="D394" s="57">
        <v>6.03</v>
      </c>
    </row>
    <row r="395" spans="1:4" x14ac:dyDescent="0.25">
      <c r="A395" s="45">
        <v>6060000</v>
      </c>
      <c r="B395" s="55" t="s">
        <v>21383</v>
      </c>
      <c r="C395" s="56" t="s">
        <v>21105</v>
      </c>
      <c r="D395" s="57" t="s">
        <v>21105</v>
      </c>
    </row>
    <row r="396" spans="1:4" ht="23.25" x14ac:dyDescent="0.25">
      <c r="A396" s="45">
        <v>6060003</v>
      </c>
      <c r="B396" s="55" t="s">
        <v>21477</v>
      </c>
      <c r="C396" s="56" t="s">
        <v>19</v>
      </c>
      <c r="D396" s="57">
        <v>16.2</v>
      </c>
    </row>
    <row r="397" spans="1:4" ht="23.25" x14ac:dyDescent="0.25">
      <c r="A397" s="45">
        <v>6060004</v>
      </c>
      <c r="B397" s="55" t="s">
        <v>21478</v>
      </c>
      <c r="C397" s="56" t="s">
        <v>19</v>
      </c>
      <c r="D397" s="57">
        <v>10.8</v>
      </c>
    </row>
    <row r="398" spans="1:4" ht="23.25" x14ac:dyDescent="0.25">
      <c r="A398" s="45">
        <v>6060005</v>
      </c>
      <c r="B398" s="55" t="s">
        <v>21479</v>
      </c>
      <c r="C398" s="56" t="s">
        <v>19</v>
      </c>
      <c r="D398" s="57">
        <v>27</v>
      </c>
    </row>
    <row r="399" spans="1:4" ht="23.25" x14ac:dyDescent="0.25">
      <c r="A399" s="45">
        <v>6060006</v>
      </c>
      <c r="B399" s="55" t="s">
        <v>21480</v>
      </c>
      <c r="C399" s="56" t="s">
        <v>19</v>
      </c>
      <c r="D399" s="57">
        <v>21.6</v>
      </c>
    </row>
    <row r="400" spans="1:4" x14ac:dyDescent="0.25">
      <c r="A400" s="45">
        <v>6060008</v>
      </c>
      <c r="B400" s="55" t="s">
        <v>21481</v>
      </c>
      <c r="C400" s="56" t="s">
        <v>18</v>
      </c>
      <c r="D400" s="57">
        <v>2.3199999999999998</v>
      </c>
    </row>
    <row r="401" spans="1:4" x14ac:dyDescent="0.25">
      <c r="A401" s="45">
        <v>6060010</v>
      </c>
      <c r="B401" s="55" t="s">
        <v>21482</v>
      </c>
      <c r="C401" s="56" t="s">
        <v>9</v>
      </c>
      <c r="D401" s="57">
        <v>0.54</v>
      </c>
    </row>
    <row r="402" spans="1:4" x14ac:dyDescent="0.25">
      <c r="A402" s="45">
        <v>6060011</v>
      </c>
      <c r="B402" s="55" t="s">
        <v>21483</v>
      </c>
      <c r="C402" s="56" t="s">
        <v>9</v>
      </c>
      <c r="D402" s="57">
        <v>3.24</v>
      </c>
    </row>
    <row r="403" spans="1:4" x14ac:dyDescent="0.25">
      <c r="A403" s="45">
        <v>6060012</v>
      </c>
      <c r="B403" s="55" t="s">
        <v>21484</v>
      </c>
      <c r="C403" s="56" t="s">
        <v>9</v>
      </c>
      <c r="D403" s="57">
        <v>5.4</v>
      </c>
    </row>
    <row r="404" spans="1:4" x14ac:dyDescent="0.25">
      <c r="A404" s="45">
        <v>6060015</v>
      </c>
      <c r="B404" s="55" t="s">
        <v>21485</v>
      </c>
      <c r="C404" s="56" t="s">
        <v>96</v>
      </c>
      <c r="D404" s="57">
        <v>8.1</v>
      </c>
    </row>
    <row r="405" spans="1:4" x14ac:dyDescent="0.25">
      <c r="A405" s="45">
        <v>6060020</v>
      </c>
      <c r="B405" s="55" t="s">
        <v>21486</v>
      </c>
      <c r="C405" s="56" t="s">
        <v>19</v>
      </c>
      <c r="D405" s="57">
        <v>12.05</v>
      </c>
    </row>
    <row r="406" spans="1:4" x14ac:dyDescent="0.25">
      <c r="A406" s="45">
        <v>6060021</v>
      </c>
      <c r="B406" s="55" t="s">
        <v>21487</v>
      </c>
      <c r="C406" s="56" t="s">
        <v>19</v>
      </c>
      <c r="D406" s="57">
        <v>21.69</v>
      </c>
    </row>
    <row r="407" spans="1:4" x14ac:dyDescent="0.25">
      <c r="A407" s="45">
        <v>6060022</v>
      </c>
      <c r="B407" s="55" t="s">
        <v>21488</v>
      </c>
      <c r="C407" s="56" t="s">
        <v>19</v>
      </c>
      <c r="D407" s="57">
        <v>16.87</v>
      </c>
    </row>
    <row r="408" spans="1:4" ht="23.25" x14ac:dyDescent="0.25">
      <c r="A408" s="45">
        <v>6060025</v>
      </c>
      <c r="B408" s="55" t="s">
        <v>21489</v>
      </c>
      <c r="C408" s="56" t="s">
        <v>19</v>
      </c>
      <c r="D408" s="57">
        <v>8.44</v>
      </c>
    </row>
    <row r="409" spans="1:4" ht="23.25" x14ac:dyDescent="0.25">
      <c r="A409" s="45">
        <v>6060028</v>
      </c>
      <c r="B409" s="55" t="s">
        <v>21490</v>
      </c>
      <c r="C409" s="56" t="s">
        <v>19</v>
      </c>
      <c r="D409" s="57">
        <v>7.23</v>
      </c>
    </row>
    <row r="410" spans="1:4" ht="23.25" x14ac:dyDescent="0.25">
      <c r="A410" s="45">
        <v>6060029</v>
      </c>
      <c r="B410" s="55" t="s">
        <v>21491</v>
      </c>
      <c r="C410" s="56" t="s">
        <v>19</v>
      </c>
      <c r="D410" s="57">
        <v>7.23</v>
      </c>
    </row>
    <row r="411" spans="1:4" x14ac:dyDescent="0.25">
      <c r="A411" s="45">
        <v>6060040</v>
      </c>
      <c r="B411" s="55" t="s">
        <v>21492</v>
      </c>
      <c r="C411" s="56" t="s">
        <v>9</v>
      </c>
      <c r="D411" s="57">
        <v>7.23</v>
      </c>
    </row>
    <row r="412" spans="1:4" ht="23.25" x14ac:dyDescent="0.25">
      <c r="A412" s="45">
        <v>6060090</v>
      </c>
      <c r="B412" s="55" t="s">
        <v>21493</v>
      </c>
      <c r="C412" s="56" t="s">
        <v>9</v>
      </c>
      <c r="D412" s="57">
        <v>4.82</v>
      </c>
    </row>
    <row r="413" spans="1:4" x14ac:dyDescent="0.25">
      <c r="A413" s="45">
        <v>6070000</v>
      </c>
      <c r="B413" s="55" t="s">
        <v>21390</v>
      </c>
      <c r="C413" s="56" t="s">
        <v>21105</v>
      </c>
      <c r="D413" s="57" t="s">
        <v>21105</v>
      </c>
    </row>
    <row r="414" spans="1:4" x14ac:dyDescent="0.25">
      <c r="A414" s="45">
        <v>6070010</v>
      </c>
      <c r="B414" s="55" t="s">
        <v>21494</v>
      </c>
      <c r="C414" s="56" t="s">
        <v>9</v>
      </c>
      <c r="D414" s="57">
        <v>2.71</v>
      </c>
    </row>
    <row r="415" spans="1:4" x14ac:dyDescent="0.25">
      <c r="A415" s="45">
        <v>6070011</v>
      </c>
      <c r="B415" s="55" t="s">
        <v>21495</v>
      </c>
      <c r="C415" s="56" t="s">
        <v>9</v>
      </c>
      <c r="D415" s="57">
        <v>8.2100000000000009</v>
      </c>
    </row>
    <row r="416" spans="1:4" x14ac:dyDescent="0.25">
      <c r="A416" s="45">
        <v>6070012</v>
      </c>
      <c r="B416" s="55" t="s">
        <v>21496</v>
      </c>
      <c r="C416" s="56" t="s">
        <v>9</v>
      </c>
      <c r="D416" s="57">
        <v>21.88</v>
      </c>
    </row>
    <row r="417" spans="1:4" x14ac:dyDescent="0.25">
      <c r="A417" s="45">
        <v>6070015</v>
      </c>
      <c r="B417" s="55" t="s">
        <v>21497</v>
      </c>
      <c r="C417" s="56" t="s">
        <v>96</v>
      </c>
      <c r="D417" s="57">
        <v>16.2</v>
      </c>
    </row>
    <row r="418" spans="1:4" x14ac:dyDescent="0.25">
      <c r="A418" s="45">
        <v>6070020</v>
      </c>
      <c r="B418" s="55" t="s">
        <v>21498</v>
      </c>
      <c r="C418" s="56" t="s">
        <v>19</v>
      </c>
      <c r="D418" s="57">
        <v>38.89</v>
      </c>
    </row>
    <row r="419" spans="1:4" x14ac:dyDescent="0.25">
      <c r="A419" s="45">
        <v>6070021</v>
      </c>
      <c r="B419" s="55" t="s">
        <v>21499</v>
      </c>
      <c r="C419" s="56" t="s">
        <v>19</v>
      </c>
      <c r="D419" s="57">
        <v>93.99</v>
      </c>
    </row>
    <row r="420" spans="1:4" x14ac:dyDescent="0.25">
      <c r="A420" s="45">
        <v>6070022</v>
      </c>
      <c r="B420" s="55" t="s">
        <v>21500</v>
      </c>
      <c r="C420" s="56" t="s">
        <v>19</v>
      </c>
      <c r="D420" s="57">
        <v>60.48</v>
      </c>
    </row>
    <row r="421" spans="1:4" ht="23.25" x14ac:dyDescent="0.25">
      <c r="A421" s="45">
        <v>6070025</v>
      </c>
      <c r="B421" s="55" t="s">
        <v>21501</v>
      </c>
      <c r="C421" s="56" t="s">
        <v>19</v>
      </c>
      <c r="D421" s="57">
        <v>16.190000000000001</v>
      </c>
    </row>
    <row r="422" spans="1:4" ht="23.25" x14ac:dyDescent="0.25">
      <c r="A422" s="45">
        <v>6070028</v>
      </c>
      <c r="B422" s="55" t="s">
        <v>21502</v>
      </c>
      <c r="C422" s="56" t="s">
        <v>19</v>
      </c>
      <c r="D422" s="57">
        <v>16.22</v>
      </c>
    </row>
    <row r="423" spans="1:4" ht="23.25" x14ac:dyDescent="0.25">
      <c r="A423" s="45">
        <v>6070029</v>
      </c>
      <c r="B423" s="55" t="s">
        <v>21503</v>
      </c>
      <c r="C423" s="56" t="s">
        <v>19</v>
      </c>
      <c r="D423" s="57">
        <v>16.14</v>
      </c>
    </row>
    <row r="424" spans="1:4" x14ac:dyDescent="0.25">
      <c r="A424" s="45">
        <v>6070040</v>
      </c>
      <c r="B424" s="55" t="s">
        <v>21504</v>
      </c>
      <c r="C424" s="56" t="s">
        <v>9</v>
      </c>
      <c r="D424" s="57">
        <v>28.27</v>
      </c>
    </row>
    <row r="425" spans="1:4" ht="23.25" x14ac:dyDescent="0.25">
      <c r="A425" s="45">
        <v>6070090</v>
      </c>
      <c r="B425" s="55" t="s">
        <v>21505</v>
      </c>
      <c r="C425" s="56" t="s">
        <v>9</v>
      </c>
      <c r="D425" s="57">
        <v>11.61</v>
      </c>
    </row>
    <row r="426" spans="1:4" x14ac:dyDescent="0.25">
      <c r="A426" s="45">
        <v>6080000</v>
      </c>
      <c r="B426" s="55" t="s">
        <v>21432</v>
      </c>
      <c r="C426" s="56" t="s">
        <v>21105</v>
      </c>
      <c r="D426" s="57" t="s">
        <v>21105</v>
      </c>
    </row>
    <row r="427" spans="1:4" x14ac:dyDescent="0.25">
      <c r="A427" s="45">
        <v>6080001</v>
      </c>
      <c r="B427" s="55" t="s">
        <v>21506</v>
      </c>
      <c r="C427" s="56" t="s">
        <v>19</v>
      </c>
      <c r="D427" s="57">
        <v>10.19</v>
      </c>
    </row>
    <row r="428" spans="1:4" x14ac:dyDescent="0.25">
      <c r="A428" s="45">
        <v>6080002</v>
      </c>
      <c r="B428" s="55" t="s">
        <v>21507</v>
      </c>
      <c r="C428" s="56" t="s">
        <v>19</v>
      </c>
      <c r="D428" s="57">
        <v>38.89</v>
      </c>
    </row>
    <row r="429" spans="1:4" ht="23.25" x14ac:dyDescent="0.25">
      <c r="A429" s="45">
        <v>6080003</v>
      </c>
      <c r="B429" s="55" t="s">
        <v>21508</v>
      </c>
      <c r="C429" s="56" t="s">
        <v>19</v>
      </c>
      <c r="D429" s="57">
        <v>32.21</v>
      </c>
    </row>
    <row r="430" spans="1:4" x14ac:dyDescent="0.25">
      <c r="A430" s="45">
        <v>6080010</v>
      </c>
      <c r="B430" s="55" t="s">
        <v>21509</v>
      </c>
      <c r="C430" s="56" t="s">
        <v>9</v>
      </c>
      <c r="D430" s="57">
        <v>8.0299999999999994</v>
      </c>
    </row>
    <row r="431" spans="1:4" x14ac:dyDescent="0.25">
      <c r="A431" s="45">
        <v>6080012</v>
      </c>
      <c r="B431" s="55" t="s">
        <v>21510</v>
      </c>
      <c r="C431" s="56" t="s">
        <v>9</v>
      </c>
      <c r="D431" s="57">
        <v>24.91</v>
      </c>
    </row>
    <row r="432" spans="1:4" x14ac:dyDescent="0.25">
      <c r="A432" s="45">
        <v>6080016</v>
      </c>
      <c r="B432" s="55" t="s">
        <v>21511</v>
      </c>
      <c r="C432" s="56" t="s">
        <v>9</v>
      </c>
      <c r="D432" s="57">
        <v>70.33</v>
      </c>
    </row>
    <row r="433" spans="1:4" ht="23.25" x14ac:dyDescent="0.25">
      <c r="A433" s="45">
        <v>6080047</v>
      </c>
      <c r="B433" s="55" t="s">
        <v>21512</v>
      </c>
      <c r="C433" s="56" t="s">
        <v>96</v>
      </c>
      <c r="D433" s="57">
        <v>7.7</v>
      </c>
    </row>
    <row r="434" spans="1:4" ht="23.25" x14ac:dyDescent="0.25">
      <c r="A434" s="45">
        <v>6080049</v>
      </c>
      <c r="B434" s="55" t="s">
        <v>21513</v>
      </c>
      <c r="C434" s="56" t="s">
        <v>96</v>
      </c>
      <c r="D434" s="57">
        <v>8.9</v>
      </c>
    </row>
    <row r="435" spans="1:4" x14ac:dyDescent="0.25">
      <c r="A435" s="45">
        <v>6080084</v>
      </c>
      <c r="B435" s="55" t="s">
        <v>21514</v>
      </c>
      <c r="C435" s="56" t="s">
        <v>96</v>
      </c>
      <c r="D435" s="57">
        <v>17.46</v>
      </c>
    </row>
    <row r="436" spans="1:4" x14ac:dyDescent="0.25">
      <c r="A436" s="58">
        <v>7000000</v>
      </c>
      <c r="B436" s="59" t="s">
        <v>21515</v>
      </c>
      <c r="C436" s="60"/>
      <c r="D436" s="61"/>
    </row>
    <row r="437" spans="1:4" x14ac:dyDescent="0.25">
      <c r="A437" s="45">
        <v>7001000</v>
      </c>
      <c r="B437" s="55" t="s">
        <v>21516</v>
      </c>
      <c r="C437" s="56" t="s">
        <v>21105</v>
      </c>
      <c r="D437" s="57" t="s">
        <v>21105</v>
      </c>
    </row>
    <row r="438" spans="1:4" ht="23.25" x14ac:dyDescent="0.25">
      <c r="A438" s="45">
        <v>7001003</v>
      </c>
      <c r="B438" s="55" t="s">
        <v>21517</v>
      </c>
      <c r="C438" s="56" t="s">
        <v>96</v>
      </c>
      <c r="D438" s="57">
        <v>873.49</v>
      </c>
    </row>
    <row r="439" spans="1:4" ht="23.25" x14ac:dyDescent="0.25">
      <c r="A439" s="45">
        <v>7001004</v>
      </c>
      <c r="B439" s="55" t="s">
        <v>21518</v>
      </c>
      <c r="C439" s="56" t="s">
        <v>96</v>
      </c>
      <c r="D439" s="57">
        <v>893.25</v>
      </c>
    </row>
    <row r="440" spans="1:4" x14ac:dyDescent="0.25">
      <c r="A440" s="45">
        <v>7001005</v>
      </c>
      <c r="B440" s="55" t="s">
        <v>21519</v>
      </c>
      <c r="C440" s="56" t="s">
        <v>96</v>
      </c>
      <c r="D440" s="57">
        <v>565.52</v>
      </c>
    </row>
    <row r="441" spans="1:4" x14ac:dyDescent="0.25">
      <c r="A441" s="45">
        <v>7001007</v>
      </c>
      <c r="B441" s="55" t="s">
        <v>21520</v>
      </c>
      <c r="C441" s="56" t="s">
        <v>96</v>
      </c>
      <c r="D441" s="57">
        <v>582.59</v>
      </c>
    </row>
    <row r="442" spans="1:4" x14ac:dyDescent="0.25">
      <c r="A442" s="45">
        <v>7001008</v>
      </c>
      <c r="B442" s="55" t="s">
        <v>21521</v>
      </c>
      <c r="C442" s="56" t="s">
        <v>96</v>
      </c>
      <c r="D442" s="57">
        <v>629.46</v>
      </c>
    </row>
    <row r="443" spans="1:4" x14ac:dyDescent="0.25">
      <c r="A443" s="45">
        <v>7001009</v>
      </c>
      <c r="B443" s="55" t="s">
        <v>21522</v>
      </c>
      <c r="C443" s="56" t="s">
        <v>96</v>
      </c>
      <c r="D443" s="57">
        <v>703.18</v>
      </c>
    </row>
    <row r="444" spans="1:4" x14ac:dyDescent="0.25">
      <c r="A444" s="45">
        <v>7001012</v>
      </c>
      <c r="B444" s="55" t="s">
        <v>21523</v>
      </c>
      <c r="C444" s="56" t="s">
        <v>96</v>
      </c>
      <c r="D444" s="57">
        <v>369.66</v>
      </c>
    </row>
    <row r="445" spans="1:4" x14ac:dyDescent="0.25">
      <c r="A445" s="45">
        <v>7001013</v>
      </c>
      <c r="B445" s="55" t="s">
        <v>21524</v>
      </c>
      <c r="C445" s="56" t="s">
        <v>96</v>
      </c>
      <c r="D445" s="57">
        <v>462.76</v>
      </c>
    </row>
    <row r="446" spans="1:4" x14ac:dyDescent="0.25">
      <c r="A446" s="45">
        <v>7001014</v>
      </c>
      <c r="B446" s="55" t="s">
        <v>21525</v>
      </c>
      <c r="C446" s="56" t="s">
        <v>96</v>
      </c>
      <c r="D446" s="57">
        <v>511.49</v>
      </c>
    </row>
    <row r="447" spans="1:4" ht="23.25" x14ac:dyDescent="0.25">
      <c r="A447" s="45">
        <v>7001017</v>
      </c>
      <c r="B447" s="55" t="s">
        <v>21526</v>
      </c>
      <c r="C447" s="56" t="s">
        <v>96</v>
      </c>
      <c r="D447" s="57">
        <v>918.25</v>
      </c>
    </row>
    <row r="448" spans="1:4" ht="23.25" x14ac:dyDescent="0.25">
      <c r="A448" s="45">
        <v>7001018</v>
      </c>
      <c r="B448" s="55" t="s">
        <v>21527</v>
      </c>
      <c r="C448" s="56" t="s">
        <v>96</v>
      </c>
      <c r="D448" s="57">
        <v>1055.8800000000001</v>
      </c>
    </row>
    <row r="449" spans="1:4" ht="23.25" x14ac:dyDescent="0.25">
      <c r="A449" s="45">
        <v>7001019</v>
      </c>
      <c r="B449" s="55" t="s">
        <v>21528</v>
      </c>
      <c r="C449" s="56" t="s">
        <v>96</v>
      </c>
      <c r="D449" s="57">
        <v>1149.68</v>
      </c>
    </row>
    <row r="450" spans="1:4" x14ac:dyDescent="0.25">
      <c r="A450" s="45">
        <v>7001037</v>
      </c>
      <c r="B450" s="55" t="s">
        <v>21529</v>
      </c>
      <c r="C450" s="56" t="s">
        <v>96</v>
      </c>
      <c r="D450" s="57">
        <v>1134.97</v>
      </c>
    </row>
    <row r="451" spans="1:4" x14ac:dyDescent="0.25">
      <c r="A451" s="45">
        <v>7001038</v>
      </c>
      <c r="B451" s="55" t="s">
        <v>21530</v>
      </c>
      <c r="C451" s="56" t="s">
        <v>96</v>
      </c>
      <c r="D451" s="57">
        <v>1244.3900000000001</v>
      </c>
    </row>
    <row r="452" spans="1:4" ht="23.25" x14ac:dyDescent="0.25">
      <c r="A452" s="45">
        <v>7001039</v>
      </c>
      <c r="B452" s="55" t="s">
        <v>21531</v>
      </c>
      <c r="C452" s="56" t="s">
        <v>19</v>
      </c>
      <c r="D452" s="57">
        <v>422.33</v>
      </c>
    </row>
    <row r="453" spans="1:4" x14ac:dyDescent="0.25">
      <c r="A453" s="45">
        <v>7001045</v>
      </c>
      <c r="B453" s="55" t="s">
        <v>21532</v>
      </c>
      <c r="C453" s="56" t="s">
        <v>96</v>
      </c>
      <c r="D453" s="57">
        <v>823.89</v>
      </c>
    </row>
    <row r="454" spans="1:4" x14ac:dyDescent="0.25">
      <c r="A454" s="45">
        <v>7001046</v>
      </c>
      <c r="B454" s="55" t="s">
        <v>21533</v>
      </c>
      <c r="C454" s="56" t="s">
        <v>96</v>
      </c>
      <c r="D454" s="57">
        <v>823.89</v>
      </c>
    </row>
    <row r="455" spans="1:4" x14ac:dyDescent="0.25">
      <c r="A455" s="45">
        <v>7001047</v>
      </c>
      <c r="B455" s="55" t="s">
        <v>21534</v>
      </c>
      <c r="C455" s="56" t="s">
        <v>96</v>
      </c>
      <c r="D455" s="57">
        <v>824.67</v>
      </c>
    </row>
    <row r="456" spans="1:4" x14ac:dyDescent="0.25">
      <c r="A456" s="45">
        <v>7001048</v>
      </c>
      <c r="B456" s="55" t="s">
        <v>21535</v>
      </c>
      <c r="C456" s="56" t="s">
        <v>96</v>
      </c>
      <c r="D456" s="57">
        <v>942.17</v>
      </c>
    </row>
    <row r="457" spans="1:4" x14ac:dyDescent="0.25">
      <c r="A457" s="45">
        <v>7001049</v>
      </c>
      <c r="B457" s="55" t="s">
        <v>21536</v>
      </c>
      <c r="C457" s="56" t="s">
        <v>96</v>
      </c>
      <c r="D457" s="57">
        <v>1039.6300000000001</v>
      </c>
    </row>
    <row r="458" spans="1:4" x14ac:dyDescent="0.25">
      <c r="A458" s="45">
        <v>7001050</v>
      </c>
      <c r="B458" s="55" t="s">
        <v>21537</v>
      </c>
      <c r="C458" s="56" t="s">
        <v>21538</v>
      </c>
      <c r="D458" s="57">
        <v>748.11</v>
      </c>
    </row>
    <row r="459" spans="1:4" x14ac:dyDescent="0.25">
      <c r="A459" s="45">
        <v>7001051</v>
      </c>
      <c r="B459" s="55" t="s">
        <v>21539</v>
      </c>
      <c r="C459" s="56" t="s">
        <v>21538</v>
      </c>
      <c r="D459" s="57">
        <v>811.6</v>
      </c>
    </row>
    <row r="460" spans="1:4" x14ac:dyDescent="0.25">
      <c r="A460" s="45">
        <v>7001052</v>
      </c>
      <c r="B460" s="55" t="s">
        <v>21540</v>
      </c>
      <c r="C460" s="56" t="s">
        <v>21538</v>
      </c>
      <c r="D460" s="57">
        <v>771.18</v>
      </c>
    </row>
    <row r="461" spans="1:4" x14ac:dyDescent="0.25">
      <c r="A461" s="45">
        <v>7001053</v>
      </c>
      <c r="B461" s="55" t="s">
        <v>21541</v>
      </c>
      <c r="C461" s="56" t="s">
        <v>21538</v>
      </c>
      <c r="D461" s="57">
        <v>755.79</v>
      </c>
    </row>
    <row r="462" spans="1:4" x14ac:dyDescent="0.25">
      <c r="A462" s="45">
        <v>7001054</v>
      </c>
      <c r="B462" s="55" t="s">
        <v>21542</v>
      </c>
      <c r="C462" s="56" t="s">
        <v>21538</v>
      </c>
      <c r="D462" s="57">
        <v>847.39</v>
      </c>
    </row>
    <row r="463" spans="1:4" x14ac:dyDescent="0.25">
      <c r="A463" s="45">
        <v>7001055</v>
      </c>
      <c r="B463" s="55" t="s">
        <v>21543</v>
      </c>
      <c r="C463" s="56" t="s">
        <v>21538</v>
      </c>
      <c r="D463" s="57">
        <v>1251.3499999999999</v>
      </c>
    </row>
    <row r="464" spans="1:4" x14ac:dyDescent="0.25">
      <c r="A464" s="45">
        <v>7001056</v>
      </c>
      <c r="B464" s="55" t="s">
        <v>21544</v>
      </c>
      <c r="C464" s="56" t="s">
        <v>21538</v>
      </c>
      <c r="D464" s="57">
        <v>1418.7</v>
      </c>
    </row>
    <row r="465" spans="1:4" x14ac:dyDescent="0.25">
      <c r="A465" s="45">
        <v>7001057</v>
      </c>
      <c r="B465" s="55" t="s">
        <v>21545</v>
      </c>
      <c r="C465" s="56" t="s">
        <v>9</v>
      </c>
      <c r="D465" s="57">
        <v>76.209999999999994</v>
      </c>
    </row>
    <row r="466" spans="1:4" x14ac:dyDescent="0.25">
      <c r="A466" s="45">
        <v>7001075</v>
      </c>
      <c r="B466" s="55" t="s">
        <v>21546</v>
      </c>
      <c r="C466" s="56" t="s">
        <v>96</v>
      </c>
      <c r="D466" s="57">
        <v>279.33</v>
      </c>
    </row>
    <row r="467" spans="1:4" x14ac:dyDescent="0.25">
      <c r="A467" s="45">
        <v>7001080</v>
      </c>
      <c r="B467" s="55" t="s">
        <v>21547</v>
      </c>
      <c r="C467" s="56" t="s">
        <v>19</v>
      </c>
      <c r="D467" s="57">
        <v>154.62</v>
      </c>
    </row>
    <row r="468" spans="1:4" x14ac:dyDescent="0.25">
      <c r="A468" s="45">
        <v>7001101</v>
      </c>
      <c r="B468" s="55" t="s">
        <v>21548</v>
      </c>
      <c r="C468" s="56" t="s">
        <v>96</v>
      </c>
      <c r="D468" s="57">
        <v>347.74</v>
      </c>
    </row>
    <row r="469" spans="1:4" x14ac:dyDescent="0.25">
      <c r="A469" s="45">
        <v>7002000</v>
      </c>
      <c r="B469" s="55" t="s">
        <v>21549</v>
      </c>
      <c r="C469" s="56" t="s">
        <v>21105</v>
      </c>
      <c r="D469" s="57" t="s">
        <v>21105</v>
      </c>
    </row>
    <row r="470" spans="1:4" ht="34.5" x14ac:dyDescent="0.25">
      <c r="A470" s="45">
        <v>7002002</v>
      </c>
      <c r="B470" s="55" t="s">
        <v>21550</v>
      </c>
      <c r="C470" s="56" t="s">
        <v>96</v>
      </c>
      <c r="D470" s="57">
        <v>389.8</v>
      </c>
    </row>
    <row r="471" spans="1:4" ht="23.25" x14ac:dyDescent="0.25">
      <c r="A471" s="45">
        <v>7002008</v>
      </c>
      <c r="B471" s="55" t="s">
        <v>21551</v>
      </c>
      <c r="C471" s="56" t="s">
        <v>96</v>
      </c>
      <c r="D471" s="57">
        <v>360.66</v>
      </c>
    </row>
    <row r="472" spans="1:4" ht="23.25" x14ac:dyDescent="0.25">
      <c r="A472" s="45">
        <v>7002010</v>
      </c>
      <c r="B472" s="55" t="s">
        <v>21552</v>
      </c>
      <c r="C472" s="56" t="s">
        <v>96</v>
      </c>
      <c r="D472" s="57">
        <v>202.19</v>
      </c>
    </row>
    <row r="473" spans="1:4" ht="23.25" x14ac:dyDescent="0.25">
      <c r="A473" s="45">
        <v>7002012</v>
      </c>
      <c r="B473" s="55" t="s">
        <v>21553</v>
      </c>
      <c r="C473" s="56" t="s">
        <v>96</v>
      </c>
      <c r="D473" s="57">
        <v>368.04</v>
      </c>
    </row>
    <row r="474" spans="1:4" ht="23.25" x14ac:dyDescent="0.25">
      <c r="A474" s="45">
        <v>7002016</v>
      </c>
      <c r="B474" s="55" t="s">
        <v>21554</v>
      </c>
      <c r="C474" s="56" t="s">
        <v>96</v>
      </c>
      <c r="D474" s="57">
        <v>352.61</v>
      </c>
    </row>
    <row r="475" spans="1:4" ht="34.5" x14ac:dyDescent="0.25">
      <c r="A475" s="45">
        <v>7002031</v>
      </c>
      <c r="B475" s="55" t="s">
        <v>21555</v>
      </c>
      <c r="C475" s="56" t="s">
        <v>96</v>
      </c>
      <c r="D475" s="57">
        <v>200.58</v>
      </c>
    </row>
    <row r="476" spans="1:4" x14ac:dyDescent="0.25">
      <c r="A476" s="45">
        <v>7002040</v>
      </c>
      <c r="B476" s="55" t="s">
        <v>21556</v>
      </c>
      <c r="C476" s="56" t="s">
        <v>21557</v>
      </c>
      <c r="D476" s="57">
        <v>114.89</v>
      </c>
    </row>
    <row r="477" spans="1:4" x14ac:dyDescent="0.25">
      <c r="A477" s="45">
        <v>7002050</v>
      </c>
      <c r="B477" s="55" t="s">
        <v>21558</v>
      </c>
      <c r="C477" s="56" t="s">
        <v>96</v>
      </c>
      <c r="D477" s="57">
        <v>202.6</v>
      </c>
    </row>
    <row r="478" spans="1:4" ht="23.25" x14ac:dyDescent="0.25">
      <c r="A478" s="45">
        <v>7002051</v>
      </c>
      <c r="B478" s="55" t="s">
        <v>21559</v>
      </c>
      <c r="C478" s="56" t="s">
        <v>96</v>
      </c>
      <c r="D478" s="57">
        <v>267.75</v>
      </c>
    </row>
    <row r="479" spans="1:4" ht="23.25" x14ac:dyDescent="0.25">
      <c r="A479" s="45">
        <v>7002052</v>
      </c>
      <c r="B479" s="55" t="s">
        <v>21560</v>
      </c>
      <c r="C479" s="56" t="s">
        <v>96</v>
      </c>
      <c r="D479" s="57">
        <v>233.22</v>
      </c>
    </row>
    <row r="480" spans="1:4" x14ac:dyDescent="0.25">
      <c r="A480" s="45">
        <v>7002064</v>
      </c>
      <c r="B480" s="55" t="s">
        <v>21561</v>
      </c>
      <c r="C480" s="56" t="s">
        <v>96</v>
      </c>
      <c r="D480" s="57">
        <v>257.06</v>
      </c>
    </row>
    <row r="481" spans="1:4" x14ac:dyDescent="0.25">
      <c r="A481" s="45">
        <v>7002065</v>
      </c>
      <c r="B481" s="55" t="s">
        <v>21562</v>
      </c>
      <c r="C481" s="56" t="s">
        <v>96</v>
      </c>
      <c r="D481" s="57">
        <v>328.74</v>
      </c>
    </row>
    <row r="482" spans="1:4" x14ac:dyDescent="0.25">
      <c r="A482" s="45">
        <v>7002066</v>
      </c>
      <c r="B482" s="55" t="s">
        <v>21563</v>
      </c>
      <c r="C482" s="56" t="s">
        <v>96</v>
      </c>
      <c r="D482" s="57">
        <v>548.52</v>
      </c>
    </row>
    <row r="483" spans="1:4" ht="23.25" x14ac:dyDescent="0.25">
      <c r="A483" s="45">
        <v>7002073</v>
      </c>
      <c r="B483" s="55" t="s">
        <v>21564</v>
      </c>
      <c r="C483" s="56" t="s">
        <v>96</v>
      </c>
      <c r="D483" s="57">
        <v>29.35</v>
      </c>
    </row>
    <row r="484" spans="1:4" x14ac:dyDescent="0.25">
      <c r="A484" s="45">
        <v>7002080</v>
      </c>
      <c r="B484" s="55" t="s">
        <v>21565</v>
      </c>
      <c r="C484" s="56" t="s">
        <v>96</v>
      </c>
      <c r="D484" s="57">
        <v>12.48</v>
      </c>
    </row>
    <row r="485" spans="1:4" x14ac:dyDescent="0.25">
      <c r="A485" s="45">
        <v>7002081</v>
      </c>
      <c r="B485" s="55" t="s">
        <v>21566</v>
      </c>
      <c r="C485" s="56" t="s">
        <v>96</v>
      </c>
      <c r="D485" s="57">
        <v>17.66</v>
      </c>
    </row>
    <row r="486" spans="1:4" x14ac:dyDescent="0.25">
      <c r="A486" s="45">
        <v>7002090</v>
      </c>
      <c r="B486" s="55" t="s">
        <v>21567</v>
      </c>
      <c r="C486" s="56" t="s">
        <v>96</v>
      </c>
      <c r="D486" s="57">
        <v>1133.04</v>
      </c>
    </row>
    <row r="487" spans="1:4" x14ac:dyDescent="0.25">
      <c r="A487" s="45">
        <v>7002095</v>
      </c>
      <c r="B487" s="55" t="s">
        <v>21568</v>
      </c>
      <c r="C487" s="56" t="s">
        <v>96</v>
      </c>
      <c r="D487" s="57">
        <v>59.59</v>
      </c>
    </row>
    <row r="488" spans="1:4" x14ac:dyDescent="0.25">
      <c r="A488" s="45">
        <v>7003000</v>
      </c>
      <c r="B488" s="55" t="s">
        <v>21569</v>
      </c>
      <c r="C488" s="56" t="s">
        <v>21105</v>
      </c>
      <c r="D488" s="57" t="s">
        <v>21105</v>
      </c>
    </row>
    <row r="489" spans="1:4" ht="23.25" x14ac:dyDescent="0.25">
      <c r="A489" s="45">
        <v>7003001</v>
      </c>
      <c r="B489" s="55" t="s">
        <v>21570</v>
      </c>
      <c r="C489" s="56" t="s">
        <v>96</v>
      </c>
      <c r="D489" s="57">
        <v>1432.92</v>
      </c>
    </row>
    <row r="490" spans="1:4" ht="23.25" x14ac:dyDescent="0.25">
      <c r="A490" s="45">
        <v>7003002</v>
      </c>
      <c r="B490" s="55" t="s">
        <v>21571</v>
      </c>
      <c r="C490" s="56" t="s">
        <v>96</v>
      </c>
      <c r="D490" s="57">
        <v>1534.33</v>
      </c>
    </row>
    <row r="491" spans="1:4" ht="23.25" x14ac:dyDescent="0.25">
      <c r="A491" s="45">
        <v>7003003</v>
      </c>
      <c r="B491" s="55" t="s">
        <v>21572</v>
      </c>
      <c r="C491" s="56" t="s">
        <v>96</v>
      </c>
      <c r="D491" s="57">
        <v>1634.54</v>
      </c>
    </row>
    <row r="492" spans="1:4" ht="23.25" x14ac:dyDescent="0.25">
      <c r="A492" s="45">
        <v>7003004</v>
      </c>
      <c r="B492" s="55" t="s">
        <v>21573</v>
      </c>
      <c r="C492" s="56" t="s">
        <v>96</v>
      </c>
      <c r="D492" s="57">
        <v>1848.82</v>
      </c>
    </row>
    <row r="493" spans="1:4" ht="23.25" x14ac:dyDescent="0.25">
      <c r="A493" s="45">
        <v>7003005</v>
      </c>
      <c r="B493" s="55" t="s">
        <v>21574</v>
      </c>
      <c r="C493" s="56" t="s">
        <v>96</v>
      </c>
      <c r="D493" s="57">
        <v>2044.78</v>
      </c>
    </row>
    <row r="494" spans="1:4" ht="23.25" x14ac:dyDescent="0.25">
      <c r="A494" s="45">
        <v>7003022</v>
      </c>
      <c r="B494" s="55" t="s">
        <v>21575</v>
      </c>
      <c r="C494" s="56" t="s">
        <v>96</v>
      </c>
      <c r="D494" s="57">
        <v>1294.31</v>
      </c>
    </row>
    <row r="495" spans="1:4" x14ac:dyDescent="0.25">
      <c r="A495" s="45">
        <v>7009000</v>
      </c>
      <c r="B495" s="55" t="s">
        <v>21576</v>
      </c>
      <c r="C495" s="56" t="s">
        <v>21105</v>
      </c>
      <c r="D495" s="57" t="s">
        <v>21105</v>
      </c>
    </row>
    <row r="496" spans="1:4" ht="23.25" x14ac:dyDescent="0.25">
      <c r="A496" s="45">
        <v>7009010</v>
      </c>
      <c r="B496" s="55" t="s">
        <v>21577</v>
      </c>
      <c r="C496" s="56" t="s">
        <v>19</v>
      </c>
      <c r="D496" s="57">
        <v>1390.75</v>
      </c>
    </row>
    <row r="497" spans="1:4" x14ac:dyDescent="0.25">
      <c r="A497" s="45">
        <v>7009012</v>
      </c>
      <c r="B497" s="55" t="s">
        <v>21578</v>
      </c>
      <c r="C497" s="56" t="s">
        <v>19</v>
      </c>
      <c r="D497" s="57">
        <v>502.08</v>
      </c>
    </row>
    <row r="498" spans="1:4" ht="23.25" x14ac:dyDescent="0.25">
      <c r="A498" s="45">
        <v>7009014</v>
      </c>
      <c r="B498" s="55" t="s">
        <v>21579</v>
      </c>
      <c r="C498" s="56" t="s">
        <v>19</v>
      </c>
      <c r="D498" s="57">
        <v>1859.55</v>
      </c>
    </row>
    <row r="499" spans="1:4" x14ac:dyDescent="0.25">
      <c r="A499" s="45">
        <v>7009018</v>
      </c>
      <c r="B499" s="55" t="s">
        <v>21580</v>
      </c>
      <c r="C499" s="56" t="s">
        <v>19</v>
      </c>
      <c r="D499" s="57">
        <v>125.16</v>
      </c>
    </row>
    <row r="500" spans="1:4" ht="23.25" x14ac:dyDescent="0.25">
      <c r="A500" s="45">
        <v>7009019</v>
      </c>
      <c r="B500" s="55" t="s">
        <v>21581</v>
      </c>
      <c r="C500" s="56" t="s">
        <v>19</v>
      </c>
      <c r="D500" s="57">
        <v>299</v>
      </c>
    </row>
    <row r="501" spans="1:4" ht="23.25" x14ac:dyDescent="0.25">
      <c r="A501" s="45">
        <v>7009020</v>
      </c>
      <c r="B501" s="55" t="s">
        <v>21582</v>
      </c>
      <c r="C501" s="56" t="s">
        <v>19</v>
      </c>
      <c r="D501" s="57">
        <v>468.8</v>
      </c>
    </row>
    <row r="502" spans="1:4" x14ac:dyDescent="0.25">
      <c r="A502" s="45">
        <v>7009025</v>
      </c>
      <c r="B502" s="55" t="s">
        <v>21583</v>
      </c>
      <c r="C502" s="56" t="s">
        <v>19</v>
      </c>
      <c r="D502" s="57">
        <v>107.58</v>
      </c>
    </row>
    <row r="503" spans="1:4" ht="23.25" x14ac:dyDescent="0.25">
      <c r="A503" s="45">
        <v>7009026</v>
      </c>
      <c r="B503" s="55" t="s">
        <v>21584</v>
      </c>
      <c r="C503" s="56" t="s">
        <v>19</v>
      </c>
      <c r="D503" s="57">
        <v>281.42</v>
      </c>
    </row>
    <row r="504" spans="1:4" ht="23.25" x14ac:dyDescent="0.25">
      <c r="A504" s="45">
        <v>7009027</v>
      </c>
      <c r="B504" s="55" t="s">
        <v>21585</v>
      </c>
      <c r="C504" s="56" t="s">
        <v>19</v>
      </c>
      <c r="D504" s="57">
        <v>451.22</v>
      </c>
    </row>
    <row r="505" spans="1:4" x14ac:dyDescent="0.25">
      <c r="A505" s="45">
        <v>7009030</v>
      </c>
      <c r="B505" s="55" t="s">
        <v>21586</v>
      </c>
      <c r="C505" s="56" t="s">
        <v>96</v>
      </c>
      <c r="D505" s="57">
        <v>51.54</v>
      </c>
    </row>
    <row r="506" spans="1:4" ht="23.25" x14ac:dyDescent="0.25">
      <c r="A506" s="45">
        <v>7009031</v>
      </c>
      <c r="B506" s="55" t="s">
        <v>21587</v>
      </c>
      <c r="C506" s="56" t="s">
        <v>96</v>
      </c>
      <c r="D506" s="57">
        <v>106.56</v>
      </c>
    </row>
    <row r="507" spans="1:4" ht="23.25" x14ac:dyDescent="0.25">
      <c r="A507" s="45">
        <v>7009032</v>
      </c>
      <c r="B507" s="55" t="s">
        <v>21588</v>
      </c>
      <c r="C507" s="56" t="s">
        <v>96</v>
      </c>
      <c r="D507" s="57">
        <v>205.62</v>
      </c>
    </row>
    <row r="508" spans="1:4" x14ac:dyDescent="0.25">
      <c r="A508" s="45">
        <v>7010000</v>
      </c>
      <c r="B508" s="55" t="s">
        <v>21576</v>
      </c>
      <c r="C508" s="56" t="s">
        <v>21105</v>
      </c>
      <c r="D508" s="57" t="s">
        <v>21105</v>
      </c>
    </row>
    <row r="509" spans="1:4" x14ac:dyDescent="0.25">
      <c r="A509" s="45">
        <v>7010013</v>
      </c>
      <c r="B509" s="55" t="s">
        <v>21589</v>
      </c>
      <c r="C509" s="56" t="s">
        <v>96</v>
      </c>
      <c r="D509" s="57">
        <v>2436.62</v>
      </c>
    </row>
    <row r="510" spans="1:4" x14ac:dyDescent="0.25">
      <c r="A510" s="45">
        <v>7010014</v>
      </c>
      <c r="B510" s="55" t="s">
        <v>21590</v>
      </c>
      <c r="C510" s="56" t="s">
        <v>96</v>
      </c>
      <c r="D510" s="57">
        <v>2496.62</v>
      </c>
    </row>
    <row r="511" spans="1:4" x14ac:dyDescent="0.25">
      <c r="A511" s="45">
        <v>7010015</v>
      </c>
      <c r="B511" s="55" t="s">
        <v>21591</v>
      </c>
      <c r="C511" s="56" t="s">
        <v>96</v>
      </c>
      <c r="D511" s="57">
        <v>2700.8</v>
      </c>
    </row>
    <row r="512" spans="1:4" x14ac:dyDescent="0.25">
      <c r="A512" s="45">
        <v>7010020</v>
      </c>
      <c r="B512" s="55" t="s">
        <v>21592</v>
      </c>
      <c r="C512" s="56" t="s">
        <v>9</v>
      </c>
      <c r="D512" s="57">
        <v>440.82</v>
      </c>
    </row>
    <row r="513" spans="1:4" x14ac:dyDescent="0.25">
      <c r="A513" s="45">
        <v>7020010</v>
      </c>
      <c r="B513" s="55" t="s">
        <v>21593</v>
      </c>
      <c r="C513" s="56" t="s">
        <v>9</v>
      </c>
      <c r="D513" s="57">
        <v>260.74</v>
      </c>
    </row>
    <row r="514" spans="1:4" x14ac:dyDescent="0.25">
      <c r="A514" s="45">
        <v>7060000</v>
      </c>
      <c r="B514" s="55" t="s">
        <v>21383</v>
      </c>
      <c r="C514" s="56" t="s">
        <v>21105</v>
      </c>
      <c r="D514" s="57" t="s">
        <v>21105</v>
      </c>
    </row>
    <row r="515" spans="1:4" x14ac:dyDescent="0.25">
      <c r="A515" s="45">
        <v>7060001</v>
      </c>
      <c r="B515" s="55" t="s">
        <v>21594</v>
      </c>
      <c r="C515" s="56" t="s">
        <v>96</v>
      </c>
      <c r="D515" s="57">
        <v>14.95</v>
      </c>
    </row>
    <row r="516" spans="1:4" x14ac:dyDescent="0.25">
      <c r="A516" s="45">
        <v>7060002</v>
      </c>
      <c r="B516" s="55" t="s">
        <v>21595</v>
      </c>
      <c r="C516" s="56" t="s">
        <v>96</v>
      </c>
      <c r="D516" s="57">
        <v>64.41</v>
      </c>
    </row>
    <row r="517" spans="1:4" x14ac:dyDescent="0.25">
      <c r="A517" s="45">
        <v>7060008</v>
      </c>
      <c r="B517" s="55" t="s">
        <v>21596</v>
      </c>
      <c r="C517" s="56" t="s">
        <v>9</v>
      </c>
      <c r="D517" s="57">
        <v>2.09</v>
      </c>
    </row>
    <row r="518" spans="1:4" x14ac:dyDescent="0.25">
      <c r="A518" s="45">
        <v>7060010</v>
      </c>
      <c r="B518" s="55" t="s">
        <v>21597</v>
      </c>
      <c r="C518" s="56" t="s">
        <v>96</v>
      </c>
      <c r="D518" s="57">
        <v>64.41</v>
      </c>
    </row>
    <row r="519" spans="1:4" x14ac:dyDescent="0.25">
      <c r="A519" s="45">
        <v>7060050</v>
      </c>
      <c r="B519" s="55" t="s">
        <v>21598</v>
      </c>
      <c r="C519" s="56" t="s">
        <v>96</v>
      </c>
      <c r="D519" s="57">
        <v>14.95</v>
      </c>
    </row>
    <row r="520" spans="1:4" x14ac:dyDescent="0.25">
      <c r="A520" s="45">
        <v>7060051</v>
      </c>
      <c r="B520" s="55" t="s">
        <v>21599</v>
      </c>
      <c r="C520" s="56" t="s">
        <v>96</v>
      </c>
      <c r="D520" s="57">
        <v>5.98</v>
      </c>
    </row>
    <row r="521" spans="1:4" x14ac:dyDescent="0.25">
      <c r="A521" s="45">
        <v>7060065</v>
      </c>
      <c r="B521" s="55" t="s">
        <v>21600</v>
      </c>
      <c r="C521" s="56" t="s">
        <v>21601</v>
      </c>
      <c r="D521" s="57">
        <v>8.07</v>
      </c>
    </row>
    <row r="522" spans="1:4" x14ac:dyDescent="0.25">
      <c r="A522" s="45">
        <v>7060066</v>
      </c>
      <c r="B522" s="55" t="s">
        <v>21602</v>
      </c>
      <c r="C522" s="56" t="s">
        <v>21601</v>
      </c>
      <c r="D522" s="57">
        <v>5.08</v>
      </c>
    </row>
    <row r="523" spans="1:4" x14ac:dyDescent="0.25">
      <c r="A523" s="45">
        <v>7060067</v>
      </c>
      <c r="B523" s="55" t="s">
        <v>21603</v>
      </c>
      <c r="C523" s="56" t="s">
        <v>21601</v>
      </c>
      <c r="D523" s="57">
        <v>5.08</v>
      </c>
    </row>
    <row r="524" spans="1:4" x14ac:dyDescent="0.25">
      <c r="A524" s="45">
        <v>7060068</v>
      </c>
      <c r="B524" s="55" t="s">
        <v>21604</v>
      </c>
      <c r="C524" s="56" t="s">
        <v>96</v>
      </c>
      <c r="D524" s="57">
        <v>4.04</v>
      </c>
    </row>
    <row r="525" spans="1:4" x14ac:dyDescent="0.25">
      <c r="A525" s="45">
        <v>7060070</v>
      </c>
      <c r="B525" s="55" t="s">
        <v>21605</v>
      </c>
      <c r="C525" s="56" t="s">
        <v>96</v>
      </c>
      <c r="D525" s="57">
        <v>5.98</v>
      </c>
    </row>
    <row r="526" spans="1:4" x14ac:dyDescent="0.25">
      <c r="A526" s="45">
        <v>7070000</v>
      </c>
      <c r="B526" s="55" t="s">
        <v>21390</v>
      </c>
      <c r="C526" s="56" t="s">
        <v>21105</v>
      </c>
      <c r="D526" s="57" t="s">
        <v>21105</v>
      </c>
    </row>
    <row r="527" spans="1:4" x14ac:dyDescent="0.25">
      <c r="A527" s="45">
        <v>7070001</v>
      </c>
      <c r="B527" s="55" t="s">
        <v>21606</v>
      </c>
      <c r="C527" s="56" t="s">
        <v>96</v>
      </c>
      <c r="D527" s="57">
        <v>118.82</v>
      </c>
    </row>
    <row r="528" spans="1:4" x14ac:dyDescent="0.25">
      <c r="A528" s="45">
        <v>7070002</v>
      </c>
      <c r="B528" s="55" t="s">
        <v>21607</v>
      </c>
      <c r="C528" s="56" t="s">
        <v>96</v>
      </c>
      <c r="D528" s="57">
        <v>71.98</v>
      </c>
    </row>
    <row r="529" spans="1:4" x14ac:dyDescent="0.25">
      <c r="A529" s="45">
        <v>7070008</v>
      </c>
      <c r="B529" s="55" t="s">
        <v>21608</v>
      </c>
      <c r="C529" s="56" t="s">
        <v>9</v>
      </c>
      <c r="D529" s="57">
        <v>2.7</v>
      </c>
    </row>
    <row r="530" spans="1:4" x14ac:dyDescent="0.25">
      <c r="A530" s="45">
        <v>7070010</v>
      </c>
      <c r="B530" s="55" t="s">
        <v>21609</v>
      </c>
      <c r="C530" s="56" t="s">
        <v>96</v>
      </c>
      <c r="D530" s="57">
        <v>102.38</v>
      </c>
    </row>
    <row r="531" spans="1:4" x14ac:dyDescent="0.25">
      <c r="A531" s="45">
        <v>7070050</v>
      </c>
      <c r="B531" s="55" t="s">
        <v>21610</v>
      </c>
      <c r="C531" s="56" t="s">
        <v>96</v>
      </c>
      <c r="D531" s="57">
        <v>47.55</v>
      </c>
    </row>
    <row r="532" spans="1:4" x14ac:dyDescent="0.25">
      <c r="A532" s="45">
        <v>7070051</v>
      </c>
      <c r="B532" s="55" t="s">
        <v>21611</v>
      </c>
      <c r="C532" s="56" t="s">
        <v>96</v>
      </c>
      <c r="D532" s="57">
        <v>23.92</v>
      </c>
    </row>
    <row r="533" spans="1:4" x14ac:dyDescent="0.25">
      <c r="A533" s="45">
        <v>7070065</v>
      </c>
      <c r="B533" s="55" t="s">
        <v>21612</v>
      </c>
      <c r="C533" s="56" t="s">
        <v>21601</v>
      </c>
      <c r="D533" s="57">
        <v>5.08</v>
      </c>
    </row>
    <row r="534" spans="1:4" x14ac:dyDescent="0.25">
      <c r="A534" s="45">
        <v>7070066</v>
      </c>
      <c r="B534" s="55" t="s">
        <v>21613</v>
      </c>
      <c r="C534" s="56" t="s">
        <v>21601</v>
      </c>
      <c r="D534" s="57">
        <v>5.08</v>
      </c>
    </row>
    <row r="535" spans="1:4" x14ac:dyDescent="0.25">
      <c r="A535" s="45">
        <v>7070067</v>
      </c>
      <c r="B535" s="55" t="s">
        <v>21614</v>
      </c>
      <c r="C535" s="56" t="s">
        <v>21601</v>
      </c>
      <c r="D535" s="57">
        <v>5.08</v>
      </c>
    </row>
    <row r="536" spans="1:4" x14ac:dyDescent="0.25">
      <c r="A536" s="45">
        <v>7070068</v>
      </c>
      <c r="B536" s="55" t="s">
        <v>21615</v>
      </c>
      <c r="C536" s="56" t="s">
        <v>96</v>
      </c>
      <c r="D536" s="57">
        <v>3.74</v>
      </c>
    </row>
    <row r="537" spans="1:4" x14ac:dyDescent="0.25">
      <c r="A537" s="45">
        <v>7070070</v>
      </c>
      <c r="B537" s="55" t="s">
        <v>21616</v>
      </c>
      <c r="C537" s="56" t="s">
        <v>96</v>
      </c>
      <c r="D537" s="57">
        <v>5.08</v>
      </c>
    </row>
    <row r="538" spans="1:4" x14ac:dyDescent="0.25">
      <c r="A538" s="45">
        <v>7080000</v>
      </c>
      <c r="B538" s="55" t="s">
        <v>21432</v>
      </c>
      <c r="C538" s="56" t="s">
        <v>21105</v>
      </c>
      <c r="D538" s="57" t="s">
        <v>21105</v>
      </c>
    </row>
    <row r="539" spans="1:4" x14ac:dyDescent="0.25">
      <c r="A539" s="45">
        <v>7080001</v>
      </c>
      <c r="B539" s="55" t="s">
        <v>21617</v>
      </c>
      <c r="C539" s="56" t="s">
        <v>9</v>
      </c>
      <c r="D539" s="57">
        <v>13.05</v>
      </c>
    </row>
    <row r="540" spans="1:4" x14ac:dyDescent="0.25">
      <c r="A540" s="45">
        <v>7080002</v>
      </c>
      <c r="B540" s="55" t="s">
        <v>21618</v>
      </c>
      <c r="C540" s="56" t="s">
        <v>9</v>
      </c>
      <c r="D540" s="57">
        <v>17.63</v>
      </c>
    </row>
    <row r="541" spans="1:4" x14ac:dyDescent="0.25">
      <c r="A541" s="45">
        <v>7080003</v>
      </c>
      <c r="B541" s="55" t="s">
        <v>21619</v>
      </c>
      <c r="C541" s="56" t="s">
        <v>9</v>
      </c>
      <c r="D541" s="57">
        <v>19.57</v>
      </c>
    </row>
    <row r="542" spans="1:4" x14ac:dyDescent="0.25">
      <c r="A542" s="45">
        <v>7080004</v>
      </c>
      <c r="B542" s="55" t="s">
        <v>21620</v>
      </c>
      <c r="C542" s="56" t="s">
        <v>9</v>
      </c>
      <c r="D542" s="57">
        <v>34.659999999999997</v>
      </c>
    </row>
    <row r="543" spans="1:4" ht="34.5" x14ac:dyDescent="0.25">
      <c r="A543" s="45">
        <v>7080010</v>
      </c>
      <c r="B543" s="55" t="s">
        <v>21621</v>
      </c>
      <c r="C543" s="56" t="s">
        <v>96</v>
      </c>
      <c r="D543" s="57">
        <v>389.08</v>
      </c>
    </row>
    <row r="544" spans="1:4" ht="23.25" x14ac:dyDescent="0.25">
      <c r="A544" s="45">
        <v>7080012</v>
      </c>
      <c r="B544" s="55" t="s">
        <v>21622</v>
      </c>
      <c r="C544" s="56" t="s">
        <v>96</v>
      </c>
      <c r="D544" s="57">
        <v>351.09</v>
      </c>
    </row>
    <row r="545" spans="1:4" ht="23.25" x14ac:dyDescent="0.25">
      <c r="A545" s="45">
        <v>7080013</v>
      </c>
      <c r="B545" s="55" t="s">
        <v>21623</v>
      </c>
      <c r="C545" s="56" t="s">
        <v>96</v>
      </c>
      <c r="D545" s="57">
        <v>187.54</v>
      </c>
    </row>
    <row r="546" spans="1:4" ht="23.25" x14ac:dyDescent="0.25">
      <c r="A546" s="45">
        <v>7080014</v>
      </c>
      <c r="B546" s="55" t="s">
        <v>21624</v>
      </c>
      <c r="C546" s="56" t="s">
        <v>96</v>
      </c>
      <c r="D546" s="57">
        <v>353.39</v>
      </c>
    </row>
    <row r="547" spans="1:4" ht="34.5" x14ac:dyDescent="0.25">
      <c r="A547" s="45">
        <v>7080015</v>
      </c>
      <c r="B547" s="55" t="s">
        <v>21625</v>
      </c>
      <c r="C547" s="56" t="s">
        <v>96</v>
      </c>
      <c r="D547" s="57">
        <v>351.89</v>
      </c>
    </row>
    <row r="548" spans="1:4" ht="23.25" x14ac:dyDescent="0.25">
      <c r="A548" s="45">
        <v>7080022</v>
      </c>
      <c r="B548" s="55" t="s">
        <v>21626</v>
      </c>
      <c r="C548" s="56" t="s">
        <v>96</v>
      </c>
      <c r="D548" s="57">
        <v>187.64</v>
      </c>
    </row>
    <row r="549" spans="1:4" x14ac:dyDescent="0.25">
      <c r="A549" s="45">
        <v>7080035</v>
      </c>
      <c r="B549" s="55" t="s">
        <v>21627</v>
      </c>
      <c r="C549" s="56" t="s">
        <v>96</v>
      </c>
      <c r="D549" s="57">
        <v>232.93</v>
      </c>
    </row>
    <row r="550" spans="1:4" x14ac:dyDescent="0.25">
      <c r="A550" s="45">
        <v>7080036</v>
      </c>
      <c r="B550" s="55" t="s">
        <v>21628</v>
      </c>
      <c r="C550" s="56" t="s">
        <v>21601</v>
      </c>
      <c r="D550" s="57">
        <v>125.74</v>
      </c>
    </row>
    <row r="551" spans="1:4" x14ac:dyDescent="0.25">
      <c r="A551" s="45">
        <v>7080050</v>
      </c>
      <c r="B551" s="55" t="s">
        <v>21629</v>
      </c>
      <c r="C551" s="56" t="s">
        <v>96</v>
      </c>
      <c r="D551" s="57">
        <v>31.56</v>
      </c>
    </row>
    <row r="552" spans="1:4" x14ac:dyDescent="0.25">
      <c r="A552" s="58">
        <v>8000000</v>
      </c>
      <c r="B552" s="59" t="s">
        <v>21630</v>
      </c>
      <c r="C552" s="60"/>
      <c r="D552" s="61"/>
    </row>
    <row r="553" spans="1:4" x14ac:dyDescent="0.25">
      <c r="A553" s="45">
        <v>8001000</v>
      </c>
      <c r="B553" s="55" t="s">
        <v>21631</v>
      </c>
      <c r="C553" s="56" t="s">
        <v>21105</v>
      </c>
      <c r="D553" s="57" t="s">
        <v>21105</v>
      </c>
    </row>
    <row r="554" spans="1:4" x14ac:dyDescent="0.25">
      <c r="A554" s="45">
        <v>8001001</v>
      </c>
      <c r="B554" s="55" t="s">
        <v>21632</v>
      </c>
      <c r="C554" s="56" t="s">
        <v>19</v>
      </c>
      <c r="D554" s="57">
        <v>1575.91</v>
      </c>
    </row>
    <row r="555" spans="1:4" x14ac:dyDescent="0.25">
      <c r="A555" s="45">
        <v>8001002</v>
      </c>
      <c r="B555" s="55" t="s">
        <v>21633</v>
      </c>
      <c r="C555" s="56" t="s">
        <v>19</v>
      </c>
      <c r="D555" s="57">
        <v>1015.44</v>
      </c>
    </row>
    <row r="556" spans="1:4" x14ac:dyDescent="0.25">
      <c r="A556" s="45">
        <v>8001004</v>
      </c>
      <c r="B556" s="55" t="s">
        <v>21634</v>
      </c>
      <c r="C556" s="56" t="s">
        <v>19</v>
      </c>
      <c r="D556" s="57">
        <v>1412.67</v>
      </c>
    </row>
    <row r="557" spans="1:4" x14ac:dyDescent="0.25">
      <c r="A557" s="45">
        <v>8001005</v>
      </c>
      <c r="B557" s="55" t="s">
        <v>21635</v>
      </c>
      <c r="C557" s="56" t="s">
        <v>19</v>
      </c>
      <c r="D557" s="57">
        <v>724.57</v>
      </c>
    </row>
    <row r="558" spans="1:4" x14ac:dyDescent="0.25">
      <c r="A558" s="45">
        <v>8001006</v>
      </c>
      <c r="B558" s="55" t="s">
        <v>21636</v>
      </c>
      <c r="C558" s="56" t="s">
        <v>19</v>
      </c>
      <c r="D558" s="57">
        <v>849.08</v>
      </c>
    </row>
    <row r="559" spans="1:4" ht="23.25" x14ac:dyDescent="0.25">
      <c r="A559" s="45">
        <v>8001010</v>
      </c>
      <c r="B559" s="55" t="s">
        <v>21637</v>
      </c>
      <c r="C559" s="56" t="s">
        <v>96</v>
      </c>
      <c r="D559" s="57">
        <v>3580.69</v>
      </c>
    </row>
    <row r="560" spans="1:4" ht="23.25" x14ac:dyDescent="0.25">
      <c r="A560" s="45">
        <v>8001011</v>
      </c>
      <c r="B560" s="55" t="s">
        <v>21638</v>
      </c>
      <c r="C560" s="56" t="s">
        <v>19</v>
      </c>
      <c r="D560" s="57">
        <v>538.87</v>
      </c>
    </row>
    <row r="561" spans="1:4" x14ac:dyDescent="0.25">
      <c r="A561" s="45">
        <v>8001019</v>
      </c>
      <c r="B561" s="55" t="s">
        <v>21639</v>
      </c>
      <c r="C561" s="56" t="s">
        <v>19</v>
      </c>
      <c r="D561" s="57">
        <v>829.93</v>
      </c>
    </row>
    <row r="562" spans="1:4" x14ac:dyDescent="0.25">
      <c r="A562" s="45">
        <v>8001025</v>
      </c>
      <c r="B562" s="55" t="s">
        <v>21640</v>
      </c>
      <c r="C562" s="56" t="s">
        <v>19</v>
      </c>
      <c r="D562" s="57">
        <v>906.31</v>
      </c>
    </row>
    <row r="563" spans="1:4" x14ac:dyDescent="0.25">
      <c r="A563" s="45">
        <v>8001026</v>
      </c>
      <c r="B563" s="55" t="s">
        <v>21641</v>
      </c>
      <c r="C563" s="56" t="s">
        <v>19</v>
      </c>
      <c r="D563" s="57">
        <v>906.31</v>
      </c>
    </row>
    <row r="564" spans="1:4" x14ac:dyDescent="0.25">
      <c r="A564" s="45">
        <v>8001039</v>
      </c>
      <c r="B564" s="55" t="s">
        <v>21642</v>
      </c>
      <c r="C564" s="56" t="s">
        <v>19</v>
      </c>
      <c r="D564" s="57">
        <v>1037.07</v>
      </c>
    </row>
    <row r="565" spans="1:4" x14ac:dyDescent="0.25">
      <c r="A565" s="45">
        <v>8001040</v>
      </c>
      <c r="B565" s="55" t="s">
        <v>21643</v>
      </c>
      <c r="C565" s="56" t="s">
        <v>19</v>
      </c>
      <c r="D565" s="57">
        <v>1092.55</v>
      </c>
    </row>
    <row r="566" spans="1:4" x14ac:dyDescent="0.25">
      <c r="A566" s="45">
        <v>8001041</v>
      </c>
      <c r="B566" s="55" t="s">
        <v>21644</v>
      </c>
      <c r="C566" s="56" t="s">
        <v>19</v>
      </c>
      <c r="D566" s="57">
        <v>1098.1600000000001</v>
      </c>
    </row>
    <row r="567" spans="1:4" x14ac:dyDescent="0.25">
      <c r="A567" s="45">
        <v>8001045</v>
      </c>
      <c r="B567" s="55" t="s">
        <v>21645</v>
      </c>
      <c r="C567" s="56" t="s">
        <v>19</v>
      </c>
      <c r="D567" s="57">
        <v>883.39</v>
      </c>
    </row>
    <row r="568" spans="1:4" x14ac:dyDescent="0.25">
      <c r="A568" s="45">
        <v>8001050</v>
      </c>
      <c r="B568" s="55" t="s">
        <v>21646</v>
      </c>
      <c r="C568" s="56" t="s">
        <v>19</v>
      </c>
      <c r="D568" s="57">
        <v>469.35</v>
      </c>
    </row>
    <row r="569" spans="1:4" x14ac:dyDescent="0.25">
      <c r="A569" s="45">
        <v>8001051</v>
      </c>
      <c r="B569" s="55" t="s">
        <v>21647</v>
      </c>
      <c r="C569" s="56" t="s">
        <v>19</v>
      </c>
      <c r="D569" s="57">
        <v>538.91999999999996</v>
      </c>
    </row>
    <row r="570" spans="1:4" x14ac:dyDescent="0.25">
      <c r="A570" s="45">
        <v>8001059</v>
      </c>
      <c r="B570" s="55" t="s">
        <v>21648</v>
      </c>
      <c r="C570" s="56" t="s">
        <v>9</v>
      </c>
      <c r="D570" s="57">
        <v>203.9</v>
      </c>
    </row>
    <row r="571" spans="1:4" x14ac:dyDescent="0.25">
      <c r="A571" s="45">
        <v>8001061</v>
      </c>
      <c r="B571" s="55" t="s">
        <v>21649</v>
      </c>
      <c r="C571" s="56" t="s">
        <v>96</v>
      </c>
      <c r="D571" s="57">
        <v>275.22000000000003</v>
      </c>
    </row>
    <row r="572" spans="1:4" x14ac:dyDescent="0.25">
      <c r="A572" s="45">
        <v>8001070</v>
      </c>
      <c r="B572" s="55" t="s">
        <v>21650</v>
      </c>
      <c r="C572" s="56" t="s">
        <v>9</v>
      </c>
      <c r="D572" s="57">
        <v>225.83</v>
      </c>
    </row>
    <row r="573" spans="1:4" x14ac:dyDescent="0.25">
      <c r="A573" s="45">
        <v>8001071</v>
      </c>
      <c r="B573" s="55" t="s">
        <v>21650</v>
      </c>
      <c r="C573" s="56" t="s">
        <v>9</v>
      </c>
      <c r="D573" s="57">
        <v>225.83</v>
      </c>
    </row>
    <row r="574" spans="1:4" x14ac:dyDescent="0.25">
      <c r="A574" s="45">
        <v>8001074</v>
      </c>
      <c r="B574" s="55" t="s">
        <v>21651</v>
      </c>
      <c r="C574" s="56" t="s">
        <v>21538</v>
      </c>
      <c r="D574" s="57">
        <v>594.54</v>
      </c>
    </row>
    <row r="575" spans="1:4" ht="23.25" x14ac:dyDescent="0.25">
      <c r="A575" s="45">
        <v>8001075</v>
      </c>
      <c r="B575" s="55" t="s">
        <v>21652</v>
      </c>
      <c r="C575" s="56" t="s">
        <v>21538</v>
      </c>
      <c r="D575" s="57">
        <v>722.54</v>
      </c>
    </row>
    <row r="576" spans="1:4" x14ac:dyDescent="0.25">
      <c r="A576" s="45">
        <v>8001080</v>
      </c>
      <c r="B576" s="55" t="s">
        <v>21653</v>
      </c>
      <c r="C576" s="56" t="s">
        <v>21538</v>
      </c>
      <c r="D576" s="57">
        <v>256.39</v>
      </c>
    </row>
    <row r="577" spans="1:4" x14ac:dyDescent="0.25">
      <c r="A577" s="45">
        <v>8001086</v>
      </c>
      <c r="B577" s="55" t="s">
        <v>21654</v>
      </c>
      <c r="C577" s="56" t="s">
        <v>19</v>
      </c>
      <c r="D577" s="57">
        <v>537.94000000000005</v>
      </c>
    </row>
    <row r="578" spans="1:4" x14ac:dyDescent="0.25">
      <c r="A578" s="45">
        <v>8002000</v>
      </c>
      <c r="B578" s="55" t="s">
        <v>21655</v>
      </c>
      <c r="C578" s="56" t="s">
        <v>21105</v>
      </c>
      <c r="D578" s="57" t="s">
        <v>21105</v>
      </c>
    </row>
    <row r="579" spans="1:4" x14ac:dyDescent="0.25">
      <c r="A579" s="45">
        <v>8002001</v>
      </c>
      <c r="B579" s="55" t="s">
        <v>21656</v>
      </c>
      <c r="C579" s="56" t="s">
        <v>19</v>
      </c>
      <c r="D579" s="57">
        <v>537.94000000000005</v>
      </c>
    </row>
    <row r="580" spans="1:4" x14ac:dyDescent="0.25">
      <c r="A580" s="45">
        <v>8002003</v>
      </c>
      <c r="B580" s="55" t="s">
        <v>21657</v>
      </c>
      <c r="C580" s="56" t="s">
        <v>19</v>
      </c>
      <c r="D580" s="57">
        <v>630.11</v>
      </c>
    </row>
    <row r="581" spans="1:4" x14ac:dyDescent="0.25">
      <c r="A581" s="45">
        <v>8002005</v>
      </c>
      <c r="B581" s="55" t="s">
        <v>21658</v>
      </c>
      <c r="C581" s="56" t="s">
        <v>19</v>
      </c>
      <c r="D581" s="57">
        <v>1350.35</v>
      </c>
    </row>
    <row r="582" spans="1:4" x14ac:dyDescent="0.25">
      <c r="A582" s="45">
        <v>8002009</v>
      </c>
      <c r="B582" s="55" t="s">
        <v>21659</v>
      </c>
      <c r="C582" s="56" t="s">
        <v>19</v>
      </c>
      <c r="D582" s="57">
        <v>990.65</v>
      </c>
    </row>
    <row r="583" spans="1:4" x14ac:dyDescent="0.25">
      <c r="A583" s="45">
        <v>8002013</v>
      </c>
      <c r="B583" s="55" t="s">
        <v>21660</v>
      </c>
      <c r="C583" s="56" t="s">
        <v>19</v>
      </c>
      <c r="D583" s="57">
        <v>952.82</v>
      </c>
    </row>
    <row r="584" spans="1:4" x14ac:dyDescent="0.25">
      <c r="A584" s="45">
        <v>8002017</v>
      </c>
      <c r="B584" s="55" t="s">
        <v>21661</v>
      </c>
      <c r="C584" s="56" t="s">
        <v>19</v>
      </c>
      <c r="D584" s="57">
        <v>869.38</v>
      </c>
    </row>
    <row r="585" spans="1:4" x14ac:dyDescent="0.25">
      <c r="A585" s="45">
        <v>8002037</v>
      </c>
      <c r="B585" s="55" t="s">
        <v>21662</v>
      </c>
      <c r="C585" s="56" t="s">
        <v>19</v>
      </c>
      <c r="D585" s="57">
        <v>1332.98</v>
      </c>
    </row>
    <row r="586" spans="1:4" ht="23.25" x14ac:dyDescent="0.25">
      <c r="A586" s="45">
        <v>8002043</v>
      </c>
      <c r="B586" s="55" t="s">
        <v>21663</v>
      </c>
      <c r="C586" s="56" t="s">
        <v>19</v>
      </c>
      <c r="D586" s="57">
        <v>1144.28</v>
      </c>
    </row>
    <row r="587" spans="1:4" x14ac:dyDescent="0.25">
      <c r="A587" s="45">
        <v>8002051</v>
      </c>
      <c r="B587" s="55" t="s">
        <v>21664</v>
      </c>
      <c r="C587" s="56" t="s">
        <v>19</v>
      </c>
      <c r="D587" s="57">
        <v>644.58000000000004</v>
      </c>
    </row>
    <row r="588" spans="1:4" x14ac:dyDescent="0.25">
      <c r="A588" s="45">
        <v>8002053</v>
      </c>
      <c r="B588" s="55" t="s">
        <v>21665</v>
      </c>
      <c r="C588" s="56" t="s">
        <v>19</v>
      </c>
      <c r="D588" s="57">
        <v>925.65</v>
      </c>
    </row>
    <row r="589" spans="1:4" x14ac:dyDescent="0.25">
      <c r="A589" s="45">
        <v>8002054</v>
      </c>
      <c r="B589" s="55" t="s">
        <v>21666</v>
      </c>
      <c r="C589" s="56" t="s">
        <v>19</v>
      </c>
      <c r="D589" s="57">
        <v>1368.98</v>
      </c>
    </row>
    <row r="590" spans="1:4" x14ac:dyDescent="0.25">
      <c r="A590" s="45">
        <v>8002058</v>
      </c>
      <c r="B590" s="55" t="s">
        <v>21667</v>
      </c>
      <c r="C590" s="56" t="s">
        <v>19</v>
      </c>
      <c r="D590" s="57">
        <v>981.86</v>
      </c>
    </row>
    <row r="591" spans="1:4" x14ac:dyDescent="0.25">
      <c r="A591" s="45">
        <v>8002062</v>
      </c>
      <c r="B591" s="55" t="s">
        <v>21668</v>
      </c>
      <c r="C591" s="56" t="s">
        <v>19</v>
      </c>
      <c r="D591" s="57">
        <v>1602.9</v>
      </c>
    </row>
    <row r="592" spans="1:4" x14ac:dyDescent="0.25">
      <c r="A592" s="45">
        <v>8002066</v>
      </c>
      <c r="B592" s="55" t="s">
        <v>21669</v>
      </c>
      <c r="C592" s="56" t="s">
        <v>19</v>
      </c>
      <c r="D592" s="57">
        <v>1041.98</v>
      </c>
    </row>
    <row r="593" spans="1:4" x14ac:dyDescent="0.25">
      <c r="A593" s="45">
        <v>8002074</v>
      </c>
      <c r="B593" s="55" t="s">
        <v>21670</v>
      </c>
      <c r="C593" s="56" t="s">
        <v>19</v>
      </c>
      <c r="D593" s="57">
        <v>145.78</v>
      </c>
    </row>
    <row r="594" spans="1:4" x14ac:dyDescent="0.25">
      <c r="A594" s="45">
        <v>8002075</v>
      </c>
      <c r="B594" s="55" t="s">
        <v>21671</v>
      </c>
      <c r="C594" s="56" t="s">
        <v>19</v>
      </c>
      <c r="D594" s="57">
        <v>149.94</v>
      </c>
    </row>
    <row r="595" spans="1:4" ht="23.25" x14ac:dyDescent="0.25">
      <c r="A595" s="45">
        <v>8002076</v>
      </c>
      <c r="B595" s="55" t="s">
        <v>21672</v>
      </c>
      <c r="C595" s="56" t="s">
        <v>19</v>
      </c>
      <c r="D595" s="57">
        <v>282.01</v>
      </c>
    </row>
    <row r="596" spans="1:4" x14ac:dyDescent="0.25">
      <c r="A596" s="45">
        <v>8002080</v>
      </c>
      <c r="B596" s="55" t="s">
        <v>21673</v>
      </c>
      <c r="C596" s="56" t="s">
        <v>19</v>
      </c>
      <c r="D596" s="57">
        <v>260.91000000000003</v>
      </c>
    </row>
    <row r="597" spans="1:4" ht="23.25" x14ac:dyDescent="0.25">
      <c r="A597" s="45">
        <v>8002081</v>
      </c>
      <c r="B597" s="55" t="s">
        <v>21674</v>
      </c>
      <c r="C597" s="56" t="s">
        <v>19</v>
      </c>
      <c r="D597" s="57">
        <v>179.91</v>
      </c>
    </row>
    <row r="598" spans="1:4" x14ac:dyDescent="0.25">
      <c r="A598" s="45">
        <v>8003000</v>
      </c>
      <c r="B598" s="55" t="s">
        <v>21675</v>
      </c>
      <c r="C598" s="56" t="s">
        <v>21105</v>
      </c>
      <c r="D598" s="57" t="s">
        <v>21105</v>
      </c>
    </row>
    <row r="599" spans="1:4" ht="23.25" x14ac:dyDescent="0.25">
      <c r="A599" s="45">
        <v>8003001</v>
      </c>
      <c r="B599" s="55" t="s">
        <v>21676</v>
      </c>
      <c r="C599" s="56" t="s">
        <v>19</v>
      </c>
      <c r="D599" s="57">
        <v>906.02</v>
      </c>
    </row>
    <row r="600" spans="1:4" x14ac:dyDescent="0.25">
      <c r="A600" s="45">
        <v>8003005</v>
      </c>
      <c r="B600" s="55" t="s">
        <v>21677</v>
      </c>
      <c r="C600" s="56" t="s">
        <v>19</v>
      </c>
      <c r="D600" s="57">
        <v>462.27</v>
      </c>
    </row>
    <row r="601" spans="1:4" x14ac:dyDescent="0.25">
      <c r="A601" s="45">
        <v>8003006</v>
      </c>
      <c r="B601" s="55" t="s">
        <v>21678</v>
      </c>
      <c r="C601" s="56" t="s">
        <v>19</v>
      </c>
      <c r="D601" s="57">
        <v>430.03</v>
      </c>
    </row>
    <row r="602" spans="1:4" x14ac:dyDescent="0.25">
      <c r="A602" s="45">
        <v>8003011</v>
      </c>
      <c r="B602" s="55" t="s">
        <v>21679</v>
      </c>
      <c r="C602" s="56" t="s">
        <v>19</v>
      </c>
      <c r="D602" s="57">
        <v>1065.6199999999999</v>
      </c>
    </row>
    <row r="603" spans="1:4" x14ac:dyDescent="0.25">
      <c r="A603" s="45">
        <v>8003020</v>
      </c>
      <c r="B603" s="55" t="s">
        <v>21680</v>
      </c>
      <c r="C603" s="56" t="s">
        <v>19</v>
      </c>
      <c r="D603" s="57">
        <v>490.47</v>
      </c>
    </row>
    <row r="604" spans="1:4" x14ac:dyDescent="0.25">
      <c r="A604" s="45">
        <v>8060000</v>
      </c>
      <c r="B604" s="55" t="s">
        <v>21383</v>
      </c>
      <c r="C604" s="56" t="s">
        <v>21105</v>
      </c>
      <c r="D604" s="57" t="s">
        <v>21105</v>
      </c>
    </row>
    <row r="605" spans="1:4" x14ac:dyDescent="0.25">
      <c r="A605" s="45">
        <v>8060001</v>
      </c>
      <c r="B605" s="55" t="s">
        <v>21681</v>
      </c>
      <c r="C605" s="56" t="s">
        <v>19</v>
      </c>
      <c r="D605" s="57">
        <v>37.57</v>
      </c>
    </row>
    <row r="606" spans="1:4" x14ac:dyDescent="0.25">
      <c r="A606" s="45">
        <v>8060005</v>
      </c>
      <c r="B606" s="55" t="s">
        <v>21682</v>
      </c>
      <c r="C606" s="56" t="s">
        <v>96</v>
      </c>
      <c r="D606" s="57">
        <v>64.41</v>
      </c>
    </row>
    <row r="607" spans="1:4" x14ac:dyDescent="0.25">
      <c r="A607" s="45">
        <v>8060020</v>
      </c>
      <c r="B607" s="55" t="s">
        <v>21683</v>
      </c>
      <c r="C607" s="56" t="s">
        <v>96</v>
      </c>
      <c r="D607" s="57">
        <v>21.05</v>
      </c>
    </row>
    <row r="608" spans="1:4" x14ac:dyDescent="0.25">
      <c r="A608" s="45">
        <v>8060021</v>
      </c>
      <c r="B608" s="55" t="s">
        <v>21684</v>
      </c>
      <c r="C608" s="56" t="s">
        <v>96</v>
      </c>
      <c r="D608" s="57">
        <v>16.84</v>
      </c>
    </row>
    <row r="609" spans="1:4" x14ac:dyDescent="0.25">
      <c r="A609" s="45">
        <v>8060022</v>
      </c>
      <c r="B609" s="55" t="s">
        <v>21685</v>
      </c>
      <c r="C609" s="56" t="s">
        <v>96</v>
      </c>
      <c r="D609" s="57">
        <v>5.89</v>
      </c>
    </row>
    <row r="610" spans="1:4" x14ac:dyDescent="0.25">
      <c r="A610" s="45">
        <v>8070000</v>
      </c>
      <c r="B610" s="55" t="s">
        <v>21390</v>
      </c>
      <c r="C610" s="56" t="s">
        <v>21105</v>
      </c>
      <c r="D610" s="57" t="s">
        <v>21105</v>
      </c>
    </row>
    <row r="611" spans="1:4" x14ac:dyDescent="0.25">
      <c r="A611" s="45">
        <v>8070001</v>
      </c>
      <c r="B611" s="55" t="s">
        <v>21686</v>
      </c>
      <c r="C611" s="56" t="s">
        <v>19</v>
      </c>
      <c r="D611" s="57">
        <v>53.68</v>
      </c>
    </row>
    <row r="612" spans="1:4" x14ac:dyDescent="0.25">
      <c r="A612" s="45">
        <v>8070005</v>
      </c>
      <c r="B612" s="55" t="s">
        <v>21687</v>
      </c>
      <c r="C612" s="56" t="s">
        <v>96</v>
      </c>
      <c r="D612" s="57">
        <v>69.78</v>
      </c>
    </row>
    <row r="613" spans="1:4" x14ac:dyDescent="0.25">
      <c r="A613" s="45">
        <v>8070020</v>
      </c>
      <c r="B613" s="55" t="s">
        <v>21688</v>
      </c>
      <c r="C613" s="56" t="s">
        <v>9</v>
      </c>
      <c r="D613" s="57">
        <v>50.52</v>
      </c>
    </row>
    <row r="614" spans="1:4" x14ac:dyDescent="0.25">
      <c r="A614" s="45">
        <v>8070021</v>
      </c>
      <c r="B614" s="55" t="s">
        <v>21689</v>
      </c>
      <c r="C614" s="56" t="s">
        <v>96</v>
      </c>
      <c r="D614" s="57">
        <v>46.31</v>
      </c>
    </row>
    <row r="615" spans="1:4" x14ac:dyDescent="0.25">
      <c r="A615" s="45">
        <v>8070022</v>
      </c>
      <c r="B615" s="55" t="s">
        <v>21690</v>
      </c>
      <c r="C615" s="56" t="s">
        <v>96</v>
      </c>
      <c r="D615" s="57">
        <v>8.42</v>
      </c>
    </row>
    <row r="616" spans="1:4" x14ac:dyDescent="0.25">
      <c r="A616" s="45">
        <v>8080000</v>
      </c>
      <c r="B616" s="55" t="s">
        <v>21432</v>
      </c>
      <c r="C616" s="56" t="s">
        <v>21105</v>
      </c>
      <c r="D616" s="57" t="s">
        <v>21105</v>
      </c>
    </row>
    <row r="617" spans="1:4" x14ac:dyDescent="0.25">
      <c r="A617" s="45">
        <v>8080020</v>
      </c>
      <c r="B617" s="55" t="s">
        <v>21691</v>
      </c>
      <c r="C617" s="56" t="s">
        <v>9</v>
      </c>
      <c r="D617" s="57">
        <v>56.33</v>
      </c>
    </row>
    <row r="618" spans="1:4" x14ac:dyDescent="0.25">
      <c r="A618" s="45">
        <v>8080021</v>
      </c>
      <c r="B618" s="55" t="s">
        <v>21692</v>
      </c>
      <c r="C618" s="56" t="s">
        <v>96</v>
      </c>
      <c r="D618" s="57">
        <v>61.92</v>
      </c>
    </row>
    <row r="619" spans="1:4" x14ac:dyDescent="0.25">
      <c r="A619" s="45">
        <v>8080049</v>
      </c>
      <c r="B619" s="55" t="s">
        <v>21693</v>
      </c>
      <c r="C619" s="56" t="s">
        <v>19</v>
      </c>
      <c r="D619" s="57">
        <v>5.99</v>
      </c>
    </row>
    <row r="620" spans="1:4" x14ac:dyDescent="0.25">
      <c r="A620" s="45">
        <v>8080050</v>
      </c>
      <c r="B620" s="55" t="s">
        <v>21694</v>
      </c>
      <c r="C620" s="56" t="s">
        <v>18</v>
      </c>
      <c r="D620" s="57">
        <v>13.86</v>
      </c>
    </row>
    <row r="621" spans="1:4" ht="23.25" x14ac:dyDescent="0.25">
      <c r="A621" s="45">
        <v>8080051</v>
      </c>
      <c r="B621" s="55" t="s">
        <v>21695</v>
      </c>
      <c r="C621" s="56" t="s">
        <v>18</v>
      </c>
      <c r="D621" s="57">
        <v>94.46</v>
      </c>
    </row>
    <row r="622" spans="1:4" x14ac:dyDescent="0.25">
      <c r="A622" s="58">
        <v>9000000</v>
      </c>
      <c r="B622" s="59" t="s">
        <v>21696</v>
      </c>
      <c r="C622" s="60"/>
      <c r="D622" s="61"/>
    </row>
    <row r="623" spans="1:4" x14ac:dyDescent="0.25">
      <c r="A623" s="45">
        <v>9001000</v>
      </c>
      <c r="B623" s="55" t="s">
        <v>21697</v>
      </c>
      <c r="C623" s="56" t="s">
        <v>21105</v>
      </c>
      <c r="D623" s="57" t="s">
        <v>21105</v>
      </c>
    </row>
    <row r="624" spans="1:4" x14ac:dyDescent="0.25">
      <c r="A624" s="45">
        <v>9001053</v>
      </c>
      <c r="B624" s="55" t="s">
        <v>21698</v>
      </c>
      <c r="C624" s="56" t="s">
        <v>96</v>
      </c>
      <c r="D624" s="57">
        <v>4121.1000000000004</v>
      </c>
    </row>
    <row r="625" spans="1:4" x14ac:dyDescent="0.25">
      <c r="A625" s="45">
        <v>9001054</v>
      </c>
      <c r="B625" s="55" t="s">
        <v>21699</v>
      </c>
      <c r="C625" s="56" t="s">
        <v>96</v>
      </c>
      <c r="D625" s="57">
        <v>4121.1000000000004</v>
      </c>
    </row>
    <row r="626" spans="1:4" x14ac:dyDescent="0.25">
      <c r="A626" s="45">
        <v>9001055</v>
      </c>
      <c r="B626" s="55" t="s">
        <v>21700</v>
      </c>
      <c r="C626" s="56" t="s">
        <v>96</v>
      </c>
      <c r="D626" s="57">
        <v>4902.7</v>
      </c>
    </row>
    <row r="627" spans="1:4" x14ac:dyDescent="0.25">
      <c r="A627" s="45">
        <v>9001056</v>
      </c>
      <c r="B627" s="55" t="s">
        <v>21701</v>
      </c>
      <c r="C627" s="56" t="s">
        <v>96</v>
      </c>
      <c r="D627" s="57">
        <v>8171.41</v>
      </c>
    </row>
    <row r="628" spans="1:4" x14ac:dyDescent="0.25">
      <c r="A628" s="45">
        <v>9001057</v>
      </c>
      <c r="B628" s="55" t="s">
        <v>21702</v>
      </c>
      <c r="C628" s="56" t="s">
        <v>96</v>
      </c>
      <c r="D628" s="57">
        <v>9382.73</v>
      </c>
    </row>
    <row r="629" spans="1:4" x14ac:dyDescent="0.25">
      <c r="A629" s="45">
        <v>9001058</v>
      </c>
      <c r="B629" s="55" t="s">
        <v>21703</v>
      </c>
      <c r="C629" s="56" t="s">
        <v>96</v>
      </c>
      <c r="D629" s="57">
        <v>10448.18</v>
      </c>
    </row>
    <row r="630" spans="1:4" x14ac:dyDescent="0.25">
      <c r="A630" s="45">
        <v>9001059</v>
      </c>
      <c r="B630" s="55" t="s">
        <v>21704</v>
      </c>
      <c r="C630" s="56" t="s">
        <v>96</v>
      </c>
      <c r="D630" s="57">
        <v>12180.37</v>
      </c>
    </row>
    <row r="631" spans="1:4" x14ac:dyDescent="0.25">
      <c r="A631" s="45">
        <v>9001060</v>
      </c>
      <c r="B631" s="55" t="s">
        <v>21705</v>
      </c>
      <c r="C631" s="56" t="s">
        <v>96</v>
      </c>
      <c r="D631" s="57">
        <v>13088.82</v>
      </c>
    </row>
    <row r="632" spans="1:4" x14ac:dyDescent="0.25">
      <c r="A632" s="45">
        <v>9001061</v>
      </c>
      <c r="B632" s="55" t="s">
        <v>21706</v>
      </c>
      <c r="C632" s="56" t="s">
        <v>96</v>
      </c>
      <c r="D632" s="57">
        <v>14346.49</v>
      </c>
    </row>
    <row r="633" spans="1:4" x14ac:dyDescent="0.25">
      <c r="A633" s="45">
        <v>9001062</v>
      </c>
      <c r="B633" s="55" t="s">
        <v>21707</v>
      </c>
      <c r="C633" s="56" t="s">
        <v>96</v>
      </c>
      <c r="D633" s="57">
        <v>15727.33</v>
      </c>
    </row>
    <row r="634" spans="1:4" x14ac:dyDescent="0.25">
      <c r="A634" s="45">
        <v>9001090</v>
      </c>
      <c r="B634" s="55" t="s">
        <v>21708</v>
      </c>
      <c r="C634" s="56" t="s">
        <v>96</v>
      </c>
      <c r="D634" s="57">
        <v>1525.65</v>
      </c>
    </row>
    <row r="635" spans="1:4" x14ac:dyDescent="0.25">
      <c r="A635" s="45">
        <v>9002000</v>
      </c>
      <c r="B635" s="55" t="s">
        <v>21709</v>
      </c>
      <c r="C635" s="56" t="s">
        <v>21105</v>
      </c>
      <c r="D635" s="57" t="s">
        <v>21105</v>
      </c>
    </row>
    <row r="636" spans="1:4" x14ac:dyDescent="0.25">
      <c r="A636" s="45">
        <v>9002001</v>
      </c>
      <c r="B636" s="55" t="s">
        <v>21710</v>
      </c>
      <c r="C636" s="56" t="s">
        <v>9</v>
      </c>
      <c r="D636" s="57">
        <v>23.06</v>
      </c>
    </row>
    <row r="637" spans="1:4" x14ac:dyDescent="0.25">
      <c r="A637" s="45">
        <v>9002002</v>
      </c>
      <c r="B637" s="55" t="s">
        <v>21711</v>
      </c>
      <c r="C637" s="56" t="s">
        <v>9</v>
      </c>
      <c r="D637" s="57">
        <v>23.82</v>
      </c>
    </row>
    <row r="638" spans="1:4" x14ac:dyDescent="0.25">
      <c r="A638" s="45">
        <v>9002003</v>
      </c>
      <c r="B638" s="55" t="s">
        <v>21712</v>
      </c>
      <c r="C638" s="56" t="s">
        <v>9</v>
      </c>
      <c r="D638" s="57">
        <v>26.6</v>
      </c>
    </row>
    <row r="639" spans="1:4" x14ac:dyDescent="0.25">
      <c r="A639" s="45">
        <v>9002004</v>
      </c>
      <c r="B639" s="55" t="s">
        <v>21713</v>
      </c>
      <c r="C639" s="56" t="s">
        <v>9</v>
      </c>
      <c r="D639" s="57">
        <v>40.39</v>
      </c>
    </row>
    <row r="640" spans="1:4" x14ac:dyDescent="0.25">
      <c r="A640" s="45">
        <v>9002005</v>
      </c>
      <c r="B640" s="55" t="s">
        <v>21714</v>
      </c>
      <c r="C640" s="56" t="s">
        <v>9</v>
      </c>
      <c r="D640" s="57">
        <v>40.89</v>
      </c>
    </row>
    <row r="641" spans="1:4" x14ac:dyDescent="0.25">
      <c r="A641" s="45">
        <v>9002006</v>
      </c>
      <c r="B641" s="55" t="s">
        <v>21715</v>
      </c>
      <c r="C641" s="56" t="s">
        <v>9</v>
      </c>
      <c r="D641" s="57">
        <v>44.57</v>
      </c>
    </row>
    <row r="642" spans="1:4" x14ac:dyDescent="0.25">
      <c r="A642" s="45">
        <v>9002007</v>
      </c>
      <c r="B642" s="55" t="s">
        <v>21716</v>
      </c>
      <c r="C642" s="56" t="s">
        <v>9</v>
      </c>
      <c r="D642" s="57">
        <v>66.8</v>
      </c>
    </row>
    <row r="643" spans="1:4" x14ac:dyDescent="0.25">
      <c r="A643" s="45">
        <v>9002008</v>
      </c>
      <c r="B643" s="55" t="s">
        <v>21717</v>
      </c>
      <c r="C643" s="56" t="s">
        <v>9</v>
      </c>
      <c r="D643" s="57">
        <v>79.400000000000006</v>
      </c>
    </row>
    <row r="644" spans="1:4" x14ac:dyDescent="0.25">
      <c r="A644" s="45">
        <v>9002009</v>
      </c>
      <c r="B644" s="55" t="s">
        <v>21718</v>
      </c>
      <c r="C644" s="56" t="s">
        <v>9</v>
      </c>
      <c r="D644" s="57">
        <v>101.5</v>
      </c>
    </row>
    <row r="645" spans="1:4" x14ac:dyDescent="0.25">
      <c r="A645" s="45">
        <v>9002011</v>
      </c>
      <c r="B645" s="55" t="s">
        <v>21719</v>
      </c>
      <c r="C645" s="56" t="s">
        <v>9</v>
      </c>
      <c r="D645" s="57">
        <v>39.78</v>
      </c>
    </row>
    <row r="646" spans="1:4" x14ac:dyDescent="0.25">
      <c r="A646" s="45">
        <v>9002012</v>
      </c>
      <c r="B646" s="55" t="s">
        <v>21720</v>
      </c>
      <c r="C646" s="56" t="s">
        <v>9</v>
      </c>
      <c r="D646" s="57">
        <v>43.03</v>
      </c>
    </row>
    <row r="647" spans="1:4" x14ac:dyDescent="0.25">
      <c r="A647" s="45">
        <v>9002013</v>
      </c>
      <c r="B647" s="55" t="s">
        <v>21721</v>
      </c>
      <c r="C647" s="56" t="s">
        <v>9</v>
      </c>
      <c r="D647" s="57">
        <v>61.54</v>
      </c>
    </row>
    <row r="648" spans="1:4" x14ac:dyDescent="0.25">
      <c r="A648" s="45">
        <v>9002014</v>
      </c>
      <c r="B648" s="55" t="s">
        <v>21722</v>
      </c>
      <c r="C648" s="56" t="s">
        <v>9</v>
      </c>
      <c r="D648" s="57">
        <v>64.52</v>
      </c>
    </row>
    <row r="649" spans="1:4" x14ac:dyDescent="0.25">
      <c r="A649" s="45">
        <v>9002015</v>
      </c>
      <c r="B649" s="55" t="s">
        <v>21723</v>
      </c>
      <c r="C649" s="56" t="s">
        <v>9</v>
      </c>
      <c r="D649" s="57">
        <v>79.77</v>
      </c>
    </row>
    <row r="650" spans="1:4" x14ac:dyDescent="0.25">
      <c r="A650" s="45">
        <v>9002016</v>
      </c>
      <c r="B650" s="55" t="s">
        <v>21724</v>
      </c>
      <c r="C650" s="56" t="s">
        <v>9</v>
      </c>
      <c r="D650" s="57">
        <v>105.03</v>
      </c>
    </row>
    <row r="651" spans="1:4" x14ac:dyDescent="0.25">
      <c r="A651" s="45">
        <v>9002017</v>
      </c>
      <c r="B651" s="55" t="s">
        <v>21725</v>
      </c>
      <c r="C651" s="56" t="s">
        <v>9</v>
      </c>
      <c r="D651" s="57">
        <v>113.43</v>
      </c>
    </row>
    <row r="652" spans="1:4" x14ac:dyDescent="0.25">
      <c r="A652" s="45">
        <v>9002019</v>
      </c>
      <c r="B652" s="55" t="s">
        <v>21726</v>
      </c>
      <c r="C652" s="56" t="s">
        <v>9</v>
      </c>
      <c r="D652" s="57">
        <v>132.80000000000001</v>
      </c>
    </row>
    <row r="653" spans="1:4" x14ac:dyDescent="0.25">
      <c r="A653" s="45">
        <v>9002020</v>
      </c>
      <c r="B653" s="55" t="s">
        <v>21727</v>
      </c>
      <c r="C653" s="56" t="s">
        <v>9</v>
      </c>
      <c r="D653" s="57">
        <v>30.59</v>
      </c>
    </row>
    <row r="654" spans="1:4" x14ac:dyDescent="0.25">
      <c r="A654" s="45">
        <v>9002021</v>
      </c>
      <c r="B654" s="55" t="s">
        <v>21728</v>
      </c>
      <c r="C654" s="56" t="s">
        <v>9</v>
      </c>
      <c r="D654" s="57">
        <v>33.04</v>
      </c>
    </row>
    <row r="655" spans="1:4" ht="23.25" x14ac:dyDescent="0.25">
      <c r="A655" s="45">
        <v>9002023</v>
      </c>
      <c r="B655" s="55" t="s">
        <v>21729</v>
      </c>
      <c r="C655" s="56" t="s">
        <v>9</v>
      </c>
      <c r="D655" s="57">
        <v>65.34</v>
      </c>
    </row>
    <row r="656" spans="1:4" ht="23.25" x14ac:dyDescent="0.25">
      <c r="A656" s="45">
        <v>9002024</v>
      </c>
      <c r="B656" s="55" t="s">
        <v>21730</v>
      </c>
      <c r="C656" s="56" t="s">
        <v>9</v>
      </c>
      <c r="D656" s="57">
        <v>47.35</v>
      </c>
    </row>
    <row r="657" spans="1:4" x14ac:dyDescent="0.25">
      <c r="A657" s="45">
        <v>9002025</v>
      </c>
      <c r="B657" s="55" t="s">
        <v>21731</v>
      </c>
      <c r="C657" s="56" t="s">
        <v>9</v>
      </c>
      <c r="D657" s="57">
        <v>75.489999999999995</v>
      </c>
    </row>
    <row r="658" spans="1:4" ht="23.25" x14ac:dyDescent="0.25">
      <c r="A658" s="45">
        <v>9002026</v>
      </c>
      <c r="B658" s="55" t="s">
        <v>21732</v>
      </c>
      <c r="C658" s="56" t="s">
        <v>9</v>
      </c>
      <c r="D658" s="57">
        <v>113.45</v>
      </c>
    </row>
    <row r="659" spans="1:4" x14ac:dyDescent="0.25">
      <c r="A659" s="45">
        <v>9002027</v>
      </c>
      <c r="B659" s="55" t="s">
        <v>21733</v>
      </c>
      <c r="C659" s="56" t="s">
        <v>9</v>
      </c>
      <c r="D659" s="57">
        <v>127.87</v>
      </c>
    </row>
    <row r="660" spans="1:4" x14ac:dyDescent="0.25">
      <c r="A660" s="45">
        <v>9002029</v>
      </c>
      <c r="B660" s="55" t="s">
        <v>21734</v>
      </c>
      <c r="C660" s="56" t="s">
        <v>9</v>
      </c>
      <c r="D660" s="57">
        <v>151.51</v>
      </c>
    </row>
    <row r="661" spans="1:4" x14ac:dyDescent="0.25">
      <c r="A661" s="45">
        <v>9002051</v>
      </c>
      <c r="B661" s="55" t="s">
        <v>21735</v>
      </c>
      <c r="C661" s="56" t="s">
        <v>9</v>
      </c>
      <c r="D661" s="57">
        <v>51.21</v>
      </c>
    </row>
    <row r="662" spans="1:4" x14ac:dyDescent="0.25">
      <c r="A662" s="45">
        <v>9002052</v>
      </c>
      <c r="B662" s="55" t="s">
        <v>21736</v>
      </c>
      <c r="C662" s="56" t="s">
        <v>9</v>
      </c>
      <c r="D662" s="57">
        <v>54.58</v>
      </c>
    </row>
    <row r="663" spans="1:4" x14ac:dyDescent="0.25">
      <c r="A663" s="45">
        <v>9002053</v>
      </c>
      <c r="B663" s="55" t="s">
        <v>21737</v>
      </c>
      <c r="C663" s="56" t="s">
        <v>9</v>
      </c>
      <c r="D663" s="57">
        <v>34.78</v>
      </c>
    </row>
    <row r="664" spans="1:4" x14ac:dyDescent="0.25">
      <c r="A664" s="45">
        <v>9002054</v>
      </c>
      <c r="B664" s="55" t="s">
        <v>21738</v>
      </c>
      <c r="C664" s="56" t="s">
        <v>9</v>
      </c>
      <c r="D664" s="57">
        <v>9.19</v>
      </c>
    </row>
    <row r="665" spans="1:4" x14ac:dyDescent="0.25">
      <c r="A665" s="45">
        <v>9002055</v>
      </c>
      <c r="B665" s="55" t="s">
        <v>21739</v>
      </c>
      <c r="C665" s="56" t="s">
        <v>9</v>
      </c>
      <c r="D665" s="57">
        <v>9.75</v>
      </c>
    </row>
    <row r="666" spans="1:4" x14ac:dyDescent="0.25">
      <c r="A666" s="45">
        <v>9002056</v>
      </c>
      <c r="B666" s="55" t="s">
        <v>21740</v>
      </c>
      <c r="C666" s="56" t="s">
        <v>9</v>
      </c>
      <c r="D666" s="57">
        <v>9.48</v>
      </c>
    </row>
    <row r="667" spans="1:4" x14ac:dyDescent="0.25">
      <c r="A667" s="45">
        <v>9002061</v>
      </c>
      <c r="B667" s="55" t="s">
        <v>21741</v>
      </c>
      <c r="C667" s="56" t="s">
        <v>9</v>
      </c>
      <c r="D667" s="57">
        <v>17.59</v>
      </c>
    </row>
    <row r="668" spans="1:4" x14ac:dyDescent="0.25">
      <c r="A668" s="45">
        <v>9002062</v>
      </c>
      <c r="B668" s="55" t="s">
        <v>21742</v>
      </c>
      <c r="C668" s="56" t="s">
        <v>9</v>
      </c>
      <c r="D668" s="57">
        <v>20.56</v>
      </c>
    </row>
    <row r="669" spans="1:4" x14ac:dyDescent="0.25">
      <c r="A669" s="45">
        <v>9002063</v>
      </c>
      <c r="B669" s="55" t="s">
        <v>21743</v>
      </c>
      <c r="C669" s="56" t="s">
        <v>9</v>
      </c>
      <c r="D669" s="57">
        <v>30.18</v>
      </c>
    </row>
    <row r="670" spans="1:4" x14ac:dyDescent="0.25">
      <c r="A670" s="45">
        <v>9002070</v>
      </c>
      <c r="B670" s="55" t="s">
        <v>21744</v>
      </c>
      <c r="C670" s="56" t="s">
        <v>9</v>
      </c>
      <c r="D670" s="57">
        <v>7.47</v>
      </c>
    </row>
    <row r="671" spans="1:4" x14ac:dyDescent="0.25">
      <c r="A671" s="45">
        <v>9002071</v>
      </c>
      <c r="B671" s="55" t="s">
        <v>21745</v>
      </c>
      <c r="C671" s="56" t="s">
        <v>9</v>
      </c>
      <c r="D671" s="57">
        <v>9.33</v>
      </c>
    </row>
    <row r="672" spans="1:4" x14ac:dyDescent="0.25">
      <c r="A672" s="45">
        <v>9002098</v>
      </c>
      <c r="B672" s="55" t="s">
        <v>21746</v>
      </c>
      <c r="C672" s="56" t="s">
        <v>9</v>
      </c>
      <c r="D672" s="57">
        <v>40.58</v>
      </c>
    </row>
    <row r="673" spans="1:4" ht="23.25" x14ac:dyDescent="0.25">
      <c r="A673" s="45">
        <v>9002099</v>
      </c>
      <c r="B673" s="55" t="s">
        <v>21747</v>
      </c>
      <c r="C673" s="56" t="s">
        <v>9</v>
      </c>
      <c r="D673" s="57">
        <v>37.14</v>
      </c>
    </row>
    <row r="674" spans="1:4" x14ac:dyDescent="0.25">
      <c r="A674" s="45">
        <v>9003000</v>
      </c>
      <c r="B674" s="55" t="s">
        <v>21748</v>
      </c>
      <c r="C674" s="56" t="s">
        <v>21105</v>
      </c>
      <c r="D674" s="57" t="s">
        <v>21105</v>
      </c>
    </row>
    <row r="675" spans="1:4" x14ac:dyDescent="0.25">
      <c r="A675" s="45">
        <v>9003003</v>
      </c>
      <c r="B675" s="55" t="s">
        <v>21749</v>
      </c>
      <c r="C675" s="56" t="s">
        <v>9</v>
      </c>
      <c r="D675" s="57">
        <v>3.33</v>
      </c>
    </row>
    <row r="676" spans="1:4" x14ac:dyDescent="0.25">
      <c r="A676" s="45">
        <v>9003004</v>
      </c>
      <c r="B676" s="55" t="s">
        <v>21750</v>
      </c>
      <c r="C676" s="56" t="s">
        <v>9</v>
      </c>
      <c r="D676" s="57">
        <v>3.36</v>
      </c>
    </row>
    <row r="677" spans="1:4" x14ac:dyDescent="0.25">
      <c r="A677" s="45">
        <v>9003005</v>
      </c>
      <c r="B677" s="55" t="s">
        <v>21751</v>
      </c>
      <c r="C677" s="56" t="s">
        <v>9</v>
      </c>
      <c r="D677" s="57">
        <v>4.2</v>
      </c>
    </row>
    <row r="678" spans="1:4" x14ac:dyDescent="0.25">
      <c r="A678" s="45">
        <v>9003006</v>
      </c>
      <c r="B678" s="55" t="s">
        <v>21752</v>
      </c>
      <c r="C678" s="56" t="s">
        <v>9</v>
      </c>
      <c r="D678" s="57">
        <v>7.55</v>
      </c>
    </row>
    <row r="679" spans="1:4" x14ac:dyDescent="0.25">
      <c r="A679" s="45">
        <v>9003007</v>
      </c>
      <c r="B679" s="55" t="s">
        <v>21753</v>
      </c>
      <c r="C679" s="56" t="s">
        <v>9</v>
      </c>
      <c r="D679" s="57">
        <v>10.01</v>
      </c>
    </row>
    <row r="680" spans="1:4" x14ac:dyDescent="0.25">
      <c r="A680" s="45">
        <v>9003008</v>
      </c>
      <c r="B680" s="55" t="s">
        <v>21754</v>
      </c>
      <c r="C680" s="56" t="s">
        <v>9</v>
      </c>
      <c r="D680" s="57">
        <v>14.39</v>
      </c>
    </row>
    <row r="681" spans="1:4" x14ac:dyDescent="0.25">
      <c r="A681" s="45">
        <v>9003009</v>
      </c>
      <c r="B681" s="55" t="s">
        <v>21755</v>
      </c>
      <c r="C681" s="56" t="s">
        <v>9</v>
      </c>
      <c r="D681" s="57">
        <v>20.71</v>
      </c>
    </row>
    <row r="682" spans="1:4" x14ac:dyDescent="0.25">
      <c r="A682" s="45">
        <v>9003010</v>
      </c>
      <c r="B682" s="55" t="s">
        <v>21756</v>
      </c>
      <c r="C682" s="56" t="s">
        <v>9</v>
      </c>
      <c r="D682" s="57">
        <v>28.93</v>
      </c>
    </row>
    <row r="683" spans="1:4" x14ac:dyDescent="0.25">
      <c r="A683" s="45">
        <v>9003011</v>
      </c>
      <c r="B683" s="55" t="s">
        <v>21757</v>
      </c>
      <c r="C683" s="56" t="s">
        <v>9</v>
      </c>
      <c r="D683" s="57">
        <v>42.72</v>
      </c>
    </row>
    <row r="684" spans="1:4" x14ac:dyDescent="0.25">
      <c r="A684" s="45">
        <v>9003012</v>
      </c>
      <c r="B684" s="55" t="s">
        <v>21758</v>
      </c>
      <c r="C684" s="56" t="s">
        <v>9</v>
      </c>
      <c r="D684" s="57">
        <v>61.9</v>
      </c>
    </row>
    <row r="685" spans="1:4" x14ac:dyDescent="0.25">
      <c r="A685" s="45">
        <v>9003013</v>
      </c>
      <c r="B685" s="55" t="s">
        <v>21759</v>
      </c>
      <c r="C685" s="56" t="s">
        <v>9</v>
      </c>
      <c r="D685" s="57">
        <v>79.95</v>
      </c>
    </row>
    <row r="686" spans="1:4" x14ac:dyDescent="0.25">
      <c r="A686" s="45">
        <v>9003014</v>
      </c>
      <c r="B686" s="55" t="s">
        <v>21760</v>
      </c>
      <c r="C686" s="56" t="s">
        <v>9</v>
      </c>
      <c r="D686" s="57">
        <v>103.99</v>
      </c>
    </row>
    <row r="687" spans="1:4" x14ac:dyDescent="0.25">
      <c r="A687" s="45">
        <v>9003015</v>
      </c>
      <c r="B687" s="55" t="s">
        <v>21761</v>
      </c>
      <c r="C687" s="56" t="s">
        <v>9</v>
      </c>
      <c r="D687" s="57">
        <v>129.77000000000001</v>
      </c>
    </row>
    <row r="688" spans="1:4" x14ac:dyDescent="0.25">
      <c r="A688" s="45">
        <v>9003016</v>
      </c>
      <c r="B688" s="55" t="s">
        <v>21762</v>
      </c>
      <c r="C688" s="56" t="s">
        <v>9</v>
      </c>
      <c r="D688" s="57">
        <v>159.63</v>
      </c>
    </row>
    <row r="689" spans="1:4" x14ac:dyDescent="0.25">
      <c r="A689" s="45">
        <v>9003017</v>
      </c>
      <c r="B689" s="55" t="s">
        <v>21763</v>
      </c>
      <c r="C689" s="56" t="s">
        <v>9</v>
      </c>
      <c r="D689" s="57">
        <v>193.75</v>
      </c>
    </row>
    <row r="690" spans="1:4" x14ac:dyDescent="0.25">
      <c r="A690" s="45">
        <v>9003018</v>
      </c>
      <c r="B690" s="55" t="s">
        <v>21764</v>
      </c>
      <c r="C690" s="56" t="s">
        <v>9</v>
      </c>
      <c r="D690" s="57">
        <v>240.79</v>
      </c>
    </row>
    <row r="691" spans="1:4" x14ac:dyDescent="0.25">
      <c r="A691" s="45">
        <v>9003019</v>
      </c>
      <c r="B691" s="55" t="s">
        <v>21765</v>
      </c>
      <c r="C691" s="56" t="s">
        <v>9</v>
      </c>
      <c r="D691" s="57">
        <v>348.74</v>
      </c>
    </row>
    <row r="692" spans="1:4" x14ac:dyDescent="0.25">
      <c r="A692" s="45">
        <v>9003020</v>
      </c>
      <c r="B692" s="55" t="s">
        <v>21766</v>
      </c>
      <c r="C692" s="56" t="s">
        <v>9</v>
      </c>
      <c r="D692" s="57">
        <v>3.06</v>
      </c>
    </row>
    <row r="693" spans="1:4" x14ac:dyDescent="0.25">
      <c r="A693" s="45">
        <v>9003021</v>
      </c>
      <c r="B693" s="55" t="s">
        <v>21767</v>
      </c>
      <c r="C693" s="56" t="s">
        <v>9</v>
      </c>
      <c r="D693" s="57">
        <v>3.85</v>
      </c>
    </row>
    <row r="694" spans="1:4" x14ac:dyDescent="0.25">
      <c r="A694" s="45">
        <v>9003022</v>
      </c>
      <c r="B694" s="55" t="s">
        <v>21768</v>
      </c>
      <c r="C694" s="56" t="s">
        <v>9</v>
      </c>
      <c r="D694" s="57">
        <v>4.9800000000000004</v>
      </c>
    </row>
    <row r="695" spans="1:4" x14ac:dyDescent="0.25">
      <c r="A695" s="45">
        <v>9003023</v>
      </c>
      <c r="B695" s="55" t="s">
        <v>21769</v>
      </c>
      <c r="C695" s="56" t="s">
        <v>9</v>
      </c>
      <c r="D695" s="57">
        <v>8.94</v>
      </c>
    </row>
    <row r="696" spans="1:4" x14ac:dyDescent="0.25">
      <c r="A696" s="45">
        <v>9003028</v>
      </c>
      <c r="B696" s="55" t="s">
        <v>21770</v>
      </c>
      <c r="C696" s="56" t="s">
        <v>9</v>
      </c>
      <c r="D696" s="57">
        <v>2.89</v>
      </c>
    </row>
    <row r="697" spans="1:4" x14ac:dyDescent="0.25">
      <c r="A697" s="45">
        <v>9003029</v>
      </c>
      <c r="B697" s="55" t="s">
        <v>21771</v>
      </c>
      <c r="C697" s="56" t="s">
        <v>9</v>
      </c>
      <c r="D697" s="57">
        <v>3.85</v>
      </c>
    </row>
    <row r="698" spans="1:4" x14ac:dyDescent="0.25">
      <c r="A698" s="45">
        <v>9003030</v>
      </c>
      <c r="B698" s="55" t="s">
        <v>21772</v>
      </c>
      <c r="C698" s="56" t="s">
        <v>9</v>
      </c>
      <c r="D698" s="57">
        <v>6.32</v>
      </c>
    </row>
    <row r="699" spans="1:4" x14ac:dyDescent="0.25">
      <c r="A699" s="45">
        <v>9003031</v>
      </c>
      <c r="B699" s="55" t="s">
        <v>21773</v>
      </c>
      <c r="C699" s="56" t="s">
        <v>9</v>
      </c>
      <c r="D699" s="57">
        <v>8.15</v>
      </c>
    </row>
    <row r="700" spans="1:4" x14ac:dyDescent="0.25">
      <c r="A700" s="45">
        <v>9003032</v>
      </c>
      <c r="B700" s="55" t="s">
        <v>21774</v>
      </c>
      <c r="C700" s="56" t="s">
        <v>9</v>
      </c>
      <c r="D700" s="57">
        <v>12.4</v>
      </c>
    </row>
    <row r="701" spans="1:4" x14ac:dyDescent="0.25">
      <c r="A701" s="45">
        <v>9003033</v>
      </c>
      <c r="B701" s="55" t="s">
        <v>21775</v>
      </c>
      <c r="C701" s="56" t="s">
        <v>9</v>
      </c>
      <c r="D701" s="57">
        <v>13.77</v>
      </c>
    </row>
    <row r="702" spans="1:4" x14ac:dyDescent="0.25">
      <c r="A702" s="45">
        <v>9003034</v>
      </c>
      <c r="B702" s="55" t="s">
        <v>21776</v>
      </c>
      <c r="C702" s="56" t="s">
        <v>9</v>
      </c>
      <c r="D702" s="57">
        <v>24.12</v>
      </c>
    </row>
    <row r="703" spans="1:4" x14ac:dyDescent="0.25">
      <c r="A703" s="45">
        <v>9003035</v>
      </c>
      <c r="B703" s="55" t="s">
        <v>21777</v>
      </c>
      <c r="C703" s="56" t="s">
        <v>9</v>
      </c>
      <c r="D703" s="57">
        <v>34.090000000000003</v>
      </c>
    </row>
    <row r="704" spans="1:4" x14ac:dyDescent="0.25">
      <c r="A704" s="45">
        <v>9003036</v>
      </c>
      <c r="B704" s="55" t="s">
        <v>21778</v>
      </c>
      <c r="C704" s="56" t="s">
        <v>9</v>
      </c>
      <c r="D704" s="57">
        <v>48.36</v>
      </c>
    </row>
    <row r="705" spans="1:4" x14ac:dyDescent="0.25">
      <c r="A705" s="45">
        <v>9003037</v>
      </c>
      <c r="B705" s="55" t="s">
        <v>21779</v>
      </c>
      <c r="C705" s="56" t="s">
        <v>9</v>
      </c>
      <c r="D705" s="57">
        <v>66.88</v>
      </c>
    </row>
    <row r="706" spans="1:4" x14ac:dyDescent="0.25">
      <c r="A706" s="45">
        <v>9003038</v>
      </c>
      <c r="B706" s="55" t="s">
        <v>21780</v>
      </c>
      <c r="C706" s="56" t="s">
        <v>9</v>
      </c>
      <c r="D706" s="57">
        <v>86.07</v>
      </c>
    </row>
    <row r="707" spans="1:4" x14ac:dyDescent="0.25">
      <c r="A707" s="45">
        <v>9003039</v>
      </c>
      <c r="B707" s="55" t="s">
        <v>21781</v>
      </c>
      <c r="C707" s="56" t="s">
        <v>9</v>
      </c>
      <c r="D707" s="57">
        <v>113.14</v>
      </c>
    </row>
    <row r="708" spans="1:4" x14ac:dyDescent="0.25">
      <c r="A708" s="45">
        <v>9003040</v>
      </c>
      <c r="B708" s="55" t="s">
        <v>21782</v>
      </c>
      <c r="C708" s="56" t="s">
        <v>9</v>
      </c>
      <c r="D708" s="57">
        <v>132.47</v>
      </c>
    </row>
    <row r="709" spans="1:4" x14ac:dyDescent="0.25">
      <c r="A709" s="45">
        <v>9003041</v>
      </c>
      <c r="B709" s="55" t="s">
        <v>21783</v>
      </c>
      <c r="C709" s="56" t="s">
        <v>9</v>
      </c>
      <c r="D709" s="57">
        <v>158.94</v>
      </c>
    </row>
    <row r="710" spans="1:4" x14ac:dyDescent="0.25">
      <c r="A710" s="45">
        <v>9003042</v>
      </c>
      <c r="B710" s="55" t="s">
        <v>21784</v>
      </c>
      <c r="C710" s="56" t="s">
        <v>9</v>
      </c>
      <c r="D710" s="57">
        <v>214.29</v>
      </c>
    </row>
    <row r="711" spans="1:4" x14ac:dyDescent="0.25">
      <c r="A711" s="45">
        <v>9003043</v>
      </c>
      <c r="B711" s="55" t="s">
        <v>21785</v>
      </c>
      <c r="C711" s="56" t="s">
        <v>9</v>
      </c>
      <c r="D711" s="57">
        <v>291.22000000000003</v>
      </c>
    </row>
    <row r="712" spans="1:4" x14ac:dyDescent="0.25">
      <c r="A712" s="45">
        <v>9003061</v>
      </c>
      <c r="B712" s="55" t="s">
        <v>21786</v>
      </c>
      <c r="C712" s="56" t="s">
        <v>9</v>
      </c>
      <c r="D712" s="57">
        <v>3.45</v>
      </c>
    </row>
    <row r="713" spans="1:4" x14ac:dyDescent="0.25">
      <c r="A713" s="45">
        <v>9003062</v>
      </c>
      <c r="B713" s="55" t="s">
        <v>21787</v>
      </c>
      <c r="C713" s="56" t="s">
        <v>9</v>
      </c>
      <c r="D713" s="57">
        <v>38.39</v>
      </c>
    </row>
    <row r="714" spans="1:4" x14ac:dyDescent="0.25">
      <c r="A714" s="45">
        <v>9003070</v>
      </c>
      <c r="B714" s="55" t="s">
        <v>21788</v>
      </c>
      <c r="C714" s="56" t="s">
        <v>9</v>
      </c>
      <c r="D714" s="57">
        <v>5.49</v>
      </c>
    </row>
    <row r="715" spans="1:4" x14ac:dyDescent="0.25">
      <c r="A715" s="45">
        <v>9003072</v>
      </c>
      <c r="B715" s="55" t="s">
        <v>21789</v>
      </c>
      <c r="C715" s="56" t="s">
        <v>9</v>
      </c>
      <c r="D715" s="57">
        <v>12.36</v>
      </c>
    </row>
    <row r="716" spans="1:4" x14ac:dyDescent="0.25">
      <c r="A716" s="45">
        <v>9003075</v>
      </c>
      <c r="B716" s="55" t="s">
        <v>21790</v>
      </c>
      <c r="C716" s="56" t="s">
        <v>9</v>
      </c>
      <c r="D716" s="57">
        <v>6.92</v>
      </c>
    </row>
    <row r="717" spans="1:4" x14ac:dyDescent="0.25">
      <c r="A717" s="45">
        <v>9003076</v>
      </c>
      <c r="B717" s="55" t="s">
        <v>21791</v>
      </c>
      <c r="C717" s="56" t="s">
        <v>9</v>
      </c>
      <c r="D717" s="57">
        <v>10.09</v>
      </c>
    </row>
    <row r="718" spans="1:4" x14ac:dyDescent="0.25">
      <c r="A718" s="45">
        <v>9003080</v>
      </c>
      <c r="B718" s="55" t="s">
        <v>21792</v>
      </c>
      <c r="C718" s="56" t="s">
        <v>9</v>
      </c>
      <c r="D718" s="57">
        <v>8.91</v>
      </c>
    </row>
    <row r="719" spans="1:4" ht="23.25" x14ac:dyDescent="0.25">
      <c r="A719" s="45">
        <v>9003101</v>
      </c>
      <c r="B719" s="55" t="s">
        <v>21793</v>
      </c>
      <c r="C719" s="56" t="s">
        <v>9</v>
      </c>
      <c r="D719" s="57">
        <v>3.84</v>
      </c>
    </row>
    <row r="720" spans="1:4" ht="23.25" x14ac:dyDescent="0.25">
      <c r="A720" s="45">
        <v>9003103</v>
      </c>
      <c r="B720" s="55" t="s">
        <v>21794</v>
      </c>
      <c r="C720" s="56" t="s">
        <v>9</v>
      </c>
      <c r="D720" s="57">
        <v>5.03</v>
      </c>
    </row>
    <row r="721" spans="1:4" ht="23.25" x14ac:dyDescent="0.25">
      <c r="A721" s="45">
        <v>9003105</v>
      </c>
      <c r="B721" s="55" t="s">
        <v>21795</v>
      </c>
      <c r="C721" s="56" t="s">
        <v>9</v>
      </c>
      <c r="D721" s="57">
        <v>8.83</v>
      </c>
    </row>
    <row r="722" spans="1:4" ht="23.25" x14ac:dyDescent="0.25">
      <c r="A722" s="45">
        <v>9003106</v>
      </c>
      <c r="B722" s="55" t="s">
        <v>21796</v>
      </c>
      <c r="C722" s="56" t="s">
        <v>9</v>
      </c>
      <c r="D722" s="57">
        <v>12.32</v>
      </c>
    </row>
    <row r="723" spans="1:4" ht="23.25" x14ac:dyDescent="0.25">
      <c r="A723" s="45">
        <v>9003107</v>
      </c>
      <c r="B723" s="55" t="s">
        <v>21797</v>
      </c>
      <c r="C723" s="56" t="s">
        <v>9</v>
      </c>
      <c r="D723" s="57">
        <v>17.850000000000001</v>
      </c>
    </row>
    <row r="724" spans="1:4" ht="23.25" x14ac:dyDescent="0.25">
      <c r="A724" s="45">
        <v>9003108</v>
      </c>
      <c r="B724" s="55" t="s">
        <v>21798</v>
      </c>
      <c r="C724" s="56" t="s">
        <v>9</v>
      </c>
      <c r="D724" s="57">
        <v>27.45</v>
      </c>
    </row>
    <row r="725" spans="1:4" ht="23.25" x14ac:dyDescent="0.25">
      <c r="A725" s="45">
        <v>9003109</v>
      </c>
      <c r="B725" s="55" t="s">
        <v>21799</v>
      </c>
      <c r="C725" s="56" t="s">
        <v>9</v>
      </c>
      <c r="D725" s="57">
        <v>35.99</v>
      </c>
    </row>
    <row r="726" spans="1:4" ht="23.25" x14ac:dyDescent="0.25">
      <c r="A726" s="45">
        <v>9003110</v>
      </c>
      <c r="B726" s="55" t="s">
        <v>21800</v>
      </c>
      <c r="C726" s="56" t="s">
        <v>9</v>
      </c>
      <c r="D726" s="57">
        <v>48.16</v>
      </c>
    </row>
    <row r="727" spans="1:4" ht="23.25" x14ac:dyDescent="0.25">
      <c r="A727" s="45">
        <v>9003111</v>
      </c>
      <c r="B727" s="55" t="s">
        <v>21801</v>
      </c>
      <c r="C727" s="56" t="s">
        <v>9</v>
      </c>
      <c r="D727" s="57">
        <v>67.430000000000007</v>
      </c>
    </row>
    <row r="728" spans="1:4" ht="23.25" x14ac:dyDescent="0.25">
      <c r="A728" s="45">
        <v>9003112</v>
      </c>
      <c r="B728" s="55" t="s">
        <v>21802</v>
      </c>
      <c r="C728" s="56" t="s">
        <v>9</v>
      </c>
      <c r="D728" s="57">
        <v>87.15</v>
      </c>
    </row>
    <row r="729" spans="1:4" ht="23.25" x14ac:dyDescent="0.25">
      <c r="A729" s="45">
        <v>9003113</v>
      </c>
      <c r="B729" s="55" t="s">
        <v>21803</v>
      </c>
      <c r="C729" s="56" t="s">
        <v>9</v>
      </c>
      <c r="D729" s="57">
        <v>114.1</v>
      </c>
    </row>
    <row r="730" spans="1:4" ht="23.25" x14ac:dyDescent="0.25">
      <c r="A730" s="45">
        <v>9003114</v>
      </c>
      <c r="B730" s="55" t="s">
        <v>21804</v>
      </c>
      <c r="C730" s="56" t="s">
        <v>9</v>
      </c>
      <c r="D730" s="57">
        <v>139.32</v>
      </c>
    </row>
    <row r="731" spans="1:4" ht="23.25" x14ac:dyDescent="0.25">
      <c r="A731" s="45">
        <v>9003115</v>
      </c>
      <c r="B731" s="55" t="s">
        <v>21805</v>
      </c>
      <c r="C731" s="56" t="s">
        <v>9</v>
      </c>
      <c r="D731" s="57">
        <v>160.58000000000001</v>
      </c>
    </row>
    <row r="732" spans="1:4" ht="23.25" x14ac:dyDescent="0.25">
      <c r="A732" s="45">
        <v>9003116</v>
      </c>
      <c r="B732" s="55" t="s">
        <v>21806</v>
      </c>
      <c r="C732" s="56" t="s">
        <v>9</v>
      </c>
      <c r="D732" s="57">
        <v>204.31</v>
      </c>
    </row>
    <row r="733" spans="1:4" ht="23.25" x14ac:dyDescent="0.25">
      <c r="A733" s="45">
        <v>9003118</v>
      </c>
      <c r="B733" s="55" t="s">
        <v>21807</v>
      </c>
      <c r="C733" s="56" t="s">
        <v>9</v>
      </c>
      <c r="D733" s="57">
        <v>6.7</v>
      </c>
    </row>
    <row r="734" spans="1:4" ht="23.25" x14ac:dyDescent="0.25">
      <c r="A734" s="45">
        <v>9003119</v>
      </c>
      <c r="B734" s="55" t="s">
        <v>21808</v>
      </c>
      <c r="C734" s="56" t="s">
        <v>9</v>
      </c>
      <c r="D734" s="57">
        <v>8.68</v>
      </c>
    </row>
    <row r="735" spans="1:4" ht="23.25" x14ac:dyDescent="0.25">
      <c r="A735" s="45">
        <v>9003120</v>
      </c>
      <c r="B735" s="55" t="s">
        <v>21809</v>
      </c>
      <c r="C735" s="56" t="s">
        <v>9</v>
      </c>
      <c r="D735" s="57">
        <v>9.51</v>
      </c>
    </row>
    <row r="736" spans="1:4" ht="23.25" x14ac:dyDescent="0.25">
      <c r="A736" s="45">
        <v>9003121</v>
      </c>
      <c r="B736" s="55" t="s">
        <v>21810</v>
      </c>
      <c r="C736" s="56" t="s">
        <v>9</v>
      </c>
      <c r="D736" s="57">
        <v>3.84</v>
      </c>
    </row>
    <row r="737" spans="1:4" ht="23.25" x14ac:dyDescent="0.25">
      <c r="A737" s="45">
        <v>9003122</v>
      </c>
      <c r="B737" s="55" t="s">
        <v>21811</v>
      </c>
      <c r="C737" s="56" t="s">
        <v>9</v>
      </c>
      <c r="D737" s="57">
        <v>5.03</v>
      </c>
    </row>
    <row r="738" spans="1:4" ht="23.25" x14ac:dyDescent="0.25">
      <c r="A738" s="45">
        <v>9003123</v>
      </c>
      <c r="B738" s="55" t="s">
        <v>21812</v>
      </c>
      <c r="C738" s="56" t="s">
        <v>9</v>
      </c>
      <c r="D738" s="57">
        <v>6.4</v>
      </c>
    </row>
    <row r="739" spans="1:4" ht="23.25" x14ac:dyDescent="0.25">
      <c r="A739" s="45">
        <v>9003124</v>
      </c>
      <c r="B739" s="55" t="s">
        <v>21813</v>
      </c>
      <c r="C739" s="56" t="s">
        <v>9</v>
      </c>
      <c r="D739" s="57">
        <v>8.5</v>
      </c>
    </row>
    <row r="740" spans="1:4" x14ac:dyDescent="0.25">
      <c r="A740" s="45">
        <v>9004000</v>
      </c>
      <c r="B740" s="55" t="s">
        <v>21814</v>
      </c>
      <c r="C740" s="56" t="s">
        <v>21105</v>
      </c>
      <c r="D740" s="57" t="s">
        <v>21105</v>
      </c>
    </row>
    <row r="741" spans="1:4" x14ac:dyDescent="0.25">
      <c r="A741" s="45">
        <v>9004002</v>
      </c>
      <c r="B741" s="55" t="s">
        <v>21815</v>
      </c>
      <c r="C741" s="56" t="s">
        <v>96</v>
      </c>
      <c r="D741" s="57">
        <v>159.19</v>
      </c>
    </row>
    <row r="742" spans="1:4" x14ac:dyDescent="0.25">
      <c r="A742" s="45">
        <v>9004003</v>
      </c>
      <c r="B742" s="55" t="s">
        <v>21816</v>
      </c>
      <c r="C742" s="56" t="s">
        <v>96</v>
      </c>
      <c r="D742" s="57">
        <v>165.42</v>
      </c>
    </row>
    <row r="743" spans="1:4" x14ac:dyDescent="0.25">
      <c r="A743" s="45">
        <v>9004011</v>
      </c>
      <c r="B743" s="55" t="s">
        <v>21817</v>
      </c>
      <c r="C743" s="56" t="s">
        <v>96</v>
      </c>
      <c r="D743" s="57">
        <v>282.55</v>
      </c>
    </row>
    <row r="744" spans="1:4" x14ac:dyDescent="0.25">
      <c r="A744" s="45">
        <v>9004030</v>
      </c>
      <c r="B744" s="55" t="s">
        <v>21818</v>
      </c>
      <c r="C744" s="56" t="s">
        <v>96</v>
      </c>
      <c r="D744" s="57">
        <v>345.16</v>
      </c>
    </row>
    <row r="745" spans="1:4" x14ac:dyDescent="0.25">
      <c r="A745" s="45">
        <v>9004031</v>
      </c>
      <c r="B745" s="55" t="s">
        <v>21819</v>
      </c>
      <c r="C745" s="56" t="s">
        <v>96</v>
      </c>
      <c r="D745" s="57">
        <v>706.52</v>
      </c>
    </row>
    <row r="746" spans="1:4" x14ac:dyDescent="0.25">
      <c r="A746" s="45">
        <v>9004032</v>
      </c>
      <c r="B746" s="55" t="s">
        <v>21820</v>
      </c>
      <c r="C746" s="56" t="s">
        <v>96</v>
      </c>
      <c r="D746" s="57">
        <v>1074.8599999999999</v>
      </c>
    </row>
    <row r="747" spans="1:4" x14ac:dyDescent="0.25">
      <c r="A747" s="45">
        <v>9004033</v>
      </c>
      <c r="B747" s="55" t="s">
        <v>21821</v>
      </c>
      <c r="C747" s="56" t="s">
        <v>96</v>
      </c>
      <c r="D747" s="57">
        <v>1714.07</v>
      </c>
    </row>
    <row r="748" spans="1:4" x14ac:dyDescent="0.25">
      <c r="A748" s="45">
        <v>9004040</v>
      </c>
      <c r="B748" s="55" t="s">
        <v>21822</v>
      </c>
      <c r="C748" s="56" t="s">
        <v>96</v>
      </c>
      <c r="D748" s="57">
        <v>344.52</v>
      </c>
    </row>
    <row r="749" spans="1:4" x14ac:dyDescent="0.25">
      <c r="A749" s="45">
        <v>9004041</v>
      </c>
      <c r="B749" s="55" t="s">
        <v>21823</v>
      </c>
      <c r="C749" s="56" t="s">
        <v>96</v>
      </c>
      <c r="D749" s="57">
        <v>477.14</v>
      </c>
    </row>
    <row r="750" spans="1:4" x14ac:dyDescent="0.25">
      <c r="A750" s="45">
        <v>9004042</v>
      </c>
      <c r="B750" s="55" t="s">
        <v>21824</v>
      </c>
      <c r="C750" s="56" t="s">
        <v>96</v>
      </c>
      <c r="D750" s="57">
        <v>421.68</v>
      </c>
    </row>
    <row r="751" spans="1:4" x14ac:dyDescent="0.25">
      <c r="A751" s="45">
        <v>9004048</v>
      </c>
      <c r="B751" s="55" t="s">
        <v>21825</v>
      </c>
      <c r="C751" s="56" t="s">
        <v>96</v>
      </c>
      <c r="D751" s="57">
        <v>188.97</v>
      </c>
    </row>
    <row r="752" spans="1:4" x14ac:dyDescent="0.25">
      <c r="A752" s="45">
        <v>9004060</v>
      </c>
      <c r="B752" s="55" t="s">
        <v>21826</v>
      </c>
      <c r="C752" s="56" t="s">
        <v>96</v>
      </c>
      <c r="D752" s="57">
        <v>63.95</v>
      </c>
    </row>
    <row r="753" spans="1:4" ht="23.25" x14ac:dyDescent="0.25">
      <c r="A753" s="45">
        <v>9004068</v>
      </c>
      <c r="B753" s="55" t="s">
        <v>21827</v>
      </c>
      <c r="C753" s="56" t="s">
        <v>96</v>
      </c>
      <c r="D753" s="57">
        <v>308.22000000000003</v>
      </c>
    </row>
    <row r="754" spans="1:4" ht="23.25" x14ac:dyDescent="0.25">
      <c r="A754" s="45">
        <v>9004069</v>
      </c>
      <c r="B754" s="55" t="s">
        <v>21828</v>
      </c>
      <c r="C754" s="56" t="s">
        <v>96</v>
      </c>
      <c r="D754" s="57">
        <v>371</v>
      </c>
    </row>
    <row r="755" spans="1:4" ht="23.25" x14ac:dyDescent="0.25">
      <c r="A755" s="45">
        <v>9004070</v>
      </c>
      <c r="B755" s="55" t="s">
        <v>21829</v>
      </c>
      <c r="C755" s="56" t="s">
        <v>96</v>
      </c>
      <c r="D755" s="57">
        <v>288.72000000000003</v>
      </c>
    </row>
    <row r="756" spans="1:4" x14ac:dyDescent="0.25">
      <c r="A756" s="45">
        <v>9004072</v>
      </c>
      <c r="B756" s="55" t="s">
        <v>21830</v>
      </c>
      <c r="C756" s="56" t="s">
        <v>96</v>
      </c>
      <c r="D756" s="57">
        <v>400.37</v>
      </c>
    </row>
    <row r="757" spans="1:4" x14ac:dyDescent="0.25">
      <c r="A757" s="45">
        <v>9004075</v>
      </c>
      <c r="B757" s="55" t="s">
        <v>21831</v>
      </c>
      <c r="C757" s="56" t="s">
        <v>96</v>
      </c>
      <c r="D757" s="57">
        <v>467.48</v>
      </c>
    </row>
    <row r="758" spans="1:4" x14ac:dyDescent="0.25">
      <c r="A758" s="45">
        <v>9004076</v>
      </c>
      <c r="B758" s="55" t="s">
        <v>21832</v>
      </c>
      <c r="C758" s="56" t="s">
        <v>96</v>
      </c>
      <c r="D758" s="57">
        <v>580.32000000000005</v>
      </c>
    </row>
    <row r="759" spans="1:4" x14ac:dyDescent="0.25">
      <c r="A759" s="45">
        <v>9004077</v>
      </c>
      <c r="B759" s="55" t="s">
        <v>21833</v>
      </c>
      <c r="C759" s="56" t="s">
        <v>96</v>
      </c>
      <c r="D759" s="57">
        <v>456.35</v>
      </c>
    </row>
    <row r="760" spans="1:4" x14ac:dyDescent="0.25">
      <c r="A760" s="45">
        <v>9004078</v>
      </c>
      <c r="B760" s="55" t="s">
        <v>21834</v>
      </c>
      <c r="C760" s="56" t="s">
        <v>96</v>
      </c>
      <c r="D760" s="57">
        <v>2201.1999999999998</v>
      </c>
    </row>
    <row r="761" spans="1:4" x14ac:dyDescent="0.25">
      <c r="A761" s="45">
        <v>9004087</v>
      </c>
      <c r="B761" s="55" t="s">
        <v>21835</v>
      </c>
      <c r="C761" s="56" t="s">
        <v>96</v>
      </c>
      <c r="D761" s="57">
        <v>495.72</v>
      </c>
    </row>
    <row r="762" spans="1:4" x14ac:dyDescent="0.25">
      <c r="A762" s="45">
        <v>9004088</v>
      </c>
      <c r="B762" s="55" t="s">
        <v>21836</v>
      </c>
      <c r="C762" s="56" t="s">
        <v>96</v>
      </c>
      <c r="D762" s="57">
        <v>524.23</v>
      </c>
    </row>
    <row r="763" spans="1:4" x14ac:dyDescent="0.25">
      <c r="A763" s="45">
        <v>9004089</v>
      </c>
      <c r="B763" s="55" t="s">
        <v>21837</v>
      </c>
      <c r="C763" s="56" t="s">
        <v>96</v>
      </c>
      <c r="D763" s="57">
        <v>475.08</v>
      </c>
    </row>
    <row r="764" spans="1:4" x14ac:dyDescent="0.25">
      <c r="A764" s="45">
        <v>9004090</v>
      </c>
      <c r="B764" s="55" t="s">
        <v>21838</v>
      </c>
      <c r="C764" s="56" t="s">
        <v>96</v>
      </c>
      <c r="D764" s="57">
        <v>1149.69</v>
      </c>
    </row>
    <row r="765" spans="1:4" x14ac:dyDescent="0.25">
      <c r="A765" s="45">
        <v>9005000</v>
      </c>
      <c r="B765" s="55" t="s">
        <v>21839</v>
      </c>
      <c r="C765" s="56" t="s">
        <v>21105</v>
      </c>
      <c r="D765" s="57" t="s">
        <v>21105</v>
      </c>
    </row>
    <row r="766" spans="1:4" x14ac:dyDescent="0.25">
      <c r="A766" s="45">
        <v>9005006</v>
      </c>
      <c r="B766" s="55" t="s">
        <v>21840</v>
      </c>
      <c r="C766" s="56" t="s">
        <v>96</v>
      </c>
      <c r="D766" s="57">
        <v>638.57000000000005</v>
      </c>
    </row>
    <row r="767" spans="1:4" x14ac:dyDescent="0.25">
      <c r="A767" s="45">
        <v>9005010</v>
      </c>
      <c r="B767" s="55" t="s">
        <v>21841</v>
      </c>
      <c r="C767" s="56" t="s">
        <v>4</v>
      </c>
      <c r="D767" s="57">
        <v>1370.59</v>
      </c>
    </row>
    <row r="768" spans="1:4" x14ac:dyDescent="0.25">
      <c r="A768" s="45">
        <v>9005012</v>
      </c>
      <c r="B768" s="55" t="s">
        <v>21842</v>
      </c>
      <c r="C768" s="56" t="s">
        <v>96</v>
      </c>
      <c r="D768" s="57">
        <v>974.58</v>
      </c>
    </row>
    <row r="769" spans="1:4" x14ac:dyDescent="0.25">
      <c r="A769" s="45">
        <v>9005014</v>
      </c>
      <c r="B769" s="55" t="s">
        <v>21843</v>
      </c>
      <c r="C769" s="56" t="s">
        <v>96</v>
      </c>
      <c r="D769" s="57">
        <v>1467.95</v>
      </c>
    </row>
    <row r="770" spans="1:4" x14ac:dyDescent="0.25">
      <c r="A770" s="45">
        <v>9005017</v>
      </c>
      <c r="B770" s="55" t="s">
        <v>21844</v>
      </c>
      <c r="C770" s="56" t="s">
        <v>96</v>
      </c>
      <c r="D770" s="57">
        <v>1809.88</v>
      </c>
    </row>
    <row r="771" spans="1:4" x14ac:dyDescent="0.25">
      <c r="A771" s="45">
        <v>9005019</v>
      </c>
      <c r="B771" s="55" t="s">
        <v>21845</v>
      </c>
      <c r="C771" s="56" t="s">
        <v>96</v>
      </c>
      <c r="D771" s="57">
        <v>3283.14</v>
      </c>
    </row>
    <row r="772" spans="1:4" ht="23.25" x14ac:dyDescent="0.25">
      <c r="A772" s="45">
        <v>9005020</v>
      </c>
      <c r="B772" s="55" t="s">
        <v>21846</v>
      </c>
      <c r="C772" s="56" t="s">
        <v>96</v>
      </c>
      <c r="D772" s="57">
        <v>12.99</v>
      </c>
    </row>
    <row r="773" spans="1:4" ht="23.25" x14ac:dyDescent="0.25">
      <c r="A773" s="45">
        <v>9005021</v>
      </c>
      <c r="B773" s="55" t="s">
        <v>21847</v>
      </c>
      <c r="C773" s="56" t="s">
        <v>96</v>
      </c>
      <c r="D773" s="57">
        <v>19.18</v>
      </c>
    </row>
    <row r="774" spans="1:4" x14ac:dyDescent="0.25">
      <c r="A774" s="45">
        <v>9005022</v>
      </c>
      <c r="B774" s="55" t="s">
        <v>21848</v>
      </c>
      <c r="C774" s="56" t="s">
        <v>96</v>
      </c>
      <c r="D774" s="57">
        <v>14.11</v>
      </c>
    </row>
    <row r="775" spans="1:4" x14ac:dyDescent="0.25">
      <c r="A775" s="45">
        <v>9005023</v>
      </c>
      <c r="B775" s="55" t="s">
        <v>21849</v>
      </c>
      <c r="C775" s="56" t="s">
        <v>96</v>
      </c>
      <c r="D775" s="57">
        <v>23.79</v>
      </c>
    </row>
    <row r="776" spans="1:4" x14ac:dyDescent="0.25">
      <c r="A776" s="45">
        <v>9005024</v>
      </c>
      <c r="B776" s="55" t="s">
        <v>21850</v>
      </c>
      <c r="C776" s="56" t="s">
        <v>96</v>
      </c>
      <c r="D776" s="57">
        <v>18.21</v>
      </c>
    </row>
    <row r="777" spans="1:4" x14ac:dyDescent="0.25">
      <c r="A777" s="45">
        <v>9005025</v>
      </c>
      <c r="B777" s="55" t="s">
        <v>21851</v>
      </c>
      <c r="C777" s="56" t="s">
        <v>96</v>
      </c>
      <c r="D777" s="57">
        <v>18.21</v>
      </c>
    </row>
    <row r="778" spans="1:4" x14ac:dyDescent="0.25">
      <c r="A778" s="45">
        <v>9005026</v>
      </c>
      <c r="B778" s="55" t="s">
        <v>21852</v>
      </c>
      <c r="C778" s="56" t="s">
        <v>96</v>
      </c>
      <c r="D778" s="57">
        <v>30.19</v>
      </c>
    </row>
    <row r="779" spans="1:4" x14ac:dyDescent="0.25">
      <c r="A779" s="45">
        <v>9005027</v>
      </c>
      <c r="B779" s="55" t="s">
        <v>21853</v>
      </c>
      <c r="C779" s="56" t="s">
        <v>96</v>
      </c>
      <c r="D779" s="57">
        <v>16.7</v>
      </c>
    </row>
    <row r="780" spans="1:4" x14ac:dyDescent="0.25">
      <c r="A780" s="45">
        <v>9005028</v>
      </c>
      <c r="B780" s="55" t="s">
        <v>21854</v>
      </c>
      <c r="C780" s="56" t="s">
        <v>96</v>
      </c>
      <c r="D780" s="57">
        <v>28.92</v>
      </c>
    </row>
    <row r="781" spans="1:4" x14ac:dyDescent="0.25">
      <c r="A781" s="45">
        <v>9005029</v>
      </c>
      <c r="B781" s="55" t="s">
        <v>21855</v>
      </c>
      <c r="C781" s="56" t="s">
        <v>96</v>
      </c>
      <c r="D781" s="57">
        <v>22.48</v>
      </c>
    </row>
    <row r="782" spans="1:4" x14ac:dyDescent="0.25">
      <c r="A782" s="45">
        <v>9005030</v>
      </c>
      <c r="B782" s="55" t="s">
        <v>21856</v>
      </c>
      <c r="C782" s="56" t="s">
        <v>96</v>
      </c>
      <c r="D782" s="57">
        <v>31.41</v>
      </c>
    </row>
    <row r="783" spans="1:4" x14ac:dyDescent="0.25">
      <c r="A783" s="45">
        <v>9005031</v>
      </c>
      <c r="B783" s="55" t="s">
        <v>21857</v>
      </c>
      <c r="C783" s="56" t="s">
        <v>96</v>
      </c>
      <c r="D783" s="57">
        <v>56.97</v>
      </c>
    </row>
    <row r="784" spans="1:4" x14ac:dyDescent="0.25">
      <c r="A784" s="45">
        <v>9005032</v>
      </c>
      <c r="B784" s="55" t="s">
        <v>21858</v>
      </c>
      <c r="C784" s="56" t="s">
        <v>96</v>
      </c>
      <c r="D784" s="57">
        <v>65.67</v>
      </c>
    </row>
    <row r="785" spans="1:4" x14ac:dyDescent="0.25">
      <c r="A785" s="45">
        <v>9005033</v>
      </c>
      <c r="B785" s="55" t="s">
        <v>21859</v>
      </c>
      <c r="C785" s="56" t="s">
        <v>96</v>
      </c>
      <c r="D785" s="57">
        <v>90.94</v>
      </c>
    </row>
    <row r="786" spans="1:4" x14ac:dyDescent="0.25">
      <c r="A786" s="45">
        <v>9005034</v>
      </c>
      <c r="B786" s="55" t="s">
        <v>21860</v>
      </c>
      <c r="C786" s="56" t="s">
        <v>96</v>
      </c>
      <c r="D786" s="57">
        <v>226.84</v>
      </c>
    </row>
    <row r="787" spans="1:4" x14ac:dyDescent="0.25">
      <c r="A787" s="45">
        <v>9005035</v>
      </c>
      <c r="B787" s="55" t="s">
        <v>21861</v>
      </c>
      <c r="C787" s="56" t="s">
        <v>96</v>
      </c>
      <c r="D787" s="57">
        <v>264.81</v>
      </c>
    </row>
    <row r="788" spans="1:4" x14ac:dyDescent="0.25">
      <c r="A788" s="45">
        <v>9005037</v>
      </c>
      <c r="B788" s="55" t="s">
        <v>21862</v>
      </c>
      <c r="C788" s="56" t="s">
        <v>96</v>
      </c>
      <c r="D788" s="57">
        <v>508.42</v>
      </c>
    </row>
    <row r="789" spans="1:4" ht="23.25" x14ac:dyDescent="0.25">
      <c r="A789" s="45">
        <v>9005039</v>
      </c>
      <c r="B789" s="55" t="s">
        <v>21863</v>
      </c>
      <c r="C789" s="56" t="s">
        <v>96</v>
      </c>
      <c r="D789" s="57">
        <v>41.16</v>
      </c>
    </row>
    <row r="790" spans="1:4" ht="23.25" x14ac:dyDescent="0.25">
      <c r="A790" s="45">
        <v>9005040</v>
      </c>
      <c r="B790" s="55" t="s">
        <v>21864</v>
      </c>
      <c r="C790" s="56" t="s">
        <v>96</v>
      </c>
      <c r="D790" s="57">
        <v>82.89</v>
      </c>
    </row>
    <row r="791" spans="1:4" ht="23.25" x14ac:dyDescent="0.25">
      <c r="A791" s="45">
        <v>9005041</v>
      </c>
      <c r="B791" s="55" t="s">
        <v>21865</v>
      </c>
      <c r="C791" s="56" t="s">
        <v>96</v>
      </c>
      <c r="D791" s="57">
        <v>114.62</v>
      </c>
    </row>
    <row r="792" spans="1:4" ht="23.25" x14ac:dyDescent="0.25">
      <c r="A792" s="45">
        <v>9005042</v>
      </c>
      <c r="B792" s="55" t="s">
        <v>21866</v>
      </c>
      <c r="C792" s="56" t="s">
        <v>96</v>
      </c>
      <c r="D792" s="57">
        <v>184.19</v>
      </c>
    </row>
    <row r="793" spans="1:4" x14ac:dyDescent="0.25">
      <c r="A793" s="45">
        <v>9005043</v>
      </c>
      <c r="B793" s="55" t="s">
        <v>21867</v>
      </c>
      <c r="C793" s="56" t="s">
        <v>96</v>
      </c>
      <c r="D793" s="57">
        <v>110.11</v>
      </c>
    </row>
    <row r="794" spans="1:4" x14ac:dyDescent="0.25">
      <c r="A794" s="45">
        <v>9005044</v>
      </c>
      <c r="B794" s="55" t="s">
        <v>21868</v>
      </c>
      <c r="C794" s="56" t="s">
        <v>96</v>
      </c>
      <c r="D794" s="57">
        <v>226.3</v>
      </c>
    </row>
    <row r="795" spans="1:4" x14ac:dyDescent="0.25">
      <c r="A795" s="45">
        <v>9005045</v>
      </c>
      <c r="B795" s="55" t="s">
        <v>21869</v>
      </c>
      <c r="C795" s="56" t="s">
        <v>96</v>
      </c>
      <c r="D795" s="57">
        <v>540.5</v>
      </c>
    </row>
    <row r="796" spans="1:4" ht="23.25" x14ac:dyDescent="0.25">
      <c r="A796" s="45">
        <v>9005050</v>
      </c>
      <c r="B796" s="55" t="s">
        <v>21870</v>
      </c>
      <c r="C796" s="56" t="s">
        <v>96</v>
      </c>
      <c r="D796" s="57">
        <v>369.38</v>
      </c>
    </row>
    <row r="797" spans="1:4" ht="23.25" x14ac:dyDescent="0.25">
      <c r="A797" s="45">
        <v>9005051</v>
      </c>
      <c r="B797" s="55" t="s">
        <v>21871</v>
      </c>
      <c r="C797" s="56" t="s">
        <v>96</v>
      </c>
      <c r="D797" s="57">
        <v>386.73</v>
      </c>
    </row>
    <row r="798" spans="1:4" x14ac:dyDescent="0.25">
      <c r="A798" s="45">
        <v>9005055</v>
      </c>
      <c r="B798" s="55" t="s">
        <v>21872</v>
      </c>
      <c r="C798" s="56" t="s">
        <v>15</v>
      </c>
      <c r="D798" s="57">
        <v>91.35</v>
      </c>
    </row>
    <row r="799" spans="1:4" x14ac:dyDescent="0.25">
      <c r="A799" s="45">
        <v>9005056</v>
      </c>
      <c r="B799" s="55" t="s">
        <v>21873</v>
      </c>
      <c r="C799" s="56" t="s">
        <v>15</v>
      </c>
      <c r="D799" s="57">
        <v>234.74</v>
      </c>
    </row>
    <row r="800" spans="1:4" x14ac:dyDescent="0.25">
      <c r="A800" s="45">
        <v>9005057</v>
      </c>
      <c r="B800" s="55" t="s">
        <v>21874</v>
      </c>
      <c r="C800" s="56" t="s">
        <v>15</v>
      </c>
      <c r="D800" s="57">
        <v>557.98</v>
      </c>
    </row>
    <row r="801" spans="1:4" x14ac:dyDescent="0.25">
      <c r="A801" s="45">
        <v>9005058</v>
      </c>
      <c r="B801" s="55" t="s">
        <v>21875</v>
      </c>
      <c r="C801" s="56" t="s">
        <v>19</v>
      </c>
      <c r="D801" s="57">
        <v>319.25</v>
      </c>
    </row>
    <row r="802" spans="1:4" x14ac:dyDescent="0.25">
      <c r="A802" s="45">
        <v>9005059</v>
      </c>
      <c r="B802" s="55" t="s">
        <v>21876</v>
      </c>
      <c r="C802" s="56" t="s">
        <v>19</v>
      </c>
      <c r="D802" s="57">
        <v>439</v>
      </c>
    </row>
    <row r="803" spans="1:4" x14ac:dyDescent="0.25">
      <c r="A803" s="45">
        <v>9005060</v>
      </c>
      <c r="B803" s="55" t="s">
        <v>21877</v>
      </c>
      <c r="C803" s="56" t="s">
        <v>19</v>
      </c>
      <c r="D803" s="57">
        <v>259.11</v>
      </c>
    </row>
    <row r="804" spans="1:4" ht="23.25" x14ac:dyDescent="0.25">
      <c r="A804" s="45">
        <v>9005061</v>
      </c>
      <c r="B804" s="55" t="s">
        <v>21878</v>
      </c>
      <c r="C804" s="56" t="s">
        <v>96</v>
      </c>
      <c r="D804" s="57">
        <v>15.26</v>
      </c>
    </row>
    <row r="805" spans="1:4" x14ac:dyDescent="0.25">
      <c r="A805" s="45">
        <v>9005062</v>
      </c>
      <c r="B805" s="55" t="s">
        <v>21879</v>
      </c>
      <c r="C805" s="56" t="s">
        <v>96</v>
      </c>
      <c r="D805" s="57">
        <v>144.81</v>
      </c>
    </row>
    <row r="806" spans="1:4" x14ac:dyDescent="0.25">
      <c r="A806" s="45">
        <v>9005063</v>
      </c>
      <c r="B806" s="55" t="s">
        <v>21880</v>
      </c>
      <c r="C806" s="56" t="s">
        <v>96</v>
      </c>
      <c r="D806" s="57">
        <v>272.79000000000002</v>
      </c>
    </row>
    <row r="807" spans="1:4" x14ac:dyDescent="0.25">
      <c r="A807" s="45">
        <v>9005064</v>
      </c>
      <c r="B807" s="55" t="s">
        <v>21881</v>
      </c>
      <c r="C807" s="56" t="s">
        <v>96</v>
      </c>
      <c r="D807" s="57">
        <v>469.58</v>
      </c>
    </row>
    <row r="808" spans="1:4" x14ac:dyDescent="0.25">
      <c r="A808" s="45">
        <v>9005065</v>
      </c>
      <c r="B808" s="55" t="s">
        <v>21882</v>
      </c>
      <c r="C808" s="56" t="s">
        <v>96</v>
      </c>
      <c r="D808" s="57">
        <v>777.19</v>
      </c>
    </row>
    <row r="809" spans="1:4" x14ac:dyDescent="0.25">
      <c r="A809" s="45">
        <v>9005066</v>
      </c>
      <c r="B809" s="55" t="s">
        <v>21883</v>
      </c>
      <c r="C809" s="56" t="s">
        <v>96</v>
      </c>
      <c r="D809" s="57">
        <v>1684.04</v>
      </c>
    </row>
    <row r="810" spans="1:4" x14ac:dyDescent="0.25">
      <c r="A810" s="45">
        <v>9005067</v>
      </c>
      <c r="B810" s="55" t="s">
        <v>21884</v>
      </c>
      <c r="C810" s="56" t="s">
        <v>96</v>
      </c>
      <c r="D810" s="57">
        <v>3812.83</v>
      </c>
    </row>
    <row r="811" spans="1:4" ht="23.25" x14ac:dyDescent="0.25">
      <c r="A811" s="45">
        <v>9005068</v>
      </c>
      <c r="B811" s="55" t="s">
        <v>21885</v>
      </c>
      <c r="C811" s="56" t="s">
        <v>96</v>
      </c>
      <c r="D811" s="57">
        <v>166.72</v>
      </c>
    </row>
    <row r="812" spans="1:4" ht="23.25" x14ac:dyDescent="0.25">
      <c r="A812" s="45">
        <v>9005069</v>
      </c>
      <c r="B812" s="55" t="s">
        <v>21886</v>
      </c>
      <c r="C812" s="56" t="s">
        <v>96</v>
      </c>
      <c r="D812" s="57">
        <v>173.2</v>
      </c>
    </row>
    <row r="813" spans="1:4" ht="23.25" x14ac:dyDescent="0.25">
      <c r="A813" s="45">
        <v>9005070</v>
      </c>
      <c r="B813" s="55" t="s">
        <v>21887</v>
      </c>
      <c r="C813" s="56" t="s">
        <v>96</v>
      </c>
      <c r="D813" s="57">
        <v>208.36</v>
      </c>
    </row>
    <row r="814" spans="1:4" ht="23.25" x14ac:dyDescent="0.25">
      <c r="A814" s="45">
        <v>9005071</v>
      </c>
      <c r="B814" s="55" t="s">
        <v>21888</v>
      </c>
      <c r="C814" s="56" t="s">
        <v>96</v>
      </c>
      <c r="D814" s="57">
        <v>280.43</v>
      </c>
    </row>
    <row r="815" spans="1:4" ht="23.25" x14ac:dyDescent="0.25">
      <c r="A815" s="45">
        <v>9005072</v>
      </c>
      <c r="B815" s="55" t="s">
        <v>21889</v>
      </c>
      <c r="C815" s="56" t="s">
        <v>96</v>
      </c>
      <c r="D815" s="57">
        <v>365.4</v>
      </c>
    </row>
    <row r="816" spans="1:4" ht="23.25" x14ac:dyDescent="0.25">
      <c r="A816" s="45">
        <v>9005073</v>
      </c>
      <c r="B816" s="55" t="s">
        <v>21890</v>
      </c>
      <c r="C816" s="56" t="s">
        <v>96</v>
      </c>
      <c r="D816" s="57">
        <v>905.55</v>
      </c>
    </row>
    <row r="817" spans="1:4" x14ac:dyDescent="0.25">
      <c r="A817" s="45">
        <v>9005090</v>
      </c>
      <c r="B817" s="55" t="s">
        <v>21891</v>
      </c>
      <c r="C817" s="56" t="s">
        <v>96</v>
      </c>
      <c r="D817" s="57">
        <v>114.79</v>
      </c>
    </row>
    <row r="818" spans="1:4" x14ac:dyDescent="0.25">
      <c r="A818" s="45">
        <v>9005098</v>
      </c>
      <c r="B818" s="55" t="s">
        <v>21892</v>
      </c>
      <c r="C818" s="56" t="s">
        <v>19</v>
      </c>
      <c r="D818" s="57">
        <v>1292.3</v>
      </c>
    </row>
    <row r="819" spans="1:4" x14ac:dyDescent="0.25">
      <c r="A819" s="45">
        <v>9005102</v>
      </c>
      <c r="B819" s="55" t="s">
        <v>21893</v>
      </c>
      <c r="C819" s="56" t="s">
        <v>96</v>
      </c>
      <c r="D819" s="57">
        <v>117.8</v>
      </c>
    </row>
    <row r="820" spans="1:4" x14ac:dyDescent="0.25">
      <c r="A820" s="45">
        <v>9005103</v>
      </c>
      <c r="B820" s="55" t="s">
        <v>21894</v>
      </c>
      <c r="C820" s="56" t="s">
        <v>96</v>
      </c>
      <c r="D820" s="57">
        <v>308.06</v>
      </c>
    </row>
    <row r="821" spans="1:4" x14ac:dyDescent="0.25">
      <c r="A821" s="45">
        <v>9006000</v>
      </c>
      <c r="B821" s="55" t="s">
        <v>21895</v>
      </c>
      <c r="C821" s="56" t="s">
        <v>21105</v>
      </c>
      <c r="D821" s="57" t="s">
        <v>21105</v>
      </c>
    </row>
    <row r="822" spans="1:4" x14ac:dyDescent="0.25">
      <c r="A822" s="45">
        <v>9006018</v>
      </c>
      <c r="B822" s="55" t="s">
        <v>21896</v>
      </c>
      <c r="C822" s="56" t="s">
        <v>96</v>
      </c>
      <c r="D822" s="57">
        <v>2018.02</v>
      </c>
    </row>
    <row r="823" spans="1:4" x14ac:dyDescent="0.25">
      <c r="A823" s="45">
        <v>9006019</v>
      </c>
      <c r="B823" s="55" t="s">
        <v>21897</v>
      </c>
      <c r="C823" s="56" t="s">
        <v>96</v>
      </c>
      <c r="D823" s="57">
        <v>2589.3000000000002</v>
      </c>
    </row>
    <row r="824" spans="1:4" x14ac:dyDescent="0.25">
      <c r="A824" s="45">
        <v>9006020</v>
      </c>
      <c r="B824" s="55" t="s">
        <v>21898</v>
      </c>
      <c r="C824" s="56" t="s">
        <v>96</v>
      </c>
      <c r="D824" s="57">
        <v>4264.54</v>
      </c>
    </row>
    <row r="825" spans="1:4" ht="23.25" x14ac:dyDescent="0.25">
      <c r="A825" s="45">
        <v>9006023</v>
      </c>
      <c r="B825" s="55" t="s">
        <v>21899</v>
      </c>
      <c r="C825" s="56" t="s">
        <v>96</v>
      </c>
      <c r="D825" s="57">
        <v>383.2</v>
      </c>
    </row>
    <row r="826" spans="1:4" ht="23.25" x14ac:dyDescent="0.25">
      <c r="A826" s="45">
        <v>9006024</v>
      </c>
      <c r="B826" s="55" t="s">
        <v>21900</v>
      </c>
      <c r="C826" s="56" t="s">
        <v>96</v>
      </c>
      <c r="D826" s="57">
        <v>888.28</v>
      </c>
    </row>
    <row r="827" spans="1:4" ht="23.25" x14ac:dyDescent="0.25">
      <c r="A827" s="45">
        <v>9006025</v>
      </c>
      <c r="B827" s="55" t="s">
        <v>21901</v>
      </c>
      <c r="C827" s="56" t="s">
        <v>96</v>
      </c>
      <c r="D827" s="57">
        <v>1202.24</v>
      </c>
    </row>
    <row r="828" spans="1:4" ht="23.25" x14ac:dyDescent="0.25">
      <c r="A828" s="45">
        <v>9006026</v>
      </c>
      <c r="B828" s="55" t="s">
        <v>21902</v>
      </c>
      <c r="C828" s="56" t="s">
        <v>96</v>
      </c>
      <c r="D828" s="57">
        <v>1547.05</v>
      </c>
    </row>
    <row r="829" spans="1:4" ht="23.25" x14ac:dyDescent="0.25">
      <c r="A829" s="45">
        <v>9006027</v>
      </c>
      <c r="B829" s="55" t="s">
        <v>21903</v>
      </c>
      <c r="C829" s="56" t="s">
        <v>96</v>
      </c>
      <c r="D829" s="57">
        <v>494.01</v>
      </c>
    </row>
    <row r="830" spans="1:4" ht="23.25" x14ac:dyDescent="0.25">
      <c r="A830" s="45">
        <v>9006028</v>
      </c>
      <c r="B830" s="55" t="s">
        <v>21904</v>
      </c>
      <c r="C830" s="56" t="s">
        <v>96</v>
      </c>
      <c r="D830" s="57">
        <v>1095.8499999999999</v>
      </c>
    </row>
    <row r="831" spans="1:4" ht="23.25" x14ac:dyDescent="0.25">
      <c r="A831" s="45">
        <v>9006029</v>
      </c>
      <c r="B831" s="55" t="s">
        <v>21905</v>
      </c>
      <c r="C831" s="56" t="s">
        <v>96</v>
      </c>
      <c r="D831" s="57">
        <v>1459.67</v>
      </c>
    </row>
    <row r="832" spans="1:4" ht="23.25" x14ac:dyDescent="0.25">
      <c r="A832" s="45">
        <v>9006030</v>
      </c>
      <c r="B832" s="55" t="s">
        <v>21906</v>
      </c>
      <c r="C832" s="56" t="s">
        <v>96</v>
      </c>
      <c r="D832" s="57">
        <v>2286.1999999999998</v>
      </c>
    </row>
    <row r="833" spans="1:4" x14ac:dyDescent="0.25">
      <c r="A833" s="45">
        <v>9006033</v>
      </c>
      <c r="B833" s="55" t="s">
        <v>21907</v>
      </c>
      <c r="C833" s="56" t="s">
        <v>96</v>
      </c>
      <c r="D833" s="57">
        <v>173.47</v>
      </c>
    </row>
    <row r="834" spans="1:4" x14ac:dyDescent="0.25">
      <c r="A834" s="45">
        <v>9006036</v>
      </c>
      <c r="B834" s="55" t="s">
        <v>21908</v>
      </c>
      <c r="C834" s="56" t="s">
        <v>96</v>
      </c>
      <c r="D834" s="57">
        <v>323.20999999999998</v>
      </c>
    </row>
    <row r="835" spans="1:4" x14ac:dyDescent="0.25">
      <c r="A835" s="45">
        <v>9006049</v>
      </c>
      <c r="B835" s="55" t="s">
        <v>21909</v>
      </c>
      <c r="C835" s="56" t="s">
        <v>96</v>
      </c>
      <c r="D835" s="57">
        <v>12.19</v>
      </c>
    </row>
    <row r="836" spans="1:4" x14ac:dyDescent="0.25">
      <c r="A836" s="45">
        <v>9006058</v>
      </c>
      <c r="B836" s="55" t="s">
        <v>21910</v>
      </c>
      <c r="C836" s="56" t="s">
        <v>96</v>
      </c>
      <c r="D836" s="57">
        <v>80.27</v>
      </c>
    </row>
    <row r="837" spans="1:4" x14ac:dyDescent="0.25">
      <c r="A837" s="45">
        <v>9006059</v>
      </c>
      <c r="B837" s="55" t="s">
        <v>21911</v>
      </c>
      <c r="C837" s="56" t="s">
        <v>96</v>
      </c>
      <c r="D837" s="57">
        <v>110.1</v>
      </c>
    </row>
    <row r="838" spans="1:4" x14ac:dyDescent="0.25">
      <c r="A838" s="45">
        <v>9006060</v>
      </c>
      <c r="B838" s="55" t="s">
        <v>21912</v>
      </c>
      <c r="C838" s="56" t="s">
        <v>96</v>
      </c>
      <c r="D838" s="57">
        <v>143.53</v>
      </c>
    </row>
    <row r="839" spans="1:4" x14ac:dyDescent="0.25">
      <c r="A839" s="45">
        <v>9006061</v>
      </c>
      <c r="B839" s="55" t="s">
        <v>21913</v>
      </c>
      <c r="C839" s="56" t="s">
        <v>96</v>
      </c>
      <c r="D839" s="57">
        <v>696.61</v>
      </c>
    </row>
    <row r="840" spans="1:4" x14ac:dyDescent="0.25">
      <c r="A840" s="45">
        <v>9006062</v>
      </c>
      <c r="B840" s="55" t="s">
        <v>21914</v>
      </c>
      <c r="C840" s="56" t="s">
        <v>96</v>
      </c>
      <c r="D840" s="57">
        <v>78.03</v>
      </c>
    </row>
    <row r="841" spans="1:4" x14ac:dyDescent="0.25">
      <c r="A841" s="45">
        <v>9006063</v>
      </c>
      <c r="B841" s="55" t="s">
        <v>21915</v>
      </c>
      <c r="C841" s="56" t="s">
        <v>96</v>
      </c>
      <c r="D841" s="57">
        <v>95.15</v>
      </c>
    </row>
    <row r="842" spans="1:4" x14ac:dyDescent="0.25">
      <c r="A842" s="45">
        <v>9006064</v>
      </c>
      <c r="B842" s="55" t="s">
        <v>21916</v>
      </c>
      <c r="C842" s="56" t="s">
        <v>96</v>
      </c>
      <c r="D842" s="57">
        <v>117.07</v>
      </c>
    </row>
    <row r="843" spans="1:4" x14ac:dyDescent="0.25">
      <c r="A843" s="45">
        <v>9006065</v>
      </c>
      <c r="B843" s="55" t="s">
        <v>21917</v>
      </c>
      <c r="C843" s="56" t="s">
        <v>96</v>
      </c>
      <c r="D843" s="57">
        <v>239.04</v>
      </c>
    </row>
    <row r="844" spans="1:4" x14ac:dyDescent="0.25">
      <c r="A844" s="45">
        <v>9006066</v>
      </c>
      <c r="B844" s="55" t="s">
        <v>21918</v>
      </c>
      <c r="C844" s="56" t="s">
        <v>96</v>
      </c>
      <c r="D844" s="57">
        <v>326.89</v>
      </c>
    </row>
    <row r="845" spans="1:4" x14ac:dyDescent="0.25">
      <c r="A845" s="45">
        <v>9006067</v>
      </c>
      <c r="B845" s="55" t="s">
        <v>21919</v>
      </c>
      <c r="C845" s="56" t="s">
        <v>96</v>
      </c>
      <c r="D845" s="57">
        <v>478.46</v>
      </c>
    </row>
    <row r="846" spans="1:4" x14ac:dyDescent="0.25">
      <c r="A846" s="45">
        <v>9006068</v>
      </c>
      <c r="B846" s="55" t="s">
        <v>21920</v>
      </c>
      <c r="C846" s="56" t="s">
        <v>96</v>
      </c>
      <c r="D846" s="57">
        <v>1672.94</v>
      </c>
    </row>
    <row r="847" spans="1:4" x14ac:dyDescent="0.25">
      <c r="A847" s="45">
        <v>9006069</v>
      </c>
      <c r="B847" s="55" t="s">
        <v>21921</v>
      </c>
      <c r="C847" s="56" t="s">
        <v>96</v>
      </c>
      <c r="D847" s="57">
        <v>17.510000000000002</v>
      </c>
    </row>
    <row r="848" spans="1:4" x14ac:dyDescent="0.25">
      <c r="A848" s="45">
        <v>9006070</v>
      </c>
      <c r="B848" s="55" t="s">
        <v>21922</v>
      </c>
      <c r="C848" s="56" t="s">
        <v>96</v>
      </c>
      <c r="D848" s="57">
        <v>40.369999999999997</v>
      </c>
    </row>
    <row r="849" spans="1:4" x14ac:dyDescent="0.25">
      <c r="A849" s="45">
        <v>9006071</v>
      </c>
      <c r="B849" s="55" t="s">
        <v>21923</v>
      </c>
      <c r="C849" s="56" t="s">
        <v>96</v>
      </c>
      <c r="D849" s="57">
        <v>45.42</v>
      </c>
    </row>
    <row r="850" spans="1:4" x14ac:dyDescent="0.25">
      <c r="A850" s="45">
        <v>9006072</v>
      </c>
      <c r="B850" s="55" t="s">
        <v>21924</v>
      </c>
      <c r="C850" s="56" t="s">
        <v>96</v>
      </c>
      <c r="D850" s="57">
        <v>56.66</v>
      </c>
    </row>
    <row r="851" spans="1:4" x14ac:dyDescent="0.25">
      <c r="A851" s="45">
        <v>9006073</v>
      </c>
      <c r="B851" s="55" t="s">
        <v>21925</v>
      </c>
      <c r="C851" s="56" t="s">
        <v>9</v>
      </c>
      <c r="D851" s="57">
        <v>17.78</v>
      </c>
    </row>
    <row r="852" spans="1:4" x14ac:dyDescent="0.25">
      <c r="A852" s="45">
        <v>9006074</v>
      </c>
      <c r="B852" s="55" t="s">
        <v>21926</v>
      </c>
      <c r="C852" s="56" t="s">
        <v>9</v>
      </c>
      <c r="D852" s="57">
        <v>30.59</v>
      </c>
    </row>
    <row r="853" spans="1:4" x14ac:dyDescent="0.25">
      <c r="A853" s="45">
        <v>9006075</v>
      </c>
      <c r="B853" s="55" t="s">
        <v>21927</v>
      </c>
      <c r="C853" s="56" t="s">
        <v>9</v>
      </c>
      <c r="D853" s="57">
        <v>67.23</v>
      </c>
    </row>
    <row r="854" spans="1:4" x14ac:dyDescent="0.25">
      <c r="A854" s="45">
        <v>9006076</v>
      </c>
      <c r="B854" s="55" t="s">
        <v>21928</v>
      </c>
      <c r="C854" s="56" t="s">
        <v>9</v>
      </c>
      <c r="D854" s="57">
        <v>145.68</v>
      </c>
    </row>
    <row r="855" spans="1:4" x14ac:dyDescent="0.25">
      <c r="A855" s="45">
        <v>9006077</v>
      </c>
      <c r="B855" s="55" t="s">
        <v>21929</v>
      </c>
      <c r="C855" s="56" t="s">
        <v>9</v>
      </c>
      <c r="D855" s="57">
        <v>167.14</v>
      </c>
    </row>
    <row r="856" spans="1:4" x14ac:dyDescent="0.25">
      <c r="A856" s="45">
        <v>9006078</v>
      </c>
      <c r="B856" s="55" t="s">
        <v>21930</v>
      </c>
      <c r="C856" s="56" t="s">
        <v>9</v>
      </c>
      <c r="D856" s="57">
        <v>371.99</v>
      </c>
    </row>
    <row r="857" spans="1:4" x14ac:dyDescent="0.25">
      <c r="A857" s="45">
        <v>9006079</v>
      </c>
      <c r="B857" s="55" t="s">
        <v>21931</v>
      </c>
      <c r="C857" s="56" t="s">
        <v>9</v>
      </c>
      <c r="D857" s="57">
        <v>761.28</v>
      </c>
    </row>
    <row r="858" spans="1:4" x14ac:dyDescent="0.25">
      <c r="A858" s="45">
        <v>9006080</v>
      </c>
      <c r="B858" s="55" t="s">
        <v>21932</v>
      </c>
      <c r="C858" s="56" t="s">
        <v>9</v>
      </c>
      <c r="D858" s="57">
        <v>1053.17</v>
      </c>
    </row>
    <row r="859" spans="1:4" x14ac:dyDescent="0.25">
      <c r="A859" s="45">
        <v>9006081</v>
      </c>
      <c r="B859" s="55" t="s">
        <v>21933</v>
      </c>
      <c r="C859" s="56" t="s">
        <v>9</v>
      </c>
      <c r="D859" s="57">
        <v>1349.75</v>
      </c>
    </row>
    <row r="860" spans="1:4" x14ac:dyDescent="0.25">
      <c r="A860" s="45">
        <v>9006082</v>
      </c>
      <c r="B860" s="55" t="s">
        <v>21934</v>
      </c>
      <c r="C860" s="56" t="s">
        <v>9</v>
      </c>
      <c r="D860" s="57">
        <v>1450.16</v>
      </c>
    </row>
    <row r="861" spans="1:4" x14ac:dyDescent="0.25">
      <c r="A861" s="45">
        <v>9006083</v>
      </c>
      <c r="B861" s="55" t="s">
        <v>21935</v>
      </c>
      <c r="C861" s="56" t="s">
        <v>9</v>
      </c>
      <c r="D861" s="57">
        <v>2029.27</v>
      </c>
    </row>
    <row r="862" spans="1:4" ht="23.25" x14ac:dyDescent="0.25">
      <c r="A862" s="45">
        <v>9006088</v>
      </c>
      <c r="B862" s="55" t="s">
        <v>21936</v>
      </c>
      <c r="C862" s="56" t="s">
        <v>19</v>
      </c>
      <c r="D862" s="57">
        <v>340.73</v>
      </c>
    </row>
    <row r="863" spans="1:4" x14ac:dyDescent="0.25">
      <c r="A863" s="45">
        <v>9006090</v>
      </c>
      <c r="B863" s="55" t="s">
        <v>21937</v>
      </c>
      <c r="C863" s="56" t="s">
        <v>9</v>
      </c>
      <c r="D863" s="57">
        <v>11.34</v>
      </c>
    </row>
    <row r="864" spans="1:4" x14ac:dyDescent="0.25">
      <c r="A864" s="45">
        <v>9006091</v>
      </c>
      <c r="B864" s="55" t="s">
        <v>21938</v>
      </c>
      <c r="C864" s="56" t="s">
        <v>9</v>
      </c>
      <c r="D864" s="57">
        <v>14.71</v>
      </c>
    </row>
    <row r="865" spans="1:4" x14ac:dyDescent="0.25">
      <c r="A865" s="45">
        <v>9006092</v>
      </c>
      <c r="B865" s="55" t="s">
        <v>21939</v>
      </c>
      <c r="C865" s="56" t="s">
        <v>9</v>
      </c>
      <c r="D865" s="57">
        <v>22.52</v>
      </c>
    </row>
    <row r="866" spans="1:4" x14ac:dyDescent="0.25">
      <c r="A866" s="45">
        <v>9006093</v>
      </c>
      <c r="B866" s="55" t="s">
        <v>21940</v>
      </c>
      <c r="C866" s="56" t="s">
        <v>9</v>
      </c>
      <c r="D866" s="57">
        <v>31.53</v>
      </c>
    </row>
    <row r="867" spans="1:4" x14ac:dyDescent="0.25">
      <c r="A867" s="45">
        <v>9006094</v>
      </c>
      <c r="B867" s="55" t="s">
        <v>21941</v>
      </c>
      <c r="C867" s="56" t="s">
        <v>9</v>
      </c>
      <c r="D867" s="57">
        <v>43.82</v>
      </c>
    </row>
    <row r="868" spans="1:4" x14ac:dyDescent="0.25">
      <c r="A868" s="45">
        <v>9006095</v>
      </c>
      <c r="B868" s="55" t="s">
        <v>21942</v>
      </c>
      <c r="C868" s="56" t="s">
        <v>9</v>
      </c>
      <c r="D868" s="57">
        <v>63.48</v>
      </c>
    </row>
    <row r="869" spans="1:4" x14ac:dyDescent="0.25">
      <c r="A869" s="45">
        <v>9006096</v>
      </c>
      <c r="B869" s="55" t="s">
        <v>21943</v>
      </c>
      <c r="C869" s="56" t="s">
        <v>9</v>
      </c>
      <c r="D869" s="57">
        <v>80.349999999999994</v>
      </c>
    </row>
    <row r="870" spans="1:4" x14ac:dyDescent="0.25">
      <c r="A870" s="45">
        <v>9006097</v>
      </c>
      <c r="B870" s="55" t="s">
        <v>21944</v>
      </c>
      <c r="C870" s="56" t="s">
        <v>9</v>
      </c>
      <c r="D870" s="57">
        <v>118.55</v>
      </c>
    </row>
    <row r="871" spans="1:4" x14ac:dyDescent="0.25">
      <c r="A871" s="45">
        <v>9006098</v>
      </c>
      <c r="B871" s="55" t="s">
        <v>21945</v>
      </c>
      <c r="C871" s="56" t="s">
        <v>9</v>
      </c>
      <c r="D871" s="57">
        <v>143.77000000000001</v>
      </c>
    </row>
    <row r="872" spans="1:4" x14ac:dyDescent="0.25">
      <c r="A872" s="45">
        <v>9006099</v>
      </c>
      <c r="B872" s="55" t="s">
        <v>21946</v>
      </c>
      <c r="C872" s="56" t="s">
        <v>96</v>
      </c>
      <c r="D872" s="57">
        <v>414.38</v>
      </c>
    </row>
    <row r="873" spans="1:4" x14ac:dyDescent="0.25">
      <c r="A873" s="45">
        <v>9007000</v>
      </c>
      <c r="B873" s="55" t="s">
        <v>21947</v>
      </c>
      <c r="C873" s="56" t="s">
        <v>21105</v>
      </c>
      <c r="D873" s="57" t="s">
        <v>21105</v>
      </c>
    </row>
    <row r="874" spans="1:4" x14ac:dyDescent="0.25">
      <c r="A874" s="45">
        <v>9007001</v>
      </c>
      <c r="B874" s="55" t="s">
        <v>21948</v>
      </c>
      <c r="C874" s="56" t="s">
        <v>96</v>
      </c>
      <c r="D874" s="57">
        <v>162.19</v>
      </c>
    </row>
    <row r="875" spans="1:4" x14ac:dyDescent="0.25">
      <c r="A875" s="45">
        <v>9007002</v>
      </c>
      <c r="B875" s="55" t="s">
        <v>21949</v>
      </c>
      <c r="C875" s="56" t="s">
        <v>96</v>
      </c>
      <c r="D875" s="57">
        <v>253.95</v>
      </c>
    </row>
    <row r="876" spans="1:4" x14ac:dyDescent="0.25">
      <c r="A876" s="45">
        <v>9007003</v>
      </c>
      <c r="B876" s="55" t="s">
        <v>21950</v>
      </c>
      <c r="C876" s="56" t="s">
        <v>96</v>
      </c>
      <c r="D876" s="57">
        <v>323.19</v>
      </c>
    </row>
    <row r="877" spans="1:4" x14ac:dyDescent="0.25">
      <c r="A877" s="45">
        <v>9007005</v>
      </c>
      <c r="B877" s="55" t="s">
        <v>21951</v>
      </c>
      <c r="C877" s="56" t="s">
        <v>96</v>
      </c>
      <c r="D877" s="57">
        <v>256</v>
      </c>
    </row>
    <row r="878" spans="1:4" x14ac:dyDescent="0.25">
      <c r="A878" s="45">
        <v>9007006</v>
      </c>
      <c r="B878" s="55" t="s">
        <v>21952</v>
      </c>
      <c r="C878" s="56" t="s">
        <v>96</v>
      </c>
      <c r="D878" s="57">
        <v>336.32</v>
      </c>
    </row>
    <row r="879" spans="1:4" x14ac:dyDescent="0.25">
      <c r="A879" s="45">
        <v>9007007</v>
      </c>
      <c r="B879" s="55" t="s">
        <v>21953</v>
      </c>
      <c r="C879" s="56" t="s">
        <v>96</v>
      </c>
      <c r="D879" s="57">
        <v>422.36</v>
      </c>
    </row>
    <row r="880" spans="1:4" x14ac:dyDescent="0.25">
      <c r="A880" s="45">
        <v>9007008</v>
      </c>
      <c r="B880" s="55" t="s">
        <v>21954</v>
      </c>
      <c r="C880" s="56" t="s">
        <v>96</v>
      </c>
      <c r="D880" s="57">
        <v>253.34</v>
      </c>
    </row>
    <row r="881" spans="1:4" x14ac:dyDescent="0.25">
      <c r="A881" s="45">
        <v>9007010</v>
      </c>
      <c r="B881" s="55" t="s">
        <v>21955</v>
      </c>
      <c r="C881" s="56" t="s">
        <v>96</v>
      </c>
      <c r="D881" s="57">
        <v>234.33</v>
      </c>
    </row>
    <row r="882" spans="1:4" x14ac:dyDescent="0.25">
      <c r="A882" s="45">
        <v>9007015</v>
      </c>
      <c r="B882" s="55" t="s">
        <v>21956</v>
      </c>
      <c r="C882" s="56" t="s">
        <v>96</v>
      </c>
      <c r="D882" s="57">
        <v>182.85</v>
      </c>
    </row>
    <row r="883" spans="1:4" x14ac:dyDescent="0.25">
      <c r="A883" s="45">
        <v>9007018</v>
      </c>
      <c r="B883" s="55" t="s">
        <v>21957</v>
      </c>
      <c r="C883" s="56" t="s">
        <v>96</v>
      </c>
      <c r="D883" s="57">
        <v>266.18</v>
      </c>
    </row>
    <row r="884" spans="1:4" x14ac:dyDescent="0.25">
      <c r="A884" s="45">
        <v>9007030</v>
      </c>
      <c r="B884" s="55" t="s">
        <v>21958</v>
      </c>
      <c r="C884" s="56" t="s">
        <v>96</v>
      </c>
      <c r="D884" s="57">
        <v>297.32</v>
      </c>
    </row>
    <row r="885" spans="1:4" x14ac:dyDescent="0.25">
      <c r="A885" s="45">
        <v>9007035</v>
      </c>
      <c r="B885" s="55" t="s">
        <v>21959</v>
      </c>
      <c r="C885" s="56" t="s">
        <v>96</v>
      </c>
      <c r="D885" s="57">
        <v>182.26</v>
      </c>
    </row>
    <row r="886" spans="1:4" x14ac:dyDescent="0.25">
      <c r="A886" s="45">
        <v>9007036</v>
      </c>
      <c r="B886" s="55" t="s">
        <v>21960</v>
      </c>
      <c r="C886" s="56" t="s">
        <v>96</v>
      </c>
      <c r="D886" s="57">
        <v>274.02</v>
      </c>
    </row>
    <row r="887" spans="1:4" x14ac:dyDescent="0.25">
      <c r="A887" s="45">
        <v>9007037</v>
      </c>
      <c r="B887" s="55" t="s">
        <v>21961</v>
      </c>
      <c r="C887" s="56" t="s">
        <v>96</v>
      </c>
      <c r="D887" s="57">
        <v>343.26</v>
      </c>
    </row>
    <row r="888" spans="1:4" ht="23.25" x14ac:dyDescent="0.25">
      <c r="A888" s="45">
        <v>9007038</v>
      </c>
      <c r="B888" s="55" t="s">
        <v>21962</v>
      </c>
      <c r="C888" s="56" t="s">
        <v>96</v>
      </c>
      <c r="D888" s="57">
        <v>446.34</v>
      </c>
    </row>
    <row r="889" spans="1:4" x14ac:dyDescent="0.25">
      <c r="A889" s="45">
        <v>9007040</v>
      </c>
      <c r="B889" s="55" t="s">
        <v>21963</v>
      </c>
      <c r="C889" s="56" t="s">
        <v>96</v>
      </c>
      <c r="D889" s="57">
        <v>254.4</v>
      </c>
    </row>
    <row r="890" spans="1:4" ht="23.25" x14ac:dyDescent="0.25">
      <c r="A890" s="45">
        <v>9007041</v>
      </c>
      <c r="B890" s="55" t="s">
        <v>21964</v>
      </c>
      <c r="C890" s="56" t="s">
        <v>96</v>
      </c>
      <c r="D890" s="57">
        <v>335.17</v>
      </c>
    </row>
    <row r="891" spans="1:4" x14ac:dyDescent="0.25">
      <c r="A891" s="45">
        <v>9007045</v>
      </c>
      <c r="B891" s="55" t="s">
        <v>21965</v>
      </c>
      <c r="C891" s="56" t="s">
        <v>96</v>
      </c>
      <c r="D891" s="57">
        <v>202.92</v>
      </c>
    </row>
    <row r="892" spans="1:4" x14ac:dyDescent="0.25">
      <c r="A892" s="45">
        <v>9007050</v>
      </c>
      <c r="B892" s="55" t="s">
        <v>21966</v>
      </c>
      <c r="C892" s="56" t="s">
        <v>96</v>
      </c>
      <c r="D892" s="57">
        <v>286.25</v>
      </c>
    </row>
    <row r="893" spans="1:4" x14ac:dyDescent="0.25">
      <c r="A893" s="45">
        <v>9007055</v>
      </c>
      <c r="B893" s="55" t="s">
        <v>21967</v>
      </c>
      <c r="C893" s="56" t="s">
        <v>96</v>
      </c>
      <c r="D893" s="57">
        <v>308.86</v>
      </c>
    </row>
    <row r="894" spans="1:4" ht="23.25" x14ac:dyDescent="0.25">
      <c r="A894" s="45">
        <v>9007056</v>
      </c>
      <c r="B894" s="55" t="s">
        <v>21968</v>
      </c>
      <c r="C894" s="56" t="s">
        <v>96</v>
      </c>
      <c r="D894" s="57">
        <v>415.8</v>
      </c>
    </row>
    <row r="895" spans="1:4" x14ac:dyDescent="0.25">
      <c r="A895" s="45">
        <v>9007060</v>
      </c>
      <c r="B895" s="55" t="s">
        <v>21969</v>
      </c>
      <c r="C895" s="56" t="s">
        <v>96</v>
      </c>
      <c r="D895" s="57">
        <v>165.25</v>
      </c>
    </row>
    <row r="896" spans="1:4" x14ac:dyDescent="0.25">
      <c r="A896" s="45">
        <v>9007061</v>
      </c>
      <c r="B896" s="55" t="s">
        <v>21970</v>
      </c>
      <c r="C896" s="56" t="s">
        <v>96</v>
      </c>
      <c r="D896" s="57">
        <v>243.17</v>
      </c>
    </row>
    <row r="897" spans="1:4" x14ac:dyDescent="0.25">
      <c r="A897" s="45">
        <v>9007070</v>
      </c>
      <c r="B897" s="55" t="s">
        <v>21971</v>
      </c>
      <c r="C897" s="56" t="s">
        <v>96</v>
      </c>
      <c r="D897" s="57">
        <v>252.36</v>
      </c>
    </row>
    <row r="898" spans="1:4" x14ac:dyDescent="0.25">
      <c r="A898" s="45">
        <v>9007075</v>
      </c>
      <c r="B898" s="55" t="s">
        <v>21972</v>
      </c>
      <c r="C898" s="56" t="s">
        <v>96</v>
      </c>
      <c r="D898" s="57">
        <v>276.55</v>
      </c>
    </row>
    <row r="899" spans="1:4" x14ac:dyDescent="0.25">
      <c r="A899" s="45">
        <v>9007076</v>
      </c>
      <c r="B899" s="55" t="s">
        <v>21973</v>
      </c>
      <c r="C899" s="56" t="s">
        <v>96</v>
      </c>
      <c r="D899" s="57">
        <v>207.82</v>
      </c>
    </row>
    <row r="900" spans="1:4" x14ac:dyDescent="0.25">
      <c r="A900" s="45">
        <v>9007080</v>
      </c>
      <c r="B900" s="55" t="s">
        <v>21974</v>
      </c>
      <c r="C900" s="56" t="s">
        <v>96</v>
      </c>
      <c r="D900" s="57">
        <v>461.14</v>
      </c>
    </row>
    <row r="901" spans="1:4" x14ac:dyDescent="0.25">
      <c r="A901" s="45">
        <v>9007085</v>
      </c>
      <c r="B901" s="55" t="s">
        <v>21975</v>
      </c>
      <c r="C901" s="56" t="s">
        <v>96</v>
      </c>
      <c r="D901" s="57">
        <v>275.31</v>
      </c>
    </row>
    <row r="902" spans="1:4" x14ac:dyDescent="0.25">
      <c r="A902" s="45">
        <v>9007090</v>
      </c>
      <c r="B902" s="55" t="s">
        <v>21976</v>
      </c>
      <c r="C902" s="56" t="s">
        <v>96</v>
      </c>
      <c r="D902" s="57">
        <v>270.66000000000003</v>
      </c>
    </row>
    <row r="903" spans="1:4" x14ac:dyDescent="0.25">
      <c r="A903" s="45">
        <v>9007095</v>
      </c>
      <c r="B903" s="55" t="s">
        <v>21977</v>
      </c>
      <c r="C903" s="56" t="s">
        <v>96</v>
      </c>
      <c r="D903" s="57">
        <v>307.92</v>
      </c>
    </row>
    <row r="904" spans="1:4" x14ac:dyDescent="0.25">
      <c r="A904" s="45">
        <v>9008000</v>
      </c>
      <c r="B904" s="55" t="s">
        <v>21978</v>
      </c>
      <c r="C904" s="56" t="s">
        <v>21105</v>
      </c>
      <c r="D904" s="57" t="s">
        <v>21105</v>
      </c>
    </row>
    <row r="905" spans="1:4" x14ac:dyDescent="0.25">
      <c r="A905" s="45">
        <v>9008010</v>
      </c>
      <c r="B905" s="55" t="s">
        <v>21979</v>
      </c>
      <c r="C905" s="56" t="s">
        <v>96</v>
      </c>
      <c r="D905" s="57">
        <v>28.68</v>
      </c>
    </row>
    <row r="906" spans="1:4" x14ac:dyDescent="0.25">
      <c r="A906" s="45">
        <v>9008011</v>
      </c>
      <c r="B906" s="55" t="s">
        <v>21980</v>
      </c>
      <c r="C906" s="56" t="s">
        <v>96</v>
      </c>
      <c r="D906" s="57">
        <v>29.33</v>
      </c>
    </row>
    <row r="907" spans="1:4" x14ac:dyDescent="0.25">
      <c r="A907" s="45">
        <v>9008012</v>
      </c>
      <c r="B907" s="55" t="s">
        <v>21981</v>
      </c>
      <c r="C907" s="56" t="s">
        <v>96</v>
      </c>
      <c r="D907" s="57">
        <v>81.67</v>
      </c>
    </row>
    <row r="908" spans="1:4" x14ac:dyDescent="0.25">
      <c r="A908" s="45">
        <v>9008013</v>
      </c>
      <c r="B908" s="55" t="s">
        <v>21982</v>
      </c>
      <c r="C908" s="56" t="s">
        <v>96</v>
      </c>
      <c r="D908" s="57">
        <v>77.709999999999994</v>
      </c>
    </row>
    <row r="909" spans="1:4" x14ac:dyDescent="0.25">
      <c r="A909" s="45">
        <v>9008014</v>
      </c>
      <c r="B909" s="55" t="s">
        <v>21983</v>
      </c>
      <c r="C909" s="56" t="s">
        <v>96</v>
      </c>
      <c r="D909" s="57">
        <v>116.95</v>
      </c>
    </row>
    <row r="910" spans="1:4" x14ac:dyDescent="0.25">
      <c r="A910" s="45">
        <v>9008015</v>
      </c>
      <c r="B910" s="55" t="s">
        <v>21984</v>
      </c>
      <c r="C910" s="56" t="s">
        <v>96</v>
      </c>
      <c r="D910" s="57">
        <v>104.93</v>
      </c>
    </row>
    <row r="911" spans="1:4" x14ac:dyDescent="0.25">
      <c r="A911" s="45">
        <v>9008016</v>
      </c>
      <c r="B911" s="55" t="s">
        <v>21985</v>
      </c>
      <c r="C911" s="56" t="s">
        <v>96</v>
      </c>
      <c r="D911" s="57">
        <v>125.5</v>
      </c>
    </row>
    <row r="912" spans="1:4" x14ac:dyDescent="0.25">
      <c r="A912" s="45">
        <v>9008017</v>
      </c>
      <c r="B912" s="55" t="s">
        <v>21986</v>
      </c>
      <c r="C912" s="56" t="s">
        <v>96</v>
      </c>
      <c r="D912" s="57">
        <v>238.21</v>
      </c>
    </row>
    <row r="913" spans="1:4" x14ac:dyDescent="0.25">
      <c r="A913" s="45">
        <v>9008018</v>
      </c>
      <c r="B913" s="55" t="s">
        <v>21987</v>
      </c>
      <c r="C913" s="56" t="s">
        <v>96</v>
      </c>
      <c r="D913" s="57">
        <v>229.46</v>
      </c>
    </row>
    <row r="914" spans="1:4" x14ac:dyDescent="0.25">
      <c r="A914" s="45">
        <v>9008019</v>
      </c>
      <c r="B914" s="55" t="s">
        <v>21988</v>
      </c>
      <c r="C914" s="56" t="s">
        <v>96</v>
      </c>
      <c r="D914" s="57">
        <v>81.48</v>
      </c>
    </row>
    <row r="915" spans="1:4" x14ac:dyDescent="0.25">
      <c r="A915" s="45">
        <v>9008020</v>
      </c>
      <c r="B915" s="55" t="s">
        <v>21989</v>
      </c>
      <c r="C915" s="56" t="s">
        <v>96</v>
      </c>
      <c r="D915" s="57">
        <v>154.24</v>
      </c>
    </row>
    <row r="916" spans="1:4" x14ac:dyDescent="0.25">
      <c r="A916" s="45">
        <v>9008021</v>
      </c>
      <c r="B916" s="55" t="s">
        <v>21990</v>
      </c>
      <c r="C916" s="56" t="s">
        <v>96</v>
      </c>
      <c r="D916" s="57">
        <v>35680.28</v>
      </c>
    </row>
    <row r="917" spans="1:4" x14ac:dyDescent="0.25">
      <c r="A917" s="45">
        <v>9008022</v>
      </c>
      <c r="B917" s="55" t="s">
        <v>21991</v>
      </c>
      <c r="C917" s="56" t="s">
        <v>96</v>
      </c>
      <c r="D917" s="57">
        <v>25545.85</v>
      </c>
    </row>
    <row r="918" spans="1:4" x14ac:dyDescent="0.25">
      <c r="A918" s="45">
        <v>9008023</v>
      </c>
      <c r="B918" s="55" t="s">
        <v>21992</v>
      </c>
      <c r="C918" s="56" t="s">
        <v>96</v>
      </c>
      <c r="D918" s="57">
        <v>30754.09</v>
      </c>
    </row>
    <row r="919" spans="1:4" x14ac:dyDescent="0.25">
      <c r="A919" s="45">
        <v>9008024</v>
      </c>
      <c r="B919" s="55" t="s">
        <v>21993</v>
      </c>
      <c r="C919" s="56" t="s">
        <v>96</v>
      </c>
      <c r="D919" s="57">
        <v>34610.14</v>
      </c>
    </row>
    <row r="920" spans="1:4" x14ac:dyDescent="0.25">
      <c r="A920" s="45">
        <v>9008025</v>
      </c>
      <c r="B920" s="55" t="s">
        <v>21994</v>
      </c>
      <c r="C920" s="56" t="s">
        <v>96</v>
      </c>
      <c r="D920" s="57">
        <v>49655.64</v>
      </c>
    </row>
    <row r="921" spans="1:4" x14ac:dyDescent="0.25">
      <c r="A921" s="45">
        <v>9008026</v>
      </c>
      <c r="B921" s="55" t="s">
        <v>21995</v>
      </c>
      <c r="C921" s="56" t="s">
        <v>96</v>
      </c>
      <c r="D921" s="57">
        <v>79731.679999999993</v>
      </c>
    </row>
    <row r="922" spans="1:4" x14ac:dyDescent="0.25">
      <c r="A922" s="45">
        <v>9008027</v>
      </c>
      <c r="B922" s="55" t="s">
        <v>21996</v>
      </c>
      <c r="C922" s="56" t="s">
        <v>96</v>
      </c>
      <c r="D922" s="57">
        <v>83741.87</v>
      </c>
    </row>
    <row r="923" spans="1:4" x14ac:dyDescent="0.25">
      <c r="A923" s="45">
        <v>9008028</v>
      </c>
      <c r="B923" s="55" t="s">
        <v>21997</v>
      </c>
      <c r="C923" s="56" t="s">
        <v>96</v>
      </c>
      <c r="D923" s="57">
        <v>970.99</v>
      </c>
    </row>
    <row r="924" spans="1:4" x14ac:dyDescent="0.25">
      <c r="A924" s="45">
        <v>9008029</v>
      </c>
      <c r="B924" s="55" t="s">
        <v>21998</v>
      </c>
      <c r="C924" s="56" t="s">
        <v>96</v>
      </c>
      <c r="D924" s="57">
        <v>1013.11</v>
      </c>
    </row>
    <row r="925" spans="1:4" ht="23.25" x14ac:dyDescent="0.25">
      <c r="A925" s="45">
        <v>9008031</v>
      </c>
      <c r="B925" s="55" t="s">
        <v>21999</v>
      </c>
      <c r="C925" s="56" t="s">
        <v>96</v>
      </c>
      <c r="D925" s="57">
        <v>502.01</v>
      </c>
    </row>
    <row r="926" spans="1:4" ht="23.25" x14ac:dyDescent="0.25">
      <c r="A926" s="45">
        <v>9008033</v>
      </c>
      <c r="B926" s="55" t="s">
        <v>22000</v>
      </c>
      <c r="C926" s="56" t="s">
        <v>96</v>
      </c>
      <c r="D926" s="57">
        <v>2616.4699999999998</v>
      </c>
    </row>
    <row r="927" spans="1:4" ht="23.25" x14ac:dyDescent="0.25">
      <c r="A927" s="45">
        <v>9008035</v>
      </c>
      <c r="B927" s="55" t="s">
        <v>22001</v>
      </c>
      <c r="C927" s="56" t="s">
        <v>96</v>
      </c>
      <c r="D927" s="57">
        <v>5494.88</v>
      </c>
    </row>
    <row r="928" spans="1:4" ht="23.25" x14ac:dyDescent="0.25">
      <c r="A928" s="45">
        <v>9008037</v>
      </c>
      <c r="B928" s="55" t="s">
        <v>22002</v>
      </c>
      <c r="C928" s="56" t="s">
        <v>96</v>
      </c>
      <c r="D928" s="57">
        <v>5564.02</v>
      </c>
    </row>
    <row r="929" spans="1:4" ht="23.25" x14ac:dyDescent="0.25">
      <c r="A929" s="45">
        <v>9008046</v>
      </c>
      <c r="B929" s="55" t="s">
        <v>22003</v>
      </c>
      <c r="C929" s="56" t="s">
        <v>96</v>
      </c>
      <c r="D929" s="57">
        <v>1318.55</v>
      </c>
    </row>
    <row r="930" spans="1:4" ht="23.25" x14ac:dyDescent="0.25">
      <c r="A930" s="45">
        <v>9008047</v>
      </c>
      <c r="B930" s="55" t="s">
        <v>22004</v>
      </c>
      <c r="C930" s="56" t="s">
        <v>96</v>
      </c>
      <c r="D930" s="57">
        <v>1318.55</v>
      </c>
    </row>
    <row r="931" spans="1:4" ht="23.25" x14ac:dyDescent="0.25">
      <c r="A931" s="45">
        <v>9008048</v>
      </c>
      <c r="B931" s="55" t="s">
        <v>22005</v>
      </c>
      <c r="C931" s="56" t="s">
        <v>96</v>
      </c>
      <c r="D931" s="57">
        <v>1318.55</v>
      </c>
    </row>
    <row r="932" spans="1:4" ht="23.25" x14ac:dyDescent="0.25">
      <c r="A932" s="45">
        <v>9008050</v>
      </c>
      <c r="B932" s="55" t="s">
        <v>22006</v>
      </c>
      <c r="C932" s="56" t="s">
        <v>96</v>
      </c>
      <c r="D932" s="57">
        <v>2426.6799999999998</v>
      </c>
    </row>
    <row r="933" spans="1:4" ht="23.25" x14ac:dyDescent="0.25">
      <c r="A933" s="45">
        <v>9008052</v>
      </c>
      <c r="B933" s="55" t="s">
        <v>22007</v>
      </c>
      <c r="C933" s="56" t="s">
        <v>96</v>
      </c>
      <c r="D933" s="57">
        <v>2426.6799999999998</v>
      </c>
    </row>
    <row r="934" spans="1:4" ht="23.25" x14ac:dyDescent="0.25">
      <c r="A934" s="45">
        <v>9008053</v>
      </c>
      <c r="B934" s="55" t="s">
        <v>22008</v>
      </c>
      <c r="C934" s="56" t="s">
        <v>96</v>
      </c>
      <c r="D934" s="57">
        <v>2405.17</v>
      </c>
    </row>
    <row r="935" spans="1:4" ht="23.25" x14ac:dyDescent="0.25">
      <c r="A935" s="45">
        <v>9008055</v>
      </c>
      <c r="B935" s="55" t="s">
        <v>22009</v>
      </c>
      <c r="C935" s="56" t="s">
        <v>96</v>
      </c>
      <c r="D935" s="57">
        <v>2399.85</v>
      </c>
    </row>
    <row r="936" spans="1:4" ht="23.25" x14ac:dyDescent="0.25">
      <c r="A936" s="45">
        <v>9008056</v>
      </c>
      <c r="B936" s="55" t="s">
        <v>22010</v>
      </c>
      <c r="C936" s="56" t="s">
        <v>96</v>
      </c>
      <c r="D936" s="57">
        <v>4213.13</v>
      </c>
    </row>
    <row r="937" spans="1:4" ht="23.25" x14ac:dyDescent="0.25">
      <c r="A937" s="45">
        <v>9008058</v>
      </c>
      <c r="B937" s="55" t="s">
        <v>22011</v>
      </c>
      <c r="C937" s="56" t="s">
        <v>96</v>
      </c>
      <c r="D937" s="57">
        <v>4206.2</v>
      </c>
    </row>
    <row r="938" spans="1:4" ht="23.25" x14ac:dyDescent="0.25">
      <c r="A938" s="45">
        <v>9008080</v>
      </c>
      <c r="B938" s="55" t="s">
        <v>22012</v>
      </c>
      <c r="C938" s="56" t="s">
        <v>96</v>
      </c>
      <c r="D938" s="57">
        <v>792.27</v>
      </c>
    </row>
    <row r="939" spans="1:4" ht="23.25" x14ac:dyDescent="0.25">
      <c r="A939" s="45">
        <v>9008081</v>
      </c>
      <c r="B939" s="55" t="s">
        <v>22013</v>
      </c>
      <c r="C939" s="56" t="s">
        <v>96</v>
      </c>
      <c r="D939" s="57">
        <v>673.07</v>
      </c>
    </row>
    <row r="940" spans="1:4" ht="23.25" x14ac:dyDescent="0.25">
      <c r="A940" s="45">
        <v>9008082</v>
      </c>
      <c r="B940" s="55" t="s">
        <v>22014</v>
      </c>
      <c r="C940" s="56" t="s">
        <v>96</v>
      </c>
      <c r="D940" s="57">
        <v>667.32</v>
      </c>
    </row>
    <row r="941" spans="1:4" ht="23.25" x14ac:dyDescent="0.25">
      <c r="A941" s="45">
        <v>9008083</v>
      </c>
      <c r="B941" s="55" t="s">
        <v>22015</v>
      </c>
      <c r="C941" s="56" t="s">
        <v>96</v>
      </c>
      <c r="D941" s="57">
        <v>533.97</v>
      </c>
    </row>
    <row r="942" spans="1:4" ht="23.25" x14ac:dyDescent="0.25">
      <c r="A942" s="45">
        <v>9008085</v>
      </c>
      <c r="B942" s="55" t="s">
        <v>22016</v>
      </c>
      <c r="C942" s="56" t="s">
        <v>96</v>
      </c>
      <c r="D942" s="57">
        <v>895.04</v>
      </c>
    </row>
    <row r="943" spans="1:4" ht="23.25" x14ac:dyDescent="0.25">
      <c r="A943" s="45">
        <v>9008086</v>
      </c>
      <c r="B943" s="55" t="s">
        <v>22017</v>
      </c>
      <c r="C943" s="56" t="s">
        <v>96</v>
      </c>
      <c r="D943" s="57">
        <v>995.22</v>
      </c>
    </row>
    <row r="944" spans="1:4" ht="23.25" x14ac:dyDescent="0.25">
      <c r="A944" s="45">
        <v>9008090</v>
      </c>
      <c r="B944" s="55" t="s">
        <v>22018</v>
      </c>
      <c r="C944" s="56" t="s">
        <v>96</v>
      </c>
      <c r="D944" s="57">
        <v>1333.8</v>
      </c>
    </row>
    <row r="945" spans="1:4" x14ac:dyDescent="0.25">
      <c r="A945" s="45">
        <v>9009000</v>
      </c>
      <c r="B945" s="55" t="s">
        <v>22019</v>
      </c>
      <c r="C945" s="56" t="s">
        <v>21105</v>
      </c>
      <c r="D945" s="57" t="s">
        <v>21105</v>
      </c>
    </row>
    <row r="946" spans="1:4" x14ac:dyDescent="0.25">
      <c r="A946" s="45">
        <v>9009035</v>
      </c>
      <c r="B946" s="55" t="s">
        <v>22020</v>
      </c>
      <c r="C946" s="56" t="s">
        <v>96</v>
      </c>
      <c r="D946" s="57">
        <v>822</v>
      </c>
    </row>
    <row r="947" spans="1:4" x14ac:dyDescent="0.25">
      <c r="A947" s="45">
        <v>9009036</v>
      </c>
      <c r="B947" s="55" t="s">
        <v>22021</v>
      </c>
      <c r="C947" s="56" t="s">
        <v>96</v>
      </c>
      <c r="D947" s="57">
        <v>1190.75</v>
      </c>
    </row>
    <row r="948" spans="1:4" x14ac:dyDescent="0.25">
      <c r="A948" s="45">
        <v>9009037</v>
      </c>
      <c r="B948" s="55" t="s">
        <v>22022</v>
      </c>
      <c r="C948" s="56" t="s">
        <v>96</v>
      </c>
      <c r="D948" s="57">
        <v>726.52</v>
      </c>
    </row>
    <row r="949" spans="1:4" x14ac:dyDescent="0.25">
      <c r="A949" s="45">
        <v>9009038</v>
      </c>
      <c r="B949" s="55" t="s">
        <v>22023</v>
      </c>
      <c r="C949" s="56" t="s">
        <v>96</v>
      </c>
      <c r="D949" s="57">
        <v>206.42</v>
      </c>
    </row>
    <row r="950" spans="1:4" x14ac:dyDescent="0.25">
      <c r="A950" s="45">
        <v>9009039</v>
      </c>
      <c r="B950" s="55" t="s">
        <v>22024</v>
      </c>
      <c r="C950" s="56" t="s">
        <v>96</v>
      </c>
      <c r="D950" s="57">
        <v>255.36</v>
      </c>
    </row>
    <row r="951" spans="1:4" x14ac:dyDescent="0.25">
      <c r="A951" s="45">
        <v>9009040</v>
      </c>
      <c r="B951" s="55" t="s">
        <v>22025</v>
      </c>
      <c r="C951" s="56" t="s">
        <v>96</v>
      </c>
      <c r="D951" s="57">
        <v>189</v>
      </c>
    </row>
    <row r="952" spans="1:4" x14ac:dyDescent="0.25">
      <c r="A952" s="45">
        <v>9009043</v>
      </c>
      <c r="B952" s="55" t="s">
        <v>22026</v>
      </c>
      <c r="C952" s="56" t="s">
        <v>96</v>
      </c>
      <c r="D952" s="57">
        <v>268</v>
      </c>
    </row>
    <row r="953" spans="1:4" ht="23.25" x14ac:dyDescent="0.25">
      <c r="A953" s="45">
        <v>9009044</v>
      </c>
      <c r="B953" s="55" t="s">
        <v>22027</v>
      </c>
      <c r="C953" s="56" t="s">
        <v>96</v>
      </c>
      <c r="D953" s="57">
        <v>480.3</v>
      </c>
    </row>
    <row r="954" spans="1:4" ht="23.25" x14ac:dyDescent="0.25">
      <c r="A954" s="45">
        <v>9009050</v>
      </c>
      <c r="B954" s="55" t="s">
        <v>22028</v>
      </c>
      <c r="C954" s="56" t="s">
        <v>96</v>
      </c>
      <c r="D954" s="57">
        <v>290.32</v>
      </c>
    </row>
    <row r="955" spans="1:4" ht="23.25" x14ac:dyDescent="0.25">
      <c r="A955" s="45">
        <v>9009051</v>
      </c>
      <c r="B955" s="55" t="s">
        <v>22029</v>
      </c>
      <c r="C955" s="56" t="s">
        <v>96</v>
      </c>
      <c r="D955" s="57">
        <v>219.62</v>
      </c>
    </row>
    <row r="956" spans="1:4" ht="23.25" x14ac:dyDescent="0.25">
      <c r="A956" s="45">
        <v>9009052</v>
      </c>
      <c r="B956" s="55" t="s">
        <v>22030</v>
      </c>
      <c r="C956" s="56" t="s">
        <v>96</v>
      </c>
      <c r="D956" s="57">
        <v>301.76</v>
      </c>
    </row>
    <row r="957" spans="1:4" ht="23.25" x14ac:dyDescent="0.25">
      <c r="A957" s="45">
        <v>9009053</v>
      </c>
      <c r="B957" s="55" t="s">
        <v>22031</v>
      </c>
      <c r="C957" s="56" t="s">
        <v>96</v>
      </c>
      <c r="D957" s="57">
        <v>278.52999999999997</v>
      </c>
    </row>
    <row r="958" spans="1:4" ht="45.75" x14ac:dyDescent="0.25">
      <c r="A958" s="45">
        <v>9009054</v>
      </c>
      <c r="B958" s="55" t="s">
        <v>22032</v>
      </c>
      <c r="C958" s="56" t="s">
        <v>96</v>
      </c>
      <c r="D958" s="57">
        <v>317.36</v>
      </c>
    </row>
    <row r="959" spans="1:4" ht="23.25" x14ac:dyDescent="0.25">
      <c r="A959" s="45">
        <v>9009057</v>
      </c>
      <c r="B959" s="55" t="s">
        <v>22033</v>
      </c>
      <c r="C959" s="56" t="s">
        <v>96</v>
      </c>
      <c r="D959" s="57">
        <v>705.24</v>
      </c>
    </row>
    <row r="960" spans="1:4" x14ac:dyDescent="0.25">
      <c r="A960" s="45">
        <v>9009072</v>
      </c>
      <c r="B960" s="55" t="s">
        <v>22034</v>
      </c>
      <c r="C960" s="56" t="s">
        <v>96</v>
      </c>
      <c r="D960" s="57">
        <v>230.43</v>
      </c>
    </row>
    <row r="961" spans="1:4" x14ac:dyDescent="0.25">
      <c r="A961" s="45">
        <v>9009075</v>
      </c>
      <c r="B961" s="55" t="s">
        <v>22035</v>
      </c>
      <c r="C961" s="56" t="s">
        <v>96</v>
      </c>
      <c r="D961" s="57">
        <v>332.52</v>
      </c>
    </row>
    <row r="962" spans="1:4" ht="23.25" x14ac:dyDescent="0.25">
      <c r="A962" s="45">
        <v>9009076</v>
      </c>
      <c r="B962" s="55" t="s">
        <v>22036</v>
      </c>
      <c r="C962" s="56" t="s">
        <v>96</v>
      </c>
      <c r="D962" s="57">
        <v>394.08</v>
      </c>
    </row>
    <row r="963" spans="1:4" ht="23.25" x14ac:dyDescent="0.25">
      <c r="A963" s="45">
        <v>9009078</v>
      </c>
      <c r="B963" s="55" t="s">
        <v>22037</v>
      </c>
      <c r="C963" s="56" t="s">
        <v>96</v>
      </c>
      <c r="D963" s="57">
        <v>282.98</v>
      </c>
    </row>
    <row r="964" spans="1:4" ht="23.25" x14ac:dyDescent="0.25">
      <c r="A964" s="45">
        <v>9009079</v>
      </c>
      <c r="B964" s="55" t="s">
        <v>22038</v>
      </c>
      <c r="C964" s="56" t="s">
        <v>96</v>
      </c>
      <c r="D964" s="57">
        <v>336.24</v>
      </c>
    </row>
    <row r="965" spans="1:4" ht="45.75" x14ac:dyDescent="0.25">
      <c r="A965" s="45">
        <v>9009087</v>
      </c>
      <c r="B965" s="55" t="s">
        <v>22039</v>
      </c>
      <c r="C965" s="56" t="s">
        <v>96</v>
      </c>
      <c r="D965" s="57">
        <v>323.38</v>
      </c>
    </row>
    <row r="966" spans="1:4" ht="45.75" x14ac:dyDescent="0.25">
      <c r="A966" s="45">
        <v>9009088</v>
      </c>
      <c r="B966" s="55" t="s">
        <v>22040</v>
      </c>
      <c r="C966" s="56" t="s">
        <v>96</v>
      </c>
      <c r="D966" s="57">
        <v>428.31</v>
      </c>
    </row>
    <row r="967" spans="1:4" x14ac:dyDescent="0.25">
      <c r="A967" s="45">
        <v>9009091</v>
      </c>
      <c r="B967" s="55" t="s">
        <v>22041</v>
      </c>
      <c r="C967" s="56" t="s">
        <v>96</v>
      </c>
      <c r="D967" s="57">
        <v>363.94</v>
      </c>
    </row>
    <row r="968" spans="1:4" x14ac:dyDescent="0.25">
      <c r="A968" s="45">
        <v>9009092</v>
      </c>
      <c r="B968" s="55" t="s">
        <v>22042</v>
      </c>
      <c r="C968" s="56" t="s">
        <v>96</v>
      </c>
      <c r="D968" s="57">
        <v>444.13</v>
      </c>
    </row>
    <row r="969" spans="1:4" x14ac:dyDescent="0.25">
      <c r="A969" s="45">
        <v>9009094</v>
      </c>
      <c r="B969" s="55" t="s">
        <v>22043</v>
      </c>
      <c r="C969" s="56" t="s">
        <v>96</v>
      </c>
      <c r="D969" s="57">
        <v>351.37</v>
      </c>
    </row>
    <row r="970" spans="1:4" x14ac:dyDescent="0.25">
      <c r="A970" s="45">
        <v>9009096</v>
      </c>
      <c r="B970" s="55" t="s">
        <v>22044</v>
      </c>
      <c r="C970" s="56" t="s">
        <v>96</v>
      </c>
      <c r="D970" s="57">
        <v>403.54</v>
      </c>
    </row>
    <row r="971" spans="1:4" x14ac:dyDescent="0.25">
      <c r="A971" s="45">
        <v>9009111</v>
      </c>
      <c r="B971" s="55" t="s">
        <v>22045</v>
      </c>
      <c r="C971" s="56" t="s">
        <v>96</v>
      </c>
      <c r="D971" s="57">
        <v>52.56</v>
      </c>
    </row>
    <row r="972" spans="1:4" x14ac:dyDescent="0.25">
      <c r="A972" s="45">
        <v>9009112</v>
      </c>
      <c r="B972" s="55" t="s">
        <v>22046</v>
      </c>
      <c r="C972" s="56" t="s">
        <v>96</v>
      </c>
      <c r="D972" s="57">
        <v>282.14</v>
      </c>
    </row>
    <row r="973" spans="1:4" ht="23.25" x14ac:dyDescent="0.25">
      <c r="A973" s="45">
        <v>9009121</v>
      </c>
      <c r="B973" s="55" t="s">
        <v>22047</v>
      </c>
      <c r="C973" s="56" t="s">
        <v>96</v>
      </c>
      <c r="D973" s="57">
        <v>189.15</v>
      </c>
    </row>
    <row r="974" spans="1:4" x14ac:dyDescent="0.25">
      <c r="A974" s="45">
        <v>9010000</v>
      </c>
      <c r="B974" s="55" t="s">
        <v>22048</v>
      </c>
      <c r="C974" s="56" t="s">
        <v>21105</v>
      </c>
      <c r="D974" s="57" t="s">
        <v>21105</v>
      </c>
    </row>
    <row r="975" spans="1:4" x14ac:dyDescent="0.25">
      <c r="A975" s="45">
        <v>9010023</v>
      </c>
      <c r="B975" s="55" t="s">
        <v>22049</v>
      </c>
      <c r="C975" s="56" t="s">
        <v>96</v>
      </c>
      <c r="D975" s="57">
        <v>252.79</v>
      </c>
    </row>
    <row r="976" spans="1:4" x14ac:dyDescent="0.25">
      <c r="A976" s="45">
        <v>9010024</v>
      </c>
      <c r="B976" s="55" t="s">
        <v>22050</v>
      </c>
      <c r="C976" s="56" t="s">
        <v>96</v>
      </c>
      <c r="D976" s="57">
        <v>690.11</v>
      </c>
    </row>
    <row r="977" spans="1:4" x14ac:dyDescent="0.25">
      <c r="A977" s="45">
        <v>9010027</v>
      </c>
      <c r="B977" s="55" t="s">
        <v>22051</v>
      </c>
      <c r="C977" s="56" t="s">
        <v>96</v>
      </c>
      <c r="D977" s="57">
        <v>297.94</v>
      </c>
    </row>
    <row r="978" spans="1:4" ht="23.25" x14ac:dyDescent="0.25">
      <c r="A978" s="45">
        <v>9010028</v>
      </c>
      <c r="B978" s="55" t="s">
        <v>22052</v>
      </c>
      <c r="C978" s="56" t="s">
        <v>96</v>
      </c>
      <c r="D978" s="57">
        <v>90.53</v>
      </c>
    </row>
    <row r="979" spans="1:4" x14ac:dyDescent="0.25">
      <c r="A979" s="45">
        <v>9010031</v>
      </c>
      <c r="B979" s="55" t="s">
        <v>22053</v>
      </c>
      <c r="C979" s="56" t="s">
        <v>96</v>
      </c>
      <c r="D979" s="57">
        <v>507.65</v>
      </c>
    </row>
    <row r="980" spans="1:4" ht="23.25" x14ac:dyDescent="0.25">
      <c r="A980" s="45">
        <v>9010033</v>
      </c>
      <c r="B980" s="55" t="s">
        <v>22054</v>
      </c>
      <c r="C980" s="56" t="s">
        <v>96</v>
      </c>
      <c r="D980" s="57">
        <v>1195.95</v>
      </c>
    </row>
    <row r="981" spans="1:4" x14ac:dyDescent="0.25">
      <c r="A981" s="45">
        <v>9010050</v>
      </c>
      <c r="B981" s="55" t="s">
        <v>22055</v>
      </c>
      <c r="C981" s="56" t="s">
        <v>96</v>
      </c>
      <c r="D981" s="57">
        <v>1209.47</v>
      </c>
    </row>
    <row r="982" spans="1:4" x14ac:dyDescent="0.25">
      <c r="A982" s="45">
        <v>9010053</v>
      </c>
      <c r="B982" s="55" t="s">
        <v>22056</v>
      </c>
      <c r="C982" s="56" t="s">
        <v>96</v>
      </c>
      <c r="D982" s="57">
        <v>1642.86</v>
      </c>
    </row>
    <row r="983" spans="1:4" x14ac:dyDescent="0.25">
      <c r="A983" s="45">
        <v>9010054</v>
      </c>
      <c r="B983" s="55" t="s">
        <v>22057</v>
      </c>
      <c r="C983" s="56" t="s">
        <v>96</v>
      </c>
      <c r="D983" s="57">
        <v>189.21</v>
      </c>
    </row>
    <row r="984" spans="1:4" x14ac:dyDescent="0.25">
      <c r="A984" s="45">
        <v>9010055</v>
      </c>
      <c r="B984" s="55" t="s">
        <v>22058</v>
      </c>
      <c r="C984" s="56" t="s">
        <v>96</v>
      </c>
      <c r="D984" s="57">
        <v>91.45</v>
      </c>
    </row>
    <row r="985" spans="1:4" ht="23.25" x14ac:dyDescent="0.25">
      <c r="A985" s="45">
        <v>9010056</v>
      </c>
      <c r="B985" s="55" t="s">
        <v>22059</v>
      </c>
      <c r="C985" s="56" t="s">
        <v>96</v>
      </c>
      <c r="D985" s="57">
        <v>44.78</v>
      </c>
    </row>
    <row r="986" spans="1:4" x14ac:dyDescent="0.25">
      <c r="A986" s="45">
        <v>9010058</v>
      </c>
      <c r="B986" s="55" t="s">
        <v>22060</v>
      </c>
      <c r="C986" s="56" t="s">
        <v>96</v>
      </c>
      <c r="D986" s="57">
        <v>147.33000000000001</v>
      </c>
    </row>
    <row r="987" spans="1:4" x14ac:dyDescent="0.25">
      <c r="A987" s="45">
        <v>9010062</v>
      </c>
      <c r="B987" s="55" t="s">
        <v>22061</v>
      </c>
      <c r="C987" s="56" t="s">
        <v>96</v>
      </c>
      <c r="D987" s="57">
        <v>121.14</v>
      </c>
    </row>
    <row r="988" spans="1:4" x14ac:dyDescent="0.25">
      <c r="A988" s="45">
        <v>9010063</v>
      </c>
      <c r="B988" s="55" t="s">
        <v>22062</v>
      </c>
      <c r="C988" s="56" t="s">
        <v>96</v>
      </c>
      <c r="D988" s="57">
        <v>178.2</v>
      </c>
    </row>
    <row r="989" spans="1:4" x14ac:dyDescent="0.25">
      <c r="A989" s="45">
        <v>9010066</v>
      </c>
      <c r="B989" s="55" t="s">
        <v>22063</v>
      </c>
      <c r="C989" s="56" t="s">
        <v>96</v>
      </c>
      <c r="D989" s="57">
        <v>209.19</v>
      </c>
    </row>
    <row r="990" spans="1:4" x14ac:dyDescent="0.25">
      <c r="A990" s="45">
        <v>9010071</v>
      </c>
      <c r="B990" s="55" t="s">
        <v>22064</v>
      </c>
      <c r="C990" s="56" t="s">
        <v>96</v>
      </c>
      <c r="D990" s="57">
        <v>78.72</v>
      </c>
    </row>
    <row r="991" spans="1:4" x14ac:dyDescent="0.25">
      <c r="A991" s="45">
        <v>9010072</v>
      </c>
      <c r="B991" s="55" t="s">
        <v>22065</v>
      </c>
      <c r="C991" s="56" t="s">
        <v>96</v>
      </c>
      <c r="D991" s="57">
        <v>205.61</v>
      </c>
    </row>
    <row r="992" spans="1:4" x14ac:dyDescent="0.25">
      <c r="A992" s="45">
        <v>9010074</v>
      </c>
      <c r="B992" s="55" t="s">
        <v>22066</v>
      </c>
      <c r="C992" s="56" t="s">
        <v>96</v>
      </c>
      <c r="D992" s="57">
        <v>46755.58</v>
      </c>
    </row>
    <row r="993" spans="1:4" x14ac:dyDescent="0.25">
      <c r="A993" s="45">
        <v>9010075</v>
      </c>
      <c r="B993" s="55" t="s">
        <v>22067</v>
      </c>
      <c r="C993" s="56" t="s">
        <v>96</v>
      </c>
      <c r="D993" s="57">
        <v>23974.06</v>
      </c>
    </row>
    <row r="994" spans="1:4" x14ac:dyDescent="0.25">
      <c r="A994" s="45">
        <v>9010077</v>
      </c>
      <c r="B994" s="55" t="s">
        <v>22068</v>
      </c>
      <c r="C994" s="56" t="s">
        <v>96</v>
      </c>
      <c r="D994" s="57">
        <v>23543.79</v>
      </c>
    </row>
    <row r="995" spans="1:4" ht="23.25" x14ac:dyDescent="0.25">
      <c r="A995" s="45">
        <v>9010084</v>
      </c>
      <c r="B995" s="55" t="s">
        <v>22069</v>
      </c>
      <c r="C995" s="56" t="s">
        <v>96</v>
      </c>
      <c r="D995" s="57">
        <v>90649.279999999999</v>
      </c>
    </row>
    <row r="996" spans="1:4" ht="23.25" x14ac:dyDescent="0.25">
      <c r="A996" s="45">
        <v>9010085</v>
      </c>
      <c r="B996" s="55" t="s">
        <v>22070</v>
      </c>
      <c r="C996" s="56" t="s">
        <v>96</v>
      </c>
      <c r="D996" s="57">
        <v>117657.56</v>
      </c>
    </row>
    <row r="997" spans="1:4" ht="23.25" x14ac:dyDescent="0.25">
      <c r="A997" s="45">
        <v>9010086</v>
      </c>
      <c r="B997" s="55" t="s">
        <v>22071</v>
      </c>
      <c r="C997" s="56" t="s">
        <v>96</v>
      </c>
      <c r="D997" s="57">
        <v>120364.78</v>
      </c>
    </row>
    <row r="998" spans="1:4" ht="23.25" x14ac:dyDescent="0.25">
      <c r="A998" s="45">
        <v>9010088</v>
      </c>
      <c r="B998" s="55" t="s">
        <v>22072</v>
      </c>
      <c r="C998" s="56" t="s">
        <v>96</v>
      </c>
      <c r="D998" s="57">
        <v>141509.03</v>
      </c>
    </row>
    <row r="999" spans="1:4" ht="23.25" x14ac:dyDescent="0.25">
      <c r="A999" s="45">
        <v>9010089</v>
      </c>
      <c r="B999" s="55" t="s">
        <v>22073</v>
      </c>
      <c r="C999" s="56" t="s">
        <v>96</v>
      </c>
      <c r="D999" s="57">
        <v>195112.91</v>
      </c>
    </row>
    <row r="1000" spans="1:4" ht="23.25" x14ac:dyDescent="0.25">
      <c r="A1000" s="45">
        <v>9010090</v>
      </c>
      <c r="B1000" s="55" t="s">
        <v>22074</v>
      </c>
      <c r="C1000" s="56" t="s">
        <v>96</v>
      </c>
      <c r="D1000" s="57">
        <v>249650.3</v>
      </c>
    </row>
    <row r="1001" spans="1:4" x14ac:dyDescent="0.25">
      <c r="A1001" s="45">
        <v>9011000</v>
      </c>
      <c r="B1001" s="55" t="s">
        <v>22075</v>
      </c>
      <c r="C1001" s="56" t="s">
        <v>21105</v>
      </c>
      <c r="D1001" s="57" t="s">
        <v>21105</v>
      </c>
    </row>
    <row r="1002" spans="1:4" x14ac:dyDescent="0.25">
      <c r="A1002" s="45">
        <v>9011005</v>
      </c>
      <c r="B1002" s="55" t="s">
        <v>22076</v>
      </c>
      <c r="C1002" s="56" t="s">
        <v>96</v>
      </c>
      <c r="D1002" s="57">
        <v>783.8</v>
      </c>
    </row>
    <row r="1003" spans="1:4" x14ac:dyDescent="0.25">
      <c r="A1003" s="45">
        <v>9011014</v>
      </c>
      <c r="B1003" s="55" t="s">
        <v>22077</v>
      </c>
      <c r="C1003" s="56" t="s">
        <v>96</v>
      </c>
      <c r="D1003" s="57">
        <v>163.6</v>
      </c>
    </row>
    <row r="1004" spans="1:4" ht="23.25" x14ac:dyDescent="0.25">
      <c r="A1004" s="45">
        <v>9011015</v>
      </c>
      <c r="B1004" s="55" t="s">
        <v>22078</v>
      </c>
      <c r="C1004" s="56" t="s">
        <v>96</v>
      </c>
      <c r="D1004" s="57">
        <v>101.31</v>
      </c>
    </row>
    <row r="1005" spans="1:4" x14ac:dyDescent="0.25">
      <c r="A1005" s="45">
        <v>9011017</v>
      </c>
      <c r="B1005" s="55" t="s">
        <v>22079</v>
      </c>
      <c r="C1005" s="56" t="s">
        <v>96</v>
      </c>
      <c r="D1005" s="57">
        <v>199.62</v>
      </c>
    </row>
    <row r="1006" spans="1:4" x14ac:dyDescent="0.25">
      <c r="A1006" s="45">
        <v>9011018</v>
      </c>
      <c r="B1006" s="55" t="s">
        <v>22080</v>
      </c>
      <c r="C1006" s="56" t="s">
        <v>96</v>
      </c>
      <c r="D1006" s="57">
        <v>292.23</v>
      </c>
    </row>
    <row r="1007" spans="1:4" x14ac:dyDescent="0.25">
      <c r="A1007" s="45">
        <v>9011040</v>
      </c>
      <c r="B1007" s="55" t="s">
        <v>22081</v>
      </c>
      <c r="C1007" s="56" t="s">
        <v>9</v>
      </c>
      <c r="D1007" s="57">
        <v>13.68</v>
      </c>
    </row>
    <row r="1008" spans="1:4" x14ac:dyDescent="0.25">
      <c r="A1008" s="45">
        <v>9011041</v>
      </c>
      <c r="B1008" s="55" t="s">
        <v>22082</v>
      </c>
      <c r="C1008" s="56" t="s">
        <v>9</v>
      </c>
      <c r="D1008" s="57">
        <v>16.559999999999999</v>
      </c>
    </row>
    <row r="1009" spans="1:4" x14ac:dyDescent="0.25">
      <c r="A1009" s="45">
        <v>9011050</v>
      </c>
      <c r="B1009" s="55" t="s">
        <v>22083</v>
      </c>
      <c r="C1009" s="56" t="s">
        <v>96</v>
      </c>
      <c r="D1009" s="57">
        <v>664.48</v>
      </c>
    </row>
    <row r="1010" spans="1:4" x14ac:dyDescent="0.25">
      <c r="A1010" s="45">
        <v>9011051</v>
      </c>
      <c r="B1010" s="55" t="s">
        <v>22084</v>
      </c>
      <c r="C1010" s="56" t="s">
        <v>9</v>
      </c>
      <c r="D1010" s="57">
        <v>57.02</v>
      </c>
    </row>
    <row r="1011" spans="1:4" x14ac:dyDescent="0.25">
      <c r="A1011" s="45">
        <v>9011053</v>
      </c>
      <c r="B1011" s="55" t="s">
        <v>22085</v>
      </c>
      <c r="C1011" s="56" t="s">
        <v>9</v>
      </c>
      <c r="D1011" s="57">
        <v>76.77</v>
      </c>
    </row>
    <row r="1012" spans="1:4" x14ac:dyDescent="0.25">
      <c r="A1012" s="45">
        <v>9011054</v>
      </c>
      <c r="B1012" s="55" t="s">
        <v>22086</v>
      </c>
      <c r="C1012" s="56" t="s">
        <v>9</v>
      </c>
      <c r="D1012" s="57">
        <v>96.56</v>
      </c>
    </row>
    <row r="1013" spans="1:4" x14ac:dyDescent="0.25">
      <c r="A1013" s="45">
        <v>9011061</v>
      </c>
      <c r="B1013" s="55" t="s">
        <v>22087</v>
      </c>
      <c r="C1013" s="56" t="s">
        <v>96</v>
      </c>
      <c r="D1013" s="57">
        <v>108.55</v>
      </c>
    </row>
    <row r="1014" spans="1:4" x14ac:dyDescent="0.25">
      <c r="A1014" s="45">
        <v>9011090</v>
      </c>
      <c r="B1014" s="55" t="s">
        <v>22088</v>
      </c>
      <c r="C1014" s="56" t="s">
        <v>96</v>
      </c>
      <c r="D1014" s="57">
        <v>1243.7</v>
      </c>
    </row>
    <row r="1015" spans="1:4" x14ac:dyDescent="0.25">
      <c r="A1015" s="45">
        <v>9011091</v>
      </c>
      <c r="B1015" s="55" t="s">
        <v>22089</v>
      </c>
      <c r="C1015" s="56" t="s">
        <v>96</v>
      </c>
      <c r="D1015" s="57">
        <v>446.58</v>
      </c>
    </row>
    <row r="1016" spans="1:4" x14ac:dyDescent="0.25">
      <c r="A1016" s="45">
        <v>9011094</v>
      </c>
      <c r="B1016" s="55" t="s">
        <v>22090</v>
      </c>
      <c r="C1016" s="56" t="s">
        <v>9</v>
      </c>
      <c r="D1016" s="57">
        <v>34.74</v>
      </c>
    </row>
    <row r="1017" spans="1:4" x14ac:dyDescent="0.25">
      <c r="A1017" s="45">
        <v>9011095</v>
      </c>
      <c r="B1017" s="55" t="s">
        <v>22091</v>
      </c>
      <c r="C1017" s="56" t="s">
        <v>9</v>
      </c>
      <c r="D1017" s="57">
        <v>27.45</v>
      </c>
    </row>
    <row r="1018" spans="1:4" x14ac:dyDescent="0.25">
      <c r="A1018" s="45">
        <v>9012000</v>
      </c>
      <c r="B1018" s="55" t="s">
        <v>22092</v>
      </c>
      <c r="C1018" s="56" t="s">
        <v>21105</v>
      </c>
      <c r="D1018" s="57" t="s">
        <v>21105</v>
      </c>
    </row>
    <row r="1019" spans="1:4" x14ac:dyDescent="0.25">
      <c r="A1019" s="45">
        <v>9012050</v>
      </c>
      <c r="B1019" s="55" t="s">
        <v>22093</v>
      </c>
      <c r="C1019" s="56" t="s">
        <v>96</v>
      </c>
      <c r="D1019" s="57">
        <v>2559.7600000000002</v>
      </c>
    </row>
    <row r="1020" spans="1:4" x14ac:dyDescent="0.25">
      <c r="A1020" s="45">
        <v>9012051</v>
      </c>
      <c r="B1020" s="55" t="s">
        <v>22094</v>
      </c>
      <c r="C1020" s="56" t="s">
        <v>96</v>
      </c>
      <c r="D1020" s="57">
        <v>2612.58</v>
      </c>
    </row>
    <row r="1021" spans="1:4" x14ac:dyDescent="0.25">
      <c r="A1021" s="45">
        <v>9012052</v>
      </c>
      <c r="B1021" s="55" t="s">
        <v>22095</v>
      </c>
      <c r="C1021" s="56" t="s">
        <v>96</v>
      </c>
      <c r="D1021" s="57">
        <v>3012.84</v>
      </c>
    </row>
    <row r="1022" spans="1:4" x14ac:dyDescent="0.25">
      <c r="A1022" s="45">
        <v>9012053</v>
      </c>
      <c r="B1022" s="55" t="s">
        <v>22096</v>
      </c>
      <c r="C1022" s="56" t="s">
        <v>96</v>
      </c>
      <c r="D1022" s="57">
        <v>1701.21</v>
      </c>
    </row>
    <row r="1023" spans="1:4" x14ac:dyDescent="0.25">
      <c r="A1023" s="45">
        <v>9012054</v>
      </c>
      <c r="B1023" s="55" t="s">
        <v>22097</v>
      </c>
      <c r="C1023" s="56" t="s">
        <v>96</v>
      </c>
      <c r="D1023" s="57">
        <v>4437.21</v>
      </c>
    </row>
    <row r="1024" spans="1:4" x14ac:dyDescent="0.25">
      <c r="A1024" s="45">
        <v>9013000</v>
      </c>
      <c r="B1024" s="55" t="s">
        <v>22098</v>
      </c>
      <c r="C1024" s="56" t="s">
        <v>21105</v>
      </c>
      <c r="D1024" s="57" t="s">
        <v>21105</v>
      </c>
    </row>
    <row r="1025" spans="1:4" x14ac:dyDescent="0.25">
      <c r="A1025" s="45">
        <v>9013005</v>
      </c>
      <c r="B1025" s="55" t="s">
        <v>22099</v>
      </c>
      <c r="C1025" s="56" t="s">
        <v>9</v>
      </c>
      <c r="D1025" s="57">
        <v>75.17</v>
      </c>
    </row>
    <row r="1026" spans="1:4" x14ac:dyDescent="0.25">
      <c r="A1026" s="45">
        <v>9013007</v>
      </c>
      <c r="B1026" s="55" t="s">
        <v>22100</v>
      </c>
      <c r="C1026" s="56" t="s">
        <v>9</v>
      </c>
      <c r="D1026" s="57">
        <v>53.98</v>
      </c>
    </row>
    <row r="1027" spans="1:4" x14ac:dyDescent="0.25">
      <c r="A1027" s="45">
        <v>9013008</v>
      </c>
      <c r="B1027" s="55" t="s">
        <v>22101</v>
      </c>
      <c r="C1027" s="56" t="s">
        <v>9</v>
      </c>
      <c r="D1027" s="57">
        <v>115.33</v>
      </c>
    </row>
    <row r="1028" spans="1:4" ht="23.25" x14ac:dyDescent="0.25">
      <c r="A1028" s="45">
        <v>9013011</v>
      </c>
      <c r="B1028" s="55" t="s">
        <v>22102</v>
      </c>
      <c r="C1028" s="56" t="s">
        <v>9</v>
      </c>
      <c r="D1028" s="57">
        <v>75.78</v>
      </c>
    </row>
    <row r="1029" spans="1:4" ht="23.25" x14ac:dyDescent="0.25">
      <c r="A1029" s="45">
        <v>9013013</v>
      </c>
      <c r="B1029" s="55" t="s">
        <v>22103</v>
      </c>
      <c r="C1029" s="56" t="s">
        <v>9</v>
      </c>
      <c r="D1029" s="57">
        <v>53.33</v>
      </c>
    </row>
    <row r="1030" spans="1:4" ht="23.25" x14ac:dyDescent="0.25">
      <c r="A1030" s="45">
        <v>9013014</v>
      </c>
      <c r="B1030" s="55" t="s">
        <v>22104</v>
      </c>
      <c r="C1030" s="56" t="s">
        <v>9</v>
      </c>
      <c r="D1030" s="57">
        <v>108.16</v>
      </c>
    </row>
    <row r="1031" spans="1:4" ht="23.25" x14ac:dyDescent="0.25">
      <c r="A1031" s="45">
        <v>9013021</v>
      </c>
      <c r="B1031" s="55" t="s">
        <v>22105</v>
      </c>
      <c r="C1031" s="56" t="s">
        <v>9</v>
      </c>
      <c r="D1031" s="57">
        <v>124.63</v>
      </c>
    </row>
    <row r="1032" spans="1:4" ht="23.25" x14ac:dyDescent="0.25">
      <c r="A1032" s="45">
        <v>9013022</v>
      </c>
      <c r="B1032" s="55" t="s">
        <v>22106</v>
      </c>
      <c r="C1032" s="56" t="s">
        <v>9</v>
      </c>
      <c r="D1032" s="57">
        <v>135.32</v>
      </c>
    </row>
    <row r="1033" spans="1:4" ht="23.25" x14ac:dyDescent="0.25">
      <c r="A1033" s="45">
        <v>9013023</v>
      </c>
      <c r="B1033" s="55" t="s">
        <v>22107</v>
      </c>
      <c r="C1033" s="56" t="s">
        <v>9</v>
      </c>
      <c r="D1033" s="57">
        <v>152.52000000000001</v>
      </c>
    </row>
    <row r="1034" spans="1:4" ht="23.25" x14ac:dyDescent="0.25">
      <c r="A1034" s="45">
        <v>9013024</v>
      </c>
      <c r="B1034" s="55" t="s">
        <v>22108</v>
      </c>
      <c r="C1034" s="56" t="s">
        <v>9</v>
      </c>
      <c r="D1034" s="57">
        <v>164.96</v>
      </c>
    </row>
    <row r="1035" spans="1:4" ht="23.25" x14ac:dyDescent="0.25">
      <c r="A1035" s="45">
        <v>9013025</v>
      </c>
      <c r="B1035" s="55" t="s">
        <v>22109</v>
      </c>
      <c r="C1035" s="56" t="s">
        <v>9</v>
      </c>
      <c r="D1035" s="57">
        <v>179.54</v>
      </c>
    </row>
    <row r="1036" spans="1:4" x14ac:dyDescent="0.25">
      <c r="A1036" s="45">
        <v>9013026</v>
      </c>
      <c r="B1036" s="55" t="s">
        <v>22110</v>
      </c>
      <c r="C1036" s="56" t="s">
        <v>9</v>
      </c>
      <c r="D1036" s="57">
        <v>205.45</v>
      </c>
    </row>
    <row r="1037" spans="1:4" ht="23.25" x14ac:dyDescent="0.25">
      <c r="A1037" s="45">
        <v>9013027</v>
      </c>
      <c r="B1037" s="55" t="s">
        <v>22111</v>
      </c>
      <c r="C1037" s="56" t="s">
        <v>9</v>
      </c>
      <c r="D1037" s="57">
        <v>223.09</v>
      </c>
    </row>
    <row r="1038" spans="1:4" x14ac:dyDescent="0.25">
      <c r="A1038" s="45">
        <v>9013031</v>
      </c>
      <c r="B1038" s="55" t="s">
        <v>22112</v>
      </c>
      <c r="C1038" s="56" t="s">
        <v>9</v>
      </c>
      <c r="D1038" s="57">
        <v>200.27</v>
      </c>
    </row>
    <row r="1039" spans="1:4" ht="23.25" x14ac:dyDescent="0.25">
      <c r="A1039" s="45">
        <v>9013032</v>
      </c>
      <c r="B1039" s="55" t="s">
        <v>22113</v>
      </c>
      <c r="C1039" s="56" t="s">
        <v>9</v>
      </c>
      <c r="D1039" s="57">
        <v>224.72</v>
      </c>
    </row>
    <row r="1040" spans="1:4" x14ac:dyDescent="0.25">
      <c r="A1040" s="45">
        <v>9013033</v>
      </c>
      <c r="B1040" s="55" t="s">
        <v>22114</v>
      </c>
      <c r="C1040" s="56" t="s">
        <v>9</v>
      </c>
      <c r="D1040" s="57">
        <v>244.55</v>
      </c>
    </row>
    <row r="1041" spans="1:4" ht="23.25" x14ac:dyDescent="0.25">
      <c r="A1041" s="45">
        <v>9013034</v>
      </c>
      <c r="B1041" s="55" t="s">
        <v>22115</v>
      </c>
      <c r="C1041" s="56" t="s">
        <v>9</v>
      </c>
      <c r="D1041" s="57">
        <v>264.05</v>
      </c>
    </row>
    <row r="1042" spans="1:4" x14ac:dyDescent="0.25">
      <c r="A1042" s="45">
        <v>9013035</v>
      </c>
      <c r="B1042" s="55" t="s">
        <v>22116</v>
      </c>
      <c r="C1042" s="56" t="s">
        <v>9</v>
      </c>
      <c r="D1042" s="57">
        <v>315.61</v>
      </c>
    </row>
    <row r="1043" spans="1:4" x14ac:dyDescent="0.25">
      <c r="A1043" s="45">
        <v>9013038</v>
      </c>
      <c r="B1043" s="55" t="s">
        <v>22117</v>
      </c>
      <c r="C1043" s="56" t="s">
        <v>9</v>
      </c>
      <c r="D1043" s="57">
        <v>128.22</v>
      </c>
    </row>
    <row r="1044" spans="1:4" x14ac:dyDescent="0.25">
      <c r="A1044" s="45">
        <v>9013039</v>
      </c>
      <c r="B1044" s="55" t="s">
        <v>22118</v>
      </c>
      <c r="C1044" s="56" t="s">
        <v>9</v>
      </c>
      <c r="D1044" s="57">
        <v>139.02000000000001</v>
      </c>
    </row>
    <row r="1045" spans="1:4" x14ac:dyDescent="0.25">
      <c r="A1045" s="45">
        <v>9013040</v>
      </c>
      <c r="B1045" s="55" t="s">
        <v>22119</v>
      </c>
      <c r="C1045" s="56" t="s">
        <v>9</v>
      </c>
      <c r="D1045" s="57">
        <v>160.57</v>
      </c>
    </row>
    <row r="1046" spans="1:4" x14ac:dyDescent="0.25">
      <c r="A1046" s="45">
        <v>9013041</v>
      </c>
      <c r="B1046" s="55" t="s">
        <v>22120</v>
      </c>
      <c r="C1046" s="56" t="s">
        <v>9</v>
      </c>
      <c r="D1046" s="57">
        <v>175.14</v>
      </c>
    </row>
    <row r="1047" spans="1:4" x14ac:dyDescent="0.25">
      <c r="A1047" s="45">
        <v>9013042</v>
      </c>
      <c r="B1047" s="55" t="s">
        <v>22121</v>
      </c>
      <c r="C1047" s="56" t="s">
        <v>9</v>
      </c>
      <c r="D1047" s="57">
        <v>196.82</v>
      </c>
    </row>
    <row r="1048" spans="1:4" x14ac:dyDescent="0.25">
      <c r="A1048" s="45">
        <v>9013043</v>
      </c>
      <c r="B1048" s="55" t="s">
        <v>22122</v>
      </c>
      <c r="C1048" s="56" t="s">
        <v>9</v>
      </c>
      <c r="D1048" s="57">
        <v>220.3</v>
      </c>
    </row>
    <row r="1049" spans="1:4" x14ac:dyDescent="0.25">
      <c r="A1049" s="45">
        <v>9013044</v>
      </c>
      <c r="B1049" s="55" t="s">
        <v>22123</v>
      </c>
      <c r="C1049" s="56" t="s">
        <v>9</v>
      </c>
      <c r="D1049" s="57">
        <v>238.3</v>
      </c>
    </row>
    <row r="1050" spans="1:4" ht="23.25" x14ac:dyDescent="0.25">
      <c r="A1050" s="45">
        <v>9013046</v>
      </c>
      <c r="B1050" s="55" t="s">
        <v>22124</v>
      </c>
      <c r="C1050" s="56" t="s">
        <v>9</v>
      </c>
      <c r="D1050" s="57">
        <v>196.15</v>
      </c>
    </row>
    <row r="1051" spans="1:4" ht="23.25" x14ac:dyDescent="0.25">
      <c r="A1051" s="45">
        <v>9013047</v>
      </c>
      <c r="B1051" s="55" t="s">
        <v>22125</v>
      </c>
      <c r="C1051" s="56" t="s">
        <v>9</v>
      </c>
      <c r="D1051" s="57">
        <v>235.79</v>
      </c>
    </row>
    <row r="1052" spans="1:4" x14ac:dyDescent="0.25">
      <c r="A1052" s="45">
        <v>9013048</v>
      </c>
      <c r="B1052" s="55" t="s">
        <v>22126</v>
      </c>
      <c r="C1052" s="56" t="s">
        <v>9</v>
      </c>
      <c r="D1052" s="57">
        <v>262.08</v>
      </c>
    </row>
    <row r="1053" spans="1:4" ht="23.25" x14ac:dyDescent="0.25">
      <c r="A1053" s="45">
        <v>9013050</v>
      </c>
      <c r="B1053" s="55" t="s">
        <v>22127</v>
      </c>
      <c r="C1053" s="56" t="s">
        <v>9</v>
      </c>
      <c r="D1053" s="57">
        <v>332.29</v>
      </c>
    </row>
    <row r="1054" spans="1:4" x14ac:dyDescent="0.25">
      <c r="A1054" s="45">
        <v>9014000</v>
      </c>
      <c r="B1054" s="55" t="s">
        <v>22128</v>
      </c>
      <c r="C1054" s="56" t="s">
        <v>21105</v>
      </c>
      <c r="D1054" s="57" t="s">
        <v>21105</v>
      </c>
    </row>
    <row r="1055" spans="1:4" x14ac:dyDescent="0.25">
      <c r="A1055" s="45">
        <v>9014001</v>
      </c>
      <c r="B1055" s="55" t="s">
        <v>22129</v>
      </c>
      <c r="C1055" s="56" t="s">
        <v>7316</v>
      </c>
      <c r="D1055" s="57">
        <v>28.78</v>
      </c>
    </row>
    <row r="1056" spans="1:4" x14ac:dyDescent="0.25">
      <c r="A1056" s="45">
        <v>9014006</v>
      </c>
      <c r="B1056" s="55" t="s">
        <v>22130</v>
      </c>
      <c r="C1056" s="56" t="s">
        <v>96</v>
      </c>
      <c r="D1056" s="57">
        <v>177.15</v>
      </c>
    </row>
    <row r="1057" spans="1:4" x14ac:dyDescent="0.25">
      <c r="A1057" s="45">
        <v>9014007</v>
      </c>
      <c r="B1057" s="55" t="s">
        <v>22131</v>
      </c>
      <c r="C1057" s="56" t="s">
        <v>96</v>
      </c>
      <c r="D1057" s="57">
        <v>196.59</v>
      </c>
    </row>
    <row r="1058" spans="1:4" x14ac:dyDescent="0.25">
      <c r="A1058" s="45">
        <v>9014008</v>
      </c>
      <c r="B1058" s="55" t="s">
        <v>22132</v>
      </c>
      <c r="C1058" s="56" t="s">
        <v>96</v>
      </c>
      <c r="D1058" s="57">
        <v>93.46</v>
      </c>
    </row>
    <row r="1059" spans="1:4" x14ac:dyDescent="0.25">
      <c r="A1059" s="45">
        <v>9014009</v>
      </c>
      <c r="B1059" s="55" t="s">
        <v>22133</v>
      </c>
      <c r="C1059" s="56" t="s">
        <v>96</v>
      </c>
      <c r="D1059" s="57">
        <v>42.23</v>
      </c>
    </row>
    <row r="1060" spans="1:4" x14ac:dyDescent="0.25">
      <c r="A1060" s="45">
        <v>9014013</v>
      </c>
      <c r="B1060" s="55" t="s">
        <v>22134</v>
      </c>
      <c r="C1060" s="56" t="s">
        <v>9</v>
      </c>
      <c r="D1060" s="57">
        <v>93.91</v>
      </c>
    </row>
    <row r="1061" spans="1:4" x14ac:dyDescent="0.25">
      <c r="A1061" s="45">
        <v>9014014</v>
      </c>
      <c r="B1061" s="55" t="s">
        <v>22135</v>
      </c>
      <c r="C1061" s="56" t="s">
        <v>96</v>
      </c>
      <c r="D1061" s="57">
        <v>35.26</v>
      </c>
    </row>
    <row r="1062" spans="1:4" x14ac:dyDescent="0.25">
      <c r="A1062" s="45">
        <v>9014017</v>
      </c>
      <c r="B1062" s="55" t="s">
        <v>22136</v>
      </c>
      <c r="C1062" s="56" t="s">
        <v>9</v>
      </c>
      <c r="D1062" s="57">
        <v>129.9</v>
      </c>
    </row>
    <row r="1063" spans="1:4" x14ac:dyDescent="0.25">
      <c r="A1063" s="45">
        <v>9014018</v>
      </c>
      <c r="B1063" s="55" t="s">
        <v>22137</v>
      </c>
      <c r="C1063" s="56" t="s">
        <v>96</v>
      </c>
      <c r="D1063" s="57">
        <v>78.03</v>
      </c>
    </row>
    <row r="1064" spans="1:4" x14ac:dyDescent="0.25">
      <c r="A1064" s="45">
        <v>9014019</v>
      </c>
      <c r="B1064" s="55" t="s">
        <v>22138</v>
      </c>
      <c r="C1064" s="56" t="s">
        <v>96</v>
      </c>
      <c r="D1064" s="57">
        <v>119.79</v>
      </c>
    </row>
    <row r="1065" spans="1:4" x14ac:dyDescent="0.25">
      <c r="A1065" s="45">
        <v>9014021</v>
      </c>
      <c r="B1065" s="55" t="s">
        <v>22139</v>
      </c>
      <c r="C1065" s="56" t="s">
        <v>96</v>
      </c>
      <c r="D1065" s="57">
        <v>407.83</v>
      </c>
    </row>
    <row r="1066" spans="1:4" x14ac:dyDescent="0.25">
      <c r="A1066" s="45">
        <v>9014022</v>
      </c>
      <c r="B1066" s="55" t="s">
        <v>22140</v>
      </c>
      <c r="C1066" s="56" t="s">
        <v>96</v>
      </c>
      <c r="D1066" s="57">
        <v>555.13</v>
      </c>
    </row>
    <row r="1067" spans="1:4" x14ac:dyDescent="0.25">
      <c r="A1067" s="45">
        <v>9014023</v>
      </c>
      <c r="B1067" s="55" t="s">
        <v>22141</v>
      </c>
      <c r="C1067" s="56" t="s">
        <v>96</v>
      </c>
      <c r="D1067" s="57">
        <v>970.23</v>
      </c>
    </row>
    <row r="1068" spans="1:4" x14ac:dyDescent="0.25">
      <c r="A1068" s="45">
        <v>9014024</v>
      </c>
      <c r="B1068" s="55" t="s">
        <v>22142</v>
      </c>
      <c r="C1068" s="56" t="s">
        <v>96</v>
      </c>
      <c r="D1068" s="57">
        <v>1548.37</v>
      </c>
    </row>
    <row r="1069" spans="1:4" x14ac:dyDescent="0.25">
      <c r="A1069" s="45">
        <v>9014025</v>
      </c>
      <c r="B1069" s="55" t="s">
        <v>22143</v>
      </c>
      <c r="C1069" s="56" t="s">
        <v>96</v>
      </c>
      <c r="D1069" s="57">
        <v>516.30999999999995</v>
      </c>
    </row>
    <row r="1070" spans="1:4" x14ac:dyDescent="0.25">
      <c r="A1070" s="45">
        <v>9014026</v>
      </c>
      <c r="B1070" s="55" t="s">
        <v>22144</v>
      </c>
      <c r="C1070" s="56" t="s">
        <v>96</v>
      </c>
      <c r="D1070" s="57">
        <v>120.66</v>
      </c>
    </row>
    <row r="1071" spans="1:4" x14ac:dyDescent="0.25">
      <c r="A1071" s="45">
        <v>9014027</v>
      </c>
      <c r="B1071" s="55" t="s">
        <v>22145</v>
      </c>
      <c r="C1071" s="56" t="s">
        <v>96</v>
      </c>
      <c r="D1071" s="57">
        <v>1109.4000000000001</v>
      </c>
    </row>
    <row r="1072" spans="1:4" x14ac:dyDescent="0.25">
      <c r="A1072" s="45">
        <v>9014028</v>
      </c>
      <c r="B1072" s="55" t="s">
        <v>22146</v>
      </c>
      <c r="C1072" s="56" t="s">
        <v>96</v>
      </c>
      <c r="D1072" s="57">
        <v>282.22000000000003</v>
      </c>
    </row>
    <row r="1073" spans="1:4" x14ac:dyDescent="0.25">
      <c r="A1073" s="45">
        <v>9014029</v>
      </c>
      <c r="B1073" s="55" t="s">
        <v>22147</v>
      </c>
      <c r="C1073" s="56" t="s">
        <v>96</v>
      </c>
      <c r="D1073" s="57">
        <v>505.58</v>
      </c>
    </row>
    <row r="1074" spans="1:4" x14ac:dyDescent="0.25">
      <c r="A1074" s="45">
        <v>9014030</v>
      </c>
      <c r="B1074" s="55" t="s">
        <v>22148</v>
      </c>
      <c r="C1074" s="56" t="s">
        <v>96</v>
      </c>
      <c r="D1074" s="57">
        <v>473.9</v>
      </c>
    </row>
    <row r="1075" spans="1:4" x14ac:dyDescent="0.25">
      <c r="A1075" s="45">
        <v>9014031</v>
      </c>
      <c r="B1075" s="55" t="s">
        <v>22149</v>
      </c>
      <c r="C1075" s="56" t="s">
        <v>96</v>
      </c>
      <c r="D1075" s="57">
        <v>1302.27</v>
      </c>
    </row>
    <row r="1076" spans="1:4" x14ac:dyDescent="0.25">
      <c r="A1076" s="45">
        <v>9014034</v>
      </c>
      <c r="B1076" s="55" t="s">
        <v>22150</v>
      </c>
      <c r="C1076" s="56" t="s">
        <v>96</v>
      </c>
      <c r="D1076" s="57">
        <v>3424.65</v>
      </c>
    </row>
    <row r="1077" spans="1:4" x14ac:dyDescent="0.25">
      <c r="A1077" s="45">
        <v>9014036</v>
      </c>
      <c r="B1077" s="55" t="s">
        <v>22151</v>
      </c>
      <c r="C1077" s="56" t="s">
        <v>96</v>
      </c>
      <c r="D1077" s="57">
        <v>46.02</v>
      </c>
    </row>
    <row r="1078" spans="1:4" x14ac:dyDescent="0.25">
      <c r="A1078" s="45">
        <v>9014038</v>
      </c>
      <c r="B1078" s="55" t="s">
        <v>22152</v>
      </c>
      <c r="C1078" s="56" t="s">
        <v>96</v>
      </c>
      <c r="D1078" s="57">
        <v>22031.22</v>
      </c>
    </row>
    <row r="1079" spans="1:4" x14ac:dyDescent="0.25">
      <c r="A1079" s="45">
        <v>9014040</v>
      </c>
      <c r="B1079" s="55" t="s">
        <v>22153</v>
      </c>
      <c r="C1079" s="56" t="s">
        <v>96</v>
      </c>
      <c r="D1079" s="57">
        <v>1585.18</v>
      </c>
    </row>
    <row r="1080" spans="1:4" x14ac:dyDescent="0.25">
      <c r="A1080" s="45">
        <v>9014042</v>
      </c>
      <c r="B1080" s="55" t="s">
        <v>22154</v>
      </c>
      <c r="C1080" s="56" t="s">
        <v>96</v>
      </c>
      <c r="D1080" s="57">
        <v>641.83000000000004</v>
      </c>
    </row>
    <row r="1081" spans="1:4" x14ac:dyDescent="0.25">
      <c r="A1081" s="45">
        <v>9014045</v>
      </c>
      <c r="B1081" s="55" t="s">
        <v>22155</v>
      </c>
      <c r="C1081" s="56" t="s">
        <v>96</v>
      </c>
      <c r="D1081" s="57">
        <v>125.59</v>
      </c>
    </row>
    <row r="1082" spans="1:4" x14ac:dyDescent="0.25">
      <c r="A1082" s="45">
        <v>9014046</v>
      </c>
      <c r="B1082" s="55" t="s">
        <v>22156</v>
      </c>
      <c r="C1082" s="56" t="s">
        <v>96</v>
      </c>
      <c r="D1082" s="57">
        <v>681.31</v>
      </c>
    </row>
    <row r="1083" spans="1:4" x14ac:dyDescent="0.25">
      <c r="A1083" s="45">
        <v>9014047</v>
      </c>
      <c r="B1083" s="55" t="s">
        <v>22157</v>
      </c>
      <c r="C1083" s="56" t="s">
        <v>96</v>
      </c>
      <c r="D1083" s="57">
        <v>1459.25</v>
      </c>
    </row>
    <row r="1084" spans="1:4" x14ac:dyDescent="0.25">
      <c r="A1084" s="45">
        <v>9014048</v>
      </c>
      <c r="B1084" s="55" t="s">
        <v>22158</v>
      </c>
      <c r="C1084" s="56" t="s">
        <v>19</v>
      </c>
      <c r="D1084" s="57">
        <v>1512.52</v>
      </c>
    </row>
    <row r="1085" spans="1:4" ht="23.25" x14ac:dyDescent="0.25">
      <c r="A1085" s="45">
        <v>9014049</v>
      </c>
      <c r="B1085" s="55" t="s">
        <v>22159</v>
      </c>
      <c r="C1085" s="56" t="s">
        <v>96</v>
      </c>
      <c r="D1085" s="57">
        <v>55.19</v>
      </c>
    </row>
    <row r="1086" spans="1:4" x14ac:dyDescent="0.25">
      <c r="A1086" s="45">
        <v>9014050</v>
      </c>
      <c r="B1086" s="55" t="s">
        <v>22160</v>
      </c>
      <c r="C1086" s="56" t="s">
        <v>96</v>
      </c>
      <c r="D1086" s="57">
        <v>14.81</v>
      </c>
    </row>
    <row r="1087" spans="1:4" x14ac:dyDescent="0.25">
      <c r="A1087" s="45">
        <v>9014051</v>
      </c>
      <c r="B1087" s="55" t="s">
        <v>22161</v>
      </c>
      <c r="C1087" s="56" t="s">
        <v>96</v>
      </c>
      <c r="D1087" s="57">
        <v>378.23</v>
      </c>
    </row>
    <row r="1088" spans="1:4" x14ac:dyDescent="0.25">
      <c r="A1088" s="45">
        <v>9014053</v>
      </c>
      <c r="B1088" s="55" t="s">
        <v>22162</v>
      </c>
      <c r="C1088" s="56" t="s">
        <v>96</v>
      </c>
      <c r="D1088" s="57">
        <v>1269.8</v>
      </c>
    </row>
    <row r="1089" spans="1:4" x14ac:dyDescent="0.25">
      <c r="A1089" s="45">
        <v>9014057</v>
      </c>
      <c r="B1089" s="55" t="s">
        <v>22163</v>
      </c>
      <c r="C1089" s="56" t="s">
        <v>96</v>
      </c>
      <c r="D1089" s="57">
        <v>86.87</v>
      </c>
    </row>
    <row r="1090" spans="1:4" x14ac:dyDescent="0.25">
      <c r="A1090" s="45">
        <v>9014059</v>
      </c>
      <c r="B1090" s="55" t="s">
        <v>22164</v>
      </c>
      <c r="C1090" s="56" t="s">
        <v>21601</v>
      </c>
      <c r="D1090" s="57">
        <v>590.12</v>
      </c>
    </row>
    <row r="1091" spans="1:4" x14ac:dyDescent="0.25">
      <c r="A1091" s="45">
        <v>9014060</v>
      </c>
      <c r="B1091" s="55" t="s">
        <v>22165</v>
      </c>
      <c r="C1091" s="56" t="s">
        <v>96</v>
      </c>
      <c r="D1091" s="57">
        <v>2387.8200000000002</v>
      </c>
    </row>
    <row r="1092" spans="1:4" x14ac:dyDescent="0.25">
      <c r="A1092" s="45">
        <v>9014061</v>
      </c>
      <c r="B1092" s="55" t="s">
        <v>22166</v>
      </c>
      <c r="C1092" s="56" t="s">
        <v>96</v>
      </c>
      <c r="D1092" s="57">
        <v>1800.11</v>
      </c>
    </row>
    <row r="1093" spans="1:4" x14ac:dyDescent="0.25">
      <c r="A1093" s="45">
        <v>9014062</v>
      </c>
      <c r="B1093" s="55" t="s">
        <v>22167</v>
      </c>
      <c r="C1093" s="56" t="s">
        <v>96</v>
      </c>
      <c r="D1093" s="57">
        <v>3194.32</v>
      </c>
    </row>
    <row r="1094" spans="1:4" x14ac:dyDescent="0.25">
      <c r="A1094" s="45">
        <v>9014063</v>
      </c>
      <c r="B1094" s="55" t="s">
        <v>22168</v>
      </c>
      <c r="C1094" s="56" t="s">
        <v>96</v>
      </c>
      <c r="D1094" s="57">
        <v>1240.73</v>
      </c>
    </row>
    <row r="1095" spans="1:4" x14ac:dyDescent="0.25">
      <c r="A1095" s="45">
        <v>9014064</v>
      </c>
      <c r="B1095" s="55" t="s">
        <v>22169</v>
      </c>
      <c r="C1095" s="56" t="s">
        <v>96</v>
      </c>
      <c r="D1095" s="57">
        <v>5319.2</v>
      </c>
    </row>
    <row r="1096" spans="1:4" x14ac:dyDescent="0.25">
      <c r="A1096" s="45">
        <v>9014065</v>
      </c>
      <c r="B1096" s="55" t="s">
        <v>22170</v>
      </c>
      <c r="C1096" s="56" t="s">
        <v>96</v>
      </c>
      <c r="D1096" s="57">
        <v>2387.8200000000002</v>
      </c>
    </row>
    <row r="1097" spans="1:4" ht="23.25" x14ac:dyDescent="0.25">
      <c r="A1097" s="45">
        <v>9014066</v>
      </c>
      <c r="B1097" s="55" t="s">
        <v>22171</v>
      </c>
      <c r="C1097" s="56" t="s">
        <v>96</v>
      </c>
      <c r="D1097" s="57">
        <v>3174.97</v>
      </c>
    </row>
    <row r="1098" spans="1:4" x14ac:dyDescent="0.25">
      <c r="A1098" s="45">
        <v>9015002</v>
      </c>
      <c r="B1098" s="55" t="s">
        <v>22172</v>
      </c>
      <c r="C1098" s="56" t="s">
        <v>96</v>
      </c>
      <c r="D1098" s="57">
        <v>5324.45</v>
      </c>
    </row>
    <row r="1099" spans="1:4" x14ac:dyDescent="0.25">
      <c r="A1099" s="45">
        <v>9015005</v>
      </c>
      <c r="B1099" s="55" t="s">
        <v>22173</v>
      </c>
      <c r="C1099" s="56" t="s">
        <v>96</v>
      </c>
      <c r="D1099" s="57">
        <v>23399.75</v>
      </c>
    </row>
    <row r="1100" spans="1:4" x14ac:dyDescent="0.25">
      <c r="A1100" s="45">
        <v>9015006</v>
      </c>
      <c r="B1100" s="55" t="s">
        <v>22174</v>
      </c>
      <c r="C1100" s="56" t="s">
        <v>96</v>
      </c>
      <c r="D1100" s="57">
        <v>29911.88</v>
      </c>
    </row>
    <row r="1101" spans="1:4" x14ac:dyDescent="0.25">
      <c r="A1101" s="45">
        <v>9015007</v>
      </c>
      <c r="B1101" s="55" t="s">
        <v>22175</v>
      </c>
      <c r="C1101" s="56" t="s">
        <v>96</v>
      </c>
      <c r="D1101" s="57">
        <v>41722.400000000001</v>
      </c>
    </row>
    <row r="1102" spans="1:4" x14ac:dyDescent="0.25">
      <c r="A1102" s="45">
        <v>9015008</v>
      </c>
      <c r="B1102" s="55" t="s">
        <v>22176</v>
      </c>
      <c r="C1102" s="56" t="s">
        <v>96</v>
      </c>
      <c r="D1102" s="57">
        <v>48594.239999999998</v>
      </c>
    </row>
    <row r="1103" spans="1:4" ht="23.25" x14ac:dyDescent="0.25">
      <c r="A1103" s="45">
        <v>9015009</v>
      </c>
      <c r="B1103" s="55" t="s">
        <v>22177</v>
      </c>
      <c r="C1103" s="56" t="s">
        <v>96</v>
      </c>
      <c r="D1103" s="57">
        <v>75453.97</v>
      </c>
    </row>
    <row r="1104" spans="1:4" ht="23.25" x14ac:dyDescent="0.25">
      <c r="A1104" s="45">
        <v>9015010</v>
      </c>
      <c r="B1104" s="55" t="s">
        <v>22178</v>
      </c>
      <c r="C1104" s="56" t="s">
        <v>96</v>
      </c>
      <c r="D1104" s="57">
        <v>98909.68</v>
      </c>
    </row>
    <row r="1105" spans="1:4" ht="23.25" x14ac:dyDescent="0.25">
      <c r="A1105" s="45">
        <v>9015011</v>
      </c>
      <c r="B1105" s="55" t="s">
        <v>22179</v>
      </c>
      <c r="C1105" s="56" t="s">
        <v>96</v>
      </c>
      <c r="D1105" s="57">
        <v>118005.52</v>
      </c>
    </row>
    <row r="1106" spans="1:4" x14ac:dyDescent="0.25">
      <c r="A1106" s="45">
        <v>9015020</v>
      </c>
      <c r="B1106" s="55" t="s">
        <v>22180</v>
      </c>
      <c r="C1106" s="56" t="s">
        <v>96</v>
      </c>
      <c r="D1106" s="57">
        <v>4942.1099999999997</v>
      </c>
    </row>
    <row r="1107" spans="1:4" x14ac:dyDescent="0.25">
      <c r="A1107" s="45">
        <v>9015025</v>
      </c>
      <c r="B1107" s="55" t="s">
        <v>22181</v>
      </c>
      <c r="C1107" s="56" t="s">
        <v>96</v>
      </c>
      <c r="D1107" s="57">
        <v>4809.24</v>
      </c>
    </row>
    <row r="1108" spans="1:4" ht="23.25" x14ac:dyDescent="0.25">
      <c r="A1108" s="45">
        <v>9015038</v>
      </c>
      <c r="B1108" s="55" t="s">
        <v>22182</v>
      </c>
      <c r="C1108" s="56" t="s">
        <v>96</v>
      </c>
      <c r="D1108" s="57">
        <v>131041.7</v>
      </c>
    </row>
    <row r="1109" spans="1:4" ht="23.25" x14ac:dyDescent="0.25">
      <c r="A1109" s="45">
        <v>9015039</v>
      </c>
      <c r="B1109" s="55" t="s">
        <v>22183</v>
      </c>
      <c r="C1109" s="56" t="s">
        <v>96</v>
      </c>
      <c r="D1109" s="57">
        <v>132352.26999999999</v>
      </c>
    </row>
    <row r="1110" spans="1:4" x14ac:dyDescent="0.25">
      <c r="A1110" s="45">
        <v>9015040</v>
      </c>
      <c r="B1110" s="55" t="s">
        <v>22184</v>
      </c>
      <c r="C1110" s="56" t="s">
        <v>96</v>
      </c>
      <c r="D1110" s="57">
        <v>82574.87</v>
      </c>
    </row>
    <row r="1111" spans="1:4" ht="23.25" x14ac:dyDescent="0.25">
      <c r="A1111" s="45">
        <v>9015041</v>
      </c>
      <c r="B1111" s="55" t="s">
        <v>22185</v>
      </c>
      <c r="C1111" s="56" t="s">
        <v>96</v>
      </c>
      <c r="D1111" s="57">
        <v>65438.76</v>
      </c>
    </row>
    <row r="1112" spans="1:4" x14ac:dyDescent="0.25">
      <c r="A1112" s="45">
        <v>9016002</v>
      </c>
      <c r="B1112" s="55" t="s">
        <v>22186</v>
      </c>
      <c r="C1112" s="56" t="s">
        <v>96</v>
      </c>
      <c r="D1112" s="57">
        <v>840.86</v>
      </c>
    </row>
    <row r="1113" spans="1:4" x14ac:dyDescent="0.25">
      <c r="A1113" s="45">
        <v>9016004</v>
      </c>
      <c r="B1113" s="55" t="s">
        <v>22187</v>
      </c>
      <c r="C1113" s="56" t="s">
        <v>96</v>
      </c>
      <c r="D1113" s="57">
        <v>1423.82</v>
      </c>
    </row>
    <row r="1114" spans="1:4" x14ac:dyDescent="0.25">
      <c r="A1114" s="45">
        <v>9016006</v>
      </c>
      <c r="B1114" s="55" t="s">
        <v>22188</v>
      </c>
      <c r="C1114" s="56" t="s">
        <v>96</v>
      </c>
      <c r="D1114" s="57">
        <v>2231.0700000000002</v>
      </c>
    </row>
    <row r="1115" spans="1:4" x14ac:dyDescent="0.25">
      <c r="A1115" s="45">
        <v>9016008</v>
      </c>
      <c r="B1115" s="55" t="s">
        <v>22189</v>
      </c>
      <c r="C1115" s="56" t="s">
        <v>96</v>
      </c>
      <c r="D1115" s="57">
        <v>2715.25</v>
      </c>
    </row>
    <row r="1116" spans="1:4" x14ac:dyDescent="0.25">
      <c r="A1116" s="45">
        <v>9016011</v>
      </c>
      <c r="B1116" s="55" t="s">
        <v>22190</v>
      </c>
      <c r="C1116" s="56" t="s">
        <v>96</v>
      </c>
      <c r="D1116" s="57">
        <v>3442.02</v>
      </c>
    </row>
    <row r="1117" spans="1:4" x14ac:dyDescent="0.25">
      <c r="A1117" s="45">
        <v>9016013</v>
      </c>
      <c r="B1117" s="55" t="s">
        <v>22191</v>
      </c>
      <c r="C1117" s="56" t="s">
        <v>96</v>
      </c>
      <c r="D1117" s="57">
        <v>4502.32</v>
      </c>
    </row>
    <row r="1118" spans="1:4" x14ac:dyDescent="0.25">
      <c r="A1118" s="45">
        <v>9016015</v>
      </c>
      <c r="B1118" s="55" t="s">
        <v>22192</v>
      </c>
      <c r="C1118" s="56" t="s">
        <v>96</v>
      </c>
      <c r="D1118" s="57">
        <v>6780.36</v>
      </c>
    </row>
    <row r="1119" spans="1:4" ht="23.25" x14ac:dyDescent="0.25">
      <c r="A1119" s="45">
        <v>9016016</v>
      </c>
      <c r="B1119" s="55" t="s">
        <v>22193</v>
      </c>
      <c r="C1119" s="56" t="s">
        <v>96</v>
      </c>
      <c r="D1119" s="57">
        <v>15977.1</v>
      </c>
    </row>
    <row r="1120" spans="1:4" ht="23.25" x14ac:dyDescent="0.25">
      <c r="A1120" s="45">
        <v>9016017</v>
      </c>
      <c r="B1120" s="55" t="s">
        <v>22194</v>
      </c>
      <c r="C1120" s="56" t="s">
        <v>96</v>
      </c>
      <c r="D1120" s="57">
        <v>25698.67</v>
      </c>
    </row>
    <row r="1121" spans="1:4" ht="23.25" x14ac:dyDescent="0.25">
      <c r="A1121" s="45">
        <v>9016018</v>
      </c>
      <c r="B1121" s="55" t="s">
        <v>22195</v>
      </c>
      <c r="C1121" s="56" t="s">
        <v>96</v>
      </c>
      <c r="D1121" s="57">
        <v>33207.54</v>
      </c>
    </row>
    <row r="1122" spans="1:4" x14ac:dyDescent="0.25">
      <c r="A1122" s="45">
        <v>9017001</v>
      </c>
      <c r="B1122" s="55" t="s">
        <v>22196</v>
      </c>
      <c r="C1122" s="56" t="s">
        <v>96</v>
      </c>
      <c r="D1122" s="57">
        <v>290.20999999999998</v>
      </c>
    </row>
    <row r="1123" spans="1:4" x14ac:dyDescent="0.25">
      <c r="A1123" s="45">
        <v>9017002</v>
      </c>
      <c r="B1123" s="55" t="s">
        <v>22197</v>
      </c>
      <c r="C1123" s="56" t="s">
        <v>96</v>
      </c>
      <c r="D1123" s="57">
        <v>279.05</v>
      </c>
    </row>
    <row r="1124" spans="1:4" x14ac:dyDescent="0.25">
      <c r="A1124" s="45">
        <v>9017003</v>
      </c>
      <c r="B1124" s="55" t="s">
        <v>22198</v>
      </c>
      <c r="C1124" s="56" t="s">
        <v>96</v>
      </c>
      <c r="D1124" s="57">
        <v>298.64999999999998</v>
      </c>
    </row>
    <row r="1125" spans="1:4" x14ac:dyDescent="0.25">
      <c r="A1125" s="45">
        <v>9017004</v>
      </c>
      <c r="B1125" s="55" t="s">
        <v>22199</v>
      </c>
      <c r="C1125" s="56" t="s">
        <v>96</v>
      </c>
      <c r="D1125" s="57">
        <v>168.11</v>
      </c>
    </row>
    <row r="1126" spans="1:4" x14ac:dyDescent="0.25">
      <c r="A1126" s="45">
        <v>9017005</v>
      </c>
      <c r="B1126" s="55" t="s">
        <v>22200</v>
      </c>
      <c r="C1126" s="56" t="s">
        <v>96</v>
      </c>
      <c r="D1126" s="57">
        <v>171.99</v>
      </c>
    </row>
    <row r="1127" spans="1:4" x14ac:dyDescent="0.25">
      <c r="A1127" s="45">
        <v>9017006</v>
      </c>
      <c r="B1127" s="55" t="s">
        <v>22201</v>
      </c>
      <c r="C1127" s="56" t="s">
        <v>9</v>
      </c>
      <c r="D1127" s="57">
        <v>208.71</v>
      </c>
    </row>
    <row r="1128" spans="1:4" x14ac:dyDescent="0.25">
      <c r="A1128" s="45">
        <v>9017007</v>
      </c>
      <c r="B1128" s="55" t="s">
        <v>22202</v>
      </c>
      <c r="C1128" s="56" t="s">
        <v>9</v>
      </c>
      <c r="D1128" s="57">
        <v>280.14999999999998</v>
      </c>
    </row>
    <row r="1129" spans="1:4" x14ac:dyDescent="0.25">
      <c r="A1129" s="45">
        <v>9017008</v>
      </c>
      <c r="B1129" s="55" t="s">
        <v>22203</v>
      </c>
      <c r="C1129" s="56" t="s">
        <v>96</v>
      </c>
      <c r="D1129" s="57">
        <v>171.99</v>
      </c>
    </row>
    <row r="1130" spans="1:4" x14ac:dyDescent="0.25">
      <c r="A1130" s="45">
        <v>9017009</v>
      </c>
      <c r="B1130" s="55" t="s">
        <v>22204</v>
      </c>
      <c r="C1130" s="56" t="s">
        <v>96</v>
      </c>
      <c r="D1130" s="57">
        <v>203.71</v>
      </c>
    </row>
    <row r="1131" spans="1:4" x14ac:dyDescent="0.25">
      <c r="A1131" s="45">
        <v>9017010</v>
      </c>
      <c r="B1131" s="55" t="s">
        <v>22205</v>
      </c>
      <c r="C1131" s="56" t="s">
        <v>96</v>
      </c>
      <c r="D1131" s="57">
        <v>1851.98</v>
      </c>
    </row>
    <row r="1132" spans="1:4" x14ac:dyDescent="0.25">
      <c r="A1132" s="45">
        <v>9017011</v>
      </c>
      <c r="B1132" s="55" t="s">
        <v>22206</v>
      </c>
      <c r="C1132" s="56" t="s">
        <v>96</v>
      </c>
      <c r="D1132" s="57">
        <v>183.44</v>
      </c>
    </row>
    <row r="1133" spans="1:4" x14ac:dyDescent="0.25">
      <c r="A1133" s="45">
        <v>9017012</v>
      </c>
      <c r="B1133" s="55" t="s">
        <v>22207</v>
      </c>
      <c r="C1133" s="56" t="s">
        <v>96</v>
      </c>
      <c r="D1133" s="57">
        <v>115.71</v>
      </c>
    </row>
    <row r="1134" spans="1:4" x14ac:dyDescent="0.25">
      <c r="A1134" s="45">
        <v>9017013</v>
      </c>
      <c r="B1134" s="55" t="s">
        <v>22208</v>
      </c>
      <c r="C1134" s="56" t="s">
        <v>96</v>
      </c>
      <c r="D1134" s="57">
        <v>444.45</v>
      </c>
    </row>
    <row r="1135" spans="1:4" x14ac:dyDescent="0.25">
      <c r="A1135" s="45">
        <v>9017014</v>
      </c>
      <c r="B1135" s="55" t="s">
        <v>22209</v>
      </c>
      <c r="C1135" s="56" t="s">
        <v>96</v>
      </c>
      <c r="D1135" s="57">
        <v>460.6</v>
      </c>
    </row>
    <row r="1136" spans="1:4" x14ac:dyDescent="0.25">
      <c r="A1136" s="45">
        <v>9017015</v>
      </c>
      <c r="B1136" s="55" t="s">
        <v>22210</v>
      </c>
      <c r="C1136" s="56" t="s">
        <v>96</v>
      </c>
      <c r="D1136" s="57">
        <v>475.05</v>
      </c>
    </row>
    <row r="1137" spans="1:4" x14ac:dyDescent="0.25">
      <c r="A1137" s="45">
        <v>9017016</v>
      </c>
      <c r="B1137" s="55" t="s">
        <v>22211</v>
      </c>
      <c r="C1137" s="56" t="s">
        <v>96</v>
      </c>
      <c r="D1137" s="57">
        <v>36697.4</v>
      </c>
    </row>
    <row r="1138" spans="1:4" x14ac:dyDescent="0.25">
      <c r="A1138" s="45">
        <v>9017017</v>
      </c>
      <c r="B1138" s="55" t="s">
        <v>22212</v>
      </c>
      <c r="C1138" s="56" t="s">
        <v>96</v>
      </c>
      <c r="D1138" s="57">
        <v>30682.23</v>
      </c>
    </row>
    <row r="1139" spans="1:4" x14ac:dyDescent="0.25">
      <c r="A1139" s="45">
        <v>9017018</v>
      </c>
      <c r="B1139" s="55" t="s">
        <v>22213</v>
      </c>
      <c r="C1139" s="56" t="s">
        <v>96</v>
      </c>
      <c r="D1139" s="57">
        <v>288.04000000000002</v>
      </c>
    </row>
    <row r="1140" spans="1:4" x14ac:dyDescent="0.25">
      <c r="A1140" s="45">
        <v>9017019</v>
      </c>
      <c r="B1140" s="55" t="s">
        <v>22214</v>
      </c>
      <c r="C1140" s="56" t="s">
        <v>96</v>
      </c>
      <c r="D1140" s="57">
        <v>606.98</v>
      </c>
    </row>
    <row r="1141" spans="1:4" x14ac:dyDescent="0.25">
      <c r="A1141" s="45">
        <v>9017020</v>
      </c>
      <c r="B1141" s="55" t="s">
        <v>22215</v>
      </c>
      <c r="C1141" s="56" t="s">
        <v>21601</v>
      </c>
      <c r="D1141" s="57">
        <v>37.49</v>
      </c>
    </row>
    <row r="1142" spans="1:4" x14ac:dyDescent="0.25">
      <c r="A1142" s="45">
        <v>9017021</v>
      </c>
      <c r="B1142" s="55" t="s">
        <v>22216</v>
      </c>
      <c r="C1142" s="56" t="s">
        <v>96</v>
      </c>
      <c r="D1142" s="57">
        <v>47987.48</v>
      </c>
    </row>
    <row r="1143" spans="1:4" x14ac:dyDescent="0.25">
      <c r="A1143" s="45">
        <v>9017022</v>
      </c>
      <c r="B1143" s="55" t="s">
        <v>22217</v>
      </c>
      <c r="C1143" s="56" t="s">
        <v>96</v>
      </c>
      <c r="D1143" s="57">
        <v>57604.73</v>
      </c>
    </row>
    <row r="1144" spans="1:4" x14ac:dyDescent="0.25">
      <c r="A1144" s="45">
        <v>9017023</v>
      </c>
      <c r="B1144" s="55" t="s">
        <v>22218</v>
      </c>
      <c r="C1144" s="56" t="s">
        <v>96</v>
      </c>
      <c r="D1144" s="57">
        <v>1485.45</v>
      </c>
    </row>
    <row r="1145" spans="1:4" x14ac:dyDescent="0.25">
      <c r="A1145" s="45">
        <v>9017024</v>
      </c>
      <c r="B1145" s="55" t="s">
        <v>22219</v>
      </c>
      <c r="C1145" s="56" t="s">
        <v>96</v>
      </c>
      <c r="D1145" s="57">
        <v>7815.2</v>
      </c>
    </row>
    <row r="1146" spans="1:4" x14ac:dyDescent="0.25">
      <c r="A1146" s="45">
        <v>9017025</v>
      </c>
      <c r="B1146" s="55" t="s">
        <v>22220</v>
      </c>
      <c r="C1146" s="56" t="s">
        <v>9</v>
      </c>
      <c r="D1146" s="57">
        <v>40.65</v>
      </c>
    </row>
    <row r="1147" spans="1:4" x14ac:dyDescent="0.25">
      <c r="A1147" s="45">
        <v>9017026</v>
      </c>
      <c r="B1147" s="55" t="s">
        <v>22221</v>
      </c>
      <c r="C1147" s="56" t="s">
        <v>96</v>
      </c>
      <c r="D1147" s="57">
        <v>149.84</v>
      </c>
    </row>
    <row r="1148" spans="1:4" x14ac:dyDescent="0.25">
      <c r="A1148" s="45">
        <v>9017027</v>
      </c>
      <c r="B1148" s="55" t="s">
        <v>22222</v>
      </c>
      <c r="C1148" s="56" t="s">
        <v>96</v>
      </c>
      <c r="D1148" s="57">
        <v>161.05000000000001</v>
      </c>
    </row>
    <row r="1149" spans="1:4" x14ac:dyDescent="0.25">
      <c r="A1149" s="45">
        <v>9017028</v>
      </c>
      <c r="B1149" s="55" t="s">
        <v>22223</v>
      </c>
      <c r="C1149" s="56" t="s">
        <v>96</v>
      </c>
      <c r="D1149" s="57">
        <v>160.13</v>
      </c>
    </row>
    <row r="1150" spans="1:4" x14ac:dyDescent="0.25">
      <c r="A1150" s="45">
        <v>9017029</v>
      </c>
      <c r="B1150" s="55" t="s">
        <v>22224</v>
      </c>
      <c r="C1150" s="56" t="s">
        <v>96</v>
      </c>
      <c r="D1150" s="57">
        <v>75.39</v>
      </c>
    </row>
    <row r="1151" spans="1:4" x14ac:dyDescent="0.25">
      <c r="A1151" s="45">
        <v>9017030</v>
      </c>
      <c r="B1151" s="55" t="s">
        <v>22225</v>
      </c>
      <c r="C1151" s="56" t="s">
        <v>96</v>
      </c>
      <c r="D1151" s="57">
        <v>33.61</v>
      </c>
    </row>
    <row r="1152" spans="1:4" x14ac:dyDescent="0.25">
      <c r="A1152" s="45">
        <v>9017031</v>
      </c>
      <c r="B1152" s="55" t="s">
        <v>22226</v>
      </c>
      <c r="C1152" s="56" t="s">
        <v>96</v>
      </c>
      <c r="D1152" s="57">
        <v>63.58</v>
      </c>
    </row>
    <row r="1153" spans="1:4" x14ac:dyDescent="0.25">
      <c r="A1153" s="45">
        <v>9017032</v>
      </c>
      <c r="B1153" s="55" t="s">
        <v>22227</v>
      </c>
      <c r="C1153" s="56" t="s">
        <v>96</v>
      </c>
      <c r="D1153" s="57">
        <v>1377.4</v>
      </c>
    </row>
    <row r="1154" spans="1:4" x14ac:dyDescent="0.25">
      <c r="A1154" s="45">
        <v>9017033</v>
      </c>
      <c r="B1154" s="55" t="s">
        <v>22228</v>
      </c>
      <c r="C1154" s="56" t="s">
        <v>96</v>
      </c>
      <c r="D1154" s="57">
        <v>1379.16</v>
      </c>
    </row>
    <row r="1155" spans="1:4" x14ac:dyDescent="0.25">
      <c r="A1155" s="45">
        <v>9017034</v>
      </c>
      <c r="B1155" s="55" t="s">
        <v>22229</v>
      </c>
      <c r="C1155" s="56" t="s">
        <v>96</v>
      </c>
      <c r="D1155" s="57">
        <v>1432.3</v>
      </c>
    </row>
    <row r="1156" spans="1:4" ht="23.25" x14ac:dyDescent="0.25">
      <c r="A1156" s="45">
        <v>9017035</v>
      </c>
      <c r="B1156" s="55" t="s">
        <v>22230</v>
      </c>
      <c r="C1156" s="56" t="s">
        <v>96</v>
      </c>
      <c r="D1156" s="57">
        <v>164.94</v>
      </c>
    </row>
    <row r="1157" spans="1:4" x14ac:dyDescent="0.25">
      <c r="A1157" s="45">
        <v>9017039</v>
      </c>
      <c r="B1157" s="55" t="s">
        <v>22231</v>
      </c>
      <c r="C1157" s="56" t="s">
        <v>96</v>
      </c>
      <c r="D1157" s="57">
        <v>915.33</v>
      </c>
    </row>
    <row r="1158" spans="1:4" x14ac:dyDescent="0.25">
      <c r="A1158" s="45">
        <v>9020000</v>
      </c>
      <c r="B1158" s="55" t="s">
        <v>22232</v>
      </c>
      <c r="C1158" s="56" t="s">
        <v>21105</v>
      </c>
      <c r="D1158" s="57" t="s">
        <v>21105</v>
      </c>
    </row>
    <row r="1159" spans="1:4" ht="34.5" x14ac:dyDescent="0.25">
      <c r="A1159" s="45">
        <v>9020011</v>
      </c>
      <c r="B1159" s="55" t="s">
        <v>22233</v>
      </c>
      <c r="C1159" s="56" t="s">
        <v>21557</v>
      </c>
      <c r="D1159" s="57">
        <v>4220.21</v>
      </c>
    </row>
    <row r="1160" spans="1:4" ht="23.25" x14ac:dyDescent="0.25">
      <c r="A1160" s="45">
        <v>9020016</v>
      </c>
      <c r="B1160" s="55" t="s">
        <v>22234</v>
      </c>
      <c r="C1160" s="56" t="s">
        <v>96</v>
      </c>
      <c r="D1160" s="57">
        <v>1378.01</v>
      </c>
    </row>
    <row r="1161" spans="1:4" ht="34.5" x14ac:dyDescent="0.25">
      <c r="A1161" s="45">
        <v>9020035</v>
      </c>
      <c r="B1161" s="55" t="s">
        <v>22235</v>
      </c>
      <c r="C1161" s="56" t="s">
        <v>96</v>
      </c>
      <c r="D1161" s="57">
        <v>3848.48</v>
      </c>
    </row>
    <row r="1162" spans="1:4" ht="45.75" x14ac:dyDescent="0.25">
      <c r="A1162" s="45">
        <v>9020036</v>
      </c>
      <c r="B1162" s="55" t="s">
        <v>22236</v>
      </c>
      <c r="C1162" s="56" t="s">
        <v>96</v>
      </c>
      <c r="D1162" s="57">
        <v>3439.16</v>
      </c>
    </row>
    <row r="1163" spans="1:4" x14ac:dyDescent="0.25">
      <c r="A1163" s="45">
        <v>9050000</v>
      </c>
      <c r="B1163" s="55" t="s">
        <v>22237</v>
      </c>
      <c r="C1163" s="56" t="s">
        <v>21105</v>
      </c>
      <c r="D1163" s="57" t="s">
        <v>21105</v>
      </c>
    </row>
    <row r="1164" spans="1:4" ht="23.25" x14ac:dyDescent="0.25">
      <c r="A1164" s="45">
        <v>9050001</v>
      </c>
      <c r="B1164" s="55" t="s">
        <v>22238</v>
      </c>
      <c r="C1164" s="56" t="s">
        <v>96</v>
      </c>
      <c r="D1164" s="57">
        <v>228.77</v>
      </c>
    </row>
    <row r="1165" spans="1:4" x14ac:dyDescent="0.25">
      <c r="A1165" s="45">
        <v>9050002</v>
      </c>
      <c r="B1165" s="55" t="s">
        <v>22239</v>
      </c>
      <c r="C1165" s="56" t="s">
        <v>96</v>
      </c>
      <c r="D1165" s="57">
        <v>285.95999999999998</v>
      </c>
    </row>
    <row r="1166" spans="1:4" x14ac:dyDescent="0.25">
      <c r="A1166" s="45">
        <v>9050003</v>
      </c>
      <c r="B1166" s="55" t="s">
        <v>22240</v>
      </c>
      <c r="C1166" s="56" t="s">
        <v>96</v>
      </c>
      <c r="D1166" s="57">
        <v>228.77</v>
      </c>
    </row>
    <row r="1167" spans="1:4" x14ac:dyDescent="0.25">
      <c r="A1167" s="45">
        <v>9050004</v>
      </c>
      <c r="B1167" s="55" t="s">
        <v>22241</v>
      </c>
      <c r="C1167" s="56" t="s">
        <v>96</v>
      </c>
      <c r="D1167" s="57">
        <v>28.6</v>
      </c>
    </row>
    <row r="1168" spans="1:4" x14ac:dyDescent="0.25">
      <c r="A1168" s="45">
        <v>9050005</v>
      </c>
      <c r="B1168" s="55" t="s">
        <v>22242</v>
      </c>
      <c r="C1168" s="56" t="s">
        <v>96</v>
      </c>
      <c r="D1168" s="57">
        <v>14.3</v>
      </c>
    </row>
    <row r="1169" spans="1:4" x14ac:dyDescent="0.25">
      <c r="A1169" s="45">
        <v>9050006</v>
      </c>
      <c r="B1169" s="55" t="s">
        <v>22243</v>
      </c>
      <c r="C1169" s="56" t="s">
        <v>96</v>
      </c>
      <c r="D1169" s="57">
        <v>114.39</v>
      </c>
    </row>
    <row r="1170" spans="1:4" x14ac:dyDescent="0.25">
      <c r="A1170" s="45">
        <v>9050009</v>
      </c>
      <c r="B1170" s="55" t="s">
        <v>22244</v>
      </c>
      <c r="C1170" s="56" t="s">
        <v>9</v>
      </c>
      <c r="D1170" s="57">
        <v>22.88</v>
      </c>
    </row>
    <row r="1171" spans="1:4" x14ac:dyDescent="0.25">
      <c r="A1171" s="45">
        <v>9050010</v>
      </c>
      <c r="B1171" s="55" t="s">
        <v>22245</v>
      </c>
      <c r="C1171" s="56" t="s">
        <v>9</v>
      </c>
      <c r="D1171" s="57">
        <v>28.6</v>
      </c>
    </row>
    <row r="1172" spans="1:4" x14ac:dyDescent="0.25">
      <c r="A1172" s="45">
        <v>9050011</v>
      </c>
      <c r="B1172" s="55" t="s">
        <v>22246</v>
      </c>
      <c r="C1172" s="56" t="s">
        <v>9</v>
      </c>
      <c r="D1172" s="57">
        <v>57.19</v>
      </c>
    </row>
    <row r="1173" spans="1:4" x14ac:dyDescent="0.25">
      <c r="A1173" s="45">
        <v>9050012</v>
      </c>
      <c r="B1173" s="55" t="s">
        <v>22247</v>
      </c>
      <c r="C1173" s="56" t="s">
        <v>9</v>
      </c>
      <c r="D1173" s="57">
        <v>14.3</v>
      </c>
    </row>
    <row r="1174" spans="1:4" x14ac:dyDescent="0.25">
      <c r="A1174" s="45">
        <v>9050013</v>
      </c>
      <c r="B1174" s="55" t="s">
        <v>22248</v>
      </c>
      <c r="C1174" s="56" t="s">
        <v>9</v>
      </c>
      <c r="D1174" s="57">
        <v>28.6</v>
      </c>
    </row>
    <row r="1175" spans="1:4" x14ac:dyDescent="0.25">
      <c r="A1175" s="45">
        <v>9050014</v>
      </c>
      <c r="B1175" s="55" t="s">
        <v>22249</v>
      </c>
      <c r="C1175" s="56" t="s">
        <v>9</v>
      </c>
      <c r="D1175" s="57">
        <v>2.86</v>
      </c>
    </row>
    <row r="1176" spans="1:4" x14ac:dyDescent="0.25">
      <c r="A1176" s="45">
        <v>9050015</v>
      </c>
      <c r="B1176" s="55" t="s">
        <v>22250</v>
      </c>
      <c r="C1176" s="56" t="s">
        <v>9</v>
      </c>
      <c r="D1176" s="57">
        <v>5.72</v>
      </c>
    </row>
    <row r="1177" spans="1:4" x14ac:dyDescent="0.25">
      <c r="A1177" s="45">
        <v>9050016</v>
      </c>
      <c r="B1177" s="55" t="s">
        <v>22251</v>
      </c>
      <c r="C1177" s="56" t="s">
        <v>9</v>
      </c>
      <c r="D1177" s="57">
        <v>3.43</v>
      </c>
    </row>
    <row r="1178" spans="1:4" x14ac:dyDescent="0.25">
      <c r="A1178" s="45">
        <v>9050017</v>
      </c>
      <c r="B1178" s="55" t="s">
        <v>22252</v>
      </c>
      <c r="C1178" s="56" t="s">
        <v>9</v>
      </c>
      <c r="D1178" s="57">
        <v>6.86</v>
      </c>
    </row>
    <row r="1179" spans="1:4" x14ac:dyDescent="0.25">
      <c r="A1179" s="45">
        <v>9050018</v>
      </c>
      <c r="B1179" s="55" t="s">
        <v>22253</v>
      </c>
      <c r="C1179" s="56" t="s">
        <v>96</v>
      </c>
      <c r="D1179" s="57">
        <v>11.44</v>
      </c>
    </row>
    <row r="1180" spans="1:4" x14ac:dyDescent="0.25">
      <c r="A1180" s="45">
        <v>9050020</v>
      </c>
      <c r="B1180" s="55" t="s">
        <v>22254</v>
      </c>
      <c r="C1180" s="56" t="s">
        <v>96</v>
      </c>
      <c r="D1180" s="57">
        <v>11.44</v>
      </c>
    </row>
    <row r="1181" spans="1:4" x14ac:dyDescent="0.25">
      <c r="A1181" s="45">
        <v>9051000</v>
      </c>
      <c r="B1181" s="55" t="s">
        <v>22255</v>
      </c>
      <c r="C1181" s="56" t="s">
        <v>21105</v>
      </c>
      <c r="D1181" s="57" t="s">
        <v>21105</v>
      </c>
    </row>
    <row r="1182" spans="1:4" x14ac:dyDescent="0.25">
      <c r="A1182" s="45">
        <v>9051011</v>
      </c>
      <c r="B1182" s="55" t="s">
        <v>22256</v>
      </c>
      <c r="C1182" s="56" t="s">
        <v>96</v>
      </c>
      <c r="D1182" s="57">
        <v>11.44</v>
      </c>
    </row>
    <row r="1183" spans="1:4" x14ac:dyDescent="0.25">
      <c r="A1183" s="45">
        <v>9051015</v>
      </c>
      <c r="B1183" s="55" t="s">
        <v>22257</v>
      </c>
      <c r="C1183" s="56" t="s">
        <v>96</v>
      </c>
      <c r="D1183" s="57">
        <v>17.16</v>
      </c>
    </row>
    <row r="1184" spans="1:4" x14ac:dyDescent="0.25">
      <c r="A1184" s="45">
        <v>9051016</v>
      </c>
      <c r="B1184" s="55" t="s">
        <v>22258</v>
      </c>
      <c r="C1184" s="56" t="s">
        <v>96</v>
      </c>
      <c r="D1184" s="57">
        <v>40.03</v>
      </c>
    </row>
    <row r="1185" spans="1:4" x14ac:dyDescent="0.25">
      <c r="A1185" s="45">
        <v>9051017</v>
      </c>
      <c r="B1185" s="55" t="s">
        <v>22259</v>
      </c>
      <c r="C1185" s="56" t="s">
        <v>96</v>
      </c>
      <c r="D1185" s="57">
        <v>74.349999999999994</v>
      </c>
    </row>
    <row r="1186" spans="1:4" x14ac:dyDescent="0.25">
      <c r="A1186" s="45">
        <v>9051025</v>
      </c>
      <c r="B1186" s="55" t="s">
        <v>22260</v>
      </c>
      <c r="C1186" s="56" t="s">
        <v>96</v>
      </c>
      <c r="D1186" s="57">
        <v>28.6</v>
      </c>
    </row>
    <row r="1187" spans="1:4" x14ac:dyDescent="0.25">
      <c r="A1187" s="45">
        <v>9051026</v>
      </c>
      <c r="B1187" s="55" t="s">
        <v>22261</v>
      </c>
      <c r="C1187" s="56" t="s">
        <v>96</v>
      </c>
      <c r="D1187" s="57">
        <v>57.19</v>
      </c>
    </row>
    <row r="1188" spans="1:4" x14ac:dyDescent="0.25">
      <c r="A1188" s="45">
        <v>9051027</v>
      </c>
      <c r="B1188" s="55" t="s">
        <v>22262</v>
      </c>
      <c r="C1188" s="56" t="s">
        <v>19</v>
      </c>
      <c r="D1188" s="57">
        <v>57.19</v>
      </c>
    </row>
    <row r="1189" spans="1:4" x14ac:dyDescent="0.25">
      <c r="A1189" s="45">
        <v>9051029</v>
      </c>
      <c r="B1189" s="55" t="s">
        <v>22263</v>
      </c>
      <c r="C1189" s="56" t="s">
        <v>19</v>
      </c>
      <c r="D1189" s="57">
        <v>57.19</v>
      </c>
    </row>
    <row r="1190" spans="1:4" ht="23.25" x14ac:dyDescent="0.25">
      <c r="A1190" s="45">
        <v>9051030</v>
      </c>
      <c r="B1190" s="55" t="s">
        <v>22264</v>
      </c>
      <c r="C1190" s="56" t="s">
        <v>96</v>
      </c>
      <c r="D1190" s="57">
        <v>11.44</v>
      </c>
    </row>
    <row r="1191" spans="1:4" x14ac:dyDescent="0.25">
      <c r="A1191" s="45">
        <v>9051032</v>
      </c>
      <c r="B1191" s="55" t="s">
        <v>22265</v>
      </c>
      <c r="C1191" s="56" t="s">
        <v>96</v>
      </c>
      <c r="D1191" s="57">
        <v>14.3</v>
      </c>
    </row>
    <row r="1192" spans="1:4" x14ac:dyDescent="0.25">
      <c r="A1192" s="45">
        <v>9051034</v>
      </c>
      <c r="B1192" s="55" t="s">
        <v>22266</v>
      </c>
      <c r="C1192" s="56" t="s">
        <v>96</v>
      </c>
      <c r="D1192" s="57">
        <v>14.3</v>
      </c>
    </row>
    <row r="1193" spans="1:4" x14ac:dyDescent="0.25">
      <c r="A1193" s="45">
        <v>9051035</v>
      </c>
      <c r="B1193" s="55" t="s">
        <v>22267</v>
      </c>
      <c r="C1193" s="56" t="s">
        <v>96</v>
      </c>
      <c r="D1193" s="57">
        <v>330.02</v>
      </c>
    </row>
    <row r="1194" spans="1:4" ht="23.25" x14ac:dyDescent="0.25">
      <c r="A1194" s="45">
        <v>9051036</v>
      </c>
      <c r="B1194" s="55" t="s">
        <v>22268</v>
      </c>
      <c r="C1194" s="56" t="s">
        <v>96</v>
      </c>
      <c r="D1194" s="57">
        <v>28.6</v>
      </c>
    </row>
    <row r="1195" spans="1:4" ht="23.25" x14ac:dyDescent="0.25">
      <c r="A1195" s="45">
        <v>9051037</v>
      </c>
      <c r="B1195" s="55" t="s">
        <v>22269</v>
      </c>
      <c r="C1195" s="56" t="s">
        <v>96</v>
      </c>
      <c r="D1195" s="57">
        <v>28.6</v>
      </c>
    </row>
    <row r="1196" spans="1:4" ht="23.25" x14ac:dyDescent="0.25">
      <c r="A1196" s="45">
        <v>9051038</v>
      </c>
      <c r="B1196" s="55" t="s">
        <v>22270</v>
      </c>
      <c r="C1196" s="56" t="s">
        <v>96</v>
      </c>
      <c r="D1196" s="57">
        <v>42.89</v>
      </c>
    </row>
    <row r="1197" spans="1:4" x14ac:dyDescent="0.25">
      <c r="A1197" s="45">
        <v>9051039</v>
      </c>
      <c r="B1197" s="55" t="s">
        <v>22271</v>
      </c>
      <c r="C1197" s="56" t="s">
        <v>96</v>
      </c>
      <c r="D1197" s="57">
        <v>14.3</v>
      </c>
    </row>
    <row r="1198" spans="1:4" x14ac:dyDescent="0.25">
      <c r="A1198" s="45">
        <v>9052000</v>
      </c>
      <c r="B1198" s="55" t="s">
        <v>22272</v>
      </c>
      <c r="C1198" s="56" t="s">
        <v>21105</v>
      </c>
      <c r="D1198" s="57" t="s">
        <v>21105</v>
      </c>
    </row>
    <row r="1199" spans="1:4" x14ac:dyDescent="0.25">
      <c r="A1199" s="45">
        <v>9052001</v>
      </c>
      <c r="B1199" s="55" t="s">
        <v>22273</v>
      </c>
      <c r="C1199" s="56" t="s">
        <v>96</v>
      </c>
      <c r="D1199" s="57">
        <v>11.44</v>
      </c>
    </row>
    <row r="1200" spans="1:4" x14ac:dyDescent="0.25">
      <c r="A1200" s="45">
        <v>9052002</v>
      </c>
      <c r="B1200" s="55" t="s">
        <v>22274</v>
      </c>
      <c r="C1200" s="56" t="s">
        <v>96</v>
      </c>
      <c r="D1200" s="57">
        <v>28.6</v>
      </c>
    </row>
    <row r="1201" spans="1:4" x14ac:dyDescent="0.25">
      <c r="A1201" s="45">
        <v>9052003</v>
      </c>
      <c r="B1201" s="55" t="s">
        <v>22275</v>
      </c>
      <c r="C1201" s="56" t="s">
        <v>96</v>
      </c>
      <c r="D1201" s="57">
        <v>2.41</v>
      </c>
    </row>
    <row r="1202" spans="1:4" x14ac:dyDescent="0.25">
      <c r="A1202" s="45">
        <v>9052004</v>
      </c>
      <c r="B1202" s="55" t="s">
        <v>22276</v>
      </c>
      <c r="C1202" s="56" t="s">
        <v>96</v>
      </c>
      <c r="D1202" s="57">
        <v>17.16</v>
      </c>
    </row>
    <row r="1203" spans="1:4" x14ac:dyDescent="0.25">
      <c r="A1203" s="45">
        <v>9052005</v>
      </c>
      <c r="B1203" s="55" t="s">
        <v>22277</v>
      </c>
      <c r="C1203" s="56" t="s">
        <v>96</v>
      </c>
      <c r="D1203" s="57">
        <v>2.41</v>
      </c>
    </row>
    <row r="1204" spans="1:4" x14ac:dyDescent="0.25">
      <c r="A1204" s="45">
        <v>9052006</v>
      </c>
      <c r="B1204" s="55" t="s">
        <v>22278</v>
      </c>
      <c r="C1204" s="56" t="s">
        <v>96</v>
      </c>
      <c r="D1204" s="57">
        <v>22.88</v>
      </c>
    </row>
    <row r="1205" spans="1:4" x14ac:dyDescent="0.25">
      <c r="A1205" s="45">
        <v>9052008</v>
      </c>
      <c r="B1205" s="55" t="s">
        <v>22279</v>
      </c>
      <c r="C1205" s="56" t="s">
        <v>96</v>
      </c>
      <c r="D1205" s="57">
        <v>28.6</v>
      </c>
    </row>
    <row r="1206" spans="1:4" x14ac:dyDescent="0.25">
      <c r="A1206" s="45">
        <v>9052009</v>
      </c>
      <c r="B1206" s="55" t="s">
        <v>22280</v>
      </c>
      <c r="C1206" s="56" t="s">
        <v>96</v>
      </c>
      <c r="D1206" s="57">
        <v>57.19</v>
      </c>
    </row>
    <row r="1207" spans="1:4" x14ac:dyDescent="0.25">
      <c r="A1207" s="45">
        <v>9052010</v>
      </c>
      <c r="B1207" s="55" t="s">
        <v>22281</v>
      </c>
      <c r="C1207" s="56" t="s">
        <v>96</v>
      </c>
      <c r="D1207" s="57">
        <v>22.88</v>
      </c>
    </row>
    <row r="1208" spans="1:4" x14ac:dyDescent="0.25">
      <c r="A1208" s="45">
        <v>9052011</v>
      </c>
      <c r="B1208" s="55" t="s">
        <v>22282</v>
      </c>
      <c r="C1208" s="56" t="s">
        <v>96</v>
      </c>
      <c r="D1208" s="57">
        <v>42.89</v>
      </c>
    </row>
    <row r="1209" spans="1:4" x14ac:dyDescent="0.25">
      <c r="A1209" s="45">
        <v>9052012</v>
      </c>
      <c r="B1209" s="55" t="s">
        <v>22283</v>
      </c>
      <c r="C1209" s="56" t="s">
        <v>96</v>
      </c>
      <c r="D1209" s="57">
        <v>85.79</v>
      </c>
    </row>
    <row r="1210" spans="1:4" x14ac:dyDescent="0.25">
      <c r="A1210" s="45">
        <v>9052013</v>
      </c>
      <c r="B1210" s="55" t="s">
        <v>22284</v>
      </c>
      <c r="C1210" s="56" t="s">
        <v>96</v>
      </c>
      <c r="D1210" s="57">
        <v>85.79</v>
      </c>
    </row>
    <row r="1211" spans="1:4" x14ac:dyDescent="0.25">
      <c r="A1211" s="45">
        <v>9052014</v>
      </c>
      <c r="B1211" s="55" t="s">
        <v>22285</v>
      </c>
      <c r="C1211" s="56" t="s">
        <v>96</v>
      </c>
      <c r="D1211" s="57">
        <v>28.6</v>
      </c>
    </row>
    <row r="1212" spans="1:4" x14ac:dyDescent="0.25">
      <c r="A1212" s="45">
        <v>9052018</v>
      </c>
      <c r="B1212" s="55" t="s">
        <v>22286</v>
      </c>
      <c r="C1212" s="56" t="s">
        <v>96</v>
      </c>
      <c r="D1212" s="57">
        <v>85.79</v>
      </c>
    </row>
    <row r="1213" spans="1:4" x14ac:dyDescent="0.25">
      <c r="A1213" s="45">
        <v>9052019</v>
      </c>
      <c r="B1213" s="55" t="s">
        <v>22287</v>
      </c>
      <c r="C1213" s="56" t="s">
        <v>96</v>
      </c>
      <c r="D1213" s="57">
        <v>57.19</v>
      </c>
    </row>
    <row r="1214" spans="1:4" x14ac:dyDescent="0.25">
      <c r="A1214" s="45">
        <v>9052020</v>
      </c>
      <c r="B1214" s="55" t="s">
        <v>22288</v>
      </c>
      <c r="C1214" s="56" t="s">
        <v>96</v>
      </c>
      <c r="D1214" s="57">
        <v>85.79</v>
      </c>
    </row>
    <row r="1215" spans="1:4" x14ac:dyDescent="0.25">
      <c r="A1215" s="45">
        <v>9052025</v>
      </c>
      <c r="B1215" s="55" t="s">
        <v>22289</v>
      </c>
      <c r="C1215" s="56" t="s">
        <v>96</v>
      </c>
      <c r="D1215" s="57">
        <v>45.75</v>
      </c>
    </row>
    <row r="1216" spans="1:4" x14ac:dyDescent="0.25">
      <c r="A1216" s="45">
        <v>9052030</v>
      </c>
      <c r="B1216" s="55" t="s">
        <v>22290</v>
      </c>
      <c r="C1216" s="56" t="s">
        <v>96</v>
      </c>
      <c r="D1216" s="57">
        <v>3.86</v>
      </c>
    </row>
    <row r="1217" spans="1:4" x14ac:dyDescent="0.25">
      <c r="A1217" s="45">
        <v>9052031</v>
      </c>
      <c r="B1217" s="55" t="s">
        <v>22291</v>
      </c>
      <c r="C1217" s="56" t="s">
        <v>96</v>
      </c>
      <c r="D1217" s="57">
        <v>3.86</v>
      </c>
    </row>
    <row r="1218" spans="1:4" x14ac:dyDescent="0.25">
      <c r="A1218" s="45">
        <v>9053000</v>
      </c>
      <c r="B1218" s="55" t="s">
        <v>22292</v>
      </c>
      <c r="C1218" s="56" t="s">
        <v>21105</v>
      </c>
      <c r="D1218" s="57" t="s">
        <v>21105</v>
      </c>
    </row>
    <row r="1219" spans="1:4" x14ac:dyDescent="0.25">
      <c r="A1219" s="45">
        <v>9053010</v>
      </c>
      <c r="B1219" s="55" t="s">
        <v>22293</v>
      </c>
      <c r="C1219" s="56" t="s">
        <v>96</v>
      </c>
      <c r="D1219" s="57">
        <v>28.6</v>
      </c>
    </row>
    <row r="1220" spans="1:4" x14ac:dyDescent="0.25">
      <c r="A1220" s="45">
        <v>9053011</v>
      </c>
      <c r="B1220" s="55" t="s">
        <v>22294</v>
      </c>
      <c r="C1220" s="56" t="s">
        <v>96</v>
      </c>
      <c r="D1220" s="57">
        <v>28.6</v>
      </c>
    </row>
    <row r="1221" spans="1:4" x14ac:dyDescent="0.25">
      <c r="A1221" s="45">
        <v>9053014</v>
      </c>
      <c r="B1221" s="55" t="s">
        <v>22295</v>
      </c>
      <c r="C1221" s="56" t="s">
        <v>9</v>
      </c>
      <c r="D1221" s="57">
        <v>11.44</v>
      </c>
    </row>
    <row r="1222" spans="1:4" x14ac:dyDescent="0.25">
      <c r="A1222" s="45">
        <v>9053015</v>
      </c>
      <c r="B1222" s="55" t="s">
        <v>22296</v>
      </c>
      <c r="C1222" s="56" t="s">
        <v>9</v>
      </c>
      <c r="D1222" s="57">
        <v>14.3</v>
      </c>
    </row>
    <row r="1223" spans="1:4" x14ac:dyDescent="0.25">
      <c r="A1223" s="45">
        <v>9053016</v>
      </c>
      <c r="B1223" s="55" t="s">
        <v>22297</v>
      </c>
      <c r="C1223" s="56" t="s">
        <v>96</v>
      </c>
      <c r="D1223" s="57">
        <v>11.44</v>
      </c>
    </row>
    <row r="1224" spans="1:4" x14ac:dyDescent="0.25">
      <c r="A1224" s="45">
        <v>9053020</v>
      </c>
      <c r="B1224" s="55" t="s">
        <v>22298</v>
      </c>
      <c r="C1224" s="56" t="s">
        <v>96</v>
      </c>
      <c r="D1224" s="57">
        <v>57.19</v>
      </c>
    </row>
    <row r="1225" spans="1:4" x14ac:dyDescent="0.25">
      <c r="A1225" s="45">
        <v>9053021</v>
      </c>
      <c r="B1225" s="55" t="s">
        <v>22299</v>
      </c>
      <c r="C1225" s="56" t="s">
        <v>9</v>
      </c>
      <c r="D1225" s="57">
        <v>28.6</v>
      </c>
    </row>
    <row r="1226" spans="1:4" x14ac:dyDescent="0.25">
      <c r="A1226" s="45">
        <v>9053022</v>
      </c>
      <c r="B1226" s="55" t="s">
        <v>22300</v>
      </c>
      <c r="C1226" s="56" t="s">
        <v>96</v>
      </c>
      <c r="D1226" s="57">
        <v>28.6</v>
      </c>
    </row>
    <row r="1227" spans="1:4" x14ac:dyDescent="0.25">
      <c r="A1227" s="45">
        <v>9053025</v>
      </c>
      <c r="B1227" s="55" t="s">
        <v>22301</v>
      </c>
      <c r="C1227" s="56" t="s">
        <v>96</v>
      </c>
      <c r="D1227" s="57">
        <v>57.19</v>
      </c>
    </row>
    <row r="1228" spans="1:4" x14ac:dyDescent="0.25">
      <c r="A1228" s="45">
        <v>9053055</v>
      </c>
      <c r="B1228" s="55" t="s">
        <v>22302</v>
      </c>
      <c r="C1228" s="56" t="s">
        <v>96</v>
      </c>
      <c r="D1228" s="57">
        <v>34.32</v>
      </c>
    </row>
    <row r="1229" spans="1:4" x14ac:dyDescent="0.25">
      <c r="A1229" s="45">
        <v>9053056</v>
      </c>
      <c r="B1229" s="55" t="s">
        <v>22303</v>
      </c>
      <c r="C1229" s="56" t="s">
        <v>96</v>
      </c>
      <c r="D1229" s="57">
        <v>57.19</v>
      </c>
    </row>
    <row r="1230" spans="1:4" x14ac:dyDescent="0.25">
      <c r="A1230" s="45">
        <v>9053060</v>
      </c>
      <c r="B1230" s="55" t="s">
        <v>22304</v>
      </c>
      <c r="C1230" s="56" t="s">
        <v>96</v>
      </c>
      <c r="D1230" s="57">
        <v>285.95999999999998</v>
      </c>
    </row>
    <row r="1231" spans="1:4" x14ac:dyDescent="0.25">
      <c r="A1231" s="45">
        <v>9053061</v>
      </c>
      <c r="B1231" s="55" t="s">
        <v>22305</v>
      </c>
      <c r="C1231" s="56" t="s">
        <v>96</v>
      </c>
      <c r="D1231" s="57">
        <v>457.54</v>
      </c>
    </row>
    <row r="1232" spans="1:4" x14ac:dyDescent="0.25">
      <c r="A1232" s="45">
        <v>9053062</v>
      </c>
      <c r="B1232" s="55" t="s">
        <v>22306</v>
      </c>
      <c r="C1232" s="56" t="s">
        <v>96</v>
      </c>
      <c r="D1232" s="57">
        <v>285.95999999999998</v>
      </c>
    </row>
    <row r="1233" spans="1:4" x14ac:dyDescent="0.25">
      <c r="A1233" s="45">
        <v>9054000</v>
      </c>
      <c r="B1233" s="55" t="s">
        <v>22307</v>
      </c>
      <c r="C1233" s="56" t="s">
        <v>21105</v>
      </c>
      <c r="D1233" s="57" t="s">
        <v>21105</v>
      </c>
    </row>
    <row r="1234" spans="1:4" x14ac:dyDescent="0.25">
      <c r="A1234" s="45">
        <v>9054001</v>
      </c>
      <c r="B1234" s="55" t="s">
        <v>22308</v>
      </c>
      <c r="C1234" s="56" t="s">
        <v>96</v>
      </c>
      <c r="D1234" s="57">
        <v>8.58</v>
      </c>
    </row>
    <row r="1235" spans="1:4" ht="23.25" x14ac:dyDescent="0.25">
      <c r="A1235" s="45">
        <v>9054002</v>
      </c>
      <c r="B1235" s="55" t="s">
        <v>22309</v>
      </c>
      <c r="C1235" s="56" t="s">
        <v>96</v>
      </c>
      <c r="D1235" s="57">
        <v>2.41</v>
      </c>
    </row>
    <row r="1236" spans="1:4" x14ac:dyDescent="0.25">
      <c r="A1236" s="45">
        <v>9054003</v>
      </c>
      <c r="B1236" s="55" t="s">
        <v>22310</v>
      </c>
      <c r="C1236" s="56" t="s">
        <v>96</v>
      </c>
      <c r="D1236" s="57">
        <v>14.3</v>
      </c>
    </row>
    <row r="1237" spans="1:4" x14ac:dyDescent="0.25">
      <c r="A1237" s="45">
        <v>9054004</v>
      </c>
      <c r="B1237" s="55" t="s">
        <v>22311</v>
      </c>
      <c r="C1237" s="56" t="s">
        <v>96</v>
      </c>
      <c r="D1237" s="57">
        <v>11.44</v>
      </c>
    </row>
    <row r="1238" spans="1:4" x14ac:dyDescent="0.25">
      <c r="A1238" s="45">
        <v>9054005</v>
      </c>
      <c r="B1238" s="55" t="s">
        <v>22312</v>
      </c>
      <c r="C1238" s="56" t="s">
        <v>96</v>
      </c>
      <c r="D1238" s="57">
        <v>81.3</v>
      </c>
    </row>
    <row r="1239" spans="1:4" x14ac:dyDescent="0.25">
      <c r="A1239" s="45">
        <v>9054006</v>
      </c>
      <c r="B1239" s="55" t="s">
        <v>22313</v>
      </c>
      <c r="C1239" s="56" t="s">
        <v>96</v>
      </c>
      <c r="D1239" s="57">
        <v>22.88</v>
      </c>
    </row>
    <row r="1240" spans="1:4" x14ac:dyDescent="0.25">
      <c r="A1240" s="45">
        <v>9054007</v>
      </c>
      <c r="B1240" s="55" t="s">
        <v>22314</v>
      </c>
      <c r="C1240" s="56" t="s">
        <v>96</v>
      </c>
      <c r="D1240" s="57">
        <v>22.88</v>
      </c>
    </row>
    <row r="1241" spans="1:4" x14ac:dyDescent="0.25">
      <c r="A1241" s="45">
        <v>9054008</v>
      </c>
      <c r="B1241" s="55" t="s">
        <v>22315</v>
      </c>
      <c r="C1241" s="56" t="s">
        <v>9</v>
      </c>
      <c r="D1241" s="57">
        <v>11.44</v>
      </c>
    </row>
    <row r="1242" spans="1:4" x14ac:dyDescent="0.25">
      <c r="A1242" s="45">
        <v>9054009</v>
      </c>
      <c r="B1242" s="55" t="s">
        <v>22316</v>
      </c>
      <c r="C1242" s="56" t="s">
        <v>96</v>
      </c>
      <c r="D1242" s="57">
        <v>4.82</v>
      </c>
    </row>
    <row r="1243" spans="1:4" x14ac:dyDescent="0.25">
      <c r="A1243" s="45">
        <v>9054010</v>
      </c>
      <c r="B1243" s="55" t="s">
        <v>22317</v>
      </c>
      <c r="C1243" s="56" t="s">
        <v>96</v>
      </c>
      <c r="D1243" s="57">
        <v>162.59</v>
      </c>
    </row>
    <row r="1244" spans="1:4" x14ac:dyDescent="0.25">
      <c r="A1244" s="45">
        <v>9054011</v>
      </c>
      <c r="B1244" s="55" t="s">
        <v>22318</v>
      </c>
      <c r="C1244" s="56" t="s">
        <v>96</v>
      </c>
      <c r="D1244" s="57">
        <v>37.18</v>
      </c>
    </row>
    <row r="1245" spans="1:4" x14ac:dyDescent="0.25">
      <c r="A1245" s="45">
        <v>9054012</v>
      </c>
      <c r="B1245" s="55" t="s">
        <v>22319</v>
      </c>
      <c r="C1245" s="56" t="s">
        <v>96</v>
      </c>
      <c r="D1245" s="57">
        <v>215.63</v>
      </c>
    </row>
    <row r="1246" spans="1:4" x14ac:dyDescent="0.25">
      <c r="A1246" s="45">
        <v>9054013</v>
      </c>
      <c r="B1246" s="55" t="s">
        <v>22320</v>
      </c>
      <c r="C1246" s="56" t="s">
        <v>96</v>
      </c>
      <c r="D1246" s="57">
        <v>418.87</v>
      </c>
    </row>
    <row r="1247" spans="1:4" x14ac:dyDescent="0.25">
      <c r="A1247" s="45">
        <v>9054014</v>
      </c>
      <c r="B1247" s="55" t="s">
        <v>22321</v>
      </c>
      <c r="C1247" s="56" t="s">
        <v>96</v>
      </c>
      <c r="D1247" s="57">
        <v>85.79</v>
      </c>
    </row>
    <row r="1248" spans="1:4" x14ac:dyDescent="0.25">
      <c r="A1248" s="45">
        <v>9054015</v>
      </c>
      <c r="B1248" s="55" t="s">
        <v>22322</v>
      </c>
      <c r="C1248" s="56" t="s">
        <v>96</v>
      </c>
      <c r="D1248" s="57">
        <v>38.57</v>
      </c>
    </row>
    <row r="1249" spans="1:4" x14ac:dyDescent="0.25">
      <c r="A1249" s="45">
        <v>9054016</v>
      </c>
      <c r="B1249" s="55" t="s">
        <v>22323</v>
      </c>
      <c r="C1249" s="56" t="s">
        <v>9</v>
      </c>
      <c r="D1249" s="57">
        <v>40.65</v>
      </c>
    </row>
    <row r="1250" spans="1:4" x14ac:dyDescent="0.25">
      <c r="A1250" s="45">
        <v>9054017</v>
      </c>
      <c r="B1250" s="55" t="s">
        <v>22324</v>
      </c>
      <c r="C1250" s="56" t="s">
        <v>96</v>
      </c>
      <c r="D1250" s="57">
        <v>121.95</v>
      </c>
    </row>
    <row r="1251" spans="1:4" x14ac:dyDescent="0.25">
      <c r="A1251" s="45">
        <v>9054018</v>
      </c>
      <c r="B1251" s="55" t="s">
        <v>22325</v>
      </c>
      <c r="C1251" s="56" t="s">
        <v>96</v>
      </c>
      <c r="D1251" s="57">
        <v>107</v>
      </c>
    </row>
    <row r="1252" spans="1:4" x14ac:dyDescent="0.25">
      <c r="A1252" s="45">
        <v>9054019</v>
      </c>
      <c r="B1252" s="55" t="s">
        <v>22326</v>
      </c>
      <c r="C1252" s="56" t="s">
        <v>96</v>
      </c>
      <c r="D1252" s="57">
        <v>81.3</v>
      </c>
    </row>
    <row r="1253" spans="1:4" x14ac:dyDescent="0.25">
      <c r="A1253" s="45">
        <v>9054020</v>
      </c>
      <c r="B1253" s="55" t="s">
        <v>22327</v>
      </c>
      <c r="C1253" s="56" t="s">
        <v>96</v>
      </c>
      <c r="D1253" s="57">
        <v>17.16</v>
      </c>
    </row>
    <row r="1254" spans="1:4" x14ac:dyDescent="0.25">
      <c r="A1254" s="45">
        <v>9054021</v>
      </c>
      <c r="B1254" s="55" t="s">
        <v>22328</v>
      </c>
      <c r="C1254" s="56" t="s">
        <v>7316</v>
      </c>
      <c r="D1254" s="57">
        <v>0.96</v>
      </c>
    </row>
    <row r="1255" spans="1:4" x14ac:dyDescent="0.25">
      <c r="A1255" s="45">
        <v>9054022</v>
      </c>
      <c r="B1255" s="55" t="s">
        <v>22329</v>
      </c>
      <c r="C1255" s="56" t="s">
        <v>96</v>
      </c>
      <c r="D1255" s="57">
        <v>12.05</v>
      </c>
    </row>
    <row r="1256" spans="1:4" x14ac:dyDescent="0.25">
      <c r="A1256" s="45">
        <v>9054023</v>
      </c>
      <c r="B1256" s="55" t="s">
        <v>22330</v>
      </c>
      <c r="C1256" s="56" t="s">
        <v>96</v>
      </c>
      <c r="D1256" s="57">
        <v>28.6</v>
      </c>
    </row>
    <row r="1257" spans="1:4" x14ac:dyDescent="0.25">
      <c r="A1257" s="45">
        <v>9054024</v>
      </c>
      <c r="B1257" s="55" t="s">
        <v>22331</v>
      </c>
      <c r="C1257" s="56" t="s">
        <v>96</v>
      </c>
      <c r="D1257" s="57">
        <v>17.16</v>
      </c>
    </row>
    <row r="1258" spans="1:4" x14ac:dyDescent="0.25">
      <c r="A1258" s="45">
        <v>9054025</v>
      </c>
      <c r="B1258" s="55" t="s">
        <v>22332</v>
      </c>
      <c r="C1258" s="56" t="s">
        <v>96</v>
      </c>
      <c r="D1258" s="57">
        <v>26.47</v>
      </c>
    </row>
    <row r="1259" spans="1:4" x14ac:dyDescent="0.25">
      <c r="A1259" s="45">
        <v>9054026</v>
      </c>
      <c r="B1259" s="55" t="s">
        <v>22333</v>
      </c>
      <c r="C1259" s="56" t="s">
        <v>96</v>
      </c>
      <c r="D1259" s="57">
        <v>121.95</v>
      </c>
    </row>
    <row r="1260" spans="1:4" x14ac:dyDescent="0.25">
      <c r="A1260" s="45">
        <v>9054027</v>
      </c>
      <c r="B1260" s="55" t="s">
        <v>22334</v>
      </c>
      <c r="C1260" s="56" t="s">
        <v>96</v>
      </c>
      <c r="D1260" s="57">
        <v>81.3</v>
      </c>
    </row>
    <row r="1261" spans="1:4" x14ac:dyDescent="0.25">
      <c r="A1261" s="45">
        <v>9060000</v>
      </c>
      <c r="B1261" s="55" t="s">
        <v>22335</v>
      </c>
      <c r="C1261" s="56" t="s">
        <v>21105</v>
      </c>
      <c r="D1261" s="57" t="s">
        <v>21105</v>
      </c>
    </row>
    <row r="1262" spans="1:4" ht="23.25" x14ac:dyDescent="0.25">
      <c r="A1262" s="45">
        <v>9060001</v>
      </c>
      <c r="B1262" s="55" t="s">
        <v>22336</v>
      </c>
      <c r="C1262" s="56" t="s">
        <v>96</v>
      </c>
      <c r="D1262" s="57">
        <v>228.77</v>
      </c>
    </row>
    <row r="1263" spans="1:4" x14ac:dyDescent="0.25">
      <c r="A1263" s="45">
        <v>9060002</v>
      </c>
      <c r="B1263" s="55" t="s">
        <v>22337</v>
      </c>
      <c r="C1263" s="56" t="s">
        <v>96</v>
      </c>
      <c r="D1263" s="57">
        <v>285.95999999999998</v>
      </c>
    </row>
    <row r="1264" spans="1:4" x14ac:dyDescent="0.25">
      <c r="A1264" s="45">
        <v>9060003</v>
      </c>
      <c r="B1264" s="55" t="s">
        <v>22338</v>
      </c>
      <c r="C1264" s="56" t="s">
        <v>96</v>
      </c>
      <c r="D1264" s="57">
        <v>257.37</v>
      </c>
    </row>
    <row r="1265" spans="1:4" x14ac:dyDescent="0.25">
      <c r="A1265" s="45">
        <v>9060004</v>
      </c>
      <c r="B1265" s="55" t="s">
        <v>22339</v>
      </c>
      <c r="C1265" s="56" t="s">
        <v>96</v>
      </c>
      <c r="D1265" s="57">
        <v>28.6</v>
      </c>
    </row>
    <row r="1266" spans="1:4" x14ac:dyDescent="0.25">
      <c r="A1266" s="45">
        <v>9060005</v>
      </c>
      <c r="B1266" s="55" t="s">
        <v>22340</v>
      </c>
      <c r="C1266" s="56" t="s">
        <v>96</v>
      </c>
      <c r="D1266" s="57">
        <v>14.3</v>
      </c>
    </row>
    <row r="1267" spans="1:4" x14ac:dyDescent="0.25">
      <c r="A1267" s="45">
        <v>9060008</v>
      </c>
      <c r="B1267" s="55" t="s">
        <v>22341</v>
      </c>
      <c r="C1267" s="56" t="s">
        <v>96</v>
      </c>
      <c r="D1267" s="57">
        <v>28.6</v>
      </c>
    </row>
    <row r="1268" spans="1:4" x14ac:dyDescent="0.25">
      <c r="A1268" s="45">
        <v>9060009</v>
      </c>
      <c r="B1268" s="55" t="s">
        <v>22342</v>
      </c>
      <c r="C1268" s="56" t="s">
        <v>9</v>
      </c>
      <c r="D1268" s="57">
        <v>22.88</v>
      </c>
    </row>
    <row r="1269" spans="1:4" x14ac:dyDescent="0.25">
      <c r="A1269" s="45">
        <v>9060012</v>
      </c>
      <c r="B1269" s="55" t="s">
        <v>22343</v>
      </c>
      <c r="C1269" s="56" t="s">
        <v>9</v>
      </c>
      <c r="D1269" s="57">
        <v>14.3</v>
      </c>
    </row>
    <row r="1270" spans="1:4" x14ac:dyDescent="0.25">
      <c r="A1270" s="45">
        <v>9060013</v>
      </c>
      <c r="B1270" s="55" t="s">
        <v>22344</v>
      </c>
      <c r="C1270" s="56" t="s">
        <v>9</v>
      </c>
      <c r="D1270" s="57">
        <v>28.6</v>
      </c>
    </row>
    <row r="1271" spans="1:4" x14ac:dyDescent="0.25">
      <c r="A1271" s="45">
        <v>9060014</v>
      </c>
      <c r="B1271" s="55" t="s">
        <v>22345</v>
      </c>
      <c r="C1271" s="56" t="s">
        <v>9</v>
      </c>
      <c r="D1271" s="57">
        <v>2.86</v>
      </c>
    </row>
    <row r="1272" spans="1:4" x14ac:dyDescent="0.25">
      <c r="A1272" s="45">
        <v>9060015</v>
      </c>
      <c r="B1272" s="55" t="s">
        <v>22346</v>
      </c>
      <c r="C1272" s="56" t="s">
        <v>9</v>
      </c>
      <c r="D1272" s="57">
        <v>5.72</v>
      </c>
    </row>
    <row r="1273" spans="1:4" x14ac:dyDescent="0.25">
      <c r="A1273" s="45">
        <v>9060016</v>
      </c>
      <c r="B1273" s="55" t="s">
        <v>22347</v>
      </c>
      <c r="C1273" s="56" t="s">
        <v>9</v>
      </c>
      <c r="D1273" s="57">
        <v>3.43</v>
      </c>
    </row>
    <row r="1274" spans="1:4" x14ac:dyDescent="0.25">
      <c r="A1274" s="45">
        <v>9060017</v>
      </c>
      <c r="B1274" s="55" t="s">
        <v>22348</v>
      </c>
      <c r="C1274" s="56" t="s">
        <v>9</v>
      </c>
      <c r="D1274" s="57">
        <v>6.86</v>
      </c>
    </row>
    <row r="1275" spans="1:4" x14ac:dyDescent="0.25">
      <c r="A1275" s="45">
        <v>9060018</v>
      </c>
      <c r="B1275" s="55" t="s">
        <v>22349</v>
      </c>
      <c r="C1275" s="56" t="s">
        <v>96</v>
      </c>
      <c r="D1275" s="57">
        <v>11.44</v>
      </c>
    </row>
    <row r="1276" spans="1:4" x14ac:dyDescent="0.25">
      <c r="A1276" s="45">
        <v>9060020</v>
      </c>
      <c r="B1276" s="55" t="s">
        <v>22350</v>
      </c>
      <c r="C1276" s="56" t="s">
        <v>96</v>
      </c>
      <c r="D1276" s="57">
        <v>11.44</v>
      </c>
    </row>
    <row r="1277" spans="1:4" x14ac:dyDescent="0.25">
      <c r="A1277" s="45">
        <v>9061000</v>
      </c>
      <c r="B1277" s="55" t="s">
        <v>22351</v>
      </c>
      <c r="C1277" s="56" t="s">
        <v>21105</v>
      </c>
      <c r="D1277" s="57" t="s">
        <v>21105</v>
      </c>
    </row>
    <row r="1278" spans="1:4" x14ac:dyDescent="0.25">
      <c r="A1278" s="45">
        <v>9061010</v>
      </c>
      <c r="B1278" s="55" t="s">
        <v>22352</v>
      </c>
      <c r="C1278" s="56" t="s">
        <v>9</v>
      </c>
      <c r="D1278" s="57">
        <v>45.75</v>
      </c>
    </row>
    <row r="1279" spans="1:4" x14ac:dyDescent="0.25">
      <c r="A1279" s="45">
        <v>9061011</v>
      </c>
      <c r="B1279" s="55" t="s">
        <v>22353</v>
      </c>
      <c r="C1279" s="56" t="s">
        <v>96</v>
      </c>
      <c r="D1279" s="57">
        <v>11.44</v>
      </c>
    </row>
    <row r="1280" spans="1:4" x14ac:dyDescent="0.25">
      <c r="A1280" s="45">
        <v>9061015</v>
      </c>
      <c r="B1280" s="55" t="s">
        <v>22354</v>
      </c>
      <c r="C1280" s="56" t="s">
        <v>96</v>
      </c>
      <c r="D1280" s="57">
        <v>17.16</v>
      </c>
    </row>
    <row r="1281" spans="1:4" x14ac:dyDescent="0.25">
      <c r="A1281" s="45">
        <v>9061016</v>
      </c>
      <c r="B1281" s="55" t="s">
        <v>22355</v>
      </c>
      <c r="C1281" s="56" t="s">
        <v>96</v>
      </c>
      <c r="D1281" s="57">
        <v>40.03</v>
      </c>
    </row>
    <row r="1282" spans="1:4" x14ac:dyDescent="0.25">
      <c r="A1282" s="45">
        <v>9061017</v>
      </c>
      <c r="B1282" s="55" t="s">
        <v>22356</v>
      </c>
      <c r="C1282" s="56" t="s">
        <v>96</v>
      </c>
      <c r="D1282" s="57">
        <v>74.349999999999994</v>
      </c>
    </row>
    <row r="1283" spans="1:4" x14ac:dyDescent="0.25">
      <c r="A1283" s="45">
        <v>9061025</v>
      </c>
      <c r="B1283" s="55" t="s">
        <v>22357</v>
      </c>
      <c r="C1283" s="56" t="s">
        <v>96</v>
      </c>
      <c r="D1283" s="57">
        <v>28.6</v>
      </c>
    </row>
    <row r="1284" spans="1:4" x14ac:dyDescent="0.25">
      <c r="A1284" s="45">
        <v>9061026</v>
      </c>
      <c r="B1284" s="55" t="s">
        <v>22358</v>
      </c>
      <c r="C1284" s="56" t="s">
        <v>19</v>
      </c>
      <c r="D1284" s="57">
        <v>114.39</v>
      </c>
    </row>
    <row r="1285" spans="1:4" ht="23.25" x14ac:dyDescent="0.25">
      <c r="A1285" s="45">
        <v>9061030</v>
      </c>
      <c r="B1285" s="55" t="s">
        <v>22359</v>
      </c>
      <c r="C1285" s="56" t="s">
        <v>96</v>
      </c>
      <c r="D1285" s="57">
        <v>11.44</v>
      </c>
    </row>
    <row r="1286" spans="1:4" x14ac:dyDescent="0.25">
      <c r="A1286" s="45">
        <v>9061032</v>
      </c>
      <c r="B1286" s="55" t="s">
        <v>22360</v>
      </c>
      <c r="C1286" s="56" t="s">
        <v>96</v>
      </c>
      <c r="D1286" s="57">
        <v>17.16</v>
      </c>
    </row>
    <row r="1287" spans="1:4" x14ac:dyDescent="0.25">
      <c r="A1287" s="45">
        <v>9061034</v>
      </c>
      <c r="B1287" s="55" t="s">
        <v>22361</v>
      </c>
      <c r="C1287" s="56" t="s">
        <v>96</v>
      </c>
      <c r="D1287" s="57">
        <v>14.3</v>
      </c>
    </row>
    <row r="1288" spans="1:4" x14ac:dyDescent="0.25">
      <c r="A1288" s="45">
        <v>9061035</v>
      </c>
      <c r="B1288" s="55" t="s">
        <v>22362</v>
      </c>
      <c r="C1288" s="56" t="s">
        <v>96</v>
      </c>
      <c r="D1288" s="57">
        <v>660.04</v>
      </c>
    </row>
    <row r="1289" spans="1:4" ht="23.25" x14ac:dyDescent="0.25">
      <c r="A1289" s="45">
        <v>9061037</v>
      </c>
      <c r="B1289" s="55" t="s">
        <v>22363</v>
      </c>
      <c r="C1289" s="56" t="s">
        <v>96</v>
      </c>
      <c r="D1289" s="57">
        <v>28.6</v>
      </c>
    </row>
    <row r="1290" spans="1:4" ht="23.25" x14ac:dyDescent="0.25">
      <c r="A1290" s="45">
        <v>9061038</v>
      </c>
      <c r="B1290" s="55" t="s">
        <v>22364</v>
      </c>
      <c r="C1290" s="56" t="s">
        <v>96</v>
      </c>
      <c r="D1290" s="57">
        <v>42.89</v>
      </c>
    </row>
    <row r="1291" spans="1:4" x14ac:dyDescent="0.25">
      <c r="A1291" s="45">
        <v>9061039</v>
      </c>
      <c r="B1291" s="55" t="s">
        <v>22365</v>
      </c>
      <c r="C1291" s="56" t="s">
        <v>96</v>
      </c>
      <c r="D1291" s="57">
        <v>14.3</v>
      </c>
    </row>
    <row r="1292" spans="1:4" x14ac:dyDescent="0.25">
      <c r="A1292" s="45">
        <v>9061040</v>
      </c>
      <c r="B1292" s="55" t="s">
        <v>22366</v>
      </c>
      <c r="C1292" s="56" t="s">
        <v>96</v>
      </c>
      <c r="D1292" s="57">
        <v>28.6</v>
      </c>
    </row>
    <row r="1293" spans="1:4" x14ac:dyDescent="0.25">
      <c r="A1293" s="45">
        <v>9062000</v>
      </c>
      <c r="B1293" s="55" t="s">
        <v>22367</v>
      </c>
      <c r="C1293" s="56" t="s">
        <v>21105</v>
      </c>
      <c r="D1293" s="57" t="s">
        <v>21105</v>
      </c>
    </row>
    <row r="1294" spans="1:4" x14ac:dyDescent="0.25">
      <c r="A1294" s="45">
        <v>9062001</v>
      </c>
      <c r="B1294" s="55" t="s">
        <v>22368</v>
      </c>
      <c r="C1294" s="56" t="s">
        <v>96</v>
      </c>
      <c r="D1294" s="57">
        <v>14.3</v>
      </c>
    </row>
    <row r="1295" spans="1:4" x14ac:dyDescent="0.25">
      <c r="A1295" s="45">
        <v>9062002</v>
      </c>
      <c r="B1295" s="55" t="s">
        <v>22369</v>
      </c>
      <c r="C1295" s="56" t="s">
        <v>96</v>
      </c>
      <c r="D1295" s="57">
        <v>5.72</v>
      </c>
    </row>
    <row r="1296" spans="1:4" x14ac:dyDescent="0.25">
      <c r="A1296" s="45">
        <v>9062003</v>
      </c>
      <c r="B1296" s="55" t="s">
        <v>22370</v>
      </c>
      <c r="C1296" s="56" t="s">
        <v>96</v>
      </c>
      <c r="D1296" s="57">
        <v>2.41</v>
      </c>
    </row>
    <row r="1297" spans="1:4" x14ac:dyDescent="0.25">
      <c r="A1297" s="45">
        <v>9062004</v>
      </c>
      <c r="B1297" s="55" t="s">
        <v>22371</v>
      </c>
      <c r="C1297" s="56" t="s">
        <v>96</v>
      </c>
      <c r="D1297" s="57">
        <v>17.16</v>
      </c>
    </row>
    <row r="1298" spans="1:4" x14ac:dyDescent="0.25">
      <c r="A1298" s="45">
        <v>9062005</v>
      </c>
      <c r="B1298" s="55" t="s">
        <v>22372</v>
      </c>
      <c r="C1298" s="56" t="s">
        <v>96</v>
      </c>
      <c r="D1298" s="57">
        <v>2.41</v>
      </c>
    </row>
    <row r="1299" spans="1:4" x14ac:dyDescent="0.25">
      <c r="A1299" s="45">
        <v>9062010</v>
      </c>
      <c r="B1299" s="55" t="s">
        <v>22373</v>
      </c>
      <c r="C1299" s="56" t="s">
        <v>96</v>
      </c>
      <c r="D1299" s="57">
        <v>22.88</v>
      </c>
    </row>
    <row r="1300" spans="1:4" x14ac:dyDescent="0.25">
      <c r="A1300" s="45">
        <v>9062011</v>
      </c>
      <c r="B1300" s="55" t="s">
        <v>22374</v>
      </c>
      <c r="C1300" s="56" t="s">
        <v>96</v>
      </c>
      <c r="D1300" s="57">
        <v>42.89</v>
      </c>
    </row>
    <row r="1301" spans="1:4" x14ac:dyDescent="0.25">
      <c r="A1301" s="45">
        <v>9062012</v>
      </c>
      <c r="B1301" s="55" t="s">
        <v>22375</v>
      </c>
      <c r="C1301" s="56" t="s">
        <v>96</v>
      </c>
      <c r="D1301" s="57">
        <v>85.79</v>
      </c>
    </row>
    <row r="1302" spans="1:4" x14ac:dyDescent="0.25">
      <c r="A1302" s="45">
        <v>9062013</v>
      </c>
      <c r="B1302" s="55" t="s">
        <v>22376</v>
      </c>
      <c r="C1302" s="56" t="s">
        <v>96</v>
      </c>
      <c r="D1302" s="57">
        <v>85.79</v>
      </c>
    </row>
    <row r="1303" spans="1:4" x14ac:dyDescent="0.25">
      <c r="A1303" s="45">
        <v>9062014</v>
      </c>
      <c r="B1303" s="55" t="s">
        <v>22377</v>
      </c>
      <c r="C1303" s="56" t="s">
        <v>96</v>
      </c>
      <c r="D1303" s="57">
        <v>28.6</v>
      </c>
    </row>
    <row r="1304" spans="1:4" x14ac:dyDescent="0.25">
      <c r="A1304" s="45">
        <v>9062018</v>
      </c>
      <c r="B1304" s="55" t="s">
        <v>22378</v>
      </c>
      <c r="C1304" s="56" t="s">
        <v>96</v>
      </c>
      <c r="D1304" s="57">
        <v>85.79</v>
      </c>
    </row>
    <row r="1305" spans="1:4" x14ac:dyDescent="0.25">
      <c r="A1305" s="45">
        <v>9062019</v>
      </c>
      <c r="B1305" s="55" t="s">
        <v>22379</v>
      </c>
      <c r="C1305" s="56" t="s">
        <v>96</v>
      </c>
      <c r="D1305" s="57">
        <v>57.19</v>
      </c>
    </row>
    <row r="1306" spans="1:4" x14ac:dyDescent="0.25">
      <c r="A1306" s="45">
        <v>9062025</v>
      </c>
      <c r="B1306" s="55" t="s">
        <v>22380</v>
      </c>
      <c r="C1306" s="56" t="s">
        <v>96</v>
      </c>
      <c r="D1306" s="57">
        <v>57.19</v>
      </c>
    </row>
    <row r="1307" spans="1:4" x14ac:dyDescent="0.25">
      <c r="A1307" s="45">
        <v>9062030</v>
      </c>
      <c r="B1307" s="55" t="s">
        <v>22381</v>
      </c>
      <c r="C1307" s="56" t="s">
        <v>96</v>
      </c>
      <c r="D1307" s="57">
        <v>5.0599999999999996</v>
      </c>
    </row>
    <row r="1308" spans="1:4" x14ac:dyDescent="0.25">
      <c r="A1308" s="45">
        <v>9062031</v>
      </c>
      <c r="B1308" s="55" t="s">
        <v>22382</v>
      </c>
      <c r="C1308" s="56" t="s">
        <v>96</v>
      </c>
      <c r="D1308" s="57">
        <v>5.0599999999999996</v>
      </c>
    </row>
    <row r="1309" spans="1:4" x14ac:dyDescent="0.25">
      <c r="A1309" s="45">
        <v>9063000</v>
      </c>
      <c r="B1309" s="55" t="s">
        <v>22383</v>
      </c>
      <c r="C1309" s="56" t="s">
        <v>21105</v>
      </c>
      <c r="D1309" s="57" t="s">
        <v>21105</v>
      </c>
    </row>
    <row r="1310" spans="1:4" x14ac:dyDescent="0.25">
      <c r="A1310" s="45">
        <v>9063014</v>
      </c>
      <c r="B1310" s="55" t="s">
        <v>22384</v>
      </c>
      <c r="C1310" s="56" t="s">
        <v>9</v>
      </c>
      <c r="D1310" s="57">
        <v>11.44</v>
      </c>
    </row>
    <row r="1311" spans="1:4" x14ac:dyDescent="0.25">
      <c r="A1311" s="45">
        <v>9063015</v>
      </c>
      <c r="B1311" s="55" t="s">
        <v>22385</v>
      </c>
      <c r="C1311" s="56" t="s">
        <v>9</v>
      </c>
      <c r="D1311" s="57">
        <v>14.3</v>
      </c>
    </row>
    <row r="1312" spans="1:4" x14ac:dyDescent="0.25">
      <c r="A1312" s="45">
        <v>9063016</v>
      </c>
      <c r="B1312" s="55" t="s">
        <v>22386</v>
      </c>
      <c r="C1312" s="56" t="s">
        <v>96</v>
      </c>
      <c r="D1312" s="57">
        <v>11.44</v>
      </c>
    </row>
    <row r="1313" spans="1:4" x14ac:dyDescent="0.25">
      <c r="A1313" s="45">
        <v>9063060</v>
      </c>
      <c r="B1313" s="55" t="s">
        <v>22387</v>
      </c>
      <c r="C1313" s="56" t="s">
        <v>96</v>
      </c>
      <c r="D1313" s="57">
        <v>285.95999999999998</v>
      </c>
    </row>
    <row r="1314" spans="1:4" x14ac:dyDescent="0.25">
      <c r="A1314" s="45">
        <v>9063061</v>
      </c>
      <c r="B1314" s="55" t="s">
        <v>22388</v>
      </c>
      <c r="C1314" s="56" t="s">
        <v>96</v>
      </c>
      <c r="D1314" s="57">
        <v>457.54</v>
      </c>
    </row>
    <row r="1315" spans="1:4" x14ac:dyDescent="0.25">
      <c r="A1315" s="45">
        <v>9063062</v>
      </c>
      <c r="B1315" s="55" t="s">
        <v>22389</v>
      </c>
      <c r="C1315" s="56" t="s">
        <v>96</v>
      </c>
      <c r="D1315" s="57">
        <v>647.53</v>
      </c>
    </row>
    <row r="1316" spans="1:4" x14ac:dyDescent="0.25">
      <c r="A1316" s="45">
        <v>9064000</v>
      </c>
      <c r="B1316" s="55" t="s">
        <v>22390</v>
      </c>
      <c r="C1316" s="56" t="s">
        <v>21105</v>
      </c>
      <c r="D1316" s="57" t="s">
        <v>21105</v>
      </c>
    </row>
    <row r="1317" spans="1:4" x14ac:dyDescent="0.25">
      <c r="A1317" s="45">
        <v>9064001</v>
      </c>
      <c r="B1317" s="55" t="s">
        <v>22391</v>
      </c>
      <c r="C1317" s="56" t="s">
        <v>96</v>
      </c>
      <c r="D1317" s="57">
        <v>57.19</v>
      </c>
    </row>
    <row r="1318" spans="1:4" ht="23.25" x14ac:dyDescent="0.25">
      <c r="A1318" s="45">
        <v>9064002</v>
      </c>
      <c r="B1318" s="55" t="s">
        <v>22392</v>
      </c>
      <c r="C1318" s="56" t="s">
        <v>96</v>
      </c>
      <c r="D1318" s="57">
        <v>2.41</v>
      </c>
    </row>
    <row r="1319" spans="1:4" x14ac:dyDescent="0.25">
      <c r="A1319" s="45">
        <v>9064003</v>
      </c>
      <c r="B1319" s="55" t="s">
        <v>22393</v>
      </c>
      <c r="C1319" s="56" t="s">
        <v>96</v>
      </c>
      <c r="D1319" s="57">
        <v>14.3</v>
      </c>
    </row>
    <row r="1320" spans="1:4" x14ac:dyDescent="0.25">
      <c r="A1320" s="45">
        <v>9064004</v>
      </c>
      <c r="B1320" s="55" t="s">
        <v>22394</v>
      </c>
      <c r="C1320" s="56" t="s">
        <v>96</v>
      </c>
      <c r="D1320" s="57">
        <v>11.44</v>
      </c>
    </row>
    <row r="1321" spans="1:4" x14ac:dyDescent="0.25">
      <c r="A1321" s="45">
        <v>9064005</v>
      </c>
      <c r="B1321" s="55" t="s">
        <v>22395</v>
      </c>
      <c r="C1321" s="56" t="s">
        <v>96</v>
      </c>
      <c r="D1321" s="57">
        <v>121.95</v>
      </c>
    </row>
    <row r="1322" spans="1:4" x14ac:dyDescent="0.25">
      <c r="A1322" s="45">
        <v>9064006</v>
      </c>
      <c r="B1322" s="55" t="s">
        <v>22396</v>
      </c>
      <c r="C1322" s="56" t="s">
        <v>96</v>
      </c>
      <c r="D1322" s="57">
        <v>22.88</v>
      </c>
    </row>
    <row r="1323" spans="1:4" x14ac:dyDescent="0.25">
      <c r="A1323" s="45">
        <v>9064007</v>
      </c>
      <c r="B1323" s="55" t="s">
        <v>22397</v>
      </c>
      <c r="C1323" s="56" t="s">
        <v>96</v>
      </c>
      <c r="D1323" s="57">
        <v>22.88</v>
      </c>
    </row>
    <row r="1324" spans="1:4" x14ac:dyDescent="0.25">
      <c r="A1324" s="45">
        <v>9064008</v>
      </c>
      <c r="B1324" s="55" t="s">
        <v>22398</v>
      </c>
      <c r="C1324" s="56" t="s">
        <v>9</v>
      </c>
      <c r="D1324" s="57">
        <v>11.44</v>
      </c>
    </row>
    <row r="1325" spans="1:4" x14ac:dyDescent="0.25">
      <c r="A1325" s="45">
        <v>9064009</v>
      </c>
      <c r="B1325" s="55" t="s">
        <v>22399</v>
      </c>
      <c r="C1325" s="56" t="s">
        <v>96</v>
      </c>
      <c r="D1325" s="57">
        <v>4.82</v>
      </c>
    </row>
    <row r="1326" spans="1:4" x14ac:dyDescent="0.25">
      <c r="A1326" s="45">
        <v>9064010</v>
      </c>
      <c r="B1326" s="55" t="s">
        <v>22400</v>
      </c>
      <c r="C1326" s="56" t="s">
        <v>96</v>
      </c>
      <c r="D1326" s="57">
        <v>162.59</v>
      </c>
    </row>
    <row r="1327" spans="1:4" x14ac:dyDescent="0.25">
      <c r="A1327" s="45">
        <v>9064011</v>
      </c>
      <c r="B1327" s="55" t="s">
        <v>22401</v>
      </c>
      <c r="C1327" s="56" t="s">
        <v>96</v>
      </c>
      <c r="D1327" s="57">
        <v>37.18</v>
      </c>
    </row>
    <row r="1328" spans="1:4" x14ac:dyDescent="0.25">
      <c r="A1328" s="45">
        <v>9064012</v>
      </c>
      <c r="B1328" s="55" t="s">
        <v>22402</v>
      </c>
      <c r="C1328" s="56" t="s">
        <v>96</v>
      </c>
      <c r="D1328" s="57">
        <v>215.63</v>
      </c>
    </row>
    <row r="1329" spans="1:4" x14ac:dyDescent="0.25">
      <c r="A1329" s="45">
        <v>9064013</v>
      </c>
      <c r="B1329" s="55" t="s">
        <v>22403</v>
      </c>
      <c r="C1329" s="56" t="s">
        <v>96</v>
      </c>
      <c r="D1329" s="57">
        <v>418.87</v>
      </c>
    </row>
    <row r="1330" spans="1:4" x14ac:dyDescent="0.25">
      <c r="A1330" s="45">
        <v>9064014</v>
      </c>
      <c r="B1330" s="55" t="s">
        <v>22404</v>
      </c>
      <c r="C1330" s="56" t="s">
        <v>96</v>
      </c>
      <c r="D1330" s="57">
        <v>85.79</v>
      </c>
    </row>
    <row r="1331" spans="1:4" x14ac:dyDescent="0.25">
      <c r="A1331" s="45">
        <v>9064015</v>
      </c>
      <c r="B1331" s="55" t="s">
        <v>22405</v>
      </c>
      <c r="C1331" s="56" t="s">
        <v>96</v>
      </c>
      <c r="D1331" s="57">
        <v>38.57</v>
      </c>
    </row>
    <row r="1332" spans="1:4" x14ac:dyDescent="0.25">
      <c r="A1332" s="45">
        <v>9064016</v>
      </c>
      <c r="B1332" s="55" t="s">
        <v>22406</v>
      </c>
      <c r="C1332" s="56" t="s">
        <v>9</v>
      </c>
      <c r="D1332" s="57">
        <v>8.58</v>
      </c>
    </row>
    <row r="1333" spans="1:4" x14ac:dyDescent="0.25">
      <c r="A1333" s="45">
        <v>9064017</v>
      </c>
      <c r="B1333" s="55" t="s">
        <v>22407</v>
      </c>
      <c r="C1333" s="56" t="s">
        <v>96</v>
      </c>
      <c r="D1333" s="57">
        <v>86.25</v>
      </c>
    </row>
    <row r="1334" spans="1:4" x14ac:dyDescent="0.25">
      <c r="A1334" s="45">
        <v>9064018</v>
      </c>
      <c r="B1334" s="55" t="s">
        <v>22408</v>
      </c>
      <c r="C1334" s="56" t="s">
        <v>96</v>
      </c>
      <c r="D1334" s="57">
        <v>169.5</v>
      </c>
    </row>
    <row r="1335" spans="1:4" x14ac:dyDescent="0.25">
      <c r="A1335" s="45">
        <v>9064023</v>
      </c>
      <c r="B1335" s="55" t="s">
        <v>22409</v>
      </c>
      <c r="C1335" s="56" t="s">
        <v>96</v>
      </c>
      <c r="D1335" s="57">
        <v>28.6</v>
      </c>
    </row>
    <row r="1336" spans="1:4" x14ac:dyDescent="0.25">
      <c r="A1336" s="45">
        <v>9064024</v>
      </c>
      <c r="B1336" s="55" t="s">
        <v>22410</v>
      </c>
      <c r="C1336" s="56" t="s">
        <v>96</v>
      </c>
      <c r="D1336" s="57">
        <v>17.16</v>
      </c>
    </row>
    <row r="1337" spans="1:4" x14ac:dyDescent="0.25">
      <c r="A1337" s="45">
        <v>9070000</v>
      </c>
      <c r="B1337" s="55" t="s">
        <v>22411</v>
      </c>
      <c r="C1337" s="56" t="s">
        <v>21105</v>
      </c>
      <c r="D1337" s="57" t="s">
        <v>21105</v>
      </c>
    </row>
    <row r="1338" spans="1:4" ht="23.25" x14ac:dyDescent="0.25">
      <c r="A1338" s="45">
        <v>9070001</v>
      </c>
      <c r="B1338" s="55" t="s">
        <v>22412</v>
      </c>
      <c r="C1338" s="56" t="s">
        <v>96</v>
      </c>
      <c r="D1338" s="57">
        <v>431.26</v>
      </c>
    </row>
    <row r="1339" spans="1:4" ht="23.25" x14ac:dyDescent="0.25">
      <c r="A1339" s="45">
        <v>9070002</v>
      </c>
      <c r="B1339" s="55" t="s">
        <v>22413</v>
      </c>
      <c r="C1339" s="56" t="s">
        <v>96</v>
      </c>
      <c r="D1339" s="57">
        <v>593.86</v>
      </c>
    </row>
    <row r="1340" spans="1:4" x14ac:dyDescent="0.25">
      <c r="A1340" s="45">
        <v>9070003</v>
      </c>
      <c r="B1340" s="55" t="s">
        <v>22414</v>
      </c>
      <c r="C1340" s="56" t="s">
        <v>96</v>
      </c>
      <c r="D1340" s="57">
        <v>285.95999999999998</v>
      </c>
    </row>
    <row r="1341" spans="1:4" x14ac:dyDescent="0.25">
      <c r="A1341" s="45">
        <v>9070004</v>
      </c>
      <c r="B1341" s="55" t="s">
        <v>22415</v>
      </c>
      <c r="C1341" s="56" t="s">
        <v>96</v>
      </c>
      <c r="D1341" s="57">
        <v>22.88</v>
      </c>
    </row>
    <row r="1342" spans="1:4" x14ac:dyDescent="0.25">
      <c r="A1342" s="45">
        <v>9070005</v>
      </c>
      <c r="B1342" s="55" t="s">
        <v>22416</v>
      </c>
      <c r="C1342" s="56" t="s">
        <v>96</v>
      </c>
      <c r="D1342" s="57">
        <v>22.88</v>
      </c>
    </row>
    <row r="1343" spans="1:4" x14ac:dyDescent="0.25">
      <c r="A1343" s="45">
        <v>9070008</v>
      </c>
      <c r="B1343" s="55" t="s">
        <v>22417</v>
      </c>
      <c r="C1343" s="56" t="s">
        <v>96</v>
      </c>
      <c r="D1343" s="57">
        <v>28.6</v>
      </c>
    </row>
    <row r="1344" spans="1:4" x14ac:dyDescent="0.25">
      <c r="A1344" s="45">
        <v>9070009</v>
      </c>
      <c r="B1344" s="55" t="s">
        <v>22418</v>
      </c>
      <c r="C1344" s="56" t="s">
        <v>9</v>
      </c>
      <c r="D1344" s="57">
        <v>28.6</v>
      </c>
    </row>
    <row r="1345" spans="1:4" x14ac:dyDescent="0.25">
      <c r="A1345" s="45">
        <v>9070012</v>
      </c>
      <c r="B1345" s="55" t="s">
        <v>22419</v>
      </c>
      <c r="C1345" s="56" t="s">
        <v>9</v>
      </c>
      <c r="D1345" s="57">
        <v>17.16</v>
      </c>
    </row>
    <row r="1346" spans="1:4" x14ac:dyDescent="0.25">
      <c r="A1346" s="45">
        <v>9070013</v>
      </c>
      <c r="B1346" s="55" t="s">
        <v>22420</v>
      </c>
      <c r="C1346" s="56" t="s">
        <v>9</v>
      </c>
      <c r="D1346" s="57">
        <v>34.32</v>
      </c>
    </row>
    <row r="1347" spans="1:4" x14ac:dyDescent="0.25">
      <c r="A1347" s="45">
        <v>9070014</v>
      </c>
      <c r="B1347" s="55" t="s">
        <v>22421</v>
      </c>
      <c r="C1347" s="56" t="s">
        <v>9</v>
      </c>
      <c r="D1347" s="57">
        <v>2.86</v>
      </c>
    </row>
    <row r="1348" spans="1:4" x14ac:dyDescent="0.25">
      <c r="A1348" s="45">
        <v>9070015</v>
      </c>
      <c r="B1348" s="55" t="s">
        <v>22422</v>
      </c>
      <c r="C1348" s="56" t="s">
        <v>9</v>
      </c>
      <c r="D1348" s="57">
        <v>40.03</v>
      </c>
    </row>
    <row r="1349" spans="1:4" x14ac:dyDescent="0.25">
      <c r="A1349" s="45">
        <v>9070016</v>
      </c>
      <c r="B1349" s="55" t="s">
        <v>22423</v>
      </c>
      <c r="C1349" s="56" t="s">
        <v>9</v>
      </c>
      <c r="D1349" s="57">
        <v>1.72</v>
      </c>
    </row>
    <row r="1350" spans="1:4" x14ac:dyDescent="0.25">
      <c r="A1350" s="45">
        <v>9070017</v>
      </c>
      <c r="B1350" s="55" t="s">
        <v>22424</v>
      </c>
      <c r="C1350" s="56" t="s">
        <v>9</v>
      </c>
      <c r="D1350" s="57">
        <v>17.16</v>
      </c>
    </row>
    <row r="1351" spans="1:4" x14ac:dyDescent="0.25">
      <c r="A1351" s="45">
        <v>9070018</v>
      </c>
      <c r="B1351" s="55" t="s">
        <v>22425</v>
      </c>
      <c r="C1351" s="56" t="s">
        <v>96</v>
      </c>
      <c r="D1351" s="57">
        <v>22.88</v>
      </c>
    </row>
    <row r="1352" spans="1:4" x14ac:dyDescent="0.25">
      <c r="A1352" s="45">
        <v>9070020</v>
      </c>
      <c r="B1352" s="55" t="s">
        <v>22426</v>
      </c>
      <c r="C1352" s="56" t="s">
        <v>96</v>
      </c>
      <c r="D1352" s="57">
        <v>17.16</v>
      </c>
    </row>
    <row r="1353" spans="1:4" x14ac:dyDescent="0.25">
      <c r="A1353" s="45">
        <v>9071000</v>
      </c>
      <c r="B1353" s="55" t="s">
        <v>22427</v>
      </c>
      <c r="C1353" s="56" t="s">
        <v>21105</v>
      </c>
      <c r="D1353" s="57" t="s">
        <v>21105</v>
      </c>
    </row>
    <row r="1354" spans="1:4" x14ac:dyDescent="0.25">
      <c r="A1354" s="45">
        <v>9071010</v>
      </c>
      <c r="B1354" s="55" t="s">
        <v>22428</v>
      </c>
      <c r="C1354" s="56" t="s">
        <v>9</v>
      </c>
      <c r="D1354" s="57">
        <v>57.19</v>
      </c>
    </row>
    <row r="1355" spans="1:4" x14ac:dyDescent="0.25">
      <c r="A1355" s="45">
        <v>9071011</v>
      </c>
      <c r="B1355" s="55" t="s">
        <v>22429</v>
      </c>
      <c r="C1355" s="56" t="s">
        <v>96</v>
      </c>
      <c r="D1355" s="57">
        <v>14.3</v>
      </c>
    </row>
    <row r="1356" spans="1:4" x14ac:dyDescent="0.25">
      <c r="A1356" s="45">
        <v>9071015</v>
      </c>
      <c r="B1356" s="55" t="s">
        <v>22430</v>
      </c>
      <c r="C1356" s="56" t="s">
        <v>96</v>
      </c>
      <c r="D1356" s="57">
        <v>28.6</v>
      </c>
    </row>
    <row r="1357" spans="1:4" x14ac:dyDescent="0.25">
      <c r="A1357" s="45">
        <v>9071016</v>
      </c>
      <c r="B1357" s="55" t="s">
        <v>22431</v>
      </c>
      <c r="C1357" s="56" t="s">
        <v>96</v>
      </c>
      <c r="D1357" s="57">
        <v>45.75</v>
      </c>
    </row>
    <row r="1358" spans="1:4" x14ac:dyDescent="0.25">
      <c r="A1358" s="45">
        <v>9071017</v>
      </c>
      <c r="B1358" s="55" t="s">
        <v>22432</v>
      </c>
      <c r="C1358" s="56" t="s">
        <v>96</v>
      </c>
      <c r="D1358" s="57">
        <v>85.79</v>
      </c>
    </row>
    <row r="1359" spans="1:4" ht="23.25" x14ac:dyDescent="0.25">
      <c r="A1359" s="45">
        <v>9071025</v>
      </c>
      <c r="B1359" s="55" t="s">
        <v>22433</v>
      </c>
      <c r="C1359" s="56" t="s">
        <v>96</v>
      </c>
      <c r="D1359" s="57">
        <v>28.6</v>
      </c>
    </row>
    <row r="1360" spans="1:4" x14ac:dyDescent="0.25">
      <c r="A1360" s="45">
        <v>9071026</v>
      </c>
      <c r="B1360" s="55" t="s">
        <v>22434</v>
      </c>
      <c r="C1360" s="56" t="s">
        <v>19</v>
      </c>
      <c r="D1360" s="57">
        <v>347.06</v>
      </c>
    </row>
    <row r="1361" spans="1:4" ht="23.25" x14ac:dyDescent="0.25">
      <c r="A1361" s="45">
        <v>9071030</v>
      </c>
      <c r="B1361" s="55" t="s">
        <v>22435</v>
      </c>
      <c r="C1361" s="56" t="s">
        <v>96</v>
      </c>
      <c r="D1361" s="57">
        <v>14.3</v>
      </c>
    </row>
    <row r="1362" spans="1:4" x14ac:dyDescent="0.25">
      <c r="A1362" s="45">
        <v>9071032</v>
      </c>
      <c r="B1362" s="55" t="s">
        <v>22436</v>
      </c>
      <c r="C1362" s="56" t="s">
        <v>96</v>
      </c>
      <c r="D1362" s="57">
        <v>17.16</v>
      </c>
    </row>
    <row r="1363" spans="1:4" ht="23.25" x14ac:dyDescent="0.25">
      <c r="A1363" s="45">
        <v>9071034</v>
      </c>
      <c r="B1363" s="55" t="s">
        <v>22437</v>
      </c>
      <c r="C1363" s="56" t="s">
        <v>96</v>
      </c>
      <c r="D1363" s="57">
        <v>57.19</v>
      </c>
    </row>
    <row r="1364" spans="1:4" x14ac:dyDescent="0.25">
      <c r="A1364" s="45">
        <v>9071035</v>
      </c>
      <c r="B1364" s="55" t="s">
        <v>22438</v>
      </c>
      <c r="C1364" s="56" t="s">
        <v>96</v>
      </c>
      <c r="D1364" s="57">
        <v>660.04</v>
      </c>
    </row>
    <row r="1365" spans="1:4" ht="23.25" x14ac:dyDescent="0.25">
      <c r="A1365" s="45">
        <v>9071037</v>
      </c>
      <c r="B1365" s="55" t="s">
        <v>22439</v>
      </c>
      <c r="C1365" s="56" t="s">
        <v>96</v>
      </c>
      <c r="D1365" s="57">
        <v>40.03</v>
      </c>
    </row>
    <row r="1366" spans="1:4" ht="23.25" x14ac:dyDescent="0.25">
      <c r="A1366" s="45">
        <v>9071038</v>
      </c>
      <c r="B1366" s="55" t="s">
        <v>22440</v>
      </c>
      <c r="C1366" s="56" t="s">
        <v>96</v>
      </c>
      <c r="D1366" s="57">
        <v>57.19</v>
      </c>
    </row>
    <row r="1367" spans="1:4" x14ac:dyDescent="0.25">
      <c r="A1367" s="45">
        <v>9071039</v>
      </c>
      <c r="B1367" s="55" t="s">
        <v>22441</v>
      </c>
      <c r="C1367" s="56" t="s">
        <v>96</v>
      </c>
      <c r="D1367" s="57">
        <v>28.6</v>
      </c>
    </row>
    <row r="1368" spans="1:4" x14ac:dyDescent="0.25">
      <c r="A1368" s="45">
        <v>9071040</v>
      </c>
      <c r="B1368" s="55" t="s">
        <v>22442</v>
      </c>
      <c r="C1368" s="56" t="s">
        <v>96</v>
      </c>
      <c r="D1368" s="57">
        <v>28.6</v>
      </c>
    </row>
    <row r="1369" spans="1:4" x14ac:dyDescent="0.25">
      <c r="A1369" s="45">
        <v>9072000</v>
      </c>
      <c r="B1369" s="55" t="s">
        <v>22443</v>
      </c>
      <c r="C1369" s="56" t="s">
        <v>21105</v>
      </c>
      <c r="D1369" s="57" t="s">
        <v>21105</v>
      </c>
    </row>
    <row r="1370" spans="1:4" x14ac:dyDescent="0.25">
      <c r="A1370" s="45">
        <v>9072001</v>
      </c>
      <c r="B1370" s="55" t="s">
        <v>22444</v>
      </c>
      <c r="C1370" s="56" t="s">
        <v>96</v>
      </c>
      <c r="D1370" s="57">
        <v>17.16</v>
      </c>
    </row>
    <row r="1371" spans="1:4" x14ac:dyDescent="0.25">
      <c r="A1371" s="45">
        <v>9072002</v>
      </c>
      <c r="B1371" s="55" t="s">
        <v>22445</v>
      </c>
      <c r="C1371" s="56" t="s">
        <v>96</v>
      </c>
      <c r="D1371" s="57">
        <v>37.18</v>
      </c>
    </row>
    <row r="1372" spans="1:4" x14ac:dyDescent="0.25">
      <c r="A1372" s="45">
        <v>9072003</v>
      </c>
      <c r="B1372" s="55" t="s">
        <v>22446</v>
      </c>
      <c r="C1372" s="56" t="s">
        <v>96</v>
      </c>
      <c r="D1372" s="57">
        <v>2.41</v>
      </c>
    </row>
    <row r="1373" spans="1:4" x14ac:dyDescent="0.25">
      <c r="A1373" s="45">
        <v>9072004</v>
      </c>
      <c r="B1373" s="55" t="s">
        <v>22447</v>
      </c>
      <c r="C1373" s="56" t="s">
        <v>96</v>
      </c>
      <c r="D1373" s="57">
        <v>17.16</v>
      </c>
    </row>
    <row r="1374" spans="1:4" x14ac:dyDescent="0.25">
      <c r="A1374" s="45">
        <v>9072005</v>
      </c>
      <c r="B1374" s="55" t="s">
        <v>22448</v>
      </c>
      <c r="C1374" s="56" t="s">
        <v>96</v>
      </c>
      <c r="D1374" s="57">
        <v>2.41</v>
      </c>
    </row>
    <row r="1375" spans="1:4" x14ac:dyDescent="0.25">
      <c r="A1375" s="45">
        <v>9072011</v>
      </c>
      <c r="B1375" s="55" t="s">
        <v>22449</v>
      </c>
      <c r="C1375" s="56" t="s">
        <v>96</v>
      </c>
      <c r="D1375" s="57">
        <v>85.79</v>
      </c>
    </row>
    <row r="1376" spans="1:4" x14ac:dyDescent="0.25">
      <c r="A1376" s="45">
        <v>9072012</v>
      </c>
      <c r="B1376" s="55" t="s">
        <v>22450</v>
      </c>
      <c r="C1376" s="56" t="s">
        <v>96</v>
      </c>
      <c r="D1376" s="57">
        <v>228.77</v>
      </c>
    </row>
    <row r="1377" spans="1:4" x14ac:dyDescent="0.25">
      <c r="A1377" s="45">
        <v>9072013</v>
      </c>
      <c r="B1377" s="55" t="s">
        <v>22451</v>
      </c>
      <c r="C1377" s="56" t="s">
        <v>96</v>
      </c>
      <c r="D1377" s="57">
        <v>114.39</v>
      </c>
    </row>
    <row r="1378" spans="1:4" x14ac:dyDescent="0.25">
      <c r="A1378" s="45">
        <v>9072014</v>
      </c>
      <c r="B1378" s="55" t="s">
        <v>22452</v>
      </c>
      <c r="C1378" s="56" t="s">
        <v>96</v>
      </c>
      <c r="D1378" s="57">
        <v>57.19</v>
      </c>
    </row>
    <row r="1379" spans="1:4" x14ac:dyDescent="0.25">
      <c r="A1379" s="45">
        <v>9072018</v>
      </c>
      <c r="B1379" s="55" t="s">
        <v>22453</v>
      </c>
      <c r="C1379" s="56" t="s">
        <v>96</v>
      </c>
      <c r="D1379" s="57">
        <v>57.19</v>
      </c>
    </row>
    <row r="1380" spans="1:4" x14ac:dyDescent="0.25">
      <c r="A1380" s="45">
        <v>9072019</v>
      </c>
      <c r="B1380" s="55" t="s">
        <v>22454</v>
      </c>
      <c r="C1380" s="56" t="s">
        <v>96</v>
      </c>
      <c r="D1380" s="57">
        <v>45.75</v>
      </c>
    </row>
    <row r="1381" spans="1:4" x14ac:dyDescent="0.25">
      <c r="A1381" s="45">
        <v>9072025</v>
      </c>
      <c r="B1381" s="55" t="s">
        <v>22455</v>
      </c>
      <c r="C1381" s="56" t="s">
        <v>96</v>
      </c>
      <c r="D1381" s="57">
        <v>57.19</v>
      </c>
    </row>
    <row r="1382" spans="1:4" x14ac:dyDescent="0.25">
      <c r="A1382" s="45">
        <v>9072030</v>
      </c>
      <c r="B1382" s="55" t="s">
        <v>22456</v>
      </c>
      <c r="C1382" s="56" t="s">
        <v>96</v>
      </c>
      <c r="D1382" s="57">
        <v>12.01</v>
      </c>
    </row>
    <row r="1383" spans="1:4" x14ac:dyDescent="0.25">
      <c r="A1383" s="45">
        <v>9073000</v>
      </c>
      <c r="B1383" s="55" t="s">
        <v>22457</v>
      </c>
      <c r="C1383" s="56" t="s">
        <v>21105</v>
      </c>
      <c r="D1383" s="57" t="s">
        <v>21105</v>
      </c>
    </row>
    <row r="1384" spans="1:4" x14ac:dyDescent="0.25">
      <c r="A1384" s="45">
        <v>9073014</v>
      </c>
      <c r="B1384" s="55" t="s">
        <v>22458</v>
      </c>
      <c r="C1384" s="56" t="s">
        <v>9</v>
      </c>
      <c r="D1384" s="57">
        <v>28.6</v>
      </c>
    </row>
    <row r="1385" spans="1:4" x14ac:dyDescent="0.25">
      <c r="A1385" s="45">
        <v>9073015</v>
      </c>
      <c r="B1385" s="55" t="s">
        <v>22459</v>
      </c>
      <c r="C1385" s="56" t="s">
        <v>9</v>
      </c>
      <c r="D1385" s="57">
        <v>28.6</v>
      </c>
    </row>
    <row r="1386" spans="1:4" x14ac:dyDescent="0.25">
      <c r="A1386" s="45">
        <v>9073016</v>
      </c>
      <c r="B1386" s="55" t="s">
        <v>22460</v>
      </c>
      <c r="C1386" s="56" t="s">
        <v>96</v>
      </c>
      <c r="D1386" s="57">
        <v>17.16</v>
      </c>
    </row>
    <row r="1387" spans="1:4" x14ac:dyDescent="0.25">
      <c r="A1387" s="45">
        <v>9073060</v>
      </c>
      <c r="B1387" s="55" t="s">
        <v>22461</v>
      </c>
      <c r="C1387" s="56" t="s">
        <v>96</v>
      </c>
      <c r="D1387" s="57">
        <v>431.26</v>
      </c>
    </row>
    <row r="1388" spans="1:4" x14ac:dyDescent="0.25">
      <c r="A1388" s="45">
        <v>9073061</v>
      </c>
      <c r="B1388" s="55" t="s">
        <v>22462</v>
      </c>
      <c r="C1388" s="56" t="s">
        <v>96</v>
      </c>
      <c r="D1388" s="57">
        <v>593.86</v>
      </c>
    </row>
    <row r="1389" spans="1:4" x14ac:dyDescent="0.25">
      <c r="A1389" s="45">
        <v>9073062</v>
      </c>
      <c r="B1389" s="55" t="s">
        <v>22463</v>
      </c>
      <c r="C1389" s="56" t="s">
        <v>96</v>
      </c>
      <c r="D1389" s="57">
        <v>695.73</v>
      </c>
    </row>
    <row r="1390" spans="1:4" x14ac:dyDescent="0.25">
      <c r="A1390" s="45">
        <v>9074000</v>
      </c>
      <c r="B1390" s="55" t="s">
        <v>22464</v>
      </c>
      <c r="C1390" s="56" t="s">
        <v>21105</v>
      </c>
      <c r="D1390" s="57" t="s">
        <v>21105</v>
      </c>
    </row>
    <row r="1391" spans="1:4" x14ac:dyDescent="0.25">
      <c r="A1391" s="45">
        <v>9074001</v>
      </c>
      <c r="B1391" s="55" t="s">
        <v>22465</v>
      </c>
      <c r="C1391" s="56" t="s">
        <v>96</v>
      </c>
      <c r="D1391" s="57">
        <v>11.44</v>
      </c>
    </row>
    <row r="1392" spans="1:4" ht="23.25" x14ac:dyDescent="0.25">
      <c r="A1392" s="45">
        <v>9074002</v>
      </c>
      <c r="B1392" s="55" t="s">
        <v>22466</v>
      </c>
      <c r="C1392" s="56" t="s">
        <v>96</v>
      </c>
      <c r="D1392" s="57">
        <v>11.44</v>
      </c>
    </row>
    <row r="1393" spans="1:4" x14ac:dyDescent="0.25">
      <c r="A1393" s="45">
        <v>9074003</v>
      </c>
      <c r="B1393" s="55" t="s">
        <v>22467</v>
      </c>
      <c r="C1393" s="56" t="s">
        <v>96</v>
      </c>
      <c r="D1393" s="57">
        <v>37.18</v>
      </c>
    </row>
    <row r="1394" spans="1:4" x14ac:dyDescent="0.25">
      <c r="A1394" s="45">
        <v>9074004</v>
      </c>
      <c r="B1394" s="55" t="s">
        <v>22468</v>
      </c>
      <c r="C1394" s="56" t="s">
        <v>96</v>
      </c>
      <c r="D1394" s="57">
        <v>34.32</v>
      </c>
    </row>
    <row r="1395" spans="1:4" x14ac:dyDescent="0.25">
      <c r="A1395" s="45">
        <v>9074005</v>
      </c>
      <c r="B1395" s="55" t="s">
        <v>22469</v>
      </c>
      <c r="C1395" s="56" t="s">
        <v>96</v>
      </c>
      <c r="D1395" s="57">
        <v>162.59</v>
      </c>
    </row>
    <row r="1396" spans="1:4" x14ac:dyDescent="0.25">
      <c r="A1396" s="45">
        <v>9074006</v>
      </c>
      <c r="B1396" s="55" t="s">
        <v>22470</v>
      </c>
      <c r="C1396" s="56" t="s">
        <v>96</v>
      </c>
      <c r="D1396" s="57">
        <v>28.6</v>
      </c>
    </row>
    <row r="1397" spans="1:4" x14ac:dyDescent="0.25">
      <c r="A1397" s="45">
        <v>9074007</v>
      </c>
      <c r="B1397" s="55" t="s">
        <v>22471</v>
      </c>
      <c r="C1397" s="56" t="s">
        <v>96</v>
      </c>
      <c r="D1397" s="57">
        <v>28.6</v>
      </c>
    </row>
    <row r="1398" spans="1:4" x14ac:dyDescent="0.25">
      <c r="A1398" s="45">
        <v>9074008</v>
      </c>
      <c r="B1398" s="55" t="s">
        <v>22472</v>
      </c>
      <c r="C1398" s="56" t="s">
        <v>9</v>
      </c>
      <c r="D1398" s="57">
        <v>22.88</v>
      </c>
    </row>
    <row r="1399" spans="1:4" x14ac:dyDescent="0.25">
      <c r="A1399" s="45">
        <v>9074009</v>
      </c>
      <c r="B1399" s="55" t="s">
        <v>22473</v>
      </c>
      <c r="C1399" s="56" t="s">
        <v>96</v>
      </c>
      <c r="D1399" s="57">
        <v>11.44</v>
      </c>
    </row>
    <row r="1400" spans="1:4" x14ac:dyDescent="0.25">
      <c r="A1400" s="45">
        <v>9074010</v>
      </c>
      <c r="B1400" s="55" t="s">
        <v>22474</v>
      </c>
      <c r="C1400" s="56" t="s">
        <v>96</v>
      </c>
      <c r="D1400" s="57">
        <v>270.41000000000003</v>
      </c>
    </row>
    <row r="1401" spans="1:4" x14ac:dyDescent="0.25">
      <c r="A1401" s="45">
        <v>9074011</v>
      </c>
      <c r="B1401" s="55" t="s">
        <v>22475</v>
      </c>
      <c r="C1401" s="56" t="s">
        <v>96</v>
      </c>
      <c r="D1401" s="57">
        <v>97.21</v>
      </c>
    </row>
    <row r="1402" spans="1:4" ht="23.25" x14ac:dyDescent="0.25">
      <c r="A1402" s="45">
        <v>9074012</v>
      </c>
      <c r="B1402" s="55" t="s">
        <v>22476</v>
      </c>
      <c r="C1402" s="56" t="s">
        <v>96</v>
      </c>
      <c r="D1402" s="57">
        <v>510.58</v>
      </c>
    </row>
    <row r="1403" spans="1:4" x14ac:dyDescent="0.25">
      <c r="A1403" s="45">
        <v>9074013</v>
      </c>
      <c r="B1403" s="55" t="s">
        <v>22477</v>
      </c>
      <c r="C1403" s="56" t="s">
        <v>96</v>
      </c>
      <c r="D1403" s="57">
        <v>862.53</v>
      </c>
    </row>
    <row r="1404" spans="1:4" x14ac:dyDescent="0.25">
      <c r="A1404" s="45">
        <v>9074014</v>
      </c>
      <c r="B1404" s="55" t="s">
        <v>22478</v>
      </c>
      <c r="C1404" s="56" t="s">
        <v>96</v>
      </c>
      <c r="D1404" s="57">
        <v>80.95</v>
      </c>
    </row>
    <row r="1405" spans="1:4" x14ac:dyDescent="0.25">
      <c r="A1405" s="45">
        <v>9074015</v>
      </c>
      <c r="B1405" s="55" t="s">
        <v>22479</v>
      </c>
      <c r="C1405" s="56" t="s">
        <v>96</v>
      </c>
      <c r="D1405" s="57">
        <v>162.59</v>
      </c>
    </row>
    <row r="1406" spans="1:4" x14ac:dyDescent="0.25">
      <c r="A1406" s="45">
        <v>9074016</v>
      </c>
      <c r="B1406" s="55" t="s">
        <v>22480</v>
      </c>
      <c r="C1406" s="56" t="s">
        <v>9</v>
      </c>
      <c r="D1406" s="57">
        <v>17.16</v>
      </c>
    </row>
    <row r="1407" spans="1:4" x14ac:dyDescent="0.25">
      <c r="A1407" s="45">
        <v>9074017</v>
      </c>
      <c r="B1407" s="55" t="s">
        <v>22481</v>
      </c>
      <c r="C1407" s="56" t="s">
        <v>96</v>
      </c>
      <c r="D1407" s="57">
        <v>277.19</v>
      </c>
    </row>
    <row r="1408" spans="1:4" x14ac:dyDescent="0.25">
      <c r="A1408" s="45">
        <v>9074018</v>
      </c>
      <c r="B1408" s="55" t="s">
        <v>22482</v>
      </c>
      <c r="C1408" s="56" t="s">
        <v>96</v>
      </c>
      <c r="D1408" s="57">
        <v>339</v>
      </c>
    </row>
    <row r="1409" spans="1:4" x14ac:dyDescent="0.25">
      <c r="A1409" s="45">
        <v>9074023</v>
      </c>
      <c r="B1409" s="55" t="s">
        <v>22483</v>
      </c>
      <c r="C1409" s="56" t="s">
        <v>96</v>
      </c>
      <c r="D1409" s="57">
        <v>28.6</v>
      </c>
    </row>
    <row r="1410" spans="1:4" x14ac:dyDescent="0.25">
      <c r="A1410" s="45">
        <v>9074024</v>
      </c>
      <c r="B1410" s="55" t="s">
        <v>22484</v>
      </c>
      <c r="C1410" s="56" t="s">
        <v>96</v>
      </c>
      <c r="D1410" s="57">
        <v>17.16</v>
      </c>
    </row>
    <row r="1411" spans="1:4" x14ac:dyDescent="0.25">
      <c r="A1411" s="45">
        <v>9080000</v>
      </c>
      <c r="B1411" s="55" t="s">
        <v>22485</v>
      </c>
      <c r="C1411" s="56" t="s">
        <v>21105</v>
      </c>
      <c r="D1411" s="57" t="s">
        <v>21105</v>
      </c>
    </row>
    <row r="1412" spans="1:4" x14ac:dyDescent="0.25">
      <c r="A1412" s="45">
        <v>9080003</v>
      </c>
      <c r="B1412" s="55" t="s">
        <v>22486</v>
      </c>
      <c r="C1412" s="56" t="s">
        <v>96</v>
      </c>
      <c r="D1412" s="57">
        <v>1430.31</v>
      </c>
    </row>
    <row r="1413" spans="1:4" x14ac:dyDescent="0.25">
      <c r="A1413" s="45">
        <v>9080004</v>
      </c>
      <c r="B1413" s="55" t="s">
        <v>22487</v>
      </c>
      <c r="C1413" s="56" t="s">
        <v>96</v>
      </c>
      <c r="D1413" s="57">
        <v>1533.87</v>
      </c>
    </row>
    <row r="1414" spans="1:4" ht="23.25" x14ac:dyDescent="0.25">
      <c r="A1414" s="45">
        <v>9080011</v>
      </c>
      <c r="B1414" s="55" t="s">
        <v>22488</v>
      </c>
      <c r="C1414" s="56" t="s">
        <v>96</v>
      </c>
      <c r="D1414" s="57">
        <v>14155.4</v>
      </c>
    </row>
    <row r="1415" spans="1:4" x14ac:dyDescent="0.25">
      <c r="A1415" s="45">
        <v>9080018</v>
      </c>
      <c r="B1415" s="55" t="s">
        <v>22489</v>
      </c>
      <c r="C1415" s="56" t="s">
        <v>96</v>
      </c>
      <c r="D1415" s="57">
        <v>20.81</v>
      </c>
    </row>
    <row r="1416" spans="1:4" x14ac:dyDescent="0.25">
      <c r="A1416" s="45">
        <v>9080019</v>
      </c>
      <c r="B1416" s="55" t="s">
        <v>22490</v>
      </c>
      <c r="C1416" s="56" t="s">
        <v>96</v>
      </c>
      <c r="D1416" s="57">
        <v>25.34</v>
      </c>
    </row>
    <row r="1417" spans="1:4" x14ac:dyDescent="0.25">
      <c r="A1417" s="45">
        <v>9080020</v>
      </c>
      <c r="B1417" s="55" t="s">
        <v>22491</v>
      </c>
      <c r="C1417" s="56" t="s">
        <v>96</v>
      </c>
      <c r="D1417" s="57">
        <v>27.17</v>
      </c>
    </row>
    <row r="1418" spans="1:4" x14ac:dyDescent="0.25">
      <c r="A1418" s="45">
        <v>9080021</v>
      </c>
      <c r="B1418" s="55" t="s">
        <v>22492</v>
      </c>
      <c r="C1418" s="56" t="s">
        <v>96</v>
      </c>
      <c r="D1418" s="57">
        <v>26.79</v>
      </c>
    </row>
    <row r="1419" spans="1:4" x14ac:dyDescent="0.25">
      <c r="A1419" s="45">
        <v>9080022</v>
      </c>
      <c r="B1419" s="55" t="s">
        <v>22493</v>
      </c>
      <c r="C1419" s="56" t="s">
        <v>96</v>
      </c>
      <c r="D1419" s="57">
        <v>27.45</v>
      </c>
    </row>
    <row r="1420" spans="1:4" x14ac:dyDescent="0.25">
      <c r="A1420" s="45">
        <v>9080023</v>
      </c>
      <c r="B1420" s="55" t="s">
        <v>22494</v>
      </c>
      <c r="C1420" s="56" t="s">
        <v>96</v>
      </c>
      <c r="D1420" s="57">
        <v>38.700000000000003</v>
      </c>
    </row>
    <row r="1421" spans="1:4" x14ac:dyDescent="0.25">
      <c r="A1421" s="45">
        <v>9080024</v>
      </c>
      <c r="B1421" s="55" t="s">
        <v>22495</v>
      </c>
      <c r="C1421" s="56" t="s">
        <v>96</v>
      </c>
      <c r="D1421" s="57">
        <v>38.840000000000003</v>
      </c>
    </row>
    <row r="1422" spans="1:4" x14ac:dyDescent="0.25">
      <c r="A1422" s="45">
        <v>9080025</v>
      </c>
      <c r="B1422" s="55" t="s">
        <v>22496</v>
      </c>
      <c r="C1422" s="56" t="s">
        <v>96</v>
      </c>
      <c r="D1422" s="57">
        <v>45.69</v>
      </c>
    </row>
    <row r="1423" spans="1:4" x14ac:dyDescent="0.25">
      <c r="A1423" s="45">
        <v>9080026</v>
      </c>
      <c r="B1423" s="55" t="s">
        <v>22497</v>
      </c>
      <c r="C1423" s="56" t="s">
        <v>96</v>
      </c>
      <c r="D1423" s="57">
        <v>60.77</v>
      </c>
    </row>
    <row r="1424" spans="1:4" x14ac:dyDescent="0.25">
      <c r="A1424" s="45">
        <v>9080027</v>
      </c>
      <c r="B1424" s="55" t="s">
        <v>22498</v>
      </c>
      <c r="C1424" s="56" t="s">
        <v>96</v>
      </c>
      <c r="D1424" s="57">
        <v>61.71</v>
      </c>
    </row>
    <row r="1425" spans="1:4" x14ac:dyDescent="0.25">
      <c r="A1425" s="45">
        <v>9080028</v>
      </c>
      <c r="B1425" s="55" t="s">
        <v>22499</v>
      </c>
      <c r="C1425" s="56" t="s">
        <v>96</v>
      </c>
      <c r="D1425" s="57">
        <v>71.260000000000005</v>
      </c>
    </row>
    <row r="1426" spans="1:4" x14ac:dyDescent="0.25">
      <c r="A1426" s="45">
        <v>9080029</v>
      </c>
      <c r="B1426" s="55" t="s">
        <v>22500</v>
      </c>
      <c r="C1426" s="56" t="s">
        <v>96</v>
      </c>
      <c r="D1426" s="57">
        <v>74.89</v>
      </c>
    </row>
    <row r="1427" spans="1:4" x14ac:dyDescent="0.25">
      <c r="A1427" s="45">
        <v>9080030</v>
      </c>
      <c r="B1427" s="55" t="s">
        <v>22501</v>
      </c>
      <c r="C1427" s="56" t="s">
        <v>96</v>
      </c>
      <c r="D1427" s="57">
        <v>91.69</v>
      </c>
    </row>
    <row r="1428" spans="1:4" x14ac:dyDescent="0.25">
      <c r="A1428" s="45">
        <v>9082000</v>
      </c>
      <c r="B1428" s="55" t="s">
        <v>22502</v>
      </c>
      <c r="C1428" s="56" t="s">
        <v>21105</v>
      </c>
      <c r="D1428" s="57" t="s">
        <v>21105</v>
      </c>
    </row>
    <row r="1429" spans="1:4" x14ac:dyDescent="0.25">
      <c r="A1429" s="45">
        <v>9082001</v>
      </c>
      <c r="B1429" s="55" t="s">
        <v>22503</v>
      </c>
      <c r="C1429" s="56" t="s">
        <v>96</v>
      </c>
      <c r="D1429" s="57">
        <v>19.62</v>
      </c>
    </row>
    <row r="1430" spans="1:4" x14ac:dyDescent="0.25">
      <c r="A1430" s="45">
        <v>9082002</v>
      </c>
      <c r="B1430" s="55" t="s">
        <v>22504</v>
      </c>
      <c r="C1430" s="56" t="s">
        <v>96</v>
      </c>
      <c r="D1430" s="57">
        <v>36.69</v>
      </c>
    </row>
    <row r="1431" spans="1:4" x14ac:dyDescent="0.25">
      <c r="A1431" s="45">
        <v>9082003</v>
      </c>
      <c r="B1431" s="55" t="s">
        <v>22505</v>
      </c>
      <c r="C1431" s="56" t="s">
        <v>96</v>
      </c>
      <c r="D1431" s="57">
        <v>42.68</v>
      </c>
    </row>
    <row r="1432" spans="1:4" x14ac:dyDescent="0.25">
      <c r="A1432" s="45">
        <v>9082004</v>
      </c>
      <c r="B1432" s="55" t="s">
        <v>22506</v>
      </c>
      <c r="C1432" s="56" t="s">
        <v>96</v>
      </c>
      <c r="D1432" s="57">
        <v>48.41</v>
      </c>
    </row>
    <row r="1433" spans="1:4" x14ac:dyDescent="0.25">
      <c r="A1433" s="45">
        <v>9082005</v>
      </c>
      <c r="B1433" s="55" t="s">
        <v>22507</v>
      </c>
      <c r="C1433" s="56" t="s">
        <v>96</v>
      </c>
      <c r="D1433" s="57">
        <v>21.53</v>
      </c>
    </row>
    <row r="1434" spans="1:4" x14ac:dyDescent="0.25">
      <c r="A1434" s="45">
        <v>9082006</v>
      </c>
      <c r="B1434" s="55" t="s">
        <v>22508</v>
      </c>
      <c r="C1434" s="56" t="s">
        <v>96</v>
      </c>
      <c r="D1434" s="57">
        <v>4.68</v>
      </c>
    </row>
    <row r="1435" spans="1:4" x14ac:dyDescent="0.25">
      <c r="A1435" s="45">
        <v>9082007</v>
      </c>
      <c r="B1435" s="55" t="s">
        <v>22509</v>
      </c>
      <c r="C1435" s="56" t="s">
        <v>96</v>
      </c>
      <c r="D1435" s="57">
        <v>6.59</v>
      </c>
    </row>
    <row r="1436" spans="1:4" x14ac:dyDescent="0.25">
      <c r="A1436" s="45">
        <v>9082008</v>
      </c>
      <c r="B1436" s="55" t="s">
        <v>22510</v>
      </c>
      <c r="C1436" s="56" t="s">
        <v>96</v>
      </c>
      <c r="D1436" s="57">
        <v>12.09</v>
      </c>
    </row>
    <row r="1437" spans="1:4" x14ac:dyDescent="0.25">
      <c r="A1437" s="45">
        <v>9082010</v>
      </c>
      <c r="B1437" s="55" t="s">
        <v>22511</v>
      </c>
      <c r="C1437" s="56" t="s">
        <v>96</v>
      </c>
      <c r="D1437" s="57">
        <v>22.68</v>
      </c>
    </row>
    <row r="1438" spans="1:4" x14ac:dyDescent="0.25">
      <c r="A1438" s="45">
        <v>9082012</v>
      </c>
      <c r="B1438" s="55" t="s">
        <v>22512</v>
      </c>
      <c r="C1438" s="56" t="s">
        <v>96</v>
      </c>
      <c r="D1438" s="57">
        <v>61.56</v>
      </c>
    </row>
    <row r="1439" spans="1:4" x14ac:dyDescent="0.25">
      <c r="A1439" s="45">
        <v>9082013</v>
      </c>
      <c r="B1439" s="55" t="s">
        <v>22513</v>
      </c>
      <c r="C1439" s="56" t="s">
        <v>96</v>
      </c>
      <c r="D1439" s="57">
        <v>135.83000000000001</v>
      </c>
    </row>
    <row r="1440" spans="1:4" x14ac:dyDescent="0.25">
      <c r="A1440" s="45">
        <v>9082014</v>
      </c>
      <c r="B1440" s="55" t="s">
        <v>22514</v>
      </c>
      <c r="C1440" s="56" t="s">
        <v>96</v>
      </c>
      <c r="D1440" s="57">
        <v>143.31</v>
      </c>
    </row>
    <row r="1441" spans="1:4" x14ac:dyDescent="0.25">
      <c r="A1441" s="45">
        <v>9082015</v>
      </c>
      <c r="B1441" s="55" t="s">
        <v>22515</v>
      </c>
      <c r="C1441" s="56" t="s">
        <v>96</v>
      </c>
      <c r="D1441" s="57">
        <v>444.3</v>
      </c>
    </row>
    <row r="1442" spans="1:4" x14ac:dyDescent="0.25">
      <c r="A1442" s="45">
        <v>9082016</v>
      </c>
      <c r="B1442" s="55" t="s">
        <v>22516</v>
      </c>
      <c r="C1442" s="56" t="s">
        <v>96</v>
      </c>
      <c r="D1442" s="57">
        <v>25.8</v>
      </c>
    </row>
    <row r="1443" spans="1:4" x14ac:dyDescent="0.25">
      <c r="A1443" s="45">
        <v>9082017</v>
      </c>
      <c r="B1443" s="55" t="s">
        <v>22517</v>
      </c>
      <c r="C1443" s="56" t="s">
        <v>96</v>
      </c>
      <c r="D1443" s="57">
        <v>122.78</v>
      </c>
    </row>
    <row r="1444" spans="1:4" x14ac:dyDescent="0.25">
      <c r="A1444" s="45">
        <v>9082018</v>
      </c>
      <c r="B1444" s="55" t="s">
        <v>22518</v>
      </c>
      <c r="C1444" s="56" t="s">
        <v>96</v>
      </c>
      <c r="D1444" s="57">
        <v>22.68</v>
      </c>
    </row>
    <row r="1445" spans="1:4" ht="23.25" x14ac:dyDescent="0.25">
      <c r="A1445" s="45">
        <v>9082022</v>
      </c>
      <c r="B1445" s="55" t="s">
        <v>22519</v>
      </c>
      <c r="C1445" s="56" t="s">
        <v>96</v>
      </c>
      <c r="D1445" s="57">
        <v>22.98</v>
      </c>
    </row>
    <row r="1446" spans="1:4" x14ac:dyDescent="0.25">
      <c r="A1446" s="45">
        <v>9082025</v>
      </c>
      <c r="B1446" s="55" t="s">
        <v>22520</v>
      </c>
      <c r="C1446" s="56" t="s">
        <v>96</v>
      </c>
      <c r="D1446" s="57">
        <v>41.84</v>
      </c>
    </row>
    <row r="1447" spans="1:4" ht="23.25" x14ac:dyDescent="0.25">
      <c r="A1447" s="45">
        <v>9082034</v>
      </c>
      <c r="B1447" s="55" t="s">
        <v>22521</v>
      </c>
      <c r="C1447" s="56" t="s">
        <v>96</v>
      </c>
      <c r="D1447" s="57">
        <v>135.19999999999999</v>
      </c>
    </row>
    <row r="1448" spans="1:4" x14ac:dyDescent="0.25">
      <c r="A1448" s="45">
        <v>9082044</v>
      </c>
      <c r="B1448" s="55" t="s">
        <v>22522</v>
      </c>
      <c r="C1448" s="56" t="s">
        <v>96</v>
      </c>
      <c r="D1448" s="57">
        <v>133.86000000000001</v>
      </c>
    </row>
    <row r="1449" spans="1:4" x14ac:dyDescent="0.25">
      <c r="A1449" s="45">
        <v>9082045</v>
      </c>
      <c r="B1449" s="55" t="s">
        <v>22523</v>
      </c>
      <c r="C1449" s="56" t="s">
        <v>96</v>
      </c>
      <c r="D1449" s="57">
        <v>153.52000000000001</v>
      </c>
    </row>
    <row r="1450" spans="1:4" x14ac:dyDescent="0.25">
      <c r="A1450" s="45">
        <v>9082046</v>
      </c>
      <c r="B1450" s="55" t="s">
        <v>22524</v>
      </c>
      <c r="C1450" s="56" t="s">
        <v>96</v>
      </c>
      <c r="D1450" s="57">
        <v>198.72</v>
      </c>
    </row>
    <row r="1451" spans="1:4" x14ac:dyDescent="0.25">
      <c r="A1451" s="45">
        <v>9082047</v>
      </c>
      <c r="B1451" s="55" t="s">
        <v>22525</v>
      </c>
      <c r="C1451" s="56" t="s">
        <v>96</v>
      </c>
      <c r="D1451" s="57">
        <v>226.88</v>
      </c>
    </row>
    <row r="1452" spans="1:4" ht="23.25" x14ac:dyDescent="0.25">
      <c r="A1452" s="45">
        <v>9082048</v>
      </c>
      <c r="B1452" s="55" t="s">
        <v>22526</v>
      </c>
      <c r="C1452" s="56" t="s">
        <v>96</v>
      </c>
      <c r="D1452" s="57">
        <v>21843.61</v>
      </c>
    </row>
    <row r="1453" spans="1:4" ht="23.25" x14ac:dyDescent="0.25">
      <c r="A1453" s="45">
        <v>9082049</v>
      </c>
      <c r="B1453" s="55" t="s">
        <v>22527</v>
      </c>
      <c r="C1453" s="56" t="s">
        <v>96</v>
      </c>
      <c r="D1453" s="57">
        <v>12141.43</v>
      </c>
    </row>
    <row r="1454" spans="1:4" x14ac:dyDescent="0.25">
      <c r="A1454" s="45">
        <v>9082055</v>
      </c>
      <c r="B1454" s="55" t="s">
        <v>22528</v>
      </c>
      <c r="C1454" s="56" t="s">
        <v>96</v>
      </c>
      <c r="D1454" s="57">
        <v>14.06</v>
      </c>
    </row>
    <row r="1455" spans="1:4" x14ac:dyDescent="0.25">
      <c r="A1455" s="45">
        <v>9082060</v>
      </c>
      <c r="B1455" s="55" t="s">
        <v>22529</v>
      </c>
      <c r="C1455" s="56" t="s">
        <v>96</v>
      </c>
      <c r="D1455" s="57">
        <v>61.95</v>
      </c>
    </row>
    <row r="1456" spans="1:4" x14ac:dyDescent="0.25">
      <c r="A1456" s="45">
        <v>9082066</v>
      </c>
      <c r="B1456" s="55" t="s">
        <v>22530</v>
      </c>
      <c r="C1456" s="56" t="s">
        <v>96</v>
      </c>
      <c r="D1456" s="57">
        <v>72.489999999999995</v>
      </c>
    </row>
    <row r="1457" spans="1:4" x14ac:dyDescent="0.25">
      <c r="A1457" s="45">
        <v>9082067</v>
      </c>
      <c r="B1457" s="55" t="s">
        <v>22531</v>
      </c>
      <c r="C1457" s="56" t="s">
        <v>96</v>
      </c>
      <c r="D1457" s="57">
        <v>67.97</v>
      </c>
    </row>
    <row r="1458" spans="1:4" x14ac:dyDescent="0.25">
      <c r="A1458" s="45">
        <v>9082068</v>
      </c>
      <c r="B1458" s="55" t="s">
        <v>22532</v>
      </c>
      <c r="C1458" s="56" t="s">
        <v>96</v>
      </c>
      <c r="D1458" s="57">
        <v>104.06</v>
      </c>
    </row>
    <row r="1459" spans="1:4" x14ac:dyDescent="0.25">
      <c r="A1459" s="45">
        <v>9082069</v>
      </c>
      <c r="B1459" s="55" t="s">
        <v>22533</v>
      </c>
      <c r="C1459" s="56" t="s">
        <v>96</v>
      </c>
      <c r="D1459" s="57">
        <v>100.9</v>
      </c>
    </row>
    <row r="1460" spans="1:4" x14ac:dyDescent="0.25">
      <c r="A1460" s="45">
        <v>9082075</v>
      </c>
      <c r="B1460" s="55" t="s">
        <v>22534</v>
      </c>
      <c r="C1460" s="56" t="s">
        <v>96</v>
      </c>
      <c r="D1460" s="57">
        <v>27.89</v>
      </c>
    </row>
    <row r="1461" spans="1:4" x14ac:dyDescent="0.25">
      <c r="A1461" s="45">
        <v>9082077</v>
      </c>
      <c r="B1461" s="55" t="s">
        <v>22535</v>
      </c>
      <c r="C1461" s="56" t="s">
        <v>96</v>
      </c>
      <c r="D1461" s="57">
        <v>97.67</v>
      </c>
    </row>
    <row r="1462" spans="1:4" x14ac:dyDescent="0.25">
      <c r="A1462" s="45">
        <v>9082078</v>
      </c>
      <c r="B1462" s="55" t="s">
        <v>22536</v>
      </c>
      <c r="C1462" s="56" t="s">
        <v>96</v>
      </c>
      <c r="D1462" s="57">
        <v>71.349999999999994</v>
      </c>
    </row>
    <row r="1463" spans="1:4" x14ac:dyDescent="0.25">
      <c r="A1463" s="45">
        <v>9082079</v>
      </c>
      <c r="B1463" s="55" t="s">
        <v>22537</v>
      </c>
      <c r="C1463" s="56" t="s">
        <v>96</v>
      </c>
      <c r="D1463" s="57">
        <v>105.27</v>
      </c>
    </row>
    <row r="1464" spans="1:4" x14ac:dyDescent="0.25">
      <c r="A1464" s="45">
        <v>9082080</v>
      </c>
      <c r="B1464" s="55" t="s">
        <v>22538</v>
      </c>
      <c r="C1464" s="56" t="s">
        <v>96</v>
      </c>
      <c r="D1464" s="57">
        <v>15.17</v>
      </c>
    </row>
    <row r="1465" spans="1:4" x14ac:dyDescent="0.25">
      <c r="A1465" s="45">
        <v>9082081</v>
      </c>
      <c r="B1465" s="55" t="s">
        <v>22539</v>
      </c>
      <c r="C1465" s="56" t="s">
        <v>96</v>
      </c>
      <c r="D1465" s="57">
        <v>23.48</v>
      </c>
    </row>
    <row r="1466" spans="1:4" x14ac:dyDescent="0.25">
      <c r="A1466" s="45">
        <v>9082083</v>
      </c>
      <c r="B1466" s="55" t="s">
        <v>22540</v>
      </c>
      <c r="C1466" s="56" t="s">
        <v>96</v>
      </c>
      <c r="D1466" s="57">
        <v>16</v>
      </c>
    </row>
    <row r="1467" spans="1:4" ht="23.25" x14ac:dyDescent="0.25">
      <c r="A1467" s="45">
        <v>9082084</v>
      </c>
      <c r="B1467" s="55" t="s">
        <v>22541</v>
      </c>
      <c r="C1467" s="56" t="s">
        <v>96</v>
      </c>
      <c r="D1467" s="57">
        <v>1088.9000000000001</v>
      </c>
    </row>
    <row r="1468" spans="1:4" x14ac:dyDescent="0.25">
      <c r="A1468" s="45">
        <v>9082085</v>
      </c>
      <c r="B1468" s="55" t="s">
        <v>22542</v>
      </c>
      <c r="C1468" s="56" t="s">
        <v>96</v>
      </c>
      <c r="D1468" s="57">
        <v>148.32</v>
      </c>
    </row>
    <row r="1469" spans="1:4" x14ac:dyDescent="0.25">
      <c r="A1469" s="45">
        <v>9082086</v>
      </c>
      <c r="B1469" s="55" t="s">
        <v>22543</v>
      </c>
      <c r="C1469" s="56" t="s">
        <v>96</v>
      </c>
      <c r="D1469" s="57">
        <v>206.76</v>
      </c>
    </row>
    <row r="1470" spans="1:4" x14ac:dyDescent="0.25">
      <c r="A1470" s="45">
        <v>9082091</v>
      </c>
      <c r="B1470" s="55" t="s">
        <v>22544</v>
      </c>
      <c r="C1470" s="56" t="s">
        <v>96</v>
      </c>
      <c r="D1470" s="57">
        <v>197.97</v>
      </c>
    </row>
    <row r="1471" spans="1:4" x14ac:dyDescent="0.25">
      <c r="A1471" s="45">
        <v>9082092</v>
      </c>
      <c r="B1471" s="55" t="s">
        <v>22545</v>
      </c>
      <c r="C1471" s="56" t="s">
        <v>96</v>
      </c>
      <c r="D1471" s="57">
        <v>232.75</v>
      </c>
    </row>
    <row r="1472" spans="1:4" x14ac:dyDescent="0.25">
      <c r="A1472" s="45">
        <v>9082093</v>
      </c>
      <c r="B1472" s="55" t="s">
        <v>22546</v>
      </c>
      <c r="C1472" s="56" t="s">
        <v>96</v>
      </c>
      <c r="D1472" s="57">
        <v>571.95000000000005</v>
      </c>
    </row>
    <row r="1473" spans="1:4" x14ac:dyDescent="0.25">
      <c r="A1473" s="45">
        <v>9082094</v>
      </c>
      <c r="B1473" s="55" t="s">
        <v>22547</v>
      </c>
      <c r="C1473" s="56" t="s">
        <v>96</v>
      </c>
      <c r="D1473" s="57">
        <v>28.38</v>
      </c>
    </row>
    <row r="1474" spans="1:4" x14ac:dyDescent="0.25">
      <c r="A1474" s="45">
        <v>9082095</v>
      </c>
      <c r="B1474" s="55" t="s">
        <v>22548</v>
      </c>
      <c r="C1474" s="56" t="s">
        <v>96</v>
      </c>
      <c r="D1474" s="57">
        <v>12.11</v>
      </c>
    </row>
    <row r="1475" spans="1:4" x14ac:dyDescent="0.25">
      <c r="A1475" s="45">
        <v>9082096</v>
      </c>
      <c r="B1475" s="55" t="s">
        <v>22549</v>
      </c>
      <c r="C1475" s="56" t="s">
        <v>96</v>
      </c>
      <c r="D1475" s="57">
        <v>297.3</v>
      </c>
    </row>
    <row r="1476" spans="1:4" x14ac:dyDescent="0.25">
      <c r="A1476" s="45">
        <v>9082097</v>
      </c>
      <c r="B1476" s="55" t="s">
        <v>22550</v>
      </c>
      <c r="C1476" s="56" t="s">
        <v>96</v>
      </c>
      <c r="D1476" s="57">
        <v>64.37</v>
      </c>
    </row>
    <row r="1477" spans="1:4" x14ac:dyDescent="0.25">
      <c r="A1477" s="45">
        <v>9083000</v>
      </c>
      <c r="B1477" s="55" t="s">
        <v>22551</v>
      </c>
      <c r="C1477" s="56" t="s">
        <v>21105</v>
      </c>
      <c r="D1477" s="57" t="s">
        <v>21105</v>
      </c>
    </row>
    <row r="1478" spans="1:4" x14ac:dyDescent="0.25">
      <c r="A1478" s="45">
        <v>9083020</v>
      </c>
      <c r="B1478" s="55" t="s">
        <v>22552</v>
      </c>
      <c r="C1478" s="56" t="s">
        <v>9</v>
      </c>
      <c r="D1478" s="57">
        <v>3.35</v>
      </c>
    </row>
    <row r="1479" spans="1:4" x14ac:dyDescent="0.25">
      <c r="A1479" s="45">
        <v>9083021</v>
      </c>
      <c r="B1479" s="55" t="s">
        <v>22553</v>
      </c>
      <c r="C1479" s="56" t="s">
        <v>96</v>
      </c>
      <c r="D1479" s="57">
        <v>61.01</v>
      </c>
    </row>
    <row r="1480" spans="1:4" x14ac:dyDescent="0.25">
      <c r="A1480" s="45">
        <v>9083051</v>
      </c>
      <c r="B1480" s="55" t="s">
        <v>22554</v>
      </c>
      <c r="C1480" s="56" t="s">
        <v>96</v>
      </c>
      <c r="D1480" s="57">
        <v>126.95</v>
      </c>
    </row>
    <row r="1481" spans="1:4" x14ac:dyDescent="0.25">
      <c r="A1481" s="45">
        <v>9083055</v>
      </c>
      <c r="B1481" s="55" t="s">
        <v>22555</v>
      </c>
      <c r="C1481" s="56" t="s">
        <v>96</v>
      </c>
      <c r="D1481" s="57">
        <v>254.95</v>
      </c>
    </row>
    <row r="1482" spans="1:4" ht="23.25" x14ac:dyDescent="0.25">
      <c r="A1482" s="45">
        <v>9083056</v>
      </c>
      <c r="B1482" s="55" t="s">
        <v>22556</v>
      </c>
      <c r="C1482" s="56" t="s">
        <v>96</v>
      </c>
      <c r="D1482" s="57">
        <v>29.56</v>
      </c>
    </row>
    <row r="1483" spans="1:4" x14ac:dyDescent="0.25">
      <c r="A1483" s="45">
        <v>9083057</v>
      </c>
      <c r="B1483" s="55" t="s">
        <v>22557</v>
      </c>
      <c r="C1483" s="56" t="s">
        <v>96</v>
      </c>
      <c r="D1483" s="57">
        <v>39.14</v>
      </c>
    </row>
    <row r="1484" spans="1:4" x14ac:dyDescent="0.25">
      <c r="A1484" s="45">
        <v>9083058</v>
      </c>
      <c r="B1484" s="55" t="s">
        <v>22558</v>
      </c>
      <c r="C1484" s="56" t="s">
        <v>96</v>
      </c>
      <c r="D1484" s="57">
        <v>71.069999999999993</v>
      </c>
    </row>
    <row r="1485" spans="1:4" x14ac:dyDescent="0.25">
      <c r="A1485" s="45">
        <v>9083062</v>
      </c>
      <c r="B1485" s="55" t="s">
        <v>22559</v>
      </c>
      <c r="C1485" s="56" t="s">
        <v>96</v>
      </c>
      <c r="D1485" s="57">
        <v>347.32</v>
      </c>
    </row>
    <row r="1486" spans="1:4" x14ac:dyDescent="0.25">
      <c r="A1486" s="45">
        <v>9083063</v>
      </c>
      <c r="B1486" s="55" t="s">
        <v>22560</v>
      </c>
      <c r="C1486" s="56" t="s">
        <v>96</v>
      </c>
      <c r="D1486" s="57">
        <v>160.96</v>
      </c>
    </row>
    <row r="1487" spans="1:4" x14ac:dyDescent="0.25">
      <c r="A1487" s="45">
        <v>9083065</v>
      </c>
      <c r="B1487" s="55" t="s">
        <v>22561</v>
      </c>
      <c r="C1487" s="56" t="s">
        <v>96</v>
      </c>
      <c r="D1487" s="57">
        <v>1300.82</v>
      </c>
    </row>
    <row r="1488" spans="1:4" x14ac:dyDescent="0.25">
      <c r="A1488" s="45">
        <v>9083066</v>
      </c>
      <c r="B1488" s="55" t="s">
        <v>22562</v>
      </c>
      <c r="C1488" s="56" t="s">
        <v>96</v>
      </c>
      <c r="D1488" s="57">
        <v>1666.86</v>
      </c>
    </row>
    <row r="1489" spans="1:4" x14ac:dyDescent="0.25">
      <c r="A1489" s="45">
        <v>9083070</v>
      </c>
      <c r="B1489" s="55" t="s">
        <v>22563</v>
      </c>
      <c r="C1489" s="56" t="s">
        <v>96</v>
      </c>
      <c r="D1489" s="57">
        <v>1596.45</v>
      </c>
    </row>
    <row r="1490" spans="1:4" x14ac:dyDescent="0.25">
      <c r="A1490" s="45">
        <v>9083071</v>
      </c>
      <c r="B1490" s="55" t="s">
        <v>22564</v>
      </c>
      <c r="C1490" s="56" t="s">
        <v>96</v>
      </c>
      <c r="D1490" s="57">
        <v>1842.65</v>
      </c>
    </row>
    <row r="1491" spans="1:4" x14ac:dyDescent="0.25">
      <c r="A1491" s="45">
        <v>9083072</v>
      </c>
      <c r="B1491" s="55" t="s">
        <v>22565</v>
      </c>
      <c r="C1491" s="56" t="s">
        <v>96</v>
      </c>
      <c r="D1491" s="57">
        <v>2169.37</v>
      </c>
    </row>
    <row r="1492" spans="1:4" x14ac:dyDescent="0.25">
      <c r="A1492" s="45">
        <v>9083074</v>
      </c>
      <c r="B1492" s="55" t="s">
        <v>22566</v>
      </c>
      <c r="C1492" s="56" t="s">
        <v>96</v>
      </c>
      <c r="D1492" s="57">
        <v>2384.8000000000002</v>
      </c>
    </row>
    <row r="1493" spans="1:4" x14ac:dyDescent="0.25">
      <c r="A1493" s="45">
        <v>9083076</v>
      </c>
      <c r="B1493" s="55" t="s">
        <v>22567</v>
      </c>
      <c r="C1493" s="56" t="s">
        <v>96</v>
      </c>
      <c r="D1493" s="57">
        <v>22.41</v>
      </c>
    </row>
    <row r="1494" spans="1:4" x14ac:dyDescent="0.25">
      <c r="A1494" s="45">
        <v>9083077</v>
      </c>
      <c r="B1494" s="55" t="s">
        <v>22568</v>
      </c>
      <c r="C1494" s="56" t="s">
        <v>96</v>
      </c>
      <c r="D1494" s="57">
        <v>23.9</v>
      </c>
    </row>
    <row r="1495" spans="1:4" x14ac:dyDescent="0.25">
      <c r="A1495" s="45">
        <v>9083078</v>
      </c>
      <c r="B1495" s="55" t="s">
        <v>22569</v>
      </c>
      <c r="C1495" s="56" t="s">
        <v>96</v>
      </c>
      <c r="D1495" s="57">
        <v>28.7</v>
      </c>
    </row>
    <row r="1496" spans="1:4" x14ac:dyDescent="0.25">
      <c r="A1496" s="45">
        <v>9083079</v>
      </c>
      <c r="B1496" s="55" t="s">
        <v>22570</v>
      </c>
      <c r="C1496" s="56" t="s">
        <v>96</v>
      </c>
      <c r="D1496" s="57">
        <v>32.270000000000003</v>
      </c>
    </row>
    <row r="1497" spans="1:4" x14ac:dyDescent="0.25">
      <c r="A1497" s="45">
        <v>9083082</v>
      </c>
      <c r="B1497" s="55" t="s">
        <v>22571</v>
      </c>
      <c r="C1497" s="56" t="s">
        <v>96</v>
      </c>
      <c r="D1497" s="57">
        <v>63.61</v>
      </c>
    </row>
    <row r="1498" spans="1:4" x14ac:dyDescent="0.25">
      <c r="A1498" s="45">
        <v>9083083</v>
      </c>
      <c r="B1498" s="55" t="s">
        <v>22572</v>
      </c>
      <c r="C1498" s="56" t="s">
        <v>96</v>
      </c>
      <c r="D1498" s="57">
        <v>19.329999999999998</v>
      </c>
    </row>
    <row r="1499" spans="1:4" x14ac:dyDescent="0.25">
      <c r="A1499" s="45">
        <v>9083085</v>
      </c>
      <c r="B1499" s="55" t="s">
        <v>22573</v>
      </c>
      <c r="C1499" s="56" t="s">
        <v>96</v>
      </c>
      <c r="D1499" s="57">
        <v>22.07</v>
      </c>
    </row>
    <row r="1500" spans="1:4" x14ac:dyDescent="0.25">
      <c r="A1500" s="45">
        <v>9083090</v>
      </c>
      <c r="B1500" s="55" t="s">
        <v>22574</v>
      </c>
      <c r="C1500" s="56" t="s">
        <v>96</v>
      </c>
      <c r="D1500" s="57">
        <v>274.88</v>
      </c>
    </row>
    <row r="1501" spans="1:4" x14ac:dyDescent="0.25">
      <c r="A1501" s="45">
        <v>9083091</v>
      </c>
      <c r="B1501" s="55" t="s">
        <v>22575</v>
      </c>
      <c r="C1501" s="56" t="s">
        <v>96</v>
      </c>
      <c r="D1501" s="57">
        <v>59.58</v>
      </c>
    </row>
    <row r="1502" spans="1:4" x14ac:dyDescent="0.25">
      <c r="A1502" s="45">
        <v>9083095</v>
      </c>
      <c r="B1502" s="55" t="s">
        <v>22576</v>
      </c>
      <c r="C1502" s="56" t="s">
        <v>96</v>
      </c>
      <c r="D1502" s="57">
        <v>181.62</v>
      </c>
    </row>
    <row r="1503" spans="1:4" x14ac:dyDescent="0.25">
      <c r="A1503" s="45">
        <v>9083097</v>
      </c>
      <c r="B1503" s="55" t="s">
        <v>22577</v>
      </c>
      <c r="C1503" s="56" t="s">
        <v>96</v>
      </c>
      <c r="D1503" s="57">
        <v>370.92</v>
      </c>
    </row>
    <row r="1504" spans="1:4" x14ac:dyDescent="0.25">
      <c r="A1504" s="45">
        <v>9084000</v>
      </c>
      <c r="B1504" s="55" t="s">
        <v>22578</v>
      </c>
      <c r="C1504" s="56" t="s">
        <v>21105</v>
      </c>
      <c r="D1504" s="57" t="s">
        <v>21105</v>
      </c>
    </row>
    <row r="1505" spans="1:4" x14ac:dyDescent="0.25">
      <c r="A1505" s="45">
        <v>9084001</v>
      </c>
      <c r="B1505" s="55" t="s">
        <v>22579</v>
      </c>
      <c r="C1505" s="56" t="s">
        <v>96</v>
      </c>
      <c r="D1505" s="57">
        <v>12.34</v>
      </c>
    </row>
    <row r="1506" spans="1:4" x14ac:dyDescent="0.25">
      <c r="A1506" s="45">
        <v>9084002</v>
      </c>
      <c r="B1506" s="55" t="s">
        <v>22580</v>
      </c>
      <c r="C1506" s="56" t="s">
        <v>96</v>
      </c>
      <c r="D1506" s="57">
        <v>12.49</v>
      </c>
    </row>
    <row r="1507" spans="1:4" x14ac:dyDescent="0.25">
      <c r="A1507" s="45">
        <v>9084011</v>
      </c>
      <c r="B1507" s="55" t="s">
        <v>22581</v>
      </c>
      <c r="C1507" s="56" t="s">
        <v>96</v>
      </c>
      <c r="D1507" s="57">
        <v>9.67</v>
      </c>
    </row>
    <row r="1508" spans="1:4" x14ac:dyDescent="0.25">
      <c r="A1508" s="45">
        <v>9084018</v>
      </c>
      <c r="B1508" s="55" t="s">
        <v>22582</v>
      </c>
      <c r="C1508" s="56" t="s">
        <v>96</v>
      </c>
      <c r="D1508" s="57">
        <v>20.41</v>
      </c>
    </row>
    <row r="1509" spans="1:4" x14ac:dyDescent="0.25">
      <c r="A1509" s="45">
        <v>9084021</v>
      </c>
      <c r="B1509" s="55" t="s">
        <v>22583</v>
      </c>
      <c r="C1509" s="56" t="s">
        <v>96</v>
      </c>
      <c r="D1509" s="57">
        <v>13.08</v>
      </c>
    </row>
    <row r="1510" spans="1:4" x14ac:dyDescent="0.25">
      <c r="A1510" s="45">
        <v>9084023</v>
      </c>
      <c r="B1510" s="55" t="s">
        <v>22584</v>
      </c>
      <c r="C1510" s="56" t="s">
        <v>96</v>
      </c>
      <c r="D1510" s="57">
        <v>16.07</v>
      </c>
    </row>
    <row r="1511" spans="1:4" x14ac:dyDescent="0.25">
      <c r="A1511" s="45">
        <v>9084024</v>
      </c>
      <c r="B1511" s="55" t="s">
        <v>22585</v>
      </c>
      <c r="C1511" s="56" t="s">
        <v>96</v>
      </c>
      <c r="D1511" s="57">
        <v>16.98</v>
      </c>
    </row>
    <row r="1512" spans="1:4" x14ac:dyDescent="0.25">
      <c r="A1512" s="45">
        <v>9084025</v>
      </c>
      <c r="B1512" s="55" t="s">
        <v>22586</v>
      </c>
      <c r="C1512" s="56" t="s">
        <v>96</v>
      </c>
      <c r="D1512" s="57">
        <v>13.77</v>
      </c>
    </row>
    <row r="1513" spans="1:4" x14ac:dyDescent="0.25">
      <c r="A1513" s="45">
        <v>9084027</v>
      </c>
      <c r="B1513" s="55" t="s">
        <v>22587</v>
      </c>
      <c r="C1513" s="56" t="s">
        <v>96</v>
      </c>
      <c r="D1513" s="57">
        <v>21.36</v>
      </c>
    </row>
    <row r="1514" spans="1:4" x14ac:dyDescent="0.25">
      <c r="A1514" s="45">
        <v>9084036</v>
      </c>
      <c r="B1514" s="55" t="s">
        <v>22588</v>
      </c>
      <c r="C1514" s="56" t="s">
        <v>96</v>
      </c>
      <c r="D1514" s="57">
        <v>28.26</v>
      </c>
    </row>
    <row r="1515" spans="1:4" x14ac:dyDescent="0.25">
      <c r="A1515" s="45">
        <v>9084037</v>
      </c>
      <c r="B1515" s="55" t="s">
        <v>22589</v>
      </c>
      <c r="C1515" s="56" t="s">
        <v>96</v>
      </c>
      <c r="D1515" s="57">
        <v>28.26</v>
      </c>
    </row>
    <row r="1516" spans="1:4" x14ac:dyDescent="0.25">
      <c r="A1516" s="45">
        <v>9084040</v>
      </c>
      <c r="B1516" s="55" t="s">
        <v>22590</v>
      </c>
      <c r="C1516" s="56" t="s">
        <v>96</v>
      </c>
      <c r="D1516" s="57">
        <v>49.76</v>
      </c>
    </row>
    <row r="1517" spans="1:4" x14ac:dyDescent="0.25">
      <c r="A1517" s="45">
        <v>9084041</v>
      </c>
      <c r="B1517" s="55" t="s">
        <v>22591</v>
      </c>
      <c r="C1517" s="56" t="s">
        <v>96</v>
      </c>
      <c r="D1517" s="57">
        <v>43.12</v>
      </c>
    </row>
    <row r="1518" spans="1:4" x14ac:dyDescent="0.25">
      <c r="A1518" s="45">
        <v>9084042</v>
      </c>
      <c r="B1518" s="55" t="s">
        <v>22592</v>
      </c>
      <c r="C1518" s="56" t="s">
        <v>96</v>
      </c>
      <c r="D1518" s="57">
        <v>42.47</v>
      </c>
    </row>
    <row r="1519" spans="1:4" x14ac:dyDescent="0.25">
      <c r="A1519" s="45">
        <v>9084043</v>
      </c>
      <c r="B1519" s="55" t="s">
        <v>22593</v>
      </c>
      <c r="C1519" s="56" t="s">
        <v>96</v>
      </c>
      <c r="D1519" s="57">
        <v>101.89</v>
      </c>
    </row>
    <row r="1520" spans="1:4" x14ac:dyDescent="0.25">
      <c r="A1520" s="45">
        <v>9084045</v>
      </c>
      <c r="B1520" s="55" t="s">
        <v>22594</v>
      </c>
      <c r="C1520" s="56" t="s">
        <v>96</v>
      </c>
      <c r="D1520" s="57">
        <v>50.08</v>
      </c>
    </row>
    <row r="1521" spans="1:4" x14ac:dyDescent="0.25">
      <c r="A1521" s="45">
        <v>9084057</v>
      </c>
      <c r="B1521" s="55" t="s">
        <v>22595</v>
      </c>
      <c r="C1521" s="56" t="s">
        <v>96</v>
      </c>
      <c r="D1521" s="57">
        <v>7.6</v>
      </c>
    </row>
    <row r="1522" spans="1:4" x14ac:dyDescent="0.25">
      <c r="A1522" s="45">
        <v>9084062</v>
      </c>
      <c r="B1522" s="55" t="s">
        <v>22596</v>
      </c>
      <c r="C1522" s="56" t="s">
        <v>9</v>
      </c>
      <c r="D1522" s="57">
        <v>52.66</v>
      </c>
    </row>
    <row r="1523" spans="1:4" x14ac:dyDescent="0.25">
      <c r="A1523" s="45">
        <v>9085000</v>
      </c>
      <c r="B1523" s="55" t="s">
        <v>22597</v>
      </c>
      <c r="C1523" s="56" t="s">
        <v>21105</v>
      </c>
      <c r="D1523" s="57" t="s">
        <v>21105</v>
      </c>
    </row>
    <row r="1524" spans="1:4" x14ac:dyDescent="0.25">
      <c r="A1524" s="45">
        <v>9085010</v>
      </c>
      <c r="B1524" s="55" t="s">
        <v>22598</v>
      </c>
      <c r="C1524" s="56" t="s">
        <v>96</v>
      </c>
      <c r="D1524" s="57">
        <v>148.88999999999999</v>
      </c>
    </row>
    <row r="1525" spans="1:4" x14ac:dyDescent="0.25">
      <c r="A1525" s="45">
        <v>9085012</v>
      </c>
      <c r="B1525" s="55" t="s">
        <v>22599</v>
      </c>
      <c r="C1525" s="56" t="s">
        <v>96</v>
      </c>
      <c r="D1525" s="57">
        <v>150.05000000000001</v>
      </c>
    </row>
    <row r="1526" spans="1:4" x14ac:dyDescent="0.25">
      <c r="A1526" s="45">
        <v>9085013</v>
      </c>
      <c r="B1526" s="55" t="s">
        <v>22600</v>
      </c>
      <c r="C1526" s="56" t="s">
        <v>96</v>
      </c>
      <c r="D1526" s="57">
        <v>212.16</v>
      </c>
    </row>
    <row r="1527" spans="1:4" x14ac:dyDescent="0.25">
      <c r="A1527" s="45">
        <v>9085014</v>
      </c>
      <c r="B1527" s="55" t="s">
        <v>22601</v>
      </c>
      <c r="C1527" s="56" t="s">
        <v>96</v>
      </c>
      <c r="D1527" s="57">
        <v>234.91</v>
      </c>
    </row>
    <row r="1528" spans="1:4" x14ac:dyDescent="0.25">
      <c r="A1528" s="45">
        <v>9085027</v>
      </c>
      <c r="B1528" s="55" t="s">
        <v>22602</v>
      </c>
      <c r="C1528" s="56" t="s">
        <v>96</v>
      </c>
      <c r="D1528" s="57">
        <v>160.65</v>
      </c>
    </row>
    <row r="1529" spans="1:4" x14ac:dyDescent="0.25">
      <c r="A1529" s="45">
        <v>9085029</v>
      </c>
      <c r="B1529" s="55" t="s">
        <v>22603</v>
      </c>
      <c r="C1529" s="56" t="s">
        <v>96</v>
      </c>
      <c r="D1529" s="57">
        <v>189.25</v>
      </c>
    </row>
    <row r="1530" spans="1:4" x14ac:dyDescent="0.25">
      <c r="A1530" s="45">
        <v>9085032</v>
      </c>
      <c r="B1530" s="55" t="s">
        <v>22604</v>
      </c>
      <c r="C1530" s="56" t="s">
        <v>96</v>
      </c>
      <c r="D1530" s="57">
        <v>99.42</v>
      </c>
    </row>
    <row r="1531" spans="1:4" x14ac:dyDescent="0.25">
      <c r="A1531" s="45">
        <v>9085033</v>
      </c>
      <c r="B1531" s="55" t="s">
        <v>22605</v>
      </c>
      <c r="C1531" s="56" t="s">
        <v>96</v>
      </c>
      <c r="D1531" s="57">
        <v>143.11000000000001</v>
      </c>
    </row>
    <row r="1532" spans="1:4" x14ac:dyDescent="0.25">
      <c r="A1532" s="45">
        <v>9085040</v>
      </c>
      <c r="B1532" s="55" t="s">
        <v>22606</v>
      </c>
      <c r="C1532" s="56" t="s">
        <v>96</v>
      </c>
      <c r="D1532" s="57">
        <v>175.23</v>
      </c>
    </row>
    <row r="1533" spans="1:4" x14ac:dyDescent="0.25">
      <c r="A1533" s="45">
        <v>9085041</v>
      </c>
      <c r="B1533" s="55" t="s">
        <v>22607</v>
      </c>
      <c r="C1533" s="56" t="s">
        <v>96</v>
      </c>
      <c r="D1533" s="57">
        <v>205.26</v>
      </c>
    </row>
    <row r="1534" spans="1:4" x14ac:dyDescent="0.25">
      <c r="A1534" s="45">
        <v>9085060</v>
      </c>
      <c r="B1534" s="55" t="s">
        <v>22608</v>
      </c>
      <c r="C1534" s="56" t="s">
        <v>96</v>
      </c>
      <c r="D1534" s="57">
        <v>56.67</v>
      </c>
    </row>
    <row r="1535" spans="1:4" x14ac:dyDescent="0.25">
      <c r="A1535" s="45">
        <v>9085061</v>
      </c>
      <c r="B1535" s="55" t="s">
        <v>22609</v>
      </c>
      <c r="C1535" s="56" t="s">
        <v>96</v>
      </c>
      <c r="D1535" s="57">
        <v>40.78</v>
      </c>
    </row>
    <row r="1536" spans="1:4" x14ac:dyDescent="0.25">
      <c r="A1536" s="45">
        <v>9085062</v>
      </c>
      <c r="B1536" s="55" t="s">
        <v>22610</v>
      </c>
      <c r="C1536" s="56" t="s">
        <v>96</v>
      </c>
      <c r="D1536" s="57">
        <v>145.21</v>
      </c>
    </row>
    <row r="1537" spans="1:4" x14ac:dyDescent="0.25">
      <c r="A1537" s="45">
        <v>9085063</v>
      </c>
      <c r="B1537" s="55" t="s">
        <v>22611</v>
      </c>
      <c r="C1537" s="56" t="s">
        <v>96</v>
      </c>
      <c r="D1537" s="57">
        <v>125.2</v>
      </c>
    </row>
    <row r="1538" spans="1:4" ht="23.25" x14ac:dyDescent="0.25">
      <c r="A1538" s="45">
        <v>9085073</v>
      </c>
      <c r="B1538" s="55" t="s">
        <v>22612</v>
      </c>
      <c r="C1538" s="56" t="s">
        <v>96</v>
      </c>
      <c r="D1538" s="57">
        <v>17.53</v>
      </c>
    </row>
    <row r="1539" spans="1:4" x14ac:dyDescent="0.25">
      <c r="A1539" s="45">
        <v>9085079</v>
      </c>
      <c r="B1539" s="55" t="s">
        <v>22613</v>
      </c>
      <c r="C1539" s="56" t="s">
        <v>96</v>
      </c>
      <c r="D1539" s="57">
        <v>18.579999999999998</v>
      </c>
    </row>
    <row r="1540" spans="1:4" x14ac:dyDescent="0.25">
      <c r="A1540" s="45">
        <v>9085080</v>
      </c>
      <c r="B1540" s="55" t="s">
        <v>22614</v>
      </c>
      <c r="C1540" s="56" t="s">
        <v>96</v>
      </c>
      <c r="D1540" s="57">
        <v>17.899999999999999</v>
      </c>
    </row>
    <row r="1541" spans="1:4" x14ac:dyDescent="0.25">
      <c r="A1541" s="45">
        <v>9085081</v>
      </c>
      <c r="B1541" s="55" t="s">
        <v>22615</v>
      </c>
      <c r="C1541" s="56" t="s">
        <v>96</v>
      </c>
      <c r="D1541" s="57">
        <v>31.27</v>
      </c>
    </row>
    <row r="1542" spans="1:4" x14ac:dyDescent="0.25">
      <c r="A1542" s="45">
        <v>9085082</v>
      </c>
      <c r="B1542" s="55" t="s">
        <v>22616</v>
      </c>
      <c r="C1542" s="56" t="s">
        <v>96</v>
      </c>
      <c r="D1542" s="57">
        <v>23.19</v>
      </c>
    </row>
    <row r="1543" spans="1:4" x14ac:dyDescent="0.25">
      <c r="A1543" s="45">
        <v>9086000</v>
      </c>
      <c r="B1543" s="55" t="s">
        <v>22617</v>
      </c>
      <c r="C1543" s="56" t="s">
        <v>21105</v>
      </c>
      <c r="D1543" s="57" t="s">
        <v>21105</v>
      </c>
    </row>
    <row r="1544" spans="1:4" x14ac:dyDescent="0.25">
      <c r="A1544" s="45">
        <v>9086010</v>
      </c>
      <c r="B1544" s="55" t="s">
        <v>22618</v>
      </c>
      <c r="C1544" s="56" t="s">
        <v>96</v>
      </c>
      <c r="D1544" s="57">
        <v>87.33</v>
      </c>
    </row>
    <row r="1545" spans="1:4" x14ac:dyDescent="0.25">
      <c r="A1545" s="45">
        <v>9086011</v>
      </c>
      <c r="B1545" s="55" t="s">
        <v>22619</v>
      </c>
      <c r="C1545" s="56" t="s">
        <v>96</v>
      </c>
      <c r="D1545" s="57">
        <v>22.15</v>
      </c>
    </row>
    <row r="1546" spans="1:4" x14ac:dyDescent="0.25">
      <c r="A1546" s="45">
        <v>9090000</v>
      </c>
      <c r="B1546" s="55" t="s">
        <v>22620</v>
      </c>
      <c r="C1546" s="56" t="s">
        <v>21105</v>
      </c>
      <c r="D1546" s="57" t="s">
        <v>21105</v>
      </c>
    </row>
    <row r="1547" spans="1:4" x14ac:dyDescent="0.25">
      <c r="A1547" s="45">
        <v>9090002</v>
      </c>
      <c r="B1547" s="55" t="s">
        <v>22621</v>
      </c>
      <c r="C1547" s="56" t="s">
        <v>22622</v>
      </c>
      <c r="D1547" s="57">
        <v>2025.4</v>
      </c>
    </row>
    <row r="1548" spans="1:4" x14ac:dyDescent="0.25">
      <c r="A1548" s="45">
        <v>9090003</v>
      </c>
      <c r="B1548" s="55" t="s">
        <v>22623</v>
      </c>
      <c r="C1548" s="56" t="s">
        <v>22624</v>
      </c>
      <c r="D1548" s="57">
        <v>35.08</v>
      </c>
    </row>
    <row r="1549" spans="1:4" ht="23.25" x14ac:dyDescent="0.25">
      <c r="A1549" s="45">
        <v>9090011</v>
      </c>
      <c r="B1549" s="55" t="s">
        <v>22625</v>
      </c>
      <c r="C1549" s="56" t="s">
        <v>96</v>
      </c>
      <c r="D1549" s="57">
        <v>798.32</v>
      </c>
    </row>
    <row r="1550" spans="1:4" x14ac:dyDescent="0.25">
      <c r="A1550" s="45">
        <v>9090015</v>
      </c>
      <c r="B1550" s="55" t="s">
        <v>22626</v>
      </c>
      <c r="C1550" s="56" t="s">
        <v>96</v>
      </c>
      <c r="D1550" s="57">
        <v>432.31</v>
      </c>
    </row>
    <row r="1551" spans="1:4" x14ac:dyDescent="0.25">
      <c r="A1551" s="45">
        <v>9090017</v>
      </c>
      <c r="B1551" s="55" t="s">
        <v>22627</v>
      </c>
      <c r="C1551" s="56" t="s">
        <v>96</v>
      </c>
      <c r="D1551" s="57">
        <v>461.18</v>
      </c>
    </row>
    <row r="1552" spans="1:4" x14ac:dyDescent="0.25">
      <c r="A1552" s="45">
        <v>9090021</v>
      </c>
      <c r="B1552" s="55" t="s">
        <v>22628</v>
      </c>
      <c r="C1552" s="56" t="s">
        <v>96</v>
      </c>
      <c r="D1552" s="57">
        <v>21.56</v>
      </c>
    </row>
    <row r="1553" spans="1:4" x14ac:dyDescent="0.25">
      <c r="A1553" s="45">
        <v>9090031</v>
      </c>
      <c r="B1553" s="55" t="s">
        <v>22629</v>
      </c>
      <c r="C1553" s="56" t="s">
        <v>96</v>
      </c>
      <c r="D1553" s="57">
        <v>15.91</v>
      </c>
    </row>
    <row r="1554" spans="1:4" x14ac:dyDescent="0.25">
      <c r="A1554" s="45">
        <v>9090033</v>
      </c>
      <c r="B1554" s="55" t="s">
        <v>22630</v>
      </c>
      <c r="C1554" s="56" t="s">
        <v>96</v>
      </c>
      <c r="D1554" s="57">
        <v>25.52</v>
      </c>
    </row>
    <row r="1555" spans="1:4" x14ac:dyDescent="0.25">
      <c r="A1555" s="45">
        <v>9090038</v>
      </c>
      <c r="B1555" s="55" t="s">
        <v>22631</v>
      </c>
      <c r="C1555" s="56" t="s">
        <v>9</v>
      </c>
      <c r="D1555" s="57">
        <v>4.37</v>
      </c>
    </row>
    <row r="1556" spans="1:4" x14ac:dyDescent="0.25">
      <c r="A1556" s="45">
        <v>9090040</v>
      </c>
      <c r="B1556" s="55" t="s">
        <v>22632</v>
      </c>
      <c r="C1556" s="56" t="s">
        <v>9</v>
      </c>
      <c r="D1556" s="57">
        <v>5.74</v>
      </c>
    </row>
    <row r="1557" spans="1:4" x14ac:dyDescent="0.25">
      <c r="A1557" s="45">
        <v>9090041</v>
      </c>
      <c r="B1557" s="55" t="s">
        <v>22633</v>
      </c>
      <c r="C1557" s="56" t="s">
        <v>96</v>
      </c>
      <c r="D1557" s="57">
        <v>47.04</v>
      </c>
    </row>
    <row r="1558" spans="1:4" x14ac:dyDescent="0.25">
      <c r="A1558" s="58">
        <v>10000000</v>
      </c>
      <c r="B1558" s="59" t="s">
        <v>22634</v>
      </c>
      <c r="C1558" s="60"/>
      <c r="D1558" s="61"/>
    </row>
    <row r="1559" spans="1:4" x14ac:dyDescent="0.25">
      <c r="A1559" s="45">
        <v>10001000</v>
      </c>
      <c r="B1559" s="55" t="s">
        <v>22635</v>
      </c>
      <c r="C1559" s="56" t="s">
        <v>21105</v>
      </c>
      <c r="D1559" s="57" t="s">
        <v>21105</v>
      </c>
    </row>
    <row r="1560" spans="1:4" x14ac:dyDescent="0.25">
      <c r="A1560" s="45">
        <v>10001001</v>
      </c>
      <c r="B1560" s="55" t="s">
        <v>22636</v>
      </c>
      <c r="C1560" s="56" t="s">
        <v>96</v>
      </c>
      <c r="D1560" s="57">
        <v>326.18</v>
      </c>
    </row>
    <row r="1561" spans="1:4" x14ac:dyDescent="0.25">
      <c r="A1561" s="45">
        <v>10001002</v>
      </c>
      <c r="B1561" s="55" t="s">
        <v>22637</v>
      </c>
      <c r="C1561" s="56" t="s">
        <v>96</v>
      </c>
      <c r="D1561" s="57">
        <v>354.39</v>
      </c>
    </row>
    <row r="1562" spans="1:4" x14ac:dyDescent="0.25">
      <c r="A1562" s="45">
        <v>10001004</v>
      </c>
      <c r="B1562" s="55" t="s">
        <v>22638</v>
      </c>
      <c r="C1562" s="56" t="s">
        <v>96</v>
      </c>
      <c r="D1562" s="57">
        <v>462.85</v>
      </c>
    </row>
    <row r="1563" spans="1:4" ht="23.25" x14ac:dyDescent="0.25">
      <c r="A1563" s="45">
        <v>10001010</v>
      </c>
      <c r="B1563" s="55" t="s">
        <v>22639</v>
      </c>
      <c r="C1563" s="56" t="s">
        <v>96</v>
      </c>
      <c r="D1563" s="57">
        <v>97.91</v>
      </c>
    </row>
    <row r="1564" spans="1:4" ht="23.25" x14ac:dyDescent="0.25">
      <c r="A1564" s="45">
        <v>10001011</v>
      </c>
      <c r="B1564" s="55" t="s">
        <v>22640</v>
      </c>
      <c r="C1564" s="56" t="s">
        <v>96</v>
      </c>
      <c r="D1564" s="57">
        <v>572.47</v>
      </c>
    </row>
    <row r="1565" spans="1:4" ht="23.25" x14ac:dyDescent="0.25">
      <c r="A1565" s="45">
        <v>10001012</v>
      </c>
      <c r="B1565" s="55" t="s">
        <v>22641</v>
      </c>
      <c r="C1565" s="56" t="s">
        <v>96</v>
      </c>
      <c r="D1565" s="57">
        <v>105.97</v>
      </c>
    </row>
    <row r="1566" spans="1:4" x14ac:dyDescent="0.25">
      <c r="A1566" s="45">
        <v>10001019</v>
      </c>
      <c r="B1566" s="55" t="s">
        <v>22642</v>
      </c>
      <c r="C1566" s="56" t="s">
        <v>96</v>
      </c>
      <c r="D1566" s="57">
        <v>548.96</v>
      </c>
    </row>
    <row r="1567" spans="1:4" ht="23.25" x14ac:dyDescent="0.25">
      <c r="A1567" s="45">
        <v>10001020</v>
      </c>
      <c r="B1567" s="55" t="s">
        <v>22643</v>
      </c>
      <c r="C1567" s="56" t="s">
        <v>96</v>
      </c>
      <c r="D1567" s="57">
        <v>1332.73</v>
      </c>
    </row>
    <row r="1568" spans="1:4" x14ac:dyDescent="0.25">
      <c r="A1568" s="45">
        <v>10001095</v>
      </c>
      <c r="B1568" s="55" t="s">
        <v>22644</v>
      </c>
      <c r="C1568" s="56" t="s">
        <v>9</v>
      </c>
      <c r="D1568" s="57">
        <v>3.43</v>
      </c>
    </row>
    <row r="1569" spans="1:4" x14ac:dyDescent="0.25">
      <c r="A1569" s="45">
        <v>10001098</v>
      </c>
      <c r="B1569" s="55" t="s">
        <v>22645</v>
      </c>
      <c r="C1569" s="56" t="s">
        <v>9</v>
      </c>
      <c r="D1569" s="57">
        <v>40.58</v>
      </c>
    </row>
    <row r="1570" spans="1:4" x14ac:dyDescent="0.25">
      <c r="A1570" s="45">
        <v>10001102</v>
      </c>
      <c r="B1570" s="55" t="s">
        <v>22646</v>
      </c>
      <c r="C1570" s="56" t="s">
        <v>96</v>
      </c>
      <c r="D1570" s="57">
        <v>665.65</v>
      </c>
    </row>
    <row r="1571" spans="1:4" x14ac:dyDescent="0.25">
      <c r="A1571" s="45">
        <v>10001103</v>
      </c>
      <c r="B1571" s="55" t="s">
        <v>22647</v>
      </c>
      <c r="C1571" s="56" t="s">
        <v>96</v>
      </c>
      <c r="D1571" s="57">
        <v>943.5</v>
      </c>
    </row>
    <row r="1572" spans="1:4" x14ac:dyDescent="0.25">
      <c r="A1572" s="45">
        <v>10002000</v>
      </c>
      <c r="B1572" s="55" t="s">
        <v>22648</v>
      </c>
      <c r="C1572" s="56" t="s">
        <v>21105</v>
      </c>
      <c r="D1572" s="57" t="s">
        <v>21105</v>
      </c>
    </row>
    <row r="1573" spans="1:4" x14ac:dyDescent="0.25">
      <c r="A1573" s="45">
        <v>10002009</v>
      </c>
      <c r="B1573" s="55" t="s">
        <v>22649</v>
      </c>
      <c r="C1573" s="56" t="s">
        <v>96</v>
      </c>
      <c r="D1573" s="57">
        <v>1703.32</v>
      </c>
    </row>
    <row r="1574" spans="1:4" x14ac:dyDescent="0.25">
      <c r="A1574" s="45">
        <v>10002010</v>
      </c>
      <c r="B1574" s="55" t="s">
        <v>22650</v>
      </c>
      <c r="C1574" s="56" t="s">
        <v>96</v>
      </c>
      <c r="D1574" s="57">
        <v>2116.3000000000002</v>
      </c>
    </row>
    <row r="1575" spans="1:4" x14ac:dyDescent="0.25">
      <c r="A1575" s="45">
        <v>10002014</v>
      </c>
      <c r="B1575" s="55" t="s">
        <v>22651</v>
      </c>
      <c r="C1575" s="56" t="s">
        <v>96</v>
      </c>
      <c r="D1575" s="57">
        <v>3762.49</v>
      </c>
    </row>
    <row r="1576" spans="1:4" x14ac:dyDescent="0.25">
      <c r="A1576" s="45">
        <v>10002015</v>
      </c>
      <c r="B1576" s="55" t="s">
        <v>22652</v>
      </c>
      <c r="C1576" s="56" t="s">
        <v>96</v>
      </c>
      <c r="D1576" s="57">
        <v>6165.79</v>
      </c>
    </row>
    <row r="1577" spans="1:4" x14ac:dyDescent="0.25">
      <c r="A1577" s="45">
        <v>10002016</v>
      </c>
      <c r="B1577" s="55" t="s">
        <v>22653</v>
      </c>
      <c r="C1577" s="56" t="s">
        <v>96</v>
      </c>
      <c r="D1577" s="57">
        <v>9171.49</v>
      </c>
    </row>
    <row r="1578" spans="1:4" x14ac:dyDescent="0.25">
      <c r="A1578" s="45">
        <v>10002017</v>
      </c>
      <c r="B1578" s="55" t="s">
        <v>22654</v>
      </c>
      <c r="C1578" s="56" t="s">
        <v>96</v>
      </c>
      <c r="D1578" s="57">
        <v>764.81</v>
      </c>
    </row>
    <row r="1579" spans="1:4" x14ac:dyDescent="0.25">
      <c r="A1579" s="45">
        <v>10002018</v>
      </c>
      <c r="B1579" s="55" t="s">
        <v>22655</v>
      </c>
      <c r="C1579" s="56" t="s">
        <v>96</v>
      </c>
      <c r="D1579" s="57">
        <v>801.58</v>
      </c>
    </row>
    <row r="1580" spans="1:4" x14ac:dyDescent="0.25">
      <c r="A1580" s="45">
        <v>10002019</v>
      </c>
      <c r="B1580" s="55" t="s">
        <v>22656</v>
      </c>
      <c r="C1580" s="56" t="s">
        <v>96</v>
      </c>
      <c r="D1580" s="57">
        <v>989.04</v>
      </c>
    </row>
    <row r="1581" spans="1:4" x14ac:dyDescent="0.25">
      <c r="A1581" s="45">
        <v>10002029</v>
      </c>
      <c r="B1581" s="55" t="s">
        <v>22657</v>
      </c>
      <c r="C1581" s="56" t="s">
        <v>96</v>
      </c>
      <c r="D1581" s="57">
        <v>2178.86</v>
      </c>
    </row>
    <row r="1582" spans="1:4" ht="23.25" x14ac:dyDescent="0.25">
      <c r="A1582" s="45">
        <v>10002030</v>
      </c>
      <c r="B1582" s="55" t="s">
        <v>22658</v>
      </c>
      <c r="C1582" s="56" t="s">
        <v>96</v>
      </c>
      <c r="D1582" s="57">
        <v>7095.92</v>
      </c>
    </row>
    <row r="1583" spans="1:4" x14ac:dyDescent="0.25">
      <c r="A1583" s="45">
        <v>10002031</v>
      </c>
      <c r="B1583" s="55" t="s">
        <v>22659</v>
      </c>
      <c r="C1583" s="56" t="s">
        <v>96</v>
      </c>
      <c r="D1583" s="57">
        <v>3192.07</v>
      </c>
    </row>
    <row r="1584" spans="1:4" x14ac:dyDescent="0.25">
      <c r="A1584" s="45">
        <v>10002040</v>
      </c>
      <c r="B1584" s="55" t="s">
        <v>22660</v>
      </c>
      <c r="C1584" s="56" t="s">
        <v>96</v>
      </c>
      <c r="D1584" s="57">
        <v>3497.52</v>
      </c>
    </row>
    <row r="1585" spans="1:4" x14ac:dyDescent="0.25">
      <c r="A1585" s="45">
        <v>10002041</v>
      </c>
      <c r="B1585" s="55" t="s">
        <v>22661</v>
      </c>
      <c r="C1585" s="56" t="s">
        <v>96</v>
      </c>
      <c r="D1585" s="57">
        <v>5117.45</v>
      </c>
    </row>
    <row r="1586" spans="1:4" x14ac:dyDescent="0.25">
      <c r="A1586" s="45">
        <v>10002051</v>
      </c>
      <c r="B1586" s="55" t="s">
        <v>22662</v>
      </c>
      <c r="C1586" s="56" t="s">
        <v>9</v>
      </c>
      <c r="D1586" s="57">
        <v>77.709999999999994</v>
      </c>
    </row>
    <row r="1587" spans="1:4" x14ac:dyDescent="0.25">
      <c r="A1587" s="45">
        <v>10002052</v>
      </c>
      <c r="B1587" s="55" t="s">
        <v>22663</v>
      </c>
      <c r="C1587" s="56" t="s">
        <v>9</v>
      </c>
      <c r="D1587" s="57">
        <v>103.02</v>
      </c>
    </row>
    <row r="1588" spans="1:4" x14ac:dyDescent="0.25">
      <c r="A1588" s="45">
        <v>10002054</v>
      </c>
      <c r="B1588" s="55" t="s">
        <v>22664</v>
      </c>
      <c r="C1588" s="56" t="s">
        <v>9</v>
      </c>
      <c r="D1588" s="57">
        <v>142.06</v>
      </c>
    </row>
    <row r="1589" spans="1:4" x14ac:dyDescent="0.25">
      <c r="A1589" s="45">
        <v>10002055</v>
      </c>
      <c r="B1589" s="55" t="s">
        <v>22665</v>
      </c>
      <c r="C1589" s="56" t="s">
        <v>9</v>
      </c>
      <c r="D1589" s="57">
        <v>170.38</v>
      </c>
    </row>
    <row r="1590" spans="1:4" x14ac:dyDescent="0.25">
      <c r="A1590" s="45">
        <v>10002061</v>
      </c>
      <c r="B1590" s="55" t="s">
        <v>22666</v>
      </c>
      <c r="C1590" s="56" t="s">
        <v>9</v>
      </c>
      <c r="D1590" s="57">
        <v>15.2</v>
      </c>
    </row>
    <row r="1591" spans="1:4" x14ac:dyDescent="0.25">
      <c r="A1591" s="45">
        <v>10002062</v>
      </c>
      <c r="B1591" s="55" t="s">
        <v>22667</v>
      </c>
      <c r="C1591" s="56" t="s">
        <v>9</v>
      </c>
      <c r="D1591" s="57">
        <v>23.4</v>
      </c>
    </row>
    <row r="1592" spans="1:4" x14ac:dyDescent="0.25">
      <c r="A1592" s="45">
        <v>10002064</v>
      </c>
      <c r="B1592" s="55" t="s">
        <v>22668</v>
      </c>
      <c r="C1592" s="56" t="s">
        <v>9</v>
      </c>
      <c r="D1592" s="57">
        <v>43.33</v>
      </c>
    </row>
    <row r="1593" spans="1:4" x14ac:dyDescent="0.25">
      <c r="A1593" s="45">
        <v>10002065</v>
      </c>
      <c r="B1593" s="55" t="s">
        <v>22669</v>
      </c>
      <c r="C1593" s="56" t="s">
        <v>9</v>
      </c>
      <c r="D1593" s="57">
        <v>76.59</v>
      </c>
    </row>
    <row r="1594" spans="1:4" x14ac:dyDescent="0.25">
      <c r="A1594" s="45">
        <v>10002081</v>
      </c>
      <c r="B1594" s="55" t="s">
        <v>22670</v>
      </c>
      <c r="C1594" s="56" t="s">
        <v>96</v>
      </c>
      <c r="D1594" s="57">
        <v>73.400000000000006</v>
      </c>
    </row>
    <row r="1595" spans="1:4" x14ac:dyDescent="0.25">
      <c r="A1595" s="45">
        <v>10002082</v>
      </c>
      <c r="B1595" s="55" t="s">
        <v>22671</v>
      </c>
      <c r="C1595" s="56" t="s">
        <v>96</v>
      </c>
      <c r="D1595" s="57">
        <v>84.86</v>
      </c>
    </row>
    <row r="1596" spans="1:4" x14ac:dyDescent="0.25">
      <c r="A1596" s="45">
        <v>10002084</v>
      </c>
      <c r="B1596" s="55" t="s">
        <v>22672</v>
      </c>
      <c r="C1596" s="56" t="s">
        <v>96</v>
      </c>
      <c r="D1596" s="57">
        <v>155.84</v>
      </c>
    </row>
    <row r="1597" spans="1:4" x14ac:dyDescent="0.25">
      <c r="A1597" s="45">
        <v>10002085</v>
      </c>
      <c r="B1597" s="55" t="s">
        <v>22673</v>
      </c>
      <c r="C1597" s="56" t="s">
        <v>96</v>
      </c>
      <c r="D1597" s="57">
        <v>188.21</v>
      </c>
    </row>
    <row r="1598" spans="1:4" x14ac:dyDescent="0.25">
      <c r="A1598" s="45">
        <v>10002091</v>
      </c>
      <c r="B1598" s="55" t="s">
        <v>22674</v>
      </c>
      <c r="C1598" s="56" t="s">
        <v>96</v>
      </c>
      <c r="D1598" s="57">
        <v>105.67</v>
      </c>
    </row>
    <row r="1599" spans="1:4" x14ac:dyDescent="0.25">
      <c r="A1599" s="45">
        <v>10002092</v>
      </c>
      <c r="B1599" s="55" t="s">
        <v>22675</v>
      </c>
      <c r="C1599" s="56" t="s">
        <v>96</v>
      </c>
      <c r="D1599" s="57">
        <v>139.29</v>
      </c>
    </row>
    <row r="1600" spans="1:4" x14ac:dyDescent="0.25">
      <c r="A1600" s="45">
        <v>10002094</v>
      </c>
      <c r="B1600" s="55" t="s">
        <v>22676</v>
      </c>
      <c r="C1600" s="56" t="s">
        <v>96</v>
      </c>
      <c r="D1600" s="57">
        <v>267.23</v>
      </c>
    </row>
    <row r="1601" spans="1:4" x14ac:dyDescent="0.25">
      <c r="A1601" s="45">
        <v>10002095</v>
      </c>
      <c r="B1601" s="55" t="s">
        <v>22677</v>
      </c>
      <c r="C1601" s="56" t="s">
        <v>96</v>
      </c>
      <c r="D1601" s="57">
        <v>342.49</v>
      </c>
    </row>
    <row r="1602" spans="1:4" x14ac:dyDescent="0.25">
      <c r="A1602" s="45">
        <v>10003000</v>
      </c>
      <c r="B1602" s="55" t="s">
        <v>22678</v>
      </c>
      <c r="C1602" s="56" t="s">
        <v>21105</v>
      </c>
      <c r="D1602" s="57" t="s">
        <v>21105</v>
      </c>
    </row>
    <row r="1603" spans="1:4" x14ac:dyDescent="0.25">
      <c r="A1603" s="45">
        <v>10003003</v>
      </c>
      <c r="B1603" s="55" t="s">
        <v>22679</v>
      </c>
      <c r="C1603" s="56" t="s">
        <v>96</v>
      </c>
      <c r="D1603" s="57">
        <v>1864.79</v>
      </c>
    </row>
    <row r="1604" spans="1:4" x14ac:dyDescent="0.25">
      <c r="A1604" s="45">
        <v>10003004</v>
      </c>
      <c r="B1604" s="55" t="s">
        <v>22680</v>
      </c>
      <c r="C1604" s="56" t="s">
        <v>96</v>
      </c>
      <c r="D1604" s="57">
        <v>2205.4</v>
      </c>
    </row>
    <row r="1605" spans="1:4" x14ac:dyDescent="0.25">
      <c r="A1605" s="45">
        <v>10003005</v>
      </c>
      <c r="B1605" s="55" t="s">
        <v>22681</v>
      </c>
      <c r="C1605" s="56" t="s">
        <v>96</v>
      </c>
      <c r="D1605" s="57">
        <v>2236.36</v>
      </c>
    </row>
    <row r="1606" spans="1:4" x14ac:dyDescent="0.25">
      <c r="A1606" s="45">
        <v>10003006</v>
      </c>
      <c r="B1606" s="55" t="s">
        <v>22682</v>
      </c>
      <c r="C1606" s="56" t="s">
        <v>96</v>
      </c>
      <c r="D1606" s="57">
        <v>2908.45</v>
      </c>
    </row>
    <row r="1607" spans="1:4" x14ac:dyDescent="0.25">
      <c r="A1607" s="45">
        <v>10003007</v>
      </c>
      <c r="B1607" s="55" t="s">
        <v>22683</v>
      </c>
      <c r="C1607" s="56" t="s">
        <v>96</v>
      </c>
      <c r="D1607" s="57">
        <v>3087.63</v>
      </c>
    </row>
    <row r="1608" spans="1:4" x14ac:dyDescent="0.25">
      <c r="A1608" s="45">
        <v>10003008</v>
      </c>
      <c r="B1608" s="55" t="s">
        <v>22684</v>
      </c>
      <c r="C1608" s="56" t="s">
        <v>96</v>
      </c>
      <c r="D1608" s="57">
        <v>4036.03</v>
      </c>
    </row>
    <row r="1609" spans="1:4" x14ac:dyDescent="0.25">
      <c r="A1609" s="45">
        <v>10003009</v>
      </c>
      <c r="B1609" s="55" t="s">
        <v>22685</v>
      </c>
      <c r="C1609" s="56" t="s">
        <v>96</v>
      </c>
      <c r="D1609" s="57">
        <v>4743.09</v>
      </c>
    </row>
    <row r="1610" spans="1:4" ht="23.25" x14ac:dyDescent="0.25">
      <c r="A1610" s="45">
        <v>10003010</v>
      </c>
      <c r="B1610" s="55" t="s">
        <v>22686</v>
      </c>
      <c r="C1610" s="56" t="s">
        <v>96</v>
      </c>
      <c r="D1610" s="57">
        <v>10003.08</v>
      </c>
    </row>
    <row r="1611" spans="1:4" ht="23.25" x14ac:dyDescent="0.25">
      <c r="A1611" s="45">
        <v>10003011</v>
      </c>
      <c r="B1611" s="55" t="s">
        <v>22687</v>
      </c>
      <c r="C1611" s="56" t="s">
        <v>96</v>
      </c>
      <c r="D1611" s="57">
        <v>8829.7999999999993</v>
      </c>
    </row>
    <row r="1612" spans="1:4" ht="23.25" x14ac:dyDescent="0.25">
      <c r="A1612" s="45">
        <v>10003012</v>
      </c>
      <c r="B1612" s="55" t="s">
        <v>22688</v>
      </c>
      <c r="C1612" s="56" t="s">
        <v>96</v>
      </c>
      <c r="D1612" s="57">
        <v>12472.1</v>
      </c>
    </row>
    <row r="1613" spans="1:4" ht="23.25" x14ac:dyDescent="0.25">
      <c r="A1613" s="45">
        <v>10003013</v>
      </c>
      <c r="B1613" s="55" t="s">
        <v>22689</v>
      </c>
      <c r="C1613" s="56" t="s">
        <v>96</v>
      </c>
      <c r="D1613" s="57">
        <v>17191.47</v>
      </c>
    </row>
    <row r="1614" spans="1:4" ht="23.25" x14ac:dyDescent="0.25">
      <c r="A1614" s="45">
        <v>10003014</v>
      </c>
      <c r="B1614" s="55" t="s">
        <v>22690</v>
      </c>
      <c r="C1614" s="56" t="s">
        <v>96</v>
      </c>
      <c r="D1614" s="57">
        <v>22538.89</v>
      </c>
    </row>
    <row r="1615" spans="1:4" x14ac:dyDescent="0.25">
      <c r="A1615" s="45">
        <v>10003042</v>
      </c>
      <c r="B1615" s="55" t="s">
        <v>22691</v>
      </c>
      <c r="C1615" s="56" t="s">
        <v>9</v>
      </c>
      <c r="D1615" s="57">
        <v>116.88</v>
      </c>
    </row>
    <row r="1616" spans="1:4" x14ac:dyDescent="0.25">
      <c r="A1616" s="45">
        <v>10003044</v>
      </c>
      <c r="B1616" s="55" t="s">
        <v>22692</v>
      </c>
      <c r="C1616" s="56" t="s">
        <v>9</v>
      </c>
      <c r="D1616" s="57">
        <v>162.27000000000001</v>
      </c>
    </row>
    <row r="1617" spans="1:4" x14ac:dyDescent="0.25">
      <c r="A1617" s="45">
        <v>10003052</v>
      </c>
      <c r="B1617" s="55" t="s">
        <v>22671</v>
      </c>
      <c r="C1617" s="56" t="s">
        <v>96</v>
      </c>
      <c r="D1617" s="57">
        <v>84.86</v>
      </c>
    </row>
    <row r="1618" spans="1:4" x14ac:dyDescent="0.25">
      <c r="A1618" s="45">
        <v>10003054</v>
      </c>
      <c r="B1618" s="55" t="s">
        <v>22672</v>
      </c>
      <c r="C1618" s="56" t="s">
        <v>96</v>
      </c>
      <c r="D1618" s="57">
        <v>155.84</v>
      </c>
    </row>
    <row r="1619" spans="1:4" x14ac:dyDescent="0.25">
      <c r="A1619" s="45">
        <v>10003062</v>
      </c>
      <c r="B1619" s="55" t="s">
        <v>22693</v>
      </c>
      <c r="C1619" s="56" t="s">
        <v>96</v>
      </c>
      <c r="D1619" s="57">
        <v>150.97</v>
      </c>
    </row>
    <row r="1620" spans="1:4" x14ac:dyDescent="0.25">
      <c r="A1620" s="45">
        <v>10003064</v>
      </c>
      <c r="B1620" s="55" t="s">
        <v>22694</v>
      </c>
      <c r="C1620" s="56" t="s">
        <v>96</v>
      </c>
      <c r="D1620" s="57">
        <v>270.39999999999998</v>
      </c>
    </row>
    <row r="1621" spans="1:4" x14ac:dyDescent="0.25">
      <c r="A1621" s="45">
        <v>10003065</v>
      </c>
      <c r="B1621" s="55" t="s">
        <v>22695</v>
      </c>
      <c r="C1621" s="56" t="s">
        <v>96</v>
      </c>
      <c r="D1621" s="57">
        <v>364.26</v>
      </c>
    </row>
    <row r="1622" spans="1:4" x14ac:dyDescent="0.25">
      <c r="A1622" s="45">
        <v>10003066</v>
      </c>
      <c r="B1622" s="55" t="s">
        <v>22696</v>
      </c>
      <c r="C1622" s="56" t="s">
        <v>96</v>
      </c>
      <c r="D1622" s="57">
        <v>620.62</v>
      </c>
    </row>
    <row r="1623" spans="1:4" x14ac:dyDescent="0.25">
      <c r="A1623" s="45">
        <v>10003067</v>
      </c>
      <c r="B1623" s="55" t="s">
        <v>22697</v>
      </c>
      <c r="C1623" s="56" t="s">
        <v>96</v>
      </c>
      <c r="D1623" s="57">
        <v>742.74</v>
      </c>
    </row>
    <row r="1624" spans="1:4" x14ac:dyDescent="0.25">
      <c r="A1624" s="45">
        <v>10003068</v>
      </c>
      <c r="B1624" s="55" t="s">
        <v>22698</v>
      </c>
      <c r="C1624" s="56" t="s">
        <v>96</v>
      </c>
      <c r="D1624" s="57">
        <v>1243.3800000000001</v>
      </c>
    </row>
    <row r="1625" spans="1:4" x14ac:dyDescent="0.25">
      <c r="A1625" s="45">
        <v>10003072</v>
      </c>
      <c r="B1625" s="55" t="s">
        <v>22699</v>
      </c>
      <c r="C1625" s="56" t="s">
        <v>96</v>
      </c>
      <c r="D1625" s="57">
        <v>97.93</v>
      </c>
    </row>
    <row r="1626" spans="1:4" x14ac:dyDescent="0.25">
      <c r="A1626" s="45">
        <v>10003073</v>
      </c>
      <c r="B1626" s="55" t="s">
        <v>22700</v>
      </c>
      <c r="C1626" s="56" t="s">
        <v>96</v>
      </c>
      <c r="D1626" s="57">
        <v>186.7</v>
      </c>
    </row>
    <row r="1627" spans="1:4" x14ac:dyDescent="0.25">
      <c r="A1627" s="45">
        <v>10003074</v>
      </c>
      <c r="B1627" s="55" t="s">
        <v>22701</v>
      </c>
      <c r="C1627" s="56" t="s">
        <v>96</v>
      </c>
      <c r="D1627" s="57">
        <v>201.65</v>
      </c>
    </row>
    <row r="1628" spans="1:4" x14ac:dyDescent="0.25">
      <c r="A1628" s="45">
        <v>10003075</v>
      </c>
      <c r="B1628" s="55" t="s">
        <v>22702</v>
      </c>
      <c r="C1628" s="56" t="s">
        <v>96</v>
      </c>
      <c r="D1628" s="57">
        <v>264.2</v>
      </c>
    </row>
    <row r="1629" spans="1:4" x14ac:dyDescent="0.25">
      <c r="A1629" s="45">
        <v>10003076</v>
      </c>
      <c r="B1629" s="55" t="s">
        <v>22703</v>
      </c>
      <c r="C1629" s="56" t="s">
        <v>96</v>
      </c>
      <c r="D1629" s="57">
        <v>448.01</v>
      </c>
    </row>
    <row r="1630" spans="1:4" x14ac:dyDescent="0.25">
      <c r="A1630" s="45">
        <v>10003077</v>
      </c>
      <c r="B1630" s="55" t="s">
        <v>22704</v>
      </c>
      <c r="C1630" s="56" t="s">
        <v>96</v>
      </c>
      <c r="D1630" s="57">
        <v>585.27</v>
      </c>
    </row>
    <row r="1631" spans="1:4" x14ac:dyDescent="0.25">
      <c r="A1631" s="45">
        <v>10003078</v>
      </c>
      <c r="B1631" s="55" t="s">
        <v>22705</v>
      </c>
      <c r="C1631" s="56" t="s">
        <v>96</v>
      </c>
      <c r="D1631" s="57">
        <v>996.22</v>
      </c>
    </row>
    <row r="1632" spans="1:4" x14ac:dyDescent="0.25">
      <c r="A1632" s="45">
        <v>10004000</v>
      </c>
      <c r="B1632" s="55" t="s">
        <v>22706</v>
      </c>
      <c r="C1632" s="56" t="s">
        <v>21105</v>
      </c>
      <c r="D1632" s="57" t="s">
        <v>21105</v>
      </c>
    </row>
    <row r="1633" spans="1:4" x14ac:dyDescent="0.25">
      <c r="A1633" s="45">
        <v>10004002</v>
      </c>
      <c r="B1633" s="55" t="s">
        <v>22662</v>
      </c>
      <c r="C1633" s="56" t="s">
        <v>9</v>
      </c>
      <c r="D1633" s="57">
        <v>77.709999999999994</v>
      </c>
    </row>
    <row r="1634" spans="1:4" x14ac:dyDescent="0.25">
      <c r="A1634" s="45">
        <v>10004003</v>
      </c>
      <c r="B1634" s="55" t="s">
        <v>22663</v>
      </c>
      <c r="C1634" s="56" t="s">
        <v>9</v>
      </c>
      <c r="D1634" s="57">
        <v>103.02</v>
      </c>
    </row>
    <row r="1635" spans="1:4" x14ac:dyDescent="0.25">
      <c r="A1635" s="45">
        <v>10004004</v>
      </c>
      <c r="B1635" s="55" t="s">
        <v>22707</v>
      </c>
      <c r="C1635" s="56" t="s">
        <v>9</v>
      </c>
      <c r="D1635" s="57">
        <v>120.45</v>
      </c>
    </row>
    <row r="1636" spans="1:4" x14ac:dyDescent="0.25">
      <c r="A1636" s="45">
        <v>10004005</v>
      </c>
      <c r="B1636" s="55" t="s">
        <v>22664</v>
      </c>
      <c r="C1636" s="56" t="s">
        <v>9</v>
      </c>
      <c r="D1636" s="57">
        <v>142.06</v>
      </c>
    </row>
    <row r="1637" spans="1:4" x14ac:dyDescent="0.25">
      <c r="A1637" s="45">
        <v>10004006</v>
      </c>
      <c r="B1637" s="55" t="s">
        <v>22665</v>
      </c>
      <c r="C1637" s="56" t="s">
        <v>9</v>
      </c>
      <c r="D1637" s="57">
        <v>170.38</v>
      </c>
    </row>
    <row r="1638" spans="1:4" x14ac:dyDescent="0.25">
      <c r="A1638" s="45">
        <v>10004007</v>
      </c>
      <c r="B1638" s="55" t="s">
        <v>22708</v>
      </c>
      <c r="C1638" s="56" t="s">
        <v>9</v>
      </c>
      <c r="D1638" s="57">
        <v>215.67</v>
      </c>
    </row>
    <row r="1639" spans="1:4" x14ac:dyDescent="0.25">
      <c r="A1639" s="45">
        <v>10004008</v>
      </c>
      <c r="B1639" s="55" t="s">
        <v>22709</v>
      </c>
      <c r="C1639" s="56" t="s">
        <v>9</v>
      </c>
      <c r="D1639" s="57">
        <v>237.57</v>
      </c>
    </row>
    <row r="1640" spans="1:4" x14ac:dyDescent="0.25">
      <c r="A1640" s="45">
        <v>10004009</v>
      </c>
      <c r="B1640" s="55" t="s">
        <v>22710</v>
      </c>
      <c r="C1640" s="56" t="s">
        <v>9</v>
      </c>
      <c r="D1640" s="57">
        <v>310.45</v>
      </c>
    </row>
    <row r="1641" spans="1:4" x14ac:dyDescent="0.25">
      <c r="A1641" s="45">
        <v>10004062</v>
      </c>
      <c r="B1641" s="55" t="s">
        <v>22666</v>
      </c>
      <c r="C1641" s="56" t="s">
        <v>9</v>
      </c>
      <c r="D1641" s="57">
        <v>27.82</v>
      </c>
    </row>
    <row r="1642" spans="1:4" x14ac:dyDescent="0.25">
      <c r="A1642" s="45">
        <v>10004063</v>
      </c>
      <c r="B1642" s="55" t="s">
        <v>22667</v>
      </c>
      <c r="C1642" s="56" t="s">
        <v>9</v>
      </c>
      <c r="D1642" s="57">
        <v>23.4</v>
      </c>
    </row>
    <row r="1643" spans="1:4" x14ac:dyDescent="0.25">
      <c r="A1643" s="45">
        <v>10004064</v>
      </c>
      <c r="B1643" s="55" t="s">
        <v>22711</v>
      </c>
      <c r="C1643" s="56" t="s">
        <v>9</v>
      </c>
      <c r="D1643" s="57">
        <v>48.97</v>
      </c>
    </row>
    <row r="1644" spans="1:4" x14ac:dyDescent="0.25">
      <c r="A1644" s="45">
        <v>10004065</v>
      </c>
      <c r="B1644" s="55" t="s">
        <v>22668</v>
      </c>
      <c r="C1644" s="56" t="s">
        <v>9</v>
      </c>
      <c r="D1644" s="57">
        <v>43.33</v>
      </c>
    </row>
    <row r="1645" spans="1:4" x14ac:dyDescent="0.25">
      <c r="A1645" s="45">
        <v>10004066</v>
      </c>
      <c r="B1645" s="55" t="s">
        <v>22669</v>
      </c>
      <c r="C1645" s="56" t="s">
        <v>9</v>
      </c>
      <c r="D1645" s="57">
        <v>76.59</v>
      </c>
    </row>
    <row r="1646" spans="1:4" x14ac:dyDescent="0.25">
      <c r="A1646" s="45">
        <v>10004067</v>
      </c>
      <c r="B1646" s="55" t="s">
        <v>22712</v>
      </c>
      <c r="C1646" s="56" t="s">
        <v>9</v>
      </c>
      <c r="D1646" s="57">
        <v>104.59</v>
      </c>
    </row>
    <row r="1647" spans="1:4" x14ac:dyDescent="0.25">
      <c r="A1647" s="45">
        <v>10004068</v>
      </c>
      <c r="B1647" s="55" t="s">
        <v>22713</v>
      </c>
      <c r="C1647" s="56" t="s">
        <v>9</v>
      </c>
      <c r="D1647" s="57">
        <v>79.900000000000006</v>
      </c>
    </row>
    <row r="1648" spans="1:4" x14ac:dyDescent="0.25">
      <c r="A1648" s="45">
        <v>10004069</v>
      </c>
      <c r="B1648" s="55" t="s">
        <v>22714</v>
      </c>
      <c r="C1648" s="56" t="s">
        <v>9</v>
      </c>
      <c r="D1648" s="57">
        <v>177.27</v>
      </c>
    </row>
    <row r="1649" spans="1:4" x14ac:dyDescent="0.25">
      <c r="A1649" s="45">
        <v>10004080</v>
      </c>
      <c r="B1649" s="55" t="s">
        <v>22715</v>
      </c>
      <c r="C1649" s="56" t="s">
        <v>9</v>
      </c>
      <c r="D1649" s="57">
        <v>58.74</v>
      </c>
    </row>
    <row r="1650" spans="1:4" x14ac:dyDescent="0.25">
      <c r="A1650" s="45">
        <v>10004081</v>
      </c>
      <c r="B1650" s="55" t="s">
        <v>22716</v>
      </c>
      <c r="C1650" s="56" t="s">
        <v>96</v>
      </c>
      <c r="D1650" s="57">
        <v>72.569999999999993</v>
      </c>
    </row>
    <row r="1651" spans="1:4" x14ac:dyDescent="0.25">
      <c r="A1651" s="45">
        <v>10004082</v>
      </c>
      <c r="B1651" s="55" t="s">
        <v>22717</v>
      </c>
      <c r="C1651" s="56" t="s">
        <v>9</v>
      </c>
      <c r="D1651" s="57">
        <v>125.2</v>
      </c>
    </row>
    <row r="1652" spans="1:4" x14ac:dyDescent="0.25">
      <c r="A1652" s="45">
        <v>10004083</v>
      </c>
      <c r="B1652" s="55" t="s">
        <v>22718</v>
      </c>
      <c r="C1652" s="56" t="s">
        <v>9</v>
      </c>
      <c r="D1652" s="57">
        <v>58.22</v>
      </c>
    </row>
    <row r="1653" spans="1:4" x14ac:dyDescent="0.25">
      <c r="A1653" s="45">
        <v>10004084</v>
      </c>
      <c r="B1653" s="55" t="s">
        <v>22719</v>
      </c>
      <c r="C1653" s="56" t="s">
        <v>9</v>
      </c>
      <c r="D1653" s="57">
        <v>98.11</v>
      </c>
    </row>
    <row r="1654" spans="1:4" x14ac:dyDescent="0.25">
      <c r="A1654" s="45">
        <v>10004085</v>
      </c>
      <c r="B1654" s="55" t="s">
        <v>22720</v>
      </c>
      <c r="C1654" s="56" t="s">
        <v>9</v>
      </c>
      <c r="D1654" s="57">
        <v>171.9</v>
      </c>
    </row>
    <row r="1655" spans="1:4" x14ac:dyDescent="0.25">
      <c r="A1655" s="45">
        <v>10004098</v>
      </c>
      <c r="B1655" s="55" t="s">
        <v>22645</v>
      </c>
      <c r="C1655" s="56" t="s">
        <v>9</v>
      </c>
      <c r="D1655" s="57">
        <v>40.58</v>
      </c>
    </row>
    <row r="1656" spans="1:4" x14ac:dyDescent="0.25">
      <c r="A1656" s="45">
        <v>10005000</v>
      </c>
      <c r="B1656" s="55" t="s">
        <v>22721</v>
      </c>
      <c r="C1656" s="56" t="s">
        <v>21105</v>
      </c>
      <c r="D1656" s="57" t="s">
        <v>21105</v>
      </c>
    </row>
    <row r="1657" spans="1:4" x14ac:dyDescent="0.25">
      <c r="A1657" s="45">
        <v>10005002</v>
      </c>
      <c r="B1657" s="55" t="s">
        <v>22670</v>
      </c>
      <c r="C1657" s="56" t="s">
        <v>96</v>
      </c>
      <c r="D1657" s="57">
        <v>73.400000000000006</v>
      </c>
    </row>
    <row r="1658" spans="1:4" x14ac:dyDescent="0.25">
      <c r="A1658" s="45">
        <v>10005003</v>
      </c>
      <c r="B1658" s="55" t="s">
        <v>22722</v>
      </c>
      <c r="C1658" s="56" t="s">
        <v>96</v>
      </c>
      <c r="D1658" s="57">
        <v>84.86</v>
      </c>
    </row>
    <row r="1659" spans="1:4" x14ac:dyDescent="0.25">
      <c r="A1659" s="45">
        <v>10005004</v>
      </c>
      <c r="B1659" s="55" t="s">
        <v>22723</v>
      </c>
      <c r="C1659" s="56" t="s">
        <v>96</v>
      </c>
      <c r="D1659" s="57">
        <v>130.56</v>
      </c>
    </row>
    <row r="1660" spans="1:4" x14ac:dyDescent="0.25">
      <c r="A1660" s="45">
        <v>10005005</v>
      </c>
      <c r="B1660" s="55" t="s">
        <v>22672</v>
      </c>
      <c r="C1660" s="56" t="s">
        <v>96</v>
      </c>
      <c r="D1660" s="57">
        <v>155.84</v>
      </c>
    </row>
    <row r="1661" spans="1:4" x14ac:dyDescent="0.25">
      <c r="A1661" s="45">
        <v>10005006</v>
      </c>
      <c r="B1661" s="55" t="s">
        <v>22673</v>
      </c>
      <c r="C1661" s="56" t="s">
        <v>96</v>
      </c>
      <c r="D1661" s="57">
        <v>188.21</v>
      </c>
    </row>
    <row r="1662" spans="1:4" x14ac:dyDescent="0.25">
      <c r="A1662" s="45">
        <v>10005007</v>
      </c>
      <c r="B1662" s="55" t="s">
        <v>22724</v>
      </c>
      <c r="C1662" s="56" t="s">
        <v>96</v>
      </c>
      <c r="D1662" s="57">
        <v>421.87</v>
      </c>
    </row>
    <row r="1663" spans="1:4" x14ac:dyDescent="0.25">
      <c r="A1663" s="45">
        <v>10005008</v>
      </c>
      <c r="B1663" s="55" t="s">
        <v>22725</v>
      </c>
      <c r="C1663" s="56" t="s">
        <v>96</v>
      </c>
      <c r="D1663" s="57">
        <v>661.76</v>
      </c>
    </row>
    <row r="1664" spans="1:4" x14ac:dyDescent="0.25">
      <c r="A1664" s="45">
        <v>10005009</v>
      </c>
      <c r="B1664" s="55" t="s">
        <v>22726</v>
      </c>
      <c r="C1664" s="56" t="s">
        <v>96</v>
      </c>
      <c r="D1664" s="57">
        <v>1094.92</v>
      </c>
    </row>
    <row r="1665" spans="1:4" x14ac:dyDescent="0.25">
      <c r="A1665" s="45">
        <v>10005031</v>
      </c>
      <c r="B1665" s="55" t="s">
        <v>22727</v>
      </c>
      <c r="C1665" s="56" t="s">
        <v>96</v>
      </c>
      <c r="D1665" s="57">
        <v>111.59</v>
      </c>
    </row>
    <row r="1666" spans="1:4" x14ac:dyDescent="0.25">
      <c r="A1666" s="45">
        <v>10005032</v>
      </c>
      <c r="B1666" s="55" t="s">
        <v>22728</v>
      </c>
      <c r="C1666" s="56" t="s">
        <v>96</v>
      </c>
      <c r="D1666" s="57">
        <v>116.66</v>
      </c>
    </row>
    <row r="1667" spans="1:4" x14ac:dyDescent="0.25">
      <c r="A1667" s="45">
        <v>10005033</v>
      </c>
      <c r="B1667" s="55" t="s">
        <v>22729</v>
      </c>
      <c r="C1667" s="56" t="s">
        <v>96</v>
      </c>
      <c r="D1667" s="57">
        <v>208.29</v>
      </c>
    </row>
    <row r="1668" spans="1:4" x14ac:dyDescent="0.25">
      <c r="A1668" s="45">
        <v>10005034</v>
      </c>
      <c r="B1668" s="55" t="s">
        <v>22730</v>
      </c>
      <c r="C1668" s="56" t="s">
        <v>96</v>
      </c>
      <c r="D1668" s="57">
        <v>215.59</v>
      </c>
    </row>
    <row r="1669" spans="1:4" x14ac:dyDescent="0.25">
      <c r="A1669" s="45">
        <v>10005040</v>
      </c>
      <c r="B1669" s="55" t="s">
        <v>22731</v>
      </c>
      <c r="C1669" s="56" t="s">
        <v>96</v>
      </c>
      <c r="D1669" s="57">
        <v>95.23</v>
      </c>
    </row>
    <row r="1670" spans="1:4" x14ac:dyDescent="0.25">
      <c r="A1670" s="45">
        <v>10005041</v>
      </c>
      <c r="B1670" s="55" t="s">
        <v>22732</v>
      </c>
      <c r="C1670" s="56" t="s">
        <v>96</v>
      </c>
      <c r="D1670" s="57">
        <v>75.62</v>
      </c>
    </row>
    <row r="1671" spans="1:4" x14ac:dyDescent="0.25">
      <c r="A1671" s="45">
        <v>10005051</v>
      </c>
      <c r="B1671" s="55" t="s">
        <v>22733</v>
      </c>
      <c r="C1671" s="56" t="s">
        <v>96</v>
      </c>
      <c r="D1671" s="57">
        <v>96.12</v>
      </c>
    </row>
    <row r="1672" spans="1:4" x14ac:dyDescent="0.25">
      <c r="A1672" s="45">
        <v>10005060</v>
      </c>
      <c r="B1672" s="55" t="s">
        <v>22734</v>
      </c>
      <c r="C1672" s="56" t="s">
        <v>96</v>
      </c>
      <c r="D1672" s="57">
        <v>490.99</v>
      </c>
    </row>
    <row r="1673" spans="1:4" x14ac:dyDescent="0.25">
      <c r="A1673" s="45">
        <v>10006000</v>
      </c>
      <c r="B1673" s="55" t="s">
        <v>22735</v>
      </c>
      <c r="C1673" s="56" t="s">
        <v>21105</v>
      </c>
      <c r="D1673" s="57" t="s">
        <v>21105</v>
      </c>
    </row>
    <row r="1674" spans="1:4" x14ac:dyDescent="0.25">
      <c r="A1674" s="45">
        <v>10006020</v>
      </c>
      <c r="B1674" s="55" t="s">
        <v>22736</v>
      </c>
      <c r="C1674" s="56" t="s">
        <v>9</v>
      </c>
      <c r="D1674" s="57">
        <v>63.76</v>
      </c>
    </row>
    <row r="1675" spans="1:4" x14ac:dyDescent="0.25">
      <c r="A1675" s="45">
        <v>10006021</v>
      </c>
      <c r="B1675" s="55" t="s">
        <v>22737</v>
      </c>
      <c r="C1675" s="56" t="s">
        <v>9</v>
      </c>
      <c r="D1675" s="57">
        <v>92.89</v>
      </c>
    </row>
    <row r="1676" spans="1:4" x14ac:dyDescent="0.25">
      <c r="A1676" s="45">
        <v>10006022</v>
      </c>
      <c r="B1676" s="55" t="s">
        <v>22738</v>
      </c>
      <c r="C1676" s="56" t="s">
        <v>9</v>
      </c>
      <c r="D1676" s="57">
        <v>116.43</v>
      </c>
    </row>
    <row r="1677" spans="1:4" x14ac:dyDescent="0.25">
      <c r="A1677" s="45">
        <v>10006023</v>
      </c>
      <c r="B1677" s="55" t="s">
        <v>22739</v>
      </c>
      <c r="C1677" s="56" t="s">
        <v>9</v>
      </c>
      <c r="D1677" s="57">
        <v>193.85</v>
      </c>
    </row>
    <row r="1678" spans="1:4" x14ac:dyDescent="0.25">
      <c r="A1678" s="45">
        <v>10006024</v>
      </c>
      <c r="B1678" s="55" t="s">
        <v>22740</v>
      </c>
      <c r="C1678" s="56" t="s">
        <v>9</v>
      </c>
      <c r="D1678" s="57">
        <v>258.83</v>
      </c>
    </row>
    <row r="1679" spans="1:4" x14ac:dyDescent="0.25">
      <c r="A1679" s="45">
        <v>10006026</v>
      </c>
      <c r="B1679" s="55" t="s">
        <v>22741</v>
      </c>
      <c r="C1679" s="56" t="s">
        <v>9</v>
      </c>
      <c r="D1679" s="57">
        <v>80.81</v>
      </c>
    </row>
    <row r="1680" spans="1:4" x14ac:dyDescent="0.25">
      <c r="A1680" s="45">
        <v>10006027</v>
      </c>
      <c r="B1680" s="55" t="s">
        <v>22742</v>
      </c>
      <c r="C1680" s="56" t="s">
        <v>9</v>
      </c>
      <c r="D1680" s="57">
        <v>126.31</v>
      </c>
    </row>
    <row r="1681" spans="1:4" x14ac:dyDescent="0.25">
      <c r="A1681" s="45">
        <v>10006028</v>
      </c>
      <c r="B1681" s="55" t="s">
        <v>22743</v>
      </c>
      <c r="C1681" s="56" t="s">
        <v>9</v>
      </c>
      <c r="D1681" s="57">
        <v>160.21</v>
      </c>
    </row>
    <row r="1682" spans="1:4" x14ac:dyDescent="0.25">
      <c r="A1682" s="45">
        <v>10006029</v>
      </c>
      <c r="B1682" s="55" t="s">
        <v>22744</v>
      </c>
      <c r="C1682" s="56" t="s">
        <v>9</v>
      </c>
      <c r="D1682" s="57">
        <v>246.31</v>
      </c>
    </row>
    <row r="1683" spans="1:4" x14ac:dyDescent="0.25">
      <c r="A1683" s="45">
        <v>10006030</v>
      </c>
      <c r="B1683" s="55" t="s">
        <v>22745</v>
      </c>
      <c r="C1683" s="56" t="s">
        <v>9</v>
      </c>
      <c r="D1683" s="57">
        <v>299.33999999999997</v>
      </c>
    </row>
    <row r="1684" spans="1:4" x14ac:dyDescent="0.25">
      <c r="A1684" s="45">
        <v>10006031</v>
      </c>
      <c r="B1684" s="55" t="s">
        <v>22746</v>
      </c>
      <c r="C1684" s="56" t="s">
        <v>9</v>
      </c>
      <c r="D1684" s="57">
        <v>265.69</v>
      </c>
    </row>
    <row r="1685" spans="1:4" x14ac:dyDescent="0.25">
      <c r="A1685" s="45">
        <v>10006032</v>
      </c>
      <c r="B1685" s="55" t="s">
        <v>22747</v>
      </c>
      <c r="C1685" s="56" t="s">
        <v>9</v>
      </c>
      <c r="D1685" s="57">
        <v>343.42</v>
      </c>
    </row>
    <row r="1686" spans="1:4" x14ac:dyDescent="0.25">
      <c r="A1686" s="45">
        <v>10006034</v>
      </c>
      <c r="B1686" s="55" t="s">
        <v>22748</v>
      </c>
      <c r="C1686" s="56" t="s">
        <v>9</v>
      </c>
      <c r="D1686" s="57">
        <v>492.35</v>
      </c>
    </row>
    <row r="1687" spans="1:4" x14ac:dyDescent="0.25">
      <c r="A1687" s="45">
        <v>10006035</v>
      </c>
      <c r="B1687" s="55" t="s">
        <v>22749</v>
      </c>
      <c r="C1687" s="56" t="s">
        <v>9</v>
      </c>
      <c r="D1687" s="57">
        <v>210.83</v>
      </c>
    </row>
    <row r="1688" spans="1:4" x14ac:dyDescent="0.25">
      <c r="A1688" s="45">
        <v>10006036</v>
      </c>
      <c r="B1688" s="55" t="s">
        <v>22750</v>
      </c>
      <c r="C1688" s="56" t="s">
        <v>9</v>
      </c>
      <c r="D1688" s="57">
        <v>271.29000000000002</v>
      </c>
    </row>
    <row r="1689" spans="1:4" x14ac:dyDescent="0.25">
      <c r="A1689" s="45">
        <v>10006038</v>
      </c>
      <c r="B1689" s="55" t="s">
        <v>22751</v>
      </c>
      <c r="C1689" s="56" t="s">
        <v>9</v>
      </c>
      <c r="D1689" s="57">
        <v>1352.95</v>
      </c>
    </row>
    <row r="1690" spans="1:4" x14ac:dyDescent="0.25">
      <c r="A1690" s="45">
        <v>10006054</v>
      </c>
      <c r="B1690" s="55" t="s">
        <v>22672</v>
      </c>
      <c r="C1690" s="56" t="s">
        <v>96</v>
      </c>
      <c r="D1690" s="57">
        <v>155.84</v>
      </c>
    </row>
    <row r="1691" spans="1:4" x14ac:dyDescent="0.25">
      <c r="A1691" s="45">
        <v>10007000</v>
      </c>
      <c r="B1691" s="55" t="s">
        <v>22752</v>
      </c>
      <c r="C1691" s="56" t="s">
        <v>21105</v>
      </c>
      <c r="D1691" s="57" t="s">
        <v>21105</v>
      </c>
    </row>
    <row r="1692" spans="1:4" x14ac:dyDescent="0.25">
      <c r="A1692" s="45">
        <v>10007011</v>
      </c>
      <c r="B1692" s="55" t="s">
        <v>22753</v>
      </c>
      <c r="C1692" s="56" t="s">
        <v>9</v>
      </c>
      <c r="D1692" s="57">
        <v>69.959999999999994</v>
      </c>
    </row>
    <row r="1693" spans="1:4" x14ac:dyDescent="0.25">
      <c r="A1693" s="45">
        <v>10007012</v>
      </c>
      <c r="B1693" s="55" t="s">
        <v>22754</v>
      </c>
      <c r="C1693" s="56" t="s">
        <v>9</v>
      </c>
      <c r="D1693" s="57">
        <v>100.33</v>
      </c>
    </row>
    <row r="1694" spans="1:4" x14ac:dyDescent="0.25">
      <c r="A1694" s="45">
        <v>10007013</v>
      </c>
      <c r="B1694" s="55" t="s">
        <v>22755</v>
      </c>
      <c r="C1694" s="56" t="s">
        <v>9</v>
      </c>
      <c r="D1694" s="57">
        <v>119.44</v>
      </c>
    </row>
    <row r="1695" spans="1:4" x14ac:dyDescent="0.25">
      <c r="A1695" s="45">
        <v>10007014</v>
      </c>
      <c r="B1695" s="55" t="s">
        <v>22756</v>
      </c>
      <c r="C1695" s="56" t="s">
        <v>9</v>
      </c>
      <c r="D1695" s="57">
        <v>140.02000000000001</v>
      </c>
    </row>
    <row r="1696" spans="1:4" x14ac:dyDescent="0.25">
      <c r="A1696" s="45">
        <v>10007020</v>
      </c>
      <c r="B1696" s="55" t="s">
        <v>22757</v>
      </c>
      <c r="C1696" s="56" t="s">
        <v>96</v>
      </c>
      <c r="D1696" s="57">
        <v>81.64</v>
      </c>
    </row>
    <row r="1697" spans="1:4" x14ac:dyDescent="0.25">
      <c r="A1697" s="45">
        <v>10007060</v>
      </c>
      <c r="B1697" s="55" t="s">
        <v>22758</v>
      </c>
      <c r="C1697" s="56" t="s">
        <v>96</v>
      </c>
      <c r="D1697" s="57">
        <v>693.12</v>
      </c>
    </row>
    <row r="1698" spans="1:4" x14ac:dyDescent="0.25">
      <c r="A1698" s="45">
        <v>10007062</v>
      </c>
      <c r="B1698" s="55" t="s">
        <v>22759</v>
      </c>
      <c r="C1698" s="56" t="s">
        <v>96</v>
      </c>
      <c r="D1698" s="57">
        <v>897.76</v>
      </c>
    </row>
    <row r="1699" spans="1:4" x14ac:dyDescent="0.25">
      <c r="A1699" s="45">
        <v>10007063</v>
      </c>
      <c r="B1699" s="55" t="s">
        <v>22760</v>
      </c>
      <c r="C1699" s="56" t="s">
        <v>96</v>
      </c>
      <c r="D1699" s="57">
        <v>1691.81</v>
      </c>
    </row>
    <row r="1700" spans="1:4" x14ac:dyDescent="0.25">
      <c r="A1700" s="45">
        <v>10007064</v>
      </c>
      <c r="B1700" s="55" t="s">
        <v>22761</v>
      </c>
      <c r="C1700" s="56" t="s">
        <v>96</v>
      </c>
      <c r="D1700" s="57">
        <v>2196.5300000000002</v>
      </c>
    </row>
    <row r="1701" spans="1:4" x14ac:dyDescent="0.25">
      <c r="A1701" s="45">
        <v>10007065</v>
      </c>
      <c r="B1701" s="55" t="s">
        <v>22762</v>
      </c>
      <c r="C1701" s="56" t="s">
        <v>96</v>
      </c>
      <c r="D1701" s="57">
        <v>2797.99</v>
      </c>
    </row>
    <row r="1702" spans="1:4" x14ac:dyDescent="0.25">
      <c r="A1702" s="45">
        <v>10007067</v>
      </c>
      <c r="B1702" s="55" t="s">
        <v>22763</v>
      </c>
      <c r="C1702" s="56" t="s">
        <v>96</v>
      </c>
      <c r="D1702" s="57">
        <v>2574.7399999999998</v>
      </c>
    </row>
    <row r="1703" spans="1:4" x14ac:dyDescent="0.25">
      <c r="A1703" s="45">
        <v>10007068</v>
      </c>
      <c r="B1703" s="55" t="s">
        <v>22764</v>
      </c>
      <c r="C1703" s="56" t="s">
        <v>96</v>
      </c>
      <c r="D1703" s="57">
        <v>3257.09</v>
      </c>
    </row>
    <row r="1704" spans="1:4" x14ac:dyDescent="0.25">
      <c r="A1704" s="45">
        <v>10007069</v>
      </c>
      <c r="B1704" s="55" t="s">
        <v>22765</v>
      </c>
      <c r="C1704" s="56" t="s">
        <v>96</v>
      </c>
      <c r="D1704" s="57">
        <v>2057.69</v>
      </c>
    </row>
    <row r="1705" spans="1:4" x14ac:dyDescent="0.25">
      <c r="A1705" s="45">
        <v>10007070</v>
      </c>
      <c r="B1705" s="55" t="s">
        <v>22766</v>
      </c>
      <c r="C1705" s="56" t="s">
        <v>96</v>
      </c>
      <c r="D1705" s="57">
        <v>2629.99</v>
      </c>
    </row>
    <row r="1706" spans="1:4" x14ac:dyDescent="0.25">
      <c r="A1706" s="45">
        <v>10007071</v>
      </c>
      <c r="B1706" s="55" t="s">
        <v>22767</v>
      </c>
      <c r="C1706" s="56" t="s">
        <v>96</v>
      </c>
      <c r="D1706" s="57">
        <v>3312.07</v>
      </c>
    </row>
    <row r="1707" spans="1:4" x14ac:dyDescent="0.25">
      <c r="A1707" s="45">
        <v>10007080</v>
      </c>
      <c r="B1707" s="55" t="s">
        <v>22768</v>
      </c>
      <c r="C1707" s="56" t="s">
        <v>96</v>
      </c>
      <c r="D1707" s="57">
        <v>17.57</v>
      </c>
    </row>
    <row r="1708" spans="1:4" x14ac:dyDescent="0.25">
      <c r="A1708" s="45">
        <v>10007081</v>
      </c>
      <c r="B1708" s="55" t="s">
        <v>22769</v>
      </c>
      <c r="C1708" s="56" t="s">
        <v>96</v>
      </c>
      <c r="D1708" s="57">
        <v>834.49</v>
      </c>
    </row>
    <row r="1709" spans="1:4" x14ac:dyDescent="0.25">
      <c r="A1709" s="45">
        <v>10007082</v>
      </c>
      <c r="B1709" s="55" t="s">
        <v>22770</v>
      </c>
      <c r="C1709" s="56" t="s">
        <v>96</v>
      </c>
      <c r="D1709" s="57">
        <v>1004.47</v>
      </c>
    </row>
    <row r="1710" spans="1:4" x14ac:dyDescent="0.25">
      <c r="A1710" s="45">
        <v>10007083</v>
      </c>
      <c r="B1710" s="55" t="s">
        <v>22771</v>
      </c>
      <c r="C1710" s="56" t="s">
        <v>96</v>
      </c>
      <c r="D1710" s="57">
        <v>1147.1600000000001</v>
      </c>
    </row>
    <row r="1711" spans="1:4" x14ac:dyDescent="0.25">
      <c r="A1711" s="45">
        <v>10007085</v>
      </c>
      <c r="B1711" s="55" t="s">
        <v>22772</v>
      </c>
      <c r="C1711" s="56" t="s">
        <v>96</v>
      </c>
      <c r="D1711" s="57">
        <v>345.7</v>
      </c>
    </row>
    <row r="1712" spans="1:4" x14ac:dyDescent="0.25">
      <c r="A1712" s="45">
        <v>10007086</v>
      </c>
      <c r="B1712" s="55" t="s">
        <v>22773</v>
      </c>
      <c r="C1712" s="56" t="s">
        <v>96</v>
      </c>
      <c r="D1712" s="57">
        <v>1048.75</v>
      </c>
    </row>
    <row r="1713" spans="1:4" x14ac:dyDescent="0.25">
      <c r="A1713" s="45">
        <v>10007090</v>
      </c>
      <c r="B1713" s="55" t="s">
        <v>22774</v>
      </c>
      <c r="C1713" s="56" t="s">
        <v>96</v>
      </c>
      <c r="D1713" s="57">
        <v>198.96</v>
      </c>
    </row>
    <row r="1714" spans="1:4" x14ac:dyDescent="0.25">
      <c r="A1714" s="45">
        <v>10007095</v>
      </c>
      <c r="B1714" s="55" t="s">
        <v>22644</v>
      </c>
      <c r="C1714" s="56" t="s">
        <v>9</v>
      </c>
      <c r="D1714" s="57">
        <v>3.43</v>
      </c>
    </row>
    <row r="1715" spans="1:4" x14ac:dyDescent="0.25">
      <c r="A1715" s="45">
        <v>10007098</v>
      </c>
      <c r="B1715" s="55" t="s">
        <v>22645</v>
      </c>
      <c r="C1715" s="56" t="s">
        <v>9</v>
      </c>
      <c r="D1715" s="57">
        <v>40.58</v>
      </c>
    </row>
    <row r="1716" spans="1:4" x14ac:dyDescent="0.25">
      <c r="A1716" s="45">
        <v>10008000</v>
      </c>
      <c r="B1716" s="55" t="s">
        <v>22775</v>
      </c>
      <c r="C1716" s="56" t="s">
        <v>21105</v>
      </c>
      <c r="D1716" s="57" t="s">
        <v>21105</v>
      </c>
    </row>
    <row r="1717" spans="1:4" x14ac:dyDescent="0.25">
      <c r="A1717" s="45">
        <v>10008002</v>
      </c>
      <c r="B1717" s="55" t="s">
        <v>22776</v>
      </c>
      <c r="C1717" s="56" t="s">
        <v>9</v>
      </c>
      <c r="D1717" s="57">
        <v>240.6</v>
      </c>
    </row>
    <row r="1718" spans="1:4" x14ac:dyDescent="0.25">
      <c r="A1718" s="45">
        <v>10008003</v>
      </c>
      <c r="B1718" s="55" t="s">
        <v>22777</v>
      </c>
      <c r="C1718" s="56" t="s">
        <v>9</v>
      </c>
      <c r="D1718" s="57">
        <v>267.38</v>
      </c>
    </row>
    <row r="1719" spans="1:4" x14ac:dyDescent="0.25">
      <c r="A1719" s="45">
        <v>10008005</v>
      </c>
      <c r="B1719" s="55" t="s">
        <v>22778</v>
      </c>
      <c r="C1719" s="56" t="s">
        <v>9</v>
      </c>
      <c r="D1719" s="57">
        <v>352.32</v>
      </c>
    </row>
    <row r="1720" spans="1:4" x14ac:dyDescent="0.25">
      <c r="A1720" s="45">
        <v>10008006</v>
      </c>
      <c r="B1720" s="55" t="s">
        <v>22779</v>
      </c>
      <c r="C1720" s="56" t="s">
        <v>9</v>
      </c>
      <c r="D1720" s="57">
        <v>558.4</v>
      </c>
    </row>
    <row r="1721" spans="1:4" x14ac:dyDescent="0.25">
      <c r="A1721" s="45">
        <v>10008031</v>
      </c>
      <c r="B1721" s="55" t="s">
        <v>22724</v>
      </c>
      <c r="C1721" s="56" t="s">
        <v>96</v>
      </c>
      <c r="D1721" s="57">
        <v>421.87</v>
      </c>
    </row>
    <row r="1722" spans="1:4" x14ac:dyDescent="0.25">
      <c r="A1722" s="45">
        <v>10008032</v>
      </c>
      <c r="B1722" s="55" t="s">
        <v>22725</v>
      </c>
      <c r="C1722" s="56" t="s">
        <v>96</v>
      </c>
      <c r="D1722" s="57">
        <v>661.76</v>
      </c>
    </row>
    <row r="1723" spans="1:4" x14ac:dyDescent="0.25">
      <c r="A1723" s="45">
        <v>10008034</v>
      </c>
      <c r="B1723" s="55" t="s">
        <v>22726</v>
      </c>
      <c r="C1723" s="56" t="s">
        <v>96</v>
      </c>
      <c r="D1723" s="57">
        <v>1094.92</v>
      </c>
    </row>
    <row r="1724" spans="1:4" x14ac:dyDescent="0.25">
      <c r="A1724" s="45">
        <v>10008049</v>
      </c>
      <c r="B1724" s="55" t="s">
        <v>22645</v>
      </c>
      <c r="C1724" s="56" t="s">
        <v>9</v>
      </c>
      <c r="D1724" s="57">
        <v>40.58</v>
      </c>
    </row>
    <row r="1725" spans="1:4" ht="23.25" x14ac:dyDescent="0.25">
      <c r="A1725" s="45">
        <v>10008050</v>
      </c>
      <c r="B1725" s="55" t="s">
        <v>22780</v>
      </c>
      <c r="C1725" s="56" t="s">
        <v>96</v>
      </c>
      <c r="D1725" s="57">
        <v>858.7</v>
      </c>
    </row>
    <row r="1726" spans="1:4" x14ac:dyDescent="0.25">
      <c r="A1726" s="45">
        <v>10008055</v>
      </c>
      <c r="B1726" s="55" t="s">
        <v>22781</v>
      </c>
      <c r="C1726" s="56" t="s">
        <v>96</v>
      </c>
      <c r="D1726" s="57">
        <v>428.11</v>
      </c>
    </row>
    <row r="1727" spans="1:4" x14ac:dyDescent="0.25">
      <c r="A1727" s="45">
        <v>10008060</v>
      </c>
      <c r="B1727" s="55" t="s">
        <v>22782</v>
      </c>
      <c r="C1727" s="56" t="s">
        <v>96</v>
      </c>
      <c r="D1727" s="57">
        <v>607.34</v>
      </c>
    </row>
    <row r="1728" spans="1:4" x14ac:dyDescent="0.25">
      <c r="A1728" s="45">
        <v>10008065</v>
      </c>
      <c r="B1728" s="55" t="s">
        <v>22783</v>
      </c>
      <c r="C1728" s="56" t="s">
        <v>96</v>
      </c>
      <c r="D1728" s="57">
        <v>378.97</v>
      </c>
    </row>
    <row r="1729" spans="1:4" x14ac:dyDescent="0.25">
      <c r="A1729" s="45">
        <v>10008068</v>
      </c>
      <c r="B1729" s="55" t="s">
        <v>22784</v>
      </c>
      <c r="C1729" s="56" t="s">
        <v>96</v>
      </c>
      <c r="D1729" s="57">
        <v>643.29999999999995</v>
      </c>
    </row>
    <row r="1730" spans="1:4" x14ac:dyDescent="0.25">
      <c r="A1730" s="45">
        <v>10008072</v>
      </c>
      <c r="B1730" s="55" t="s">
        <v>22785</v>
      </c>
      <c r="C1730" s="56" t="s">
        <v>96</v>
      </c>
      <c r="D1730" s="57">
        <v>941.87</v>
      </c>
    </row>
    <row r="1731" spans="1:4" x14ac:dyDescent="0.25">
      <c r="A1731" s="45">
        <v>10008073</v>
      </c>
      <c r="B1731" s="55" t="s">
        <v>22786</v>
      </c>
      <c r="C1731" s="56" t="s">
        <v>96</v>
      </c>
      <c r="D1731" s="57">
        <v>75.430000000000007</v>
      </c>
    </row>
    <row r="1732" spans="1:4" x14ac:dyDescent="0.25">
      <c r="A1732" s="45">
        <v>10008080</v>
      </c>
      <c r="B1732" s="55" t="s">
        <v>22787</v>
      </c>
      <c r="C1732" s="56" t="s">
        <v>96</v>
      </c>
      <c r="D1732" s="57">
        <v>619.01</v>
      </c>
    </row>
    <row r="1733" spans="1:4" x14ac:dyDescent="0.25">
      <c r="A1733" s="45">
        <v>10008081</v>
      </c>
      <c r="B1733" s="55" t="s">
        <v>22788</v>
      </c>
      <c r="C1733" s="56" t="s">
        <v>96</v>
      </c>
      <c r="D1733" s="57">
        <v>715.35</v>
      </c>
    </row>
    <row r="1734" spans="1:4" x14ac:dyDescent="0.25">
      <c r="A1734" s="45">
        <v>10008082</v>
      </c>
      <c r="B1734" s="55" t="s">
        <v>22789</v>
      </c>
      <c r="C1734" s="56" t="s">
        <v>96</v>
      </c>
      <c r="D1734" s="57">
        <v>1551.63</v>
      </c>
    </row>
    <row r="1735" spans="1:4" x14ac:dyDescent="0.25">
      <c r="A1735" s="45">
        <v>10008085</v>
      </c>
      <c r="B1735" s="55" t="s">
        <v>22790</v>
      </c>
      <c r="C1735" s="56" t="s">
        <v>96</v>
      </c>
      <c r="D1735" s="57">
        <v>232.22</v>
      </c>
    </row>
    <row r="1736" spans="1:4" x14ac:dyDescent="0.25">
      <c r="A1736" s="45">
        <v>10008088</v>
      </c>
      <c r="B1736" s="55" t="s">
        <v>22791</v>
      </c>
      <c r="C1736" s="56" t="s">
        <v>96</v>
      </c>
      <c r="D1736" s="57">
        <v>777.89</v>
      </c>
    </row>
    <row r="1737" spans="1:4" x14ac:dyDescent="0.25">
      <c r="A1737" s="45">
        <v>10008090</v>
      </c>
      <c r="B1737" s="55" t="s">
        <v>22792</v>
      </c>
      <c r="C1737" s="56" t="s">
        <v>96</v>
      </c>
      <c r="D1737" s="57">
        <v>211.11</v>
      </c>
    </row>
    <row r="1738" spans="1:4" x14ac:dyDescent="0.25">
      <c r="A1738" s="45">
        <v>10008092</v>
      </c>
      <c r="B1738" s="55" t="s">
        <v>22793</v>
      </c>
      <c r="C1738" s="56" t="s">
        <v>96</v>
      </c>
      <c r="D1738" s="57">
        <v>286.66000000000003</v>
      </c>
    </row>
    <row r="1739" spans="1:4" x14ac:dyDescent="0.25">
      <c r="A1739" s="45">
        <v>10008093</v>
      </c>
      <c r="B1739" s="55" t="s">
        <v>22794</v>
      </c>
      <c r="C1739" s="56" t="s">
        <v>96</v>
      </c>
      <c r="D1739" s="57">
        <v>326.92</v>
      </c>
    </row>
    <row r="1740" spans="1:4" x14ac:dyDescent="0.25">
      <c r="A1740" s="45">
        <v>10008095</v>
      </c>
      <c r="B1740" s="55" t="s">
        <v>22795</v>
      </c>
      <c r="C1740" s="56" t="s">
        <v>96</v>
      </c>
      <c r="D1740" s="57">
        <v>24.2</v>
      </c>
    </row>
    <row r="1741" spans="1:4" ht="23.25" x14ac:dyDescent="0.25">
      <c r="A1741" s="45">
        <v>10008098</v>
      </c>
      <c r="B1741" s="55" t="s">
        <v>22796</v>
      </c>
      <c r="C1741" s="56" t="s">
        <v>96</v>
      </c>
      <c r="D1741" s="57">
        <v>41.14</v>
      </c>
    </row>
    <row r="1742" spans="1:4" x14ac:dyDescent="0.25">
      <c r="A1742" s="45">
        <v>10009000</v>
      </c>
      <c r="B1742" s="55" t="s">
        <v>22797</v>
      </c>
      <c r="C1742" s="56" t="s">
        <v>21105</v>
      </c>
      <c r="D1742" s="57" t="s">
        <v>21105</v>
      </c>
    </row>
    <row r="1743" spans="1:4" x14ac:dyDescent="0.25">
      <c r="A1743" s="45">
        <v>10009010</v>
      </c>
      <c r="B1743" s="55" t="s">
        <v>22798</v>
      </c>
      <c r="C1743" s="56" t="s">
        <v>9</v>
      </c>
      <c r="D1743" s="57">
        <v>354.61</v>
      </c>
    </row>
    <row r="1744" spans="1:4" x14ac:dyDescent="0.25">
      <c r="A1744" s="45">
        <v>10009011</v>
      </c>
      <c r="B1744" s="55" t="s">
        <v>22799</v>
      </c>
      <c r="C1744" s="56" t="s">
        <v>9</v>
      </c>
      <c r="D1744" s="57">
        <v>441.91</v>
      </c>
    </row>
    <row r="1745" spans="1:4" x14ac:dyDescent="0.25">
      <c r="A1745" s="45">
        <v>10009012</v>
      </c>
      <c r="B1745" s="55" t="s">
        <v>22800</v>
      </c>
      <c r="C1745" s="56" t="s">
        <v>9</v>
      </c>
      <c r="D1745" s="57">
        <v>526.12</v>
      </c>
    </row>
    <row r="1746" spans="1:4" x14ac:dyDescent="0.25">
      <c r="A1746" s="45">
        <v>10009013</v>
      </c>
      <c r="B1746" s="55" t="s">
        <v>22801</v>
      </c>
      <c r="C1746" s="56" t="s">
        <v>9</v>
      </c>
      <c r="D1746" s="57">
        <v>617.58000000000004</v>
      </c>
    </row>
    <row r="1747" spans="1:4" x14ac:dyDescent="0.25">
      <c r="A1747" s="45">
        <v>10009030</v>
      </c>
      <c r="B1747" s="55" t="s">
        <v>22802</v>
      </c>
      <c r="C1747" s="56" t="s">
        <v>9</v>
      </c>
      <c r="D1747" s="57">
        <v>26.89</v>
      </c>
    </row>
    <row r="1748" spans="1:4" x14ac:dyDescent="0.25">
      <c r="A1748" s="45">
        <v>10009031</v>
      </c>
      <c r="B1748" s="55" t="s">
        <v>22803</v>
      </c>
      <c r="C1748" s="56" t="s">
        <v>9</v>
      </c>
      <c r="D1748" s="57">
        <v>35.76</v>
      </c>
    </row>
    <row r="1749" spans="1:4" x14ac:dyDescent="0.25">
      <c r="A1749" s="45">
        <v>10009032</v>
      </c>
      <c r="B1749" s="55" t="s">
        <v>22804</v>
      </c>
      <c r="C1749" s="56" t="s">
        <v>9</v>
      </c>
      <c r="D1749" s="57">
        <v>69.09</v>
      </c>
    </row>
    <row r="1750" spans="1:4" x14ac:dyDescent="0.25">
      <c r="A1750" s="45">
        <v>10009033</v>
      </c>
      <c r="B1750" s="55" t="s">
        <v>22805</v>
      </c>
      <c r="C1750" s="56" t="s">
        <v>9</v>
      </c>
      <c r="D1750" s="57">
        <v>48.59</v>
      </c>
    </row>
    <row r="1751" spans="1:4" x14ac:dyDescent="0.25">
      <c r="A1751" s="45">
        <v>10009034</v>
      </c>
      <c r="B1751" s="55" t="s">
        <v>22806</v>
      </c>
      <c r="C1751" s="56" t="s">
        <v>9</v>
      </c>
      <c r="D1751" s="57">
        <v>115.66</v>
      </c>
    </row>
    <row r="1752" spans="1:4" x14ac:dyDescent="0.25">
      <c r="A1752" s="45">
        <v>10009035</v>
      </c>
      <c r="B1752" s="55" t="s">
        <v>22807</v>
      </c>
      <c r="C1752" s="56" t="s">
        <v>9</v>
      </c>
      <c r="D1752" s="57">
        <v>166.62</v>
      </c>
    </row>
    <row r="1753" spans="1:4" x14ac:dyDescent="0.25">
      <c r="A1753" s="45">
        <v>10009098</v>
      </c>
      <c r="B1753" s="55" t="s">
        <v>22645</v>
      </c>
      <c r="C1753" s="56" t="s">
        <v>9</v>
      </c>
      <c r="D1753" s="57">
        <v>40.58</v>
      </c>
    </row>
    <row r="1754" spans="1:4" x14ac:dyDescent="0.25">
      <c r="A1754" s="45">
        <v>10010000</v>
      </c>
      <c r="B1754" s="55" t="s">
        <v>22808</v>
      </c>
      <c r="C1754" s="56" t="s">
        <v>21105</v>
      </c>
      <c r="D1754" s="57" t="s">
        <v>21105</v>
      </c>
    </row>
    <row r="1755" spans="1:4" x14ac:dyDescent="0.25">
      <c r="A1755" s="45">
        <v>10010001</v>
      </c>
      <c r="B1755" s="55" t="s">
        <v>22809</v>
      </c>
      <c r="C1755" s="56" t="s">
        <v>96</v>
      </c>
      <c r="D1755" s="57">
        <v>49.47</v>
      </c>
    </row>
    <row r="1756" spans="1:4" x14ac:dyDescent="0.25">
      <c r="A1756" s="45">
        <v>10010010</v>
      </c>
      <c r="B1756" s="55" t="s">
        <v>22810</v>
      </c>
      <c r="C1756" s="56" t="s">
        <v>96</v>
      </c>
      <c r="D1756" s="57">
        <v>51.29</v>
      </c>
    </row>
    <row r="1757" spans="1:4" x14ac:dyDescent="0.25">
      <c r="A1757" s="45">
        <v>10010012</v>
      </c>
      <c r="B1757" s="55" t="s">
        <v>22811</v>
      </c>
      <c r="C1757" s="56" t="s">
        <v>96</v>
      </c>
      <c r="D1757" s="57">
        <v>70.12</v>
      </c>
    </row>
    <row r="1758" spans="1:4" x14ac:dyDescent="0.25">
      <c r="A1758" s="45">
        <v>10010015</v>
      </c>
      <c r="B1758" s="55" t="s">
        <v>22812</v>
      </c>
      <c r="C1758" s="56" t="s">
        <v>96</v>
      </c>
      <c r="D1758" s="57">
        <v>113.25</v>
      </c>
    </row>
    <row r="1759" spans="1:4" ht="23.25" x14ac:dyDescent="0.25">
      <c r="A1759" s="45">
        <v>10010035</v>
      </c>
      <c r="B1759" s="55" t="s">
        <v>22813</v>
      </c>
      <c r="C1759" s="56" t="s">
        <v>96</v>
      </c>
      <c r="D1759" s="57">
        <v>153.54</v>
      </c>
    </row>
    <row r="1760" spans="1:4" ht="23.25" x14ac:dyDescent="0.25">
      <c r="A1760" s="45">
        <v>10010036</v>
      </c>
      <c r="B1760" s="55" t="s">
        <v>22814</v>
      </c>
      <c r="C1760" s="56" t="s">
        <v>96</v>
      </c>
      <c r="D1760" s="57">
        <v>428.72</v>
      </c>
    </row>
    <row r="1761" spans="1:4" x14ac:dyDescent="0.25">
      <c r="A1761" s="45">
        <v>10010059</v>
      </c>
      <c r="B1761" s="55" t="s">
        <v>22815</v>
      </c>
      <c r="C1761" s="56" t="s">
        <v>96</v>
      </c>
      <c r="D1761" s="57">
        <v>394.43</v>
      </c>
    </row>
    <row r="1762" spans="1:4" x14ac:dyDescent="0.25">
      <c r="A1762" s="45">
        <v>10010060</v>
      </c>
      <c r="B1762" s="55" t="s">
        <v>22816</v>
      </c>
      <c r="C1762" s="56" t="s">
        <v>96</v>
      </c>
      <c r="D1762" s="57">
        <v>4349.28</v>
      </c>
    </row>
    <row r="1763" spans="1:4" x14ac:dyDescent="0.25">
      <c r="A1763" s="45">
        <v>10010061</v>
      </c>
      <c r="B1763" s="55" t="s">
        <v>22817</v>
      </c>
      <c r="C1763" s="56" t="s">
        <v>96</v>
      </c>
      <c r="D1763" s="57">
        <v>5468.32</v>
      </c>
    </row>
    <row r="1764" spans="1:4" x14ac:dyDescent="0.25">
      <c r="A1764" s="45">
        <v>10010064</v>
      </c>
      <c r="B1764" s="55" t="s">
        <v>22818</v>
      </c>
      <c r="C1764" s="56" t="s">
        <v>96</v>
      </c>
      <c r="D1764" s="57">
        <v>13756.26</v>
      </c>
    </row>
    <row r="1765" spans="1:4" x14ac:dyDescent="0.25">
      <c r="A1765" s="45">
        <v>10010066</v>
      </c>
      <c r="B1765" s="55" t="s">
        <v>22819</v>
      </c>
      <c r="C1765" s="56" t="s">
        <v>96</v>
      </c>
      <c r="D1765" s="57">
        <v>17939.03</v>
      </c>
    </row>
    <row r="1766" spans="1:4" x14ac:dyDescent="0.25">
      <c r="A1766" s="45">
        <v>10010070</v>
      </c>
      <c r="B1766" s="55" t="s">
        <v>22820</v>
      </c>
      <c r="C1766" s="56" t="s">
        <v>9</v>
      </c>
      <c r="D1766" s="57">
        <v>1223.56</v>
      </c>
    </row>
    <row r="1767" spans="1:4" x14ac:dyDescent="0.25">
      <c r="A1767" s="45">
        <v>10010071</v>
      </c>
      <c r="B1767" s="55" t="s">
        <v>22821</v>
      </c>
      <c r="C1767" s="56" t="s">
        <v>96</v>
      </c>
      <c r="D1767" s="57">
        <v>1306.1199999999999</v>
      </c>
    </row>
    <row r="1768" spans="1:4" x14ac:dyDescent="0.25">
      <c r="A1768" s="45">
        <v>10010081</v>
      </c>
      <c r="B1768" s="55" t="s">
        <v>22822</v>
      </c>
      <c r="C1768" s="56" t="s">
        <v>96</v>
      </c>
      <c r="D1768" s="57">
        <v>19537.71</v>
      </c>
    </row>
    <row r="1769" spans="1:4" x14ac:dyDescent="0.25">
      <c r="A1769" s="45">
        <v>10010084</v>
      </c>
      <c r="B1769" s="55" t="s">
        <v>22823</v>
      </c>
      <c r="C1769" s="56" t="s">
        <v>96</v>
      </c>
      <c r="D1769" s="57">
        <v>1328.11</v>
      </c>
    </row>
    <row r="1770" spans="1:4" x14ac:dyDescent="0.25">
      <c r="A1770" s="45">
        <v>10010085</v>
      </c>
      <c r="B1770" s="55" t="s">
        <v>22824</v>
      </c>
      <c r="C1770" s="56" t="s">
        <v>96</v>
      </c>
      <c r="D1770" s="57">
        <v>2178.13</v>
      </c>
    </row>
    <row r="1771" spans="1:4" x14ac:dyDescent="0.25">
      <c r="A1771" s="45">
        <v>10010094</v>
      </c>
      <c r="B1771" s="55" t="s">
        <v>21156</v>
      </c>
      <c r="C1771" s="56" t="s">
        <v>15</v>
      </c>
      <c r="D1771" s="57">
        <v>65.08</v>
      </c>
    </row>
    <row r="1772" spans="1:4" x14ac:dyDescent="0.25">
      <c r="A1772" s="45">
        <v>10010095</v>
      </c>
      <c r="B1772" s="55" t="s">
        <v>21157</v>
      </c>
      <c r="C1772" s="56" t="s">
        <v>15</v>
      </c>
      <c r="D1772" s="57">
        <v>557.98</v>
      </c>
    </row>
    <row r="1773" spans="1:4" x14ac:dyDescent="0.25">
      <c r="A1773" s="45">
        <v>10010096</v>
      </c>
      <c r="B1773" s="55" t="s">
        <v>21158</v>
      </c>
      <c r="C1773" s="56" t="s">
        <v>19</v>
      </c>
      <c r="D1773" s="57">
        <v>319.02999999999997</v>
      </c>
    </row>
    <row r="1774" spans="1:4" x14ac:dyDescent="0.25">
      <c r="A1774" s="45">
        <v>10010097</v>
      </c>
      <c r="B1774" s="55" t="s">
        <v>21159</v>
      </c>
      <c r="C1774" s="56" t="s">
        <v>19</v>
      </c>
      <c r="D1774" s="57">
        <v>438.27</v>
      </c>
    </row>
    <row r="1775" spans="1:4" x14ac:dyDescent="0.25">
      <c r="A1775" s="45">
        <v>10010098</v>
      </c>
      <c r="B1775" s="55" t="s">
        <v>21160</v>
      </c>
      <c r="C1775" s="56" t="s">
        <v>19</v>
      </c>
      <c r="D1775" s="57">
        <v>259.11</v>
      </c>
    </row>
    <row r="1776" spans="1:4" x14ac:dyDescent="0.25">
      <c r="A1776" s="45">
        <v>10010101</v>
      </c>
      <c r="B1776" s="55" t="s">
        <v>22825</v>
      </c>
      <c r="C1776" s="56" t="s">
        <v>96</v>
      </c>
      <c r="D1776" s="57">
        <v>41.53</v>
      </c>
    </row>
    <row r="1777" spans="1:4" x14ac:dyDescent="0.25">
      <c r="A1777" s="45">
        <v>10010102</v>
      </c>
      <c r="B1777" s="55" t="s">
        <v>22826</v>
      </c>
      <c r="C1777" s="56" t="s">
        <v>96</v>
      </c>
      <c r="D1777" s="57">
        <v>38.94</v>
      </c>
    </row>
    <row r="1778" spans="1:4" x14ac:dyDescent="0.25">
      <c r="A1778" s="45">
        <v>10011000</v>
      </c>
      <c r="B1778" s="55" t="s">
        <v>22827</v>
      </c>
      <c r="C1778" s="56" t="s">
        <v>21105</v>
      </c>
      <c r="D1778" s="57" t="s">
        <v>21105</v>
      </c>
    </row>
    <row r="1779" spans="1:4" x14ac:dyDescent="0.25">
      <c r="A1779" s="45">
        <v>10011001</v>
      </c>
      <c r="B1779" s="55" t="s">
        <v>22828</v>
      </c>
      <c r="C1779" s="56" t="s">
        <v>9</v>
      </c>
      <c r="D1779" s="57">
        <v>78.06</v>
      </c>
    </row>
    <row r="1780" spans="1:4" x14ac:dyDescent="0.25">
      <c r="A1780" s="45">
        <v>10011002</v>
      </c>
      <c r="B1780" s="55" t="s">
        <v>22829</v>
      </c>
      <c r="C1780" s="56" t="s">
        <v>9</v>
      </c>
      <c r="D1780" s="57">
        <v>120.98</v>
      </c>
    </row>
    <row r="1781" spans="1:4" x14ac:dyDescent="0.25">
      <c r="A1781" s="45">
        <v>10011003</v>
      </c>
      <c r="B1781" s="55" t="s">
        <v>22830</v>
      </c>
      <c r="C1781" s="56" t="s">
        <v>9</v>
      </c>
      <c r="D1781" s="57">
        <v>215.01</v>
      </c>
    </row>
    <row r="1782" spans="1:4" x14ac:dyDescent="0.25">
      <c r="A1782" s="45">
        <v>10011004</v>
      </c>
      <c r="B1782" s="55" t="s">
        <v>22831</v>
      </c>
      <c r="C1782" s="56" t="s">
        <v>9</v>
      </c>
      <c r="D1782" s="57">
        <v>157.91</v>
      </c>
    </row>
    <row r="1783" spans="1:4" x14ac:dyDescent="0.25">
      <c r="A1783" s="45">
        <v>10011005</v>
      </c>
      <c r="B1783" s="55" t="s">
        <v>22832</v>
      </c>
      <c r="C1783" s="56" t="s">
        <v>9</v>
      </c>
      <c r="D1783" s="57">
        <v>296.83999999999997</v>
      </c>
    </row>
    <row r="1784" spans="1:4" x14ac:dyDescent="0.25">
      <c r="A1784" s="45">
        <v>10011006</v>
      </c>
      <c r="B1784" s="55" t="s">
        <v>22833</v>
      </c>
      <c r="C1784" s="56" t="s">
        <v>9</v>
      </c>
      <c r="D1784" s="57">
        <v>177.83</v>
      </c>
    </row>
    <row r="1785" spans="1:4" x14ac:dyDescent="0.25">
      <c r="A1785" s="45">
        <v>10011007</v>
      </c>
      <c r="B1785" s="55" t="s">
        <v>22834</v>
      </c>
      <c r="C1785" s="56" t="s">
        <v>9</v>
      </c>
      <c r="D1785" s="57">
        <v>336.74</v>
      </c>
    </row>
    <row r="1786" spans="1:4" x14ac:dyDescent="0.25">
      <c r="A1786" s="45">
        <v>10011010</v>
      </c>
      <c r="B1786" s="55" t="s">
        <v>22835</v>
      </c>
      <c r="C1786" s="56" t="s">
        <v>9</v>
      </c>
      <c r="D1786" s="57">
        <v>106.6</v>
      </c>
    </row>
    <row r="1787" spans="1:4" x14ac:dyDescent="0.25">
      <c r="A1787" s="45">
        <v>10011030</v>
      </c>
      <c r="B1787" s="55" t="s">
        <v>22836</v>
      </c>
      <c r="C1787" s="56" t="s">
        <v>9</v>
      </c>
      <c r="D1787" s="57">
        <v>44.3</v>
      </c>
    </row>
    <row r="1788" spans="1:4" x14ac:dyDescent="0.25">
      <c r="A1788" s="45">
        <v>10011031</v>
      </c>
      <c r="B1788" s="55" t="s">
        <v>22837</v>
      </c>
      <c r="C1788" s="56" t="s">
        <v>9</v>
      </c>
      <c r="D1788" s="57">
        <v>50.36</v>
      </c>
    </row>
    <row r="1789" spans="1:4" x14ac:dyDescent="0.25">
      <c r="A1789" s="45">
        <v>10011032</v>
      </c>
      <c r="B1789" s="55" t="s">
        <v>22838</v>
      </c>
      <c r="C1789" s="56" t="s">
        <v>9</v>
      </c>
      <c r="D1789" s="57">
        <v>67.22</v>
      </c>
    </row>
    <row r="1790" spans="1:4" x14ac:dyDescent="0.25">
      <c r="A1790" s="45">
        <v>10011033</v>
      </c>
      <c r="B1790" s="55" t="s">
        <v>22839</v>
      </c>
      <c r="C1790" s="56" t="s">
        <v>9</v>
      </c>
      <c r="D1790" s="57">
        <v>102.57</v>
      </c>
    </row>
    <row r="1791" spans="1:4" x14ac:dyDescent="0.25">
      <c r="A1791" s="45">
        <v>10011034</v>
      </c>
      <c r="B1791" s="55" t="s">
        <v>22840</v>
      </c>
      <c r="C1791" s="56" t="s">
        <v>9</v>
      </c>
      <c r="D1791" s="57">
        <v>174.8</v>
      </c>
    </row>
    <row r="1792" spans="1:4" x14ac:dyDescent="0.25">
      <c r="A1792" s="45">
        <v>10011035</v>
      </c>
      <c r="B1792" s="55" t="s">
        <v>22841</v>
      </c>
      <c r="C1792" s="56" t="s">
        <v>9</v>
      </c>
      <c r="D1792" s="57">
        <v>281.45</v>
      </c>
    </row>
    <row r="1793" spans="1:4" x14ac:dyDescent="0.25">
      <c r="A1793" s="45">
        <v>10011036</v>
      </c>
      <c r="B1793" s="55" t="s">
        <v>22842</v>
      </c>
      <c r="C1793" s="56" t="s">
        <v>9</v>
      </c>
      <c r="D1793" s="57">
        <v>283.76</v>
      </c>
    </row>
    <row r="1794" spans="1:4" x14ac:dyDescent="0.25">
      <c r="A1794" s="45">
        <v>10011070</v>
      </c>
      <c r="B1794" s="55" t="s">
        <v>22843</v>
      </c>
      <c r="C1794" s="56" t="s">
        <v>9</v>
      </c>
      <c r="D1794" s="57">
        <v>111.77</v>
      </c>
    </row>
    <row r="1795" spans="1:4" x14ac:dyDescent="0.25">
      <c r="A1795" s="45">
        <v>10011071</v>
      </c>
      <c r="B1795" s="55" t="s">
        <v>22844</v>
      </c>
      <c r="C1795" s="56" t="s">
        <v>9</v>
      </c>
      <c r="D1795" s="57">
        <v>123.65</v>
      </c>
    </row>
    <row r="1796" spans="1:4" ht="23.25" x14ac:dyDescent="0.25">
      <c r="A1796" s="45">
        <v>10011072</v>
      </c>
      <c r="B1796" s="55" t="s">
        <v>22845</v>
      </c>
      <c r="C1796" s="56" t="s">
        <v>9</v>
      </c>
      <c r="D1796" s="57">
        <v>114.22</v>
      </c>
    </row>
    <row r="1797" spans="1:4" ht="23.25" x14ac:dyDescent="0.25">
      <c r="A1797" s="45">
        <v>10011073</v>
      </c>
      <c r="B1797" s="55" t="s">
        <v>22846</v>
      </c>
      <c r="C1797" s="56" t="s">
        <v>9</v>
      </c>
      <c r="D1797" s="57">
        <v>123.64</v>
      </c>
    </row>
    <row r="1798" spans="1:4" x14ac:dyDescent="0.25">
      <c r="A1798" s="45">
        <v>10011076</v>
      </c>
      <c r="B1798" s="55" t="s">
        <v>22847</v>
      </c>
      <c r="C1798" s="56" t="s">
        <v>9</v>
      </c>
      <c r="D1798" s="57">
        <v>69.37</v>
      </c>
    </row>
    <row r="1799" spans="1:4" x14ac:dyDescent="0.25">
      <c r="A1799" s="45">
        <v>10011077</v>
      </c>
      <c r="B1799" s="55" t="s">
        <v>22848</v>
      </c>
      <c r="C1799" s="56" t="s">
        <v>9</v>
      </c>
      <c r="D1799" s="57">
        <v>119.89</v>
      </c>
    </row>
    <row r="1800" spans="1:4" x14ac:dyDescent="0.25">
      <c r="A1800" s="45">
        <v>10011085</v>
      </c>
      <c r="B1800" s="55" t="s">
        <v>22849</v>
      </c>
      <c r="C1800" s="56" t="s">
        <v>9</v>
      </c>
      <c r="D1800" s="57">
        <v>87.14</v>
      </c>
    </row>
    <row r="1801" spans="1:4" x14ac:dyDescent="0.25">
      <c r="A1801" s="45">
        <v>10011086</v>
      </c>
      <c r="B1801" s="55" t="s">
        <v>22850</v>
      </c>
      <c r="C1801" s="56" t="s">
        <v>9</v>
      </c>
      <c r="D1801" s="57">
        <v>181.13</v>
      </c>
    </row>
    <row r="1802" spans="1:4" x14ac:dyDescent="0.25">
      <c r="A1802" s="45">
        <v>10011087</v>
      </c>
      <c r="B1802" s="55" t="s">
        <v>22851</v>
      </c>
      <c r="C1802" s="56" t="s">
        <v>9</v>
      </c>
      <c r="D1802" s="57">
        <v>190.12</v>
      </c>
    </row>
    <row r="1803" spans="1:4" ht="23.25" x14ac:dyDescent="0.25">
      <c r="A1803" s="45">
        <v>10011089</v>
      </c>
      <c r="B1803" s="55" t="s">
        <v>22852</v>
      </c>
      <c r="C1803" s="56" t="s">
        <v>9</v>
      </c>
      <c r="D1803" s="57">
        <v>85.4</v>
      </c>
    </row>
    <row r="1804" spans="1:4" ht="23.25" x14ac:dyDescent="0.25">
      <c r="A1804" s="45">
        <v>10011090</v>
      </c>
      <c r="B1804" s="55" t="s">
        <v>22853</v>
      </c>
      <c r="C1804" s="56" t="s">
        <v>9</v>
      </c>
      <c r="D1804" s="57">
        <v>88.92</v>
      </c>
    </row>
    <row r="1805" spans="1:4" x14ac:dyDescent="0.25">
      <c r="A1805" s="45">
        <v>10011092</v>
      </c>
      <c r="B1805" s="55" t="s">
        <v>22854</v>
      </c>
      <c r="C1805" s="56" t="s">
        <v>9</v>
      </c>
      <c r="D1805" s="57">
        <v>217.74</v>
      </c>
    </row>
    <row r="1806" spans="1:4" x14ac:dyDescent="0.25">
      <c r="A1806" s="45">
        <v>10011093</v>
      </c>
      <c r="B1806" s="55" t="s">
        <v>22855</v>
      </c>
      <c r="C1806" s="56" t="s">
        <v>9</v>
      </c>
      <c r="D1806" s="57">
        <v>704.79</v>
      </c>
    </row>
    <row r="1807" spans="1:4" x14ac:dyDescent="0.25">
      <c r="A1807" s="45">
        <v>10011094</v>
      </c>
      <c r="B1807" s="55" t="s">
        <v>22856</v>
      </c>
      <c r="C1807" s="56" t="s">
        <v>9</v>
      </c>
      <c r="D1807" s="57">
        <v>794.29</v>
      </c>
    </row>
    <row r="1808" spans="1:4" x14ac:dyDescent="0.25">
      <c r="A1808" s="45">
        <v>10011096</v>
      </c>
      <c r="B1808" s="55" t="s">
        <v>22857</v>
      </c>
      <c r="C1808" s="56" t="s">
        <v>9</v>
      </c>
      <c r="D1808" s="57">
        <v>67.180000000000007</v>
      </c>
    </row>
    <row r="1809" spans="1:4" x14ac:dyDescent="0.25">
      <c r="A1809" s="45">
        <v>10011097</v>
      </c>
      <c r="B1809" s="55" t="s">
        <v>22858</v>
      </c>
      <c r="C1809" s="56" t="s">
        <v>9</v>
      </c>
      <c r="D1809" s="57">
        <v>87.36</v>
      </c>
    </row>
    <row r="1810" spans="1:4" ht="23.25" x14ac:dyDescent="0.25">
      <c r="A1810" s="45">
        <v>10011099</v>
      </c>
      <c r="B1810" s="55" t="s">
        <v>22859</v>
      </c>
      <c r="C1810" s="56" t="s">
        <v>9</v>
      </c>
      <c r="D1810" s="57">
        <v>91.49</v>
      </c>
    </row>
    <row r="1811" spans="1:4" x14ac:dyDescent="0.25">
      <c r="A1811" s="45">
        <v>10012000</v>
      </c>
      <c r="B1811" s="55" t="s">
        <v>22860</v>
      </c>
      <c r="C1811" s="56" t="s">
        <v>21105</v>
      </c>
      <c r="D1811" s="57" t="s">
        <v>21105</v>
      </c>
    </row>
    <row r="1812" spans="1:4" x14ac:dyDescent="0.25">
      <c r="A1812" s="45">
        <v>10012010</v>
      </c>
      <c r="B1812" s="55" t="s">
        <v>22861</v>
      </c>
      <c r="C1812" s="56" t="s">
        <v>9</v>
      </c>
      <c r="D1812" s="57">
        <v>286.52</v>
      </c>
    </row>
    <row r="1813" spans="1:4" x14ac:dyDescent="0.25">
      <c r="A1813" s="45">
        <v>10012011</v>
      </c>
      <c r="B1813" s="55" t="s">
        <v>22862</v>
      </c>
      <c r="C1813" s="56" t="s">
        <v>9</v>
      </c>
      <c r="D1813" s="57">
        <v>372.81</v>
      </c>
    </row>
    <row r="1814" spans="1:4" x14ac:dyDescent="0.25">
      <c r="A1814" s="45">
        <v>10012012</v>
      </c>
      <c r="B1814" s="55" t="s">
        <v>22863</v>
      </c>
      <c r="C1814" s="56" t="s">
        <v>9</v>
      </c>
      <c r="D1814" s="57">
        <v>451.02</v>
      </c>
    </row>
    <row r="1815" spans="1:4" x14ac:dyDescent="0.25">
      <c r="A1815" s="45">
        <v>10012013</v>
      </c>
      <c r="B1815" s="55" t="s">
        <v>22864</v>
      </c>
      <c r="C1815" s="56" t="s">
        <v>9</v>
      </c>
      <c r="D1815" s="57">
        <v>540.75</v>
      </c>
    </row>
    <row r="1816" spans="1:4" x14ac:dyDescent="0.25">
      <c r="A1816" s="45">
        <v>10012014</v>
      </c>
      <c r="B1816" s="55" t="s">
        <v>22865</v>
      </c>
      <c r="C1816" s="56" t="s">
        <v>9</v>
      </c>
      <c r="D1816" s="57">
        <v>27.42</v>
      </c>
    </row>
    <row r="1817" spans="1:4" x14ac:dyDescent="0.25">
      <c r="A1817" s="45">
        <v>10012015</v>
      </c>
      <c r="B1817" s="55" t="s">
        <v>22866</v>
      </c>
      <c r="C1817" s="56" t="s">
        <v>9</v>
      </c>
      <c r="D1817" s="57">
        <v>38.57</v>
      </c>
    </row>
    <row r="1818" spans="1:4" x14ac:dyDescent="0.25">
      <c r="A1818" s="45">
        <v>10012016</v>
      </c>
      <c r="B1818" s="55" t="s">
        <v>22867</v>
      </c>
      <c r="C1818" s="56" t="s">
        <v>9</v>
      </c>
      <c r="D1818" s="57">
        <v>43.21</v>
      </c>
    </row>
    <row r="1819" spans="1:4" x14ac:dyDescent="0.25">
      <c r="A1819" s="45">
        <v>10012017</v>
      </c>
      <c r="B1819" s="55" t="s">
        <v>22868</v>
      </c>
      <c r="C1819" s="56" t="s">
        <v>9</v>
      </c>
      <c r="D1819" s="57">
        <v>77.260000000000005</v>
      </c>
    </row>
    <row r="1820" spans="1:4" x14ac:dyDescent="0.25">
      <c r="A1820" s="45">
        <v>10012018</v>
      </c>
      <c r="B1820" s="55" t="s">
        <v>22869</v>
      </c>
      <c r="C1820" s="56" t="s">
        <v>9</v>
      </c>
      <c r="D1820" s="57">
        <v>128.22</v>
      </c>
    </row>
    <row r="1821" spans="1:4" x14ac:dyDescent="0.25">
      <c r="A1821" s="45">
        <v>10012026</v>
      </c>
      <c r="B1821" s="55" t="s">
        <v>22870</v>
      </c>
      <c r="C1821" s="56" t="s">
        <v>96</v>
      </c>
      <c r="D1821" s="57">
        <v>12.89</v>
      </c>
    </row>
    <row r="1822" spans="1:4" x14ac:dyDescent="0.25">
      <c r="A1822" s="45">
        <v>10012027</v>
      </c>
      <c r="B1822" s="55" t="s">
        <v>22871</v>
      </c>
      <c r="C1822" s="56" t="s">
        <v>96</v>
      </c>
      <c r="D1822" s="57">
        <v>16.989999999999998</v>
      </c>
    </row>
    <row r="1823" spans="1:4" x14ac:dyDescent="0.25">
      <c r="A1823" s="45">
        <v>10012028</v>
      </c>
      <c r="B1823" s="55" t="s">
        <v>22872</v>
      </c>
      <c r="C1823" s="56" t="s">
        <v>96</v>
      </c>
      <c r="D1823" s="57">
        <v>32.700000000000003</v>
      </c>
    </row>
    <row r="1824" spans="1:4" x14ac:dyDescent="0.25">
      <c r="A1824" s="45">
        <v>10012029</v>
      </c>
      <c r="B1824" s="55" t="s">
        <v>22873</v>
      </c>
      <c r="C1824" s="56" t="s">
        <v>96</v>
      </c>
      <c r="D1824" s="57">
        <v>191.38</v>
      </c>
    </row>
    <row r="1825" spans="1:4" x14ac:dyDescent="0.25">
      <c r="A1825" s="45">
        <v>10012030</v>
      </c>
      <c r="B1825" s="55" t="s">
        <v>22874</v>
      </c>
      <c r="C1825" s="56" t="s">
        <v>96</v>
      </c>
      <c r="D1825" s="57">
        <v>208.08</v>
      </c>
    </row>
    <row r="1826" spans="1:4" x14ac:dyDescent="0.25">
      <c r="A1826" s="45">
        <v>10012031</v>
      </c>
      <c r="B1826" s="55" t="s">
        <v>22875</v>
      </c>
      <c r="C1826" s="56" t="s">
        <v>96</v>
      </c>
      <c r="D1826" s="57">
        <v>221.1</v>
      </c>
    </row>
    <row r="1827" spans="1:4" x14ac:dyDescent="0.25">
      <c r="A1827" s="45">
        <v>10012032</v>
      </c>
      <c r="B1827" s="55" t="s">
        <v>22876</v>
      </c>
      <c r="C1827" s="56" t="s">
        <v>96</v>
      </c>
      <c r="D1827" s="57">
        <v>295.31</v>
      </c>
    </row>
    <row r="1828" spans="1:4" ht="23.25" x14ac:dyDescent="0.25">
      <c r="A1828" s="45">
        <v>10012034</v>
      </c>
      <c r="B1828" s="55" t="s">
        <v>22877</v>
      </c>
      <c r="C1828" s="56" t="s">
        <v>9</v>
      </c>
      <c r="D1828" s="57">
        <v>289.01</v>
      </c>
    </row>
    <row r="1829" spans="1:4" x14ac:dyDescent="0.25">
      <c r="A1829" s="45">
        <v>10012080</v>
      </c>
      <c r="B1829" s="55" t="s">
        <v>21149</v>
      </c>
      <c r="C1829" s="56" t="s">
        <v>9</v>
      </c>
      <c r="D1829" s="57">
        <v>121.41</v>
      </c>
    </row>
    <row r="1830" spans="1:4" x14ac:dyDescent="0.25">
      <c r="A1830" s="45">
        <v>10012081</v>
      </c>
      <c r="B1830" s="55" t="s">
        <v>21150</v>
      </c>
      <c r="C1830" s="56" t="s">
        <v>9</v>
      </c>
      <c r="D1830" s="57">
        <v>149.30000000000001</v>
      </c>
    </row>
    <row r="1831" spans="1:4" x14ac:dyDescent="0.25">
      <c r="A1831" s="45">
        <v>10012082</v>
      </c>
      <c r="B1831" s="55" t="s">
        <v>21151</v>
      </c>
      <c r="C1831" s="56" t="s">
        <v>9</v>
      </c>
      <c r="D1831" s="57">
        <v>190.33</v>
      </c>
    </row>
    <row r="1832" spans="1:4" x14ac:dyDescent="0.25">
      <c r="A1832" s="45">
        <v>10012083</v>
      </c>
      <c r="B1832" s="55" t="s">
        <v>21152</v>
      </c>
      <c r="C1832" s="56" t="s">
        <v>9</v>
      </c>
      <c r="D1832" s="57">
        <v>236.43</v>
      </c>
    </row>
    <row r="1833" spans="1:4" x14ac:dyDescent="0.25">
      <c r="A1833" s="45">
        <v>10012090</v>
      </c>
      <c r="B1833" s="55" t="s">
        <v>21156</v>
      </c>
      <c r="C1833" s="56" t="s">
        <v>15</v>
      </c>
      <c r="D1833" s="57">
        <v>65.08</v>
      </c>
    </row>
    <row r="1834" spans="1:4" x14ac:dyDescent="0.25">
      <c r="A1834" s="45">
        <v>10012091</v>
      </c>
      <c r="B1834" s="55" t="s">
        <v>21157</v>
      </c>
      <c r="C1834" s="56" t="s">
        <v>15</v>
      </c>
      <c r="D1834" s="57">
        <v>557.98</v>
      </c>
    </row>
    <row r="1835" spans="1:4" x14ac:dyDescent="0.25">
      <c r="A1835" s="45">
        <v>10012092</v>
      </c>
      <c r="B1835" s="55" t="s">
        <v>21158</v>
      </c>
      <c r="C1835" s="56" t="s">
        <v>19</v>
      </c>
      <c r="D1835" s="57">
        <v>284.5</v>
      </c>
    </row>
    <row r="1836" spans="1:4" x14ac:dyDescent="0.25">
      <c r="A1836" s="45">
        <v>10012093</v>
      </c>
      <c r="B1836" s="55" t="s">
        <v>21159</v>
      </c>
      <c r="C1836" s="56" t="s">
        <v>19</v>
      </c>
      <c r="D1836" s="57">
        <v>401.37</v>
      </c>
    </row>
    <row r="1837" spans="1:4" x14ac:dyDescent="0.25">
      <c r="A1837" s="45">
        <v>10012094</v>
      </c>
      <c r="B1837" s="55" t="s">
        <v>21160</v>
      </c>
      <c r="C1837" s="56" t="s">
        <v>19</v>
      </c>
      <c r="D1837" s="57">
        <v>259.11</v>
      </c>
    </row>
    <row r="1838" spans="1:4" x14ac:dyDescent="0.25">
      <c r="A1838" s="45">
        <v>10012098</v>
      </c>
      <c r="B1838" s="55" t="s">
        <v>22645</v>
      </c>
      <c r="C1838" s="56" t="s">
        <v>9</v>
      </c>
      <c r="D1838" s="57">
        <v>40.58</v>
      </c>
    </row>
    <row r="1839" spans="1:4" x14ac:dyDescent="0.25">
      <c r="A1839" s="45">
        <v>10013000</v>
      </c>
      <c r="B1839" s="55" t="s">
        <v>22878</v>
      </c>
      <c r="C1839" s="56" t="s">
        <v>21105</v>
      </c>
      <c r="D1839" s="57" t="s">
        <v>21105</v>
      </c>
    </row>
    <row r="1840" spans="1:4" x14ac:dyDescent="0.25">
      <c r="A1840" s="45">
        <v>10013001</v>
      </c>
      <c r="B1840" s="55" t="s">
        <v>22879</v>
      </c>
      <c r="C1840" s="56" t="s">
        <v>96</v>
      </c>
      <c r="D1840" s="57">
        <v>366.45</v>
      </c>
    </row>
    <row r="1841" spans="1:4" x14ac:dyDescent="0.25">
      <c r="A1841" s="45">
        <v>10013003</v>
      </c>
      <c r="B1841" s="55" t="s">
        <v>22880</v>
      </c>
      <c r="C1841" s="56" t="s">
        <v>96</v>
      </c>
      <c r="D1841" s="57">
        <v>887.24</v>
      </c>
    </row>
    <row r="1842" spans="1:4" x14ac:dyDescent="0.25">
      <c r="A1842" s="45">
        <v>10013004</v>
      </c>
      <c r="B1842" s="55" t="s">
        <v>22881</v>
      </c>
      <c r="C1842" s="56" t="s">
        <v>96</v>
      </c>
      <c r="D1842" s="57">
        <v>638.55999999999995</v>
      </c>
    </row>
    <row r="1843" spans="1:4" x14ac:dyDescent="0.25">
      <c r="A1843" s="45">
        <v>10013005</v>
      </c>
      <c r="B1843" s="55" t="s">
        <v>22882</v>
      </c>
      <c r="C1843" s="56" t="s">
        <v>96</v>
      </c>
      <c r="D1843" s="57">
        <v>1127.4100000000001</v>
      </c>
    </row>
    <row r="1844" spans="1:4" ht="23.25" x14ac:dyDescent="0.25">
      <c r="A1844" s="45">
        <v>10013008</v>
      </c>
      <c r="B1844" s="55" t="s">
        <v>22883</v>
      </c>
      <c r="C1844" s="56" t="s">
        <v>96</v>
      </c>
      <c r="D1844" s="57">
        <v>482.17</v>
      </c>
    </row>
    <row r="1845" spans="1:4" x14ac:dyDescent="0.25">
      <c r="A1845" s="45">
        <v>10013014</v>
      </c>
      <c r="B1845" s="55" t="s">
        <v>22884</v>
      </c>
      <c r="C1845" s="56" t="s">
        <v>96</v>
      </c>
      <c r="D1845" s="57">
        <v>1178.1300000000001</v>
      </c>
    </row>
    <row r="1846" spans="1:4" x14ac:dyDescent="0.25">
      <c r="A1846" s="45">
        <v>10013016</v>
      </c>
      <c r="B1846" s="55" t="s">
        <v>22885</v>
      </c>
      <c r="C1846" s="56" t="s">
        <v>96</v>
      </c>
      <c r="D1846" s="57">
        <v>386.62</v>
      </c>
    </row>
    <row r="1847" spans="1:4" ht="23.25" x14ac:dyDescent="0.25">
      <c r="A1847" s="45">
        <v>10013019</v>
      </c>
      <c r="B1847" s="55" t="s">
        <v>22886</v>
      </c>
      <c r="C1847" s="56" t="s">
        <v>9</v>
      </c>
      <c r="D1847" s="57">
        <v>3734.3</v>
      </c>
    </row>
    <row r="1848" spans="1:4" x14ac:dyDescent="0.25">
      <c r="A1848" s="45">
        <v>10013025</v>
      </c>
      <c r="B1848" s="55" t="s">
        <v>22887</v>
      </c>
      <c r="C1848" s="56" t="s">
        <v>96</v>
      </c>
      <c r="D1848" s="57">
        <v>606.92999999999995</v>
      </c>
    </row>
    <row r="1849" spans="1:4" x14ac:dyDescent="0.25">
      <c r="A1849" s="45">
        <v>10013036</v>
      </c>
      <c r="B1849" s="55" t="s">
        <v>22888</v>
      </c>
      <c r="C1849" s="56" t="s">
        <v>96</v>
      </c>
      <c r="D1849" s="57">
        <v>2472.88</v>
      </c>
    </row>
    <row r="1850" spans="1:4" x14ac:dyDescent="0.25">
      <c r="A1850" s="45">
        <v>10013038</v>
      </c>
      <c r="B1850" s="55" t="s">
        <v>22889</v>
      </c>
      <c r="C1850" s="56" t="s">
        <v>9</v>
      </c>
      <c r="D1850" s="57">
        <v>1211.77</v>
      </c>
    </row>
    <row r="1851" spans="1:4" ht="23.25" x14ac:dyDescent="0.25">
      <c r="A1851" s="45">
        <v>10013039</v>
      </c>
      <c r="B1851" s="55" t="s">
        <v>22890</v>
      </c>
      <c r="C1851" s="56" t="s">
        <v>96</v>
      </c>
      <c r="D1851" s="57">
        <v>764.11</v>
      </c>
    </row>
    <row r="1852" spans="1:4" ht="23.25" x14ac:dyDescent="0.25">
      <c r="A1852" s="45">
        <v>10013040</v>
      </c>
      <c r="B1852" s="55" t="s">
        <v>22891</v>
      </c>
      <c r="C1852" s="56" t="s">
        <v>96</v>
      </c>
      <c r="D1852" s="57">
        <v>954.13</v>
      </c>
    </row>
    <row r="1853" spans="1:4" x14ac:dyDescent="0.25">
      <c r="A1853" s="45">
        <v>10013050</v>
      </c>
      <c r="B1853" s="55" t="s">
        <v>22892</v>
      </c>
      <c r="C1853" s="56" t="s">
        <v>96</v>
      </c>
      <c r="D1853" s="57">
        <v>818.2</v>
      </c>
    </row>
    <row r="1854" spans="1:4" x14ac:dyDescent="0.25">
      <c r="A1854" s="45">
        <v>10013051</v>
      </c>
      <c r="B1854" s="55" t="s">
        <v>22893</v>
      </c>
      <c r="C1854" s="56" t="s">
        <v>96</v>
      </c>
      <c r="D1854" s="57">
        <v>719.5</v>
      </c>
    </row>
    <row r="1855" spans="1:4" x14ac:dyDescent="0.25">
      <c r="A1855" s="45">
        <v>10013052</v>
      </c>
      <c r="B1855" s="55" t="s">
        <v>22894</v>
      </c>
      <c r="C1855" s="56" t="s">
        <v>96</v>
      </c>
      <c r="D1855" s="57">
        <v>824.98</v>
      </c>
    </row>
    <row r="1856" spans="1:4" x14ac:dyDescent="0.25">
      <c r="A1856" s="45">
        <v>10013053</v>
      </c>
      <c r="B1856" s="55" t="s">
        <v>22895</v>
      </c>
      <c r="C1856" s="56" t="s">
        <v>96</v>
      </c>
      <c r="D1856" s="57">
        <v>695.04</v>
      </c>
    </row>
    <row r="1857" spans="1:4" x14ac:dyDescent="0.25">
      <c r="A1857" s="45">
        <v>10013055</v>
      </c>
      <c r="B1857" s="55" t="s">
        <v>22896</v>
      </c>
      <c r="C1857" s="56" t="s">
        <v>96</v>
      </c>
      <c r="D1857" s="57">
        <v>1319.57</v>
      </c>
    </row>
    <row r="1858" spans="1:4" x14ac:dyDescent="0.25">
      <c r="A1858" s="45">
        <v>10013057</v>
      </c>
      <c r="B1858" s="55" t="s">
        <v>22897</v>
      </c>
      <c r="C1858" s="56" t="s">
        <v>96</v>
      </c>
      <c r="D1858" s="57">
        <v>1672.19</v>
      </c>
    </row>
    <row r="1859" spans="1:4" x14ac:dyDescent="0.25">
      <c r="A1859" s="45">
        <v>10013058</v>
      </c>
      <c r="B1859" s="55" t="s">
        <v>22898</v>
      </c>
      <c r="C1859" s="56" t="s">
        <v>96</v>
      </c>
      <c r="D1859" s="57">
        <v>1727.15</v>
      </c>
    </row>
    <row r="1860" spans="1:4" x14ac:dyDescent="0.25">
      <c r="A1860" s="45">
        <v>10013059</v>
      </c>
      <c r="B1860" s="55" t="s">
        <v>22899</v>
      </c>
      <c r="C1860" s="56" t="s">
        <v>96</v>
      </c>
      <c r="D1860" s="57">
        <v>1830.47</v>
      </c>
    </row>
    <row r="1861" spans="1:4" x14ac:dyDescent="0.25">
      <c r="A1861" s="45">
        <v>10013060</v>
      </c>
      <c r="B1861" s="55" t="s">
        <v>22900</v>
      </c>
      <c r="C1861" s="56" t="s">
        <v>96</v>
      </c>
      <c r="D1861" s="57">
        <v>2039.33</v>
      </c>
    </row>
    <row r="1862" spans="1:4" x14ac:dyDescent="0.25">
      <c r="A1862" s="45">
        <v>10013061</v>
      </c>
      <c r="B1862" s="55" t="s">
        <v>22901</v>
      </c>
      <c r="C1862" s="56" t="s">
        <v>96</v>
      </c>
      <c r="D1862" s="57">
        <v>920.58</v>
      </c>
    </row>
    <row r="1863" spans="1:4" x14ac:dyDescent="0.25">
      <c r="A1863" s="45">
        <v>10013062</v>
      </c>
      <c r="B1863" s="55" t="s">
        <v>22902</v>
      </c>
      <c r="C1863" s="56" t="s">
        <v>96</v>
      </c>
      <c r="D1863" s="57">
        <v>2584.39</v>
      </c>
    </row>
    <row r="1864" spans="1:4" x14ac:dyDescent="0.25">
      <c r="A1864" s="45">
        <v>10013070</v>
      </c>
      <c r="B1864" s="55" t="s">
        <v>22903</v>
      </c>
      <c r="C1864" s="56" t="s">
        <v>96</v>
      </c>
      <c r="D1864" s="57">
        <v>1392.68</v>
      </c>
    </row>
    <row r="1865" spans="1:4" x14ac:dyDescent="0.25">
      <c r="A1865" s="45">
        <v>10013071</v>
      </c>
      <c r="B1865" s="55" t="s">
        <v>22904</v>
      </c>
      <c r="C1865" s="56" t="s">
        <v>96</v>
      </c>
      <c r="D1865" s="57">
        <v>1769.89</v>
      </c>
    </row>
    <row r="1866" spans="1:4" ht="23.25" x14ac:dyDescent="0.25">
      <c r="A1866" s="45">
        <v>10013078</v>
      </c>
      <c r="B1866" s="55" t="s">
        <v>22905</v>
      </c>
      <c r="C1866" s="56" t="s">
        <v>96</v>
      </c>
      <c r="D1866" s="57">
        <v>196.81</v>
      </c>
    </row>
    <row r="1867" spans="1:4" x14ac:dyDescent="0.25">
      <c r="A1867" s="45">
        <v>10014000</v>
      </c>
      <c r="B1867" s="55" t="s">
        <v>22906</v>
      </c>
      <c r="C1867" s="56" t="s">
        <v>21105</v>
      </c>
      <c r="D1867" s="57" t="s">
        <v>21105</v>
      </c>
    </row>
    <row r="1868" spans="1:4" x14ac:dyDescent="0.25">
      <c r="A1868" s="45">
        <v>10014003</v>
      </c>
      <c r="B1868" s="55" t="s">
        <v>22907</v>
      </c>
      <c r="C1868" s="56" t="s">
        <v>96</v>
      </c>
      <c r="D1868" s="57">
        <v>54.82</v>
      </c>
    </row>
    <row r="1869" spans="1:4" x14ac:dyDescent="0.25">
      <c r="A1869" s="45">
        <v>10014004</v>
      </c>
      <c r="B1869" s="55" t="s">
        <v>22908</v>
      </c>
      <c r="C1869" s="56" t="s">
        <v>96</v>
      </c>
      <c r="D1869" s="57">
        <v>56.49</v>
      </c>
    </row>
    <row r="1870" spans="1:4" x14ac:dyDescent="0.25">
      <c r="A1870" s="45">
        <v>10014008</v>
      </c>
      <c r="B1870" s="55" t="s">
        <v>22909</v>
      </c>
      <c r="C1870" s="56" t="s">
        <v>96</v>
      </c>
      <c r="D1870" s="57">
        <v>203.62</v>
      </c>
    </row>
    <row r="1871" spans="1:4" x14ac:dyDescent="0.25">
      <c r="A1871" s="45">
        <v>10014009</v>
      </c>
      <c r="B1871" s="55" t="s">
        <v>22910</v>
      </c>
      <c r="C1871" s="56" t="s">
        <v>96</v>
      </c>
      <c r="D1871" s="57">
        <v>311.29000000000002</v>
      </c>
    </row>
    <row r="1872" spans="1:4" ht="23.25" x14ac:dyDescent="0.25">
      <c r="A1872" s="45">
        <v>10014010</v>
      </c>
      <c r="B1872" s="55" t="s">
        <v>22911</v>
      </c>
      <c r="C1872" s="56" t="s">
        <v>96</v>
      </c>
      <c r="D1872" s="57">
        <v>558.04</v>
      </c>
    </row>
    <row r="1873" spans="1:4" x14ac:dyDescent="0.25">
      <c r="A1873" s="45">
        <v>10014011</v>
      </c>
      <c r="B1873" s="55" t="s">
        <v>22912</v>
      </c>
      <c r="C1873" s="56" t="s">
        <v>96</v>
      </c>
      <c r="D1873" s="57">
        <v>2136.34</v>
      </c>
    </row>
    <row r="1874" spans="1:4" x14ac:dyDescent="0.25">
      <c r="A1874" s="45">
        <v>10014012</v>
      </c>
      <c r="B1874" s="55" t="s">
        <v>22913</v>
      </c>
      <c r="C1874" s="56" t="s">
        <v>96</v>
      </c>
      <c r="D1874" s="57">
        <v>471.84</v>
      </c>
    </row>
    <row r="1875" spans="1:4" ht="23.25" x14ac:dyDescent="0.25">
      <c r="A1875" s="45">
        <v>10014013</v>
      </c>
      <c r="B1875" s="55" t="s">
        <v>22914</v>
      </c>
      <c r="C1875" s="56" t="s">
        <v>96</v>
      </c>
      <c r="D1875" s="57">
        <v>360.69</v>
      </c>
    </row>
    <row r="1876" spans="1:4" x14ac:dyDescent="0.25">
      <c r="A1876" s="45">
        <v>10014015</v>
      </c>
      <c r="B1876" s="55" t="s">
        <v>22915</v>
      </c>
      <c r="C1876" s="56" t="s">
        <v>96</v>
      </c>
      <c r="D1876" s="57">
        <v>137.66999999999999</v>
      </c>
    </row>
    <row r="1877" spans="1:4" x14ac:dyDescent="0.25">
      <c r="A1877" s="45">
        <v>10014016</v>
      </c>
      <c r="B1877" s="55" t="s">
        <v>22916</v>
      </c>
      <c r="C1877" s="56" t="s">
        <v>96</v>
      </c>
      <c r="D1877" s="57">
        <v>641.34</v>
      </c>
    </row>
    <row r="1878" spans="1:4" x14ac:dyDescent="0.25">
      <c r="A1878" s="45">
        <v>10014017</v>
      </c>
      <c r="B1878" s="55" t="s">
        <v>22917</v>
      </c>
      <c r="C1878" s="56" t="s">
        <v>96</v>
      </c>
      <c r="D1878" s="57">
        <v>364.75</v>
      </c>
    </row>
    <row r="1879" spans="1:4" x14ac:dyDescent="0.25">
      <c r="A1879" s="45">
        <v>10014018</v>
      </c>
      <c r="B1879" s="55" t="s">
        <v>22918</v>
      </c>
      <c r="C1879" s="56" t="s">
        <v>96</v>
      </c>
      <c r="D1879" s="57">
        <v>189.19</v>
      </c>
    </row>
    <row r="1880" spans="1:4" x14ac:dyDescent="0.25">
      <c r="A1880" s="45">
        <v>10014019</v>
      </c>
      <c r="B1880" s="55" t="s">
        <v>22919</v>
      </c>
      <c r="C1880" s="56" t="s">
        <v>96</v>
      </c>
      <c r="D1880" s="57">
        <v>745.81</v>
      </c>
    </row>
    <row r="1881" spans="1:4" x14ac:dyDescent="0.25">
      <c r="A1881" s="45">
        <v>10014023</v>
      </c>
      <c r="B1881" s="55" t="s">
        <v>22920</v>
      </c>
      <c r="C1881" s="56" t="s">
        <v>96</v>
      </c>
      <c r="D1881" s="57">
        <v>368.05</v>
      </c>
    </row>
    <row r="1882" spans="1:4" x14ac:dyDescent="0.25">
      <c r="A1882" s="45">
        <v>10014024</v>
      </c>
      <c r="B1882" s="55" t="s">
        <v>22921</v>
      </c>
      <c r="C1882" s="56" t="s">
        <v>96</v>
      </c>
      <c r="D1882" s="57">
        <v>393.69</v>
      </c>
    </row>
    <row r="1883" spans="1:4" x14ac:dyDescent="0.25">
      <c r="A1883" s="45">
        <v>10014025</v>
      </c>
      <c r="B1883" s="55" t="s">
        <v>22922</v>
      </c>
      <c r="C1883" s="56" t="s">
        <v>96</v>
      </c>
      <c r="D1883" s="57">
        <v>305.81</v>
      </c>
    </row>
    <row r="1884" spans="1:4" x14ac:dyDescent="0.25">
      <c r="A1884" s="45">
        <v>10014026</v>
      </c>
      <c r="B1884" s="55" t="s">
        <v>22923</v>
      </c>
      <c r="C1884" s="56" t="s">
        <v>96</v>
      </c>
      <c r="D1884" s="57">
        <v>291.04000000000002</v>
      </c>
    </row>
    <row r="1885" spans="1:4" x14ac:dyDescent="0.25">
      <c r="A1885" s="45">
        <v>10014030</v>
      </c>
      <c r="B1885" s="55" t="s">
        <v>22924</v>
      </c>
      <c r="C1885" s="56" t="s">
        <v>96</v>
      </c>
      <c r="D1885" s="57">
        <v>1017.03</v>
      </c>
    </row>
    <row r="1886" spans="1:4" ht="23.25" x14ac:dyDescent="0.25">
      <c r="A1886" s="45">
        <v>10014031</v>
      </c>
      <c r="B1886" s="55" t="s">
        <v>22925</v>
      </c>
      <c r="C1886" s="56" t="s">
        <v>96</v>
      </c>
      <c r="D1886" s="57">
        <v>778.18</v>
      </c>
    </row>
    <row r="1887" spans="1:4" ht="23.25" x14ac:dyDescent="0.25">
      <c r="A1887" s="45">
        <v>10014032</v>
      </c>
      <c r="B1887" s="55" t="s">
        <v>22926</v>
      </c>
      <c r="C1887" s="56" t="s">
        <v>96</v>
      </c>
      <c r="D1887" s="57">
        <v>898.5</v>
      </c>
    </row>
    <row r="1888" spans="1:4" ht="23.25" x14ac:dyDescent="0.25">
      <c r="A1888" s="45">
        <v>10014033</v>
      </c>
      <c r="B1888" s="55" t="s">
        <v>22927</v>
      </c>
      <c r="C1888" s="56" t="s">
        <v>96</v>
      </c>
      <c r="D1888" s="57">
        <v>628.02</v>
      </c>
    </row>
    <row r="1889" spans="1:4" x14ac:dyDescent="0.25">
      <c r="A1889" s="45">
        <v>10014035</v>
      </c>
      <c r="B1889" s="55" t="s">
        <v>22928</v>
      </c>
      <c r="C1889" s="56" t="s">
        <v>96</v>
      </c>
      <c r="D1889" s="57">
        <v>38.01</v>
      </c>
    </row>
    <row r="1890" spans="1:4" ht="23.25" x14ac:dyDescent="0.25">
      <c r="A1890" s="45">
        <v>10014037</v>
      </c>
      <c r="B1890" s="55" t="s">
        <v>22929</v>
      </c>
      <c r="C1890" s="56" t="s">
        <v>96</v>
      </c>
      <c r="D1890" s="57">
        <v>371.45</v>
      </c>
    </row>
    <row r="1891" spans="1:4" ht="23.25" x14ac:dyDescent="0.25">
      <c r="A1891" s="45">
        <v>10014040</v>
      </c>
      <c r="B1891" s="55" t="s">
        <v>22930</v>
      </c>
      <c r="C1891" s="56" t="s">
        <v>96</v>
      </c>
      <c r="D1891" s="57">
        <v>279.45999999999998</v>
      </c>
    </row>
    <row r="1892" spans="1:4" x14ac:dyDescent="0.25">
      <c r="A1892" s="45">
        <v>10014042</v>
      </c>
      <c r="B1892" s="55" t="s">
        <v>22931</v>
      </c>
      <c r="C1892" s="56" t="s">
        <v>96</v>
      </c>
      <c r="D1892" s="57">
        <v>176.18</v>
      </c>
    </row>
    <row r="1893" spans="1:4" x14ac:dyDescent="0.25">
      <c r="A1893" s="45">
        <v>10014043</v>
      </c>
      <c r="B1893" s="55" t="s">
        <v>22932</v>
      </c>
      <c r="C1893" s="56" t="s">
        <v>96</v>
      </c>
      <c r="D1893" s="57">
        <v>226.96</v>
      </c>
    </row>
    <row r="1894" spans="1:4" x14ac:dyDescent="0.25">
      <c r="A1894" s="45">
        <v>10014044</v>
      </c>
      <c r="B1894" s="55" t="s">
        <v>22933</v>
      </c>
      <c r="C1894" s="56" t="s">
        <v>96</v>
      </c>
      <c r="D1894" s="57">
        <v>551.38</v>
      </c>
    </row>
    <row r="1895" spans="1:4" ht="23.25" x14ac:dyDescent="0.25">
      <c r="A1895" s="45">
        <v>10014045</v>
      </c>
      <c r="B1895" s="55" t="s">
        <v>22934</v>
      </c>
      <c r="C1895" s="56" t="s">
        <v>96</v>
      </c>
      <c r="D1895" s="57">
        <v>1252.57</v>
      </c>
    </row>
    <row r="1896" spans="1:4" x14ac:dyDescent="0.25">
      <c r="A1896" s="45">
        <v>10014048</v>
      </c>
      <c r="B1896" s="55" t="s">
        <v>22935</v>
      </c>
      <c r="C1896" s="56" t="s">
        <v>96</v>
      </c>
      <c r="D1896" s="57">
        <v>586.36</v>
      </c>
    </row>
    <row r="1897" spans="1:4" x14ac:dyDescent="0.25">
      <c r="A1897" s="45">
        <v>10014049</v>
      </c>
      <c r="B1897" s="55" t="s">
        <v>22936</v>
      </c>
      <c r="C1897" s="56" t="s">
        <v>96</v>
      </c>
      <c r="D1897" s="57">
        <v>325.06</v>
      </c>
    </row>
    <row r="1898" spans="1:4" ht="23.25" x14ac:dyDescent="0.25">
      <c r="A1898" s="45">
        <v>10014052</v>
      </c>
      <c r="B1898" s="55" t="s">
        <v>22937</v>
      </c>
      <c r="C1898" s="56" t="s">
        <v>96</v>
      </c>
      <c r="D1898" s="57">
        <v>71.680000000000007</v>
      </c>
    </row>
    <row r="1899" spans="1:4" ht="23.25" x14ac:dyDescent="0.25">
      <c r="A1899" s="45">
        <v>10014066</v>
      </c>
      <c r="B1899" s="55" t="s">
        <v>22938</v>
      </c>
      <c r="C1899" s="56" t="s">
        <v>96</v>
      </c>
      <c r="D1899" s="57">
        <v>244.43</v>
      </c>
    </row>
    <row r="1900" spans="1:4" x14ac:dyDescent="0.25">
      <c r="A1900" s="45">
        <v>10014073</v>
      </c>
      <c r="B1900" s="55" t="s">
        <v>22939</v>
      </c>
      <c r="C1900" s="56" t="s">
        <v>9</v>
      </c>
      <c r="D1900" s="57">
        <v>116.83</v>
      </c>
    </row>
    <row r="1901" spans="1:4" x14ac:dyDescent="0.25">
      <c r="A1901" s="45">
        <v>10014074</v>
      </c>
      <c r="B1901" s="55" t="s">
        <v>22940</v>
      </c>
      <c r="C1901" s="56" t="s">
        <v>9</v>
      </c>
      <c r="D1901" s="57">
        <v>86.68</v>
      </c>
    </row>
    <row r="1902" spans="1:4" x14ac:dyDescent="0.25">
      <c r="A1902" s="45">
        <v>10014075</v>
      </c>
      <c r="B1902" s="55" t="s">
        <v>22941</v>
      </c>
      <c r="C1902" s="56" t="s">
        <v>19</v>
      </c>
      <c r="D1902" s="57">
        <v>595.28</v>
      </c>
    </row>
    <row r="1903" spans="1:4" ht="23.25" x14ac:dyDescent="0.25">
      <c r="A1903" s="45">
        <v>10014076</v>
      </c>
      <c r="B1903" s="55" t="s">
        <v>22942</v>
      </c>
      <c r="C1903" s="56" t="s">
        <v>19</v>
      </c>
      <c r="D1903" s="57">
        <v>658.25</v>
      </c>
    </row>
    <row r="1904" spans="1:4" ht="23.25" x14ac:dyDescent="0.25">
      <c r="A1904" s="45">
        <v>10014077</v>
      </c>
      <c r="B1904" s="55" t="s">
        <v>22943</v>
      </c>
      <c r="C1904" s="56" t="s">
        <v>19</v>
      </c>
      <c r="D1904" s="57">
        <v>666.56</v>
      </c>
    </row>
    <row r="1905" spans="1:4" x14ac:dyDescent="0.25">
      <c r="A1905" s="45">
        <v>10014078</v>
      </c>
      <c r="B1905" s="55" t="s">
        <v>22944</v>
      </c>
      <c r="C1905" s="56" t="s">
        <v>19</v>
      </c>
      <c r="D1905" s="57">
        <v>906.4</v>
      </c>
    </row>
    <row r="1906" spans="1:4" x14ac:dyDescent="0.25">
      <c r="A1906" s="45">
        <v>10014082</v>
      </c>
      <c r="B1906" s="55" t="s">
        <v>22945</v>
      </c>
      <c r="C1906" s="56" t="s">
        <v>19</v>
      </c>
      <c r="D1906" s="57">
        <v>785.98</v>
      </c>
    </row>
    <row r="1907" spans="1:4" x14ac:dyDescent="0.25">
      <c r="A1907" s="45">
        <v>10014086</v>
      </c>
      <c r="B1907" s="55" t="s">
        <v>22946</v>
      </c>
      <c r="C1907" s="56" t="s">
        <v>19</v>
      </c>
      <c r="D1907" s="57">
        <v>1506.8</v>
      </c>
    </row>
    <row r="1908" spans="1:4" ht="23.25" x14ac:dyDescent="0.25">
      <c r="A1908" s="45">
        <v>10014088</v>
      </c>
      <c r="B1908" s="55" t="s">
        <v>22947</v>
      </c>
      <c r="C1908" s="56" t="s">
        <v>19</v>
      </c>
      <c r="D1908" s="57">
        <v>206.08</v>
      </c>
    </row>
    <row r="1909" spans="1:4" ht="23.25" x14ac:dyDescent="0.25">
      <c r="A1909" s="45">
        <v>10014089</v>
      </c>
      <c r="B1909" s="55" t="s">
        <v>22948</v>
      </c>
      <c r="C1909" s="56" t="s">
        <v>19</v>
      </c>
      <c r="D1909" s="57">
        <v>210.27</v>
      </c>
    </row>
    <row r="1910" spans="1:4" x14ac:dyDescent="0.25">
      <c r="A1910" s="45">
        <v>10014091</v>
      </c>
      <c r="B1910" s="55" t="s">
        <v>22949</v>
      </c>
      <c r="C1910" s="56" t="s">
        <v>96</v>
      </c>
      <c r="D1910" s="57">
        <v>73.22</v>
      </c>
    </row>
    <row r="1911" spans="1:4" x14ac:dyDescent="0.25">
      <c r="A1911" s="45">
        <v>10014097</v>
      </c>
      <c r="B1911" s="55" t="s">
        <v>22950</v>
      </c>
      <c r="C1911" s="56" t="s">
        <v>96</v>
      </c>
      <c r="D1911" s="57">
        <v>83.84</v>
      </c>
    </row>
    <row r="1912" spans="1:4" x14ac:dyDescent="0.25">
      <c r="A1912" s="45">
        <v>10050000</v>
      </c>
      <c r="B1912" s="55" t="s">
        <v>21249</v>
      </c>
      <c r="C1912" s="56" t="s">
        <v>21105</v>
      </c>
      <c r="D1912" s="57" t="s">
        <v>21105</v>
      </c>
    </row>
    <row r="1913" spans="1:4" x14ac:dyDescent="0.25">
      <c r="A1913" s="45">
        <v>10050001</v>
      </c>
      <c r="B1913" s="55" t="s">
        <v>22951</v>
      </c>
      <c r="C1913" s="56" t="s">
        <v>9</v>
      </c>
      <c r="D1913" s="57">
        <v>7.23</v>
      </c>
    </row>
    <row r="1914" spans="1:4" x14ac:dyDescent="0.25">
      <c r="A1914" s="45">
        <v>10050002</v>
      </c>
      <c r="B1914" s="55" t="s">
        <v>22952</v>
      </c>
      <c r="C1914" s="56" t="s">
        <v>9</v>
      </c>
      <c r="D1914" s="57">
        <v>12.05</v>
      </c>
    </row>
    <row r="1915" spans="1:4" x14ac:dyDescent="0.25">
      <c r="A1915" s="45">
        <v>10050003</v>
      </c>
      <c r="B1915" s="55" t="s">
        <v>22953</v>
      </c>
      <c r="C1915" s="56" t="s">
        <v>9</v>
      </c>
      <c r="D1915" s="57">
        <v>6.03</v>
      </c>
    </row>
    <row r="1916" spans="1:4" x14ac:dyDescent="0.25">
      <c r="A1916" s="45">
        <v>10050004</v>
      </c>
      <c r="B1916" s="55" t="s">
        <v>22954</v>
      </c>
      <c r="C1916" s="56" t="s">
        <v>9</v>
      </c>
      <c r="D1916" s="57">
        <v>10.85</v>
      </c>
    </row>
    <row r="1917" spans="1:4" x14ac:dyDescent="0.25">
      <c r="A1917" s="45">
        <v>10050005</v>
      </c>
      <c r="B1917" s="55" t="s">
        <v>22955</v>
      </c>
      <c r="C1917" s="56" t="s">
        <v>9</v>
      </c>
      <c r="D1917" s="57">
        <v>7.23</v>
      </c>
    </row>
    <row r="1918" spans="1:4" x14ac:dyDescent="0.25">
      <c r="A1918" s="45">
        <v>10050018</v>
      </c>
      <c r="B1918" s="55" t="s">
        <v>22956</v>
      </c>
      <c r="C1918" s="56" t="s">
        <v>96</v>
      </c>
      <c r="D1918" s="57">
        <v>6.03</v>
      </c>
    </row>
    <row r="1919" spans="1:4" x14ac:dyDescent="0.25">
      <c r="A1919" s="45">
        <v>10050032</v>
      </c>
      <c r="B1919" s="55" t="s">
        <v>22957</v>
      </c>
      <c r="C1919" s="56" t="s">
        <v>9</v>
      </c>
      <c r="D1919" s="57">
        <v>5.54</v>
      </c>
    </row>
    <row r="1920" spans="1:4" x14ac:dyDescent="0.25">
      <c r="A1920" s="45">
        <v>10050033</v>
      </c>
      <c r="B1920" s="55" t="s">
        <v>22958</v>
      </c>
      <c r="C1920" s="56" t="s">
        <v>9</v>
      </c>
      <c r="D1920" s="57">
        <v>3.62</v>
      </c>
    </row>
    <row r="1921" spans="1:4" x14ac:dyDescent="0.25">
      <c r="A1921" s="45">
        <v>10060000</v>
      </c>
      <c r="B1921" s="55" t="s">
        <v>21383</v>
      </c>
      <c r="C1921" s="56" t="s">
        <v>21105</v>
      </c>
      <c r="D1921" s="57" t="s">
        <v>21105</v>
      </c>
    </row>
    <row r="1922" spans="1:4" x14ac:dyDescent="0.25">
      <c r="A1922" s="45">
        <v>10060001</v>
      </c>
      <c r="B1922" s="55" t="s">
        <v>22959</v>
      </c>
      <c r="C1922" s="56" t="s">
        <v>9</v>
      </c>
      <c r="D1922" s="57">
        <v>15.38</v>
      </c>
    </row>
    <row r="1923" spans="1:4" x14ac:dyDescent="0.25">
      <c r="A1923" s="45">
        <v>10060002</v>
      </c>
      <c r="B1923" s="55" t="s">
        <v>22960</v>
      </c>
      <c r="C1923" s="56" t="s">
        <v>9</v>
      </c>
      <c r="D1923" s="57">
        <v>18.45</v>
      </c>
    </row>
    <row r="1924" spans="1:4" x14ac:dyDescent="0.25">
      <c r="A1924" s="45">
        <v>10060003</v>
      </c>
      <c r="B1924" s="55" t="s">
        <v>22961</v>
      </c>
      <c r="C1924" s="56" t="s">
        <v>9</v>
      </c>
      <c r="D1924" s="57">
        <v>13.84</v>
      </c>
    </row>
    <row r="1925" spans="1:4" x14ac:dyDescent="0.25">
      <c r="A1925" s="45">
        <v>10060004</v>
      </c>
      <c r="B1925" s="55" t="s">
        <v>22962</v>
      </c>
      <c r="C1925" s="56" t="s">
        <v>9</v>
      </c>
      <c r="D1925" s="57">
        <v>16.91</v>
      </c>
    </row>
    <row r="1926" spans="1:4" x14ac:dyDescent="0.25">
      <c r="A1926" s="45">
        <v>10060005</v>
      </c>
      <c r="B1926" s="55" t="s">
        <v>22963</v>
      </c>
      <c r="C1926" s="56" t="s">
        <v>9</v>
      </c>
      <c r="D1926" s="57">
        <v>15.38</v>
      </c>
    </row>
    <row r="1927" spans="1:4" x14ac:dyDescent="0.25">
      <c r="A1927" s="45">
        <v>10060006</v>
      </c>
      <c r="B1927" s="55" t="s">
        <v>22964</v>
      </c>
      <c r="C1927" s="56" t="s">
        <v>9</v>
      </c>
      <c r="D1927" s="57">
        <v>18.45</v>
      </c>
    </row>
    <row r="1928" spans="1:4" x14ac:dyDescent="0.25">
      <c r="A1928" s="45">
        <v>10060007</v>
      </c>
      <c r="B1928" s="55" t="s">
        <v>22965</v>
      </c>
      <c r="C1928" s="56" t="s">
        <v>9</v>
      </c>
      <c r="D1928" s="57">
        <v>15.38</v>
      </c>
    </row>
    <row r="1929" spans="1:4" x14ac:dyDescent="0.25">
      <c r="A1929" s="45">
        <v>10060008</v>
      </c>
      <c r="B1929" s="55" t="s">
        <v>22966</v>
      </c>
      <c r="C1929" s="56" t="s">
        <v>9</v>
      </c>
      <c r="D1929" s="57">
        <v>18.45</v>
      </c>
    </row>
    <row r="1930" spans="1:4" x14ac:dyDescent="0.25">
      <c r="A1930" s="45">
        <v>10060009</v>
      </c>
      <c r="B1930" s="55" t="s">
        <v>22967</v>
      </c>
      <c r="C1930" s="56" t="s">
        <v>9</v>
      </c>
      <c r="D1930" s="57">
        <v>13.84</v>
      </c>
    </row>
    <row r="1931" spans="1:4" x14ac:dyDescent="0.25">
      <c r="A1931" s="45">
        <v>10060010</v>
      </c>
      <c r="B1931" s="55" t="s">
        <v>22968</v>
      </c>
      <c r="C1931" s="56" t="s">
        <v>9</v>
      </c>
      <c r="D1931" s="57">
        <v>16.91</v>
      </c>
    </row>
    <row r="1932" spans="1:4" x14ac:dyDescent="0.25">
      <c r="A1932" s="45">
        <v>10060011</v>
      </c>
      <c r="B1932" s="55" t="s">
        <v>22969</v>
      </c>
      <c r="C1932" s="56" t="s">
        <v>9</v>
      </c>
      <c r="D1932" s="57">
        <v>21.53</v>
      </c>
    </row>
    <row r="1933" spans="1:4" x14ac:dyDescent="0.25">
      <c r="A1933" s="45">
        <v>10060012</v>
      </c>
      <c r="B1933" s="55" t="s">
        <v>22970</v>
      </c>
      <c r="C1933" s="56" t="s">
        <v>9</v>
      </c>
      <c r="D1933" s="57">
        <v>24.6</v>
      </c>
    </row>
    <row r="1934" spans="1:4" x14ac:dyDescent="0.25">
      <c r="A1934" s="45">
        <v>10060015</v>
      </c>
      <c r="B1934" s="55" t="s">
        <v>22971</v>
      </c>
      <c r="C1934" s="56" t="s">
        <v>96</v>
      </c>
      <c r="D1934" s="57">
        <v>164.57</v>
      </c>
    </row>
    <row r="1935" spans="1:4" x14ac:dyDescent="0.25">
      <c r="A1935" s="45">
        <v>10060018</v>
      </c>
      <c r="B1935" s="55" t="s">
        <v>22972</v>
      </c>
      <c r="C1935" s="56" t="s">
        <v>96</v>
      </c>
      <c r="D1935" s="57">
        <v>122.42</v>
      </c>
    </row>
    <row r="1936" spans="1:4" x14ac:dyDescent="0.25">
      <c r="A1936" s="45">
        <v>10060022</v>
      </c>
      <c r="B1936" s="55" t="s">
        <v>22973</v>
      </c>
      <c r="C1936" s="56" t="s">
        <v>96</v>
      </c>
      <c r="D1936" s="57">
        <v>33.83</v>
      </c>
    </row>
    <row r="1937" spans="1:4" x14ac:dyDescent="0.25">
      <c r="A1937" s="45">
        <v>10060024</v>
      </c>
      <c r="B1937" s="55" t="s">
        <v>22974</v>
      </c>
      <c r="C1937" s="56" t="s">
        <v>96</v>
      </c>
      <c r="D1937" s="57">
        <v>246.02</v>
      </c>
    </row>
    <row r="1938" spans="1:4" x14ac:dyDescent="0.25">
      <c r="A1938" s="45">
        <v>10060026</v>
      </c>
      <c r="B1938" s="55" t="s">
        <v>22975</v>
      </c>
      <c r="C1938" s="56" t="s">
        <v>96</v>
      </c>
      <c r="D1938" s="57">
        <v>16.91</v>
      </c>
    </row>
    <row r="1939" spans="1:4" x14ac:dyDescent="0.25">
      <c r="A1939" s="45">
        <v>10060029</v>
      </c>
      <c r="B1939" s="55" t="s">
        <v>22976</v>
      </c>
      <c r="C1939" s="56" t="s">
        <v>96</v>
      </c>
      <c r="D1939" s="57">
        <v>92.26</v>
      </c>
    </row>
    <row r="1940" spans="1:4" x14ac:dyDescent="0.25">
      <c r="A1940" s="45">
        <v>10060032</v>
      </c>
      <c r="B1940" s="55" t="s">
        <v>22977</v>
      </c>
      <c r="C1940" s="56" t="s">
        <v>9</v>
      </c>
      <c r="D1940" s="57">
        <v>7.69</v>
      </c>
    </row>
    <row r="1941" spans="1:4" x14ac:dyDescent="0.25">
      <c r="A1941" s="45">
        <v>10060033</v>
      </c>
      <c r="B1941" s="55" t="s">
        <v>22978</v>
      </c>
      <c r="C1941" s="56" t="s">
        <v>9</v>
      </c>
      <c r="D1941" s="57">
        <v>4.92</v>
      </c>
    </row>
    <row r="1942" spans="1:4" x14ac:dyDescent="0.25">
      <c r="A1942" s="45">
        <v>10060035</v>
      </c>
      <c r="B1942" s="55" t="s">
        <v>22979</v>
      </c>
      <c r="C1942" s="56" t="s">
        <v>96</v>
      </c>
      <c r="D1942" s="57">
        <v>46.13</v>
      </c>
    </row>
    <row r="1943" spans="1:4" x14ac:dyDescent="0.25">
      <c r="A1943" s="45">
        <v>10060040</v>
      </c>
      <c r="B1943" s="55" t="s">
        <v>22980</v>
      </c>
      <c r="C1943" s="56" t="s">
        <v>96</v>
      </c>
      <c r="D1943" s="57">
        <v>12.3</v>
      </c>
    </row>
    <row r="1944" spans="1:4" x14ac:dyDescent="0.25">
      <c r="A1944" s="45">
        <v>10060042</v>
      </c>
      <c r="B1944" s="55" t="s">
        <v>22981</v>
      </c>
      <c r="C1944" s="56" t="s">
        <v>96</v>
      </c>
      <c r="D1944" s="57">
        <v>8</v>
      </c>
    </row>
    <row r="1945" spans="1:4" x14ac:dyDescent="0.25">
      <c r="A1945" s="45">
        <v>10060045</v>
      </c>
      <c r="B1945" s="55" t="s">
        <v>22982</v>
      </c>
      <c r="C1945" s="56" t="s">
        <v>96</v>
      </c>
      <c r="D1945" s="57">
        <v>23.37</v>
      </c>
    </row>
    <row r="1946" spans="1:4" x14ac:dyDescent="0.25">
      <c r="A1946" s="45">
        <v>10060050</v>
      </c>
      <c r="B1946" s="55" t="s">
        <v>22983</v>
      </c>
      <c r="C1946" s="56" t="s">
        <v>19</v>
      </c>
      <c r="D1946" s="57">
        <v>13.42</v>
      </c>
    </row>
    <row r="1947" spans="1:4" x14ac:dyDescent="0.25">
      <c r="A1947" s="45">
        <v>10070000</v>
      </c>
      <c r="B1947" s="55" t="s">
        <v>21390</v>
      </c>
      <c r="C1947" s="56" t="s">
        <v>21105</v>
      </c>
      <c r="D1947" s="57" t="s">
        <v>21105</v>
      </c>
    </row>
    <row r="1948" spans="1:4" x14ac:dyDescent="0.25">
      <c r="A1948" s="45">
        <v>10070018</v>
      </c>
      <c r="B1948" s="55" t="s">
        <v>22984</v>
      </c>
      <c r="C1948" s="56" t="s">
        <v>96</v>
      </c>
      <c r="D1948" s="57">
        <v>111.69</v>
      </c>
    </row>
    <row r="1949" spans="1:4" x14ac:dyDescent="0.25">
      <c r="A1949" s="45">
        <v>10070022</v>
      </c>
      <c r="B1949" s="55" t="s">
        <v>22985</v>
      </c>
      <c r="C1949" s="56" t="s">
        <v>96</v>
      </c>
      <c r="D1949" s="57">
        <v>57.58</v>
      </c>
    </row>
    <row r="1950" spans="1:4" x14ac:dyDescent="0.25">
      <c r="A1950" s="45">
        <v>10070024</v>
      </c>
      <c r="B1950" s="55" t="s">
        <v>22986</v>
      </c>
      <c r="C1950" s="56" t="s">
        <v>96</v>
      </c>
      <c r="D1950" s="57">
        <v>219.43</v>
      </c>
    </row>
    <row r="1951" spans="1:4" x14ac:dyDescent="0.25">
      <c r="A1951" s="45">
        <v>10070026</v>
      </c>
      <c r="B1951" s="55" t="s">
        <v>22987</v>
      </c>
      <c r="C1951" s="56" t="s">
        <v>96</v>
      </c>
      <c r="D1951" s="57">
        <v>105.04</v>
      </c>
    </row>
    <row r="1952" spans="1:4" x14ac:dyDescent="0.25">
      <c r="A1952" s="45">
        <v>10070029</v>
      </c>
      <c r="B1952" s="55" t="s">
        <v>22988</v>
      </c>
      <c r="C1952" s="56" t="s">
        <v>96</v>
      </c>
      <c r="D1952" s="57">
        <v>285.26</v>
      </c>
    </row>
    <row r="1953" spans="1:4" x14ac:dyDescent="0.25">
      <c r="A1953" s="45">
        <v>10070032</v>
      </c>
      <c r="B1953" s="55" t="s">
        <v>22989</v>
      </c>
      <c r="C1953" s="56" t="s">
        <v>9</v>
      </c>
      <c r="D1953" s="57">
        <v>67.56</v>
      </c>
    </row>
    <row r="1954" spans="1:4" x14ac:dyDescent="0.25">
      <c r="A1954" s="45">
        <v>10070033</v>
      </c>
      <c r="B1954" s="55" t="s">
        <v>22990</v>
      </c>
      <c r="C1954" s="56" t="s">
        <v>9</v>
      </c>
      <c r="D1954" s="57">
        <v>55.58</v>
      </c>
    </row>
    <row r="1955" spans="1:4" x14ac:dyDescent="0.25">
      <c r="A1955" s="45">
        <v>10070035</v>
      </c>
      <c r="B1955" s="55" t="s">
        <v>22991</v>
      </c>
      <c r="C1955" s="56" t="s">
        <v>96</v>
      </c>
      <c r="D1955" s="57">
        <v>164.57</v>
      </c>
    </row>
    <row r="1956" spans="1:4" x14ac:dyDescent="0.25">
      <c r="A1956" s="45">
        <v>10070040</v>
      </c>
      <c r="B1956" s="55" t="s">
        <v>22992</v>
      </c>
      <c r="C1956" s="56" t="s">
        <v>96</v>
      </c>
      <c r="D1956" s="57">
        <v>27.43</v>
      </c>
    </row>
    <row r="1957" spans="1:4" x14ac:dyDescent="0.25">
      <c r="A1957" s="45">
        <v>10070042</v>
      </c>
      <c r="B1957" s="55" t="s">
        <v>22993</v>
      </c>
      <c r="C1957" s="56" t="s">
        <v>96</v>
      </c>
      <c r="D1957" s="57">
        <v>15.38</v>
      </c>
    </row>
    <row r="1958" spans="1:4" x14ac:dyDescent="0.25">
      <c r="A1958" s="45">
        <v>10070045</v>
      </c>
      <c r="B1958" s="55" t="s">
        <v>22994</v>
      </c>
      <c r="C1958" s="56" t="s">
        <v>96</v>
      </c>
      <c r="D1958" s="57">
        <v>137.13999999999999</v>
      </c>
    </row>
    <row r="1959" spans="1:4" x14ac:dyDescent="0.25">
      <c r="A1959" s="45">
        <v>10080000</v>
      </c>
      <c r="B1959" s="55" t="s">
        <v>21432</v>
      </c>
      <c r="C1959" s="56" t="s">
        <v>21105</v>
      </c>
      <c r="D1959" s="57" t="s">
        <v>21105</v>
      </c>
    </row>
    <row r="1960" spans="1:4" x14ac:dyDescent="0.25">
      <c r="A1960" s="45">
        <v>10080070</v>
      </c>
      <c r="B1960" s="55" t="s">
        <v>22995</v>
      </c>
      <c r="C1960" s="56" t="s">
        <v>96</v>
      </c>
      <c r="D1960" s="57">
        <v>39.07</v>
      </c>
    </row>
    <row r="1961" spans="1:4" x14ac:dyDescent="0.25">
      <c r="A1961" s="45">
        <v>10080072</v>
      </c>
      <c r="B1961" s="55" t="s">
        <v>22996</v>
      </c>
      <c r="C1961" s="56" t="s">
        <v>96</v>
      </c>
      <c r="D1961" s="57">
        <v>205.54</v>
      </c>
    </row>
    <row r="1962" spans="1:4" x14ac:dyDescent="0.25">
      <c r="A1962" s="45">
        <v>10080073</v>
      </c>
      <c r="B1962" s="55" t="s">
        <v>22997</v>
      </c>
      <c r="C1962" s="56" t="s">
        <v>96</v>
      </c>
      <c r="D1962" s="57">
        <v>229.85</v>
      </c>
    </row>
    <row r="1963" spans="1:4" x14ac:dyDescent="0.25">
      <c r="A1963" s="45">
        <v>10080074</v>
      </c>
      <c r="B1963" s="55" t="s">
        <v>22998</v>
      </c>
      <c r="C1963" s="56" t="s">
        <v>96</v>
      </c>
      <c r="D1963" s="57">
        <v>148.13</v>
      </c>
    </row>
    <row r="1964" spans="1:4" x14ac:dyDescent="0.25">
      <c r="A1964" s="45">
        <v>10080076</v>
      </c>
      <c r="B1964" s="55" t="s">
        <v>22999</v>
      </c>
      <c r="C1964" s="56" t="s">
        <v>96</v>
      </c>
      <c r="D1964" s="57">
        <v>21.42</v>
      </c>
    </row>
    <row r="1965" spans="1:4" x14ac:dyDescent="0.25">
      <c r="A1965" s="45">
        <v>10080081</v>
      </c>
      <c r="B1965" s="55" t="s">
        <v>23000</v>
      </c>
      <c r="C1965" s="56" t="s">
        <v>96</v>
      </c>
      <c r="D1965" s="57">
        <v>36.33</v>
      </c>
    </row>
    <row r="1966" spans="1:4" x14ac:dyDescent="0.25">
      <c r="A1966" s="45">
        <v>10080086</v>
      </c>
      <c r="B1966" s="55" t="s">
        <v>23001</v>
      </c>
      <c r="C1966" s="56" t="s">
        <v>96</v>
      </c>
      <c r="D1966" s="57">
        <v>68.14</v>
      </c>
    </row>
    <row r="1967" spans="1:4" x14ac:dyDescent="0.25">
      <c r="A1967" s="45">
        <v>10080093</v>
      </c>
      <c r="B1967" s="55" t="s">
        <v>23002</v>
      </c>
      <c r="C1967" s="56" t="s">
        <v>96</v>
      </c>
      <c r="D1967" s="57">
        <v>73.89</v>
      </c>
    </row>
    <row r="1968" spans="1:4" x14ac:dyDescent="0.25">
      <c r="A1968" s="45">
        <v>10080097</v>
      </c>
      <c r="B1968" s="55" t="s">
        <v>23003</v>
      </c>
      <c r="C1968" s="56" t="s">
        <v>96</v>
      </c>
      <c r="D1968" s="57">
        <v>44.67</v>
      </c>
    </row>
    <row r="1969" spans="1:4" x14ac:dyDescent="0.25">
      <c r="A1969" s="45">
        <v>10090000</v>
      </c>
      <c r="B1969" s="55" t="s">
        <v>21255</v>
      </c>
      <c r="C1969" s="56" t="s">
        <v>21105</v>
      </c>
      <c r="D1969" s="57" t="s">
        <v>21105</v>
      </c>
    </row>
    <row r="1970" spans="1:4" x14ac:dyDescent="0.25">
      <c r="A1970" s="45">
        <v>10090001</v>
      </c>
      <c r="B1970" s="55" t="s">
        <v>23004</v>
      </c>
      <c r="C1970" s="56" t="s">
        <v>9</v>
      </c>
      <c r="D1970" s="57">
        <v>13.73</v>
      </c>
    </row>
    <row r="1971" spans="1:4" x14ac:dyDescent="0.25">
      <c r="A1971" s="58">
        <v>11000000</v>
      </c>
      <c r="B1971" s="59" t="s">
        <v>23005</v>
      </c>
      <c r="C1971" s="60"/>
      <c r="D1971" s="61"/>
    </row>
    <row r="1972" spans="1:4" x14ac:dyDescent="0.25">
      <c r="A1972" s="45">
        <v>11001000</v>
      </c>
      <c r="B1972" s="55" t="s">
        <v>23006</v>
      </c>
      <c r="C1972" s="56" t="s">
        <v>21105</v>
      </c>
      <c r="D1972" s="57" t="s">
        <v>21105</v>
      </c>
    </row>
    <row r="1973" spans="1:4" x14ac:dyDescent="0.25">
      <c r="A1973" s="45">
        <v>11001001</v>
      </c>
      <c r="B1973" s="55" t="s">
        <v>23007</v>
      </c>
      <c r="C1973" s="56" t="s">
        <v>19</v>
      </c>
      <c r="D1973" s="57">
        <v>17.84</v>
      </c>
    </row>
    <row r="1974" spans="1:4" x14ac:dyDescent="0.25">
      <c r="A1974" s="45">
        <v>11001008</v>
      </c>
      <c r="B1974" s="55" t="s">
        <v>23008</v>
      </c>
      <c r="C1974" s="56" t="s">
        <v>19</v>
      </c>
      <c r="D1974" s="57">
        <v>50.37</v>
      </c>
    </row>
    <row r="1975" spans="1:4" ht="23.25" x14ac:dyDescent="0.25">
      <c r="A1975" s="45">
        <v>11001009</v>
      </c>
      <c r="B1975" s="55" t="s">
        <v>23009</v>
      </c>
      <c r="C1975" s="56" t="s">
        <v>19</v>
      </c>
      <c r="D1975" s="57">
        <v>51.22</v>
      </c>
    </row>
    <row r="1976" spans="1:4" x14ac:dyDescent="0.25">
      <c r="A1976" s="45">
        <v>11001013</v>
      </c>
      <c r="B1976" s="55" t="s">
        <v>23010</v>
      </c>
      <c r="C1976" s="56" t="s">
        <v>19</v>
      </c>
      <c r="D1976" s="57">
        <v>38.340000000000003</v>
      </c>
    </row>
    <row r="1977" spans="1:4" x14ac:dyDescent="0.25">
      <c r="A1977" s="45">
        <v>11002000</v>
      </c>
      <c r="B1977" s="55" t="s">
        <v>23011</v>
      </c>
      <c r="C1977" s="56" t="s">
        <v>21105</v>
      </c>
      <c r="D1977" s="57" t="s">
        <v>21105</v>
      </c>
    </row>
    <row r="1978" spans="1:4" x14ac:dyDescent="0.25">
      <c r="A1978" s="45">
        <v>11002001</v>
      </c>
      <c r="B1978" s="55" t="s">
        <v>23007</v>
      </c>
      <c r="C1978" s="56" t="s">
        <v>19</v>
      </c>
      <c r="D1978" s="57">
        <v>7.2</v>
      </c>
    </row>
    <row r="1979" spans="1:4" ht="23.25" x14ac:dyDescent="0.25">
      <c r="A1979" s="45">
        <v>11002003</v>
      </c>
      <c r="B1979" s="55" t="s">
        <v>23012</v>
      </c>
      <c r="C1979" s="56" t="s">
        <v>19</v>
      </c>
      <c r="D1979" s="57">
        <v>16.420000000000002</v>
      </c>
    </row>
    <row r="1980" spans="1:4" x14ac:dyDescent="0.25">
      <c r="A1980" s="45">
        <v>11002008</v>
      </c>
      <c r="B1980" s="55" t="s">
        <v>23013</v>
      </c>
      <c r="C1980" s="56" t="s">
        <v>19</v>
      </c>
      <c r="D1980" s="57">
        <v>46.44</v>
      </c>
    </row>
    <row r="1981" spans="1:4" ht="23.25" x14ac:dyDescent="0.25">
      <c r="A1981" s="45">
        <v>11002009</v>
      </c>
      <c r="B1981" s="55" t="s">
        <v>23014</v>
      </c>
      <c r="C1981" s="56" t="s">
        <v>19</v>
      </c>
      <c r="D1981" s="57">
        <v>45.85</v>
      </c>
    </row>
    <row r="1982" spans="1:4" x14ac:dyDescent="0.25">
      <c r="A1982" s="45">
        <v>11002010</v>
      </c>
      <c r="B1982" s="55" t="s">
        <v>23015</v>
      </c>
      <c r="C1982" s="56" t="s">
        <v>19</v>
      </c>
      <c r="D1982" s="57">
        <v>54.05</v>
      </c>
    </row>
    <row r="1983" spans="1:4" x14ac:dyDescent="0.25">
      <c r="A1983" s="45">
        <v>11002013</v>
      </c>
      <c r="B1983" s="55" t="s">
        <v>23010</v>
      </c>
      <c r="C1983" s="56" t="s">
        <v>19</v>
      </c>
      <c r="D1983" s="57">
        <v>24.01</v>
      </c>
    </row>
    <row r="1984" spans="1:4" x14ac:dyDescent="0.25">
      <c r="A1984" s="45">
        <v>11002015</v>
      </c>
      <c r="B1984" s="55" t="s">
        <v>23016</v>
      </c>
      <c r="C1984" s="56" t="s">
        <v>19</v>
      </c>
      <c r="D1984" s="57">
        <v>25.5</v>
      </c>
    </row>
    <row r="1985" spans="1:4" ht="23.25" x14ac:dyDescent="0.25">
      <c r="A1985" s="45">
        <v>11002025</v>
      </c>
      <c r="B1985" s="55" t="s">
        <v>23017</v>
      </c>
      <c r="C1985" s="56" t="s">
        <v>19</v>
      </c>
      <c r="D1985" s="57">
        <v>82.49</v>
      </c>
    </row>
    <row r="1986" spans="1:4" ht="23.25" x14ac:dyDescent="0.25">
      <c r="A1986" s="45">
        <v>11002029</v>
      </c>
      <c r="B1986" s="55" t="s">
        <v>23018</v>
      </c>
      <c r="C1986" s="56" t="s">
        <v>19</v>
      </c>
      <c r="D1986" s="57">
        <v>71.900000000000006</v>
      </c>
    </row>
    <row r="1987" spans="1:4" x14ac:dyDescent="0.25">
      <c r="A1987" s="45">
        <v>11002075</v>
      </c>
      <c r="B1987" s="55" t="s">
        <v>23019</v>
      </c>
      <c r="C1987" s="56" t="s">
        <v>19</v>
      </c>
      <c r="D1987" s="57">
        <v>203.44</v>
      </c>
    </row>
    <row r="1988" spans="1:4" x14ac:dyDescent="0.25">
      <c r="A1988" s="45">
        <v>11002105</v>
      </c>
      <c r="B1988" s="55" t="s">
        <v>23020</v>
      </c>
      <c r="C1988" s="56" t="s">
        <v>19</v>
      </c>
      <c r="D1988" s="57">
        <v>6.84</v>
      </c>
    </row>
    <row r="1989" spans="1:4" x14ac:dyDescent="0.25">
      <c r="A1989" s="45">
        <v>11003000</v>
      </c>
      <c r="B1989" s="55" t="s">
        <v>23021</v>
      </c>
      <c r="C1989" s="56" t="s">
        <v>21105</v>
      </c>
      <c r="D1989" s="57" t="s">
        <v>21105</v>
      </c>
    </row>
    <row r="1990" spans="1:4" x14ac:dyDescent="0.25">
      <c r="A1990" s="45">
        <v>11003001</v>
      </c>
      <c r="B1990" s="55" t="s">
        <v>23007</v>
      </c>
      <c r="C1990" s="56" t="s">
        <v>19</v>
      </c>
      <c r="D1990" s="57">
        <v>7.2</v>
      </c>
    </row>
    <row r="1991" spans="1:4" ht="23.25" x14ac:dyDescent="0.25">
      <c r="A1991" s="45">
        <v>11003003</v>
      </c>
      <c r="B1991" s="55" t="s">
        <v>23022</v>
      </c>
      <c r="C1991" s="56" t="s">
        <v>19</v>
      </c>
      <c r="D1991" s="57">
        <v>15.64</v>
      </c>
    </row>
    <row r="1992" spans="1:4" x14ac:dyDescent="0.25">
      <c r="A1992" s="45">
        <v>11003004</v>
      </c>
      <c r="B1992" s="55" t="s">
        <v>23023</v>
      </c>
      <c r="C1992" s="56" t="s">
        <v>19</v>
      </c>
      <c r="D1992" s="57">
        <v>22.56</v>
      </c>
    </row>
    <row r="1993" spans="1:4" ht="23.25" x14ac:dyDescent="0.25">
      <c r="A1993" s="45">
        <v>11003005</v>
      </c>
      <c r="B1993" s="55" t="s">
        <v>23012</v>
      </c>
      <c r="C1993" s="56" t="s">
        <v>19</v>
      </c>
      <c r="D1993" s="57">
        <v>16.420000000000002</v>
      </c>
    </row>
    <row r="1994" spans="1:4" x14ac:dyDescent="0.25">
      <c r="A1994" s="45">
        <v>11003008</v>
      </c>
      <c r="B1994" s="55" t="s">
        <v>23024</v>
      </c>
      <c r="C1994" s="56" t="s">
        <v>19</v>
      </c>
      <c r="D1994" s="57">
        <v>46.44</v>
      </c>
    </row>
    <row r="1995" spans="1:4" ht="23.25" x14ac:dyDescent="0.25">
      <c r="A1995" s="45">
        <v>11003009</v>
      </c>
      <c r="B1995" s="55" t="s">
        <v>23025</v>
      </c>
      <c r="C1995" s="56" t="s">
        <v>19</v>
      </c>
      <c r="D1995" s="57">
        <v>45.85</v>
      </c>
    </row>
    <row r="1996" spans="1:4" x14ac:dyDescent="0.25">
      <c r="A1996" s="45">
        <v>11003010</v>
      </c>
      <c r="B1996" s="55" t="s">
        <v>23026</v>
      </c>
      <c r="C1996" s="56" t="s">
        <v>19</v>
      </c>
      <c r="D1996" s="57">
        <v>54.05</v>
      </c>
    </row>
    <row r="1997" spans="1:4" x14ac:dyDescent="0.25">
      <c r="A1997" s="45">
        <v>11003013</v>
      </c>
      <c r="B1997" s="55" t="s">
        <v>23027</v>
      </c>
      <c r="C1997" s="56" t="s">
        <v>19</v>
      </c>
      <c r="D1997" s="57">
        <v>22.37</v>
      </c>
    </row>
    <row r="1998" spans="1:4" x14ac:dyDescent="0.25">
      <c r="A1998" s="45">
        <v>11003041</v>
      </c>
      <c r="B1998" s="55" t="s">
        <v>23028</v>
      </c>
      <c r="C1998" s="56" t="s">
        <v>9</v>
      </c>
      <c r="D1998" s="57">
        <v>111.36</v>
      </c>
    </row>
    <row r="1999" spans="1:4" ht="23.25" x14ac:dyDescent="0.25">
      <c r="A1999" s="45">
        <v>11003045</v>
      </c>
      <c r="B1999" s="55" t="s">
        <v>23029</v>
      </c>
      <c r="C1999" s="56" t="s">
        <v>19</v>
      </c>
      <c r="D1999" s="57">
        <v>199.95</v>
      </c>
    </row>
    <row r="2000" spans="1:4" ht="23.25" x14ac:dyDescent="0.25">
      <c r="A2000" s="45">
        <v>11003046</v>
      </c>
      <c r="B2000" s="55" t="s">
        <v>23030</v>
      </c>
      <c r="C2000" s="56" t="s">
        <v>19</v>
      </c>
      <c r="D2000" s="57">
        <v>83.27</v>
      </c>
    </row>
    <row r="2001" spans="1:4" ht="23.25" x14ac:dyDescent="0.25">
      <c r="A2001" s="45">
        <v>11003047</v>
      </c>
      <c r="B2001" s="55" t="s">
        <v>23031</v>
      </c>
      <c r="C2001" s="56" t="s">
        <v>19</v>
      </c>
      <c r="D2001" s="57">
        <v>219.3</v>
      </c>
    </row>
    <row r="2002" spans="1:4" ht="23.25" x14ac:dyDescent="0.25">
      <c r="A2002" s="45">
        <v>11003048</v>
      </c>
      <c r="B2002" s="55" t="s">
        <v>23032</v>
      </c>
      <c r="C2002" s="56" t="s">
        <v>19</v>
      </c>
      <c r="D2002" s="57">
        <v>102.62</v>
      </c>
    </row>
    <row r="2003" spans="1:4" x14ac:dyDescent="0.25">
      <c r="A2003" s="45">
        <v>11003105</v>
      </c>
      <c r="B2003" s="55" t="s">
        <v>23020</v>
      </c>
      <c r="C2003" s="56" t="s">
        <v>19</v>
      </c>
      <c r="D2003" s="57">
        <v>6.84</v>
      </c>
    </row>
    <row r="2004" spans="1:4" x14ac:dyDescent="0.25">
      <c r="A2004" s="45">
        <v>11004000</v>
      </c>
      <c r="B2004" s="55" t="s">
        <v>23033</v>
      </c>
      <c r="C2004" s="56" t="s">
        <v>21105</v>
      </c>
      <c r="D2004" s="57" t="s">
        <v>21105</v>
      </c>
    </row>
    <row r="2005" spans="1:4" x14ac:dyDescent="0.25">
      <c r="A2005" s="45">
        <v>11004004</v>
      </c>
      <c r="B2005" s="55" t="s">
        <v>23034</v>
      </c>
      <c r="C2005" s="56" t="s">
        <v>9</v>
      </c>
      <c r="D2005" s="57">
        <v>40.799999999999997</v>
      </c>
    </row>
    <row r="2006" spans="1:4" x14ac:dyDescent="0.25">
      <c r="A2006" s="45">
        <v>11004005</v>
      </c>
      <c r="B2006" s="55" t="s">
        <v>23035</v>
      </c>
      <c r="C2006" s="56" t="s">
        <v>9</v>
      </c>
      <c r="D2006" s="57">
        <v>36.93</v>
      </c>
    </row>
    <row r="2007" spans="1:4" x14ac:dyDescent="0.25">
      <c r="A2007" s="45">
        <v>11004006</v>
      </c>
      <c r="B2007" s="55" t="s">
        <v>23036</v>
      </c>
      <c r="C2007" s="56" t="s">
        <v>9</v>
      </c>
      <c r="D2007" s="57">
        <v>43.03</v>
      </c>
    </row>
    <row r="2008" spans="1:4" x14ac:dyDescent="0.25">
      <c r="A2008" s="45">
        <v>11004013</v>
      </c>
      <c r="B2008" s="55" t="s">
        <v>23037</v>
      </c>
      <c r="C2008" s="56" t="s">
        <v>9</v>
      </c>
      <c r="D2008" s="57">
        <v>34.92</v>
      </c>
    </row>
    <row r="2009" spans="1:4" x14ac:dyDescent="0.25">
      <c r="A2009" s="45">
        <v>11004017</v>
      </c>
      <c r="B2009" s="55" t="s">
        <v>23038</v>
      </c>
      <c r="C2009" s="56" t="s">
        <v>9</v>
      </c>
      <c r="D2009" s="57">
        <v>40.06</v>
      </c>
    </row>
    <row r="2010" spans="1:4" x14ac:dyDescent="0.25">
      <c r="A2010" s="45">
        <v>11004050</v>
      </c>
      <c r="B2010" s="55" t="s">
        <v>23039</v>
      </c>
      <c r="C2010" s="56" t="s">
        <v>9</v>
      </c>
      <c r="D2010" s="57">
        <v>20.51</v>
      </c>
    </row>
    <row r="2011" spans="1:4" x14ac:dyDescent="0.25">
      <c r="A2011" s="45">
        <v>11004056</v>
      </c>
      <c r="B2011" s="55" t="s">
        <v>23040</v>
      </c>
      <c r="C2011" s="56" t="s">
        <v>9</v>
      </c>
      <c r="D2011" s="57">
        <v>118.23</v>
      </c>
    </row>
    <row r="2012" spans="1:4" x14ac:dyDescent="0.25">
      <c r="A2012" s="45">
        <v>11004058</v>
      </c>
      <c r="B2012" s="55" t="s">
        <v>23041</v>
      </c>
      <c r="C2012" s="56" t="s">
        <v>9</v>
      </c>
      <c r="D2012" s="57">
        <v>152.19999999999999</v>
      </c>
    </row>
    <row r="2013" spans="1:4" x14ac:dyDescent="0.25">
      <c r="A2013" s="45">
        <v>11004060</v>
      </c>
      <c r="B2013" s="55" t="s">
        <v>23042</v>
      </c>
      <c r="C2013" s="56" t="s">
        <v>9</v>
      </c>
      <c r="D2013" s="57">
        <v>168.24</v>
      </c>
    </row>
    <row r="2014" spans="1:4" x14ac:dyDescent="0.25">
      <c r="A2014" s="45">
        <v>11004101</v>
      </c>
      <c r="B2014" s="55" t="s">
        <v>23043</v>
      </c>
      <c r="C2014" s="56" t="s">
        <v>9</v>
      </c>
      <c r="D2014" s="57">
        <v>265.89</v>
      </c>
    </row>
    <row r="2015" spans="1:4" x14ac:dyDescent="0.25">
      <c r="A2015" s="45">
        <v>11050000</v>
      </c>
      <c r="B2015" s="55" t="s">
        <v>21249</v>
      </c>
      <c r="C2015" s="56" t="s">
        <v>21105</v>
      </c>
      <c r="D2015" s="57" t="s">
        <v>21105</v>
      </c>
    </row>
    <row r="2016" spans="1:4" x14ac:dyDescent="0.25">
      <c r="A2016" s="45">
        <v>11050002</v>
      </c>
      <c r="B2016" s="55" t="s">
        <v>23044</v>
      </c>
      <c r="C2016" s="56" t="s">
        <v>19</v>
      </c>
      <c r="D2016" s="57">
        <v>5.41</v>
      </c>
    </row>
    <row r="2017" spans="1:4" x14ac:dyDescent="0.25">
      <c r="A2017" s="45">
        <v>11050003</v>
      </c>
      <c r="B2017" s="55" t="s">
        <v>23045</v>
      </c>
      <c r="C2017" s="56" t="s">
        <v>19</v>
      </c>
      <c r="D2017" s="57">
        <v>10.82</v>
      </c>
    </row>
    <row r="2018" spans="1:4" x14ac:dyDescent="0.25">
      <c r="A2018" s="45">
        <v>11050005</v>
      </c>
      <c r="B2018" s="55" t="s">
        <v>23046</v>
      </c>
      <c r="C2018" s="56" t="s">
        <v>19</v>
      </c>
      <c r="D2018" s="57">
        <v>37.89</v>
      </c>
    </row>
    <row r="2019" spans="1:4" ht="23.25" x14ac:dyDescent="0.25">
      <c r="A2019" s="45">
        <v>11050010</v>
      </c>
      <c r="B2019" s="55" t="s">
        <v>23047</v>
      </c>
      <c r="C2019" s="56" t="s">
        <v>19</v>
      </c>
      <c r="D2019" s="57">
        <v>33.83</v>
      </c>
    </row>
    <row r="2020" spans="1:4" ht="23.25" x14ac:dyDescent="0.25">
      <c r="A2020" s="45">
        <v>11050015</v>
      </c>
      <c r="B2020" s="55" t="s">
        <v>23048</v>
      </c>
      <c r="C2020" s="56" t="s">
        <v>19</v>
      </c>
      <c r="D2020" s="57">
        <v>67.650000000000006</v>
      </c>
    </row>
    <row r="2021" spans="1:4" x14ac:dyDescent="0.25">
      <c r="A2021" s="45">
        <v>11060000</v>
      </c>
      <c r="B2021" s="55" t="s">
        <v>21383</v>
      </c>
      <c r="C2021" s="56" t="s">
        <v>21105</v>
      </c>
      <c r="D2021" s="57" t="s">
        <v>21105</v>
      </c>
    </row>
    <row r="2022" spans="1:4" x14ac:dyDescent="0.25">
      <c r="A2022" s="45">
        <v>11060005</v>
      </c>
      <c r="B2022" s="55" t="s">
        <v>23049</v>
      </c>
      <c r="C2022" s="56" t="s">
        <v>19</v>
      </c>
      <c r="D2022" s="57">
        <v>37.89</v>
      </c>
    </row>
    <row r="2023" spans="1:4" ht="23.25" x14ac:dyDescent="0.25">
      <c r="A2023" s="45">
        <v>11060010</v>
      </c>
      <c r="B2023" s="55" t="s">
        <v>23050</v>
      </c>
      <c r="C2023" s="56" t="s">
        <v>19</v>
      </c>
      <c r="D2023" s="57">
        <v>8.9700000000000006</v>
      </c>
    </row>
    <row r="2024" spans="1:4" ht="23.25" x14ac:dyDescent="0.25">
      <c r="A2024" s="45">
        <v>11060015</v>
      </c>
      <c r="B2024" s="55" t="s">
        <v>23051</v>
      </c>
      <c r="C2024" s="56" t="s">
        <v>19</v>
      </c>
      <c r="D2024" s="57">
        <v>26.91</v>
      </c>
    </row>
    <row r="2025" spans="1:4" x14ac:dyDescent="0.25">
      <c r="A2025" s="45">
        <v>11070000</v>
      </c>
      <c r="B2025" s="55" t="s">
        <v>21390</v>
      </c>
      <c r="C2025" s="56" t="s">
        <v>21105</v>
      </c>
      <c r="D2025" s="57" t="s">
        <v>21105</v>
      </c>
    </row>
    <row r="2026" spans="1:4" x14ac:dyDescent="0.25">
      <c r="A2026" s="45">
        <v>11070005</v>
      </c>
      <c r="B2026" s="55" t="s">
        <v>23052</v>
      </c>
      <c r="C2026" s="56" t="s">
        <v>19</v>
      </c>
      <c r="D2026" s="57">
        <v>26.63</v>
      </c>
    </row>
    <row r="2027" spans="1:4" x14ac:dyDescent="0.25">
      <c r="A2027" s="45">
        <v>11080000</v>
      </c>
      <c r="B2027" s="55" t="s">
        <v>21432</v>
      </c>
      <c r="C2027" s="56" t="s">
        <v>21105</v>
      </c>
      <c r="D2027" s="57" t="s">
        <v>21105</v>
      </c>
    </row>
    <row r="2028" spans="1:4" x14ac:dyDescent="0.25">
      <c r="A2028" s="45">
        <v>11080001</v>
      </c>
      <c r="B2028" s="55" t="s">
        <v>23053</v>
      </c>
      <c r="C2028" s="56" t="s">
        <v>9</v>
      </c>
      <c r="D2028" s="57">
        <v>47.46</v>
      </c>
    </row>
    <row r="2029" spans="1:4" x14ac:dyDescent="0.25">
      <c r="A2029" s="45">
        <v>11080005</v>
      </c>
      <c r="B2029" s="55" t="s">
        <v>23054</v>
      </c>
      <c r="C2029" s="56" t="s">
        <v>19</v>
      </c>
      <c r="D2029" s="57">
        <v>64.95</v>
      </c>
    </row>
    <row r="2030" spans="1:4" x14ac:dyDescent="0.25">
      <c r="A2030" s="45">
        <v>11080006</v>
      </c>
      <c r="B2030" s="55" t="s">
        <v>23055</v>
      </c>
      <c r="C2030" s="56" t="s">
        <v>19</v>
      </c>
      <c r="D2030" s="57">
        <v>33.729999999999997</v>
      </c>
    </row>
    <row r="2031" spans="1:4" x14ac:dyDescent="0.25">
      <c r="A2031" s="58">
        <v>12000000</v>
      </c>
      <c r="B2031" s="59" t="s">
        <v>23056</v>
      </c>
      <c r="C2031" s="60"/>
      <c r="D2031" s="61"/>
    </row>
    <row r="2032" spans="1:4" x14ac:dyDescent="0.25">
      <c r="A2032" s="45">
        <v>12001000</v>
      </c>
      <c r="B2032" s="55" t="s">
        <v>23057</v>
      </c>
      <c r="C2032" s="56" t="s">
        <v>21105</v>
      </c>
      <c r="D2032" s="57" t="s">
        <v>21105</v>
      </c>
    </row>
    <row r="2033" spans="1:4" ht="34.5" x14ac:dyDescent="0.25">
      <c r="A2033" s="45">
        <v>12001030</v>
      </c>
      <c r="B2033" s="55" t="s">
        <v>23058</v>
      </c>
      <c r="C2033" s="56" t="s">
        <v>19</v>
      </c>
      <c r="D2033" s="57">
        <v>159.30000000000001</v>
      </c>
    </row>
    <row r="2034" spans="1:4" ht="23.25" x14ac:dyDescent="0.25">
      <c r="A2034" s="45">
        <v>12001040</v>
      </c>
      <c r="B2034" s="55" t="s">
        <v>23059</v>
      </c>
      <c r="C2034" s="56" t="s">
        <v>19</v>
      </c>
      <c r="D2034" s="57">
        <v>85.9</v>
      </c>
    </row>
    <row r="2035" spans="1:4" x14ac:dyDescent="0.25">
      <c r="A2035" s="45">
        <v>12001042</v>
      </c>
      <c r="B2035" s="55" t="s">
        <v>23060</v>
      </c>
      <c r="C2035" s="56" t="s">
        <v>19</v>
      </c>
      <c r="D2035" s="57">
        <v>121.4</v>
      </c>
    </row>
    <row r="2036" spans="1:4" x14ac:dyDescent="0.25">
      <c r="A2036" s="45">
        <v>12001043</v>
      </c>
      <c r="B2036" s="55" t="s">
        <v>23061</v>
      </c>
      <c r="C2036" s="56" t="s">
        <v>19</v>
      </c>
      <c r="D2036" s="57">
        <v>101.79</v>
      </c>
    </row>
    <row r="2037" spans="1:4" ht="23.25" x14ac:dyDescent="0.25">
      <c r="A2037" s="45">
        <v>12001045</v>
      </c>
      <c r="B2037" s="55" t="s">
        <v>23062</v>
      </c>
      <c r="C2037" s="56" t="s">
        <v>19</v>
      </c>
      <c r="D2037" s="57">
        <v>112.07</v>
      </c>
    </row>
    <row r="2038" spans="1:4" x14ac:dyDescent="0.25">
      <c r="A2038" s="45">
        <v>12050000</v>
      </c>
      <c r="B2038" s="55" t="s">
        <v>21249</v>
      </c>
      <c r="C2038" s="56" t="s">
        <v>21105</v>
      </c>
      <c r="D2038" s="57" t="s">
        <v>21105</v>
      </c>
    </row>
    <row r="2039" spans="1:4" x14ac:dyDescent="0.25">
      <c r="A2039" s="45">
        <v>12050001</v>
      </c>
      <c r="B2039" s="55" t="s">
        <v>23063</v>
      </c>
      <c r="C2039" s="56" t="s">
        <v>19</v>
      </c>
      <c r="D2039" s="57">
        <v>7.23</v>
      </c>
    </row>
    <row r="2040" spans="1:4" ht="23.25" x14ac:dyDescent="0.25">
      <c r="A2040" s="45">
        <v>12050002</v>
      </c>
      <c r="B2040" s="55" t="s">
        <v>23064</v>
      </c>
      <c r="C2040" s="56" t="s">
        <v>19</v>
      </c>
      <c r="D2040" s="57">
        <v>9.64</v>
      </c>
    </row>
    <row r="2041" spans="1:4" x14ac:dyDescent="0.25">
      <c r="A2041" s="45">
        <v>12050005</v>
      </c>
      <c r="B2041" s="55" t="s">
        <v>23065</v>
      </c>
      <c r="C2041" s="56" t="s">
        <v>19</v>
      </c>
      <c r="D2041" s="57">
        <v>4.34</v>
      </c>
    </row>
    <row r="2042" spans="1:4" x14ac:dyDescent="0.25">
      <c r="A2042" s="45">
        <v>12050020</v>
      </c>
      <c r="B2042" s="55" t="s">
        <v>23066</v>
      </c>
      <c r="C2042" s="56" t="s">
        <v>19</v>
      </c>
      <c r="D2042" s="57">
        <v>9.64</v>
      </c>
    </row>
    <row r="2043" spans="1:4" x14ac:dyDescent="0.25">
      <c r="A2043" s="45">
        <v>12060000</v>
      </c>
      <c r="B2043" s="55" t="s">
        <v>21383</v>
      </c>
      <c r="C2043" s="56" t="s">
        <v>21105</v>
      </c>
      <c r="D2043" s="57" t="s">
        <v>21105</v>
      </c>
    </row>
    <row r="2044" spans="1:4" x14ac:dyDescent="0.25">
      <c r="A2044" s="45">
        <v>12060001</v>
      </c>
      <c r="B2044" s="55" t="s">
        <v>23067</v>
      </c>
      <c r="C2044" s="56" t="s">
        <v>19</v>
      </c>
      <c r="D2044" s="57">
        <v>18.03</v>
      </c>
    </row>
    <row r="2045" spans="1:4" x14ac:dyDescent="0.25">
      <c r="A2045" s="45">
        <v>12060002</v>
      </c>
      <c r="B2045" s="55" t="s">
        <v>23068</v>
      </c>
      <c r="C2045" s="56" t="s">
        <v>19</v>
      </c>
      <c r="D2045" s="57">
        <v>7.81</v>
      </c>
    </row>
    <row r="2046" spans="1:4" x14ac:dyDescent="0.25">
      <c r="A2046" s="45">
        <v>12060020</v>
      </c>
      <c r="B2046" s="55" t="s">
        <v>23069</v>
      </c>
      <c r="C2046" s="56" t="s">
        <v>19</v>
      </c>
      <c r="D2046" s="57">
        <v>21.6</v>
      </c>
    </row>
    <row r="2047" spans="1:4" x14ac:dyDescent="0.25">
      <c r="A2047" s="45">
        <v>12060030</v>
      </c>
      <c r="B2047" s="55" t="s">
        <v>23070</v>
      </c>
      <c r="C2047" s="56" t="s">
        <v>19</v>
      </c>
      <c r="D2047" s="57">
        <v>10.8</v>
      </c>
    </row>
    <row r="2048" spans="1:4" x14ac:dyDescent="0.25">
      <c r="A2048" s="45">
        <v>12070000</v>
      </c>
      <c r="B2048" s="55" t="s">
        <v>21390</v>
      </c>
      <c r="C2048" s="56" t="s">
        <v>21105</v>
      </c>
      <c r="D2048" s="57" t="s">
        <v>21105</v>
      </c>
    </row>
    <row r="2049" spans="1:4" x14ac:dyDescent="0.25">
      <c r="A2049" s="45">
        <v>12070031</v>
      </c>
      <c r="B2049" s="55" t="s">
        <v>23071</v>
      </c>
      <c r="C2049" s="56" t="s">
        <v>19</v>
      </c>
      <c r="D2049" s="57">
        <v>8.1</v>
      </c>
    </row>
    <row r="2050" spans="1:4" x14ac:dyDescent="0.25">
      <c r="A2050" s="58">
        <v>13000000</v>
      </c>
      <c r="B2050" s="59" t="s">
        <v>6661</v>
      </c>
      <c r="C2050" s="60"/>
      <c r="D2050" s="61"/>
    </row>
    <row r="2051" spans="1:4" x14ac:dyDescent="0.25">
      <c r="A2051" s="45">
        <v>13001000</v>
      </c>
      <c r="B2051" s="55" t="s">
        <v>23072</v>
      </c>
      <c r="C2051" s="56" t="s">
        <v>21105</v>
      </c>
      <c r="D2051" s="57" t="s">
        <v>21105</v>
      </c>
    </row>
    <row r="2052" spans="1:4" x14ac:dyDescent="0.25">
      <c r="A2052" s="45">
        <v>13001001</v>
      </c>
      <c r="B2052" s="55" t="s">
        <v>23073</v>
      </c>
      <c r="C2052" s="56" t="s">
        <v>15</v>
      </c>
      <c r="D2052" s="57">
        <v>265.14999999999998</v>
      </c>
    </row>
    <row r="2053" spans="1:4" x14ac:dyDescent="0.25">
      <c r="A2053" s="45">
        <v>13001002</v>
      </c>
      <c r="B2053" s="55" t="s">
        <v>23074</v>
      </c>
      <c r="C2053" s="56" t="s">
        <v>15</v>
      </c>
      <c r="D2053" s="57">
        <v>630.82000000000005</v>
      </c>
    </row>
    <row r="2054" spans="1:4" x14ac:dyDescent="0.25">
      <c r="A2054" s="45">
        <v>13001005</v>
      </c>
      <c r="B2054" s="55" t="s">
        <v>23075</v>
      </c>
      <c r="C2054" s="56" t="s">
        <v>15</v>
      </c>
      <c r="D2054" s="57">
        <v>527.89</v>
      </c>
    </row>
    <row r="2055" spans="1:4" x14ac:dyDescent="0.25">
      <c r="A2055" s="45">
        <v>13001006</v>
      </c>
      <c r="B2055" s="55" t="s">
        <v>23076</v>
      </c>
      <c r="C2055" s="56" t="s">
        <v>15</v>
      </c>
      <c r="D2055" s="57">
        <v>417.38</v>
      </c>
    </row>
    <row r="2056" spans="1:4" x14ac:dyDescent="0.25">
      <c r="A2056" s="45">
        <v>13001010</v>
      </c>
      <c r="B2056" s="55" t="s">
        <v>21140</v>
      </c>
      <c r="C2056" s="56" t="s">
        <v>15</v>
      </c>
      <c r="D2056" s="57">
        <v>237.45</v>
      </c>
    </row>
    <row r="2057" spans="1:4" x14ac:dyDescent="0.25">
      <c r="A2057" s="45">
        <v>13001011</v>
      </c>
      <c r="B2057" s="55" t="s">
        <v>21139</v>
      </c>
      <c r="C2057" s="56" t="s">
        <v>15</v>
      </c>
      <c r="D2057" s="57">
        <v>161.6</v>
      </c>
    </row>
    <row r="2058" spans="1:4" x14ac:dyDescent="0.25">
      <c r="A2058" s="45">
        <v>13001014</v>
      </c>
      <c r="B2058" s="55" t="s">
        <v>21228</v>
      </c>
      <c r="C2058" s="56" t="s">
        <v>15</v>
      </c>
      <c r="D2058" s="57">
        <v>526.91999999999996</v>
      </c>
    </row>
    <row r="2059" spans="1:4" x14ac:dyDescent="0.25">
      <c r="A2059" s="45">
        <v>13001015</v>
      </c>
      <c r="B2059" s="55" t="s">
        <v>23077</v>
      </c>
      <c r="C2059" s="56" t="s">
        <v>15</v>
      </c>
      <c r="D2059" s="57">
        <v>557.98</v>
      </c>
    </row>
    <row r="2060" spans="1:4" x14ac:dyDescent="0.25">
      <c r="A2060" s="45">
        <v>13001017</v>
      </c>
      <c r="B2060" s="55" t="s">
        <v>23078</v>
      </c>
      <c r="C2060" s="56" t="s">
        <v>15</v>
      </c>
      <c r="D2060" s="57">
        <v>844.98</v>
      </c>
    </row>
    <row r="2061" spans="1:4" x14ac:dyDescent="0.25">
      <c r="A2061" s="45">
        <v>13001018</v>
      </c>
      <c r="B2061" s="55" t="s">
        <v>23079</v>
      </c>
      <c r="C2061" s="56" t="s">
        <v>15</v>
      </c>
      <c r="D2061" s="57">
        <v>982.06</v>
      </c>
    </row>
    <row r="2062" spans="1:4" x14ac:dyDescent="0.25">
      <c r="A2062" s="45">
        <v>13001019</v>
      </c>
      <c r="B2062" s="55" t="s">
        <v>23080</v>
      </c>
      <c r="C2062" s="56" t="s">
        <v>15</v>
      </c>
      <c r="D2062" s="57">
        <v>456.16</v>
      </c>
    </row>
    <row r="2063" spans="1:4" x14ac:dyDescent="0.25">
      <c r="A2063" s="45">
        <v>13001020</v>
      </c>
      <c r="B2063" s="55" t="s">
        <v>23081</v>
      </c>
      <c r="C2063" s="56" t="s">
        <v>15</v>
      </c>
      <c r="D2063" s="57">
        <v>492.6</v>
      </c>
    </row>
    <row r="2064" spans="1:4" x14ac:dyDescent="0.25">
      <c r="A2064" s="45">
        <v>13002000</v>
      </c>
      <c r="B2064" s="55" t="s">
        <v>23082</v>
      </c>
      <c r="C2064" s="56" t="s">
        <v>21105</v>
      </c>
      <c r="D2064" s="57" t="s">
        <v>21105</v>
      </c>
    </row>
    <row r="2065" spans="1:4" x14ac:dyDescent="0.25">
      <c r="A2065" s="45">
        <v>13002001</v>
      </c>
      <c r="B2065" s="55" t="s">
        <v>23083</v>
      </c>
      <c r="C2065" s="56" t="s">
        <v>19</v>
      </c>
      <c r="D2065" s="57">
        <v>61.46</v>
      </c>
    </row>
    <row r="2066" spans="1:4" x14ac:dyDescent="0.25">
      <c r="A2066" s="45">
        <v>13002002</v>
      </c>
      <c r="B2066" s="55" t="s">
        <v>23084</v>
      </c>
      <c r="C2066" s="56" t="s">
        <v>19</v>
      </c>
      <c r="D2066" s="57">
        <v>64.42</v>
      </c>
    </row>
    <row r="2067" spans="1:4" x14ac:dyDescent="0.25">
      <c r="A2067" s="45">
        <v>13002003</v>
      </c>
      <c r="B2067" s="55" t="s">
        <v>23085</v>
      </c>
      <c r="C2067" s="56" t="s">
        <v>19</v>
      </c>
      <c r="D2067" s="57">
        <v>68.989999999999995</v>
      </c>
    </row>
    <row r="2068" spans="1:4" x14ac:dyDescent="0.25">
      <c r="A2068" s="45">
        <v>13002004</v>
      </c>
      <c r="B2068" s="55" t="s">
        <v>23086</v>
      </c>
      <c r="C2068" s="56" t="s">
        <v>19</v>
      </c>
      <c r="D2068" s="57">
        <v>6.06</v>
      </c>
    </row>
    <row r="2069" spans="1:4" x14ac:dyDescent="0.25">
      <c r="A2069" s="45">
        <v>13002005</v>
      </c>
      <c r="B2069" s="55" t="s">
        <v>23087</v>
      </c>
      <c r="C2069" s="56" t="s">
        <v>19</v>
      </c>
      <c r="D2069" s="57">
        <v>156.62</v>
      </c>
    </row>
    <row r="2070" spans="1:4" ht="23.25" x14ac:dyDescent="0.25">
      <c r="A2070" s="45">
        <v>13002006</v>
      </c>
      <c r="B2070" s="55" t="s">
        <v>23088</v>
      </c>
      <c r="C2070" s="56" t="s">
        <v>19</v>
      </c>
      <c r="D2070" s="57">
        <v>57.47</v>
      </c>
    </row>
    <row r="2071" spans="1:4" x14ac:dyDescent="0.25">
      <c r="A2071" s="45">
        <v>13002007</v>
      </c>
      <c r="B2071" s="55" t="s">
        <v>23089</v>
      </c>
      <c r="C2071" s="56" t="s">
        <v>19</v>
      </c>
      <c r="D2071" s="57">
        <v>141.08000000000001</v>
      </c>
    </row>
    <row r="2072" spans="1:4" x14ac:dyDescent="0.25">
      <c r="A2072" s="45">
        <v>13002008</v>
      </c>
      <c r="B2072" s="55" t="s">
        <v>23090</v>
      </c>
      <c r="C2072" s="56" t="s">
        <v>19</v>
      </c>
      <c r="D2072" s="57">
        <v>142.83000000000001</v>
      </c>
    </row>
    <row r="2073" spans="1:4" ht="23.25" x14ac:dyDescent="0.25">
      <c r="A2073" s="45">
        <v>13002009</v>
      </c>
      <c r="B2073" s="55" t="s">
        <v>23091</v>
      </c>
      <c r="C2073" s="56" t="s">
        <v>19</v>
      </c>
      <c r="D2073" s="57">
        <v>59.3</v>
      </c>
    </row>
    <row r="2074" spans="1:4" ht="23.25" x14ac:dyDescent="0.25">
      <c r="A2074" s="45">
        <v>13002010</v>
      </c>
      <c r="B2074" s="55" t="s">
        <v>23092</v>
      </c>
      <c r="C2074" s="56" t="s">
        <v>19</v>
      </c>
      <c r="D2074" s="57">
        <v>53.62</v>
      </c>
    </row>
    <row r="2075" spans="1:4" x14ac:dyDescent="0.25">
      <c r="A2075" s="45">
        <v>13002011</v>
      </c>
      <c r="B2075" s="55" t="s">
        <v>23093</v>
      </c>
      <c r="C2075" s="56" t="s">
        <v>19</v>
      </c>
      <c r="D2075" s="57">
        <v>70.819999999999993</v>
      </c>
    </row>
    <row r="2076" spans="1:4" x14ac:dyDescent="0.25">
      <c r="A2076" s="45">
        <v>13002013</v>
      </c>
      <c r="B2076" s="55" t="s">
        <v>23094</v>
      </c>
      <c r="C2076" s="56" t="s">
        <v>19</v>
      </c>
      <c r="D2076" s="57">
        <v>40.15</v>
      </c>
    </row>
    <row r="2077" spans="1:4" x14ac:dyDescent="0.25">
      <c r="A2077" s="45">
        <v>13002037</v>
      </c>
      <c r="B2077" s="55" t="s">
        <v>23095</v>
      </c>
      <c r="C2077" s="56" t="s">
        <v>19</v>
      </c>
      <c r="D2077" s="57">
        <v>200.06</v>
      </c>
    </row>
    <row r="2078" spans="1:4" ht="23.25" x14ac:dyDescent="0.25">
      <c r="A2078" s="45">
        <v>13002038</v>
      </c>
      <c r="B2078" s="55" t="s">
        <v>23096</v>
      </c>
      <c r="C2078" s="56" t="s">
        <v>19</v>
      </c>
      <c r="D2078" s="57">
        <v>291.45</v>
      </c>
    </row>
    <row r="2079" spans="1:4" ht="23.25" x14ac:dyDescent="0.25">
      <c r="A2079" s="45">
        <v>13002039</v>
      </c>
      <c r="B2079" s="55" t="s">
        <v>23097</v>
      </c>
      <c r="C2079" s="56" t="s">
        <v>19</v>
      </c>
      <c r="D2079" s="57">
        <v>231.11</v>
      </c>
    </row>
    <row r="2080" spans="1:4" x14ac:dyDescent="0.25">
      <c r="A2080" s="45">
        <v>13002040</v>
      </c>
      <c r="B2080" s="55" t="s">
        <v>23098</v>
      </c>
      <c r="C2080" s="56" t="s">
        <v>19</v>
      </c>
      <c r="D2080" s="57">
        <v>158.9</v>
      </c>
    </row>
    <row r="2081" spans="1:4" x14ac:dyDescent="0.25">
      <c r="A2081" s="45">
        <v>13002042</v>
      </c>
      <c r="B2081" s="55" t="s">
        <v>23099</v>
      </c>
      <c r="C2081" s="56" t="s">
        <v>19</v>
      </c>
      <c r="D2081" s="57">
        <v>98.56</v>
      </c>
    </row>
    <row r="2082" spans="1:4" ht="23.25" x14ac:dyDescent="0.25">
      <c r="A2082" s="45">
        <v>13002043</v>
      </c>
      <c r="B2082" s="55" t="s">
        <v>23100</v>
      </c>
      <c r="C2082" s="56" t="s">
        <v>19</v>
      </c>
      <c r="D2082" s="57">
        <v>223.37</v>
      </c>
    </row>
    <row r="2083" spans="1:4" ht="23.25" x14ac:dyDescent="0.25">
      <c r="A2083" s="45">
        <v>13002044</v>
      </c>
      <c r="B2083" s="55" t="s">
        <v>23101</v>
      </c>
      <c r="C2083" s="56" t="s">
        <v>19</v>
      </c>
      <c r="D2083" s="57">
        <v>435.4</v>
      </c>
    </row>
    <row r="2084" spans="1:4" x14ac:dyDescent="0.25">
      <c r="A2084" s="45">
        <v>13002046</v>
      </c>
      <c r="B2084" s="55" t="s">
        <v>23102</v>
      </c>
      <c r="C2084" s="56" t="s">
        <v>19</v>
      </c>
      <c r="D2084" s="57">
        <v>134.62</v>
      </c>
    </row>
    <row r="2085" spans="1:4" x14ac:dyDescent="0.25">
      <c r="A2085" s="45">
        <v>13002047</v>
      </c>
      <c r="B2085" s="55" t="s">
        <v>23103</v>
      </c>
      <c r="C2085" s="56" t="s">
        <v>19</v>
      </c>
      <c r="D2085" s="57">
        <v>169.25</v>
      </c>
    </row>
    <row r="2086" spans="1:4" ht="23.25" x14ac:dyDescent="0.25">
      <c r="A2086" s="45">
        <v>13002054</v>
      </c>
      <c r="B2086" s="55" t="s">
        <v>23104</v>
      </c>
      <c r="C2086" s="56" t="s">
        <v>19</v>
      </c>
      <c r="D2086" s="57">
        <v>208.92</v>
      </c>
    </row>
    <row r="2087" spans="1:4" x14ac:dyDescent="0.25">
      <c r="A2087" s="45">
        <v>13002058</v>
      </c>
      <c r="B2087" s="55" t="s">
        <v>23105</v>
      </c>
      <c r="C2087" s="56" t="s">
        <v>19</v>
      </c>
      <c r="D2087" s="57">
        <v>493.47</v>
      </c>
    </row>
    <row r="2088" spans="1:4" x14ac:dyDescent="0.25">
      <c r="A2088" s="45">
        <v>13002060</v>
      </c>
      <c r="B2088" s="55" t="s">
        <v>23106</v>
      </c>
      <c r="C2088" s="56" t="s">
        <v>19</v>
      </c>
      <c r="D2088" s="57">
        <v>445.56</v>
      </c>
    </row>
    <row r="2089" spans="1:4" x14ac:dyDescent="0.25">
      <c r="A2089" s="45">
        <v>13002062</v>
      </c>
      <c r="B2089" s="55" t="s">
        <v>23107</v>
      </c>
      <c r="C2089" s="56" t="s">
        <v>19</v>
      </c>
      <c r="D2089" s="57">
        <v>544.91</v>
      </c>
    </row>
    <row r="2090" spans="1:4" x14ac:dyDescent="0.25">
      <c r="A2090" s="45">
        <v>13002063</v>
      </c>
      <c r="B2090" s="55" t="s">
        <v>23108</v>
      </c>
      <c r="C2090" s="56" t="s">
        <v>19</v>
      </c>
      <c r="D2090" s="57">
        <v>74.58</v>
      </c>
    </row>
    <row r="2091" spans="1:4" ht="23.25" x14ac:dyDescent="0.25">
      <c r="A2091" s="45">
        <v>13002072</v>
      </c>
      <c r="B2091" s="55" t="s">
        <v>23109</v>
      </c>
      <c r="C2091" s="56" t="s">
        <v>19</v>
      </c>
      <c r="D2091" s="57">
        <v>454.51</v>
      </c>
    </row>
    <row r="2092" spans="1:4" ht="23.25" x14ac:dyDescent="0.25">
      <c r="A2092" s="45">
        <v>13002073</v>
      </c>
      <c r="B2092" s="55" t="s">
        <v>23110</v>
      </c>
      <c r="C2092" s="56" t="s">
        <v>19</v>
      </c>
      <c r="D2092" s="57">
        <v>454.51</v>
      </c>
    </row>
    <row r="2093" spans="1:4" ht="23.25" x14ac:dyDescent="0.25">
      <c r="A2093" s="45">
        <v>13002074</v>
      </c>
      <c r="B2093" s="55" t="s">
        <v>23111</v>
      </c>
      <c r="C2093" s="56" t="s">
        <v>19</v>
      </c>
      <c r="D2093" s="57">
        <v>454.51</v>
      </c>
    </row>
    <row r="2094" spans="1:4" ht="23.25" x14ac:dyDescent="0.25">
      <c r="A2094" s="45">
        <v>13002087</v>
      </c>
      <c r="B2094" s="55" t="s">
        <v>23112</v>
      </c>
      <c r="C2094" s="56" t="s">
        <v>19</v>
      </c>
      <c r="D2094" s="57">
        <v>162.25</v>
      </c>
    </row>
    <row r="2095" spans="1:4" ht="23.25" x14ac:dyDescent="0.25">
      <c r="A2095" s="45">
        <v>13002088</v>
      </c>
      <c r="B2095" s="55" t="s">
        <v>23113</v>
      </c>
      <c r="C2095" s="56" t="s">
        <v>19</v>
      </c>
      <c r="D2095" s="57">
        <v>243.97</v>
      </c>
    </row>
    <row r="2096" spans="1:4" x14ac:dyDescent="0.25">
      <c r="A2096" s="45">
        <v>13002090</v>
      </c>
      <c r="B2096" s="55" t="s">
        <v>23114</v>
      </c>
      <c r="C2096" s="56" t="s">
        <v>19</v>
      </c>
      <c r="D2096" s="57">
        <v>147.07</v>
      </c>
    </row>
    <row r="2097" spans="1:4" ht="23.25" x14ac:dyDescent="0.25">
      <c r="A2097" s="45">
        <v>13002091</v>
      </c>
      <c r="B2097" s="55" t="s">
        <v>23115</v>
      </c>
      <c r="C2097" s="56" t="s">
        <v>19</v>
      </c>
      <c r="D2097" s="57">
        <v>134.97999999999999</v>
      </c>
    </row>
    <row r="2098" spans="1:4" ht="23.25" x14ac:dyDescent="0.25">
      <c r="A2098" s="45">
        <v>13002092</v>
      </c>
      <c r="B2098" s="55" t="s">
        <v>23116</v>
      </c>
      <c r="C2098" s="56" t="s">
        <v>19</v>
      </c>
      <c r="D2098" s="57">
        <v>238.4</v>
      </c>
    </row>
    <row r="2099" spans="1:4" ht="23.25" x14ac:dyDescent="0.25">
      <c r="A2099" s="45">
        <v>13002093</v>
      </c>
      <c r="B2099" s="55" t="s">
        <v>23117</v>
      </c>
      <c r="C2099" s="56" t="s">
        <v>19</v>
      </c>
      <c r="D2099" s="57">
        <v>293.25</v>
      </c>
    </row>
    <row r="2100" spans="1:4" x14ac:dyDescent="0.25">
      <c r="A2100" s="45">
        <v>13002102</v>
      </c>
      <c r="B2100" s="55" t="s">
        <v>23118</v>
      </c>
      <c r="C2100" s="56" t="s">
        <v>19</v>
      </c>
      <c r="D2100" s="57">
        <v>40.15</v>
      </c>
    </row>
    <row r="2101" spans="1:4" x14ac:dyDescent="0.25">
      <c r="A2101" s="45">
        <v>13002103</v>
      </c>
      <c r="B2101" s="55" t="s">
        <v>23119</v>
      </c>
      <c r="C2101" s="56" t="s">
        <v>19</v>
      </c>
      <c r="D2101" s="57">
        <v>40.15</v>
      </c>
    </row>
    <row r="2102" spans="1:4" x14ac:dyDescent="0.25">
      <c r="A2102" s="45">
        <v>13003000</v>
      </c>
      <c r="B2102" s="55" t="s">
        <v>23120</v>
      </c>
      <c r="C2102" s="56" t="s">
        <v>21105</v>
      </c>
      <c r="D2102" s="57" t="s">
        <v>21105</v>
      </c>
    </row>
    <row r="2103" spans="1:4" x14ac:dyDescent="0.25">
      <c r="A2103" s="45">
        <v>13003002</v>
      </c>
      <c r="B2103" s="55" t="s">
        <v>23121</v>
      </c>
      <c r="C2103" s="56" t="s">
        <v>9</v>
      </c>
      <c r="D2103" s="57">
        <v>11.98</v>
      </c>
    </row>
    <row r="2104" spans="1:4" x14ac:dyDescent="0.25">
      <c r="A2104" s="45">
        <v>13003004</v>
      </c>
      <c r="B2104" s="55" t="s">
        <v>23122</v>
      </c>
      <c r="C2104" s="56" t="s">
        <v>9</v>
      </c>
      <c r="D2104" s="57">
        <v>89.42</v>
      </c>
    </row>
    <row r="2105" spans="1:4" x14ac:dyDescent="0.25">
      <c r="A2105" s="45">
        <v>13003005</v>
      </c>
      <c r="B2105" s="55" t="s">
        <v>23123</v>
      </c>
      <c r="C2105" s="56" t="s">
        <v>9</v>
      </c>
      <c r="D2105" s="57">
        <v>75.739999999999995</v>
      </c>
    </row>
    <row r="2106" spans="1:4" x14ac:dyDescent="0.25">
      <c r="A2106" s="45">
        <v>13003007</v>
      </c>
      <c r="B2106" s="55" t="s">
        <v>23124</v>
      </c>
      <c r="C2106" s="56" t="s">
        <v>9</v>
      </c>
      <c r="D2106" s="57">
        <v>74.36</v>
      </c>
    </row>
    <row r="2107" spans="1:4" x14ac:dyDescent="0.25">
      <c r="A2107" s="45">
        <v>13003009</v>
      </c>
      <c r="B2107" s="55" t="s">
        <v>23125</v>
      </c>
      <c r="C2107" s="56" t="s">
        <v>9</v>
      </c>
      <c r="D2107" s="57">
        <v>25.59</v>
      </c>
    </row>
    <row r="2108" spans="1:4" x14ac:dyDescent="0.25">
      <c r="A2108" s="45">
        <v>13003027</v>
      </c>
      <c r="B2108" s="55" t="s">
        <v>23126</v>
      </c>
      <c r="C2108" s="56" t="s">
        <v>9</v>
      </c>
      <c r="D2108" s="57">
        <v>53.3</v>
      </c>
    </row>
    <row r="2109" spans="1:4" x14ac:dyDescent="0.25">
      <c r="A2109" s="45">
        <v>13003031</v>
      </c>
      <c r="B2109" s="55" t="s">
        <v>23127</v>
      </c>
      <c r="C2109" s="56" t="s">
        <v>9</v>
      </c>
      <c r="D2109" s="57">
        <v>35.799999999999997</v>
      </c>
    </row>
    <row r="2110" spans="1:4" x14ac:dyDescent="0.25">
      <c r="A2110" s="45">
        <v>13003035</v>
      </c>
      <c r="B2110" s="55" t="s">
        <v>23128</v>
      </c>
      <c r="C2110" s="56" t="s">
        <v>9</v>
      </c>
      <c r="D2110" s="57">
        <v>39.380000000000003</v>
      </c>
    </row>
    <row r="2111" spans="1:4" x14ac:dyDescent="0.25">
      <c r="A2111" s="45">
        <v>13003036</v>
      </c>
      <c r="B2111" s="55" t="s">
        <v>23129</v>
      </c>
      <c r="C2111" s="56" t="s">
        <v>9</v>
      </c>
      <c r="D2111" s="57">
        <v>79</v>
      </c>
    </row>
    <row r="2112" spans="1:4" x14ac:dyDescent="0.25">
      <c r="A2112" s="45">
        <v>13003040</v>
      </c>
      <c r="B2112" s="55" t="s">
        <v>23130</v>
      </c>
      <c r="C2112" s="56" t="s">
        <v>9</v>
      </c>
      <c r="D2112" s="57">
        <v>18.84</v>
      </c>
    </row>
    <row r="2113" spans="1:4" x14ac:dyDescent="0.25">
      <c r="A2113" s="45">
        <v>13003065</v>
      </c>
      <c r="B2113" s="55" t="s">
        <v>23131</v>
      </c>
      <c r="C2113" s="56" t="s">
        <v>9</v>
      </c>
      <c r="D2113" s="57">
        <v>49.59</v>
      </c>
    </row>
    <row r="2114" spans="1:4" x14ac:dyDescent="0.25">
      <c r="A2114" s="45">
        <v>13003067</v>
      </c>
      <c r="B2114" s="55" t="s">
        <v>23132</v>
      </c>
      <c r="C2114" s="56" t="s">
        <v>9</v>
      </c>
      <c r="D2114" s="57">
        <v>112.87</v>
      </c>
    </row>
    <row r="2115" spans="1:4" x14ac:dyDescent="0.25">
      <c r="A2115" s="45">
        <v>13003069</v>
      </c>
      <c r="B2115" s="55" t="s">
        <v>23133</v>
      </c>
      <c r="C2115" s="56" t="s">
        <v>9</v>
      </c>
      <c r="D2115" s="57">
        <v>98.96</v>
      </c>
    </row>
    <row r="2116" spans="1:4" ht="23.25" x14ac:dyDescent="0.25">
      <c r="A2116" s="45">
        <v>13003085</v>
      </c>
      <c r="B2116" s="55" t="s">
        <v>23134</v>
      </c>
      <c r="C2116" s="56" t="s">
        <v>9</v>
      </c>
      <c r="D2116" s="57">
        <v>135.27000000000001</v>
      </c>
    </row>
    <row r="2117" spans="1:4" x14ac:dyDescent="0.25">
      <c r="A2117" s="45">
        <v>13003087</v>
      </c>
      <c r="B2117" s="55" t="s">
        <v>23135</v>
      </c>
      <c r="C2117" s="56" t="s">
        <v>9</v>
      </c>
      <c r="D2117" s="57">
        <v>173</v>
      </c>
    </row>
    <row r="2118" spans="1:4" ht="23.25" x14ac:dyDescent="0.25">
      <c r="A2118" s="45">
        <v>13003094</v>
      </c>
      <c r="B2118" s="55" t="s">
        <v>23136</v>
      </c>
      <c r="C2118" s="56" t="s">
        <v>9</v>
      </c>
      <c r="D2118" s="57">
        <v>12.57</v>
      </c>
    </row>
    <row r="2119" spans="1:4" x14ac:dyDescent="0.25">
      <c r="A2119" s="45">
        <v>13004000</v>
      </c>
      <c r="B2119" s="55" t="s">
        <v>23137</v>
      </c>
      <c r="C2119" s="56" t="s">
        <v>21105</v>
      </c>
      <c r="D2119" s="57" t="s">
        <v>21105</v>
      </c>
    </row>
    <row r="2120" spans="1:4" x14ac:dyDescent="0.25">
      <c r="A2120" s="45">
        <v>13004005</v>
      </c>
      <c r="B2120" s="55" t="s">
        <v>23138</v>
      </c>
      <c r="C2120" s="56" t="s">
        <v>9</v>
      </c>
      <c r="D2120" s="57">
        <v>103.65</v>
      </c>
    </row>
    <row r="2121" spans="1:4" x14ac:dyDescent="0.25">
      <c r="A2121" s="45">
        <v>13004006</v>
      </c>
      <c r="B2121" s="55" t="s">
        <v>23139</v>
      </c>
      <c r="C2121" s="56" t="s">
        <v>9</v>
      </c>
      <c r="D2121" s="57">
        <v>105.65</v>
      </c>
    </row>
    <row r="2122" spans="1:4" x14ac:dyDescent="0.25">
      <c r="A2122" s="45">
        <v>13050000</v>
      </c>
      <c r="B2122" s="55" t="s">
        <v>21249</v>
      </c>
      <c r="C2122" s="56" t="s">
        <v>21105</v>
      </c>
      <c r="D2122" s="57" t="s">
        <v>21105</v>
      </c>
    </row>
    <row r="2123" spans="1:4" x14ac:dyDescent="0.25">
      <c r="A2123" s="45">
        <v>13050001</v>
      </c>
      <c r="B2123" s="55" t="s">
        <v>23140</v>
      </c>
      <c r="C2123" s="56" t="s">
        <v>15</v>
      </c>
      <c r="D2123" s="57">
        <v>351.8</v>
      </c>
    </row>
    <row r="2124" spans="1:4" ht="23.25" x14ac:dyDescent="0.25">
      <c r="A2124" s="45">
        <v>13050005</v>
      </c>
      <c r="B2124" s="55" t="s">
        <v>23141</v>
      </c>
      <c r="C2124" s="56" t="s">
        <v>19</v>
      </c>
      <c r="D2124" s="57">
        <v>40.590000000000003</v>
      </c>
    </row>
    <row r="2125" spans="1:4" ht="23.25" x14ac:dyDescent="0.25">
      <c r="A2125" s="45">
        <v>13050010</v>
      </c>
      <c r="B2125" s="55" t="s">
        <v>23142</v>
      </c>
      <c r="C2125" s="56" t="s">
        <v>19</v>
      </c>
      <c r="D2125" s="57">
        <v>27.06</v>
      </c>
    </row>
    <row r="2126" spans="1:4" x14ac:dyDescent="0.25">
      <c r="A2126" s="45">
        <v>13050012</v>
      </c>
      <c r="B2126" s="55" t="s">
        <v>23143</v>
      </c>
      <c r="C2126" s="56" t="s">
        <v>19</v>
      </c>
      <c r="D2126" s="57">
        <v>27.06</v>
      </c>
    </row>
    <row r="2127" spans="1:4" x14ac:dyDescent="0.25">
      <c r="A2127" s="45">
        <v>13050014</v>
      </c>
      <c r="B2127" s="55" t="s">
        <v>23144</v>
      </c>
      <c r="C2127" s="56" t="s">
        <v>19</v>
      </c>
      <c r="D2127" s="57">
        <v>32.47</v>
      </c>
    </row>
    <row r="2128" spans="1:4" ht="23.25" x14ac:dyDescent="0.25">
      <c r="A2128" s="45">
        <v>13050020</v>
      </c>
      <c r="B2128" s="55" t="s">
        <v>23145</v>
      </c>
      <c r="C2128" s="56" t="s">
        <v>19</v>
      </c>
      <c r="D2128" s="57">
        <v>24.36</v>
      </c>
    </row>
    <row r="2129" spans="1:4" ht="23.25" x14ac:dyDescent="0.25">
      <c r="A2129" s="45">
        <v>13050030</v>
      </c>
      <c r="B2129" s="55" t="s">
        <v>23146</v>
      </c>
      <c r="C2129" s="56" t="s">
        <v>9</v>
      </c>
      <c r="D2129" s="57">
        <v>3.52</v>
      </c>
    </row>
    <row r="2130" spans="1:4" ht="23.25" x14ac:dyDescent="0.25">
      <c r="A2130" s="45">
        <v>13050040</v>
      </c>
      <c r="B2130" s="55" t="s">
        <v>23147</v>
      </c>
      <c r="C2130" s="56" t="s">
        <v>9</v>
      </c>
      <c r="D2130" s="57">
        <v>10.82</v>
      </c>
    </row>
    <row r="2131" spans="1:4" x14ac:dyDescent="0.25">
      <c r="A2131" s="45">
        <v>13060000</v>
      </c>
      <c r="B2131" s="55" t="s">
        <v>21383</v>
      </c>
      <c r="C2131" s="56" t="s">
        <v>21105</v>
      </c>
      <c r="D2131" s="57" t="s">
        <v>21105</v>
      </c>
    </row>
    <row r="2132" spans="1:4" x14ac:dyDescent="0.25">
      <c r="A2132" s="45">
        <v>13060002</v>
      </c>
      <c r="B2132" s="55" t="s">
        <v>23049</v>
      </c>
      <c r="C2132" s="56" t="s">
        <v>19</v>
      </c>
      <c r="D2132" s="57">
        <v>37.89</v>
      </c>
    </row>
    <row r="2133" spans="1:4" x14ac:dyDescent="0.25">
      <c r="A2133" s="45">
        <v>13060010</v>
      </c>
      <c r="B2133" s="55" t="s">
        <v>23148</v>
      </c>
      <c r="C2133" s="56" t="s">
        <v>19</v>
      </c>
      <c r="D2133" s="57">
        <v>40.590000000000003</v>
      </c>
    </row>
    <row r="2134" spans="1:4" x14ac:dyDescent="0.25">
      <c r="A2134" s="45">
        <v>13060012</v>
      </c>
      <c r="B2134" s="55" t="s">
        <v>23149</v>
      </c>
      <c r="C2134" s="56" t="s">
        <v>19</v>
      </c>
      <c r="D2134" s="57">
        <v>39.06</v>
      </c>
    </row>
    <row r="2135" spans="1:4" x14ac:dyDescent="0.25">
      <c r="A2135" s="45">
        <v>13060014</v>
      </c>
      <c r="B2135" s="55" t="s">
        <v>23150</v>
      </c>
      <c r="C2135" s="56" t="s">
        <v>19</v>
      </c>
      <c r="D2135" s="57">
        <v>46.87</v>
      </c>
    </row>
    <row r="2136" spans="1:4" x14ac:dyDescent="0.25">
      <c r="A2136" s="45">
        <v>13060020</v>
      </c>
      <c r="B2136" s="55" t="s">
        <v>23151</v>
      </c>
      <c r="C2136" s="56" t="s">
        <v>19</v>
      </c>
      <c r="D2136" s="57">
        <v>38.450000000000003</v>
      </c>
    </row>
    <row r="2137" spans="1:4" x14ac:dyDescent="0.25">
      <c r="A2137" s="45">
        <v>13060030</v>
      </c>
      <c r="B2137" s="55" t="s">
        <v>23152</v>
      </c>
      <c r="C2137" s="56" t="s">
        <v>9</v>
      </c>
      <c r="D2137" s="57">
        <v>6.77</v>
      </c>
    </row>
    <row r="2138" spans="1:4" x14ac:dyDescent="0.25">
      <c r="A2138" s="45">
        <v>13070000</v>
      </c>
      <c r="B2138" s="55" t="s">
        <v>21390</v>
      </c>
      <c r="C2138" s="56" t="s">
        <v>21105</v>
      </c>
      <c r="D2138" s="57" t="s">
        <v>21105</v>
      </c>
    </row>
    <row r="2139" spans="1:4" x14ac:dyDescent="0.25">
      <c r="A2139" s="45">
        <v>13070010</v>
      </c>
      <c r="B2139" s="55" t="s">
        <v>23153</v>
      </c>
      <c r="C2139" s="56" t="s">
        <v>19</v>
      </c>
      <c r="D2139" s="57">
        <v>107.66</v>
      </c>
    </row>
    <row r="2140" spans="1:4" x14ac:dyDescent="0.25">
      <c r="A2140" s="45">
        <v>13070012</v>
      </c>
      <c r="B2140" s="55" t="s">
        <v>23154</v>
      </c>
      <c r="C2140" s="56" t="s">
        <v>19</v>
      </c>
      <c r="D2140" s="57">
        <v>29.87</v>
      </c>
    </row>
    <row r="2141" spans="1:4" x14ac:dyDescent="0.25">
      <c r="A2141" s="45">
        <v>13070014</v>
      </c>
      <c r="B2141" s="55" t="s">
        <v>23155</v>
      </c>
      <c r="C2141" s="56" t="s">
        <v>19</v>
      </c>
      <c r="D2141" s="57">
        <v>83.88</v>
      </c>
    </row>
    <row r="2142" spans="1:4" x14ac:dyDescent="0.25">
      <c r="A2142" s="45">
        <v>13070020</v>
      </c>
      <c r="B2142" s="55" t="s">
        <v>23156</v>
      </c>
      <c r="C2142" s="56" t="s">
        <v>19</v>
      </c>
      <c r="D2142" s="57">
        <v>16.73</v>
      </c>
    </row>
    <row r="2143" spans="1:4" x14ac:dyDescent="0.25">
      <c r="A2143" s="45">
        <v>13070030</v>
      </c>
      <c r="B2143" s="55" t="s">
        <v>23157</v>
      </c>
      <c r="C2143" s="56" t="s">
        <v>9</v>
      </c>
      <c r="D2143" s="57">
        <v>24.72</v>
      </c>
    </row>
    <row r="2144" spans="1:4" x14ac:dyDescent="0.25">
      <c r="A2144" s="45">
        <v>13080000</v>
      </c>
      <c r="B2144" s="55" t="s">
        <v>21432</v>
      </c>
      <c r="C2144" s="56" t="s">
        <v>21105</v>
      </c>
      <c r="D2144" s="57" t="s">
        <v>21105</v>
      </c>
    </row>
    <row r="2145" spans="1:4" x14ac:dyDescent="0.25">
      <c r="A2145" s="45">
        <v>13080015</v>
      </c>
      <c r="B2145" s="55" t="s">
        <v>23158</v>
      </c>
      <c r="C2145" s="56" t="s">
        <v>19</v>
      </c>
      <c r="D2145" s="57">
        <v>382.45</v>
      </c>
    </row>
    <row r="2146" spans="1:4" x14ac:dyDescent="0.25">
      <c r="A2146" s="45">
        <v>13080016</v>
      </c>
      <c r="B2146" s="55" t="s">
        <v>23159</v>
      </c>
      <c r="C2146" s="56" t="s">
        <v>19</v>
      </c>
      <c r="D2146" s="57">
        <v>36.270000000000003</v>
      </c>
    </row>
    <row r="2147" spans="1:4" x14ac:dyDescent="0.25">
      <c r="A2147" s="45">
        <v>13080017</v>
      </c>
      <c r="B2147" s="55" t="s">
        <v>23160</v>
      </c>
      <c r="C2147" s="56" t="s">
        <v>19</v>
      </c>
      <c r="D2147" s="57">
        <v>8.58</v>
      </c>
    </row>
    <row r="2148" spans="1:4" x14ac:dyDescent="0.25">
      <c r="A2148" s="45">
        <v>13080018</v>
      </c>
      <c r="B2148" s="55" t="s">
        <v>23161</v>
      </c>
      <c r="C2148" s="56" t="s">
        <v>19</v>
      </c>
      <c r="D2148" s="57">
        <v>522.54999999999995</v>
      </c>
    </row>
    <row r="2149" spans="1:4" x14ac:dyDescent="0.25">
      <c r="A2149" s="45">
        <v>13080041</v>
      </c>
      <c r="B2149" s="55" t="s">
        <v>23162</v>
      </c>
      <c r="C2149" s="56" t="s">
        <v>9</v>
      </c>
      <c r="D2149" s="57">
        <v>25.73</v>
      </c>
    </row>
    <row r="2150" spans="1:4" x14ac:dyDescent="0.25">
      <c r="A2150" s="45">
        <v>13080061</v>
      </c>
      <c r="B2150" s="55" t="s">
        <v>23163</v>
      </c>
      <c r="C2150" s="56" t="s">
        <v>19</v>
      </c>
      <c r="D2150" s="57">
        <v>7.06</v>
      </c>
    </row>
    <row r="2151" spans="1:4" x14ac:dyDescent="0.25">
      <c r="A2151" s="45">
        <v>13080062</v>
      </c>
      <c r="B2151" s="55" t="s">
        <v>23164</v>
      </c>
      <c r="C2151" s="56" t="s">
        <v>19</v>
      </c>
      <c r="D2151" s="57">
        <v>7.06</v>
      </c>
    </row>
    <row r="2152" spans="1:4" x14ac:dyDescent="0.25">
      <c r="A2152" s="45">
        <v>13080070</v>
      </c>
      <c r="B2152" s="55" t="s">
        <v>23165</v>
      </c>
      <c r="C2152" s="56" t="s">
        <v>19</v>
      </c>
      <c r="D2152" s="57">
        <v>38.06</v>
      </c>
    </row>
    <row r="2153" spans="1:4" x14ac:dyDescent="0.25">
      <c r="A2153" s="45">
        <v>13080071</v>
      </c>
      <c r="B2153" s="55" t="s">
        <v>23166</v>
      </c>
      <c r="C2153" s="56" t="s">
        <v>19</v>
      </c>
      <c r="D2153" s="57">
        <v>53.17</v>
      </c>
    </row>
    <row r="2154" spans="1:4" x14ac:dyDescent="0.25">
      <c r="A2154" s="45">
        <v>13080072</v>
      </c>
      <c r="B2154" s="55" t="s">
        <v>23167</v>
      </c>
      <c r="C2154" s="56" t="s">
        <v>19</v>
      </c>
      <c r="D2154" s="57">
        <v>55.52</v>
      </c>
    </row>
    <row r="2155" spans="1:4" x14ac:dyDescent="0.25">
      <c r="A2155" s="45">
        <v>13080073</v>
      </c>
      <c r="B2155" s="55" t="s">
        <v>23168</v>
      </c>
      <c r="C2155" s="56" t="s">
        <v>9</v>
      </c>
      <c r="D2155" s="57">
        <v>19.7</v>
      </c>
    </row>
    <row r="2156" spans="1:4" x14ac:dyDescent="0.25">
      <c r="A2156" s="45">
        <v>13080074</v>
      </c>
      <c r="B2156" s="55" t="s">
        <v>23169</v>
      </c>
      <c r="C2156" s="56" t="s">
        <v>9</v>
      </c>
      <c r="D2156" s="57">
        <v>27.52</v>
      </c>
    </row>
    <row r="2157" spans="1:4" x14ac:dyDescent="0.25">
      <c r="A2157" s="45">
        <v>13080075</v>
      </c>
      <c r="B2157" s="55" t="s">
        <v>23170</v>
      </c>
      <c r="C2157" s="56" t="s">
        <v>9</v>
      </c>
      <c r="D2157" s="57">
        <v>28.56</v>
      </c>
    </row>
    <row r="2158" spans="1:4" ht="23.25" x14ac:dyDescent="0.25">
      <c r="A2158" s="45">
        <v>13080076</v>
      </c>
      <c r="B2158" s="55" t="s">
        <v>23171</v>
      </c>
      <c r="C2158" s="56" t="s">
        <v>19</v>
      </c>
      <c r="D2158" s="57">
        <v>27.77</v>
      </c>
    </row>
    <row r="2159" spans="1:4" x14ac:dyDescent="0.25">
      <c r="A2159" s="45">
        <v>13102005</v>
      </c>
      <c r="B2159" s="55" t="s">
        <v>23172</v>
      </c>
      <c r="C2159" s="56" t="s">
        <v>19</v>
      </c>
      <c r="D2159" s="57">
        <v>29.8</v>
      </c>
    </row>
    <row r="2160" spans="1:4" x14ac:dyDescent="0.25">
      <c r="A2160" s="58">
        <v>14000000</v>
      </c>
      <c r="B2160" s="59" t="s">
        <v>23173</v>
      </c>
      <c r="C2160" s="60"/>
      <c r="D2160" s="61"/>
    </row>
    <row r="2161" spans="1:4" x14ac:dyDescent="0.25">
      <c r="A2161" s="45">
        <v>14001000</v>
      </c>
      <c r="B2161" s="55" t="s">
        <v>23174</v>
      </c>
      <c r="C2161" s="56" t="s">
        <v>21105</v>
      </c>
      <c r="D2161" s="57" t="s">
        <v>21105</v>
      </c>
    </row>
    <row r="2162" spans="1:4" x14ac:dyDescent="0.25">
      <c r="A2162" s="45">
        <v>14001003</v>
      </c>
      <c r="B2162" s="55" t="s">
        <v>23175</v>
      </c>
      <c r="C2162" s="56" t="s">
        <v>19</v>
      </c>
      <c r="D2162" s="57">
        <v>164.66</v>
      </c>
    </row>
    <row r="2163" spans="1:4" x14ac:dyDescent="0.25">
      <c r="A2163" s="45">
        <v>14001004</v>
      </c>
      <c r="B2163" s="55" t="s">
        <v>23176</v>
      </c>
      <c r="C2163" s="56" t="s">
        <v>19</v>
      </c>
      <c r="D2163" s="57">
        <v>187.44</v>
      </c>
    </row>
    <row r="2164" spans="1:4" x14ac:dyDescent="0.25">
      <c r="A2164" s="45">
        <v>14001005</v>
      </c>
      <c r="B2164" s="55" t="s">
        <v>23177</v>
      </c>
      <c r="C2164" s="56" t="s">
        <v>19</v>
      </c>
      <c r="D2164" s="57">
        <v>194.3</v>
      </c>
    </row>
    <row r="2165" spans="1:4" x14ac:dyDescent="0.25">
      <c r="A2165" s="45">
        <v>14001011</v>
      </c>
      <c r="B2165" s="55" t="s">
        <v>23178</v>
      </c>
      <c r="C2165" s="56" t="s">
        <v>19</v>
      </c>
      <c r="D2165" s="57">
        <v>177.03</v>
      </c>
    </row>
    <row r="2166" spans="1:4" x14ac:dyDescent="0.25">
      <c r="A2166" s="45">
        <v>14001030</v>
      </c>
      <c r="B2166" s="55" t="s">
        <v>23179</v>
      </c>
      <c r="C2166" s="56" t="s">
        <v>19</v>
      </c>
      <c r="D2166" s="57">
        <v>414.24</v>
      </c>
    </row>
    <row r="2167" spans="1:4" x14ac:dyDescent="0.25">
      <c r="A2167" s="45">
        <v>14001037</v>
      </c>
      <c r="B2167" s="55" t="s">
        <v>23180</v>
      </c>
      <c r="C2167" s="56" t="s">
        <v>19</v>
      </c>
      <c r="D2167" s="57">
        <v>604.48</v>
      </c>
    </row>
    <row r="2168" spans="1:4" x14ac:dyDescent="0.25">
      <c r="A2168" s="45">
        <v>14001050</v>
      </c>
      <c r="B2168" s="55" t="s">
        <v>23181</v>
      </c>
      <c r="C2168" s="56" t="s">
        <v>19</v>
      </c>
      <c r="D2168" s="57">
        <v>369.54</v>
      </c>
    </row>
    <row r="2169" spans="1:4" x14ac:dyDescent="0.25">
      <c r="A2169" s="45">
        <v>14001052</v>
      </c>
      <c r="B2169" s="55" t="s">
        <v>23182</v>
      </c>
      <c r="C2169" s="56" t="s">
        <v>19</v>
      </c>
      <c r="D2169" s="57">
        <v>446.5</v>
      </c>
    </row>
    <row r="2170" spans="1:4" x14ac:dyDescent="0.25">
      <c r="A2170" s="45">
        <v>14001070</v>
      </c>
      <c r="B2170" s="55" t="s">
        <v>23183</v>
      </c>
      <c r="C2170" s="56" t="s">
        <v>19</v>
      </c>
      <c r="D2170" s="57">
        <v>208.02</v>
      </c>
    </row>
    <row r="2171" spans="1:4" x14ac:dyDescent="0.25">
      <c r="A2171" s="45">
        <v>14001072</v>
      </c>
      <c r="B2171" s="55" t="s">
        <v>23184</v>
      </c>
      <c r="C2171" s="56" t="s">
        <v>19</v>
      </c>
      <c r="D2171" s="57">
        <v>777.77</v>
      </c>
    </row>
    <row r="2172" spans="1:4" x14ac:dyDescent="0.25">
      <c r="A2172" s="45">
        <v>14050000</v>
      </c>
      <c r="B2172" s="55" t="s">
        <v>21249</v>
      </c>
      <c r="C2172" s="56" t="s">
        <v>21105</v>
      </c>
      <c r="D2172" s="57" t="s">
        <v>21105</v>
      </c>
    </row>
    <row r="2173" spans="1:4" ht="23.25" x14ac:dyDescent="0.25">
      <c r="A2173" s="45">
        <v>14050001</v>
      </c>
      <c r="B2173" s="55" t="s">
        <v>23185</v>
      </c>
      <c r="C2173" s="56" t="s">
        <v>19</v>
      </c>
      <c r="D2173" s="57">
        <v>96.26</v>
      </c>
    </row>
    <row r="2174" spans="1:4" x14ac:dyDescent="0.25">
      <c r="A2174" s="45">
        <v>14060000</v>
      </c>
      <c r="B2174" s="55" t="s">
        <v>21383</v>
      </c>
      <c r="C2174" s="56" t="s">
        <v>21105</v>
      </c>
      <c r="D2174" s="57" t="s">
        <v>21105</v>
      </c>
    </row>
    <row r="2175" spans="1:4" ht="23.25" x14ac:dyDescent="0.25">
      <c r="A2175" s="45">
        <v>14060001</v>
      </c>
      <c r="B2175" s="55" t="s">
        <v>23186</v>
      </c>
      <c r="C2175" s="56" t="s">
        <v>19</v>
      </c>
      <c r="D2175" s="57">
        <v>88.08</v>
      </c>
    </row>
    <row r="2176" spans="1:4" x14ac:dyDescent="0.25">
      <c r="A2176" s="45">
        <v>14070000</v>
      </c>
      <c r="B2176" s="55" t="s">
        <v>21390</v>
      </c>
      <c r="C2176" s="56" t="s">
        <v>21105</v>
      </c>
      <c r="D2176" s="57" t="s">
        <v>21105</v>
      </c>
    </row>
    <row r="2177" spans="1:4" x14ac:dyDescent="0.25">
      <c r="A2177" s="45">
        <v>14070001</v>
      </c>
      <c r="B2177" s="55" t="s">
        <v>23187</v>
      </c>
      <c r="C2177" s="56" t="s">
        <v>19</v>
      </c>
      <c r="D2177" s="57">
        <v>104.58</v>
      </c>
    </row>
    <row r="2178" spans="1:4" x14ac:dyDescent="0.25">
      <c r="A2178" s="58">
        <v>15000000</v>
      </c>
      <c r="B2178" s="59" t="s">
        <v>23188</v>
      </c>
      <c r="C2178" s="60"/>
      <c r="D2178" s="61"/>
    </row>
    <row r="2179" spans="1:4" x14ac:dyDescent="0.25">
      <c r="A2179" s="45">
        <v>15001000</v>
      </c>
      <c r="B2179" s="55" t="s">
        <v>23189</v>
      </c>
      <c r="C2179" s="56" t="s">
        <v>21105</v>
      </c>
      <c r="D2179" s="57" t="s">
        <v>21105</v>
      </c>
    </row>
    <row r="2180" spans="1:4" x14ac:dyDescent="0.25">
      <c r="A2180" s="45">
        <v>15001001</v>
      </c>
      <c r="B2180" s="55" t="s">
        <v>23190</v>
      </c>
      <c r="C2180" s="56" t="s">
        <v>19</v>
      </c>
      <c r="D2180" s="57">
        <v>8.8800000000000008</v>
      </c>
    </row>
    <row r="2181" spans="1:4" x14ac:dyDescent="0.25">
      <c r="A2181" s="45">
        <v>15001002</v>
      </c>
      <c r="B2181" s="55" t="s">
        <v>23191</v>
      </c>
      <c r="C2181" s="56" t="s">
        <v>19</v>
      </c>
      <c r="D2181" s="57">
        <v>12.14</v>
      </c>
    </row>
    <row r="2182" spans="1:4" ht="23.25" x14ac:dyDescent="0.25">
      <c r="A2182" s="45">
        <v>15001008</v>
      </c>
      <c r="B2182" s="55" t="s">
        <v>23192</v>
      </c>
      <c r="C2182" s="56" t="s">
        <v>19</v>
      </c>
      <c r="D2182" s="57">
        <v>13.65</v>
      </c>
    </row>
    <row r="2183" spans="1:4" x14ac:dyDescent="0.25">
      <c r="A2183" s="45">
        <v>15001010</v>
      </c>
      <c r="B2183" s="55" t="s">
        <v>23193</v>
      </c>
      <c r="C2183" s="56" t="s">
        <v>19</v>
      </c>
      <c r="D2183" s="57">
        <v>18.059999999999999</v>
      </c>
    </row>
    <row r="2184" spans="1:4" x14ac:dyDescent="0.25">
      <c r="A2184" s="45">
        <v>15001011</v>
      </c>
      <c r="B2184" s="55" t="s">
        <v>23194</v>
      </c>
      <c r="C2184" s="56" t="s">
        <v>19</v>
      </c>
      <c r="D2184" s="57">
        <v>42.59</v>
      </c>
    </row>
    <row r="2185" spans="1:4" x14ac:dyDescent="0.25">
      <c r="A2185" s="45">
        <v>15001015</v>
      </c>
      <c r="B2185" s="55" t="s">
        <v>23195</v>
      </c>
      <c r="C2185" s="56" t="s">
        <v>19</v>
      </c>
      <c r="D2185" s="57">
        <v>18.559999999999999</v>
      </c>
    </row>
    <row r="2186" spans="1:4" x14ac:dyDescent="0.25">
      <c r="A2186" s="45">
        <v>15001016</v>
      </c>
      <c r="B2186" s="55" t="s">
        <v>23196</v>
      </c>
      <c r="C2186" s="56" t="s">
        <v>19</v>
      </c>
      <c r="D2186" s="57">
        <v>46.81</v>
      </c>
    </row>
    <row r="2187" spans="1:4" x14ac:dyDescent="0.25">
      <c r="A2187" s="45">
        <v>15001018</v>
      </c>
      <c r="B2187" s="55" t="s">
        <v>23197</v>
      </c>
      <c r="C2187" s="56" t="s">
        <v>19</v>
      </c>
      <c r="D2187" s="57">
        <v>84.51</v>
      </c>
    </row>
    <row r="2188" spans="1:4" x14ac:dyDescent="0.25">
      <c r="A2188" s="45">
        <v>15001019</v>
      </c>
      <c r="B2188" s="55" t="s">
        <v>23198</v>
      </c>
      <c r="C2188" s="56" t="s">
        <v>19</v>
      </c>
      <c r="D2188" s="57">
        <v>30.25</v>
      </c>
    </row>
    <row r="2189" spans="1:4" x14ac:dyDescent="0.25">
      <c r="A2189" s="45">
        <v>15001023</v>
      </c>
      <c r="B2189" s="55" t="s">
        <v>23199</v>
      </c>
      <c r="C2189" s="56" t="s">
        <v>19</v>
      </c>
      <c r="D2189" s="57">
        <v>21.32</v>
      </c>
    </row>
    <row r="2190" spans="1:4" x14ac:dyDescent="0.25">
      <c r="A2190" s="45">
        <v>15001024</v>
      </c>
      <c r="B2190" s="55" t="s">
        <v>23200</v>
      </c>
      <c r="C2190" s="56" t="s">
        <v>19</v>
      </c>
      <c r="D2190" s="57">
        <v>60.66</v>
      </c>
    </row>
    <row r="2191" spans="1:4" ht="23.25" x14ac:dyDescent="0.25">
      <c r="A2191" s="45">
        <v>15001025</v>
      </c>
      <c r="B2191" s="55" t="s">
        <v>23201</v>
      </c>
      <c r="C2191" s="56" t="s">
        <v>19</v>
      </c>
      <c r="D2191" s="57">
        <v>78.849999999999994</v>
      </c>
    </row>
    <row r="2192" spans="1:4" x14ac:dyDescent="0.25">
      <c r="A2192" s="45">
        <v>15001036</v>
      </c>
      <c r="B2192" s="55" t="s">
        <v>23202</v>
      </c>
      <c r="C2192" s="56" t="s">
        <v>19</v>
      </c>
      <c r="D2192" s="57">
        <v>203.66</v>
      </c>
    </row>
    <row r="2193" spans="1:4" ht="23.25" x14ac:dyDescent="0.25">
      <c r="A2193" s="45">
        <v>15001070</v>
      </c>
      <c r="B2193" s="55" t="s">
        <v>23203</v>
      </c>
      <c r="C2193" s="56" t="s">
        <v>19</v>
      </c>
      <c r="D2193" s="57">
        <v>133.6</v>
      </c>
    </row>
    <row r="2194" spans="1:4" x14ac:dyDescent="0.25">
      <c r="A2194" s="45">
        <v>15001076</v>
      </c>
      <c r="B2194" s="55" t="s">
        <v>23204</v>
      </c>
      <c r="C2194" s="56" t="s">
        <v>19</v>
      </c>
      <c r="D2194" s="57">
        <v>34.56</v>
      </c>
    </row>
    <row r="2195" spans="1:4" ht="23.25" x14ac:dyDescent="0.25">
      <c r="A2195" s="45">
        <v>15001077</v>
      </c>
      <c r="B2195" s="55" t="s">
        <v>23205</v>
      </c>
      <c r="C2195" s="56" t="s">
        <v>19</v>
      </c>
      <c r="D2195" s="57">
        <v>42.21</v>
      </c>
    </row>
    <row r="2196" spans="1:4" x14ac:dyDescent="0.25">
      <c r="A2196" s="45">
        <v>15002000</v>
      </c>
      <c r="B2196" s="55" t="s">
        <v>6565</v>
      </c>
      <c r="C2196" s="56" t="s">
        <v>21105</v>
      </c>
      <c r="D2196" s="57" t="s">
        <v>21105</v>
      </c>
    </row>
    <row r="2197" spans="1:4" ht="23.25" x14ac:dyDescent="0.25">
      <c r="A2197" s="45">
        <v>15002010</v>
      </c>
      <c r="B2197" s="55" t="s">
        <v>23206</v>
      </c>
      <c r="C2197" s="56" t="s">
        <v>19</v>
      </c>
      <c r="D2197" s="57">
        <v>34.82</v>
      </c>
    </row>
    <row r="2198" spans="1:4" ht="23.25" x14ac:dyDescent="0.25">
      <c r="A2198" s="45">
        <v>15002011</v>
      </c>
      <c r="B2198" s="55" t="s">
        <v>23207</v>
      </c>
      <c r="C2198" s="56" t="s">
        <v>19</v>
      </c>
      <c r="D2198" s="57">
        <v>58</v>
      </c>
    </row>
    <row r="2199" spans="1:4" x14ac:dyDescent="0.25">
      <c r="A2199" s="45">
        <v>15002012</v>
      </c>
      <c r="B2199" s="55" t="s">
        <v>23208</v>
      </c>
      <c r="C2199" s="56" t="s">
        <v>19</v>
      </c>
      <c r="D2199" s="57">
        <v>17.86</v>
      </c>
    </row>
    <row r="2200" spans="1:4" x14ac:dyDescent="0.25">
      <c r="A2200" s="45">
        <v>15002014</v>
      </c>
      <c r="B2200" s="55" t="s">
        <v>23209</v>
      </c>
      <c r="C2200" s="56" t="s">
        <v>9</v>
      </c>
      <c r="D2200" s="57">
        <v>6.28</v>
      </c>
    </row>
    <row r="2201" spans="1:4" ht="23.25" x14ac:dyDescent="0.25">
      <c r="A2201" s="45">
        <v>15002040</v>
      </c>
      <c r="B2201" s="55" t="s">
        <v>23210</v>
      </c>
      <c r="C2201" s="56" t="s">
        <v>19</v>
      </c>
      <c r="D2201" s="57">
        <v>25.45</v>
      </c>
    </row>
    <row r="2202" spans="1:4" ht="23.25" x14ac:dyDescent="0.25">
      <c r="A2202" s="45">
        <v>15002060</v>
      </c>
      <c r="B2202" s="55" t="s">
        <v>23211</v>
      </c>
      <c r="C2202" s="56" t="s">
        <v>19</v>
      </c>
      <c r="D2202" s="57">
        <v>29.27</v>
      </c>
    </row>
    <row r="2203" spans="1:4" x14ac:dyDescent="0.25">
      <c r="A2203" s="45">
        <v>15003000</v>
      </c>
      <c r="B2203" s="55" t="s">
        <v>23212</v>
      </c>
      <c r="C2203" s="56" t="s">
        <v>21105</v>
      </c>
      <c r="D2203" s="57" t="s">
        <v>21105</v>
      </c>
    </row>
    <row r="2204" spans="1:4" x14ac:dyDescent="0.25">
      <c r="A2204" s="45">
        <v>15003004</v>
      </c>
      <c r="B2204" s="55" t="s">
        <v>23213</v>
      </c>
      <c r="C2204" s="56" t="s">
        <v>9</v>
      </c>
      <c r="D2204" s="57">
        <v>11.57</v>
      </c>
    </row>
    <row r="2205" spans="1:4" x14ac:dyDescent="0.25">
      <c r="A2205" s="45">
        <v>15003010</v>
      </c>
      <c r="B2205" s="55" t="s">
        <v>23214</v>
      </c>
      <c r="C2205" s="56" t="s">
        <v>19</v>
      </c>
      <c r="D2205" s="57">
        <v>51.36</v>
      </c>
    </row>
    <row r="2206" spans="1:4" x14ac:dyDescent="0.25">
      <c r="A2206" s="45">
        <v>15003012</v>
      </c>
      <c r="B2206" s="55" t="s">
        <v>23215</v>
      </c>
      <c r="C2206" s="56" t="s">
        <v>19</v>
      </c>
      <c r="D2206" s="57">
        <v>29.81</v>
      </c>
    </row>
    <row r="2207" spans="1:4" x14ac:dyDescent="0.25">
      <c r="A2207" s="45">
        <v>15003014</v>
      </c>
      <c r="B2207" s="55" t="s">
        <v>23216</v>
      </c>
      <c r="C2207" s="56" t="s">
        <v>9</v>
      </c>
      <c r="D2207" s="57">
        <v>17.95</v>
      </c>
    </row>
    <row r="2208" spans="1:4" x14ac:dyDescent="0.25">
      <c r="A2208" s="45">
        <v>15050000</v>
      </c>
      <c r="B2208" s="55" t="s">
        <v>21249</v>
      </c>
      <c r="C2208" s="56" t="s">
        <v>21105</v>
      </c>
      <c r="D2208" s="57" t="s">
        <v>21105</v>
      </c>
    </row>
    <row r="2209" spans="1:4" x14ac:dyDescent="0.25">
      <c r="A2209" s="45">
        <v>15050001</v>
      </c>
      <c r="B2209" s="55" t="s">
        <v>23217</v>
      </c>
      <c r="C2209" s="56" t="s">
        <v>19</v>
      </c>
      <c r="D2209" s="57">
        <v>3.26</v>
      </c>
    </row>
    <row r="2210" spans="1:4" x14ac:dyDescent="0.25">
      <c r="A2210" s="45">
        <v>15050003</v>
      </c>
      <c r="B2210" s="55" t="s">
        <v>23218</v>
      </c>
      <c r="C2210" s="56" t="s">
        <v>19</v>
      </c>
      <c r="D2210" s="57">
        <v>7.36</v>
      </c>
    </row>
    <row r="2211" spans="1:4" x14ac:dyDescent="0.25">
      <c r="A2211" s="45">
        <v>15050004</v>
      </c>
      <c r="B2211" s="55" t="s">
        <v>23219</v>
      </c>
      <c r="C2211" s="56" t="s">
        <v>19</v>
      </c>
      <c r="D2211" s="57">
        <v>14.14</v>
      </c>
    </row>
    <row r="2212" spans="1:4" x14ac:dyDescent="0.25">
      <c r="A2212" s="45">
        <v>15050005</v>
      </c>
      <c r="B2212" s="55" t="s">
        <v>23220</v>
      </c>
      <c r="C2212" s="56" t="s">
        <v>19</v>
      </c>
      <c r="D2212" s="57">
        <v>126.2</v>
      </c>
    </row>
    <row r="2213" spans="1:4" x14ac:dyDescent="0.25">
      <c r="A2213" s="45">
        <v>15050010</v>
      </c>
      <c r="B2213" s="55" t="s">
        <v>23221</v>
      </c>
      <c r="C2213" s="56" t="s">
        <v>19</v>
      </c>
      <c r="D2213" s="57">
        <v>10.14</v>
      </c>
    </row>
    <row r="2214" spans="1:4" x14ac:dyDescent="0.25">
      <c r="A2214" s="45">
        <v>15050011</v>
      </c>
      <c r="B2214" s="55" t="s">
        <v>23222</v>
      </c>
      <c r="C2214" s="56" t="s">
        <v>19</v>
      </c>
      <c r="D2214" s="57">
        <v>17.41</v>
      </c>
    </row>
    <row r="2215" spans="1:4" x14ac:dyDescent="0.25">
      <c r="A2215" s="45">
        <v>15050013</v>
      </c>
      <c r="B2215" s="55" t="s">
        <v>23223</v>
      </c>
      <c r="C2215" s="56" t="s">
        <v>9</v>
      </c>
      <c r="D2215" s="57">
        <v>1.7</v>
      </c>
    </row>
    <row r="2216" spans="1:4" x14ac:dyDescent="0.25">
      <c r="A2216" s="45">
        <v>15050014</v>
      </c>
      <c r="B2216" s="55" t="s">
        <v>23224</v>
      </c>
      <c r="C2216" s="56" t="s">
        <v>9</v>
      </c>
      <c r="D2216" s="57">
        <v>2.5</v>
      </c>
    </row>
    <row r="2217" spans="1:4" x14ac:dyDescent="0.25">
      <c r="A2217" s="45">
        <v>15050020</v>
      </c>
      <c r="B2217" s="55" t="s">
        <v>23225</v>
      </c>
      <c r="C2217" s="56" t="s">
        <v>19</v>
      </c>
      <c r="D2217" s="57">
        <v>9.73</v>
      </c>
    </row>
    <row r="2218" spans="1:4" ht="23.25" x14ac:dyDescent="0.25">
      <c r="A2218" s="45">
        <v>15050021</v>
      </c>
      <c r="B2218" s="55" t="s">
        <v>23226</v>
      </c>
      <c r="C2218" s="56" t="s">
        <v>19</v>
      </c>
      <c r="D2218" s="57">
        <v>15.77</v>
      </c>
    </row>
    <row r="2219" spans="1:4" x14ac:dyDescent="0.25">
      <c r="A2219" s="45">
        <v>15050023</v>
      </c>
      <c r="B2219" s="55" t="s">
        <v>23227</v>
      </c>
      <c r="C2219" s="56" t="s">
        <v>19</v>
      </c>
      <c r="D2219" s="57">
        <v>126.2</v>
      </c>
    </row>
    <row r="2220" spans="1:4" x14ac:dyDescent="0.25">
      <c r="A2220" s="45">
        <v>15080000</v>
      </c>
      <c r="B2220" s="55" t="s">
        <v>21432</v>
      </c>
      <c r="C2220" s="56" t="s">
        <v>21105</v>
      </c>
      <c r="D2220" s="57" t="s">
        <v>21105</v>
      </c>
    </row>
    <row r="2221" spans="1:4" ht="23.25" x14ac:dyDescent="0.25">
      <c r="A2221" s="45">
        <v>15080001</v>
      </c>
      <c r="B2221" s="55" t="s">
        <v>23228</v>
      </c>
      <c r="C2221" s="56" t="s">
        <v>19</v>
      </c>
      <c r="D2221" s="57">
        <v>23.02</v>
      </c>
    </row>
    <row r="2222" spans="1:4" ht="23.25" x14ac:dyDescent="0.25">
      <c r="A2222" s="45">
        <v>15080005</v>
      </c>
      <c r="B2222" s="55" t="s">
        <v>23229</v>
      </c>
      <c r="C2222" s="56" t="s">
        <v>19</v>
      </c>
      <c r="D2222" s="57">
        <v>24.12</v>
      </c>
    </row>
    <row r="2223" spans="1:4" x14ac:dyDescent="0.25">
      <c r="A2223" s="45">
        <v>15080030</v>
      </c>
      <c r="B2223" s="55" t="s">
        <v>23230</v>
      </c>
      <c r="C2223" s="56" t="s">
        <v>19</v>
      </c>
      <c r="D2223" s="57">
        <v>21.4</v>
      </c>
    </row>
    <row r="2224" spans="1:4" x14ac:dyDescent="0.25">
      <c r="A2224" s="45">
        <v>15080031</v>
      </c>
      <c r="B2224" s="55" t="s">
        <v>23231</v>
      </c>
      <c r="C2224" s="56" t="s">
        <v>19</v>
      </c>
      <c r="D2224" s="57">
        <v>15.12</v>
      </c>
    </row>
    <row r="2225" spans="1:4" x14ac:dyDescent="0.25">
      <c r="A2225" s="45">
        <v>15080032</v>
      </c>
      <c r="B2225" s="55" t="s">
        <v>23232</v>
      </c>
      <c r="C2225" s="56" t="s">
        <v>19</v>
      </c>
      <c r="D2225" s="57">
        <v>23.21</v>
      </c>
    </row>
    <row r="2226" spans="1:4" x14ac:dyDescent="0.25">
      <c r="A2226" s="45">
        <v>15080033</v>
      </c>
      <c r="B2226" s="55" t="s">
        <v>23233</v>
      </c>
      <c r="C2226" s="56" t="s">
        <v>9</v>
      </c>
      <c r="D2226" s="57">
        <v>3.96</v>
      </c>
    </row>
    <row r="2227" spans="1:4" x14ac:dyDescent="0.25">
      <c r="A2227" s="45">
        <v>15080034</v>
      </c>
      <c r="B2227" s="55" t="s">
        <v>23234</v>
      </c>
      <c r="C2227" s="56" t="s">
        <v>19</v>
      </c>
      <c r="D2227" s="57">
        <v>25.97</v>
      </c>
    </row>
    <row r="2228" spans="1:4" x14ac:dyDescent="0.25">
      <c r="A2228" s="58">
        <v>17000000</v>
      </c>
      <c r="B2228" s="59" t="s">
        <v>23235</v>
      </c>
      <c r="C2228" s="60"/>
      <c r="D2228" s="61"/>
    </row>
    <row r="2229" spans="1:4" x14ac:dyDescent="0.25">
      <c r="A2229" s="45">
        <v>17001000</v>
      </c>
      <c r="B2229" s="55" t="s">
        <v>23236</v>
      </c>
      <c r="C2229" s="56" t="s">
        <v>21105</v>
      </c>
      <c r="D2229" s="57" t="s">
        <v>21105</v>
      </c>
    </row>
    <row r="2230" spans="1:4" x14ac:dyDescent="0.25">
      <c r="A2230" s="45">
        <v>17001027</v>
      </c>
      <c r="B2230" s="55" t="s">
        <v>23237</v>
      </c>
      <c r="C2230" s="56" t="s">
        <v>9</v>
      </c>
      <c r="D2230" s="57">
        <v>553.78</v>
      </c>
    </row>
    <row r="2231" spans="1:4" x14ac:dyDescent="0.25">
      <c r="A2231" s="45">
        <v>17001028</v>
      </c>
      <c r="B2231" s="55" t="s">
        <v>23238</v>
      </c>
      <c r="C2231" s="56" t="s">
        <v>9</v>
      </c>
      <c r="D2231" s="57">
        <v>224.68</v>
      </c>
    </row>
    <row r="2232" spans="1:4" x14ac:dyDescent="0.25">
      <c r="A2232" s="45">
        <v>17001029</v>
      </c>
      <c r="B2232" s="55" t="s">
        <v>23239</v>
      </c>
      <c r="C2232" s="56" t="s">
        <v>9</v>
      </c>
      <c r="D2232" s="57">
        <v>815.74</v>
      </c>
    </row>
    <row r="2233" spans="1:4" x14ac:dyDescent="0.25">
      <c r="A2233" s="45">
        <v>17001030</v>
      </c>
      <c r="B2233" s="55" t="s">
        <v>23240</v>
      </c>
      <c r="C2233" s="56" t="s">
        <v>9</v>
      </c>
      <c r="D2233" s="57">
        <v>868.2</v>
      </c>
    </row>
    <row r="2234" spans="1:4" x14ac:dyDescent="0.25">
      <c r="A2234" s="45">
        <v>17001031</v>
      </c>
      <c r="B2234" s="55" t="s">
        <v>23241</v>
      </c>
      <c r="C2234" s="56" t="s">
        <v>9</v>
      </c>
      <c r="D2234" s="57">
        <v>1409.9</v>
      </c>
    </row>
    <row r="2235" spans="1:4" x14ac:dyDescent="0.25">
      <c r="A2235" s="45">
        <v>17001032</v>
      </c>
      <c r="B2235" s="55" t="s">
        <v>23242</v>
      </c>
      <c r="C2235" s="56" t="s">
        <v>9</v>
      </c>
      <c r="D2235" s="57">
        <v>1535.24</v>
      </c>
    </row>
    <row r="2236" spans="1:4" x14ac:dyDescent="0.25">
      <c r="A2236" s="45">
        <v>17001033</v>
      </c>
      <c r="B2236" s="55" t="s">
        <v>23243</v>
      </c>
      <c r="C2236" s="56" t="s">
        <v>9</v>
      </c>
      <c r="D2236" s="57">
        <v>339.63</v>
      </c>
    </row>
    <row r="2237" spans="1:4" x14ac:dyDescent="0.25">
      <c r="A2237" s="45">
        <v>17001034</v>
      </c>
      <c r="B2237" s="55" t="s">
        <v>23244</v>
      </c>
      <c r="C2237" s="56" t="s">
        <v>96</v>
      </c>
      <c r="D2237" s="57">
        <v>3935.27</v>
      </c>
    </row>
    <row r="2238" spans="1:4" x14ac:dyDescent="0.25">
      <c r="A2238" s="45">
        <v>17001035</v>
      </c>
      <c r="B2238" s="55" t="s">
        <v>23245</v>
      </c>
      <c r="C2238" s="56" t="s">
        <v>96</v>
      </c>
      <c r="D2238" s="57">
        <v>3390.82</v>
      </c>
    </row>
    <row r="2239" spans="1:4" x14ac:dyDescent="0.25">
      <c r="A2239" s="45">
        <v>17001036</v>
      </c>
      <c r="B2239" s="55" t="s">
        <v>23246</v>
      </c>
      <c r="C2239" s="56" t="s">
        <v>96</v>
      </c>
      <c r="D2239" s="57">
        <v>5329.47</v>
      </c>
    </row>
    <row r="2240" spans="1:4" x14ac:dyDescent="0.25">
      <c r="A2240" s="45">
        <v>17001037</v>
      </c>
      <c r="B2240" s="55" t="s">
        <v>23247</v>
      </c>
      <c r="C2240" s="56" t="s">
        <v>96</v>
      </c>
      <c r="D2240" s="57">
        <v>6385</v>
      </c>
    </row>
    <row r="2241" spans="1:4" x14ac:dyDescent="0.25">
      <c r="A2241" s="45">
        <v>17001038</v>
      </c>
      <c r="B2241" s="55" t="s">
        <v>23248</v>
      </c>
      <c r="C2241" s="56" t="s">
        <v>96</v>
      </c>
      <c r="D2241" s="57">
        <v>8685.16</v>
      </c>
    </row>
    <row r="2242" spans="1:4" x14ac:dyDescent="0.25">
      <c r="A2242" s="45">
        <v>17001040</v>
      </c>
      <c r="B2242" s="55" t="s">
        <v>23249</v>
      </c>
      <c r="C2242" s="56" t="s">
        <v>19</v>
      </c>
      <c r="D2242" s="57">
        <v>676.93</v>
      </c>
    </row>
    <row r="2243" spans="1:4" x14ac:dyDescent="0.25">
      <c r="A2243" s="45">
        <v>17001041</v>
      </c>
      <c r="B2243" s="55" t="s">
        <v>23250</v>
      </c>
      <c r="C2243" s="56" t="s">
        <v>19</v>
      </c>
      <c r="D2243" s="57">
        <v>520.34</v>
      </c>
    </row>
    <row r="2244" spans="1:4" x14ac:dyDescent="0.25">
      <c r="A2244" s="45">
        <v>17001042</v>
      </c>
      <c r="B2244" s="55" t="s">
        <v>23251</v>
      </c>
      <c r="C2244" s="56" t="s">
        <v>19</v>
      </c>
      <c r="D2244" s="57">
        <v>672.24</v>
      </c>
    </row>
    <row r="2245" spans="1:4" x14ac:dyDescent="0.25">
      <c r="A2245" s="45">
        <v>17001043</v>
      </c>
      <c r="B2245" s="55" t="s">
        <v>23252</v>
      </c>
      <c r="C2245" s="56" t="s">
        <v>19</v>
      </c>
      <c r="D2245" s="57">
        <v>513.70000000000005</v>
      </c>
    </row>
    <row r="2246" spans="1:4" x14ac:dyDescent="0.25">
      <c r="A2246" s="45">
        <v>17001044</v>
      </c>
      <c r="B2246" s="55" t="s">
        <v>23253</v>
      </c>
      <c r="C2246" s="56" t="s">
        <v>19</v>
      </c>
      <c r="D2246" s="57">
        <v>701.47</v>
      </c>
    </row>
    <row r="2247" spans="1:4" x14ac:dyDescent="0.25">
      <c r="A2247" s="45">
        <v>17001045</v>
      </c>
      <c r="B2247" s="55" t="s">
        <v>23254</v>
      </c>
      <c r="C2247" s="56" t="s">
        <v>19</v>
      </c>
      <c r="D2247" s="57">
        <v>546.70000000000005</v>
      </c>
    </row>
    <row r="2248" spans="1:4" ht="23.25" x14ac:dyDescent="0.25">
      <c r="A2248" s="45">
        <v>17001064</v>
      </c>
      <c r="B2248" s="55" t="s">
        <v>23255</v>
      </c>
      <c r="C2248" s="56" t="s">
        <v>9</v>
      </c>
      <c r="D2248" s="57">
        <v>834.68</v>
      </c>
    </row>
    <row r="2249" spans="1:4" x14ac:dyDescent="0.25">
      <c r="A2249" s="45">
        <v>17001070</v>
      </c>
      <c r="B2249" s="55" t="s">
        <v>23256</v>
      </c>
      <c r="C2249" s="56" t="s">
        <v>9</v>
      </c>
      <c r="D2249" s="57">
        <v>2526.58</v>
      </c>
    </row>
    <row r="2250" spans="1:4" x14ac:dyDescent="0.25">
      <c r="A2250" s="45">
        <v>17001071</v>
      </c>
      <c r="B2250" s="55" t="s">
        <v>23257</v>
      </c>
      <c r="C2250" s="56" t="s">
        <v>9</v>
      </c>
      <c r="D2250" s="57">
        <v>4364.12</v>
      </c>
    </row>
    <row r="2251" spans="1:4" x14ac:dyDescent="0.25">
      <c r="A2251" s="45">
        <v>17001072</v>
      </c>
      <c r="B2251" s="55" t="s">
        <v>23258</v>
      </c>
      <c r="C2251" s="56" t="s">
        <v>9</v>
      </c>
      <c r="D2251" s="57">
        <v>8164.79</v>
      </c>
    </row>
    <row r="2252" spans="1:4" x14ac:dyDescent="0.25">
      <c r="A2252" s="45">
        <v>17001073</v>
      </c>
      <c r="B2252" s="55" t="s">
        <v>23259</v>
      </c>
      <c r="C2252" s="56" t="s">
        <v>9</v>
      </c>
      <c r="D2252" s="57">
        <v>9630.89</v>
      </c>
    </row>
    <row r="2253" spans="1:4" x14ac:dyDescent="0.25">
      <c r="A2253" s="45">
        <v>17001076</v>
      </c>
      <c r="B2253" s="55" t="s">
        <v>23260</v>
      </c>
      <c r="C2253" s="56" t="s">
        <v>9</v>
      </c>
      <c r="D2253" s="57">
        <v>457.73</v>
      </c>
    </row>
    <row r="2254" spans="1:4" x14ac:dyDescent="0.25">
      <c r="A2254" s="45">
        <v>17001080</v>
      </c>
      <c r="B2254" s="55" t="s">
        <v>23261</v>
      </c>
      <c r="C2254" s="56" t="s">
        <v>9</v>
      </c>
      <c r="D2254" s="57">
        <v>1150.45</v>
      </c>
    </row>
    <row r="2255" spans="1:4" x14ac:dyDescent="0.25">
      <c r="A2255" s="45">
        <v>17001081</v>
      </c>
      <c r="B2255" s="55" t="s">
        <v>23262</v>
      </c>
      <c r="C2255" s="56" t="s">
        <v>9</v>
      </c>
      <c r="D2255" s="57">
        <v>1162.3900000000001</v>
      </c>
    </row>
    <row r="2256" spans="1:4" x14ac:dyDescent="0.25">
      <c r="A2256" s="45">
        <v>17001082</v>
      </c>
      <c r="B2256" s="55" t="s">
        <v>23263</v>
      </c>
      <c r="C2256" s="56" t="s">
        <v>9</v>
      </c>
      <c r="D2256" s="57">
        <v>1054.29</v>
      </c>
    </row>
    <row r="2257" spans="1:4" x14ac:dyDescent="0.25">
      <c r="A2257" s="45">
        <v>17001083</v>
      </c>
      <c r="B2257" s="55" t="s">
        <v>23264</v>
      </c>
      <c r="C2257" s="56" t="s">
        <v>9</v>
      </c>
      <c r="D2257" s="57">
        <v>209.23</v>
      </c>
    </row>
    <row r="2258" spans="1:4" ht="23.25" x14ac:dyDescent="0.25">
      <c r="A2258" s="45">
        <v>17001090</v>
      </c>
      <c r="B2258" s="55" t="s">
        <v>23265</v>
      </c>
      <c r="C2258" s="56" t="s">
        <v>19</v>
      </c>
      <c r="D2258" s="57">
        <v>305.82</v>
      </c>
    </row>
    <row r="2259" spans="1:4" ht="23.25" x14ac:dyDescent="0.25">
      <c r="A2259" s="45">
        <v>17001091</v>
      </c>
      <c r="B2259" s="55" t="s">
        <v>23266</v>
      </c>
      <c r="C2259" s="56" t="s">
        <v>19</v>
      </c>
      <c r="D2259" s="57">
        <v>347.3</v>
      </c>
    </row>
    <row r="2260" spans="1:4" ht="23.25" x14ac:dyDescent="0.25">
      <c r="A2260" s="45">
        <v>17001092</v>
      </c>
      <c r="B2260" s="55" t="s">
        <v>23267</v>
      </c>
      <c r="C2260" s="56" t="s">
        <v>19</v>
      </c>
      <c r="D2260" s="57">
        <v>964.98</v>
      </c>
    </row>
    <row r="2261" spans="1:4" ht="23.25" x14ac:dyDescent="0.25">
      <c r="A2261" s="45">
        <v>17001093</v>
      </c>
      <c r="B2261" s="55" t="s">
        <v>23268</v>
      </c>
      <c r="C2261" s="56" t="s">
        <v>19</v>
      </c>
      <c r="D2261" s="57">
        <v>1428.53</v>
      </c>
    </row>
    <row r="2262" spans="1:4" ht="23.25" x14ac:dyDescent="0.25">
      <c r="A2262" s="45">
        <v>17001094</v>
      </c>
      <c r="B2262" s="55" t="s">
        <v>23269</v>
      </c>
      <c r="C2262" s="56" t="s">
        <v>19</v>
      </c>
      <c r="D2262" s="57">
        <v>912.97</v>
      </c>
    </row>
    <row r="2263" spans="1:4" ht="23.25" x14ac:dyDescent="0.25">
      <c r="A2263" s="45">
        <v>17001095</v>
      </c>
      <c r="B2263" s="55" t="s">
        <v>23270</v>
      </c>
      <c r="C2263" s="56" t="s">
        <v>19</v>
      </c>
      <c r="D2263" s="57">
        <v>1242.79</v>
      </c>
    </row>
    <row r="2264" spans="1:4" ht="23.25" x14ac:dyDescent="0.25">
      <c r="A2264" s="45">
        <v>17001096</v>
      </c>
      <c r="B2264" s="55" t="s">
        <v>23271</v>
      </c>
      <c r="C2264" s="56" t="s">
        <v>19</v>
      </c>
      <c r="D2264" s="57">
        <v>1058.75</v>
      </c>
    </row>
    <row r="2265" spans="1:4" ht="23.25" x14ac:dyDescent="0.25">
      <c r="A2265" s="45">
        <v>17001097</v>
      </c>
      <c r="B2265" s="55" t="s">
        <v>23272</v>
      </c>
      <c r="C2265" s="56" t="s">
        <v>19</v>
      </c>
      <c r="D2265" s="57">
        <v>1683.59</v>
      </c>
    </row>
    <row r="2266" spans="1:4" x14ac:dyDescent="0.25">
      <c r="A2266" s="45">
        <v>17002000</v>
      </c>
      <c r="B2266" s="55" t="s">
        <v>21099</v>
      </c>
      <c r="C2266" s="56" t="s">
        <v>21105</v>
      </c>
      <c r="D2266" s="57" t="s">
        <v>21105</v>
      </c>
    </row>
    <row r="2267" spans="1:4" x14ac:dyDescent="0.25">
      <c r="A2267" s="45">
        <v>17002001</v>
      </c>
      <c r="B2267" s="55" t="s">
        <v>23273</v>
      </c>
      <c r="C2267" s="56" t="s">
        <v>15</v>
      </c>
      <c r="D2267" s="57">
        <v>909.22</v>
      </c>
    </row>
    <row r="2268" spans="1:4" x14ac:dyDescent="0.25">
      <c r="A2268" s="45">
        <v>17002002</v>
      </c>
      <c r="B2268" s="55" t="s">
        <v>23274</v>
      </c>
      <c r="C2268" s="56" t="s">
        <v>19</v>
      </c>
      <c r="D2268" s="57">
        <v>70.3</v>
      </c>
    </row>
    <row r="2269" spans="1:4" x14ac:dyDescent="0.25">
      <c r="A2269" s="45">
        <v>17002010</v>
      </c>
      <c r="B2269" s="55" t="s">
        <v>23275</v>
      </c>
      <c r="C2269" s="56" t="s">
        <v>19</v>
      </c>
      <c r="D2269" s="57">
        <v>107.45</v>
      </c>
    </row>
    <row r="2270" spans="1:4" x14ac:dyDescent="0.25">
      <c r="A2270" s="45">
        <v>17002011</v>
      </c>
      <c r="B2270" s="55" t="s">
        <v>23276</v>
      </c>
      <c r="C2270" s="56" t="s">
        <v>19</v>
      </c>
      <c r="D2270" s="57">
        <v>112.07</v>
      </c>
    </row>
    <row r="2271" spans="1:4" x14ac:dyDescent="0.25">
      <c r="A2271" s="45">
        <v>17002012</v>
      </c>
      <c r="B2271" s="55" t="s">
        <v>23277</v>
      </c>
      <c r="C2271" s="56" t="s">
        <v>19</v>
      </c>
      <c r="D2271" s="57">
        <v>143.99</v>
      </c>
    </row>
    <row r="2272" spans="1:4" ht="23.25" x14ac:dyDescent="0.25">
      <c r="A2272" s="45">
        <v>17002013</v>
      </c>
      <c r="B2272" s="55" t="s">
        <v>23278</v>
      </c>
      <c r="C2272" s="56" t="s">
        <v>15</v>
      </c>
      <c r="D2272" s="57">
        <v>846.96</v>
      </c>
    </row>
    <row r="2273" spans="1:4" ht="23.25" x14ac:dyDescent="0.25">
      <c r="A2273" s="45">
        <v>17002014</v>
      </c>
      <c r="B2273" s="55" t="s">
        <v>23279</v>
      </c>
      <c r="C2273" s="56" t="s">
        <v>19</v>
      </c>
      <c r="D2273" s="57">
        <v>66.25</v>
      </c>
    </row>
    <row r="2274" spans="1:4" x14ac:dyDescent="0.25">
      <c r="A2274" s="45">
        <v>17002015</v>
      </c>
      <c r="B2274" s="55" t="s">
        <v>23280</v>
      </c>
      <c r="C2274" s="56" t="s">
        <v>19</v>
      </c>
      <c r="D2274" s="57">
        <v>76.12</v>
      </c>
    </row>
    <row r="2275" spans="1:4" ht="23.25" x14ac:dyDescent="0.25">
      <c r="A2275" s="45">
        <v>17002018</v>
      </c>
      <c r="B2275" s="55" t="s">
        <v>23281</v>
      </c>
      <c r="C2275" s="56" t="s">
        <v>19</v>
      </c>
      <c r="D2275" s="57">
        <v>71.069999999999993</v>
      </c>
    </row>
    <row r="2276" spans="1:4" ht="23.25" x14ac:dyDescent="0.25">
      <c r="A2276" s="45">
        <v>17002019</v>
      </c>
      <c r="B2276" s="55" t="s">
        <v>23282</v>
      </c>
      <c r="C2276" s="56" t="s">
        <v>19</v>
      </c>
      <c r="D2276" s="57">
        <v>73.09</v>
      </c>
    </row>
    <row r="2277" spans="1:4" x14ac:dyDescent="0.25">
      <c r="A2277" s="45">
        <v>17002025</v>
      </c>
      <c r="B2277" s="55" t="s">
        <v>23283</v>
      </c>
      <c r="C2277" s="56" t="s">
        <v>19</v>
      </c>
      <c r="D2277" s="57">
        <v>266.27</v>
      </c>
    </row>
    <row r="2278" spans="1:4" x14ac:dyDescent="0.25">
      <c r="A2278" s="45">
        <v>17002026</v>
      </c>
      <c r="B2278" s="55" t="s">
        <v>23284</v>
      </c>
      <c r="C2278" s="56" t="s">
        <v>19</v>
      </c>
      <c r="D2278" s="57">
        <v>239.8</v>
      </c>
    </row>
    <row r="2279" spans="1:4" x14ac:dyDescent="0.25">
      <c r="A2279" s="45">
        <v>17002029</v>
      </c>
      <c r="B2279" s="55" t="s">
        <v>23285</v>
      </c>
      <c r="C2279" s="56" t="s">
        <v>15</v>
      </c>
      <c r="D2279" s="57">
        <v>266.88</v>
      </c>
    </row>
    <row r="2280" spans="1:4" x14ac:dyDescent="0.25">
      <c r="A2280" s="45">
        <v>17002030</v>
      </c>
      <c r="B2280" s="55" t="s">
        <v>23286</v>
      </c>
      <c r="C2280" s="56" t="s">
        <v>19</v>
      </c>
      <c r="D2280" s="57">
        <v>15.09</v>
      </c>
    </row>
    <row r="2281" spans="1:4" x14ac:dyDescent="0.25">
      <c r="A2281" s="45">
        <v>17002031</v>
      </c>
      <c r="B2281" s="55" t="s">
        <v>23287</v>
      </c>
      <c r="C2281" s="56" t="s">
        <v>19</v>
      </c>
      <c r="D2281" s="57">
        <v>32.880000000000003</v>
      </c>
    </row>
    <row r="2282" spans="1:4" x14ac:dyDescent="0.25">
      <c r="A2282" s="45">
        <v>17002032</v>
      </c>
      <c r="B2282" s="55" t="s">
        <v>23288</v>
      </c>
      <c r="C2282" s="56" t="s">
        <v>19</v>
      </c>
      <c r="D2282" s="57">
        <v>14.61</v>
      </c>
    </row>
    <row r="2283" spans="1:4" ht="23.25" x14ac:dyDescent="0.25">
      <c r="A2283" s="45">
        <v>17002033</v>
      </c>
      <c r="B2283" s="55" t="s">
        <v>23289</v>
      </c>
      <c r="C2283" s="56" t="s">
        <v>15</v>
      </c>
      <c r="D2283" s="57">
        <v>131.36000000000001</v>
      </c>
    </row>
    <row r="2284" spans="1:4" x14ac:dyDescent="0.25">
      <c r="A2284" s="45">
        <v>17002034</v>
      </c>
      <c r="B2284" s="55" t="s">
        <v>23290</v>
      </c>
      <c r="C2284" s="56" t="s">
        <v>19</v>
      </c>
      <c r="D2284" s="57">
        <v>6.5</v>
      </c>
    </row>
    <row r="2285" spans="1:4" x14ac:dyDescent="0.25">
      <c r="A2285" s="45">
        <v>17002035</v>
      </c>
      <c r="B2285" s="55" t="s">
        <v>23291</v>
      </c>
      <c r="C2285" s="56" t="s">
        <v>19</v>
      </c>
      <c r="D2285" s="57">
        <v>13.14</v>
      </c>
    </row>
    <row r="2286" spans="1:4" x14ac:dyDescent="0.25">
      <c r="A2286" s="45">
        <v>17002036</v>
      </c>
      <c r="B2286" s="55" t="s">
        <v>23292</v>
      </c>
      <c r="C2286" s="56" t="s">
        <v>19</v>
      </c>
      <c r="D2286" s="57">
        <v>6.88</v>
      </c>
    </row>
    <row r="2287" spans="1:4" ht="23.25" x14ac:dyDescent="0.25">
      <c r="A2287" s="45">
        <v>17002038</v>
      </c>
      <c r="B2287" s="55" t="s">
        <v>23293</v>
      </c>
      <c r="C2287" s="56" t="s">
        <v>19</v>
      </c>
      <c r="D2287" s="57">
        <v>223.52</v>
      </c>
    </row>
    <row r="2288" spans="1:4" x14ac:dyDescent="0.25">
      <c r="A2288" s="45">
        <v>17002040</v>
      </c>
      <c r="B2288" s="55" t="s">
        <v>23294</v>
      </c>
      <c r="C2288" s="56" t="s">
        <v>19</v>
      </c>
      <c r="D2288" s="57">
        <v>64.36</v>
      </c>
    </row>
    <row r="2289" spans="1:4" ht="23.25" x14ac:dyDescent="0.25">
      <c r="A2289" s="45">
        <v>17002042</v>
      </c>
      <c r="B2289" s="55" t="s">
        <v>23295</v>
      </c>
      <c r="C2289" s="56" t="s">
        <v>15</v>
      </c>
      <c r="D2289" s="57">
        <v>844.77</v>
      </c>
    </row>
    <row r="2290" spans="1:4" ht="23.25" x14ac:dyDescent="0.25">
      <c r="A2290" s="45">
        <v>17002043</v>
      </c>
      <c r="B2290" s="55" t="s">
        <v>23296</v>
      </c>
      <c r="C2290" s="56" t="s">
        <v>15</v>
      </c>
      <c r="D2290" s="57">
        <v>1170.21</v>
      </c>
    </row>
    <row r="2291" spans="1:4" ht="23.25" x14ac:dyDescent="0.25">
      <c r="A2291" s="45">
        <v>17002044</v>
      </c>
      <c r="B2291" s="55" t="s">
        <v>23297</v>
      </c>
      <c r="C2291" s="56" t="s">
        <v>15</v>
      </c>
      <c r="D2291" s="57">
        <v>868.92</v>
      </c>
    </row>
    <row r="2292" spans="1:4" ht="23.25" x14ac:dyDescent="0.25">
      <c r="A2292" s="45">
        <v>17002045</v>
      </c>
      <c r="B2292" s="55" t="s">
        <v>23298</v>
      </c>
      <c r="C2292" s="56" t="s">
        <v>15</v>
      </c>
      <c r="D2292" s="57">
        <v>1194.3699999999999</v>
      </c>
    </row>
    <row r="2293" spans="1:4" ht="45.75" x14ac:dyDescent="0.25">
      <c r="A2293" s="45">
        <v>17002046</v>
      </c>
      <c r="B2293" s="55" t="s">
        <v>23299</v>
      </c>
      <c r="C2293" s="56" t="s">
        <v>15</v>
      </c>
      <c r="D2293" s="57">
        <v>347.97</v>
      </c>
    </row>
    <row r="2294" spans="1:4" ht="45.75" x14ac:dyDescent="0.25">
      <c r="A2294" s="45">
        <v>17002047</v>
      </c>
      <c r="B2294" s="55" t="s">
        <v>23300</v>
      </c>
      <c r="C2294" s="56" t="s">
        <v>15</v>
      </c>
      <c r="D2294" s="57">
        <v>673.41</v>
      </c>
    </row>
    <row r="2295" spans="1:4" x14ac:dyDescent="0.25">
      <c r="A2295" s="45">
        <v>17002050</v>
      </c>
      <c r="B2295" s="55" t="s">
        <v>23301</v>
      </c>
      <c r="C2295" s="56" t="s">
        <v>9</v>
      </c>
      <c r="D2295" s="57">
        <v>95.03</v>
      </c>
    </row>
    <row r="2296" spans="1:4" x14ac:dyDescent="0.25">
      <c r="A2296" s="45">
        <v>17002051</v>
      </c>
      <c r="B2296" s="55" t="s">
        <v>23302</v>
      </c>
      <c r="C2296" s="56" t="s">
        <v>9</v>
      </c>
      <c r="D2296" s="57">
        <v>94.4</v>
      </c>
    </row>
    <row r="2297" spans="1:4" x14ac:dyDescent="0.25">
      <c r="A2297" s="45">
        <v>17002052</v>
      </c>
      <c r="B2297" s="55" t="s">
        <v>23303</v>
      </c>
      <c r="C2297" s="56" t="s">
        <v>15</v>
      </c>
      <c r="D2297" s="57">
        <v>783.96</v>
      </c>
    </row>
    <row r="2298" spans="1:4" x14ac:dyDescent="0.25">
      <c r="A2298" s="45">
        <v>17002054</v>
      </c>
      <c r="B2298" s="55" t="s">
        <v>23304</v>
      </c>
      <c r="C2298" s="56" t="s">
        <v>9</v>
      </c>
      <c r="D2298" s="57">
        <v>39.380000000000003</v>
      </c>
    </row>
    <row r="2299" spans="1:4" x14ac:dyDescent="0.25">
      <c r="A2299" s="45">
        <v>17002055</v>
      </c>
      <c r="B2299" s="55" t="s">
        <v>23305</v>
      </c>
      <c r="C2299" s="56" t="s">
        <v>9</v>
      </c>
      <c r="D2299" s="57">
        <v>38.47</v>
      </c>
    </row>
    <row r="2300" spans="1:4" x14ac:dyDescent="0.25">
      <c r="A2300" s="45">
        <v>17002060</v>
      </c>
      <c r="B2300" s="55" t="s">
        <v>23306</v>
      </c>
      <c r="C2300" s="56" t="s">
        <v>19</v>
      </c>
      <c r="D2300" s="57">
        <v>111.53</v>
      </c>
    </row>
    <row r="2301" spans="1:4" x14ac:dyDescent="0.25">
      <c r="A2301" s="45">
        <v>17002061</v>
      </c>
      <c r="B2301" s="55" t="s">
        <v>23307</v>
      </c>
      <c r="C2301" s="56" t="s">
        <v>19</v>
      </c>
      <c r="D2301" s="57">
        <v>141.94</v>
      </c>
    </row>
    <row r="2302" spans="1:4" ht="34.5" x14ac:dyDescent="0.25">
      <c r="A2302" s="45">
        <v>17002065</v>
      </c>
      <c r="B2302" s="55" t="s">
        <v>23308</v>
      </c>
      <c r="C2302" s="56" t="s">
        <v>19</v>
      </c>
      <c r="D2302" s="57">
        <v>173.98</v>
      </c>
    </row>
    <row r="2303" spans="1:4" ht="34.5" x14ac:dyDescent="0.25">
      <c r="A2303" s="45">
        <v>17002066</v>
      </c>
      <c r="B2303" s="55" t="s">
        <v>23309</v>
      </c>
      <c r="C2303" s="56" t="s">
        <v>19</v>
      </c>
      <c r="D2303" s="57">
        <v>176.44</v>
      </c>
    </row>
    <row r="2304" spans="1:4" x14ac:dyDescent="0.25">
      <c r="A2304" s="45">
        <v>17003000</v>
      </c>
      <c r="B2304" s="55" t="s">
        <v>22092</v>
      </c>
      <c r="C2304" s="56" t="s">
        <v>21105</v>
      </c>
      <c r="D2304" s="57" t="s">
        <v>21105</v>
      </c>
    </row>
    <row r="2305" spans="1:4" ht="23.25" x14ac:dyDescent="0.25">
      <c r="A2305" s="45">
        <v>17003019</v>
      </c>
      <c r="B2305" s="55" t="s">
        <v>23310</v>
      </c>
      <c r="C2305" s="56" t="s">
        <v>96</v>
      </c>
      <c r="D2305" s="57">
        <v>6470.17</v>
      </c>
    </row>
    <row r="2306" spans="1:4" ht="23.25" x14ac:dyDescent="0.25">
      <c r="A2306" s="45">
        <v>17003020</v>
      </c>
      <c r="B2306" s="55" t="s">
        <v>23311</v>
      </c>
      <c r="C2306" s="56" t="s">
        <v>96</v>
      </c>
      <c r="D2306" s="57">
        <v>9169.56</v>
      </c>
    </row>
    <row r="2307" spans="1:4" x14ac:dyDescent="0.25">
      <c r="A2307" s="45">
        <v>17003051</v>
      </c>
      <c r="B2307" s="55" t="s">
        <v>23312</v>
      </c>
      <c r="C2307" s="56" t="s">
        <v>19</v>
      </c>
      <c r="D2307" s="57">
        <v>138.55000000000001</v>
      </c>
    </row>
    <row r="2308" spans="1:4" x14ac:dyDescent="0.25">
      <c r="A2308" s="45">
        <v>17003054</v>
      </c>
      <c r="B2308" s="55" t="s">
        <v>23313</v>
      </c>
      <c r="C2308" s="56" t="s">
        <v>19</v>
      </c>
      <c r="D2308" s="57">
        <v>127.18</v>
      </c>
    </row>
    <row r="2309" spans="1:4" ht="23.25" x14ac:dyDescent="0.25">
      <c r="A2309" s="45">
        <v>17003055</v>
      </c>
      <c r="B2309" s="55" t="s">
        <v>23314</v>
      </c>
      <c r="C2309" s="56" t="s">
        <v>96</v>
      </c>
      <c r="D2309" s="57">
        <v>281.2</v>
      </c>
    </row>
    <row r="2310" spans="1:4" ht="23.25" x14ac:dyDescent="0.25">
      <c r="A2310" s="45">
        <v>17003056</v>
      </c>
      <c r="B2310" s="55" t="s">
        <v>23315</v>
      </c>
      <c r="C2310" s="56" t="s">
        <v>96</v>
      </c>
      <c r="D2310" s="57">
        <v>520.74</v>
      </c>
    </row>
    <row r="2311" spans="1:4" ht="23.25" x14ac:dyDescent="0.25">
      <c r="A2311" s="45">
        <v>17003057</v>
      </c>
      <c r="B2311" s="55" t="s">
        <v>23316</v>
      </c>
      <c r="C2311" s="56" t="s">
        <v>96</v>
      </c>
      <c r="D2311" s="57">
        <v>694.32</v>
      </c>
    </row>
    <row r="2312" spans="1:4" ht="23.25" x14ac:dyDescent="0.25">
      <c r="A2312" s="45">
        <v>17003058</v>
      </c>
      <c r="B2312" s="55" t="s">
        <v>23317</v>
      </c>
      <c r="C2312" s="56" t="s">
        <v>96</v>
      </c>
      <c r="D2312" s="57">
        <v>383.94</v>
      </c>
    </row>
    <row r="2313" spans="1:4" ht="23.25" x14ac:dyDescent="0.25">
      <c r="A2313" s="45">
        <v>17003059</v>
      </c>
      <c r="B2313" s="55" t="s">
        <v>23318</v>
      </c>
      <c r="C2313" s="56" t="s">
        <v>96</v>
      </c>
      <c r="D2313" s="57">
        <v>295.14999999999998</v>
      </c>
    </row>
    <row r="2314" spans="1:4" x14ac:dyDescent="0.25">
      <c r="A2314" s="45">
        <v>17003060</v>
      </c>
      <c r="B2314" s="55" t="s">
        <v>23319</v>
      </c>
      <c r="C2314" s="56" t="s">
        <v>96</v>
      </c>
      <c r="D2314" s="57">
        <v>3930.05</v>
      </c>
    </row>
    <row r="2315" spans="1:4" x14ac:dyDescent="0.25">
      <c r="A2315" s="45">
        <v>17003061</v>
      </c>
      <c r="B2315" s="55" t="s">
        <v>23320</v>
      </c>
      <c r="C2315" s="56" t="s">
        <v>96</v>
      </c>
      <c r="D2315" s="57">
        <v>3477.47</v>
      </c>
    </row>
    <row r="2316" spans="1:4" ht="23.25" x14ac:dyDescent="0.25">
      <c r="A2316" s="45">
        <v>17003063</v>
      </c>
      <c r="B2316" s="55" t="s">
        <v>23321</v>
      </c>
      <c r="C2316" s="56" t="s">
        <v>96</v>
      </c>
      <c r="D2316" s="57">
        <v>6731.7</v>
      </c>
    </row>
    <row r="2317" spans="1:4" x14ac:dyDescent="0.25">
      <c r="A2317" s="45">
        <v>17003065</v>
      </c>
      <c r="B2317" s="55" t="s">
        <v>23322</v>
      </c>
      <c r="C2317" s="56" t="s">
        <v>19</v>
      </c>
      <c r="D2317" s="57">
        <v>15.47</v>
      </c>
    </row>
    <row r="2318" spans="1:4" x14ac:dyDescent="0.25">
      <c r="A2318" s="45">
        <v>17003070</v>
      </c>
      <c r="B2318" s="55" t="s">
        <v>23323</v>
      </c>
      <c r="C2318" s="56" t="s">
        <v>19</v>
      </c>
      <c r="D2318" s="57">
        <v>33.19</v>
      </c>
    </row>
    <row r="2319" spans="1:4" x14ac:dyDescent="0.25">
      <c r="A2319" s="45">
        <v>17003071</v>
      </c>
      <c r="B2319" s="55" t="s">
        <v>23324</v>
      </c>
      <c r="C2319" s="56" t="s">
        <v>19</v>
      </c>
      <c r="D2319" s="57">
        <v>45.27</v>
      </c>
    </row>
    <row r="2320" spans="1:4" x14ac:dyDescent="0.25">
      <c r="A2320" s="45">
        <v>17003072</v>
      </c>
      <c r="B2320" s="55" t="s">
        <v>23325</v>
      </c>
      <c r="C2320" s="56" t="s">
        <v>9</v>
      </c>
      <c r="D2320" s="57">
        <v>8.14</v>
      </c>
    </row>
    <row r="2321" spans="1:4" x14ac:dyDescent="0.25">
      <c r="A2321" s="45">
        <v>17003073</v>
      </c>
      <c r="B2321" s="55" t="s">
        <v>23326</v>
      </c>
      <c r="C2321" s="56" t="s">
        <v>9</v>
      </c>
      <c r="D2321" s="57">
        <v>10.37</v>
      </c>
    </row>
    <row r="2322" spans="1:4" ht="23.25" x14ac:dyDescent="0.25">
      <c r="A2322" s="45">
        <v>17003083</v>
      </c>
      <c r="B2322" s="55" t="s">
        <v>23327</v>
      </c>
      <c r="C2322" s="56" t="s">
        <v>96</v>
      </c>
      <c r="D2322" s="57">
        <v>3856.99</v>
      </c>
    </row>
    <row r="2323" spans="1:4" ht="23.25" x14ac:dyDescent="0.25">
      <c r="A2323" s="45">
        <v>17003085</v>
      </c>
      <c r="B2323" s="55" t="s">
        <v>23328</v>
      </c>
      <c r="C2323" s="56" t="s">
        <v>96</v>
      </c>
      <c r="D2323" s="57">
        <v>3899.18</v>
      </c>
    </row>
    <row r="2324" spans="1:4" ht="23.25" x14ac:dyDescent="0.25">
      <c r="A2324" s="45">
        <v>17003089</v>
      </c>
      <c r="B2324" s="55" t="s">
        <v>23329</v>
      </c>
      <c r="C2324" s="56" t="s">
        <v>19</v>
      </c>
      <c r="D2324" s="57">
        <v>201.9</v>
      </c>
    </row>
    <row r="2325" spans="1:4" ht="23.25" x14ac:dyDescent="0.25">
      <c r="A2325" s="45">
        <v>17003090</v>
      </c>
      <c r="B2325" s="55" t="s">
        <v>23330</v>
      </c>
      <c r="C2325" s="56" t="s">
        <v>19</v>
      </c>
      <c r="D2325" s="57">
        <v>206.08</v>
      </c>
    </row>
    <row r="2326" spans="1:4" ht="23.25" x14ac:dyDescent="0.25">
      <c r="A2326" s="45">
        <v>17003091</v>
      </c>
      <c r="B2326" s="55" t="s">
        <v>23331</v>
      </c>
      <c r="C2326" s="56" t="s">
        <v>19</v>
      </c>
      <c r="D2326" s="57">
        <v>210.27</v>
      </c>
    </row>
    <row r="2327" spans="1:4" x14ac:dyDescent="0.25">
      <c r="A2327" s="45">
        <v>17004000</v>
      </c>
      <c r="B2327" s="55" t="s">
        <v>23332</v>
      </c>
      <c r="C2327" s="56" t="s">
        <v>21105</v>
      </c>
      <c r="D2327" s="57" t="s">
        <v>21105</v>
      </c>
    </row>
    <row r="2328" spans="1:4" x14ac:dyDescent="0.25">
      <c r="A2328" s="45">
        <v>17004001</v>
      </c>
      <c r="B2328" s="55" t="s">
        <v>23333</v>
      </c>
      <c r="C2328" s="56" t="s">
        <v>19</v>
      </c>
      <c r="D2328" s="57">
        <v>14.46</v>
      </c>
    </row>
    <row r="2329" spans="1:4" ht="23.25" x14ac:dyDescent="0.25">
      <c r="A2329" s="45">
        <v>17004009</v>
      </c>
      <c r="B2329" s="55" t="s">
        <v>23334</v>
      </c>
      <c r="C2329" s="56" t="s">
        <v>19</v>
      </c>
      <c r="D2329" s="57">
        <v>12.05</v>
      </c>
    </row>
    <row r="2330" spans="1:4" x14ac:dyDescent="0.25">
      <c r="A2330" s="45">
        <v>17004010</v>
      </c>
      <c r="B2330" s="55" t="s">
        <v>23335</v>
      </c>
      <c r="C2330" s="56" t="s">
        <v>19</v>
      </c>
      <c r="D2330" s="57">
        <v>18.079999999999998</v>
      </c>
    </row>
    <row r="2331" spans="1:4" ht="23.25" x14ac:dyDescent="0.25">
      <c r="A2331" s="45">
        <v>17004012</v>
      </c>
      <c r="B2331" s="55" t="s">
        <v>23336</v>
      </c>
      <c r="C2331" s="56" t="s">
        <v>19</v>
      </c>
      <c r="D2331" s="57">
        <v>7.71</v>
      </c>
    </row>
    <row r="2332" spans="1:4" ht="23.25" x14ac:dyDescent="0.25">
      <c r="A2332" s="45">
        <v>17004013</v>
      </c>
      <c r="B2332" s="55" t="s">
        <v>23337</v>
      </c>
      <c r="C2332" s="56" t="s">
        <v>19</v>
      </c>
      <c r="D2332" s="57">
        <v>11.52</v>
      </c>
    </row>
    <row r="2333" spans="1:4" x14ac:dyDescent="0.25">
      <c r="A2333" s="45">
        <v>17004014</v>
      </c>
      <c r="B2333" s="55" t="s">
        <v>23338</v>
      </c>
      <c r="C2333" s="56" t="s">
        <v>19</v>
      </c>
      <c r="D2333" s="57">
        <v>7.71</v>
      </c>
    </row>
    <row r="2334" spans="1:4" x14ac:dyDescent="0.25">
      <c r="A2334" s="45">
        <v>17004020</v>
      </c>
      <c r="B2334" s="55" t="s">
        <v>23339</v>
      </c>
      <c r="C2334" s="56" t="s">
        <v>96</v>
      </c>
      <c r="D2334" s="57">
        <v>72.31</v>
      </c>
    </row>
    <row r="2335" spans="1:4" x14ac:dyDescent="0.25">
      <c r="A2335" s="45">
        <v>17004021</v>
      </c>
      <c r="B2335" s="55" t="s">
        <v>23340</v>
      </c>
      <c r="C2335" s="56" t="s">
        <v>96</v>
      </c>
      <c r="D2335" s="57">
        <v>192.83</v>
      </c>
    </row>
    <row r="2336" spans="1:4" x14ac:dyDescent="0.25">
      <c r="A2336" s="45">
        <v>17004022</v>
      </c>
      <c r="B2336" s="55" t="s">
        <v>23341</v>
      </c>
      <c r="C2336" s="56" t="s">
        <v>96</v>
      </c>
      <c r="D2336" s="57">
        <v>433.87</v>
      </c>
    </row>
    <row r="2337" spans="1:4" x14ac:dyDescent="0.25">
      <c r="A2337" s="45">
        <v>17004025</v>
      </c>
      <c r="B2337" s="55" t="s">
        <v>23342</v>
      </c>
      <c r="C2337" s="56" t="s">
        <v>9</v>
      </c>
      <c r="D2337" s="57">
        <v>3.62</v>
      </c>
    </row>
    <row r="2338" spans="1:4" x14ac:dyDescent="0.25">
      <c r="A2338" s="45">
        <v>17004030</v>
      </c>
      <c r="B2338" s="55" t="s">
        <v>23343</v>
      </c>
      <c r="C2338" s="56" t="s">
        <v>96</v>
      </c>
      <c r="D2338" s="57">
        <v>7.23</v>
      </c>
    </row>
    <row r="2339" spans="1:4" x14ac:dyDescent="0.25">
      <c r="A2339" s="45">
        <v>17004031</v>
      </c>
      <c r="B2339" s="55" t="s">
        <v>23344</v>
      </c>
      <c r="C2339" s="56" t="s">
        <v>15</v>
      </c>
      <c r="D2339" s="57">
        <v>183.24</v>
      </c>
    </row>
    <row r="2340" spans="1:4" x14ac:dyDescent="0.25">
      <c r="A2340" s="45">
        <v>17004032</v>
      </c>
      <c r="B2340" s="55" t="s">
        <v>23345</v>
      </c>
      <c r="C2340" s="56" t="s">
        <v>23346</v>
      </c>
      <c r="D2340" s="57">
        <v>1409.87</v>
      </c>
    </row>
    <row r="2341" spans="1:4" x14ac:dyDescent="0.25">
      <c r="A2341" s="45">
        <v>17004050</v>
      </c>
      <c r="B2341" s="55" t="s">
        <v>23347</v>
      </c>
      <c r="C2341" s="56" t="s">
        <v>19</v>
      </c>
      <c r="D2341" s="57">
        <v>9.48</v>
      </c>
    </row>
    <row r="2342" spans="1:4" x14ac:dyDescent="0.25">
      <c r="A2342" s="45">
        <v>17005000</v>
      </c>
      <c r="B2342" s="55" t="s">
        <v>23348</v>
      </c>
      <c r="C2342" s="56" t="s">
        <v>21105</v>
      </c>
      <c r="D2342" s="57" t="s">
        <v>21105</v>
      </c>
    </row>
    <row r="2343" spans="1:4" x14ac:dyDescent="0.25">
      <c r="A2343" s="45">
        <v>17005001</v>
      </c>
      <c r="B2343" s="55" t="s">
        <v>23349</v>
      </c>
      <c r="C2343" s="56" t="s">
        <v>19</v>
      </c>
      <c r="D2343" s="57">
        <v>440.79</v>
      </c>
    </row>
    <row r="2344" spans="1:4" x14ac:dyDescent="0.25">
      <c r="A2344" s="45">
        <v>17005002</v>
      </c>
      <c r="B2344" s="55" t="s">
        <v>23350</v>
      </c>
      <c r="C2344" s="56" t="s">
        <v>19</v>
      </c>
      <c r="D2344" s="57">
        <v>479.95</v>
      </c>
    </row>
    <row r="2345" spans="1:4" x14ac:dyDescent="0.25">
      <c r="A2345" s="45">
        <v>17005003</v>
      </c>
      <c r="B2345" s="55" t="s">
        <v>23351</v>
      </c>
      <c r="C2345" s="56" t="s">
        <v>19</v>
      </c>
      <c r="D2345" s="57">
        <v>362.33</v>
      </c>
    </row>
    <row r="2346" spans="1:4" ht="23.25" x14ac:dyDescent="0.25">
      <c r="A2346" s="45">
        <v>17005005</v>
      </c>
      <c r="B2346" s="55" t="s">
        <v>23352</v>
      </c>
      <c r="C2346" s="56" t="s">
        <v>19</v>
      </c>
      <c r="D2346" s="57">
        <v>224.19</v>
      </c>
    </row>
    <row r="2347" spans="1:4" ht="23.25" x14ac:dyDescent="0.25">
      <c r="A2347" s="45">
        <v>17005007</v>
      </c>
      <c r="B2347" s="55" t="s">
        <v>23353</v>
      </c>
      <c r="C2347" s="56" t="s">
        <v>19</v>
      </c>
      <c r="D2347" s="57">
        <v>691.9</v>
      </c>
    </row>
    <row r="2348" spans="1:4" x14ac:dyDescent="0.25">
      <c r="A2348" s="45">
        <v>17005011</v>
      </c>
      <c r="B2348" s="55" t="s">
        <v>23354</v>
      </c>
      <c r="C2348" s="56" t="s">
        <v>96</v>
      </c>
      <c r="D2348" s="57">
        <v>54.7</v>
      </c>
    </row>
    <row r="2349" spans="1:4" x14ac:dyDescent="0.25">
      <c r="A2349" s="45">
        <v>17005012</v>
      </c>
      <c r="B2349" s="55" t="s">
        <v>23354</v>
      </c>
      <c r="C2349" s="56" t="s">
        <v>96</v>
      </c>
      <c r="D2349" s="57">
        <v>52.2</v>
      </c>
    </row>
    <row r="2350" spans="1:4" x14ac:dyDescent="0.25">
      <c r="A2350" s="45">
        <v>17005016</v>
      </c>
      <c r="B2350" s="55" t="s">
        <v>23355</v>
      </c>
      <c r="C2350" s="56" t="s">
        <v>9</v>
      </c>
      <c r="D2350" s="57">
        <v>400.41</v>
      </c>
    </row>
    <row r="2351" spans="1:4" x14ac:dyDescent="0.25">
      <c r="A2351" s="45">
        <v>17005017</v>
      </c>
      <c r="B2351" s="55" t="s">
        <v>23355</v>
      </c>
      <c r="C2351" s="56" t="s">
        <v>9</v>
      </c>
      <c r="D2351" s="57">
        <v>287.88</v>
      </c>
    </row>
    <row r="2352" spans="1:4" ht="23.25" x14ac:dyDescent="0.25">
      <c r="A2352" s="45">
        <v>17005020</v>
      </c>
      <c r="B2352" s="55" t="s">
        <v>23356</v>
      </c>
      <c r="C2352" s="56" t="s">
        <v>96</v>
      </c>
      <c r="D2352" s="57">
        <v>168.7</v>
      </c>
    </row>
    <row r="2353" spans="1:4" ht="23.25" x14ac:dyDescent="0.25">
      <c r="A2353" s="45">
        <v>17005021</v>
      </c>
      <c r="B2353" s="55" t="s">
        <v>23357</v>
      </c>
      <c r="C2353" s="56" t="s">
        <v>96</v>
      </c>
      <c r="D2353" s="57">
        <v>201.86</v>
      </c>
    </row>
    <row r="2354" spans="1:4" ht="23.25" x14ac:dyDescent="0.25">
      <c r="A2354" s="45">
        <v>17005022</v>
      </c>
      <c r="B2354" s="55" t="s">
        <v>23358</v>
      </c>
      <c r="C2354" s="56" t="s">
        <v>96</v>
      </c>
      <c r="D2354" s="57">
        <v>210.01</v>
      </c>
    </row>
    <row r="2355" spans="1:4" ht="23.25" x14ac:dyDescent="0.25">
      <c r="A2355" s="45">
        <v>17005023</v>
      </c>
      <c r="B2355" s="55" t="s">
        <v>23359</v>
      </c>
      <c r="C2355" s="56" t="s">
        <v>96</v>
      </c>
      <c r="D2355" s="57">
        <v>316.35000000000002</v>
      </c>
    </row>
    <row r="2356" spans="1:4" x14ac:dyDescent="0.25">
      <c r="A2356" s="45">
        <v>17005024</v>
      </c>
      <c r="B2356" s="55" t="s">
        <v>23360</v>
      </c>
      <c r="C2356" s="56" t="s">
        <v>9</v>
      </c>
      <c r="D2356" s="57">
        <v>87.65</v>
      </c>
    </row>
    <row r="2357" spans="1:4" x14ac:dyDescent="0.25">
      <c r="A2357" s="45">
        <v>17005025</v>
      </c>
      <c r="B2357" s="55" t="s">
        <v>23361</v>
      </c>
      <c r="C2357" s="56" t="s">
        <v>9</v>
      </c>
      <c r="D2357" s="57">
        <v>481.38</v>
      </c>
    </row>
    <row r="2358" spans="1:4" x14ac:dyDescent="0.25">
      <c r="A2358" s="45">
        <v>17005026</v>
      </c>
      <c r="B2358" s="55" t="s">
        <v>23362</v>
      </c>
      <c r="C2358" s="56" t="s">
        <v>96</v>
      </c>
      <c r="D2358" s="57">
        <v>27.05</v>
      </c>
    </row>
    <row r="2359" spans="1:4" x14ac:dyDescent="0.25">
      <c r="A2359" s="45">
        <v>17005027</v>
      </c>
      <c r="B2359" s="55" t="s">
        <v>23363</v>
      </c>
      <c r="C2359" s="56" t="s">
        <v>96</v>
      </c>
      <c r="D2359" s="57">
        <v>410.22</v>
      </c>
    </row>
    <row r="2360" spans="1:4" x14ac:dyDescent="0.25">
      <c r="A2360" s="45">
        <v>17005033</v>
      </c>
      <c r="B2360" s="55" t="s">
        <v>23364</v>
      </c>
      <c r="C2360" s="56" t="s">
        <v>19</v>
      </c>
      <c r="D2360" s="57">
        <v>377.66</v>
      </c>
    </row>
    <row r="2361" spans="1:4" x14ac:dyDescent="0.25">
      <c r="A2361" s="45">
        <v>17005035</v>
      </c>
      <c r="B2361" s="55" t="s">
        <v>23365</v>
      </c>
      <c r="C2361" s="56" t="s">
        <v>19</v>
      </c>
      <c r="D2361" s="57">
        <v>285.67</v>
      </c>
    </row>
    <row r="2362" spans="1:4" x14ac:dyDescent="0.25">
      <c r="A2362" s="45">
        <v>17005040</v>
      </c>
      <c r="B2362" s="55" t="s">
        <v>23366</v>
      </c>
      <c r="C2362" s="56" t="s">
        <v>9</v>
      </c>
      <c r="D2362" s="57">
        <v>186.33</v>
      </c>
    </row>
    <row r="2363" spans="1:4" x14ac:dyDescent="0.25">
      <c r="A2363" s="45">
        <v>17005041</v>
      </c>
      <c r="B2363" s="55" t="s">
        <v>23367</v>
      </c>
      <c r="C2363" s="56" t="s">
        <v>9</v>
      </c>
      <c r="D2363" s="57">
        <v>52.77</v>
      </c>
    </row>
    <row r="2364" spans="1:4" x14ac:dyDescent="0.25">
      <c r="A2364" s="45">
        <v>17005051</v>
      </c>
      <c r="B2364" s="55" t="s">
        <v>23368</v>
      </c>
      <c r="C2364" s="56" t="s">
        <v>9</v>
      </c>
      <c r="D2364" s="57">
        <v>199.86</v>
      </c>
    </row>
    <row r="2365" spans="1:4" x14ac:dyDescent="0.25">
      <c r="A2365" s="45">
        <v>17005052</v>
      </c>
      <c r="B2365" s="55" t="s">
        <v>23369</v>
      </c>
      <c r="C2365" s="56" t="s">
        <v>9</v>
      </c>
      <c r="D2365" s="57">
        <v>419.5</v>
      </c>
    </row>
    <row r="2366" spans="1:4" x14ac:dyDescent="0.25">
      <c r="A2366" s="45">
        <v>17005053</v>
      </c>
      <c r="B2366" s="55" t="s">
        <v>23370</v>
      </c>
      <c r="C2366" s="56" t="s">
        <v>9</v>
      </c>
      <c r="D2366" s="57">
        <v>175.66</v>
      </c>
    </row>
    <row r="2367" spans="1:4" x14ac:dyDescent="0.25">
      <c r="A2367" s="45">
        <v>17005061</v>
      </c>
      <c r="B2367" s="55" t="s">
        <v>23371</v>
      </c>
      <c r="C2367" s="56" t="s">
        <v>96</v>
      </c>
      <c r="D2367" s="57">
        <v>832.37</v>
      </c>
    </row>
    <row r="2368" spans="1:4" x14ac:dyDescent="0.25">
      <c r="A2368" s="45">
        <v>17005075</v>
      </c>
      <c r="B2368" s="55" t="s">
        <v>23372</v>
      </c>
      <c r="C2368" s="56" t="s">
        <v>96</v>
      </c>
      <c r="D2368" s="57">
        <v>1363.56</v>
      </c>
    </row>
    <row r="2369" spans="1:4" x14ac:dyDescent="0.25">
      <c r="A2369" s="45">
        <v>17005080</v>
      </c>
      <c r="B2369" s="55" t="s">
        <v>23373</v>
      </c>
      <c r="C2369" s="56" t="s">
        <v>96</v>
      </c>
      <c r="D2369" s="57">
        <v>3282.69</v>
      </c>
    </row>
    <row r="2370" spans="1:4" x14ac:dyDescent="0.25">
      <c r="A2370" s="45">
        <v>17005090</v>
      </c>
      <c r="B2370" s="55" t="s">
        <v>23374</v>
      </c>
      <c r="C2370" s="56" t="s">
        <v>96</v>
      </c>
      <c r="D2370" s="57">
        <v>1664.01</v>
      </c>
    </row>
    <row r="2371" spans="1:4" ht="23.25" x14ac:dyDescent="0.25">
      <c r="A2371" s="45">
        <v>17005091</v>
      </c>
      <c r="B2371" s="55" t="s">
        <v>23375</v>
      </c>
      <c r="C2371" s="56" t="s">
        <v>96</v>
      </c>
      <c r="D2371" s="57">
        <v>1563.61</v>
      </c>
    </row>
    <row r="2372" spans="1:4" x14ac:dyDescent="0.25">
      <c r="A2372" s="45">
        <v>17005092</v>
      </c>
      <c r="B2372" s="55" t="s">
        <v>23376</v>
      </c>
      <c r="C2372" s="56" t="s">
        <v>96</v>
      </c>
      <c r="D2372" s="57">
        <v>844.26</v>
      </c>
    </row>
    <row r="2373" spans="1:4" x14ac:dyDescent="0.25">
      <c r="A2373" s="45">
        <v>17005093</v>
      </c>
      <c r="B2373" s="55" t="s">
        <v>23377</v>
      </c>
      <c r="C2373" s="56" t="s">
        <v>96</v>
      </c>
      <c r="D2373" s="57">
        <v>57.33</v>
      </c>
    </row>
    <row r="2374" spans="1:4" x14ac:dyDescent="0.25">
      <c r="A2374" s="45">
        <v>17005094</v>
      </c>
      <c r="B2374" s="55" t="s">
        <v>23378</v>
      </c>
      <c r="C2374" s="56" t="s">
        <v>96</v>
      </c>
      <c r="D2374" s="57">
        <v>175.51</v>
      </c>
    </row>
    <row r="2375" spans="1:4" x14ac:dyDescent="0.25">
      <c r="A2375" s="45">
        <v>17005095</v>
      </c>
      <c r="B2375" s="55" t="s">
        <v>23379</v>
      </c>
      <c r="C2375" s="56" t="s">
        <v>96</v>
      </c>
      <c r="D2375" s="57">
        <v>16.989999999999998</v>
      </c>
    </row>
    <row r="2376" spans="1:4" x14ac:dyDescent="0.25">
      <c r="A2376" s="45">
        <v>17005096</v>
      </c>
      <c r="B2376" s="55" t="s">
        <v>23380</v>
      </c>
      <c r="C2376" s="56" t="s">
        <v>96</v>
      </c>
      <c r="D2376" s="57">
        <v>16.59</v>
      </c>
    </row>
    <row r="2377" spans="1:4" x14ac:dyDescent="0.25">
      <c r="A2377" s="45">
        <v>17005097</v>
      </c>
      <c r="B2377" s="55" t="s">
        <v>23381</v>
      </c>
      <c r="C2377" s="56" t="s">
        <v>96</v>
      </c>
      <c r="D2377" s="57">
        <v>35</v>
      </c>
    </row>
    <row r="2378" spans="1:4" x14ac:dyDescent="0.25">
      <c r="A2378" s="45">
        <v>17005098</v>
      </c>
      <c r="B2378" s="55" t="s">
        <v>23382</v>
      </c>
      <c r="C2378" s="56" t="s">
        <v>96</v>
      </c>
      <c r="D2378" s="57">
        <v>6.5</v>
      </c>
    </row>
    <row r="2379" spans="1:4" x14ac:dyDescent="0.25">
      <c r="A2379" s="45">
        <v>17010000</v>
      </c>
      <c r="B2379" s="55" t="s">
        <v>23383</v>
      </c>
      <c r="C2379" s="56" t="s">
        <v>21105</v>
      </c>
      <c r="D2379" s="57" t="s">
        <v>21105</v>
      </c>
    </row>
    <row r="2380" spans="1:4" x14ac:dyDescent="0.25">
      <c r="A2380" s="45">
        <v>17010001</v>
      </c>
      <c r="B2380" s="55" t="s">
        <v>23384</v>
      </c>
      <c r="C2380" s="56" t="s">
        <v>96</v>
      </c>
      <c r="D2380" s="57">
        <v>180222.19</v>
      </c>
    </row>
    <row r="2381" spans="1:4" x14ac:dyDescent="0.25">
      <c r="A2381" s="45">
        <v>17010002</v>
      </c>
      <c r="B2381" s="55" t="s">
        <v>23385</v>
      </c>
      <c r="C2381" s="56" t="s">
        <v>96</v>
      </c>
      <c r="D2381" s="57">
        <v>189961.94</v>
      </c>
    </row>
    <row r="2382" spans="1:4" x14ac:dyDescent="0.25">
      <c r="A2382" s="45">
        <v>17010003</v>
      </c>
      <c r="B2382" s="55" t="s">
        <v>23386</v>
      </c>
      <c r="C2382" s="56" t="s">
        <v>96</v>
      </c>
      <c r="D2382" s="57">
        <v>202206.69</v>
      </c>
    </row>
    <row r="2383" spans="1:4" x14ac:dyDescent="0.25">
      <c r="A2383" s="45">
        <v>17010004</v>
      </c>
      <c r="B2383" s="55" t="s">
        <v>23387</v>
      </c>
      <c r="C2383" s="56" t="s">
        <v>96</v>
      </c>
      <c r="D2383" s="57">
        <v>218028.31</v>
      </c>
    </row>
    <row r="2384" spans="1:4" x14ac:dyDescent="0.25">
      <c r="A2384" s="45">
        <v>17010011</v>
      </c>
      <c r="B2384" s="55" t="s">
        <v>23388</v>
      </c>
      <c r="C2384" s="56" t="s">
        <v>96</v>
      </c>
      <c r="D2384" s="57">
        <v>2690.95</v>
      </c>
    </row>
    <row r="2385" spans="1:4" x14ac:dyDescent="0.25">
      <c r="A2385" s="45">
        <v>17010012</v>
      </c>
      <c r="B2385" s="55" t="s">
        <v>23389</v>
      </c>
      <c r="C2385" s="56" t="s">
        <v>96</v>
      </c>
      <c r="D2385" s="57">
        <v>3515.14</v>
      </c>
    </row>
    <row r="2386" spans="1:4" ht="23.25" x14ac:dyDescent="0.25">
      <c r="A2386" s="45">
        <v>17010017</v>
      </c>
      <c r="B2386" s="55" t="s">
        <v>23390</v>
      </c>
      <c r="C2386" s="56" t="s">
        <v>96</v>
      </c>
      <c r="D2386" s="57">
        <v>210.68</v>
      </c>
    </row>
    <row r="2387" spans="1:4" x14ac:dyDescent="0.25">
      <c r="A2387" s="45">
        <v>17010018</v>
      </c>
      <c r="B2387" s="55" t="s">
        <v>23391</v>
      </c>
      <c r="C2387" s="56" t="s">
        <v>9</v>
      </c>
      <c r="D2387" s="57">
        <v>293.24</v>
      </c>
    </row>
    <row r="2388" spans="1:4" ht="23.25" x14ac:dyDescent="0.25">
      <c r="A2388" s="45">
        <v>17010019</v>
      </c>
      <c r="B2388" s="55" t="s">
        <v>23392</v>
      </c>
      <c r="C2388" s="56" t="s">
        <v>96</v>
      </c>
      <c r="D2388" s="57">
        <v>335.06</v>
      </c>
    </row>
    <row r="2389" spans="1:4" x14ac:dyDescent="0.25">
      <c r="A2389" s="45">
        <v>17010025</v>
      </c>
      <c r="B2389" s="55" t="s">
        <v>23393</v>
      </c>
      <c r="C2389" s="56" t="s">
        <v>96</v>
      </c>
      <c r="D2389" s="57">
        <v>1847.51</v>
      </c>
    </row>
    <row r="2390" spans="1:4" x14ac:dyDescent="0.25">
      <c r="A2390" s="45">
        <v>17010031</v>
      </c>
      <c r="B2390" s="55" t="s">
        <v>23394</v>
      </c>
      <c r="C2390" s="56" t="s">
        <v>96</v>
      </c>
      <c r="D2390" s="57">
        <v>2189.87</v>
      </c>
    </row>
    <row r="2391" spans="1:4" x14ac:dyDescent="0.25">
      <c r="A2391" s="45">
        <v>17010032</v>
      </c>
      <c r="B2391" s="55" t="s">
        <v>23395</v>
      </c>
      <c r="C2391" s="56" t="s">
        <v>96</v>
      </c>
      <c r="D2391" s="57">
        <v>2668.55</v>
      </c>
    </row>
    <row r="2392" spans="1:4" x14ac:dyDescent="0.25">
      <c r="A2392" s="45">
        <v>17010070</v>
      </c>
      <c r="B2392" s="55" t="s">
        <v>23396</v>
      </c>
      <c r="C2392" s="56" t="s">
        <v>96</v>
      </c>
      <c r="D2392" s="57">
        <v>21699.33</v>
      </c>
    </row>
    <row r="2393" spans="1:4" x14ac:dyDescent="0.25">
      <c r="A2393" s="45">
        <v>17010071</v>
      </c>
      <c r="B2393" s="55" t="s">
        <v>23397</v>
      </c>
      <c r="C2393" s="56" t="s">
        <v>96</v>
      </c>
      <c r="D2393" s="57">
        <v>765.87</v>
      </c>
    </row>
    <row r="2394" spans="1:4" x14ac:dyDescent="0.25">
      <c r="A2394" s="45">
        <v>17010073</v>
      </c>
      <c r="B2394" s="55" t="s">
        <v>23398</v>
      </c>
      <c r="C2394" s="56" t="s">
        <v>96</v>
      </c>
      <c r="D2394" s="57">
        <v>1822.25</v>
      </c>
    </row>
    <row r="2395" spans="1:4" x14ac:dyDescent="0.25">
      <c r="A2395" s="45">
        <v>17010074</v>
      </c>
      <c r="B2395" s="55" t="s">
        <v>23399</v>
      </c>
      <c r="C2395" s="56" t="s">
        <v>96</v>
      </c>
      <c r="D2395" s="57">
        <v>95.99</v>
      </c>
    </row>
    <row r="2396" spans="1:4" x14ac:dyDescent="0.25">
      <c r="A2396" s="45">
        <v>17010075</v>
      </c>
      <c r="B2396" s="55" t="s">
        <v>23400</v>
      </c>
      <c r="C2396" s="56" t="s">
        <v>96</v>
      </c>
      <c r="D2396" s="57">
        <v>303.41000000000003</v>
      </c>
    </row>
    <row r="2397" spans="1:4" x14ac:dyDescent="0.25">
      <c r="A2397" s="45">
        <v>17010076</v>
      </c>
      <c r="B2397" s="55" t="s">
        <v>23401</v>
      </c>
      <c r="C2397" s="56" t="s">
        <v>96</v>
      </c>
      <c r="D2397" s="57">
        <v>539.85</v>
      </c>
    </row>
    <row r="2398" spans="1:4" ht="23.25" x14ac:dyDescent="0.25">
      <c r="A2398" s="45">
        <v>17010080</v>
      </c>
      <c r="B2398" s="55" t="s">
        <v>23402</v>
      </c>
      <c r="C2398" s="56" t="s">
        <v>96</v>
      </c>
      <c r="D2398" s="57">
        <v>8080.58</v>
      </c>
    </row>
    <row r="2399" spans="1:4" ht="23.25" x14ac:dyDescent="0.25">
      <c r="A2399" s="45">
        <v>17010081</v>
      </c>
      <c r="B2399" s="55" t="s">
        <v>23403</v>
      </c>
      <c r="C2399" s="56" t="s">
        <v>96</v>
      </c>
      <c r="D2399" s="57">
        <v>12054.19</v>
      </c>
    </row>
    <row r="2400" spans="1:4" ht="23.25" x14ac:dyDescent="0.25">
      <c r="A2400" s="45">
        <v>17010082</v>
      </c>
      <c r="B2400" s="55" t="s">
        <v>23404</v>
      </c>
      <c r="C2400" s="56" t="s">
        <v>96</v>
      </c>
      <c r="D2400" s="57">
        <v>13038.44</v>
      </c>
    </row>
    <row r="2401" spans="1:4" ht="23.25" x14ac:dyDescent="0.25">
      <c r="A2401" s="45">
        <v>17010084</v>
      </c>
      <c r="B2401" s="55" t="s">
        <v>23405</v>
      </c>
      <c r="C2401" s="56" t="s">
        <v>96</v>
      </c>
      <c r="D2401" s="57">
        <v>2618.91</v>
      </c>
    </row>
    <row r="2402" spans="1:4" ht="23.25" x14ac:dyDescent="0.25">
      <c r="A2402" s="45">
        <v>17010085</v>
      </c>
      <c r="B2402" s="55" t="s">
        <v>23406</v>
      </c>
      <c r="C2402" s="56" t="s">
        <v>96</v>
      </c>
      <c r="D2402" s="57">
        <v>3595.5</v>
      </c>
    </row>
    <row r="2403" spans="1:4" ht="23.25" x14ac:dyDescent="0.25">
      <c r="A2403" s="45">
        <v>17010086</v>
      </c>
      <c r="B2403" s="55" t="s">
        <v>23407</v>
      </c>
      <c r="C2403" s="56" t="s">
        <v>96</v>
      </c>
      <c r="D2403" s="57">
        <v>5258.75</v>
      </c>
    </row>
    <row r="2404" spans="1:4" ht="23.25" x14ac:dyDescent="0.25">
      <c r="A2404" s="45">
        <v>17010089</v>
      </c>
      <c r="B2404" s="55" t="s">
        <v>23408</v>
      </c>
      <c r="C2404" s="56" t="s">
        <v>96</v>
      </c>
      <c r="D2404" s="57">
        <v>5525.33</v>
      </c>
    </row>
    <row r="2405" spans="1:4" ht="23.25" x14ac:dyDescent="0.25">
      <c r="A2405" s="45">
        <v>17010090</v>
      </c>
      <c r="B2405" s="55" t="s">
        <v>23409</v>
      </c>
      <c r="C2405" s="56" t="s">
        <v>96</v>
      </c>
      <c r="D2405" s="57">
        <v>9195.23</v>
      </c>
    </row>
    <row r="2406" spans="1:4" ht="23.25" x14ac:dyDescent="0.25">
      <c r="A2406" s="45">
        <v>17010112</v>
      </c>
      <c r="B2406" s="55" t="s">
        <v>23410</v>
      </c>
      <c r="C2406" s="56" t="s">
        <v>96</v>
      </c>
      <c r="D2406" s="57">
        <v>522.84</v>
      </c>
    </row>
    <row r="2407" spans="1:4" ht="23.25" x14ac:dyDescent="0.25">
      <c r="A2407" s="45">
        <v>17010113</v>
      </c>
      <c r="B2407" s="55" t="s">
        <v>23411</v>
      </c>
      <c r="C2407" s="56" t="s">
        <v>96</v>
      </c>
      <c r="D2407" s="57">
        <v>1036.1199999999999</v>
      </c>
    </row>
    <row r="2408" spans="1:4" ht="23.25" x14ac:dyDescent="0.25">
      <c r="A2408" s="45">
        <v>17010114</v>
      </c>
      <c r="B2408" s="55" t="s">
        <v>23412</v>
      </c>
      <c r="C2408" s="56" t="s">
        <v>96</v>
      </c>
      <c r="D2408" s="57">
        <v>1243.8</v>
      </c>
    </row>
    <row r="2409" spans="1:4" x14ac:dyDescent="0.25">
      <c r="A2409" s="45">
        <v>17030000</v>
      </c>
      <c r="B2409" s="55" t="s">
        <v>23413</v>
      </c>
      <c r="C2409" s="56" t="s">
        <v>21105</v>
      </c>
      <c r="D2409" s="57" t="s">
        <v>21105</v>
      </c>
    </row>
    <row r="2410" spans="1:4" x14ac:dyDescent="0.25">
      <c r="A2410" s="45">
        <v>17030001</v>
      </c>
      <c r="B2410" s="55" t="s">
        <v>23414</v>
      </c>
      <c r="C2410" s="56" t="s">
        <v>96</v>
      </c>
      <c r="D2410" s="57">
        <v>3640.35</v>
      </c>
    </row>
    <row r="2411" spans="1:4" x14ac:dyDescent="0.25">
      <c r="A2411" s="45">
        <v>17030002</v>
      </c>
      <c r="B2411" s="55" t="s">
        <v>23415</v>
      </c>
      <c r="C2411" s="56" t="s">
        <v>19</v>
      </c>
      <c r="D2411" s="57">
        <v>392.2</v>
      </c>
    </row>
    <row r="2412" spans="1:4" x14ac:dyDescent="0.25">
      <c r="A2412" s="45">
        <v>17040000</v>
      </c>
      <c r="B2412" s="55" t="s">
        <v>23416</v>
      </c>
      <c r="C2412" s="56" t="s">
        <v>21105</v>
      </c>
      <c r="D2412" s="57" t="s">
        <v>21105</v>
      </c>
    </row>
    <row r="2413" spans="1:4" ht="23.25" x14ac:dyDescent="0.25">
      <c r="A2413" s="45">
        <v>17040001</v>
      </c>
      <c r="B2413" s="55" t="s">
        <v>23417</v>
      </c>
      <c r="C2413" s="56" t="s">
        <v>19</v>
      </c>
      <c r="D2413" s="57">
        <v>2772.98</v>
      </c>
    </row>
    <row r="2414" spans="1:4" ht="23.25" x14ac:dyDescent="0.25">
      <c r="A2414" s="45">
        <v>17040002</v>
      </c>
      <c r="B2414" s="55" t="s">
        <v>23418</v>
      </c>
      <c r="C2414" s="56" t="s">
        <v>19</v>
      </c>
      <c r="D2414" s="57">
        <v>945.75</v>
      </c>
    </row>
    <row r="2415" spans="1:4" ht="34.5" x14ac:dyDescent="0.25">
      <c r="A2415" s="45">
        <v>17040003</v>
      </c>
      <c r="B2415" s="55" t="s">
        <v>23419</v>
      </c>
      <c r="C2415" s="56" t="s">
        <v>7316</v>
      </c>
      <c r="D2415" s="57">
        <v>10.57</v>
      </c>
    </row>
    <row r="2416" spans="1:4" ht="34.5" x14ac:dyDescent="0.25">
      <c r="A2416" s="45">
        <v>17040005</v>
      </c>
      <c r="B2416" s="55" t="s">
        <v>23420</v>
      </c>
      <c r="C2416" s="56" t="s">
        <v>7316</v>
      </c>
      <c r="D2416" s="57">
        <v>13.75</v>
      </c>
    </row>
    <row r="2417" spans="1:4" ht="23.25" x14ac:dyDescent="0.25">
      <c r="A2417" s="45">
        <v>17040006</v>
      </c>
      <c r="B2417" s="55" t="s">
        <v>23421</v>
      </c>
      <c r="C2417" s="56" t="s">
        <v>96</v>
      </c>
      <c r="D2417" s="57">
        <v>3915.5</v>
      </c>
    </row>
    <row r="2418" spans="1:4" ht="34.5" x14ac:dyDescent="0.25">
      <c r="A2418" s="45">
        <v>17040007</v>
      </c>
      <c r="B2418" s="55" t="s">
        <v>23422</v>
      </c>
      <c r="C2418" s="56" t="s">
        <v>7316</v>
      </c>
      <c r="D2418" s="57">
        <v>16.45</v>
      </c>
    </row>
    <row r="2419" spans="1:4" ht="34.5" x14ac:dyDescent="0.25">
      <c r="A2419" s="45">
        <v>17040008</v>
      </c>
      <c r="B2419" s="55" t="s">
        <v>23423</v>
      </c>
      <c r="C2419" s="56" t="s">
        <v>7316</v>
      </c>
      <c r="D2419" s="57">
        <v>15.81</v>
      </c>
    </row>
    <row r="2420" spans="1:4" ht="23.25" x14ac:dyDescent="0.25">
      <c r="A2420" s="45">
        <v>17040010</v>
      </c>
      <c r="B2420" s="55" t="s">
        <v>23424</v>
      </c>
      <c r="C2420" s="56" t="s">
        <v>96</v>
      </c>
      <c r="D2420" s="57">
        <v>2251.65</v>
      </c>
    </row>
    <row r="2421" spans="1:4" ht="23.25" x14ac:dyDescent="0.25">
      <c r="A2421" s="45">
        <v>17040011</v>
      </c>
      <c r="B2421" s="55" t="s">
        <v>23425</v>
      </c>
      <c r="C2421" s="56" t="s">
        <v>96</v>
      </c>
      <c r="D2421" s="57">
        <v>1935.63</v>
      </c>
    </row>
    <row r="2422" spans="1:4" ht="23.25" x14ac:dyDescent="0.25">
      <c r="A2422" s="45">
        <v>17040013</v>
      </c>
      <c r="B2422" s="55" t="s">
        <v>23426</v>
      </c>
      <c r="C2422" s="56" t="s">
        <v>19</v>
      </c>
      <c r="D2422" s="57">
        <v>344.09</v>
      </c>
    </row>
    <row r="2423" spans="1:4" x14ac:dyDescent="0.25">
      <c r="A2423" s="45">
        <v>17045001</v>
      </c>
      <c r="B2423" s="55" t="s">
        <v>23427</v>
      </c>
      <c r="C2423" s="56" t="s">
        <v>23428</v>
      </c>
      <c r="D2423" s="57">
        <v>10.72</v>
      </c>
    </row>
    <row r="2424" spans="1:4" x14ac:dyDescent="0.25">
      <c r="A2424" s="45">
        <v>17045002</v>
      </c>
      <c r="B2424" s="55" t="s">
        <v>23429</v>
      </c>
      <c r="C2424" s="56" t="s">
        <v>15</v>
      </c>
      <c r="D2424" s="57">
        <v>5.5</v>
      </c>
    </row>
    <row r="2425" spans="1:4" x14ac:dyDescent="0.25">
      <c r="A2425" s="45">
        <v>17050000</v>
      </c>
      <c r="B2425" s="55" t="s">
        <v>21249</v>
      </c>
      <c r="C2425" s="56" t="s">
        <v>21105</v>
      </c>
      <c r="D2425" s="57" t="s">
        <v>21105</v>
      </c>
    </row>
    <row r="2426" spans="1:4" x14ac:dyDescent="0.25">
      <c r="A2426" s="45">
        <v>17050001</v>
      </c>
      <c r="B2426" s="55" t="s">
        <v>23430</v>
      </c>
      <c r="C2426" s="56" t="s">
        <v>9</v>
      </c>
      <c r="D2426" s="57">
        <v>60.26</v>
      </c>
    </row>
    <row r="2427" spans="1:4" x14ac:dyDescent="0.25">
      <c r="A2427" s="45">
        <v>17050015</v>
      </c>
      <c r="B2427" s="55" t="s">
        <v>23431</v>
      </c>
      <c r="C2427" s="56" t="s">
        <v>19</v>
      </c>
      <c r="D2427" s="57">
        <v>2.68</v>
      </c>
    </row>
    <row r="2428" spans="1:4" x14ac:dyDescent="0.25">
      <c r="A2428" s="45">
        <v>17050020</v>
      </c>
      <c r="B2428" s="55" t="s">
        <v>21251</v>
      </c>
      <c r="C2428" s="56" t="s">
        <v>15</v>
      </c>
      <c r="D2428" s="57">
        <v>265.14999999999998</v>
      </c>
    </row>
    <row r="2429" spans="1:4" x14ac:dyDescent="0.25">
      <c r="A2429" s="45">
        <v>17050021</v>
      </c>
      <c r="B2429" s="55" t="s">
        <v>21252</v>
      </c>
      <c r="C2429" s="56" t="s">
        <v>15</v>
      </c>
      <c r="D2429" s="57">
        <v>482.08</v>
      </c>
    </row>
    <row r="2430" spans="1:4" x14ac:dyDescent="0.25">
      <c r="A2430" s="45">
        <v>17050022</v>
      </c>
      <c r="B2430" s="55" t="s">
        <v>21253</v>
      </c>
      <c r="C2430" s="56" t="s">
        <v>15</v>
      </c>
      <c r="D2430" s="57">
        <v>205.65</v>
      </c>
    </row>
    <row r="2431" spans="1:4" x14ac:dyDescent="0.25">
      <c r="A2431" s="45">
        <v>17050023</v>
      </c>
      <c r="B2431" s="55" t="s">
        <v>21254</v>
      </c>
      <c r="C2431" s="56" t="s">
        <v>15</v>
      </c>
      <c r="D2431" s="57">
        <v>411.29</v>
      </c>
    </row>
    <row r="2432" spans="1:4" ht="23.25" x14ac:dyDescent="0.25">
      <c r="A2432" s="45">
        <v>17050025</v>
      </c>
      <c r="B2432" s="55" t="s">
        <v>23432</v>
      </c>
      <c r="C2432" s="56" t="s">
        <v>19</v>
      </c>
      <c r="D2432" s="57">
        <v>15.43</v>
      </c>
    </row>
    <row r="2433" spans="1:4" x14ac:dyDescent="0.25">
      <c r="A2433" s="45">
        <v>17050030</v>
      </c>
      <c r="B2433" s="55" t="s">
        <v>23433</v>
      </c>
      <c r="C2433" s="56" t="s">
        <v>19</v>
      </c>
      <c r="D2433" s="57">
        <v>12.05</v>
      </c>
    </row>
    <row r="2434" spans="1:4" x14ac:dyDescent="0.25">
      <c r="A2434" s="45">
        <v>17050040</v>
      </c>
      <c r="B2434" s="55" t="s">
        <v>23434</v>
      </c>
      <c r="C2434" s="56" t="s">
        <v>19</v>
      </c>
      <c r="D2434" s="57">
        <v>36.159999999999997</v>
      </c>
    </row>
    <row r="2435" spans="1:4" x14ac:dyDescent="0.25">
      <c r="A2435" s="45">
        <v>17050045</v>
      </c>
      <c r="B2435" s="55" t="s">
        <v>23435</v>
      </c>
      <c r="C2435" s="56" t="s">
        <v>9</v>
      </c>
      <c r="D2435" s="57">
        <v>9.64</v>
      </c>
    </row>
    <row r="2436" spans="1:4" x14ac:dyDescent="0.25">
      <c r="A2436" s="45">
        <v>17050048</v>
      </c>
      <c r="B2436" s="55" t="s">
        <v>23436</v>
      </c>
      <c r="C2436" s="56" t="s">
        <v>9</v>
      </c>
      <c r="D2436" s="57">
        <v>14.46</v>
      </c>
    </row>
    <row r="2437" spans="1:4" x14ac:dyDescent="0.25">
      <c r="A2437" s="45">
        <v>17060000</v>
      </c>
      <c r="B2437" s="55" t="s">
        <v>21383</v>
      </c>
      <c r="C2437" s="56" t="s">
        <v>21105</v>
      </c>
      <c r="D2437" s="57" t="s">
        <v>21105</v>
      </c>
    </row>
    <row r="2438" spans="1:4" ht="23.25" x14ac:dyDescent="0.25">
      <c r="A2438" s="45">
        <v>17060005</v>
      </c>
      <c r="B2438" s="55" t="s">
        <v>23437</v>
      </c>
      <c r="C2438" s="56" t="s">
        <v>9</v>
      </c>
      <c r="D2438" s="57">
        <v>12.05</v>
      </c>
    </row>
    <row r="2439" spans="1:4" x14ac:dyDescent="0.25">
      <c r="A2439" s="45">
        <v>17060030</v>
      </c>
      <c r="B2439" s="55" t="s">
        <v>23438</v>
      </c>
      <c r="C2439" s="56" t="s">
        <v>19</v>
      </c>
      <c r="D2439" s="57">
        <v>16.87</v>
      </c>
    </row>
    <row r="2440" spans="1:4" x14ac:dyDescent="0.25">
      <c r="A2440" s="45">
        <v>17060032</v>
      </c>
      <c r="B2440" s="55" t="s">
        <v>23439</v>
      </c>
      <c r="C2440" s="56" t="s">
        <v>19</v>
      </c>
      <c r="D2440" s="57">
        <v>31.34</v>
      </c>
    </row>
    <row r="2441" spans="1:4" x14ac:dyDescent="0.25">
      <c r="A2441" s="45">
        <v>17060035</v>
      </c>
      <c r="B2441" s="55" t="s">
        <v>23440</v>
      </c>
      <c r="C2441" s="56" t="s">
        <v>19</v>
      </c>
      <c r="D2441" s="57">
        <v>7.47</v>
      </c>
    </row>
    <row r="2442" spans="1:4" x14ac:dyDescent="0.25">
      <c r="A2442" s="45">
        <v>17060038</v>
      </c>
      <c r="B2442" s="55" t="s">
        <v>23441</v>
      </c>
      <c r="C2442" s="56" t="s">
        <v>19</v>
      </c>
      <c r="D2442" s="57">
        <v>14.46</v>
      </c>
    </row>
    <row r="2443" spans="1:4" x14ac:dyDescent="0.25">
      <c r="A2443" s="45">
        <v>17060045</v>
      </c>
      <c r="B2443" s="55" t="s">
        <v>23442</v>
      </c>
      <c r="C2443" s="56" t="s">
        <v>9</v>
      </c>
      <c r="D2443" s="57">
        <v>6.99</v>
      </c>
    </row>
    <row r="2444" spans="1:4" x14ac:dyDescent="0.25">
      <c r="A2444" s="45">
        <v>17060046</v>
      </c>
      <c r="B2444" s="55" t="s">
        <v>23443</v>
      </c>
      <c r="C2444" s="56" t="s">
        <v>19</v>
      </c>
      <c r="D2444" s="57">
        <v>16.87</v>
      </c>
    </row>
    <row r="2445" spans="1:4" x14ac:dyDescent="0.25">
      <c r="A2445" s="45">
        <v>17060050</v>
      </c>
      <c r="B2445" s="55" t="s">
        <v>23444</v>
      </c>
      <c r="C2445" s="56" t="s">
        <v>96</v>
      </c>
      <c r="D2445" s="57">
        <v>58.81</v>
      </c>
    </row>
    <row r="2446" spans="1:4" x14ac:dyDescent="0.25">
      <c r="A2446" s="45">
        <v>17060087</v>
      </c>
      <c r="B2446" s="55" t="s">
        <v>23445</v>
      </c>
      <c r="C2446" s="56" t="s">
        <v>9</v>
      </c>
      <c r="D2446" s="57">
        <v>11.96</v>
      </c>
    </row>
    <row r="2447" spans="1:4" x14ac:dyDescent="0.25">
      <c r="A2447" s="45">
        <v>17060090</v>
      </c>
      <c r="B2447" s="55" t="s">
        <v>23446</v>
      </c>
      <c r="C2447" s="56" t="s">
        <v>96</v>
      </c>
      <c r="D2447" s="57">
        <v>54.32</v>
      </c>
    </row>
    <row r="2448" spans="1:4" x14ac:dyDescent="0.25">
      <c r="A2448" s="45">
        <v>17060091</v>
      </c>
      <c r="B2448" s="55" t="s">
        <v>23447</v>
      </c>
      <c r="C2448" s="56" t="s">
        <v>96</v>
      </c>
      <c r="D2448" s="57">
        <v>67.900000000000006</v>
      </c>
    </row>
    <row r="2449" spans="1:4" x14ac:dyDescent="0.25">
      <c r="A2449" s="45">
        <v>17060092</v>
      </c>
      <c r="B2449" s="55" t="s">
        <v>23448</v>
      </c>
      <c r="C2449" s="56" t="s">
        <v>96</v>
      </c>
      <c r="D2449" s="57">
        <v>9.93</v>
      </c>
    </row>
    <row r="2450" spans="1:4" x14ac:dyDescent="0.25">
      <c r="A2450" s="45">
        <v>17060093</v>
      </c>
      <c r="B2450" s="55" t="s">
        <v>23449</v>
      </c>
      <c r="C2450" s="56" t="s">
        <v>9</v>
      </c>
      <c r="D2450" s="57">
        <v>20.37</v>
      </c>
    </row>
    <row r="2451" spans="1:4" x14ac:dyDescent="0.25">
      <c r="A2451" s="45">
        <v>17060094</v>
      </c>
      <c r="B2451" s="55" t="s">
        <v>23450</v>
      </c>
      <c r="C2451" s="56" t="s">
        <v>19</v>
      </c>
      <c r="D2451" s="57">
        <v>33.950000000000003</v>
      </c>
    </row>
    <row r="2452" spans="1:4" ht="23.25" x14ac:dyDescent="0.25">
      <c r="A2452" s="45">
        <v>17060095</v>
      </c>
      <c r="B2452" s="55" t="s">
        <v>23451</v>
      </c>
      <c r="C2452" s="56" t="s">
        <v>9</v>
      </c>
      <c r="D2452" s="57">
        <v>62.09</v>
      </c>
    </row>
    <row r="2453" spans="1:4" ht="23.25" x14ac:dyDescent="0.25">
      <c r="A2453" s="45">
        <v>17060096</v>
      </c>
      <c r="B2453" s="55" t="s">
        <v>23452</v>
      </c>
      <c r="C2453" s="56" t="s">
        <v>9</v>
      </c>
      <c r="D2453" s="57">
        <v>54.87</v>
      </c>
    </row>
    <row r="2454" spans="1:4" x14ac:dyDescent="0.25">
      <c r="A2454" s="45">
        <v>17060097</v>
      </c>
      <c r="B2454" s="55" t="s">
        <v>23453</v>
      </c>
      <c r="C2454" s="56" t="s">
        <v>19</v>
      </c>
      <c r="D2454" s="57">
        <v>80.510000000000005</v>
      </c>
    </row>
    <row r="2455" spans="1:4" x14ac:dyDescent="0.25">
      <c r="A2455" s="45">
        <v>17060101</v>
      </c>
      <c r="B2455" s="55" t="s">
        <v>23443</v>
      </c>
      <c r="C2455" s="56" t="s">
        <v>19</v>
      </c>
      <c r="D2455" s="57">
        <v>1.93</v>
      </c>
    </row>
    <row r="2456" spans="1:4" x14ac:dyDescent="0.25">
      <c r="A2456" s="45">
        <v>17060102</v>
      </c>
      <c r="B2456" s="55" t="s">
        <v>23454</v>
      </c>
      <c r="C2456" s="56" t="s">
        <v>19</v>
      </c>
      <c r="D2456" s="57">
        <v>44.69</v>
      </c>
    </row>
    <row r="2457" spans="1:4" x14ac:dyDescent="0.25">
      <c r="A2457" s="45">
        <v>17060103</v>
      </c>
      <c r="B2457" s="55" t="s">
        <v>23455</v>
      </c>
      <c r="C2457" s="56" t="s">
        <v>9</v>
      </c>
      <c r="D2457" s="57">
        <v>9.4</v>
      </c>
    </row>
    <row r="2458" spans="1:4" x14ac:dyDescent="0.25">
      <c r="A2458" s="45">
        <v>17060104</v>
      </c>
      <c r="B2458" s="55" t="s">
        <v>23456</v>
      </c>
      <c r="C2458" s="56" t="s">
        <v>19</v>
      </c>
      <c r="D2458" s="57">
        <v>7.95</v>
      </c>
    </row>
    <row r="2459" spans="1:4" x14ac:dyDescent="0.25">
      <c r="A2459" s="45">
        <v>17070000</v>
      </c>
      <c r="B2459" s="55" t="s">
        <v>21390</v>
      </c>
      <c r="C2459" s="56" t="s">
        <v>21105</v>
      </c>
      <c r="D2459" s="57" t="s">
        <v>21105</v>
      </c>
    </row>
    <row r="2460" spans="1:4" x14ac:dyDescent="0.25">
      <c r="A2460" s="45">
        <v>17070001</v>
      </c>
      <c r="B2460" s="55" t="s">
        <v>23457</v>
      </c>
      <c r="C2460" s="56" t="s">
        <v>19</v>
      </c>
      <c r="D2460" s="57">
        <v>41.55</v>
      </c>
    </row>
    <row r="2461" spans="1:4" x14ac:dyDescent="0.25">
      <c r="A2461" s="45">
        <v>17070035</v>
      </c>
      <c r="B2461" s="55" t="s">
        <v>23458</v>
      </c>
      <c r="C2461" s="56" t="s">
        <v>19</v>
      </c>
      <c r="D2461" s="57">
        <v>43.05</v>
      </c>
    </row>
    <row r="2462" spans="1:4" x14ac:dyDescent="0.25">
      <c r="A2462" s="45">
        <v>17070036</v>
      </c>
      <c r="B2462" s="55" t="s">
        <v>23459</v>
      </c>
      <c r="C2462" s="56" t="s">
        <v>19</v>
      </c>
      <c r="D2462" s="57">
        <v>33.64</v>
      </c>
    </row>
    <row r="2463" spans="1:4" x14ac:dyDescent="0.25">
      <c r="A2463" s="45">
        <v>17070038</v>
      </c>
      <c r="B2463" s="55" t="s">
        <v>23460</v>
      </c>
      <c r="C2463" s="56" t="s">
        <v>19</v>
      </c>
      <c r="D2463" s="57">
        <v>85.22</v>
      </c>
    </row>
    <row r="2464" spans="1:4" x14ac:dyDescent="0.25">
      <c r="A2464" s="45">
        <v>17070039</v>
      </c>
      <c r="B2464" s="55" t="s">
        <v>23461</v>
      </c>
      <c r="C2464" s="56" t="s">
        <v>19</v>
      </c>
      <c r="D2464" s="57">
        <v>61.69</v>
      </c>
    </row>
    <row r="2465" spans="1:4" ht="23.25" x14ac:dyDescent="0.25">
      <c r="A2465" s="45">
        <v>17070040</v>
      </c>
      <c r="B2465" s="55" t="s">
        <v>23462</v>
      </c>
      <c r="C2465" s="56" t="s">
        <v>19</v>
      </c>
      <c r="D2465" s="57">
        <v>77.63</v>
      </c>
    </row>
    <row r="2466" spans="1:4" x14ac:dyDescent="0.25">
      <c r="A2466" s="45">
        <v>17070041</v>
      </c>
      <c r="B2466" s="55" t="s">
        <v>23463</v>
      </c>
      <c r="C2466" s="56" t="s">
        <v>19</v>
      </c>
      <c r="D2466" s="57">
        <v>54.16</v>
      </c>
    </row>
    <row r="2467" spans="1:4" x14ac:dyDescent="0.25">
      <c r="A2467" s="45">
        <v>17070045</v>
      </c>
      <c r="B2467" s="55" t="s">
        <v>23464</v>
      </c>
      <c r="C2467" s="56" t="s">
        <v>9</v>
      </c>
      <c r="D2467" s="57">
        <v>67.959999999999994</v>
      </c>
    </row>
    <row r="2468" spans="1:4" x14ac:dyDescent="0.25">
      <c r="A2468" s="45">
        <v>17070046</v>
      </c>
      <c r="B2468" s="55" t="s">
        <v>23465</v>
      </c>
      <c r="C2468" s="56" t="s">
        <v>19</v>
      </c>
      <c r="D2468" s="57">
        <v>33.64</v>
      </c>
    </row>
    <row r="2469" spans="1:4" x14ac:dyDescent="0.25">
      <c r="A2469" s="45">
        <v>17070087</v>
      </c>
      <c r="B2469" s="55" t="s">
        <v>23466</v>
      </c>
      <c r="C2469" s="56" t="s">
        <v>9</v>
      </c>
      <c r="D2469" s="57">
        <v>29</v>
      </c>
    </row>
    <row r="2470" spans="1:4" x14ac:dyDescent="0.25">
      <c r="A2470" s="45">
        <v>17070090</v>
      </c>
      <c r="B2470" s="55" t="s">
        <v>23467</v>
      </c>
      <c r="C2470" s="56" t="s">
        <v>96</v>
      </c>
      <c r="D2470" s="57">
        <v>105.17</v>
      </c>
    </row>
    <row r="2471" spans="1:4" x14ac:dyDescent="0.25">
      <c r="A2471" s="45">
        <v>17070091</v>
      </c>
      <c r="B2471" s="55" t="s">
        <v>23468</v>
      </c>
      <c r="C2471" s="56" t="s">
        <v>96</v>
      </c>
      <c r="D2471" s="57">
        <v>139.11000000000001</v>
      </c>
    </row>
    <row r="2472" spans="1:4" x14ac:dyDescent="0.25">
      <c r="A2472" s="45">
        <v>17070092</v>
      </c>
      <c r="B2472" s="55" t="s">
        <v>23469</v>
      </c>
      <c r="C2472" s="56" t="s">
        <v>96</v>
      </c>
      <c r="D2472" s="57">
        <v>42.06</v>
      </c>
    </row>
    <row r="2473" spans="1:4" x14ac:dyDescent="0.25">
      <c r="A2473" s="45">
        <v>17070093</v>
      </c>
      <c r="B2473" s="55" t="s">
        <v>23470</v>
      </c>
      <c r="C2473" s="56" t="s">
        <v>9</v>
      </c>
      <c r="D2473" s="57">
        <v>28.82</v>
      </c>
    </row>
    <row r="2474" spans="1:4" x14ac:dyDescent="0.25">
      <c r="A2474" s="45">
        <v>17070094</v>
      </c>
      <c r="B2474" s="55" t="s">
        <v>23471</v>
      </c>
      <c r="C2474" s="56" t="s">
        <v>19</v>
      </c>
      <c r="D2474" s="57">
        <v>98.71</v>
      </c>
    </row>
    <row r="2475" spans="1:4" ht="23.25" x14ac:dyDescent="0.25">
      <c r="A2475" s="45">
        <v>17070096</v>
      </c>
      <c r="B2475" s="55" t="s">
        <v>23472</v>
      </c>
      <c r="C2475" s="56" t="s">
        <v>9</v>
      </c>
      <c r="D2475" s="57">
        <v>81.709999999999994</v>
      </c>
    </row>
    <row r="2476" spans="1:4" x14ac:dyDescent="0.25">
      <c r="A2476" s="45">
        <v>17070102</v>
      </c>
      <c r="B2476" s="55" t="s">
        <v>23473</v>
      </c>
      <c r="C2476" s="56" t="s">
        <v>9</v>
      </c>
      <c r="D2476" s="57">
        <v>39.19</v>
      </c>
    </row>
    <row r="2477" spans="1:4" x14ac:dyDescent="0.25">
      <c r="A2477" s="45">
        <v>17080000</v>
      </c>
      <c r="B2477" s="55" t="s">
        <v>21432</v>
      </c>
      <c r="C2477" s="56" t="s">
        <v>21105</v>
      </c>
      <c r="D2477" s="57" t="s">
        <v>21105</v>
      </c>
    </row>
    <row r="2478" spans="1:4" x14ac:dyDescent="0.25">
      <c r="A2478" s="45">
        <v>17080015</v>
      </c>
      <c r="B2478" s="55" t="s">
        <v>23474</v>
      </c>
      <c r="C2478" s="56" t="s">
        <v>19</v>
      </c>
      <c r="D2478" s="57">
        <v>103.01</v>
      </c>
    </row>
    <row r="2479" spans="1:4" x14ac:dyDescent="0.25">
      <c r="A2479" s="45">
        <v>17080019</v>
      </c>
      <c r="B2479" s="55" t="s">
        <v>23475</v>
      </c>
      <c r="C2479" s="56" t="s">
        <v>18</v>
      </c>
      <c r="D2479" s="57">
        <v>13.86</v>
      </c>
    </row>
    <row r="2480" spans="1:4" x14ac:dyDescent="0.25">
      <c r="A2480" s="45">
        <v>17080070</v>
      </c>
      <c r="B2480" s="55" t="s">
        <v>23476</v>
      </c>
      <c r="C2480" s="56" t="s">
        <v>96</v>
      </c>
      <c r="D2480" s="57">
        <v>1130.75</v>
      </c>
    </row>
    <row r="2481" spans="1:4" x14ac:dyDescent="0.25">
      <c r="A2481" s="45">
        <v>17080072</v>
      </c>
      <c r="B2481" s="55" t="s">
        <v>23477</v>
      </c>
      <c r="C2481" s="56" t="s">
        <v>9</v>
      </c>
      <c r="D2481" s="57">
        <v>7.57</v>
      </c>
    </row>
    <row r="2482" spans="1:4" x14ac:dyDescent="0.25">
      <c r="A2482" s="45">
        <v>17080073</v>
      </c>
      <c r="B2482" s="55" t="s">
        <v>23478</v>
      </c>
      <c r="C2482" s="56" t="s">
        <v>9</v>
      </c>
      <c r="D2482" s="57">
        <v>9.8000000000000007</v>
      </c>
    </row>
    <row r="2483" spans="1:4" ht="23.25" x14ac:dyDescent="0.25">
      <c r="A2483" s="45">
        <v>17090003</v>
      </c>
      <c r="B2483" s="55" t="s">
        <v>23479</v>
      </c>
      <c r="C2483" s="56" t="s">
        <v>23480</v>
      </c>
      <c r="D2483" s="57">
        <v>1352.2</v>
      </c>
    </row>
    <row r="2484" spans="1:4" ht="23.25" x14ac:dyDescent="0.25">
      <c r="A2484" s="45">
        <v>17091001</v>
      </c>
      <c r="B2484" s="55" t="s">
        <v>23481</v>
      </c>
      <c r="C2484" s="56" t="s">
        <v>23482</v>
      </c>
      <c r="D2484" s="57">
        <v>16.690000000000001</v>
      </c>
    </row>
    <row r="2485" spans="1:4" ht="23.25" x14ac:dyDescent="0.25">
      <c r="A2485" s="45">
        <v>17091002</v>
      </c>
      <c r="B2485" s="55" t="s">
        <v>23483</v>
      </c>
      <c r="C2485" s="56" t="s">
        <v>23482</v>
      </c>
      <c r="D2485" s="57">
        <v>9.27</v>
      </c>
    </row>
    <row r="2486" spans="1:4" x14ac:dyDescent="0.25">
      <c r="A2486" s="58">
        <v>18000000</v>
      </c>
      <c r="B2486" s="59" t="s">
        <v>23484</v>
      </c>
      <c r="C2486" s="60"/>
      <c r="D2486" s="61"/>
    </row>
    <row r="2487" spans="1:4" x14ac:dyDescent="0.25">
      <c r="A2487" s="45">
        <v>18001000</v>
      </c>
      <c r="B2487" s="55" t="s">
        <v>23485</v>
      </c>
      <c r="C2487" s="56" t="s">
        <v>21105</v>
      </c>
      <c r="D2487" s="57" t="s">
        <v>21105</v>
      </c>
    </row>
    <row r="2488" spans="1:4" x14ac:dyDescent="0.25">
      <c r="A2488" s="45">
        <v>18001001</v>
      </c>
      <c r="B2488" s="55" t="s">
        <v>23486</v>
      </c>
      <c r="C2488" s="56" t="s">
        <v>96</v>
      </c>
      <c r="D2488" s="57">
        <v>23</v>
      </c>
    </row>
    <row r="2489" spans="1:4" x14ac:dyDescent="0.25">
      <c r="A2489" s="45">
        <v>18001003</v>
      </c>
      <c r="B2489" s="55" t="s">
        <v>23487</v>
      </c>
      <c r="C2489" s="56" t="s">
        <v>96</v>
      </c>
      <c r="D2489" s="57">
        <v>121.49</v>
      </c>
    </row>
    <row r="2490" spans="1:4" x14ac:dyDescent="0.25">
      <c r="A2490" s="45">
        <v>18002000</v>
      </c>
      <c r="B2490" s="55" t="s">
        <v>23488</v>
      </c>
      <c r="C2490" s="56" t="s">
        <v>21105</v>
      </c>
      <c r="D2490" s="57" t="s">
        <v>21105</v>
      </c>
    </row>
    <row r="2491" spans="1:4" x14ac:dyDescent="0.25">
      <c r="A2491" s="45">
        <v>18002003</v>
      </c>
      <c r="B2491" s="55" t="s">
        <v>23489</v>
      </c>
      <c r="C2491" s="56" t="s">
        <v>96</v>
      </c>
      <c r="D2491" s="57">
        <v>324.88</v>
      </c>
    </row>
    <row r="2492" spans="1:4" x14ac:dyDescent="0.25">
      <c r="A2492" s="45">
        <v>18002004</v>
      </c>
      <c r="B2492" s="55" t="s">
        <v>23490</v>
      </c>
      <c r="C2492" s="56" t="s">
        <v>96</v>
      </c>
      <c r="D2492" s="57">
        <v>315.24</v>
      </c>
    </row>
    <row r="2493" spans="1:4" x14ac:dyDescent="0.25">
      <c r="A2493" s="45">
        <v>18002005</v>
      </c>
      <c r="B2493" s="55" t="s">
        <v>23491</v>
      </c>
      <c r="C2493" s="56" t="s">
        <v>96</v>
      </c>
      <c r="D2493" s="57">
        <v>289.33999999999997</v>
      </c>
    </row>
    <row r="2494" spans="1:4" x14ac:dyDescent="0.25">
      <c r="A2494" s="45">
        <v>18002006</v>
      </c>
      <c r="B2494" s="55" t="s">
        <v>23492</v>
      </c>
      <c r="C2494" s="56" t="s">
        <v>96</v>
      </c>
      <c r="D2494" s="57">
        <v>245.2</v>
      </c>
    </row>
    <row r="2495" spans="1:4" x14ac:dyDescent="0.25">
      <c r="A2495" s="45">
        <v>18002007</v>
      </c>
      <c r="B2495" s="55" t="s">
        <v>23493</v>
      </c>
      <c r="C2495" s="56" t="s">
        <v>96</v>
      </c>
      <c r="D2495" s="57">
        <v>231.36</v>
      </c>
    </row>
    <row r="2496" spans="1:4" x14ac:dyDescent="0.25">
      <c r="A2496" s="45">
        <v>18002008</v>
      </c>
      <c r="B2496" s="55" t="s">
        <v>23494</v>
      </c>
      <c r="C2496" s="56" t="s">
        <v>96</v>
      </c>
      <c r="D2496" s="57">
        <v>258.58999999999997</v>
      </c>
    </row>
    <row r="2497" spans="1:4" x14ac:dyDescent="0.25">
      <c r="A2497" s="45">
        <v>18002009</v>
      </c>
      <c r="B2497" s="55" t="s">
        <v>23495</v>
      </c>
      <c r="C2497" s="56" t="s">
        <v>96</v>
      </c>
      <c r="D2497" s="57">
        <v>246.96</v>
      </c>
    </row>
    <row r="2498" spans="1:4" x14ac:dyDescent="0.25">
      <c r="A2498" s="45">
        <v>18002010</v>
      </c>
      <c r="B2498" s="55" t="s">
        <v>23496</v>
      </c>
      <c r="C2498" s="56" t="s">
        <v>96</v>
      </c>
      <c r="D2498" s="57">
        <v>310.98</v>
      </c>
    </row>
    <row r="2499" spans="1:4" x14ac:dyDescent="0.25">
      <c r="A2499" s="45">
        <v>18002011</v>
      </c>
      <c r="B2499" s="55" t="s">
        <v>23497</v>
      </c>
      <c r="C2499" s="56" t="s">
        <v>96</v>
      </c>
      <c r="D2499" s="57">
        <v>184.05</v>
      </c>
    </row>
    <row r="2500" spans="1:4" x14ac:dyDescent="0.25">
      <c r="A2500" s="45">
        <v>18002012</v>
      </c>
      <c r="B2500" s="55" t="s">
        <v>23498</v>
      </c>
      <c r="C2500" s="56" t="s">
        <v>96</v>
      </c>
      <c r="D2500" s="57">
        <v>291.23</v>
      </c>
    </row>
    <row r="2501" spans="1:4" x14ac:dyDescent="0.25">
      <c r="A2501" s="45">
        <v>18002013</v>
      </c>
      <c r="B2501" s="55" t="s">
        <v>23499</v>
      </c>
      <c r="C2501" s="56" t="s">
        <v>96</v>
      </c>
      <c r="D2501" s="57">
        <v>237.13</v>
      </c>
    </row>
    <row r="2502" spans="1:4" x14ac:dyDescent="0.25">
      <c r="A2502" s="45">
        <v>18002014</v>
      </c>
      <c r="B2502" s="55" t="s">
        <v>23500</v>
      </c>
      <c r="C2502" s="56" t="s">
        <v>96</v>
      </c>
      <c r="D2502" s="57">
        <v>256.17</v>
      </c>
    </row>
    <row r="2503" spans="1:4" x14ac:dyDescent="0.25">
      <c r="A2503" s="45">
        <v>18002015</v>
      </c>
      <c r="B2503" s="55" t="s">
        <v>23501</v>
      </c>
      <c r="C2503" s="56" t="s">
        <v>96</v>
      </c>
      <c r="D2503" s="57">
        <v>163.22</v>
      </c>
    </row>
    <row r="2504" spans="1:4" x14ac:dyDescent="0.25">
      <c r="A2504" s="45">
        <v>18002016</v>
      </c>
      <c r="B2504" s="55" t="s">
        <v>23502</v>
      </c>
      <c r="C2504" s="56" t="s">
        <v>96</v>
      </c>
      <c r="D2504" s="57">
        <v>267.86</v>
      </c>
    </row>
    <row r="2505" spans="1:4" x14ac:dyDescent="0.25">
      <c r="A2505" s="45">
        <v>18002017</v>
      </c>
      <c r="B2505" s="55" t="s">
        <v>23503</v>
      </c>
      <c r="C2505" s="56" t="s">
        <v>96</v>
      </c>
      <c r="D2505" s="57">
        <v>397.63</v>
      </c>
    </row>
    <row r="2506" spans="1:4" x14ac:dyDescent="0.25">
      <c r="A2506" s="45">
        <v>18002018</v>
      </c>
      <c r="B2506" s="55" t="s">
        <v>23504</v>
      </c>
      <c r="C2506" s="56" t="s">
        <v>96</v>
      </c>
      <c r="D2506" s="57">
        <v>279.33999999999997</v>
      </c>
    </row>
    <row r="2507" spans="1:4" x14ac:dyDescent="0.25">
      <c r="A2507" s="45">
        <v>18002019</v>
      </c>
      <c r="B2507" s="55" t="s">
        <v>23505</v>
      </c>
      <c r="C2507" s="56" t="s">
        <v>96</v>
      </c>
      <c r="D2507" s="57">
        <v>272.13</v>
      </c>
    </row>
    <row r="2508" spans="1:4" x14ac:dyDescent="0.25">
      <c r="A2508" s="45">
        <v>18002020</v>
      </c>
      <c r="B2508" s="55" t="s">
        <v>23506</v>
      </c>
      <c r="C2508" s="56" t="s">
        <v>96</v>
      </c>
      <c r="D2508" s="57">
        <v>310.86</v>
      </c>
    </row>
    <row r="2509" spans="1:4" x14ac:dyDescent="0.25">
      <c r="A2509" s="45">
        <v>18002021</v>
      </c>
      <c r="B2509" s="55" t="s">
        <v>23507</v>
      </c>
      <c r="C2509" s="56" t="s">
        <v>96</v>
      </c>
      <c r="D2509" s="57">
        <v>265.97000000000003</v>
      </c>
    </row>
    <row r="2510" spans="1:4" x14ac:dyDescent="0.25">
      <c r="A2510" s="45">
        <v>18002022</v>
      </c>
      <c r="B2510" s="55" t="s">
        <v>23508</v>
      </c>
      <c r="C2510" s="56" t="s">
        <v>96</v>
      </c>
      <c r="D2510" s="57">
        <v>306.83</v>
      </c>
    </row>
    <row r="2511" spans="1:4" x14ac:dyDescent="0.25">
      <c r="A2511" s="45">
        <v>18002023</v>
      </c>
      <c r="B2511" s="55" t="s">
        <v>23509</v>
      </c>
      <c r="C2511" s="56" t="s">
        <v>96</v>
      </c>
      <c r="D2511" s="57">
        <v>245.48</v>
      </c>
    </row>
    <row r="2512" spans="1:4" x14ac:dyDescent="0.25">
      <c r="A2512" s="45">
        <v>18002024</v>
      </c>
      <c r="B2512" s="55" t="s">
        <v>23510</v>
      </c>
      <c r="C2512" s="56" t="s">
        <v>96</v>
      </c>
      <c r="D2512" s="57">
        <v>259.94</v>
      </c>
    </row>
    <row r="2513" spans="1:4" x14ac:dyDescent="0.25">
      <c r="A2513" s="45">
        <v>18002025</v>
      </c>
      <c r="B2513" s="55" t="s">
        <v>23511</v>
      </c>
      <c r="C2513" s="56" t="s">
        <v>96</v>
      </c>
      <c r="D2513" s="57">
        <v>199.05</v>
      </c>
    </row>
    <row r="2514" spans="1:4" x14ac:dyDescent="0.25">
      <c r="A2514" s="45">
        <v>18002026</v>
      </c>
      <c r="B2514" s="55" t="s">
        <v>23512</v>
      </c>
      <c r="C2514" s="56" t="s">
        <v>96</v>
      </c>
      <c r="D2514" s="57">
        <v>337.48</v>
      </c>
    </row>
    <row r="2515" spans="1:4" x14ac:dyDescent="0.25">
      <c r="A2515" s="45">
        <v>18002027</v>
      </c>
      <c r="B2515" s="55" t="s">
        <v>23513</v>
      </c>
      <c r="C2515" s="56" t="s">
        <v>96</v>
      </c>
      <c r="D2515" s="57">
        <v>335.19</v>
      </c>
    </row>
    <row r="2516" spans="1:4" x14ac:dyDescent="0.25">
      <c r="A2516" s="45">
        <v>18002028</v>
      </c>
      <c r="B2516" s="55" t="s">
        <v>23514</v>
      </c>
      <c r="C2516" s="56" t="s">
        <v>96</v>
      </c>
      <c r="D2516" s="57">
        <v>213.34</v>
      </c>
    </row>
    <row r="2517" spans="1:4" x14ac:dyDescent="0.25">
      <c r="A2517" s="45">
        <v>18002029</v>
      </c>
      <c r="B2517" s="55" t="s">
        <v>23515</v>
      </c>
      <c r="C2517" s="56" t="s">
        <v>96</v>
      </c>
      <c r="D2517" s="57">
        <v>257.05</v>
      </c>
    </row>
    <row r="2518" spans="1:4" x14ac:dyDescent="0.25">
      <c r="A2518" s="45">
        <v>18002030</v>
      </c>
      <c r="B2518" s="55" t="s">
        <v>23516</v>
      </c>
      <c r="C2518" s="56" t="s">
        <v>96</v>
      </c>
      <c r="D2518" s="57">
        <v>244.98</v>
      </c>
    </row>
    <row r="2519" spans="1:4" x14ac:dyDescent="0.25">
      <c r="A2519" s="45">
        <v>18002031</v>
      </c>
      <c r="B2519" s="55" t="s">
        <v>23517</v>
      </c>
      <c r="C2519" s="56" t="s">
        <v>96</v>
      </c>
      <c r="D2519" s="57">
        <v>177</v>
      </c>
    </row>
    <row r="2520" spans="1:4" x14ac:dyDescent="0.25">
      <c r="A2520" s="45">
        <v>18002032</v>
      </c>
      <c r="B2520" s="55" t="s">
        <v>23518</v>
      </c>
      <c r="C2520" s="56" t="s">
        <v>96</v>
      </c>
      <c r="D2520" s="57">
        <v>216.67</v>
      </c>
    </row>
    <row r="2521" spans="1:4" x14ac:dyDescent="0.25">
      <c r="A2521" s="45">
        <v>18002033</v>
      </c>
      <c r="B2521" s="55" t="s">
        <v>23519</v>
      </c>
      <c r="C2521" s="56" t="s">
        <v>96</v>
      </c>
      <c r="D2521" s="57">
        <v>243.89</v>
      </c>
    </row>
    <row r="2522" spans="1:4" x14ac:dyDescent="0.25">
      <c r="A2522" s="45">
        <v>18002034</v>
      </c>
      <c r="B2522" s="55" t="s">
        <v>23520</v>
      </c>
      <c r="C2522" s="56" t="s">
        <v>96</v>
      </c>
      <c r="D2522" s="57">
        <v>228.18</v>
      </c>
    </row>
    <row r="2523" spans="1:4" x14ac:dyDescent="0.25">
      <c r="A2523" s="45">
        <v>18002035</v>
      </c>
      <c r="B2523" s="55" t="s">
        <v>23521</v>
      </c>
      <c r="C2523" s="56" t="s">
        <v>96</v>
      </c>
      <c r="D2523" s="57">
        <v>339.94</v>
      </c>
    </row>
    <row r="2524" spans="1:4" x14ac:dyDescent="0.25">
      <c r="A2524" s="45">
        <v>18002036</v>
      </c>
      <c r="B2524" s="55" t="s">
        <v>23522</v>
      </c>
      <c r="C2524" s="56" t="s">
        <v>96</v>
      </c>
      <c r="D2524" s="57">
        <v>248.43</v>
      </c>
    </row>
    <row r="2525" spans="1:4" x14ac:dyDescent="0.25">
      <c r="A2525" s="45">
        <v>18002037</v>
      </c>
      <c r="B2525" s="55" t="s">
        <v>23523</v>
      </c>
      <c r="C2525" s="56" t="s">
        <v>96</v>
      </c>
      <c r="D2525" s="57">
        <v>316.35000000000002</v>
      </c>
    </row>
    <row r="2526" spans="1:4" x14ac:dyDescent="0.25">
      <c r="A2526" s="45">
        <v>18002038</v>
      </c>
      <c r="B2526" s="55" t="s">
        <v>23524</v>
      </c>
      <c r="C2526" s="56" t="s">
        <v>96</v>
      </c>
      <c r="D2526" s="57">
        <v>287.83</v>
      </c>
    </row>
    <row r="2527" spans="1:4" x14ac:dyDescent="0.25">
      <c r="A2527" s="45">
        <v>18002039</v>
      </c>
      <c r="B2527" s="55" t="s">
        <v>23525</v>
      </c>
      <c r="C2527" s="56" t="s">
        <v>96</v>
      </c>
      <c r="D2527" s="57">
        <v>335.88</v>
      </c>
    </row>
    <row r="2528" spans="1:4" x14ac:dyDescent="0.25">
      <c r="A2528" s="45">
        <v>18002040</v>
      </c>
      <c r="B2528" s="55" t="s">
        <v>23526</v>
      </c>
      <c r="C2528" s="56" t="s">
        <v>96</v>
      </c>
      <c r="D2528" s="57">
        <v>305.63</v>
      </c>
    </row>
    <row r="2529" spans="1:4" x14ac:dyDescent="0.25">
      <c r="A2529" s="45">
        <v>18002041</v>
      </c>
      <c r="B2529" s="55" t="s">
        <v>23527</v>
      </c>
      <c r="C2529" s="56" t="s">
        <v>96</v>
      </c>
      <c r="D2529" s="57">
        <v>304.45</v>
      </c>
    </row>
    <row r="2530" spans="1:4" x14ac:dyDescent="0.25">
      <c r="A2530" s="45">
        <v>18002042</v>
      </c>
      <c r="B2530" s="55" t="s">
        <v>23528</v>
      </c>
      <c r="C2530" s="56" t="s">
        <v>96</v>
      </c>
      <c r="D2530" s="57">
        <v>275.36</v>
      </c>
    </row>
    <row r="2531" spans="1:4" x14ac:dyDescent="0.25">
      <c r="A2531" s="45">
        <v>18002050</v>
      </c>
      <c r="B2531" s="55" t="s">
        <v>23529</v>
      </c>
      <c r="C2531" s="56" t="s">
        <v>96</v>
      </c>
      <c r="D2531" s="57">
        <v>361.42</v>
      </c>
    </row>
    <row r="2532" spans="1:4" x14ac:dyDescent="0.25">
      <c r="A2532" s="45">
        <v>18002052</v>
      </c>
      <c r="B2532" s="55" t="s">
        <v>23530</v>
      </c>
      <c r="C2532" s="56" t="s">
        <v>96</v>
      </c>
      <c r="D2532" s="57">
        <v>176.43</v>
      </c>
    </row>
    <row r="2533" spans="1:4" x14ac:dyDescent="0.25">
      <c r="A2533" s="45">
        <v>18002055</v>
      </c>
      <c r="B2533" s="55" t="s">
        <v>23531</v>
      </c>
      <c r="C2533" s="56" t="s">
        <v>96</v>
      </c>
      <c r="D2533" s="57">
        <v>390.43</v>
      </c>
    </row>
    <row r="2534" spans="1:4" x14ac:dyDescent="0.25">
      <c r="A2534" s="45">
        <v>18002061</v>
      </c>
      <c r="B2534" s="55" t="s">
        <v>23532</v>
      </c>
      <c r="C2534" s="56" t="s">
        <v>96</v>
      </c>
      <c r="D2534" s="57">
        <v>88.75</v>
      </c>
    </row>
    <row r="2535" spans="1:4" x14ac:dyDescent="0.25">
      <c r="A2535" s="45">
        <v>18002063</v>
      </c>
      <c r="B2535" s="55" t="s">
        <v>23533</v>
      </c>
      <c r="C2535" s="56" t="s">
        <v>96</v>
      </c>
      <c r="D2535" s="57">
        <v>280.42</v>
      </c>
    </row>
    <row r="2536" spans="1:4" x14ac:dyDescent="0.25">
      <c r="A2536" s="45">
        <v>18002065</v>
      </c>
      <c r="B2536" s="55" t="s">
        <v>23534</v>
      </c>
      <c r="C2536" s="56" t="s">
        <v>96</v>
      </c>
      <c r="D2536" s="57">
        <v>286.52</v>
      </c>
    </row>
    <row r="2537" spans="1:4" x14ac:dyDescent="0.25">
      <c r="A2537" s="45">
        <v>18002067</v>
      </c>
      <c r="B2537" s="55" t="s">
        <v>23535</v>
      </c>
      <c r="C2537" s="56" t="s">
        <v>96</v>
      </c>
      <c r="D2537" s="57">
        <v>207.15</v>
      </c>
    </row>
    <row r="2538" spans="1:4" x14ac:dyDescent="0.25">
      <c r="A2538" s="45">
        <v>18002070</v>
      </c>
      <c r="B2538" s="55" t="s">
        <v>23536</v>
      </c>
      <c r="C2538" s="56" t="s">
        <v>96</v>
      </c>
      <c r="D2538" s="57">
        <v>181.97</v>
      </c>
    </row>
    <row r="2539" spans="1:4" x14ac:dyDescent="0.25">
      <c r="A2539" s="45">
        <v>18002073</v>
      </c>
      <c r="B2539" s="55" t="s">
        <v>23537</v>
      </c>
      <c r="C2539" s="56" t="s">
        <v>96</v>
      </c>
      <c r="D2539" s="57">
        <v>133.49</v>
      </c>
    </row>
    <row r="2540" spans="1:4" x14ac:dyDescent="0.25">
      <c r="A2540" s="45">
        <v>18002075</v>
      </c>
      <c r="B2540" s="55" t="s">
        <v>23538</v>
      </c>
      <c r="C2540" s="56" t="s">
        <v>96</v>
      </c>
      <c r="D2540" s="57">
        <v>156.38</v>
      </c>
    </row>
    <row r="2541" spans="1:4" x14ac:dyDescent="0.25">
      <c r="A2541" s="45">
        <v>18002077</v>
      </c>
      <c r="B2541" s="55" t="s">
        <v>23539</v>
      </c>
      <c r="C2541" s="56" t="s">
        <v>96</v>
      </c>
      <c r="D2541" s="57">
        <v>155.44999999999999</v>
      </c>
    </row>
    <row r="2542" spans="1:4" x14ac:dyDescent="0.25">
      <c r="A2542" s="45">
        <v>18002080</v>
      </c>
      <c r="B2542" s="55" t="s">
        <v>23540</v>
      </c>
      <c r="C2542" s="56" t="s">
        <v>96</v>
      </c>
      <c r="D2542" s="57">
        <v>139.72</v>
      </c>
    </row>
    <row r="2543" spans="1:4" x14ac:dyDescent="0.25">
      <c r="A2543" s="45">
        <v>18002090</v>
      </c>
      <c r="B2543" s="55" t="s">
        <v>23541</v>
      </c>
      <c r="C2543" s="56" t="s">
        <v>96</v>
      </c>
      <c r="D2543" s="57">
        <v>319.29000000000002</v>
      </c>
    </row>
    <row r="2544" spans="1:4" x14ac:dyDescent="0.25">
      <c r="A2544" s="45">
        <v>18002091</v>
      </c>
      <c r="B2544" s="55" t="s">
        <v>23542</v>
      </c>
      <c r="C2544" s="56" t="s">
        <v>96</v>
      </c>
      <c r="D2544" s="57">
        <v>340.55</v>
      </c>
    </row>
    <row r="2545" spans="1:4" x14ac:dyDescent="0.25">
      <c r="A2545" s="45">
        <v>18002092</v>
      </c>
      <c r="B2545" s="55" t="s">
        <v>23543</v>
      </c>
      <c r="C2545" s="56" t="s">
        <v>96</v>
      </c>
      <c r="D2545" s="57">
        <v>313.38</v>
      </c>
    </row>
    <row r="2546" spans="1:4" x14ac:dyDescent="0.25">
      <c r="A2546" s="45">
        <v>18003000</v>
      </c>
      <c r="B2546" s="55" t="s">
        <v>23544</v>
      </c>
      <c r="C2546" s="56" t="s">
        <v>21105</v>
      </c>
      <c r="D2546" s="57" t="s">
        <v>21105</v>
      </c>
    </row>
    <row r="2547" spans="1:4" x14ac:dyDescent="0.25">
      <c r="A2547" s="45">
        <v>18003001</v>
      </c>
      <c r="B2547" s="55" t="s">
        <v>23545</v>
      </c>
      <c r="C2547" s="56" t="s">
        <v>19</v>
      </c>
      <c r="D2547" s="57">
        <v>23.14</v>
      </c>
    </row>
    <row r="2548" spans="1:4" x14ac:dyDescent="0.25">
      <c r="A2548" s="45">
        <v>18003003</v>
      </c>
      <c r="B2548" s="55" t="s">
        <v>23546</v>
      </c>
      <c r="C2548" s="56" t="s">
        <v>19</v>
      </c>
      <c r="D2548" s="57">
        <v>31.1</v>
      </c>
    </row>
    <row r="2549" spans="1:4" x14ac:dyDescent="0.25">
      <c r="A2549" s="45">
        <v>18003005</v>
      </c>
      <c r="B2549" s="55" t="s">
        <v>23547</v>
      </c>
      <c r="C2549" s="56" t="s">
        <v>19</v>
      </c>
      <c r="D2549" s="57">
        <v>22.82</v>
      </c>
    </row>
    <row r="2550" spans="1:4" x14ac:dyDescent="0.25">
      <c r="A2550" s="45">
        <v>18003007</v>
      </c>
      <c r="B2550" s="55" t="s">
        <v>23548</v>
      </c>
      <c r="C2550" s="56" t="s">
        <v>19</v>
      </c>
      <c r="D2550" s="57">
        <v>61.98</v>
      </c>
    </row>
    <row r="2551" spans="1:4" x14ac:dyDescent="0.25">
      <c r="A2551" s="45">
        <v>18003013</v>
      </c>
      <c r="B2551" s="55" t="s">
        <v>23549</v>
      </c>
      <c r="C2551" s="56" t="s">
        <v>23550</v>
      </c>
      <c r="D2551" s="57">
        <v>78.66</v>
      </c>
    </row>
    <row r="2552" spans="1:4" x14ac:dyDescent="0.25">
      <c r="A2552" s="45">
        <v>18003015</v>
      </c>
      <c r="B2552" s="55" t="s">
        <v>23551</v>
      </c>
      <c r="C2552" s="56" t="s">
        <v>23550</v>
      </c>
      <c r="D2552" s="57">
        <v>48.58</v>
      </c>
    </row>
    <row r="2553" spans="1:4" x14ac:dyDescent="0.25">
      <c r="A2553" s="45">
        <v>18003017</v>
      </c>
      <c r="B2553" s="55" t="s">
        <v>23552</v>
      </c>
      <c r="C2553" s="56" t="s">
        <v>23550</v>
      </c>
      <c r="D2553" s="57">
        <v>83.1</v>
      </c>
    </row>
    <row r="2554" spans="1:4" x14ac:dyDescent="0.25">
      <c r="A2554" s="45">
        <v>18003019</v>
      </c>
      <c r="B2554" s="55" t="s">
        <v>23553</v>
      </c>
      <c r="C2554" s="56" t="s">
        <v>23550</v>
      </c>
      <c r="D2554" s="57">
        <v>50.75</v>
      </c>
    </row>
    <row r="2555" spans="1:4" x14ac:dyDescent="0.25">
      <c r="A2555" s="45">
        <v>18003021</v>
      </c>
      <c r="B2555" s="55" t="s">
        <v>23554</v>
      </c>
      <c r="C2555" s="56" t="s">
        <v>23550</v>
      </c>
      <c r="D2555" s="57">
        <v>84.6</v>
      </c>
    </row>
    <row r="2556" spans="1:4" x14ac:dyDescent="0.25">
      <c r="A2556" s="45">
        <v>18003023</v>
      </c>
      <c r="B2556" s="55" t="s">
        <v>23555</v>
      </c>
      <c r="C2556" s="56" t="s">
        <v>23550</v>
      </c>
      <c r="D2556" s="57">
        <v>54.71</v>
      </c>
    </row>
    <row r="2557" spans="1:4" x14ac:dyDescent="0.25">
      <c r="A2557" s="45">
        <v>18003025</v>
      </c>
      <c r="B2557" s="55" t="s">
        <v>23556</v>
      </c>
      <c r="C2557" s="56" t="s">
        <v>96</v>
      </c>
      <c r="D2557" s="57">
        <v>100.33</v>
      </c>
    </row>
    <row r="2558" spans="1:4" x14ac:dyDescent="0.25">
      <c r="A2558" s="45">
        <v>18003027</v>
      </c>
      <c r="B2558" s="55" t="s">
        <v>23557</v>
      </c>
      <c r="C2558" s="56" t="s">
        <v>23550</v>
      </c>
      <c r="D2558" s="57">
        <v>49.86</v>
      </c>
    </row>
    <row r="2559" spans="1:4" x14ac:dyDescent="0.25">
      <c r="A2559" s="45">
        <v>18003029</v>
      </c>
      <c r="B2559" s="55" t="s">
        <v>23558</v>
      </c>
      <c r="C2559" s="56" t="s">
        <v>23550</v>
      </c>
      <c r="D2559" s="57">
        <v>53.08</v>
      </c>
    </row>
    <row r="2560" spans="1:4" x14ac:dyDescent="0.25">
      <c r="A2560" s="45">
        <v>18003041</v>
      </c>
      <c r="B2560" s="55" t="s">
        <v>23559</v>
      </c>
      <c r="C2560" s="56" t="s">
        <v>96</v>
      </c>
      <c r="D2560" s="57">
        <v>77.3</v>
      </c>
    </row>
    <row r="2561" spans="1:4" x14ac:dyDescent="0.25">
      <c r="A2561" s="45">
        <v>18003043</v>
      </c>
      <c r="B2561" s="55" t="s">
        <v>23560</v>
      </c>
      <c r="C2561" s="56" t="s">
        <v>96</v>
      </c>
      <c r="D2561" s="57">
        <v>72.48</v>
      </c>
    </row>
    <row r="2562" spans="1:4" x14ac:dyDescent="0.25">
      <c r="A2562" s="45">
        <v>18003045</v>
      </c>
      <c r="B2562" s="55" t="s">
        <v>23561</v>
      </c>
      <c r="C2562" s="56" t="s">
        <v>96</v>
      </c>
      <c r="D2562" s="57">
        <v>70</v>
      </c>
    </row>
    <row r="2563" spans="1:4" x14ac:dyDescent="0.25">
      <c r="A2563" s="45">
        <v>18003047</v>
      </c>
      <c r="B2563" s="55" t="s">
        <v>23562</v>
      </c>
      <c r="C2563" s="56" t="s">
        <v>96</v>
      </c>
      <c r="D2563" s="57">
        <v>59.86</v>
      </c>
    </row>
    <row r="2564" spans="1:4" x14ac:dyDescent="0.25">
      <c r="A2564" s="45">
        <v>18003049</v>
      </c>
      <c r="B2564" s="55" t="s">
        <v>23563</v>
      </c>
      <c r="C2564" s="56" t="s">
        <v>96</v>
      </c>
      <c r="D2564" s="57">
        <v>84.96</v>
      </c>
    </row>
    <row r="2565" spans="1:4" x14ac:dyDescent="0.25">
      <c r="A2565" s="45">
        <v>18003051</v>
      </c>
      <c r="B2565" s="55" t="s">
        <v>23564</v>
      </c>
      <c r="C2565" s="56" t="s">
        <v>96</v>
      </c>
      <c r="D2565" s="57">
        <v>63.89</v>
      </c>
    </row>
    <row r="2566" spans="1:4" x14ac:dyDescent="0.25">
      <c r="A2566" s="45">
        <v>18003053</v>
      </c>
      <c r="B2566" s="55" t="s">
        <v>23565</v>
      </c>
      <c r="C2566" s="56" t="s">
        <v>96</v>
      </c>
      <c r="D2566" s="57">
        <v>8.58</v>
      </c>
    </row>
    <row r="2567" spans="1:4" x14ac:dyDescent="0.25">
      <c r="A2567" s="45">
        <v>18003061</v>
      </c>
      <c r="B2567" s="55" t="s">
        <v>23566</v>
      </c>
      <c r="C2567" s="56" t="s">
        <v>96</v>
      </c>
      <c r="D2567" s="57">
        <v>52.53</v>
      </c>
    </row>
    <row r="2568" spans="1:4" x14ac:dyDescent="0.25">
      <c r="A2568" s="45">
        <v>18003063</v>
      </c>
      <c r="B2568" s="55" t="s">
        <v>23567</v>
      </c>
      <c r="C2568" s="56" t="s">
        <v>96</v>
      </c>
      <c r="D2568" s="57">
        <v>63.9</v>
      </c>
    </row>
    <row r="2569" spans="1:4" x14ac:dyDescent="0.25">
      <c r="A2569" s="45">
        <v>18003065</v>
      </c>
      <c r="B2569" s="55" t="s">
        <v>23568</v>
      </c>
      <c r="C2569" s="56" t="s">
        <v>96</v>
      </c>
      <c r="D2569" s="57">
        <v>61.66</v>
      </c>
    </row>
    <row r="2570" spans="1:4" x14ac:dyDescent="0.25">
      <c r="A2570" s="45">
        <v>18003067</v>
      </c>
      <c r="B2570" s="55" t="s">
        <v>23569</v>
      </c>
      <c r="C2570" s="56" t="s">
        <v>96</v>
      </c>
      <c r="D2570" s="57">
        <v>69.180000000000007</v>
      </c>
    </row>
    <row r="2571" spans="1:4" x14ac:dyDescent="0.25">
      <c r="A2571" s="45">
        <v>18003069</v>
      </c>
      <c r="B2571" s="55" t="s">
        <v>23570</v>
      </c>
      <c r="C2571" s="56" t="s">
        <v>96</v>
      </c>
      <c r="D2571" s="57">
        <v>77.44</v>
      </c>
    </row>
    <row r="2572" spans="1:4" x14ac:dyDescent="0.25">
      <c r="A2572" s="45">
        <v>18003071</v>
      </c>
      <c r="B2572" s="55" t="s">
        <v>23571</v>
      </c>
      <c r="C2572" s="56" t="s">
        <v>96</v>
      </c>
      <c r="D2572" s="57">
        <v>46.17</v>
      </c>
    </row>
    <row r="2573" spans="1:4" x14ac:dyDescent="0.25">
      <c r="A2573" s="45">
        <v>18003073</v>
      </c>
      <c r="B2573" s="55" t="s">
        <v>23572</v>
      </c>
      <c r="C2573" s="56" t="s">
        <v>96</v>
      </c>
      <c r="D2573" s="57">
        <v>51.18</v>
      </c>
    </row>
    <row r="2574" spans="1:4" x14ac:dyDescent="0.25">
      <c r="A2574" s="45">
        <v>18003075</v>
      </c>
      <c r="B2574" s="55" t="s">
        <v>23573</v>
      </c>
      <c r="C2574" s="56" t="s">
        <v>96</v>
      </c>
      <c r="D2574" s="57">
        <v>40.44</v>
      </c>
    </row>
    <row r="2575" spans="1:4" x14ac:dyDescent="0.25">
      <c r="A2575" s="45">
        <v>18003077</v>
      </c>
      <c r="B2575" s="55" t="s">
        <v>23574</v>
      </c>
      <c r="C2575" s="56" t="s">
        <v>96</v>
      </c>
      <c r="D2575" s="57">
        <v>65.790000000000006</v>
      </c>
    </row>
    <row r="2576" spans="1:4" x14ac:dyDescent="0.25">
      <c r="A2576" s="45">
        <v>18003079</v>
      </c>
      <c r="B2576" s="55" t="s">
        <v>23575</v>
      </c>
      <c r="C2576" s="56" t="s">
        <v>96</v>
      </c>
      <c r="D2576" s="57">
        <v>63.73</v>
      </c>
    </row>
    <row r="2577" spans="1:4" x14ac:dyDescent="0.25">
      <c r="A2577" s="45">
        <v>18003083</v>
      </c>
      <c r="B2577" s="55" t="s">
        <v>23576</v>
      </c>
      <c r="C2577" s="56" t="s">
        <v>96</v>
      </c>
      <c r="D2577" s="57">
        <v>57.16</v>
      </c>
    </row>
    <row r="2578" spans="1:4" x14ac:dyDescent="0.25">
      <c r="A2578" s="45">
        <v>18003085</v>
      </c>
      <c r="B2578" s="55" t="s">
        <v>23577</v>
      </c>
      <c r="C2578" s="56" t="s">
        <v>96</v>
      </c>
      <c r="D2578" s="57">
        <v>51.69</v>
      </c>
    </row>
    <row r="2579" spans="1:4" x14ac:dyDescent="0.25">
      <c r="A2579" s="45">
        <v>18003087</v>
      </c>
      <c r="B2579" s="55" t="s">
        <v>23578</v>
      </c>
      <c r="C2579" s="56" t="s">
        <v>96</v>
      </c>
      <c r="D2579" s="57">
        <v>81.239999999999995</v>
      </c>
    </row>
    <row r="2580" spans="1:4" x14ac:dyDescent="0.25">
      <c r="A2580" s="45">
        <v>18006003</v>
      </c>
      <c r="B2580" s="55" t="s">
        <v>23579</v>
      </c>
      <c r="C2580" s="56" t="s">
        <v>96</v>
      </c>
      <c r="D2580" s="57">
        <v>6556.97</v>
      </c>
    </row>
    <row r="2581" spans="1:4" x14ac:dyDescent="0.25">
      <c r="A2581" s="45">
        <v>18010000</v>
      </c>
      <c r="B2581" s="55" t="s">
        <v>23580</v>
      </c>
      <c r="C2581" s="56" t="s">
        <v>21105</v>
      </c>
      <c r="D2581" s="57" t="s">
        <v>21105</v>
      </c>
    </row>
    <row r="2582" spans="1:4" x14ac:dyDescent="0.25">
      <c r="A2582" s="45">
        <v>18010050</v>
      </c>
      <c r="B2582" s="55" t="s">
        <v>23581</v>
      </c>
      <c r="C2582" s="56" t="s">
        <v>96</v>
      </c>
      <c r="D2582" s="57">
        <v>370.3</v>
      </c>
    </row>
    <row r="2583" spans="1:4" x14ac:dyDescent="0.25">
      <c r="A2583" s="45">
        <v>18010056</v>
      </c>
      <c r="B2583" s="55" t="s">
        <v>23582</v>
      </c>
      <c r="C2583" s="56" t="s">
        <v>9</v>
      </c>
      <c r="D2583" s="57">
        <v>106.38</v>
      </c>
    </row>
    <row r="2584" spans="1:4" x14ac:dyDescent="0.25">
      <c r="A2584" s="45">
        <v>18010060</v>
      </c>
      <c r="B2584" s="55" t="s">
        <v>23583</v>
      </c>
      <c r="C2584" s="56" t="s">
        <v>19</v>
      </c>
      <c r="D2584" s="57">
        <v>96.03</v>
      </c>
    </row>
    <row r="2585" spans="1:4" x14ac:dyDescent="0.25">
      <c r="A2585" s="45">
        <v>18010090</v>
      </c>
      <c r="B2585" s="55" t="s">
        <v>23584</v>
      </c>
      <c r="C2585" s="56" t="s">
        <v>96</v>
      </c>
      <c r="D2585" s="57">
        <v>498.07</v>
      </c>
    </row>
    <row r="2586" spans="1:4" x14ac:dyDescent="0.25">
      <c r="A2586" s="45">
        <v>18012000</v>
      </c>
      <c r="B2586" s="55" t="s">
        <v>23585</v>
      </c>
      <c r="C2586" s="56" t="s">
        <v>21105</v>
      </c>
      <c r="D2586" s="57" t="s">
        <v>21105</v>
      </c>
    </row>
    <row r="2587" spans="1:4" x14ac:dyDescent="0.25">
      <c r="A2587" s="45">
        <v>18012001</v>
      </c>
      <c r="B2587" s="55" t="s">
        <v>23586</v>
      </c>
      <c r="C2587" s="56" t="s">
        <v>9</v>
      </c>
      <c r="D2587" s="57">
        <v>316.48</v>
      </c>
    </row>
    <row r="2588" spans="1:4" x14ac:dyDescent="0.25">
      <c r="A2588" s="45">
        <v>18012002</v>
      </c>
      <c r="B2588" s="55" t="s">
        <v>23587</v>
      </c>
      <c r="C2588" s="56" t="s">
        <v>21557</v>
      </c>
      <c r="D2588" s="57">
        <v>1836.94</v>
      </c>
    </row>
    <row r="2589" spans="1:4" x14ac:dyDescent="0.25">
      <c r="A2589" s="45">
        <v>18012003</v>
      </c>
      <c r="B2589" s="55" t="s">
        <v>23588</v>
      </c>
      <c r="C2589" s="56" t="s">
        <v>9</v>
      </c>
      <c r="D2589" s="57">
        <v>293.64999999999998</v>
      </c>
    </row>
    <row r="2590" spans="1:4" x14ac:dyDescent="0.25">
      <c r="A2590" s="45">
        <v>18012004</v>
      </c>
      <c r="B2590" s="55" t="s">
        <v>23589</v>
      </c>
      <c r="C2590" s="56" t="s">
        <v>9</v>
      </c>
      <c r="D2590" s="57">
        <v>324.23</v>
      </c>
    </row>
    <row r="2591" spans="1:4" x14ac:dyDescent="0.25">
      <c r="A2591" s="45">
        <v>18012005</v>
      </c>
      <c r="B2591" s="55" t="s">
        <v>23590</v>
      </c>
      <c r="C2591" s="56" t="s">
        <v>9</v>
      </c>
      <c r="D2591" s="57">
        <v>450.41</v>
      </c>
    </row>
    <row r="2592" spans="1:4" x14ac:dyDescent="0.25">
      <c r="A2592" s="45">
        <v>18012006</v>
      </c>
      <c r="B2592" s="55" t="s">
        <v>23591</v>
      </c>
      <c r="C2592" s="56" t="s">
        <v>9</v>
      </c>
      <c r="D2592" s="57">
        <v>332.54</v>
      </c>
    </row>
    <row r="2593" spans="1:4" x14ac:dyDescent="0.25">
      <c r="A2593" s="45">
        <v>18012012</v>
      </c>
      <c r="B2593" s="55" t="s">
        <v>23592</v>
      </c>
      <c r="C2593" s="56" t="s">
        <v>9</v>
      </c>
      <c r="D2593" s="57">
        <v>519.03</v>
      </c>
    </row>
    <row r="2594" spans="1:4" x14ac:dyDescent="0.25">
      <c r="A2594" s="45">
        <v>18012017</v>
      </c>
      <c r="B2594" s="55" t="s">
        <v>23593</v>
      </c>
      <c r="C2594" s="56" t="s">
        <v>9</v>
      </c>
      <c r="D2594" s="57">
        <v>394.27</v>
      </c>
    </row>
    <row r="2595" spans="1:4" x14ac:dyDescent="0.25">
      <c r="A2595" s="45">
        <v>18012018</v>
      </c>
      <c r="B2595" s="55" t="s">
        <v>23594</v>
      </c>
      <c r="C2595" s="56" t="s">
        <v>9</v>
      </c>
      <c r="D2595" s="57">
        <v>425.82</v>
      </c>
    </row>
    <row r="2596" spans="1:4" x14ac:dyDescent="0.25">
      <c r="A2596" s="45">
        <v>18012019</v>
      </c>
      <c r="B2596" s="55" t="s">
        <v>23595</v>
      </c>
      <c r="C2596" s="56" t="s">
        <v>9</v>
      </c>
      <c r="D2596" s="57">
        <v>566.12</v>
      </c>
    </row>
    <row r="2597" spans="1:4" x14ac:dyDescent="0.25">
      <c r="A2597" s="45">
        <v>18013000</v>
      </c>
      <c r="B2597" s="55" t="s">
        <v>23596</v>
      </c>
      <c r="C2597" s="56" t="s">
        <v>21105</v>
      </c>
      <c r="D2597" s="57" t="s">
        <v>21105</v>
      </c>
    </row>
    <row r="2598" spans="1:4" x14ac:dyDescent="0.25">
      <c r="A2598" s="45">
        <v>18013021</v>
      </c>
      <c r="B2598" s="55" t="s">
        <v>23597</v>
      </c>
      <c r="C2598" s="56" t="s">
        <v>96</v>
      </c>
      <c r="D2598" s="57">
        <v>12633.24</v>
      </c>
    </row>
    <row r="2599" spans="1:4" x14ac:dyDescent="0.25">
      <c r="A2599" s="45">
        <v>18013026</v>
      </c>
      <c r="B2599" s="55" t="s">
        <v>23598</v>
      </c>
      <c r="C2599" s="56" t="s">
        <v>96</v>
      </c>
      <c r="D2599" s="57">
        <v>3295.46</v>
      </c>
    </row>
    <row r="2600" spans="1:4" x14ac:dyDescent="0.25">
      <c r="A2600" s="45">
        <v>18013041</v>
      </c>
      <c r="B2600" s="55" t="s">
        <v>23599</v>
      </c>
      <c r="C2600" s="56" t="s">
        <v>15</v>
      </c>
      <c r="D2600" s="57">
        <v>65.08</v>
      </c>
    </row>
    <row r="2601" spans="1:4" x14ac:dyDescent="0.25">
      <c r="A2601" s="45">
        <v>18013042</v>
      </c>
      <c r="B2601" s="55" t="s">
        <v>23600</v>
      </c>
      <c r="C2601" s="56" t="s">
        <v>9</v>
      </c>
      <c r="D2601" s="57">
        <v>108.83</v>
      </c>
    </row>
    <row r="2602" spans="1:4" x14ac:dyDescent="0.25">
      <c r="A2602" s="45">
        <v>18013043</v>
      </c>
      <c r="B2602" s="55" t="s">
        <v>23601</v>
      </c>
      <c r="C2602" s="56" t="s">
        <v>15</v>
      </c>
      <c r="D2602" s="57">
        <v>526.91999999999996</v>
      </c>
    </row>
    <row r="2603" spans="1:4" x14ac:dyDescent="0.25">
      <c r="A2603" s="45">
        <v>18013044</v>
      </c>
      <c r="B2603" s="55" t="s">
        <v>23602</v>
      </c>
      <c r="C2603" s="56" t="s">
        <v>9</v>
      </c>
      <c r="D2603" s="57">
        <v>406.43</v>
      </c>
    </row>
    <row r="2604" spans="1:4" x14ac:dyDescent="0.25">
      <c r="A2604" s="45">
        <v>18013045</v>
      </c>
      <c r="B2604" s="55" t="s">
        <v>23603</v>
      </c>
      <c r="C2604" s="56" t="s">
        <v>9</v>
      </c>
      <c r="D2604" s="57">
        <v>508.2</v>
      </c>
    </row>
    <row r="2605" spans="1:4" ht="23.25" x14ac:dyDescent="0.25">
      <c r="A2605" s="45">
        <v>18013046</v>
      </c>
      <c r="B2605" s="55" t="s">
        <v>23604</v>
      </c>
      <c r="C2605" s="56" t="s">
        <v>15</v>
      </c>
      <c r="D2605" s="57">
        <v>192.62</v>
      </c>
    </row>
    <row r="2606" spans="1:4" x14ac:dyDescent="0.25">
      <c r="A2606" s="45">
        <v>18013051</v>
      </c>
      <c r="B2606" s="55" t="s">
        <v>23605</v>
      </c>
      <c r="C2606" s="56" t="s">
        <v>96</v>
      </c>
      <c r="D2606" s="57">
        <v>4994</v>
      </c>
    </row>
    <row r="2607" spans="1:4" x14ac:dyDescent="0.25">
      <c r="A2607" s="45">
        <v>18013053</v>
      </c>
      <c r="B2607" s="55" t="s">
        <v>23606</v>
      </c>
      <c r="C2607" s="56" t="s">
        <v>96</v>
      </c>
      <c r="D2607" s="57">
        <v>7381.25</v>
      </c>
    </row>
    <row r="2608" spans="1:4" x14ac:dyDescent="0.25">
      <c r="A2608" s="45">
        <v>18014000</v>
      </c>
      <c r="B2608" s="55" t="s">
        <v>23607</v>
      </c>
      <c r="C2608" s="56" t="s">
        <v>21105</v>
      </c>
      <c r="D2608" s="57" t="s">
        <v>21105</v>
      </c>
    </row>
    <row r="2609" spans="1:4" ht="23.25" x14ac:dyDescent="0.25">
      <c r="A2609" s="45">
        <v>18014005</v>
      </c>
      <c r="B2609" s="55" t="s">
        <v>23608</v>
      </c>
      <c r="C2609" s="56" t="s">
        <v>96</v>
      </c>
      <c r="D2609" s="57">
        <v>4159.75</v>
      </c>
    </row>
    <row r="2610" spans="1:4" x14ac:dyDescent="0.25">
      <c r="A2610" s="45">
        <v>18014008</v>
      </c>
      <c r="B2610" s="55" t="s">
        <v>23609</v>
      </c>
      <c r="C2610" s="56" t="s">
        <v>96</v>
      </c>
      <c r="D2610" s="57">
        <v>3249.5</v>
      </c>
    </row>
    <row r="2611" spans="1:4" x14ac:dyDescent="0.25">
      <c r="A2611" s="45">
        <v>18014011</v>
      </c>
      <c r="B2611" s="55" t="s">
        <v>23610</v>
      </c>
      <c r="C2611" s="56" t="s">
        <v>96</v>
      </c>
      <c r="D2611" s="57">
        <v>2430.8200000000002</v>
      </c>
    </row>
    <row r="2612" spans="1:4" ht="23.25" x14ac:dyDescent="0.25">
      <c r="A2612" s="45">
        <v>18014015</v>
      </c>
      <c r="B2612" s="55" t="s">
        <v>23611</v>
      </c>
      <c r="C2612" s="56" t="s">
        <v>96</v>
      </c>
      <c r="D2612" s="57">
        <v>2341.0500000000002</v>
      </c>
    </row>
    <row r="2613" spans="1:4" ht="23.25" x14ac:dyDescent="0.25">
      <c r="A2613" s="45">
        <v>18014016</v>
      </c>
      <c r="B2613" s="55" t="s">
        <v>23612</v>
      </c>
      <c r="C2613" s="56" t="s">
        <v>96</v>
      </c>
      <c r="D2613" s="57">
        <v>16612.25</v>
      </c>
    </row>
    <row r="2614" spans="1:4" x14ac:dyDescent="0.25">
      <c r="A2614" s="45">
        <v>18014022</v>
      </c>
      <c r="B2614" s="55" t="s">
        <v>23613</v>
      </c>
      <c r="C2614" s="56" t="s">
        <v>96</v>
      </c>
      <c r="D2614" s="57">
        <v>2132.0500000000002</v>
      </c>
    </row>
    <row r="2615" spans="1:4" x14ac:dyDescent="0.25">
      <c r="A2615" s="45">
        <v>18014024</v>
      </c>
      <c r="B2615" s="55" t="s">
        <v>23614</v>
      </c>
      <c r="C2615" s="56" t="s">
        <v>96</v>
      </c>
      <c r="D2615" s="57">
        <v>3056.83</v>
      </c>
    </row>
    <row r="2616" spans="1:4" x14ac:dyDescent="0.25">
      <c r="A2616" s="45">
        <v>18014030</v>
      </c>
      <c r="B2616" s="55" t="s">
        <v>23615</v>
      </c>
      <c r="C2616" s="56" t="s">
        <v>19</v>
      </c>
      <c r="D2616" s="57">
        <v>94.85</v>
      </c>
    </row>
    <row r="2617" spans="1:4" ht="23.25" x14ac:dyDescent="0.25">
      <c r="A2617" s="45">
        <v>18014041</v>
      </c>
      <c r="B2617" s="55" t="s">
        <v>23616</v>
      </c>
      <c r="C2617" s="56" t="s">
        <v>96</v>
      </c>
      <c r="D2617" s="57">
        <v>8664.4</v>
      </c>
    </row>
    <row r="2618" spans="1:4" ht="23.25" x14ac:dyDescent="0.25">
      <c r="A2618" s="45">
        <v>18014042</v>
      </c>
      <c r="B2618" s="55" t="s">
        <v>23617</v>
      </c>
      <c r="C2618" s="56" t="s">
        <v>96</v>
      </c>
      <c r="D2618" s="57">
        <v>7769.67</v>
      </c>
    </row>
    <row r="2619" spans="1:4" ht="23.25" x14ac:dyDescent="0.25">
      <c r="A2619" s="45">
        <v>18014043</v>
      </c>
      <c r="B2619" s="55" t="s">
        <v>23618</v>
      </c>
      <c r="C2619" s="56" t="s">
        <v>96</v>
      </c>
      <c r="D2619" s="57">
        <v>6389.62</v>
      </c>
    </row>
    <row r="2620" spans="1:4" ht="23.25" x14ac:dyDescent="0.25">
      <c r="A2620" s="45">
        <v>18014044</v>
      </c>
      <c r="B2620" s="55" t="s">
        <v>23619</v>
      </c>
      <c r="C2620" s="56" t="s">
        <v>96</v>
      </c>
      <c r="D2620" s="57">
        <v>4154.7</v>
      </c>
    </row>
    <row r="2621" spans="1:4" ht="23.25" x14ac:dyDescent="0.25">
      <c r="A2621" s="45">
        <v>18014045</v>
      </c>
      <c r="B2621" s="55" t="s">
        <v>23620</v>
      </c>
      <c r="C2621" s="56" t="s">
        <v>96</v>
      </c>
      <c r="D2621" s="57">
        <v>2601.71</v>
      </c>
    </row>
    <row r="2622" spans="1:4" x14ac:dyDescent="0.25">
      <c r="A2622" s="45">
        <v>18014046</v>
      </c>
      <c r="B2622" s="55" t="s">
        <v>23621</v>
      </c>
      <c r="C2622" s="56" t="s">
        <v>96</v>
      </c>
      <c r="D2622" s="57">
        <v>1412.49</v>
      </c>
    </row>
    <row r="2623" spans="1:4" x14ac:dyDescent="0.25">
      <c r="A2623" s="45">
        <v>18014047</v>
      </c>
      <c r="B2623" s="55" t="s">
        <v>23622</v>
      </c>
      <c r="C2623" s="56" t="s">
        <v>96</v>
      </c>
      <c r="D2623" s="57">
        <v>1726.1</v>
      </c>
    </row>
    <row r="2624" spans="1:4" x14ac:dyDescent="0.25">
      <c r="A2624" s="45">
        <v>18014048</v>
      </c>
      <c r="B2624" s="55" t="s">
        <v>23623</v>
      </c>
      <c r="C2624" s="56" t="s">
        <v>96</v>
      </c>
      <c r="D2624" s="57">
        <v>2620.83</v>
      </c>
    </row>
    <row r="2625" spans="1:4" x14ac:dyDescent="0.25">
      <c r="A2625" s="45">
        <v>18014049</v>
      </c>
      <c r="B2625" s="55" t="s">
        <v>23624</v>
      </c>
      <c r="C2625" s="56" t="s">
        <v>96</v>
      </c>
      <c r="D2625" s="57">
        <v>1681.36</v>
      </c>
    </row>
    <row r="2626" spans="1:4" x14ac:dyDescent="0.25">
      <c r="A2626" s="45">
        <v>18015000</v>
      </c>
      <c r="B2626" s="55" t="s">
        <v>23625</v>
      </c>
      <c r="C2626" s="56" t="s">
        <v>21105</v>
      </c>
      <c r="D2626" s="57" t="s">
        <v>21105</v>
      </c>
    </row>
    <row r="2627" spans="1:4" x14ac:dyDescent="0.25">
      <c r="A2627" s="45">
        <v>18015001</v>
      </c>
      <c r="B2627" s="55" t="s">
        <v>23626</v>
      </c>
      <c r="C2627" s="56" t="s">
        <v>96</v>
      </c>
      <c r="D2627" s="57">
        <v>1356.73</v>
      </c>
    </row>
    <row r="2628" spans="1:4" x14ac:dyDescent="0.25">
      <c r="A2628" s="45">
        <v>18015002</v>
      </c>
      <c r="B2628" s="55" t="s">
        <v>23627</v>
      </c>
      <c r="C2628" s="56" t="s">
        <v>96</v>
      </c>
      <c r="D2628" s="57">
        <v>1587.94</v>
      </c>
    </row>
    <row r="2629" spans="1:4" x14ac:dyDescent="0.25">
      <c r="A2629" s="45">
        <v>18015003</v>
      </c>
      <c r="B2629" s="55" t="s">
        <v>23628</v>
      </c>
      <c r="C2629" s="56" t="s">
        <v>96</v>
      </c>
      <c r="D2629" s="57">
        <v>1393.97</v>
      </c>
    </row>
    <row r="2630" spans="1:4" x14ac:dyDescent="0.25">
      <c r="A2630" s="45">
        <v>18015010</v>
      </c>
      <c r="B2630" s="55" t="s">
        <v>23629</v>
      </c>
      <c r="C2630" s="56" t="s">
        <v>96</v>
      </c>
      <c r="D2630" s="57">
        <v>366.56</v>
      </c>
    </row>
    <row r="2631" spans="1:4" x14ac:dyDescent="0.25">
      <c r="A2631" s="45">
        <v>18015013</v>
      </c>
      <c r="B2631" s="55" t="s">
        <v>23630</v>
      </c>
      <c r="C2631" s="56" t="s">
        <v>96</v>
      </c>
      <c r="D2631" s="57">
        <v>180.29</v>
      </c>
    </row>
    <row r="2632" spans="1:4" x14ac:dyDescent="0.25">
      <c r="A2632" s="45">
        <v>18015014</v>
      </c>
      <c r="B2632" s="55" t="s">
        <v>23631</v>
      </c>
      <c r="C2632" s="56" t="s">
        <v>96</v>
      </c>
      <c r="D2632" s="57">
        <v>1168.3499999999999</v>
      </c>
    </row>
    <row r="2633" spans="1:4" x14ac:dyDescent="0.25">
      <c r="A2633" s="45">
        <v>18015050</v>
      </c>
      <c r="B2633" s="55" t="s">
        <v>23632</v>
      </c>
      <c r="C2633" s="56" t="s">
        <v>15</v>
      </c>
      <c r="D2633" s="57">
        <v>261.5</v>
      </c>
    </row>
    <row r="2634" spans="1:4" x14ac:dyDescent="0.25">
      <c r="A2634" s="45">
        <v>18015051</v>
      </c>
      <c r="B2634" s="55" t="s">
        <v>23633</v>
      </c>
      <c r="C2634" s="56" t="s">
        <v>15</v>
      </c>
      <c r="D2634" s="57">
        <v>237.45</v>
      </c>
    </row>
    <row r="2635" spans="1:4" x14ac:dyDescent="0.25">
      <c r="A2635" s="45">
        <v>18016001</v>
      </c>
      <c r="B2635" s="55" t="s">
        <v>23634</v>
      </c>
      <c r="C2635" s="56" t="s">
        <v>96</v>
      </c>
      <c r="D2635" s="57">
        <v>2253.69</v>
      </c>
    </row>
    <row r="2636" spans="1:4" x14ac:dyDescent="0.25">
      <c r="A2636" s="45">
        <v>18016002</v>
      </c>
      <c r="B2636" s="55" t="s">
        <v>23635</v>
      </c>
      <c r="C2636" s="56" t="s">
        <v>96</v>
      </c>
      <c r="D2636" s="57">
        <v>1891.51</v>
      </c>
    </row>
    <row r="2637" spans="1:4" x14ac:dyDescent="0.25">
      <c r="A2637" s="45">
        <v>18016003</v>
      </c>
      <c r="B2637" s="55" t="s">
        <v>23579</v>
      </c>
      <c r="C2637" s="56" t="s">
        <v>96</v>
      </c>
      <c r="D2637" s="57">
        <v>6556.66</v>
      </c>
    </row>
    <row r="2638" spans="1:4" x14ac:dyDescent="0.25">
      <c r="A2638" s="45">
        <v>18016004</v>
      </c>
      <c r="B2638" s="55" t="s">
        <v>23636</v>
      </c>
      <c r="C2638" s="56" t="s">
        <v>96</v>
      </c>
      <c r="D2638" s="57">
        <v>4012.74</v>
      </c>
    </row>
    <row r="2639" spans="1:4" x14ac:dyDescent="0.25">
      <c r="A2639" s="45">
        <v>18016005</v>
      </c>
      <c r="B2639" s="55" t="s">
        <v>23637</v>
      </c>
      <c r="C2639" s="56" t="s">
        <v>96</v>
      </c>
      <c r="D2639" s="57">
        <v>5758.43</v>
      </c>
    </row>
    <row r="2640" spans="1:4" x14ac:dyDescent="0.25">
      <c r="A2640" s="45">
        <v>18016006</v>
      </c>
      <c r="B2640" s="55" t="s">
        <v>23638</v>
      </c>
      <c r="C2640" s="56" t="s">
        <v>96</v>
      </c>
      <c r="D2640" s="57">
        <v>2623.33</v>
      </c>
    </row>
    <row r="2641" spans="1:4" x14ac:dyDescent="0.25">
      <c r="A2641" s="45">
        <v>18016007</v>
      </c>
      <c r="B2641" s="55" t="s">
        <v>23639</v>
      </c>
      <c r="C2641" s="56" t="s">
        <v>96</v>
      </c>
      <c r="D2641" s="57">
        <v>3713.91</v>
      </c>
    </row>
    <row r="2642" spans="1:4" x14ac:dyDescent="0.25">
      <c r="A2642" s="45">
        <v>18016008</v>
      </c>
      <c r="B2642" s="55" t="s">
        <v>23640</v>
      </c>
      <c r="C2642" s="56" t="s">
        <v>96</v>
      </c>
      <c r="D2642" s="57">
        <v>2156.89</v>
      </c>
    </row>
    <row r="2643" spans="1:4" x14ac:dyDescent="0.25">
      <c r="A2643" s="45">
        <v>18016009</v>
      </c>
      <c r="B2643" s="55" t="s">
        <v>23641</v>
      </c>
      <c r="C2643" s="56" t="s">
        <v>96</v>
      </c>
      <c r="D2643" s="57">
        <v>3812.81</v>
      </c>
    </row>
    <row r="2644" spans="1:4" x14ac:dyDescent="0.25">
      <c r="A2644" s="45">
        <v>18016010</v>
      </c>
      <c r="B2644" s="55" t="s">
        <v>23642</v>
      </c>
      <c r="C2644" s="56" t="s">
        <v>96</v>
      </c>
      <c r="D2644" s="57">
        <v>5354.36</v>
      </c>
    </row>
    <row r="2645" spans="1:4" x14ac:dyDescent="0.25">
      <c r="A2645" s="45">
        <v>18016011</v>
      </c>
      <c r="B2645" s="55" t="s">
        <v>23643</v>
      </c>
      <c r="C2645" s="56" t="s">
        <v>96</v>
      </c>
      <c r="D2645" s="57">
        <v>1362.03</v>
      </c>
    </row>
    <row r="2646" spans="1:4" x14ac:dyDescent="0.25">
      <c r="A2646" s="45">
        <v>18016012</v>
      </c>
      <c r="B2646" s="55" t="s">
        <v>23644</v>
      </c>
      <c r="C2646" s="56" t="s">
        <v>96</v>
      </c>
      <c r="D2646" s="57">
        <v>1902.63</v>
      </c>
    </row>
    <row r="2647" spans="1:4" x14ac:dyDescent="0.25">
      <c r="A2647" s="45">
        <v>18016013</v>
      </c>
      <c r="B2647" s="55" t="s">
        <v>23645</v>
      </c>
      <c r="C2647" s="56" t="s">
        <v>96</v>
      </c>
      <c r="D2647" s="57">
        <v>4918.28</v>
      </c>
    </row>
    <row r="2648" spans="1:4" x14ac:dyDescent="0.25">
      <c r="A2648" s="45">
        <v>18016014</v>
      </c>
      <c r="B2648" s="55" t="s">
        <v>23646</v>
      </c>
      <c r="C2648" s="56" t="s">
        <v>96</v>
      </c>
      <c r="D2648" s="57">
        <v>6835.54</v>
      </c>
    </row>
    <row r="2649" spans="1:4" x14ac:dyDescent="0.25">
      <c r="A2649" s="45">
        <v>18016015</v>
      </c>
      <c r="B2649" s="55" t="s">
        <v>23647</v>
      </c>
      <c r="C2649" s="56" t="s">
        <v>96</v>
      </c>
      <c r="D2649" s="57">
        <v>1958.18</v>
      </c>
    </row>
    <row r="2650" spans="1:4" x14ac:dyDescent="0.25">
      <c r="A2650" s="45">
        <v>18016016</v>
      </c>
      <c r="B2650" s="55" t="s">
        <v>23648</v>
      </c>
      <c r="C2650" s="56" t="s">
        <v>96</v>
      </c>
      <c r="D2650" s="57">
        <v>5426.87</v>
      </c>
    </row>
    <row r="2651" spans="1:4" x14ac:dyDescent="0.25">
      <c r="A2651" s="45">
        <v>18016017</v>
      </c>
      <c r="B2651" s="55" t="s">
        <v>23649</v>
      </c>
      <c r="C2651" s="56" t="s">
        <v>96</v>
      </c>
      <c r="D2651" s="57">
        <v>3644.01</v>
      </c>
    </row>
    <row r="2652" spans="1:4" x14ac:dyDescent="0.25">
      <c r="A2652" s="45">
        <v>18016018</v>
      </c>
      <c r="B2652" s="55" t="s">
        <v>23650</v>
      </c>
      <c r="C2652" s="56" t="s">
        <v>96</v>
      </c>
      <c r="D2652" s="57">
        <v>2927.74</v>
      </c>
    </row>
    <row r="2653" spans="1:4" x14ac:dyDescent="0.25">
      <c r="A2653" s="45">
        <v>18016019</v>
      </c>
      <c r="B2653" s="55" t="s">
        <v>23651</v>
      </c>
      <c r="C2653" s="56" t="s">
        <v>96</v>
      </c>
      <c r="D2653" s="57">
        <v>3576.63</v>
      </c>
    </row>
    <row r="2654" spans="1:4" x14ac:dyDescent="0.25">
      <c r="A2654" s="45">
        <v>18016020</v>
      </c>
      <c r="B2654" s="55" t="s">
        <v>23652</v>
      </c>
      <c r="C2654" s="56" t="s">
        <v>96</v>
      </c>
      <c r="D2654" s="57">
        <v>1317.42</v>
      </c>
    </row>
    <row r="2655" spans="1:4" x14ac:dyDescent="0.25">
      <c r="A2655" s="45">
        <v>18060000</v>
      </c>
      <c r="B2655" s="55" t="s">
        <v>21383</v>
      </c>
      <c r="C2655" s="56" t="s">
        <v>21105</v>
      </c>
      <c r="D2655" s="57" t="s">
        <v>21105</v>
      </c>
    </row>
    <row r="2656" spans="1:4" x14ac:dyDescent="0.25">
      <c r="A2656" s="45">
        <v>18060007</v>
      </c>
      <c r="B2656" s="55" t="s">
        <v>23653</v>
      </c>
      <c r="C2656" s="56" t="s">
        <v>19</v>
      </c>
      <c r="D2656" s="57">
        <v>7.23</v>
      </c>
    </row>
    <row r="2657" spans="1:4" x14ac:dyDescent="0.25">
      <c r="A2657" s="45">
        <v>18070000</v>
      </c>
      <c r="B2657" s="55" t="s">
        <v>21390</v>
      </c>
      <c r="C2657" s="56" t="s">
        <v>21105</v>
      </c>
      <c r="D2657" s="57" t="s">
        <v>21105</v>
      </c>
    </row>
    <row r="2658" spans="1:4" x14ac:dyDescent="0.25">
      <c r="A2658" s="45">
        <v>18070007</v>
      </c>
      <c r="B2658" s="55" t="s">
        <v>23654</v>
      </c>
      <c r="C2658" s="56" t="s">
        <v>19</v>
      </c>
      <c r="D2658" s="57">
        <v>47.8</v>
      </c>
    </row>
    <row r="2659" spans="1:4" x14ac:dyDescent="0.25">
      <c r="A2659" s="45">
        <v>18070040</v>
      </c>
      <c r="B2659" s="55" t="s">
        <v>23655</v>
      </c>
      <c r="C2659" s="56" t="s">
        <v>96</v>
      </c>
      <c r="D2659" s="57">
        <v>1571.91</v>
      </c>
    </row>
    <row r="2660" spans="1:4" x14ac:dyDescent="0.25">
      <c r="A2660" s="45">
        <v>18070041</v>
      </c>
      <c r="B2660" s="55" t="s">
        <v>23656</v>
      </c>
      <c r="C2660" s="56" t="s">
        <v>96</v>
      </c>
      <c r="D2660" s="57">
        <v>10744.55</v>
      </c>
    </row>
    <row r="2661" spans="1:4" x14ac:dyDescent="0.25">
      <c r="A2661" s="45">
        <v>18080000</v>
      </c>
      <c r="B2661" s="55" t="s">
        <v>21432</v>
      </c>
      <c r="C2661" s="56" t="s">
        <v>21105</v>
      </c>
      <c r="D2661" s="57" t="s">
        <v>21105</v>
      </c>
    </row>
    <row r="2662" spans="1:4" x14ac:dyDescent="0.25">
      <c r="A2662" s="45">
        <v>18080001</v>
      </c>
      <c r="B2662" s="55" t="s">
        <v>23657</v>
      </c>
      <c r="C2662" s="56" t="s">
        <v>19</v>
      </c>
      <c r="D2662" s="57">
        <v>12.05</v>
      </c>
    </row>
    <row r="2663" spans="1:4" x14ac:dyDescent="0.25">
      <c r="A2663" s="45">
        <v>18080011</v>
      </c>
      <c r="B2663" s="55" t="s">
        <v>23658</v>
      </c>
      <c r="C2663" s="56" t="s">
        <v>15</v>
      </c>
      <c r="D2663" s="57">
        <v>293.38</v>
      </c>
    </row>
    <row r="2664" spans="1:4" x14ac:dyDescent="0.25">
      <c r="A2664" s="45">
        <v>18080013</v>
      </c>
      <c r="B2664" s="55" t="s">
        <v>23659</v>
      </c>
      <c r="C2664" s="56" t="s">
        <v>18</v>
      </c>
      <c r="D2664" s="57">
        <v>1.21</v>
      </c>
    </row>
    <row r="2665" spans="1:4" x14ac:dyDescent="0.25">
      <c r="A2665" s="45">
        <v>18080015</v>
      </c>
      <c r="B2665" s="55" t="s">
        <v>23660</v>
      </c>
      <c r="C2665" s="56" t="s">
        <v>18</v>
      </c>
      <c r="D2665" s="57">
        <v>8.85</v>
      </c>
    </row>
    <row r="2666" spans="1:4" x14ac:dyDescent="0.25">
      <c r="A2666" s="45">
        <v>18080030</v>
      </c>
      <c r="B2666" s="55" t="s">
        <v>23661</v>
      </c>
      <c r="C2666" s="56" t="s">
        <v>19</v>
      </c>
      <c r="D2666" s="57">
        <v>12.05</v>
      </c>
    </row>
    <row r="2667" spans="1:4" x14ac:dyDescent="0.25">
      <c r="A2667" s="45">
        <v>18080035</v>
      </c>
      <c r="B2667" s="55" t="s">
        <v>23662</v>
      </c>
      <c r="C2667" s="56" t="s">
        <v>15</v>
      </c>
      <c r="D2667" s="57">
        <v>329.54</v>
      </c>
    </row>
    <row r="2668" spans="1:4" x14ac:dyDescent="0.25">
      <c r="A2668" s="58">
        <v>20000000</v>
      </c>
      <c r="B2668" s="59" t="s">
        <v>7494</v>
      </c>
      <c r="C2668" s="60"/>
      <c r="D2668" s="61"/>
    </row>
    <row r="2669" spans="1:4" x14ac:dyDescent="0.25">
      <c r="A2669" s="45">
        <v>20001000</v>
      </c>
      <c r="B2669" s="55" t="s">
        <v>23663</v>
      </c>
      <c r="C2669" s="56" t="s">
        <v>21105</v>
      </c>
      <c r="D2669" s="57" t="s">
        <v>21105</v>
      </c>
    </row>
    <row r="2670" spans="1:4" x14ac:dyDescent="0.25">
      <c r="A2670" s="45">
        <v>20001001</v>
      </c>
      <c r="B2670" s="55" t="s">
        <v>23664</v>
      </c>
      <c r="C2670" s="56" t="s">
        <v>22622</v>
      </c>
      <c r="D2670" s="57">
        <v>3216.79</v>
      </c>
    </row>
    <row r="2671" spans="1:4" x14ac:dyDescent="0.25">
      <c r="A2671" s="45">
        <v>20001002</v>
      </c>
      <c r="B2671" s="55" t="s">
        <v>23665</v>
      </c>
      <c r="C2671" s="56" t="s">
        <v>9</v>
      </c>
      <c r="D2671" s="57">
        <v>2.4900000000000002</v>
      </c>
    </row>
    <row r="2672" spans="1:4" x14ac:dyDescent="0.25">
      <c r="A2672" s="45">
        <v>20001013</v>
      </c>
      <c r="B2672" s="55" t="s">
        <v>23666</v>
      </c>
      <c r="C2672" s="56" t="s">
        <v>22622</v>
      </c>
      <c r="D2672" s="57">
        <v>6146.01</v>
      </c>
    </row>
    <row r="2673" spans="1:4" x14ac:dyDescent="0.25">
      <c r="A2673" s="45">
        <v>20001014</v>
      </c>
      <c r="B2673" s="55" t="s">
        <v>23667</v>
      </c>
      <c r="C2673" s="56" t="s">
        <v>19</v>
      </c>
      <c r="D2673" s="57">
        <v>0.52</v>
      </c>
    </row>
    <row r="2674" spans="1:4" x14ac:dyDescent="0.25">
      <c r="A2674" s="45">
        <v>20001021</v>
      </c>
      <c r="B2674" s="55" t="s">
        <v>23668</v>
      </c>
      <c r="C2674" s="56" t="s">
        <v>23669</v>
      </c>
      <c r="D2674" s="57">
        <v>20</v>
      </c>
    </row>
    <row r="2675" spans="1:4" ht="23.25" x14ac:dyDescent="0.25">
      <c r="A2675" s="45">
        <v>20001022</v>
      </c>
      <c r="B2675" s="55" t="s">
        <v>23670</v>
      </c>
      <c r="C2675" s="56" t="s">
        <v>23669</v>
      </c>
      <c r="D2675" s="57">
        <v>50</v>
      </c>
    </row>
    <row r="2676" spans="1:4" x14ac:dyDescent="0.25">
      <c r="A2676" s="45">
        <v>20001023</v>
      </c>
      <c r="B2676" s="55" t="s">
        <v>23671</v>
      </c>
      <c r="C2676" s="56" t="s">
        <v>23669</v>
      </c>
      <c r="D2676" s="57">
        <v>100</v>
      </c>
    </row>
    <row r="2677" spans="1:4" x14ac:dyDescent="0.25">
      <c r="A2677" s="45">
        <v>20001024</v>
      </c>
      <c r="B2677" s="55" t="s">
        <v>23672</v>
      </c>
      <c r="C2677" s="56" t="s">
        <v>23669</v>
      </c>
      <c r="D2677" s="57">
        <v>30</v>
      </c>
    </row>
    <row r="2678" spans="1:4" ht="23.25" x14ac:dyDescent="0.25">
      <c r="A2678" s="45">
        <v>20001031</v>
      </c>
      <c r="B2678" s="55" t="s">
        <v>23673</v>
      </c>
      <c r="C2678" s="56" t="s">
        <v>23669</v>
      </c>
      <c r="D2678" s="57">
        <v>10</v>
      </c>
    </row>
    <row r="2679" spans="1:4" ht="23.25" x14ac:dyDescent="0.25">
      <c r="A2679" s="45">
        <v>20001032</v>
      </c>
      <c r="B2679" s="55" t="s">
        <v>23674</v>
      </c>
      <c r="C2679" s="56" t="s">
        <v>23669</v>
      </c>
      <c r="D2679" s="57">
        <v>50</v>
      </c>
    </row>
    <row r="2680" spans="1:4" x14ac:dyDescent="0.25">
      <c r="A2680" s="45">
        <v>20001033</v>
      </c>
      <c r="B2680" s="55" t="s">
        <v>23675</v>
      </c>
      <c r="C2680" s="56" t="s">
        <v>23669</v>
      </c>
      <c r="D2680" s="57">
        <v>10</v>
      </c>
    </row>
    <row r="2681" spans="1:4" x14ac:dyDescent="0.25">
      <c r="A2681" s="45">
        <v>20002000</v>
      </c>
      <c r="B2681" s="55" t="s">
        <v>23676</v>
      </c>
      <c r="C2681" s="56" t="s">
        <v>21105</v>
      </c>
      <c r="D2681" s="57" t="s">
        <v>21105</v>
      </c>
    </row>
    <row r="2682" spans="1:4" x14ac:dyDescent="0.25">
      <c r="A2682" s="45">
        <v>20002001</v>
      </c>
      <c r="B2682" s="55" t="s">
        <v>23677</v>
      </c>
      <c r="C2682" s="56" t="s">
        <v>9</v>
      </c>
      <c r="D2682" s="57">
        <v>93.59</v>
      </c>
    </row>
    <row r="2683" spans="1:4" ht="23.25" x14ac:dyDescent="0.25">
      <c r="A2683" s="45">
        <v>20002002</v>
      </c>
      <c r="B2683" s="55" t="s">
        <v>23678</v>
      </c>
      <c r="C2683" s="56" t="s">
        <v>96</v>
      </c>
      <c r="D2683" s="57">
        <v>713.03</v>
      </c>
    </row>
    <row r="2684" spans="1:4" ht="23.25" x14ac:dyDescent="0.25">
      <c r="A2684" s="45">
        <v>20002003</v>
      </c>
      <c r="B2684" s="55" t="s">
        <v>23679</v>
      </c>
      <c r="C2684" s="56" t="s">
        <v>96</v>
      </c>
      <c r="D2684" s="57">
        <v>98.09</v>
      </c>
    </row>
    <row r="2685" spans="1:4" ht="23.25" x14ac:dyDescent="0.25">
      <c r="A2685" s="45">
        <v>20002004</v>
      </c>
      <c r="B2685" s="55" t="s">
        <v>23680</v>
      </c>
      <c r="C2685" s="56" t="s">
        <v>96</v>
      </c>
      <c r="D2685" s="57">
        <v>196.17</v>
      </c>
    </row>
    <row r="2686" spans="1:4" ht="23.25" x14ac:dyDescent="0.25">
      <c r="A2686" s="45">
        <v>20002005</v>
      </c>
      <c r="B2686" s="55" t="s">
        <v>23681</v>
      </c>
      <c r="C2686" s="56" t="s">
        <v>96</v>
      </c>
      <c r="D2686" s="57">
        <v>294.26</v>
      </c>
    </row>
    <row r="2687" spans="1:4" ht="23.25" x14ac:dyDescent="0.25">
      <c r="A2687" s="45">
        <v>20002006</v>
      </c>
      <c r="B2687" s="55" t="s">
        <v>23682</v>
      </c>
      <c r="C2687" s="56" t="s">
        <v>96</v>
      </c>
      <c r="D2687" s="57">
        <v>98.09</v>
      </c>
    </row>
    <row r="2688" spans="1:4" ht="23.25" x14ac:dyDescent="0.25">
      <c r="A2688" s="45">
        <v>20002007</v>
      </c>
      <c r="B2688" s="55" t="s">
        <v>23683</v>
      </c>
      <c r="C2688" s="56" t="s">
        <v>96</v>
      </c>
      <c r="D2688" s="57">
        <v>172.07</v>
      </c>
    </row>
    <row r="2689" spans="1:4" ht="23.25" x14ac:dyDescent="0.25">
      <c r="A2689" s="45">
        <v>20002008</v>
      </c>
      <c r="B2689" s="55" t="s">
        <v>23684</v>
      </c>
      <c r="C2689" s="56" t="s">
        <v>96</v>
      </c>
      <c r="D2689" s="57">
        <v>220.83</v>
      </c>
    </row>
    <row r="2690" spans="1:4" ht="23.25" x14ac:dyDescent="0.25">
      <c r="A2690" s="45">
        <v>20002009</v>
      </c>
      <c r="B2690" s="55" t="s">
        <v>23685</v>
      </c>
      <c r="C2690" s="56" t="s">
        <v>9</v>
      </c>
      <c r="D2690" s="57">
        <v>140.11000000000001</v>
      </c>
    </row>
    <row r="2691" spans="1:4" x14ac:dyDescent="0.25">
      <c r="A2691" s="45">
        <v>20003000</v>
      </c>
      <c r="B2691" s="55" t="s">
        <v>23686</v>
      </c>
      <c r="C2691" s="56" t="s">
        <v>21105</v>
      </c>
      <c r="D2691" s="57" t="s">
        <v>21105</v>
      </c>
    </row>
    <row r="2692" spans="1:4" x14ac:dyDescent="0.25">
      <c r="A2692" s="45">
        <v>20003001</v>
      </c>
      <c r="B2692" s="55" t="s">
        <v>23687</v>
      </c>
      <c r="C2692" s="56" t="s">
        <v>8</v>
      </c>
      <c r="D2692" s="57">
        <v>472.74</v>
      </c>
    </row>
    <row r="2693" spans="1:4" x14ac:dyDescent="0.25">
      <c r="A2693" s="45">
        <v>20003002</v>
      </c>
      <c r="B2693" s="55" t="s">
        <v>23688</v>
      </c>
      <c r="C2693" s="56" t="s">
        <v>8</v>
      </c>
      <c r="D2693" s="57">
        <v>291.94</v>
      </c>
    </row>
    <row r="2694" spans="1:4" x14ac:dyDescent="0.25">
      <c r="A2694" s="45">
        <v>20003003</v>
      </c>
      <c r="B2694" s="55" t="s">
        <v>23689</v>
      </c>
      <c r="C2694" s="56" t="s">
        <v>8</v>
      </c>
      <c r="D2694" s="57">
        <v>132.61000000000001</v>
      </c>
    </row>
    <row r="2695" spans="1:4" x14ac:dyDescent="0.25">
      <c r="A2695" s="45">
        <v>20003004</v>
      </c>
      <c r="B2695" s="55" t="s">
        <v>23690</v>
      </c>
      <c r="C2695" s="56" t="s">
        <v>8</v>
      </c>
      <c r="D2695" s="57">
        <v>178.73</v>
      </c>
    </row>
    <row r="2696" spans="1:4" x14ac:dyDescent="0.25">
      <c r="A2696" s="45">
        <v>20003005</v>
      </c>
      <c r="B2696" s="55" t="s">
        <v>23691</v>
      </c>
      <c r="C2696" s="56" t="s">
        <v>8</v>
      </c>
      <c r="D2696" s="57">
        <v>145.26</v>
      </c>
    </row>
    <row r="2697" spans="1:4" x14ac:dyDescent="0.25">
      <c r="A2697" s="45">
        <v>20003006</v>
      </c>
      <c r="B2697" s="55" t="s">
        <v>23692</v>
      </c>
      <c r="C2697" s="56" t="s">
        <v>8</v>
      </c>
      <c r="D2697" s="57">
        <v>63.75</v>
      </c>
    </row>
    <row r="2698" spans="1:4" x14ac:dyDescent="0.25">
      <c r="A2698" s="45">
        <v>20003007</v>
      </c>
      <c r="B2698" s="55" t="s">
        <v>23693</v>
      </c>
      <c r="C2698" s="56" t="s">
        <v>8</v>
      </c>
      <c r="D2698" s="57">
        <v>472.74</v>
      </c>
    </row>
    <row r="2699" spans="1:4" x14ac:dyDescent="0.25">
      <c r="A2699" s="45">
        <v>20003008</v>
      </c>
      <c r="B2699" s="55" t="s">
        <v>23694</v>
      </c>
      <c r="C2699" s="56" t="s">
        <v>8</v>
      </c>
      <c r="D2699" s="57">
        <v>472.74</v>
      </c>
    </row>
    <row r="2700" spans="1:4" x14ac:dyDescent="0.25">
      <c r="A2700" s="45">
        <v>20003009</v>
      </c>
      <c r="B2700" s="55" t="s">
        <v>23695</v>
      </c>
      <c r="C2700" s="56" t="s">
        <v>8</v>
      </c>
      <c r="D2700" s="57">
        <v>63.75</v>
      </c>
    </row>
    <row r="2701" spans="1:4" ht="23.25" x14ac:dyDescent="0.25">
      <c r="A2701" s="45">
        <v>20003021</v>
      </c>
      <c r="B2701" s="55" t="s">
        <v>23696</v>
      </c>
      <c r="C2701" s="56" t="s">
        <v>96</v>
      </c>
      <c r="D2701" s="57">
        <v>1757.1</v>
      </c>
    </row>
    <row r="2702" spans="1:4" x14ac:dyDescent="0.25">
      <c r="A2702" s="45">
        <v>20003024</v>
      </c>
      <c r="B2702" s="55" t="s">
        <v>23697</v>
      </c>
      <c r="C2702" s="56" t="s">
        <v>8</v>
      </c>
      <c r="D2702" s="57">
        <v>49.96</v>
      </c>
    </row>
    <row r="2703" spans="1:4" x14ac:dyDescent="0.25">
      <c r="A2703" s="45">
        <v>20003050</v>
      </c>
      <c r="B2703" s="55" t="s">
        <v>23698</v>
      </c>
      <c r="C2703" s="56" t="s">
        <v>96</v>
      </c>
      <c r="D2703" s="57">
        <v>11.09</v>
      </c>
    </row>
    <row r="2704" spans="1:4" x14ac:dyDescent="0.25">
      <c r="A2704" s="45">
        <v>20003051</v>
      </c>
      <c r="B2704" s="55" t="s">
        <v>23699</v>
      </c>
      <c r="C2704" s="56" t="s">
        <v>96</v>
      </c>
      <c r="D2704" s="57">
        <v>13.49</v>
      </c>
    </row>
    <row r="2705" spans="1:4" x14ac:dyDescent="0.25">
      <c r="A2705" s="45">
        <v>20003052</v>
      </c>
      <c r="B2705" s="55" t="s">
        <v>23700</v>
      </c>
      <c r="C2705" s="56" t="s">
        <v>96</v>
      </c>
      <c r="D2705" s="57">
        <v>14.72</v>
      </c>
    </row>
    <row r="2706" spans="1:4" x14ac:dyDescent="0.25">
      <c r="A2706" s="45">
        <v>20003053</v>
      </c>
      <c r="B2706" s="55" t="s">
        <v>23701</v>
      </c>
      <c r="C2706" s="56" t="s">
        <v>96</v>
      </c>
      <c r="D2706" s="57">
        <v>19.690000000000001</v>
      </c>
    </row>
    <row r="2707" spans="1:4" x14ac:dyDescent="0.25">
      <c r="A2707" s="45">
        <v>20003054</v>
      </c>
      <c r="B2707" s="55" t="s">
        <v>23702</v>
      </c>
      <c r="C2707" s="56" t="s">
        <v>96</v>
      </c>
      <c r="D2707" s="57">
        <v>1.51</v>
      </c>
    </row>
    <row r="2708" spans="1:4" x14ac:dyDescent="0.25">
      <c r="A2708" s="45">
        <v>20003055</v>
      </c>
      <c r="B2708" s="55" t="s">
        <v>23703</v>
      </c>
      <c r="C2708" s="56" t="s">
        <v>96</v>
      </c>
      <c r="D2708" s="57">
        <v>2.4700000000000002</v>
      </c>
    </row>
    <row r="2709" spans="1:4" x14ac:dyDescent="0.25">
      <c r="A2709" s="45">
        <v>20003056</v>
      </c>
      <c r="B2709" s="55" t="s">
        <v>23704</v>
      </c>
      <c r="C2709" s="56" t="s">
        <v>96</v>
      </c>
      <c r="D2709" s="57">
        <v>1.34</v>
      </c>
    </row>
    <row r="2710" spans="1:4" x14ac:dyDescent="0.25">
      <c r="A2710" s="45">
        <v>20003057</v>
      </c>
      <c r="B2710" s="55" t="s">
        <v>23705</v>
      </c>
      <c r="C2710" s="56" t="s">
        <v>96</v>
      </c>
      <c r="D2710" s="57">
        <v>5.42</v>
      </c>
    </row>
    <row r="2711" spans="1:4" x14ac:dyDescent="0.25">
      <c r="A2711" s="45">
        <v>20003058</v>
      </c>
      <c r="B2711" s="55" t="s">
        <v>23706</v>
      </c>
      <c r="C2711" s="56" t="s">
        <v>19</v>
      </c>
      <c r="D2711" s="57">
        <v>15.55</v>
      </c>
    </row>
    <row r="2712" spans="1:4" x14ac:dyDescent="0.25">
      <c r="A2712" s="45">
        <v>20003059</v>
      </c>
      <c r="B2712" s="55" t="s">
        <v>23707</v>
      </c>
      <c r="C2712" s="56" t="s">
        <v>8</v>
      </c>
      <c r="D2712" s="57">
        <v>175.1</v>
      </c>
    </row>
    <row r="2713" spans="1:4" x14ac:dyDescent="0.25">
      <c r="A2713" s="45">
        <v>20003060</v>
      </c>
      <c r="B2713" s="55" t="s">
        <v>23708</v>
      </c>
      <c r="C2713" s="56" t="s">
        <v>96</v>
      </c>
      <c r="D2713" s="57">
        <v>4731.47</v>
      </c>
    </row>
    <row r="2714" spans="1:4" x14ac:dyDescent="0.25">
      <c r="A2714" s="45">
        <v>20003061</v>
      </c>
      <c r="B2714" s="55" t="s">
        <v>23709</v>
      </c>
      <c r="C2714" s="56" t="s">
        <v>96</v>
      </c>
      <c r="D2714" s="57">
        <v>3609.1</v>
      </c>
    </row>
    <row r="2715" spans="1:4" x14ac:dyDescent="0.25">
      <c r="A2715" s="45">
        <v>20003070</v>
      </c>
      <c r="B2715" s="55" t="s">
        <v>23710</v>
      </c>
      <c r="C2715" s="56" t="s">
        <v>96</v>
      </c>
      <c r="D2715" s="57">
        <v>3755.49</v>
      </c>
    </row>
    <row r="2716" spans="1:4" ht="23.25" x14ac:dyDescent="0.25">
      <c r="A2716" s="45">
        <v>20003071</v>
      </c>
      <c r="B2716" s="55" t="s">
        <v>23711</v>
      </c>
      <c r="C2716" s="56" t="s">
        <v>19</v>
      </c>
      <c r="D2716" s="57">
        <v>6.38</v>
      </c>
    </row>
    <row r="2717" spans="1:4" ht="23.25" x14ac:dyDescent="0.25">
      <c r="A2717" s="45">
        <v>20003072</v>
      </c>
      <c r="B2717" s="55" t="s">
        <v>23712</v>
      </c>
      <c r="C2717" s="56" t="s">
        <v>19</v>
      </c>
      <c r="D2717" s="57">
        <v>5.63</v>
      </c>
    </row>
    <row r="2718" spans="1:4" x14ac:dyDescent="0.25">
      <c r="A2718" s="45">
        <v>20003073</v>
      </c>
      <c r="B2718" s="55" t="s">
        <v>23713</v>
      </c>
      <c r="C2718" s="56" t="s">
        <v>19</v>
      </c>
      <c r="D2718" s="57">
        <v>3.38</v>
      </c>
    </row>
    <row r="2719" spans="1:4" x14ac:dyDescent="0.25">
      <c r="A2719" s="45">
        <v>20003074</v>
      </c>
      <c r="B2719" s="55" t="s">
        <v>23714</v>
      </c>
      <c r="C2719" s="56" t="s">
        <v>22622</v>
      </c>
      <c r="D2719" s="57">
        <v>2190.77</v>
      </c>
    </row>
    <row r="2720" spans="1:4" ht="23.25" x14ac:dyDescent="0.25">
      <c r="A2720" s="45">
        <v>20003075</v>
      </c>
      <c r="B2720" s="55" t="s">
        <v>23715</v>
      </c>
      <c r="C2720" s="56" t="s">
        <v>19</v>
      </c>
      <c r="D2720" s="57">
        <v>3.72</v>
      </c>
    </row>
    <row r="2721" spans="1:4" ht="23.25" x14ac:dyDescent="0.25">
      <c r="A2721" s="45">
        <v>20003076</v>
      </c>
      <c r="B2721" s="55" t="s">
        <v>23716</v>
      </c>
      <c r="C2721" s="56" t="s">
        <v>19</v>
      </c>
      <c r="D2721" s="57">
        <v>3.29</v>
      </c>
    </row>
    <row r="2722" spans="1:4" ht="23.25" x14ac:dyDescent="0.25">
      <c r="A2722" s="45">
        <v>20003077</v>
      </c>
      <c r="B2722" s="55" t="s">
        <v>23717</v>
      </c>
      <c r="C2722" s="56" t="s">
        <v>19</v>
      </c>
      <c r="D2722" s="57">
        <v>1.97</v>
      </c>
    </row>
    <row r="2723" spans="1:4" x14ac:dyDescent="0.25">
      <c r="A2723" s="45">
        <v>20003078</v>
      </c>
      <c r="B2723" s="55" t="s">
        <v>23718</v>
      </c>
      <c r="C2723" s="56" t="s">
        <v>96</v>
      </c>
      <c r="D2723" s="57">
        <v>1660.35</v>
      </c>
    </row>
    <row r="2724" spans="1:4" ht="23.25" x14ac:dyDescent="0.25">
      <c r="A2724" s="45">
        <v>20003079</v>
      </c>
      <c r="B2724" s="55" t="s">
        <v>23719</v>
      </c>
      <c r="C2724" s="56" t="s">
        <v>19</v>
      </c>
      <c r="D2724" s="57">
        <v>2.82</v>
      </c>
    </row>
    <row r="2725" spans="1:4" ht="23.25" x14ac:dyDescent="0.25">
      <c r="A2725" s="45">
        <v>20003080</v>
      </c>
      <c r="B2725" s="55" t="s">
        <v>23720</v>
      </c>
      <c r="C2725" s="56" t="s">
        <v>19</v>
      </c>
      <c r="D2725" s="57">
        <v>2.4900000000000002</v>
      </c>
    </row>
    <row r="2726" spans="1:4" ht="23.25" x14ac:dyDescent="0.25">
      <c r="A2726" s="45">
        <v>20003081</v>
      </c>
      <c r="B2726" s="55" t="s">
        <v>23721</v>
      </c>
      <c r="C2726" s="56" t="s">
        <v>19</v>
      </c>
      <c r="D2726" s="57">
        <v>1.49</v>
      </c>
    </row>
    <row r="2727" spans="1:4" x14ac:dyDescent="0.25">
      <c r="A2727" s="45">
        <v>20004041</v>
      </c>
      <c r="B2727" s="55" t="s">
        <v>23722</v>
      </c>
      <c r="C2727" s="56" t="s">
        <v>22622</v>
      </c>
      <c r="D2727" s="57">
        <v>4153.3500000000004</v>
      </c>
    </row>
    <row r="2728" spans="1:4" ht="23.25" x14ac:dyDescent="0.25">
      <c r="A2728" s="45">
        <v>20004042</v>
      </c>
      <c r="B2728" s="55" t="s">
        <v>23723</v>
      </c>
      <c r="C2728" s="56" t="s">
        <v>96</v>
      </c>
      <c r="D2728" s="57">
        <v>114.25</v>
      </c>
    </row>
    <row r="2729" spans="1:4" x14ac:dyDescent="0.25">
      <c r="A2729" s="45">
        <v>20005030</v>
      </c>
      <c r="B2729" s="55" t="s">
        <v>23724</v>
      </c>
      <c r="C2729" s="56" t="s">
        <v>22622</v>
      </c>
      <c r="D2729" s="57">
        <v>4727.3500000000004</v>
      </c>
    </row>
    <row r="2730" spans="1:4" x14ac:dyDescent="0.25">
      <c r="A2730" s="45">
        <v>20005031</v>
      </c>
      <c r="B2730" s="55" t="s">
        <v>23725</v>
      </c>
      <c r="C2730" s="56" t="s">
        <v>22622</v>
      </c>
      <c r="D2730" s="57">
        <v>7563.76</v>
      </c>
    </row>
    <row r="2731" spans="1:4" x14ac:dyDescent="0.25">
      <c r="A2731" s="45">
        <v>20005032</v>
      </c>
      <c r="B2731" s="55" t="s">
        <v>23726</v>
      </c>
      <c r="C2731" s="56" t="s">
        <v>22622</v>
      </c>
      <c r="D2731" s="57">
        <v>13236.58</v>
      </c>
    </row>
    <row r="2732" spans="1:4" ht="34.5" x14ac:dyDescent="0.25">
      <c r="A2732" s="45">
        <v>20005033</v>
      </c>
      <c r="B2732" s="55" t="s">
        <v>23727</v>
      </c>
      <c r="C2732" s="56" t="s">
        <v>22622</v>
      </c>
      <c r="D2732" s="57">
        <v>6962.73</v>
      </c>
    </row>
    <row r="2733" spans="1:4" ht="34.5" x14ac:dyDescent="0.25">
      <c r="A2733" s="45">
        <v>20005034</v>
      </c>
      <c r="B2733" s="55" t="s">
        <v>23728</v>
      </c>
      <c r="C2733" s="56" t="s">
        <v>22622</v>
      </c>
      <c r="D2733" s="57">
        <v>9025.89</v>
      </c>
    </row>
    <row r="2734" spans="1:4" ht="34.5" x14ac:dyDescent="0.25">
      <c r="A2734" s="45">
        <v>20005035</v>
      </c>
      <c r="B2734" s="55" t="s">
        <v>23729</v>
      </c>
      <c r="C2734" s="56" t="s">
        <v>22622</v>
      </c>
      <c r="D2734" s="57">
        <v>12238.82</v>
      </c>
    </row>
    <row r="2735" spans="1:4" ht="23.25" x14ac:dyDescent="0.25">
      <c r="A2735" s="45">
        <v>20005036</v>
      </c>
      <c r="B2735" s="55" t="s">
        <v>23730</v>
      </c>
      <c r="C2735" s="56" t="s">
        <v>22622</v>
      </c>
      <c r="D2735" s="57">
        <v>3632.05</v>
      </c>
    </row>
    <row r="2736" spans="1:4" ht="23.25" x14ac:dyDescent="0.25">
      <c r="A2736" s="45">
        <v>20005037</v>
      </c>
      <c r="B2736" s="55" t="s">
        <v>23731</v>
      </c>
      <c r="C2736" s="56" t="s">
        <v>22622</v>
      </c>
      <c r="D2736" s="57">
        <v>5448.07</v>
      </c>
    </row>
    <row r="2737" spans="1:4" ht="23.25" x14ac:dyDescent="0.25">
      <c r="A2737" s="45">
        <v>20005038</v>
      </c>
      <c r="B2737" s="55" t="s">
        <v>23732</v>
      </c>
      <c r="C2737" s="56" t="s">
        <v>22622</v>
      </c>
      <c r="D2737" s="57">
        <v>8172.1</v>
      </c>
    </row>
    <row r="2738" spans="1:4" x14ac:dyDescent="0.25">
      <c r="A2738" s="45">
        <v>20006000</v>
      </c>
      <c r="B2738" s="55" t="s">
        <v>23733</v>
      </c>
      <c r="C2738" s="56" t="s">
        <v>21105</v>
      </c>
      <c r="D2738" s="57" t="s">
        <v>21105</v>
      </c>
    </row>
    <row r="2739" spans="1:4" x14ac:dyDescent="0.25">
      <c r="A2739" s="45">
        <v>20006001</v>
      </c>
      <c r="B2739" s="55" t="s">
        <v>23734</v>
      </c>
      <c r="C2739" s="56" t="s">
        <v>96</v>
      </c>
      <c r="D2739" s="57">
        <v>2628.95</v>
      </c>
    </row>
    <row r="2740" spans="1:4" x14ac:dyDescent="0.25">
      <c r="A2740" s="45">
        <v>20006002</v>
      </c>
      <c r="B2740" s="55" t="s">
        <v>23735</v>
      </c>
      <c r="C2740" s="56" t="s">
        <v>96</v>
      </c>
      <c r="D2740" s="57">
        <v>21.19</v>
      </c>
    </row>
    <row r="2741" spans="1:4" ht="23.25" x14ac:dyDescent="0.25">
      <c r="A2741" s="45">
        <v>20006003</v>
      </c>
      <c r="B2741" s="55" t="s">
        <v>23736</v>
      </c>
      <c r="C2741" s="56" t="s">
        <v>23737</v>
      </c>
      <c r="D2741" s="57">
        <v>299.55</v>
      </c>
    </row>
    <row r="2742" spans="1:4" x14ac:dyDescent="0.25">
      <c r="A2742" s="45">
        <v>20006004</v>
      </c>
      <c r="B2742" s="55" t="s">
        <v>23738</v>
      </c>
      <c r="C2742" s="56" t="s">
        <v>23739</v>
      </c>
      <c r="D2742" s="57">
        <v>244.84</v>
      </c>
    </row>
    <row r="2743" spans="1:4" ht="23.25" x14ac:dyDescent="0.25">
      <c r="A2743" s="45">
        <v>20006005</v>
      </c>
      <c r="B2743" s="55" t="s">
        <v>23740</v>
      </c>
      <c r="C2743" s="56" t="s">
        <v>23741</v>
      </c>
      <c r="D2743" s="57">
        <v>1868.52</v>
      </c>
    </row>
    <row r="2744" spans="1:4" x14ac:dyDescent="0.25">
      <c r="A2744" s="45">
        <v>20006011</v>
      </c>
      <c r="B2744" s="55" t="s">
        <v>23742</v>
      </c>
      <c r="C2744" s="56" t="s">
        <v>96</v>
      </c>
      <c r="D2744" s="57">
        <v>73.48</v>
      </c>
    </row>
    <row r="2745" spans="1:4" x14ac:dyDescent="0.25">
      <c r="A2745" s="45">
        <v>20006012</v>
      </c>
      <c r="B2745" s="55" t="s">
        <v>23743</v>
      </c>
      <c r="C2745" s="56" t="s">
        <v>96</v>
      </c>
      <c r="D2745" s="57">
        <v>18.62</v>
      </c>
    </row>
    <row r="2746" spans="1:4" x14ac:dyDescent="0.25">
      <c r="A2746" s="45">
        <v>20006013</v>
      </c>
      <c r="B2746" s="55" t="s">
        <v>23744</v>
      </c>
      <c r="C2746" s="56" t="s">
        <v>96</v>
      </c>
      <c r="D2746" s="57">
        <v>18.3</v>
      </c>
    </row>
    <row r="2747" spans="1:4" x14ac:dyDescent="0.25">
      <c r="A2747" s="45">
        <v>20006014</v>
      </c>
      <c r="B2747" s="55" t="s">
        <v>23745</v>
      </c>
      <c r="C2747" s="56" t="s">
        <v>10</v>
      </c>
      <c r="D2747" s="57">
        <v>3282.8</v>
      </c>
    </row>
    <row r="2748" spans="1:4" x14ac:dyDescent="0.25">
      <c r="A2748" s="45">
        <v>20006015</v>
      </c>
      <c r="B2748" s="55" t="s">
        <v>23746</v>
      </c>
      <c r="C2748" s="56" t="s">
        <v>10</v>
      </c>
      <c r="D2748" s="57">
        <v>2658.29</v>
      </c>
    </row>
    <row r="2749" spans="1:4" x14ac:dyDescent="0.25">
      <c r="A2749" s="45">
        <v>20006016</v>
      </c>
      <c r="B2749" s="55" t="s">
        <v>23747</v>
      </c>
      <c r="C2749" s="56" t="s">
        <v>10</v>
      </c>
      <c r="D2749" s="57">
        <v>2155.87</v>
      </c>
    </row>
    <row r="2750" spans="1:4" x14ac:dyDescent="0.25">
      <c r="A2750" s="45">
        <v>20006017</v>
      </c>
      <c r="B2750" s="55" t="s">
        <v>23748</v>
      </c>
      <c r="C2750" s="56" t="s">
        <v>10</v>
      </c>
      <c r="D2750" s="57">
        <v>3201.73</v>
      </c>
    </row>
    <row r="2751" spans="1:4" ht="23.25" x14ac:dyDescent="0.25">
      <c r="A2751" s="45">
        <v>20006018</v>
      </c>
      <c r="B2751" s="55" t="s">
        <v>23749</v>
      </c>
      <c r="C2751" s="56" t="s">
        <v>10</v>
      </c>
      <c r="D2751" s="57">
        <v>2187.84</v>
      </c>
    </row>
  </sheetData>
  <autoFilter ref="A1:D2751" xr:uid="{00000000-0001-0000-0000-000000000000}"/>
  <pageMargins left="0.39370078740157483" right="0.19685039370078741" top="1.6535433070866143" bottom="0.6692913385826772" header="3.937007874015748E-2" footer="0.11811023622047245"/>
  <pageSetup paperSize="9" orientation="portrait" r:id="rId1"/>
  <headerFooter>
    <oddHeader>&amp;L&amp;G
CUSTOS UNITÁRIOS DE EDIFICAÇÕES - SEM DESONERAÇÃO&amp;C
SECRETARIA DE INFRAESTRUTURA URBANA E OBRAS&amp;R
DATA-BASE: JULHO/ 2024</oddHeader>
    <oddFooter>&amp;LPROJ 5 - DIVISÃO DE PREÇOS E CUSTOS&amp;RPág. &amp;P de &amp;N</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EDF3DB-6311-47E6-9516-C4EA0954E41D}">
  <dimension ref="A1:D935"/>
  <sheetViews>
    <sheetView zoomScaleNormal="100" workbookViewId="0">
      <pane ySplit="1" topLeftCell="A185" activePane="bottomLeft" state="frozen"/>
      <selection pane="bottomLeft" activeCell="A195" sqref="A195"/>
    </sheetView>
  </sheetViews>
  <sheetFormatPr defaultColWidth="9.140625" defaultRowHeight="15" x14ac:dyDescent="0.25"/>
  <cols>
    <col min="1" max="1" width="10.42578125" style="152" bestFit="1" customWidth="1"/>
    <col min="2" max="2" width="64.28515625" style="152" customWidth="1"/>
    <col min="3" max="3" width="9.140625" style="152"/>
    <col min="4" max="4" width="10.28515625" style="152" customWidth="1"/>
    <col min="5" max="16384" width="9.140625" style="152"/>
  </cols>
  <sheetData>
    <row r="1" spans="1:4" ht="26.25" x14ac:dyDescent="0.25">
      <c r="A1" s="172" t="s">
        <v>42</v>
      </c>
      <c r="B1" s="172" t="s">
        <v>6</v>
      </c>
      <c r="C1" s="171" t="s">
        <v>53</v>
      </c>
      <c r="D1" s="170" t="s">
        <v>21103</v>
      </c>
    </row>
    <row r="2" spans="1:4" x14ac:dyDescent="0.25">
      <c r="A2" s="158">
        <v>1000000</v>
      </c>
      <c r="B2" s="157" t="s">
        <v>33162</v>
      </c>
      <c r="C2" s="156"/>
      <c r="D2" s="155"/>
    </row>
    <row r="3" spans="1:4" x14ac:dyDescent="0.25">
      <c r="A3" s="154">
        <v>1009000</v>
      </c>
      <c r="B3" s="55" t="s">
        <v>33161</v>
      </c>
      <c r="C3" s="56" t="s">
        <v>19</v>
      </c>
      <c r="D3" s="153">
        <v>0.65</v>
      </c>
    </row>
    <row r="4" spans="1:4" x14ac:dyDescent="0.25">
      <c r="A4" s="154">
        <v>1010000</v>
      </c>
      <c r="B4" s="55" t="s">
        <v>33160</v>
      </c>
      <c r="C4" s="56" t="s">
        <v>19</v>
      </c>
      <c r="D4" s="153">
        <v>0.8</v>
      </c>
    </row>
    <row r="5" spans="1:4" x14ac:dyDescent="0.25">
      <c r="A5" s="154">
        <v>1011000</v>
      </c>
      <c r="B5" s="55" t="s">
        <v>33159</v>
      </c>
      <c r="C5" s="56" t="s">
        <v>9</v>
      </c>
      <c r="D5" s="153">
        <v>5.95</v>
      </c>
    </row>
    <row r="6" spans="1:4" x14ac:dyDescent="0.25">
      <c r="A6" s="154">
        <v>1013000</v>
      </c>
      <c r="B6" s="55" t="s">
        <v>33158</v>
      </c>
      <c r="C6" s="56" t="s">
        <v>33157</v>
      </c>
      <c r="D6" s="153">
        <v>3.45</v>
      </c>
    </row>
    <row r="7" spans="1:4" ht="23.25" x14ac:dyDescent="0.25">
      <c r="A7" s="154">
        <v>1014000</v>
      </c>
      <c r="B7" s="55" t="s">
        <v>33156</v>
      </c>
      <c r="C7" s="56" t="s">
        <v>9</v>
      </c>
      <c r="D7" s="153">
        <v>5.41</v>
      </c>
    </row>
    <row r="8" spans="1:4" ht="23.25" x14ac:dyDescent="0.25">
      <c r="A8" s="154">
        <v>1015000</v>
      </c>
      <c r="B8" s="55" t="s">
        <v>33155</v>
      </c>
      <c r="C8" s="56" t="s">
        <v>9</v>
      </c>
      <c r="D8" s="153">
        <v>5.34</v>
      </c>
    </row>
    <row r="9" spans="1:4" x14ac:dyDescent="0.25">
      <c r="A9" s="154">
        <v>1016000</v>
      </c>
      <c r="B9" s="55" t="s">
        <v>33154</v>
      </c>
      <c r="C9" s="56" t="s">
        <v>33153</v>
      </c>
      <c r="D9" s="153">
        <v>244.37</v>
      </c>
    </row>
    <row r="10" spans="1:4" x14ac:dyDescent="0.25">
      <c r="A10" s="154">
        <v>1017000</v>
      </c>
      <c r="B10" s="55" t="s">
        <v>33152</v>
      </c>
      <c r="C10" s="56" t="s">
        <v>33151</v>
      </c>
      <c r="D10" s="153">
        <v>7.29</v>
      </c>
    </row>
    <row r="11" spans="1:4" x14ac:dyDescent="0.25">
      <c r="A11" s="154">
        <v>1018000</v>
      </c>
      <c r="B11" s="55" t="s">
        <v>33150</v>
      </c>
      <c r="C11" s="56" t="s">
        <v>9</v>
      </c>
      <c r="D11" s="153">
        <v>2.44</v>
      </c>
    </row>
    <row r="12" spans="1:4" x14ac:dyDescent="0.25">
      <c r="A12" s="154">
        <v>1019000</v>
      </c>
      <c r="B12" s="55" t="s">
        <v>33149</v>
      </c>
      <c r="C12" s="56" t="s">
        <v>9</v>
      </c>
      <c r="D12" s="153">
        <v>9.76</v>
      </c>
    </row>
    <row r="13" spans="1:4" x14ac:dyDescent="0.25">
      <c r="A13" s="154">
        <v>1020000</v>
      </c>
      <c r="B13" s="55" t="s">
        <v>33148</v>
      </c>
      <c r="C13" s="56" t="s">
        <v>9</v>
      </c>
      <c r="D13" s="153">
        <v>12.26</v>
      </c>
    </row>
    <row r="14" spans="1:4" x14ac:dyDescent="0.25">
      <c r="A14" s="154">
        <v>1021000</v>
      </c>
      <c r="B14" s="55" t="s">
        <v>33147</v>
      </c>
      <c r="C14" s="56" t="s">
        <v>9</v>
      </c>
      <c r="D14" s="153">
        <v>8.1999999999999993</v>
      </c>
    </row>
    <row r="15" spans="1:4" x14ac:dyDescent="0.25">
      <c r="A15" s="154">
        <v>1022000</v>
      </c>
      <c r="B15" s="55" t="s">
        <v>33146</v>
      </c>
      <c r="C15" s="56" t="s">
        <v>9</v>
      </c>
      <c r="D15" s="153">
        <v>18.43</v>
      </c>
    </row>
    <row r="16" spans="1:4" x14ac:dyDescent="0.25">
      <c r="A16" s="154">
        <v>1023000</v>
      </c>
      <c r="B16" s="55" t="s">
        <v>33145</v>
      </c>
      <c r="C16" s="56" t="s">
        <v>9</v>
      </c>
      <c r="D16" s="153">
        <v>6.13</v>
      </c>
    </row>
    <row r="17" spans="1:4" ht="23.25" x14ac:dyDescent="0.25">
      <c r="A17" s="154">
        <v>1024000</v>
      </c>
      <c r="B17" s="55" t="s">
        <v>33144</v>
      </c>
      <c r="C17" s="56" t="s">
        <v>96</v>
      </c>
      <c r="D17" s="153">
        <v>97.86</v>
      </c>
    </row>
    <row r="18" spans="1:4" x14ac:dyDescent="0.25">
      <c r="A18" s="154">
        <v>1025000</v>
      </c>
      <c r="B18" s="55" t="s">
        <v>33143</v>
      </c>
      <c r="C18" s="56" t="s">
        <v>96</v>
      </c>
      <c r="D18" s="153">
        <v>54.25</v>
      </c>
    </row>
    <row r="19" spans="1:4" x14ac:dyDescent="0.25">
      <c r="A19" s="154">
        <v>1026000</v>
      </c>
      <c r="B19" s="55" t="s">
        <v>33142</v>
      </c>
      <c r="C19" s="56" t="s">
        <v>96</v>
      </c>
      <c r="D19" s="153">
        <v>80.040000000000006</v>
      </c>
    </row>
    <row r="20" spans="1:4" x14ac:dyDescent="0.25">
      <c r="A20" s="154">
        <v>1027000</v>
      </c>
      <c r="B20" s="55" t="s">
        <v>33141</v>
      </c>
      <c r="C20" s="56" t="s">
        <v>96</v>
      </c>
      <c r="D20" s="153">
        <v>225.77</v>
      </c>
    </row>
    <row r="21" spans="1:4" x14ac:dyDescent="0.25">
      <c r="A21" s="154">
        <v>1028000</v>
      </c>
      <c r="B21" s="55" t="s">
        <v>33140</v>
      </c>
      <c r="C21" s="56" t="s">
        <v>9</v>
      </c>
      <c r="D21" s="153">
        <v>2.41</v>
      </c>
    </row>
    <row r="22" spans="1:4" ht="23.25" x14ac:dyDescent="0.25">
      <c r="A22" s="154">
        <v>1031000</v>
      </c>
      <c r="B22" s="55" t="s">
        <v>33139</v>
      </c>
      <c r="C22" s="56" t="s">
        <v>8</v>
      </c>
      <c r="D22" s="153">
        <v>11.33</v>
      </c>
    </row>
    <row r="23" spans="1:4" ht="23.25" x14ac:dyDescent="0.25">
      <c r="A23" s="154">
        <v>1032000</v>
      </c>
      <c r="B23" s="55" t="s">
        <v>33138</v>
      </c>
      <c r="C23" s="56" t="s">
        <v>8</v>
      </c>
      <c r="D23" s="153">
        <v>6.94</v>
      </c>
    </row>
    <row r="24" spans="1:4" ht="23.25" x14ac:dyDescent="0.25">
      <c r="A24" s="154">
        <v>1033000</v>
      </c>
      <c r="B24" s="55" t="s">
        <v>33137</v>
      </c>
      <c r="C24" s="56" t="s">
        <v>8</v>
      </c>
      <c r="D24" s="153">
        <v>10.050000000000001</v>
      </c>
    </row>
    <row r="25" spans="1:4" ht="23.25" x14ac:dyDescent="0.25">
      <c r="A25" s="154">
        <v>1034000</v>
      </c>
      <c r="B25" s="55" t="s">
        <v>33136</v>
      </c>
      <c r="C25" s="56" t="s">
        <v>8</v>
      </c>
      <c r="D25" s="153">
        <v>1.31</v>
      </c>
    </row>
    <row r="26" spans="1:4" x14ac:dyDescent="0.25">
      <c r="A26" s="154">
        <v>1035000</v>
      </c>
      <c r="B26" s="55" t="s">
        <v>33135</v>
      </c>
      <c r="C26" s="56" t="s">
        <v>8</v>
      </c>
      <c r="D26" s="153">
        <v>0.82</v>
      </c>
    </row>
    <row r="27" spans="1:4" ht="23.25" x14ac:dyDescent="0.25">
      <c r="A27" s="154">
        <v>1036000</v>
      </c>
      <c r="B27" s="55" t="s">
        <v>33134</v>
      </c>
      <c r="C27" s="56" t="s">
        <v>8</v>
      </c>
      <c r="D27" s="153">
        <v>5.32</v>
      </c>
    </row>
    <row r="28" spans="1:4" ht="23.25" x14ac:dyDescent="0.25">
      <c r="A28" s="154">
        <v>1037000</v>
      </c>
      <c r="B28" s="55" t="s">
        <v>33133</v>
      </c>
      <c r="C28" s="56" t="s">
        <v>8</v>
      </c>
      <c r="D28" s="153">
        <v>6.04</v>
      </c>
    </row>
    <row r="29" spans="1:4" x14ac:dyDescent="0.25">
      <c r="A29" s="158">
        <v>2000000</v>
      </c>
      <c r="B29" s="157" t="s">
        <v>33132</v>
      </c>
      <c r="C29" s="156"/>
      <c r="D29" s="155"/>
    </row>
    <row r="30" spans="1:4" x14ac:dyDescent="0.25">
      <c r="A30" s="154">
        <v>2001000</v>
      </c>
      <c r="B30" s="55" t="s">
        <v>33131</v>
      </c>
      <c r="C30" s="56" t="s">
        <v>21105</v>
      </c>
      <c r="D30" s="153" t="s">
        <v>21105</v>
      </c>
    </row>
    <row r="31" spans="1:4" x14ac:dyDescent="0.25">
      <c r="A31" s="154">
        <v>2001001</v>
      </c>
      <c r="B31" s="55" t="s">
        <v>33130</v>
      </c>
      <c r="C31" s="56" t="s">
        <v>9</v>
      </c>
      <c r="D31" s="153">
        <v>93.59</v>
      </c>
    </row>
    <row r="32" spans="1:4" x14ac:dyDescent="0.25">
      <c r="A32" s="154">
        <v>2001002</v>
      </c>
      <c r="B32" s="55" t="s">
        <v>33129</v>
      </c>
      <c r="C32" s="56" t="s">
        <v>96</v>
      </c>
      <c r="D32" s="153">
        <v>155.15</v>
      </c>
    </row>
    <row r="33" spans="1:4" x14ac:dyDescent="0.25">
      <c r="A33" s="154">
        <v>2002000</v>
      </c>
      <c r="B33" s="55" t="s">
        <v>33128</v>
      </c>
      <c r="C33" s="56" t="s">
        <v>21105</v>
      </c>
      <c r="D33" s="153" t="s">
        <v>21105</v>
      </c>
    </row>
    <row r="34" spans="1:4" x14ac:dyDescent="0.25">
      <c r="A34" s="154">
        <v>2002002</v>
      </c>
      <c r="B34" s="55" t="s">
        <v>33127</v>
      </c>
      <c r="C34" s="56" t="s">
        <v>96</v>
      </c>
      <c r="D34" s="153">
        <v>713.02</v>
      </c>
    </row>
    <row r="35" spans="1:4" ht="23.25" x14ac:dyDescent="0.25">
      <c r="A35" s="154">
        <v>2002004</v>
      </c>
      <c r="B35" s="55" t="s">
        <v>33120</v>
      </c>
      <c r="C35" s="56" t="s">
        <v>96</v>
      </c>
      <c r="D35" s="153">
        <v>98.08</v>
      </c>
    </row>
    <row r="36" spans="1:4" ht="23.25" x14ac:dyDescent="0.25">
      <c r="A36" s="154">
        <v>2002005</v>
      </c>
      <c r="B36" s="55" t="s">
        <v>33119</v>
      </c>
      <c r="C36" s="56" t="s">
        <v>96</v>
      </c>
      <c r="D36" s="153">
        <v>196.17</v>
      </c>
    </row>
    <row r="37" spans="1:4" ht="23.25" x14ac:dyDescent="0.25">
      <c r="A37" s="154">
        <v>2002006</v>
      </c>
      <c r="B37" s="55" t="s">
        <v>33118</v>
      </c>
      <c r="C37" s="56" t="s">
        <v>96</v>
      </c>
      <c r="D37" s="153">
        <v>294.26</v>
      </c>
    </row>
    <row r="38" spans="1:4" ht="23.25" x14ac:dyDescent="0.25">
      <c r="A38" s="154">
        <v>2002007</v>
      </c>
      <c r="B38" s="55" t="s">
        <v>33126</v>
      </c>
      <c r="C38" s="56" t="s">
        <v>96</v>
      </c>
      <c r="D38" s="153">
        <v>98.08</v>
      </c>
    </row>
    <row r="39" spans="1:4" ht="23.25" x14ac:dyDescent="0.25">
      <c r="A39" s="154">
        <v>2002008</v>
      </c>
      <c r="B39" s="55" t="s">
        <v>33125</v>
      </c>
      <c r="C39" s="56" t="s">
        <v>96</v>
      </c>
      <c r="D39" s="153">
        <v>172.06</v>
      </c>
    </row>
    <row r="40" spans="1:4" x14ac:dyDescent="0.25">
      <c r="A40" s="154">
        <v>2002009</v>
      </c>
      <c r="B40" s="55" t="s">
        <v>33115</v>
      </c>
      <c r="C40" s="56" t="s">
        <v>96</v>
      </c>
      <c r="D40" s="153">
        <v>220.82</v>
      </c>
    </row>
    <row r="41" spans="1:4" ht="23.25" x14ac:dyDescent="0.25">
      <c r="A41" s="154">
        <v>2002010</v>
      </c>
      <c r="B41" s="55" t="s">
        <v>33124</v>
      </c>
      <c r="C41" s="56" t="s">
        <v>9</v>
      </c>
      <c r="D41" s="153">
        <v>140.1</v>
      </c>
    </row>
    <row r="42" spans="1:4" x14ac:dyDescent="0.25">
      <c r="A42" s="154">
        <v>2003000</v>
      </c>
      <c r="B42" s="55" t="s">
        <v>24012</v>
      </c>
      <c r="C42" s="56" t="s">
        <v>21105</v>
      </c>
      <c r="D42" s="153" t="s">
        <v>21105</v>
      </c>
    </row>
    <row r="43" spans="1:4" ht="23.25" x14ac:dyDescent="0.25">
      <c r="A43" s="154">
        <v>2003001</v>
      </c>
      <c r="B43" s="55" t="s">
        <v>33123</v>
      </c>
      <c r="C43" s="56" t="s">
        <v>96</v>
      </c>
      <c r="D43" s="153">
        <v>408.63</v>
      </c>
    </row>
    <row r="44" spans="1:4" ht="23.25" x14ac:dyDescent="0.25">
      <c r="A44" s="154">
        <v>2003002</v>
      </c>
      <c r="B44" s="55" t="s">
        <v>33122</v>
      </c>
      <c r="C44" s="56" t="s">
        <v>96</v>
      </c>
      <c r="D44" s="153">
        <v>651.74</v>
      </c>
    </row>
    <row r="45" spans="1:4" ht="23.25" x14ac:dyDescent="0.25">
      <c r="A45" s="154">
        <v>2003003</v>
      </c>
      <c r="B45" s="55" t="s">
        <v>33121</v>
      </c>
      <c r="C45" s="56" t="s">
        <v>96</v>
      </c>
      <c r="D45" s="153">
        <v>894.84</v>
      </c>
    </row>
    <row r="46" spans="1:4" ht="23.25" x14ac:dyDescent="0.25">
      <c r="A46" s="154">
        <v>2003005</v>
      </c>
      <c r="B46" s="55" t="s">
        <v>33120</v>
      </c>
      <c r="C46" s="56" t="s">
        <v>96</v>
      </c>
      <c r="D46" s="153">
        <v>165.53</v>
      </c>
    </row>
    <row r="47" spans="1:4" ht="23.25" x14ac:dyDescent="0.25">
      <c r="A47" s="154">
        <v>2003006</v>
      </c>
      <c r="B47" s="55" t="s">
        <v>33119</v>
      </c>
      <c r="C47" s="56" t="s">
        <v>96</v>
      </c>
      <c r="D47" s="153">
        <v>248.29</v>
      </c>
    </row>
    <row r="48" spans="1:4" ht="23.25" x14ac:dyDescent="0.25">
      <c r="A48" s="154">
        <v>2003007</v>
      </c>
      <c r="B48" s="55" t="s">
        <v>33118</v>
      </c>
      <c r="C48" s="56" t="s">
        <v>96</v>
      </c>
      <c r="D48" s="153">
        <v>331.06</v>
      </c>
    </row>
    <row r="49" spans="1:4" ht="23.25" x14ac:dyDescent="0.25">
      <c r="A49" s="154">
        <v>2003008</v>
      </c>
      <c r="B49" s="55" t="s">
        <v>33117</v>
      </c>
      <c r="C49" s="56" t="s">
        <v>96</v>
      </c>
      <c r="D49" s="153">
        <v>165.53</v>
      </c>
    </row>
    <row r="50" spans="1:4" ht="23.25" x14ac:dyDescent="0.25">
      <c r="A50" s="154">
        <v>2003009</v>
      </c>
      <c r="B50" s="55" t="s">
        <v>33116</v>
      </c>
      <c r="C50" s="56" t="s">
        <v>96</v>
      </c>
      <c r="D50" s="153">
        <v>248.29</v>
      </c>
    </row>
    <row r="51" spans="1:4" x14ac:dyDescent="0.25">
      <c r="A51" s="154">
        <v>2003010</v>
      </c>
      <c r="B51" s="55" t="s">
        <v>33115</v>
      </c>
      <c r="C51" s="56" t="s">
        <v>96</v>
      </c>
      <c r="D51" s="153">
        <v>491.17</v>
      </c>
    </row>
    <row r="52" spans="1:4" x14ac:dyDescent="0.25">
      <c r="A52" s="154">
        <v>2003011</v>
      </c>
      <c r="B52" s="55" t="s">
        <v>33114</v>
      </c>
      <c r="C52" s="56" t="s">
        <v>9</v>
      </c>
      <c r="D52" s="153">
        <v>202.48</v>
      </c>
    </row>
    <row r="53" spans="1:4" x14ac:dyDescent="0.25">
      <c r="A53" s="154">
        <v>2003012</v>
      </c>
      <c r="B53" s="55" t="s">
        <v>33113</v>
      </c>
      <c r="C53" s="56" t="s">
        <v>9</v>
      </c>
      <c r="D53" s="153">
        <v>201.93</v>
      </c>
    </row>
    <row r="54" spans="1:4" x14ac:dyDescent="0.25">
      <c r="A54" s="154">
        <v>2003013</v>
      </c>
      <c r="B54" s="55" t="s">
        <v>33112</v>
      </c>
      <c r="C54" s="56" t="s">
        <v>9</v>
      </c>
      <c r="D54" s="153">
        <v>201.46</v>
      </c>
    </row>
    <row r="55" spans="1:4" x14ac:dyDescent="0.25">
      <c r="A55" s="154">
        <v>2003014</v>
      </c>
      <c r="B55" s="55" t="s">
        <v>33111</v>
      </c>
      <c r="C55" s="56" t="s">
        <v>9</v>
      </c>
      <c r="D55" s="153">
        <v>201.25</v>
      </c>
    </row>
    <row r="56" spans="1:4" ht="34.5" x14ac:dyDescent="0.25">
      <c r="A56" s="154">
        <v>2003015</v>
      </c>
      <c r="B56" s="55" t="s">
        <v>33110</v>
      </c>
      <c r="C56" s="56" t="s">
        <v>23669</v>
      </c>
      <c r="D56" s="153">
        <v>100</v>
      </c>
    </row>
    <row r="57" spans="1:4" ht="34.5" x14ac:dyDescent="0.25">
      <c r="A57" s="154">
        <v>2003016</v>
      </c>
      <c r="B57" s="55" t="s">
        <v>33109</v>
      </c>
      <c r="C57" s="56" t="s">
        <v>23669</v>
      </c>
      <c r="D57" s="153">
        <v>300</v>
      </c>
    </row>
    <row r="58" spans="1:4" x14ac:dyDescent="0.25">
      <c r="A58" s="154">
        <v>2004000</v>
      </c>
      <c r="B58" s="55" t="s">
        <v>33108</v>
      </c>
      <c r="C58" s="56" t="s">
        <v>21105</v>
      </c>
      <c r="D58" s="153" t="s">
        <v>21105</v>
      </c>
    </row>
    <row r="59" spans="1:4" x14ac:dyDescent="0.25">
      <c r="A59" s="154">
        <v>2004001</v>
      </c>
      <c r="B59" s="55" t="s">
        <v>33107</v>
      </c>
      <c r="C59" s="56" t="s">
        <v>9</v>
      </c>
      <c r="D59" s="153">
        <v>94.6</v>
      </c>
    </row>
    <row r="60" spans="1:4" x14ac:dyDescent="0.25">
      <c r="A60" s="154">
        <v>2004002</v>
      </c>
      <c r="B60" s="55" t="s">
        <v>33106</v>
      </c>
      <c r="C60" s="56" t="s">
        <v>9</v>
      </c>
      <c r="D60" s="153">
        <v>596.66999999999996</v>
      </c>
    </row>
    <row r="61" spans="1:4" x14ac:dyDescent="0.25">
      <c r="A61" s="154">
        <v>2004003</v>
      </c>
      <c r="B61" s="55" t="s">
        <v>33105</v>
      </c>
      <c r="C61" s="56" t="s">
        <v>9</v>
      </c>
      <c r="D61" s="153">
        <v>9.64</v>
      </c>
    </row>
    <row r="62" spans="1:4" x14ac:dyDescent="0.25">
      <c r="A62" s="154">
        <v>2005000</v>
      </c>
      <c r="B62" s="55" t="s">
        <v>33104</v>
      </c>
      <c r="C62" s="56" t="s">
        <v>21105</v>
      </c>
      <c r="D62" s="153" t="s">
        <v>21105</v>
      </c>
    </row>
    <row r="63" spans="1:4" x14ac:dyDescent="0.25">
      <c r="A63" s="154">
        <v>2005003</v>
      </c>
      <c r="B63" s="55" t="s">
        <v>33103</v>
      </c>
      <c r="C63" s="56" t="s">
        <v>9</v>
      </c>
      <c r="D63" s="153">
        <v>110.58</v>
      </c>
    </row>
    <row r="64" spans="1:4" x14ac:dyDescent="0.25">
      <c r="A64" s="154">
        <v>2005004</v>
      </c>
      <c r="B64" s="55" t="s">
        <v>33102</v>
      </c>
      <c r="C64" s="56" t="s">
        <v>9</v>
      </c>
      <c r="D64" s="153">
        <v>257.3</v>
      </c>
    </row>
    <row r="65" spans="1:4" x14ac:dyDescent="0.25">
      <c r="A65" s="154">
        <v>2006000</v>
      </c>
      <c r="B65" s="55" t="s">
        <v>33101</v>
      </c>
      <c r="C65" s="56" t="s">
        <v>21105</v>
      </c>
      <c r="D65" s="153" t="s">
        <v>21105</v>
      </c>
    </row>
    <row r="66" spans="1:4" x14ac:dyDescent="0.25">
      <c r="A66" s="154">
        <v>2006001</v>
      </c>
      <c r="B66" s="55" t="s">
        <v>33100</v>
      </c>
      <c r="C66" s="56" t="s">
        <v>23741</v>
      </c>
      <c r="D66" s="153">
        <v>27.51</v>
      </c>
    </row>
    <row r="67" spans="1:4" x14ac:dyDescent="0.25">
      <c r="A67" s="154">
        <v>2006002</v>
      </c>
      <c r="B67" s="55" t="s">
        <v>33099</v>
      </c>
      <c r="C67" s="56" t="s">
        <v>23741</v>
      </c>
      <c r="D67" s="153">
        <v>127.37</v>
      </c>
    </row>
    <row r="68" spans="1:4" x14ac:dyDescent="0.25">
      <c r="A68" s="154">
        <v>2006003</v>
      </c>
      <c r="B68" s="55" t="s">
        <v>33098</v>
      </c>
      <c r="C68" s="56" t="s">
        <v>23741</v>
      </c>
      <c r="D68" s="153">
        <v>102.39</v>
      </c>
    </row>
    <row r="69" spans="1:4" x14ac:dyDescent="0.25">
      <c r="A69" s="154">
        <v>2006004</v>
      </c>
      <c r="B69" s="55" t="s">
        <v>33097</v>
      </c>
      <c r="C69" s="56" t="s">
        <v>23741</v>
      </c>
      <c r="D69" s="153">
        <v>319.69</v>
      </c>
    </row>
    <row r="70" spans="1:4" x14ac:dyDescent="0.25">
      <c r="A70" s="154">
        <v>2006005</v>
      </c>
      <c r="B70" s="55" t="s">
        <v>33096</v>
      </c>
      <c r="C70" s="56" t="s">
        <v>23741</v>
      </c>
      <c r="D70" s="153">
        <v>199.03</v>
      </c>
    </row>
    <row r="71" spans="1:4" x14ac:dyDescent="0.25">
      <c r="A71" s="154">
        <v>2006006</v>
      </c>
      <c r="B71" s="55" t="s">
        <v>33095</v>
      </c>
      <c r="C71" s="56" t="s">
        <v>23741</v>
      </c>
      <c r="D71" s="153">
        <v>355.79</v>
      </c>
    </row>
    <row r="72" spans="1:4" x14ac:dyDescent="0.25">
      <c r="A72" s="154">
        <v>2006007</v>
      </c>
      <c r="B72" s="55" t="s">
        <v>33094</v>
      </c>
      <c r="C72" s="56" t="s">
        <v>23741</v>
      </c>
      <c r="D72" s="153">
        <v>298.48</v>
      </c>
    </row>
    <row r="73" spans="1:4" x14ac:dyDescent="0.25">
      <c r="A73" s="154">
        <v>2006008</v>
      </c>
      <c r="B73" s="55" t="s">
        <v>33093</v>
      </c>
      <c r="C73" s="56" t="s">
        <v>23741</v>
      </c>
      <c r="D73" s="153">
        <v>236.56</v>
      </c>
    </row>
    <row r="74" spans="1:4" x14ac:dyDescent="0.25">
      <c r="A74" s="154">
        <v>2006009</v>
      </c>
      <c r="B74" s="55" t="s">
        <v>33092</v>
      </c>
      <c r="C74" s="56" t="s">
        <v>23741</v>
      </c>
      <c r="D74" s="153">
        <v>746.95</v>
      </c>
    </row>
    <row r="75" spans="1:4" x14ac:dyDescent="0.25">
      <c r="A75" s="154">
        <v>2006010</v>
      </c>
      <c r="B75" s="55" t="s">
        <v>33091</v>
      </c>
      <c r="C75" s="56" t="s">
        <v>23741</v>
      </c>
      <c r="D75" s="153">
        <v>546.87</v>
      </c>
    </row>
    <row r="76" spans="1:4" x14ac:dyDescent="0.25">
      <c r="A76" s="154">
        <v>2006011</v>
      </c>
      <c r="B76" s="55" t="s">
        <v>33090</v>
      </c>
      <c r="C76" s="56" t="s">
        <v>23741</v>
      </c>
      <c r="D76" s="153">
        <v>660.6</v>
      </c>
    </row>
    <row r="77" spans="1:4" x14ac:dyDescent="0.25">
      <c r="A77" s="169">
        <v>2006013</v>
      </c>
      <c r="B77" s="168" t="s">
        <v>33089</v>
      </c>
      <c r="C77" s="167" t="s">
        <v>23741</v>
      </c>
      <c r="D77" s="166">
        <v>705.69</v>
      </c>
    </row>
    <row r="78" spans="1:4" x14ac:dyDescent="0.25">
      <c r="A78" s="165">
        <v>2006014</v>
      </c>
      <c r="B78" s="164" t="s">
        <v>33088</v>
      </c>
      <c r="C78" s="163" t="s">
        <v>23741</v>
      </c>
      <c r="D78" s="162">
        <v>355.79</v>
      </c>
    </row>
    <row r="79" spans="1:4" x14ac:dyDescent="0.25">
      <c r="A79" s="154">
        <v>2006015</v>
      </c>
      <c r="B79" s="55" t="s">
        <v>33087</v>
      </c>
      <c r="C79" s="56" t="s">
        <v>23741</v>
      </c>
      <c r="D79" s="153">
        <v>236.3</v>
      </c>
    </row>
    <row r="80" spans="1:4" x14ac:dyDescent="0.25">
      <c r="A80" s="154">
        <v>2006017</v>
      </c>
      <c r="B80" s="55" t="s">
        <v>33086</v>
      </c>
      <c r="C80" s="56" t="s">
        <v>23741</v>
      </c>
      <c r="D80" s="153">
        <v>200.73</v>
      </c>
    </row>
    <row r="81" spans="1:4" x14ac:dyDescent="0.25">
      <c r="A81" s="154">
        <v>2006018</v>
      </c>
      <c r="B81" s="55" t="s">
        <v>33085</v>
      </c>
      <c r="C81" s="56" t="s">
        <v>23741</v>
      </c>
      <c r="D81" s="153">
        <v>300.18</v>
      </c>
    </row>
    <row r="82" spans="1:4" x14ac:dyDescent="0.25">
      <c r="A82" s="154">
        <v>2006019</v>
      </c>
      <c r="B82" s="55" t="s">
        <v>33084</v>
      </c>
      <c r="C82" s="56" t="s">
        <v>23741</v>
      </c>
      <c r="D82" s="153">
        <v>177.89</v>
      </c>
    </row>
    <row r="83" spans="1:4" ht="23.25" x14ac:dyDescent="0.25">
      <c r="A83" s="154">
        <v>2006021</v>
      </c>
      <c r="B83" s="55" t="s">
        <v>33083</v>
      </c>
      <c r="C83" s="56" t="s">
        <v>23741</v>
      </c>
      <c r="D83" s="153">
        <v>2794.96</v>
      </c>
    </row>
    <row r="84" spans="1:4" ht="23.25" x14ac:dyDescent="0.25">
      <c r="A84" s="154">
        <v>2006022</v>
      </c>
      <c r="B84" s="55" t="s">
        <v>23740</v>
      </c>
      <c r="C84" s="56" t="s">
        <v>23741</v>
      </c>
      <c r="D84" s="153">
        <v>1868.52</v>
      </c>
    </row>
    <row r="85" spans="1:4" x14ac:dyDescent="0.25">
      <c r="A85" s="154">
        <v>2006101</v>
      </c>
      <c r="B85" s="55" t="s">
        <v>33082</v>
      </c>
      <c r="C85" s="56" t="s">
        <v>96</v>
      </c>
      <c r="D85" s="153">
        <v>4120.6400000000003</v>
      </c>
    </row>
    <row r="86" spans="1:4" x14ac:dyDescent="0.25">
      <c r="A86" s="154">
        <v>2006109</v>
      </c>
      <c r="B86" s="55" t="s">
        <v>33081</v>
      </c>
      <c r="C86" s="56" t="s">
        <v>96</v>
      </c>
      <c r="D86" s="153">
        <v>282.66000000000003</v>
      </c>
    </row>
    <row r="87" spans="1:4" x14ac:dyDescent="0.25">
      <c r="A87" s="158">
        <v>3000000</v>
      </c>
      <c r="B87" s="157" t="s">
        <v>33080</v>
      </c>
      <c r="C87" s="156"/>
      <c r="D87" s="155"/>
    </row>
    <row r="88" spans="1:4" x14ac:dyDescent="0.25">
      <c r="A88" s="154">
        <v>3001000</v>
      </c>
      <c r="B88" s="55" t="s">
        <v>33079</v>
      </c>
      <c r="C88" s="56" t="s">
        <v>33078</v>
      </c>
      <c r="D88" s="153">
        <v>138.07</v>
      </c>
    </row>
    <row r="89" spans="1:4" x14ac:dyDescent="0.25">
      <c r="A89" s="154">
        <v>3002000</v>
      </c>
      <c r="B89" s="55" t="s">
        <v>33077</v>
      </c>
      <c r="C89" s="56" t="s">
        <v>9</v>
      </c>
      <c r="D89" s="153">
        <v>1.65</v>
      </c>
    </row>
    <row r="90" spans="1:4" x14ac:dyDescent="0.25">
      <c r="A90" s="154">
        <v>3003000</v>
      </c>
      <c r="B90" s="55" t="s">
        <v>33076</v>
      </c>
      <c r="C90" s="56" t="s">
        <v>9</v>
      </c>
      <c r="D90" s="153">
        <v>0.79</v>
      </c>
    </row>
    <row r="91" spans="1:4" x14ac:dyDescent="0.25">
      <c r="A91" s="154">
        <v>3004000</v>
      </c>
      <c r="B91" s="55" t="s">
        <v>33075</v>
      </c>
      <c r="C91" s="56" t="s">
        <v>9</v>
      </c>
      <c r="D91" s="153">
        <v>5.44</v>
      </c>
    </row>
    <row r="92" spans="1:4" ht="23.25" x14ac:dyDescent="0.25">
      <c r="A92" s="154">
        <v>3005000</v>
      </c>
      <c r="B92" s="55" t="s">
        <v>33074</v>
      </c>
      <c r="C92" s="56" t="s">
        <v>9</v>
      </c>
      <c r="D92" s="153">
        <v>11.61</v>
      </c>
    </row>
    <row r="93" spans="1:4" x14ac:dyDescent="0.25">
      <c r="A93" s="154">
        <v>3006000</v>
      </c>
      <c r="B93" s="55" t="s">
        <v>33073</v>
      </c>
      <c r="C93" s="56" t="s">
        <v>9</v>
      </c>
      <c r="D93" s="153">
        <v>4.88</v>
      </c>
    </row>
    <row r="94" spans="1:4" ht="23.25" x14ac:dyDescent="0.25">
      <c r="A94" s="154">
        <v>3007000</v>
      </c>
      <c r="B94" s="55" t="s">
        <v>33072</v>
      </c>
      <c r="C94" s="56" t="s">
        <v>9</v>
      </c>
      <c r="D94" s="153">
        <v>3.85</v>
      </c>
    </row>
    <row r="95" spans="1:4" ht="23.25" x14ac:dyDescent="0.25">
      <c r="A95" s="154">
        <v>3008000</v>
      </c>
      <c r="B95" s="55" t="s">
        <v>33071</v>
      </c>
      <c r="C95" s="56" t="s">
        <v>9</v>
      </c>
      <c r="D95" s="153">
        <v>5.64</v>
      </c>
    </row>
    <row r="96" spans="1:4" x14ac:dyDescent="0.25">
      <c r="A96" s="154">
        <v>3009000</v>
      </c>
      <c r="B96" s="55" t="s">
        <v>33070</v>
      </c>
      <c r="C96" s="56" t="s">
        <v>33068</v>
      </c>
      <c r="D96" s="153">
        <v>2439.4</v>
      </c>
    </row>
    <row r="97" spans="1:4" x14ac:dyDescent="0.25">
      <c r="A97" s="154">
        <v>3010000</v>
      </c>
      <c r="B97" s="55" t="s">
        <v>33069</v>
      </c>
      <c r="C97" s="56" t="s">
        <v>33068</v>
      </c>
      <c r="D97" s="153">
        <v>1071.03</v>
      </c>
    </row>
    <row r="98" spans="1:4" ht="23.25" x14ac:dyDescent="0.25">
      <c r="A98" s="154">
        <v>3011000</v>
      </c>
      <c r="B98" s="55" t="s">
        <v>33067</v>
      </c>
      <c r="C98" s="56" t="s">
        <v>9</v>
      </c>
      <c r="D98" s="153">
        <v>3.18</v>
      </c>
    </row>
    <row r="99" spans="1:4" ht="23.25" x14ac:dyDescent="0.25">
      <c r="A99" s="154">
        <v>3012000</v>
      </c>
      <c r="B99" s="55" t="s">
        <v>33066</v>
      </c>
      <c r="C99" s="56" t="s">
        <v>9</v>
      </c>
      <c r="D99" s="153">
        <v>4.6500000000000004</v>
      </c>
    </row>
    <row r="100" spans="1:4" ht="23.25" x14ac:dyDescent="0.25">
      <c r="A100" s="154">
        <v>3013000</v>
      </c>
      <c r="B100" s="55" t="s">
        <v>33065</v>
      </c>
      <c r="C100" s="56" t="s">
        <v>9</v>
      </c>
      <c r="D100" s="153">
        <v>0.48</v>
      </c>
    </row>
    <row r="101" spans="1:4" ht="23.25" x14ac:dyDescent="0.25">
      <c r="A101" s="154">
        <v>3014000</v>
      </c>
      <c r="B101" s="55" t="s">
        <v>33064</v>
      </c>
      <c r="C101" s="56" t="s">
        <v>9</v>
      </c>
      <c r="D101" s="153">
        <v>1.35</v>
      </c>
    </row>
    <row r="102" spans="1:4" ht="45.75" x14ac:dyDescent="0.25">
      <c r="A102" s="154">
        <v>3015000</v>
      </c>
      <c r="B102" s="55" t="s">
        <v>33063</v>
      </c>
      <c r="C102" s="56" t="s">
        <v>21105</v>
      </c>
      <c r="D102" s="153" t="s">
        <v>21105</v>
      </c>
    </row>
    <row r="103" spans="1:4" ht="45.75" x14ac:dyDescent="0.25">
      <c r="A103" s="154">
        <v>3015001</v>
      </c>
      <c r="B103" s="55" t="s">
        <v>33062</v>
      </c>
      <c r="C103" s="56" t="s">
        <v>23669</v>
      </c>
      <c r="D103" s="153">
        <v>6.75</v>
      </c>
    </row>
    <row r="104" spans="1:4" ht="45.75" x14ac:dyDescent="0.25">
      <c r="A104" s="154">
        <v>3015002</v>
      </c>
      <c r="B104" s="55" t="s">
        <v>33061</v>
      </c>
      <c r="C104" s="56" t="s">
        <v>23669</v>
      </c>
      <c r="D104" s="153">
        <v>6.12</v>
      </c>
    </row>
    <row r="105" spans="1:4" ht="45.75" x14ac:dyDescent="0.25">
      <c r="A105" s="154">
        <v>3015003</v>
      </c>
      <c r="B105" s="55" t="s">
        <v>33060</v>
      </c>
      <c r="C105" s="56" t="s">
        <v>23669</v>
      </c>
      <c r="D105" s="153">
        <v>5.76</v>
      </c>
    </row>
    <row r="106" spans="1:4" ht="45.75" x14ac:dyDescent="0.25">
      <c r="A106" s="154">
        <v>3015004</v>
      </c>
      <c r="B106" s="55" t="s">
        <v>33059</v>
      </c>
      <c r="C106" s="56" t="s">
        <v>23669</v>
      </c>
      <c r="D106" s="153">
        <v>5.49</v>
      </c>
    </row>
    <row r="107" spans="1:4" ht="45.75" x14ac:dyDescent="0.25">
      <c r="A107" s="154">
        <v>3015005</v>
      </c>
      <c r="B107" s="55" t="s">
        <v>33058</v>
      </c>
      <c r="C107" s="56" t="s">
        <v>23669</v>
      </c>
      <c r="D107" s="153">
        <v>4.95</v>
      </c>
    </row>
    <row r="108" spans="1:4" ht="45.75" x14ac:dyDescent="0.25">
      <c r="A108" s="154">
        <v>3015006</v>
      </c>
      <c r="B108" s="55" t="s">
        <v>33057</v>
      </c>
      <c r="C108" s="56" t="s">
        <v>23669</v>
      </c>
      <c r="D108" s="153">
        <v>4.5</v>
      </c>
    </row>
    <row r="109" spans="1:4" ht="45.75" x14ac:dyDescent="0.25">
      <c r="A109" s="154">
        <v>3015007</v>
      </c>
      <c r="B109" s="55" t="s">
        <v>33056</v>
      </c>
      <c r="C109" s="56" t="s">
        <v>23669</v>
      </c>
      <c r="D109" s="153">
        <v>4.41</v>
      </c>
    </row>
    <row r="110" spans="1:4" ht="45.75" x14ac:dyDescent="0.25">
      <c r="A110" s="154">
        <v>3015008</v>
      </c>
      <c r="B110" s="55" t="s">
        <v>33055</v>
      </c>
      <c r="C110" s="56" t="s">
        <v>23669</v>
      </c>
      <c r="D110" s="153">
        <v>4.32</v>
      </c>
    </row>
    <row r="111" spans="1:4" ht="45.75" x14ac:dyDescent="0.25">
      <c r="A111" s="154">
        <v>3015009</v>
      </c>
      <c r="B111" s="55" t="s">
        <v>33054</v>
      </c>
      <c r="C111" s="56" t="s">
        <v>23669</v>
      </c>
      <c r="D111" s="153">
        <v>4.2300000000000004</v>
      </c>
    </row>
    <row r="112" spans="1:4" ht="45.75" x14ac:dyDescent="0.25">
      <c r="A112" s="154">
        <v>3016000</v>
      </c>
      <c r="B112" s="55" t="s">
        <v>33053</v>
      </c>
      <c r="C112" s="56" t="s">
        <v>21105</v>
      </c>
      <c r="D112" s="153" t="s">
        <v>21105</v>
      </c>
    </row>
    <row r="113" spans="1:4" ht="57" x14ac:dyDescent="0.25">
      <c r="A113" s="154">
        <v>3016001</v>
      </c>
      <c r="B113" s="55" t="s">
        <v>33052</v>
      </c>
      <c r="C113" s="56" t="s">
        <v>23669</v>
      </c>
      <c r="D113" s="153" t="s">
        <v>33051</v>
      </c>
    </row>
    <row r="114" spans="1:4" ht="57" x14ac:dyDescent="0.25">
      <c r="A114" s="154">
        <v>3016002</v>
      </c>
      <c r="B114" s="55" t="s">
        <v>33050</v>
      </c>
      <c r="C114" s="56" t="s">
        <v>23669</v>
      </c>
      <c r="D114" s="153" t="s">
        <v>33049</v>
      </c>
    </row>
    <row r="115" spans="1:4" ht="57" x14ac:dyDescent="0.25">
      <c r="A115" s="154">
        <v>3016003</v>
      </c>
      <c r="B115" s="55" t="s">
        <v>33048</v>
      </c>
      <c r="C115" s="56" t="s">
        <v>23669</v>
      </c>
      <c r="D115" s="153" t="s">
        <v>33047</v>
      </c>
    </row>
    <row r="116" spans="1:4" ht="57" x14ac:dyDescent="0.25">
      <c r="A116" s="154">
        <v>3016004</v>
      </c>
      <c r="B116" s="55" t="s">
        <v>33046</v>
      </c>
      <c r="C116" s="56" t="s">
        <v>23669</v>
      </c>
      <c r="D116" s="153" t="s">
        <v>33045</v>
      </c>
    </row>
    <row r="117" spans="1:4" ht="45.75" x14ac:dyDescent="0.25">
      <c r="A117" s="154">
        <v>3016005</v>
      </c>
      <c r="B117" s="55" t="s">
        <v>33044</v>
      </c>
      <c r="C117" s="56" t="s">
        <v>23669</v>
      </c>
      <c r="D117" s="153" t="s">
        <v>33043</v>
      </c>
    </row>
    <row r="118" spans="1:4" x14ac:dyDescent="0.25">
      <c r="A118" s="154">
        <v>3018000</v>
      </c>
      <c r="B118" s="55" t="s">
        <v>33042</v>
      </c>
      <c r="C118" s="56" t="s">
        <v>33040</v>
      </c>
      <c r="D118" s="153">
        <v>4.32</v>
      </c>
    </row>
    <row r="119" spans="1:4" ht="23.25" x14ac:dyDescent="0.25">
      <c r="A119" s="154">
        <v>3019000</v>
      </c>
      <c r="B119" s="55" t="s">
        <v>33041</v>
      </c>
      <c r="C119" s="56" t="s">
        <v>33040</v>
      </c>
      <c r="D119" s="153">
        <v>3.05</v>
      </c>
    </row>
    <row r="120" spans="1:4" x14ac:dyDescent="0.25">
      <c r="A120" s="154">
        <v>3020000</v>
      </c>
      <c r="B120" s="55" t="s">
        <v>23702</v>
      </c>
      <c r="C120" s="56" t="s">
        <v>96</v>
      </c>
      <c r="D120" s="153">
        <v>1.51</v>
      </c>
    </row>
    <row r="121" spans="1:4" x14ac:dyDescent="0.25">
      <c r="A121" s="154">
        <v>3020001</v>
      </c>
      <c r="B121" s="55" t="s">
        <v>33039</v>
      </c>
      <c r="C121" s="56" t="s">
        <v>96</v>
      </c>
      <c r="D121" s="153">
        <v>2.4700000000000002</v>
      </c>
    </row>
    <row r="122" spans="1:4" x14ac:dyDescent="0.25">
      <c r="A122" s="154">
        <v>3020002</v>
      </c>
      <c r="B122" s="55" t="s">
        <v>33038</v>
      </c>
      <c r="C122" s="56" t="s">
        <v>96</v>
      </c>
      <c r="D122" s="153">
        <v>1.34</v>
      </c>
    </row>
    <row r="123" spans="1:4" x14ac:dyDescent="0.25">
      <c r="A123" s="154">
        <v>3020003</v>
      </c>
      <c r="B123" s="55" t="s">
        <v>33037</v>
      </c>
      <c r="C123" s="56" t="s">
        <v>96</v>
      </c>
      <c r="D123" s="153">
        <v>5.42</v>
      </c>
    </row>
    <row r="124" spans="1:4" x14ac:dyDescent="0.25">
      <c r="A124" s="154">
        <v>3020004</v>
      </c>
      <c r="B124" s="55" t="s">
        <v>33036</v>
      </c>
      <c r="C124" s="56" t="s">
        <v>19</v>
      </c>
      <c r="D124" s="153">
        <v>15.55</v>
      </c>
    </row>
    <row r="125" spans="1:4" ht="23.25" x14ac:dyDescent="0.25">
      <c r="A125" s="154">
        <v>3022000</v>
      </c>
      <c r="B125" s="55" t="s">
        <v>33035</v>
      </c>
      <c r="C125" s="56" t="s">
        <v>8</v>
      </c>
      <c r="D125" s="153">
        <v>51.74</v>
      </c>
    </row>
    <row r="126" spans="1:4" x14ac:dyDescent="0.25">
      <c r="A126" s="154">
        <v>3023000</v>
      </c>
      <c r="B126" s="55" t="s">
        <v>33034</v>
      </c>
      <c r="C126" s="56" t="s">
        <v>96</v>
      </c>
      <c r="D126" s="153">
        <v>3.36</v>
      </c>
    </row>
    <row r="127" spans="1:4" x14ac:dyDescent="0.25">
      <c r="A127" s="154">
        <v>3024000</v>
      </c>
      <c r="B127" s="55" t="s">
        <v>23694</v>
      </c>
      <c r="C127" s="56" t="s">
        <v>8</v>
      </c>
      <c r="D127" s="153">
        <v>472.73</v>
      </c>
    </row>
    <row r="128" spans="1:4" x14ac:dyDescent="0.25">
      <c r="A128" s="154">
        <v>3025000</v>
      </c>
      <c r="B128" s="55" t="s">
        <v>23687</v>
      </c>
      <c r="C128" s="56" t="s">
        <v>8</v>
      </c>
      <c r="D128" s="153">
        <v>472.73</v>
      </c>
    </row>
    <row r="129" spans="1:4" x14ac:dyDescent="0.25">
      <c r="A129" s="154">
        <v>3026000</v>
      </c>
      <c r="B129" s="55" t="s">
        <v>23693</v>
      </c>
      <c r="C129" s="56" t="s">
        <v>8</v>
      </c>
      <c r="D129" s="153">
        <v>472.73</v>
      </c>
    </row>
    <row r="130" spans="1:4" x14ac:dyDescent="0.25">
      <c r="A130" s="154">
        <v>3027000</v>
      </c>
      <c r="B130" s="55" t="s">
        <v>23688</v>
      </c>
      <c r="C130" s="56" t="s">
        <v>8</v>
      </c>
      <c r="D130" s="153">
        <v>291.93</v>
      </c>
    </row>
    <row r="131" spans="1:4" x14ac:dyDescent="0.25">
      <c r="A131" s="154">
        <v>3029000</v>
      </c>
      <c r="B131" s="55" t="s">
        <v>33033</v>
      </c>
      <c r="C131" s="56" t="s">
        <v>8</v>
      </c>
      <c r="D131" s="153">
        <v>178.72</v>
      </c>
    </row>
    <row r="132" spans="1:4" x14ac:dyDescent="0.25">
      <c r="A132" s="154">
        <v>3030000</v>
      </c>
      <c r="B132" s="55" t="s">
        <v>23689</v>
      </c>
      <c r="C132" s="56" t="s">
        <v>8</v>
      </c>
      <c r="D132" s="153">
        <v>132.6</v>
      </c>
    </row>
    <row r="133" spans="1:4" x14ac:dyDescent="0.25">
      <c r="A133" s="154">
        <v>3031000</v>
      </c>
      <c r="B133" s="55" t="s">
        <v>23907</v>
      </c>
      <c r="C133" s="56" t="s">
        <v>8</v>
      </c>
      <c r="D133" s="153">
        <v>26.33</v>
      </c>
    </row>
    <row r="134" spans="1:4" x14ac:dyDescent="0.25">
      <c r="A134" s="154">
        <v>3032000</v>
      </c>
      <c r="B134" s="55" t="s">
        <v>23908</v>
      </c>
      <c r="C134" s="56" t="s">
        <v>8</v>
      </c>
      <c r="D134" s="153">
        <v>27.34</v>
      </c>
    </row>
    <row r="135" spans="1:4" ht="23.25" x14ac:dyDescent="0.25">
      <c r="A135" s="154">
        <v>3033000</v>
      </c>
      <c r="B135" s="55" t="s">
        <v>33032</v>
      </c>
      <c r="C135" s="56" t="s">
        <v>8</v>
      </c>
      <c r="D135" s="153">
        <v>91.88</v>
      </c>
    </row>
    <row r="136" spans="1:4" x14ac:dyDescent="0.25">
      <c r="A136" s="154">
        <v>3035000</v>
      </c>
      <c r="B136" s="55" t="s">
        <v>33031</v>
      </c>
      <c r="C136" s="56" t="s">
        <v>8</v>
      </c>
      <c r="D136" s="153">
        <v>49.95</v>
      </c>
    </row>
    <row r="137" spans="1:4" x14ac:dyDescent="0.25">
      <c r="A137" s="154">
        <v>3036000</v>
      </c>
      <c r="B137" s="55" t="s">
        <v>23692</v>
      </c>
      <c r="C137" s="56" t="s">
        <v>8</v>
      </c>
      <c r="D137" s="153">
        <v>63.74</v>
      </c>
    </row>
    <row r="138" spans="1:4" x14ac:dyDescent="0.25">
      <c r="A138" s="154">
        <v>3038000</v>
      </c>
      <c r="B138" s="55" t="s">
        <v>33030</v>
      </c>
      <c r="C138" s="56" t="s">
        <v>8</v>
      </c>
      <c r="D138" s="153">
        <v>83.24</v>
      </c>
    </row>
    <row r="139" spans="1:4" x14ac:dyDescent="0.25">
      <c r="A139" s="154">
        <v>3039000</v>
      </c>
      <c r="B139" s="55" t="s">
        <v>23691</v>
      </c>
      <c r="C139" s="56" t="s">
        <v>8</v>
      </c>
      <c r="D139" s="153">
        <v>145.26</v>
      </c>
    </row>
    <row r="140" spans="1:4" x14ac:dyDescent="0.25">
      <c r="A140" s="154">
        <v>3040000</v>
      </c>
      <c r="B140" s="55" t="s">
        <v>33029</v>
      </c>
      <c r="C140" s="56" t="s">
        <v>8</v>
      </c>
      <c r="D140" s="153">
        <v>66.13</v>
      </c>
    </row>
    <row r="141" spans="1:4" x14ac:dyDescent="0.25">
      <c r="A141" s="154">
        <v>3041000</v>
      </c>
      <c r="B141" s="55" t="s">
        <v>33028</v>
      </c>
      <c r="C141" s="56" t="s">
        <v>8</v>
      </c>
      <c r="D141" s="153">
        <v>24.1</v>
      </c>
    </row>
    <row r="142" spans="1:4" x14ac:dyDescent="0.25">
      <c r="A142" s="154">
        <v>3043000</v>
      </c>
      <c r="B142" s="55" t="s">
        <v>23831</v>
      </c>
      <c r="C142" s="56" t="s">
        <v>8</v>
      </c>
      <c r="D142" s="153">
        <v>29.47</v>
      </c>
    </row>
    <row r="143" spans="1:4" x14ac:dyDescent="0.25">
      <c r="A143" s="154">
        <v>3044000</v>
      </c>
      <c r="B143" s="55" t="s">
        <v>33027</v>
      </c>
      <c r="C143" s="56" t="s">
        <v>8</v>
      </c>
      <c r="D143" s="153">
        <v>31.27</v>
      </c>
    </row>
    <row r="144" spans="1:4" x14ac:dyDescent="0.25">
      <c r="A144" s="154">
        <v>3046000</v>
      </c>
      <c r="B144" s="55" t="s">
        <v>33026</v>
      </c>
      <c r="C144" s="56" t="s">
        <v>8</v>
      </c>
      <c r="D144" s="153">
        <v>59.91</v>
      </c>
    </row>
    <row r="145" spans="1:4" x14ac:dyDescent="0.25">
      <c r="A145" s="154">
        <v>3047000</v>
      </c>
      <c r="B145" s="55" t="s">
        <v>33025</v>
      </c>
      <c r="C145" s="56" t="s">
        <v>8</v>
      </c>
      <c r="D145" s="153">
        <v>87.09</v>
      </c>
    </row>
    <row r="146" spans="1:4" x14ac:dyDescent="0.25">
      <c r="A146" s="154">
        <v>3050000</v>
      </c>
      <c r="B146" s="55" t="s">
        <v>33024</v>
      </c>
      <c r="C146" s="56" t="s">
        <v>8</v>
      </c>
      <c r="D146" s="153">
        <v>65.47</v>
      </c>
    </row>
    <row r="147" spans="1:4" x14ac:dyDescent="0.25">
      <c r="A147" s="154">
        <v>3051000</v>
      </c>
      <c r="B147" s="55" t="s">
        <v>33023</v>
      </c>
      <c r="C147" s="56" t="s">
        <v>8</v>
      </c>
      <c r="D147" s="153">
        <v>70.459999999999994</v>
      </c>
    </row>
    <row r="148" spans="1:4" x14ac:dyDescent="0.25">
      <c r="A148" s="154">
        <v>3052000</v>
      </c>
      <c r="B148" s="55" t="s">
        <v>23698</v>
      </c>
      <c r="C148" s="56" t="s">
        <v>96</v>
      </c>
      <c r="D148" s="153">
        <v>11.09</v>
      </c>
    </row>
    <row r="149" spans="1:4" ht="23.25" x14ac:dyDescent="0.25">
      <c r="A149" s="154">
        <v>3052001</v>
      </c>
      <c r="B149" s="55" t="s">
        <v>33022</v>
      </c>
      <c r="C149" s="56" t="s">
        <v>96</v>
      </c>
      <c r="D149" s="153">
        <v>14.72</v>
      </c>
    </row>
    <row r="150" spans="1:4" ht="23.25" x14ac:dyDescent="0.25">
      <c r="A150" s="154">
        <v>3052002</v>
      </c>
      <c r="B150" s="55" t="s">
        <v>33021</v>
      </c>
      <c r="C150" s="56" t="s">
        <v>96</v>
      </c>
      <c r="D150" s="153">
        <v>13.49</v>
      </c>
    </row>
    <row r="151" spans="1:4" ht="23.25" x14ac:dyDescent="0.25">
      <c r="A151" s="154">
        <v>3052003</v>
      </c>
      <c r="B151" s="55" t="s">
        <v>33020</v>
      </c>
      <c r="C151" s="56" t="s">
        <v>96</v>
      </c>
      <c r="D151" s="153">
        <v>19.690000000000001</v>
      </c>
    </row>
    <row r="152" spans="1:4" x14ac:dyDescent="0.25">
      <c r="A152" s="154">
        <v>3053017</v>
      </c>
      <c r="B152" s="55" t="s">
        <v>23708</v>
      </c>
      <c r="C152" s="56" t="s">
        <v>96</v>
      </c>
      <c r="D152" s="153">
        <v>6476.77</v>
      </c>
    </row>
    <row r="153" spans="1:4" x14ac:dyDescent="0.25">
      <c r="A153" s="154">
        <v>3053018</v>
      </c>
      <c r="B153" s="55" t="s">
        <v>23709</v>
      </c>
      <c r="C153" s="56" t="s">
        <v>96</v>
      </c>
      <c r="D153" s="153">
        <v>5405.3</v>
      </c>
    </row>
    <row r="154" spans="1:4" x14ac:dyDescent="0.25">
      <c r="A154" s="154">
        <v>3054001</v>
      </c>
      <c r="B154" s="55" t="s">
        <v>33019</v>
      </c>
      <c r="C154" s="56" t="s">
        <v>8</v>
      </c>
      <c r="D154" s="153">
        <v>69.45</v>
      </c>
    </row>
    <row r="155" spans="1:4" x14ac:dyDescent="0.25">
      <c r="A155" s="154">
        <v>3054002</v>
      </c>
      <c r="B155" s="55" t="s">
        <v>33018</v>
      </c>
      <c r="C155" s="56" t="s">
        <v>8</v>
      </c>
      <c r="D155" s="153">
        <v>95.82</v>
      </c>
    </row>
    <row r="156" spans="1:4" x14ac:dyDescent="0.25">
      <c r="A156" s="154">
        <v>3054003</v>
      </c>
      <c r="B156" s="55" t="s">
        <v>33017</v>
      </c>
      <c r="C156" s="56" t="s">
        <v>8</v>
      </c>
      <c r="D156" s="153">
        <v>200.76</v>
      </c>
    </row>
    <row r="157" spans="1:4" x14ac:dyDescent="0.25">
      <c r="A157" s="154">
        <v>3054004</v>
      </c>
      <c r="B157" s="55" t="s">
        <v>33016</v>
      </c>
      <c r="C157" s="56" t="s">
        <v>8</v>
      </c>
      <c r="D157" s="153">
        <v>123</v>
      </c>
    </row>
    <row r="158" spans="1:4" x14ac:dyDescent="0.25">
      <c r="A158" s="154">
        <v>3054005</v>
      </c>
      <c r="B158" s="55" t="s">
        <v>33015</v>
      </c>
      <c r="C158" s="56" t="s">
        <v>8</v>
      </c>
      <c r="D158" s="153">
        <v>155.94999999999999</v>
      </c>
    </row>
    <row r="159" spans="1:4" x14ac:dyDescent="0.25">
      <c r="A159" s="154">
        <v>3054006</v>
      </c>
      <c r="B159" s="55" t="s">
        <v>33014</v>
      </c>
      <c r="C159" s="56" t="s">
        <v>8</v>
      </c>
      <c r="D159" s="153">
        <v>170.06</v>
      </c>
    </row>
    <row r="160" spans="1:4" x14ac:dyDescent="0.25">
      <c r="A160" s="154">
        <v>3054007</v>
      </c>
      <c r="B160" s="55" t="s">
        <v>33013</v>
      </c>
      <c r="C160" s="56" t="s">
        <v>8</v>
      </c>
      <c r="D160" s="153">
        <v>123</v>
      </c>
    </row>
    <row r="161" spans="1:4" x14ac:dyDescent="0.25">
      <c r="A161" s="154">
        <v>3054008</v>
      </c>
      <c r="B161" s="55" t="s">
        <v>33012</v>
      </c>
      <c r="C161" s="56" t="s">
        <v>8</v>
      </c>
      <c r="D161" s="153">
        <v>148.88</v>
      </c>
    </row>
    <row r="162" spans="1:4" x14ac:dyDescent="0.25">
      <c r="A162" s="154">
        <v>3054009</v>
      </c>
      <c r="B162" s="55" t="s">
        <v>33011</v>
      </c>
      <c r="C162" s="56" t="s">
        <v>8</v>
      </c>
      <c r="D162" s="153">
        <v>204.92</v>
      </c>
    </row>
    <row r="163" spans="1:4" x14ac:dyDescent="0.25">
      <c r="A163" s="154">
        <v>3054010</v>
      </c>
      <c r="B163" s="55" t="s">
        <v>33010</v>
      </c>
      <c r="C163" s="56" t="s">
        <v>8</v>
      </c>
      <c r="D163" s="153">
        <v>122.13</v>
      </c>
    </row>
    <row r="164" spans="1:4" x14ac:dyDescent="0.25">
      <c r="A164" s="154">
        <v>3054011</v>
      </c>
      <c r="B164" s="55" t="s">
        <v>33009</v>
      </c>
      <c r="C164" s="56" t="s">
        <v>8</v>
      </c>
      <c r="D164" s="153">
        <v>165.05</v>
      </c>
    </row>
    <row r="165" spans="1:4" x14ac:dyDescent="0.25">
      <c r="A165" s="154">
        <v>3054012</v>
      </c>
      <c r="B165" s="55" t="s">
        <v>33008</v>
      </c>
      <c r="C165" s="56" t="s">
        <v>8</v>
      </c>
      <c r="D165" s="153">
        <v>199.41</v>
      </c>
    </row>
    <row r="166" spans="1:4" x14ac:dyDescent="0.25">
      <c r="A166" s="158">
        <v>4000000</v>
      </c>
      <c r="B166" s="157" t="s">
        <v>14</v>
      </c>
      <c r="C166" s="156"/>
      <c r="D166" s="155"/>
    </row>
    <row r="167" spans="1:4" ht="23.25" x14ac:dyDescent="0.25">
      <c r="A167" s="154">
        <v>4001000</v>
      </c>
      <c r="B167" s="55" t="s">
        <v>33007</v>
      </c>
      <c r="C167" s="56" t="s">
        <v>15</v>
      </c>
      <c r="D167" s="153">
        <v>76.89</v>
      </c>
    </row>
    <row r="168" spans="1:4" ht="23.25" x14ac:dyDescent="0.25">
      <c r="A168" s="154">
        <v>4002000</v>
      </c>
      <c r="B168" s="55" t="s">
        <v>33006</v>
      </c>
      <c r="C168" s="56" t="s">
        <v>15</v>
      </c>
      <c r="D168" s="153">
        <v>84.36</v>
      </c>
    </row>
    <row r="169" spans="1:4" ht="23.25" x14ac:dyDescent="0.25">
      <c r="A169" s="154">
        <v>4003000</v>
      </c>
      <c r="B169" s="55" t="s">
        <v>33005</v>
      </c>
      <c r="C169" s="56" t="s">
        <v>15</v>
      </c>
      <c r="D169" s="153">
        <v>96.41</v>
      </c>
    </row>
    <row r="170" spans="1:4" ht="23.25" x14ac:dyDescent="0.25">
      <c r="A170" s="154">
        <v>4004000</v>
      </c>
      <c r="B170" s="55" t="s">
        <v>33004</v>
      </c>
      <c r="C170" s="56" t="s">
        <v>15</v>
      </c>
      <c r="D170" s="153">
        <v>19.84</v>
      </c>
    </row>
    <row r="171" spans="1:4" ht="23.25" x14ac:dyDescent="0.25">
      <c r="A171" s="154">
        <v>4005000</v>
      </c>
      <c r="B171" s="55" t="s">
        <v>33003</v>
      </c>
      <c r="C171" s="56" t="s">
        <v>15</v>
      </c>
      <c r="D171" s="153">
        <v>18.87</v>
      </c>
    </row>
    <row r="172" spans="1:4" x14ac:dyDescent="0.25">
      <c r="A172" s="154">
        <v>4006000</v>
      </c>
      <c r="B172" s="55" t="s">
        <v>33002</v>
      </c>
      <c r="C172" s="56" t="s">
        <v>15</v>
      </c>
      <c r="D172" s="153">
        <v>120.52</v>
      </c>
    </row>
    <row r="173" spans="1:4" x14ac:dyDescent="0.25">
      <c r="A173" s="154">
        <v>4007000</v>
      </c>
      <c r="B173" s="55" t="s">
        <v>33001</v>
      </c>
      <c r="C173" s="56" t="s">
        <v>15</v>
      </c>
      <c r="D173" s="153">
        <v>8.1</v>
      </c>
    </row>
    <row r="174" spans="1:4" x14ac:dyDescent="0.25">
      <c r="A174" s="154">
        <v>4008000</v>
      </c>
      <c r="B174" s="55" t="s">
        <v>33000</v>
      </c>
      <c r="C174" s="56" t="s">
        <v>15</v>
      </c>
      <c r="D174" s="153">
        <v>16.97</v>
      </c>
    </row>
    <row r="175" spans="1:4" ht="23.25" x14ac:dyDescent="0.25">
      <c r="A175" s="154">
        <v>4009000</v>
      </c>
      <c r="B175" s="55" t="s">
        <v>32999</v>
      </c>
      <c r="C175" s="56" t="s">
        <v>15</v>
      </c>
      <c r="D175" s="153">
        <v>20.91</v>
      </c>
    </row>
    <row r="176" spans="1:4" ht="23.25" x14ac:dyDescent="0.25">
      <c r="A176" s="154">
        <v>4010000</v>
      </c>
      <c r="B176" s="55" t="s">
        <v>32998</v>
      </c>
      <c r="C176" s="56" t="s">
        <v>15</v>
      </c>
      <c r="D176" s="153">
        <v>18.690000000000001</v>
      </c>
    </row>
    <row r="177" spans="1:4" ht="23.25" x14ac:dyDescent="0.25">
      <c r="A177" s="154">
        <v>4011000</v>
      </c>
      <c r="B177" s="55" t="s">
        <v>32997</v>
      </c>
      <c r="C177" s="56" t="s">
        <v>15</v>
      </c>
      <c r="D177" s="153">
        <v>22.36</v>
      </c>
    </row>
    <row r="178" spans="1:4" ht="23.25" x14ac:dyDescent="0.25">
      <c r="A178" s="154">
        <v>4012000</v>
      </c>
      <c r="B178" s="55" t="s">
        <v>32996</v>
      </c>
      <c r="C178" s="56" t="s">
        <v>15</v>
      </c>
      <c r="D178" s="153">
        <v>13.06</v>
      </c>
    </row>
    <row r="179" spans="1:4" ht="23.25" x14ac:dyDescent="0.25">
      <c r="A179" s="154">
        <v>4014000</v>
      </c>
      <c r="B179" s="55" t="s">
        <v>32995</v>
      </c>
      <c r="C179" s="56" t="s">
        <v>15</v>
      </c>
      <c r="D179" s="153">
        <v>15.75</v>
      </c>
    </row>
    <row r="180" spans="1:4" ht="23.25" x14ac:dyDescent="0.25">
      <c r="A180" s="154">
        <v>4015000</v>
      </c>
      <c r="B180" s="55" t="s">
        <v>32994</v>
      </c>
      <c r="C180" s="56" t="s">
        <v>15</v>
      </c>
      <c r="D180" s="153">
        <v>15.26</v>
      </c>
    </row>
    <row r="181" spans="1:4" ht="23.25" x14ac:dyDescent="0.25">
      <c r="A181" s="154">
        <v>4016000</v>
      </c>
      <c r="B181" s="55" t="s">
        <v>32993</v>
      </c>
      <c r="C181" s="56" t="s">
        <v>15</v>
      </c>
      <c r="D181" s="153">
        <v>11.61</v>
      </c>
    </row>
    <row r="182" spans="1:4" ht="23.25" x14ac:dyDescent="0.25">
      <c r="A182" s="154">
        <v>4031000</v>
      </c>
      <c r="B182" s="55" t="s">
        <v>32992</v>
      </c>
      <c r="C182" s="56" t="s">
        <v>15</v>
      </c>
      <c r="D182" s="153">
        <v>31.72</v>
      </c>
    </row>
    <row r="183" spans="1:4" x14ac:dyDescent="0.25">
      <c r="A183" s="154">
        <v>4032000</v>
      </c>
      <c r="B183" s="55" t="s">
        <v>32991</v>
      </c>
      <c r="C183" s="56" t="s">
        <v>15</v>
      </c>
      <c r="D183" s="153">
        <v>8.58</v>
      </c>
    </row>
    <row r="184" spans="1:4" ht="23.25" x14ac:dyDescent="0.25">
      <c r="A184" s="154">
        <v>4033000</v>
      </c>
      <c r="B184" s="55" t="s">
        <v>32990</v>
      </c>
      <c r="C184" s="56" t="s">
        <v>19</v>
      </c>
      <c r="D184" s="153">
        <v>1.74</v>
      </c>
    </row>
    <row r="185" spans="1:4" ht="23.25" x14ac:dyDescent="0.25">
      <c r="A185" s="154">
        <v>4033010</v>
      </c>
      <c r="B185" s="55" t="s">
        <v>21116</v>
      </c>
      <c r="C185" s="56" t="s">
        <v>96</v>
      </c>
      <c r="D185" s="153">
        <v>218.15</v>
      </c>
    </row>
    <row r="186" spans="1:4" ht="23.25" x14ac:dyDescent="0.25">
      <c r="A186" s="154">
        <v>4033011</v>
      </c>
      <c r="B186" s="55" t="s">
        <v>21117</v>
      </c>
      <c r="C186" s="56" t="s">
        <v>96</v>
      </c>
      <c r="D186" s="153">
        <v>560.77</v>
      </c>
    </row>
    <row r="187" spans="1:4" ht="23.25" x14ac:dyDescent="0.25">
      <c r="A187" s="154">
        <v>4033012</v>
      </c>
      <c r="B187" s="55" t="s">
        <v>21118</v>
      </c>
      <c r="C187" s="56" t="s">
        <v>96</v>
      </c>
      <c r="D187" s="153">
        <v>700.97</v>
      </c>
    </row>
    <row r="188" spans="1:4" ht="23.25" x14ac:dyDescent="0.25">
      <c r="A188" s="154">
        <v>4033013</v>
      </c>
      <c r="B188" s="55" t="s">
        <v>32989</v>
      </c>
      <c r="C188" s="56" t="s">
        <v>96</v>
      </c>
      <c r="D188" s="153">
        <v>841.16</v>
      </c>
    </row>
    <row r="189" spans="1:4" x14ac:dyDescent="0.25">
      <c r="A189" s="154">
        <v>4033014</v>
      </c>
      <c r="B189" s="55" t="s">
        <v>21120</v>
      </c>
      <c r="C189" s="56" t="s">
        <v>96</v>
      </c>
      <c r="D189" s="153">
        <v>981.36</v>
      </c>
    </row>
    <row r="190" spans="1:4" x14ac:dyDescent="0.25">
      <c r="A190" s="154">
        <v>4035000</v>
      </c>
      <c r="B190" s="55" t="s">
        <v>32988</v>
      </c>
      <c r="C190" s="56" t="s">
        <v>19</v>
      </c>
      <c r="D190" s="153">
        <v>6.02</v>
      </c>
    </row>
    <row r="191" spans="1:4" x14ac:dyDescent="0.25">
      <c r="A191" s="154">
        <v>4060000</v>
      </c>
      <c r="B191" s="55" t="s">
        <v>32987</v>
      </c>
      <c r="C191" s="56" t="s">
        <v>16</v>
      </c>
      <c r="D191" s="153">
        <v>1.84</v>
      </c>
    </row>
    <row r="192" spans="1:4" x14ac:dyDescent="0.25">
      <c r="A192" s="154">
        <v>4061000</v>
      </c>
      <c r="B192" s="55" t="s">
        <v>32986</v>
      </c>
      <c r="C192" s="56" t="s">
        <v>16</v>
      </c>
      <c r="D192" s="153">
        <v>1.25</v>
      </c>
    </row>
    <row r="193" spans="1:4" x14ac:dyDescent="0.25">
      <c r="A193" s="154">
        <v>4062000</v>
      </c>
      <c r="B193" s="55" t="s">
        <v>32985</v>
      </c>
      <c r="C193" s="56" t="s">
        <v>32984</v>
      </c>
      <c r="D193" s="153">
        <v>2.95</v>
      </c>
    </row>
    <row r="194" spans="1:4" ht="23.25" x14ac:dyDescent="0.25">
      <c r="A194" s="154">
        <v>4063000</v>
      </c>
      <c r="B194" s="55" t="s">
        <v>32983</v>
      </c>
      <c r="C194" s="56" t="s">
        <v>32979</v>
      </c>
      <c r="D194" s="153">
        <v>128.97</v>
      </c>
    </row>
    <row r="195" spans="1:4" ht="23.25" x14ac:dyDescent="0.25">
      <c r="A195" s="154">
        <v>4064000</v>
      </c>
      <c r="B195" s="55" t="s">
        <v>32982</v>
      </c>
      <c r="C195" s="56" t="s">
        <v>32979</v>
      </c>
      <c r="D195" s="153">
        <v>94.29</v>
      </c>
    </row>
    <row r="196" spans="1:4" ht="23.25" x14ac:dyDescent="0.25">
      <c r="A196" s="154">
        <v>4065000</v>
      </c>
      <c r="B196" s="55" t="s">
        <v>32981</v>
      </c>
      <c r="C196" s="56" t="s">
        <v>32979</v>
      </c>
      <c r="D196" s="153">
        <v>397.64</v>
      </c>
    </row>
    <row r="197" spans="1:4" x14ac:dyDescent="0.25">
      <c r="A197" s="154">
        <v>4102001</v>
      </c>
      <c r="B197" s="55" t="s">
        <v>32980</v>
      </c>
      <c r="C197" s="56" t="s">
        <v>32979</v>
      </c>
      <c r="D197" s="153">
        <v>227.9</v>
      </c>
    </row>
    <row r="198" spans="1:4" x14ac:dyDescent="0.25">
      <c r="A198" s="158">
        <v>5000000</v>
      </c>
      <c r="B198" s="157" t="s">
        <v>21099</v>
      </c>
      <c r="C198" s="156"/>
      <c r="D198" s="155"/>
    </row>
    <row r="199" spans="1:4" x14ac:dyDescent="0.25">
      <c r="A199" s="154">
        <v>5001000</v>
      </c>
      <c r="B199" s="55" t="s">
        <v>32978</v>
      </c>
      <c r="C199" s="56" t="s">
        <v>9</v>
      </c>
      <c r="D199" s="153">
        <v>10.44</v>
      </c>
    </row>
    <row r="200" spans="1:4" x14ac:dyDescent="0.25">
      <c r="A200" s="154">
        <v>5002000</v>
      </c>
      <c r="B200" s="55" t="s">
        <v>32977</v>
      </c>
      <c r="C200" s="56" t="s">
        <v>19</v>
      </c>
      <c r="D200" s="153">
        <v>18.47</v>
      </c>
    </row>
    <row r="201" spans="1:4" ht="23.25" x14ac:dyDescent="0.25">
      <c r="A201" s="154">
        <v>5003000</v>
      </c>
      <c r="B201" s="55" t="s">
        <v>32976</v>
      </c>
      <c r="C201" s="56" t="s">
        <v>19</v>
      </c>
      <c r="D201" s="153">
        <v>27.67</v>
      </c>
    </row>
    <row r="202" spans="1:4" ht="23.25" x14ac:dyDescent="0.25">
      <c r="A202" s="154">
        <v>5004000</v>
      </c>
      <c r="B202" s="55" t="s">
        <v>32975</v>
      </c>
      <c r="C202" s="56" t="s">
        <v>19</v>
      </c>
      <c r="D202" s="153">
        <v>21.73</v>
      </c>
    </row>
    <row r="203" spans="1:4" x14ac:dyDescent="0.25">
      <c r="A203" s="154">
        <v>5005000</v>
      </c>
      <c r="B203" s="55" t="s">
        <v>32974</v>
      </c>
      <c r="C203" s="56" t="s">
        <v>19</v>
      </c>
      <c r="D203" s="153">
        <v>5.09</v>
      </c>
    </row>
    <row r="204" spans="1:4" ht="23.25" x14ac:dyDescent="0.25">
      <c r="A204" s="154">
        <v>5006000</v>
      </c>
      <c r="B204" s="55" t="s">
        <v>32973</v>
      </c>
      <c r="C204" s="56" t="s">
        <v>15</v>
      </c>
      <c r="D204" s="153">
        <v>227.18</v>
      </c>
    </row>
    <row r="205" spans="1:4" x14ac:dyDescent="0.25">
      <c r="A205" s="154">
        <v>5007000</v>
      </c>
      <c r="B205" s="55" t="s">
        <v>32972</v>
      </c>
      <c r="C205" s="56" t="s">
        <v>19</v>
      </c>
      <c r="D205" s="153">
        <v>3.58</v>
      </c>
    </row>
    <row r="206" spans="1:4" ht="23.25" x14ac:dyDescent="0.25">
      <c r="A206" s="154">
        <v>5008000</v>
      </c>
      <c r="B206" s="55" t="s">
        <v>32971</v>
      </c>
      <c r="C206" s="56" t="s">
        <v>9</v>
      </c>
      <c r="D206" s="153">
        <v>27.81</v>
      </c>
    </row>
    <row r="207" spans="1:4" ht="23.25" x14ac:dyDescent="0.25">
      <c r="A207" s="154">
        <v>5009000</v>
      </c>
      <c r="B207" s="55" t="s">
        <v>32970</v>
      </c>
      <c r="C207" s="56" t="s">
        <v>9</v>
      </c>
      <c r="D207" s="153">
        <v>48.05</v>
      </c>
    </row>
    <row r="208" spans="1:4" ht="23.25" x14ac:dyDescent="0.25">
      <c r="A208" s="154">
        <v>5010000</v>
      </c>
      <c r="B208" s="55" t="s">
        <v>32969</v>
      </c>
      <c r="C208" s="56" t="s">
        <v>19</v>
      </c>
      <c r="D208" s="153">
        <v>30.18</v>
      </c>
    </row>
    <row r="209" spans="1:4" ht="23.25" x14ac:dyDescent="0.25">
      <c r="A209" s="154">
        <v>5011000</v>
      </c>
      <c r="B209" s="55" t="s">
        <v>32968</v>
      </c>
      <c r="C209" s="56" t="s">
        <v>19</v>
      </c>
      <c r="D209" s="153">
        <v>23.26</v>
      </c>
    </row>
    <row r="210" spans="1:4" x14ac:dyDescent="0.25">
      <c r="A210" s="154">
        <v>5013000</v>
      </c>
      <c r="B210" s="55" t="s">
        <v>32967</v>
      </c>
      <c r="C210" s="56" t="s">
        <v>15</v>
      </c>
      <c r="D210" s="153">
        <v>498.12</v>
      </c>
    </row>
    <row r="211" spans="1:4" ht="23.25" x14ac:dyDescent="0.25">
      <c r="A211" s="154">
        <v>5014000</v>
      </c>
      <c r="B211" s="55" t="s">
        <v>32966</v>
      </c>
      <c r="C211" s="56" t="s">
        <v>21105</v>
      </c>
      <c r="D211" s="153" t="s">
        <v>21105</v>
      </c>
    </row>
    <row r="212" spans="1:4" ht="23.25" x14ac:dyDescent="0.25">
      <c r="A212" s="154">
        <v>5014001</v>
      </c>
      <c r="B212" s="55" t="s">
        <v>32965</v>
      </c>
      <c r="C212" s="56" t="s">
        <v>9</v>
      </c>
      <c r="D212" s="153">
        <v>49.24</v>
      </c>
    </row>
    <row r="213" spans="1:4" ht="23.25" x14ac:dyDescent="0.25">
      <c r="A213" s="154">
        <v>5014002</v>
      </c>
      <c r="B213" s="55" t="s">
        <v>32964</v>
      </c>
      <c r="C213" s="56" t="s">
        <v>9</v>
      </c>
      <c r="D213" s="153">
        <v>50.25</v>
      </c>
    </row>
    <row r="214" spans="1:4" ht="23.25" x14ac:dyDescent="0.25">
      <c r="A214" s="154">
        <v>5014003</v>
      </c>
      <c r="B214" s="55" t="s">
        <v>32963</v>
      </c>
      <c r="C214" s="56" t="s">
        <v>9</v>
      </c>
      <c r="D214" s="153">
        <v>72.83</v>
      </c>
    </row>
    <row r="215" spans="1:4" ht="34.5" x14ac:dyDescent="0.25">
      <c r="A215" s="154">
        <v>5014004</v>
      </c>
      <c r="B215" s="55" t="s">
        <v>32962</v>
      </c>
      <c r="C215" s="56" t="s">
        <v>19</v>
      </c>
      <c r="D215" s="153">
        <v>333.89</v>
      </c>
    </row>
    <row r="216" spans="1:4" ht="34.5" x14ac:dyDescent="0.25">
      <c r="A216" s="154">
        <v>5014005</v>
      </c>
      <c r="B216" s="55" t="s">
        <v>32961</v>
      </c>
      <c r="C216" s="56" t="s">
        <v>19</v>
      </c>
      <c r="D216" s="153">
        <v>333.89</v>
      </c>
    </row>
    <row r="217" spans="1:4" ht="34.5" x14ac:dyDescent="0.25">
      <c r="A217" s="154">
        <v>5014006</v>
      </c>
      <c r="B217" s="55" t="s">
        <v>32960</v>
      </c>
      <c r="C217" s="56" t="s">
        <v>19</v>
      </c>
      <c r="D217" s="153">
        <v>333.89</v>
      </c>
    </row>
    <row r="218" spans="1:4" x14ac:dyDescent="0.25">
      <c r="A218" s="154">
        <v>5014101</v>
      </c>
      <c r="B218" s="55" t="s">
        <v>32959</v>
      </c>
      <c r="C218" s="56" t="s">
        <v>9</v>
      </c>
      <c r="D218" s="153">
        <v>71.680000000000007</v>
      </c>
    </row>
    <row r="219" spans="1:4" ht="23.25" x14ac:dyDescent="0.25">
      <c r="A219" s="154">
        <v>5016000</v>
      </c>
      <c r="B219" s="55" t="s">
        <v>32958</v>
      </c>
      <c r="C219" s="56" t="s">
        <v>9</v>
      </c>
      <c r="D219" s="153">
        <v>35.78</v>
      </c>
    </row>
    <row r="220" spans="1:4" x14ac:dyDescent="0.25">
      <c r="A220" s="154">
        <v>5017000</v>
      </c>
      <c r="B220" s="55" t="s">
        <v>32957</v>
      </c>
      <c r="C220" s="56" t="s">
        <v>9</v>
      </c>
      <c r="D220" s="153">
        <v>37.200000000000003</v>
      </c>
    </row>
    <row r="221" spans="1:4" x14ac:dyDescent="0.25">
      <c r="A221" s="154">
        <v>5018000</v>
      </c>
      <c r="B221" s="55" t="s">
        <v>32956</v>
      </c>
      <c r="C221" s="56" t="s">
        <v>96</v>
      </c>
      <c r="D221" s="153">
        <v>40.33</v>
      </c>
    </row>
    <row r="222" spans="1:4" x14ac:dyDescent="0.25">
      <c r="A222" s="154">
        <v>5019000</v>
      </c>
      <c r="B222" s="55" t="s">
        <v>32955</v>
      </c>
      <c r="C222" s="56" t="s">
        <v>21105</v>
      </c>
      <c r="D222" s="153" t="s">
        <v>21105</v>
      </c>
    </row>
    <row r="223" spans="1:4" x14ac:dyDescent="0.25">
      <c r="A223" s="154">
        <v>5019001</v>
      </c>
      <c r="B223" s="55" t="s">
        <v>32954</v>
      </c>
      <c r="C223" s="56" t="s">
        <v>15</v>
      </c>
      <c r="D223" s="153">
        <v>632.77</v>
      </c>
    </row>
    <row r="224" spans="1:4" x14ac:dyDescent="0.25">
      <c r="A224" s="154">
        <v>5019002</v>
      </c>
      <c r="B224" s="55" t="s">
        <v>32953</v>
      </c>
      <c r="C224" s="56" t="s">
        <v>15</v>
      </c>
      <c r="D224" s="153">
        <v>641.71</v>
      </c>
    </row>
    <row r="225" spans="1:4" x14ac:dyDescent="0.25">
      <c r="A225" s="154">
        <v>5020000</v>
      </c>
      <c r="B225" s="55" t="s">
        <v>32487</v>
      </c>
      <c r="C225" s="56" t="s">
        <v>15</v>
      </c>
      <c r="D225" s="153">
        <v>249.32</v>
      </c>
    </row>
    <row r="226" spans="1:4" x14ac:dyDescent="0.25">
      <c r="A226" s="154">
        <v>5021000</v>
      </c>
      <c r="B226" s="55" t="s">
        <v>32952</v>
      </c>
      <c r="C226" s="56" t="s">
        <v>21105</v>
      </c>
      <c r="D226" s="153" t="s">
        <v>21105</v>
      </c>
    </row>
    <row r="227" spans="1:4" x14ac:dyDescent="0.25">
      <c r="A227" s="154">
        <v>5021001</v>
      </c>
      <c r="B227" s="55" t="s">
        <v>32952</v>
      </c>
      <c r="C227" s="56" t="s">
        <v>15</v>
      </c>
      <c r="D227" s="153">
        <v>361.78</v>
      </c>
    </row>
    <row r="228" spans="1:4" x14ac:dyDescent="0.25">
      <c r="A228" s="154">
        <v>5021002</v>
      </c>
      <c r="B228" s="55" t="s">
        <v>32951</v>
      </c>
      <c r="C228" s="56" t="s">
        <v>15</v>
      </c>
      <c r="D228" s="153">
        <v>241.12</v>
      </c>
    </row>
    <row r="229" spans="1:4" x14ac:dyDescent="0.25">
      <c r="A229" s="154">
        <v>5022000</v>
      </c>
      <c r="B229" s="55" t="s">
        <v>32950</v>
      </c>
      <c r="C229" s="56" t="s">
        <v>15</v>
      </c>
      <c r="D229" s="153">
        <v>223.03</v>
      </c>
    </row>
    <row r="230" spans="1:4" x14ac:dyDescent="0.25">
      <c r="A230" s="154">
        <v>5023000</v>
      </c>
      <c r="B230" s="55" t="s">
        <v>32949</v>
      </c>
      <c r="C230" s="56" t="s">
        <v>15</v>
      </c>
      <c r="D230" s="153">
        <v>513.74</v>
      </c>
    </row>
    <row r="231" spans="1:4" x14ac:dyDescent="0.25">
      <c r="A231" s="154">
        <v>5024000</v>
      </c>
      <c r="B231" s="55" t="s">
        <v>32948</v>
      </c>
      <c r="C231" s="56" t="s">
        <v>21105</v>
      </c>
      <c r="D231" s="153" t="s">
        <v>21105</v>
      </c>
    </row>
    <row r="232" spans="1:4" x14ac:dyDescent="0.25">
      <c r="A232" s="154">
        <v>5024001</v>
      </c>
      <c r="B232" s="55" t="s">
        <v>32948</v>
      </c>
      <c r="C232" s="56" t="s">
        <v>15</v>
      </c>
      <c r="D232" s="153">
        <v>896.37</v>
      </c>
    </row>
    <row r="233" spans="1:4" x14ac:dyDescent="0.25">
      <c r="A233" s="154">
        <v>5024002</v>
      </c>
      <c r="B233" s="55" t="s">
        <v>32947</v>
      </c>
      <c r="C233" s="56" t="s">
        <v>15</v>
      </c>
      <c r="D233" s="153">
        <v>976.07</v>
      </c>
    </row>
    <row r="234" spans="1:4" x14ac:dyDescent="0.25">
      <c r="A234" s="154">
        <v>5025000</v>
      </c>
      <c r="B234" s="55" t="s">
        <v>32946</v>
      </c>
      <c r="C234" s="56" t="s">
        <v>21105</v>
      </c>
      <c r="D234" s="153" t="s">
        <v>21105</v>
      </c>
    </row>
    <row r="235" spans="1:4" x14ac:dyDescent="0.25">
      <c r="A235" s="154">
        <v>5025001</v>
      </c>
      <c r="B235" s="55" t="s">
        <v>32945</v>
      </c>
      <c r="C235" s="56" t="s">
        <v>15</v>
      </c>
      <c r="D235" s="153">
        <v>1056.71</v>
      </c>
    </row>
    <row r="236" spans="1:4" x14ac:dyDescent="0.25">
      <c r="A236" s="154">
        <v>5025002</v>
      </c>
      <c r="B236" s="55" t="s">
        <v>32944</v>
      </c>
      <c r="C236" s="56" t="s">
        <v>15</v>
      </c>
      <c r="D236" s="153">
        <v>1238.18</v>
      </c>
    </row>
    <row r="237" spans="1:4" x14ac:dyDescent="0.25">
      <c r="A237" s="154">
        <v>5026000</v>
      </c>
      <c r="B237" s="55" t="s">
        <v>32943</v>
      </c>
      <c r="C237" s="56" t="s">
        <v>19</v>
      </c>
      <c r="D237" s="153">
        <v>6.48</v>
      </c>
    </row>
    <row r="238" spans="1:4" x14ac:dyDescent="0.25">
      <c r="A238" s="154">
        <v>5027000</v>
      </c>
      <c r="B238" s="55" t="s">
        <v>32942</v>
      </c>
      <c r="C238" s="56" t="s">
        <v>19</v>
      </c>
      <c r="D238" s="153">
        <v>15.69</v>
      </c>
    </row>
    <row r="239" spans="1:4" x14ac:dyDescent="0.25">
      <c r="A239" s="154">
        <v>5028000</v>
      </c>
      <c r="B239" s="55" t="s">
        <v>32941</v>
      </c>
      <c r="C239" s="56" t="s">
        <v>15</v>
      </c>
      <c r="D239" s="153">
        <v>1475.72</v>
      </c>
    </row>
    <row r="240" spans="1:4" ht="23.25" x14ac:dyDescent="0.25">
      <c r="A240" s="154">
        <v>5028001</v>
      </c>
      <c r="B240" s="55" t="s">
        <v>32940</v>
      </c>
      <c r="C240" s="56" t="s">
        <v>15</v>
      </c>
      <c r="D240" s="153">
        <v>135.51</v>
      </c>
    </row>
    <row r="241" spans="1:4" x14ac:dyDescent="0.25">
      <c r="A241" s="154">
        <v>5029000</v>
      </c>
      <c r="B241" s="55" t="s">
        <v>32939</v>
      </c>
      <c r="C241" s="56" t="s">
        <v>15</v>
      </c>
      <c r="D241" s="153">
        <v>1389.21</v>
      </c>
    </row>
    <row r="242" spans="1:4" x14ac:dyDescent="0.25">
      <c r="A242" s="154">
        <v>5030000</v>
      </c>
      <c r="B242" s="55" t="s">
        <v>32938</v>
      </c>
      <c r="C242" s="56" t="s">
        <v>15</v>
      </c>
      <c r="D242" s="153">
        <v>1357.82</v>
      </c>
    </row>
    <row r="243" spans="1:4" x14ac:dyDescent="0.25">
      <c r="A243" s="154">
        <v>5031000</v>
      </c>
      <c r="B243" s="55" t="s">
        <v>32937</v>
      </c>
      <c r="C243" s="56" t="s">
        <v>19</v>
      </c>
      <c r="D243" s="153">
        <v>70.02</v>
      </c>
    </row>
    <row r="244" spans="1:4" x14ac:dyDescent="0.25">
      <c r="A244" s="154">
        <v>5032000</v>
      </c>
      <c r="B244" s="55" t="s">
        <v>32936</v>
      </c>
      <c r="C244" s="56" t="s">
        <v>19</v>
      </c>
      <c r="D244" s="153">
        <v>332.34</v>
      </c>
    </row>
    <row r="245" spans="1:4" ht="23.25" x14ac:dyDescent="0.25">
      <c r="A245" s="154">
        <v>5033000</v>
      </c>
      <c r="B245" s="55" t="s">
        <v>32935</v>
      </c>
      <c r="C245" s="56" t="s">
        <v>19</v>
      </c>
      <c r="D245" s="153">
        <v>351.96</v>
      </c>
    </row>
    <row r="246" spans="1:4" ht="23.25" x14ac:dyDescent="0.25">
      <c r="A246" s="154">
        <v>5034000</v>
      </c>
      <c r="B246" s="55" t="s">
        <v>32934</v>
      </c>
      <c r="C246" s="56" t="s">
        <v>19</v>
      </c>
      <c r="D246" s="153">
        <v>78.11</v>
      </c>
    </row>
    <row r="247" spans="1:4" ht="23.25" x14ac:dyDescent="0.25">
      <c r="A247" s="154">
        <v>5035000</v>
      </c>
      <c r="B247" s="55" t="s">
        <v>32933</v>
      </c>
      <c r="C247" s="56" t="s">
        <v>19</v>
      </c>
      <c r="D247" s="153">
        <v>55.83</v>
      </c>
    </row>
    <row r="248" spans="1:4" x14ac:dyDescent="0.25">
      <c r="A248" s="154">
        <v>5036000</v>
      </c>
      <c r="B248" s="55" t="s">
        <v>32932</v>
      </c>
      <c r="C248" s="56" t="s">
        <v>19</v>
      </c>
      <c r="D248" s="153">
        <v>14.46</v>
      </c>
    </row>
    <row r="249" spans="1:4" x14ac:dyDescent="0.25">
      <c r="A249" s="154">
        <v>5037000</v>
      </c>
      <c r="B249" s="55" t="s">
        <v>32931</v>
      </c>
      <c r="C249" s="56" t="s">
        <v>19</v>
      </c>
      <c r="D249" s="153">
        <v>16.91</v>
      </c>
    </row>
    <row r="250" spans="1:4" ht="23.25" x14ac:dyDescent="0.25">
      <c r="A250" s="154">
        <v>5038000</v>
      </c>
      <c r="B250" s="55" t="s">
        <v>32930</v>
      </c>
      <c r="C250" s="56" t="s">
        <v>19</v>
      </c>
      <c r="D250" s="153">
        <v>17.95</v>
      </c>
    </row>
    <row r="251" spans="1:4" x14ac:dyDescent="0.25">
      <c r="A251" s="154">
        <v>5039000</v>
      </c>
      <c r="B251" s="55" t="s">
        <v>32929</v>
      </c>
      <c r="C251" s="56" t="s">
        <v>19</v>
      </c>
      <c r="D251" s="153">
        <v>50.53</v>
      </c>
    </row>
    <row r="252" spans="1:4" x14ac:dyDescent="0.25">
      <c r="A252" s="154">
        <v>5040000</v>
      </c>
      <c r="B252" s="55" t="s">
        <v>32928</v>
      </c>
      <c r="C252" s="56" t="s">
        <v>7299</v>
      </c>
      <c r="D252" s="153">
        <v>0.7</v>
      </c>
    </row>
    <row r="253" spans="1:4" ht="23.25" x14ac:dyDescent="0.25">
      <c r="A253" s="154">
        <v>5042000</v>
      </c>
      <c r="B253" s="55" t="s">
        <v>32927</v>
      </c>
      <c r="C253" s="56" t="s">
        <v>15</v>
      </c>
      <c r="D253" s="153">
        <v>799.15</v>
      </c>
    </row>
    <row r="254" spans="1:4" ht="23.25" x14ac:dyDescent="0.25">
      <c r="A254" s="154">
        <v>5043000</v>
      </c>
      <c r="B254" s="55" t="s">
        <v>32926</v>
      </c>
      <c r="C254" s="56" t="s">
        <v>19</v>
      </c>
      <c r="D254" s="153">
        <v>298.3</v>
      </c>
    </row>
    <row r="255" spans="1:4" ht="23.25" x14ac:dyDescent="0.25">
      <c r="A255" s="154">
        <v>5044000</v>
      </c>
      <c r="B255" s="55" t="s">
        <v>32925</v>
      </c>
      <c r="C255" s="56" t="s">
        <v>19</v>
      </c>
      <c r="D255" s="153">
        <v>256.82</v>
      </c>
    </row>
    <row r="256" spans="1:4" x14ac:dyDescent="0.25">
      <c r="A256" s="154">
        <v>5045000</v>
      </c>
      <c r="B256" s="55" t="s">
        <v>32924</v>
      </c>
      <c r="C256" s="56" t="s">
        <v>19</v>
      </c>
      <c r="D256" s="153">
        <v>23.14</v>
      </c>
    </row>
    <row r="257" spans="1:4" ht="34.5" x14ac:dyDescent="0.25">
      <c r="A257" s="154">
        <v>5046000</v>
      </c>
      <c r="B257" s="55" t="s">
        <v>32923</v>
      </c>
      <c r="C257" s="56" t="s">
        <v>15</v>
      </c>
      <c r="D257" s="153">
        <v>140.38999999999999</v>
      </c>
    </row>
    <row r="258" spans="1:4" x14ac:dyDescent="0.25">
      <c r="A258" s="154">
        <v>5047000</v>
      </c>
      <c r="B258" s="55" t="s">
        <v>32922</v>
      </c>
      <c r="C258" s="56" t="s">
        <v>15</v>
      </c>
      <c r="D258" s="153">
        <v>241.66</v>
      </c>
    </row>
    <row r="259" spans="1:4" x14ac:dyDescent="0.25">
      <c r="A259" s="154">
        <v>5048000</v>
      </c>
      <c r="B259" s="55" t="s">
        <v>32921</v>
      </c>
      <c r="C259" s="56" t="s">
        <v>15</v>
      </c>
      <c r="D259" s="153">
        <v>246.7</v>
      </c>
    </row>
    <row r="260" spans="1:4" ht="23.25" x14ac:dyDescent="0.25">
      <c r="A260" s="154">
        <v>5050000</v>
      </c>
      <c r="B260" s="55" t="s">
        <v>32920</v>
      </c>
      <c r="C260" s="56" t="s">
        <v>15</v>
      </c>
      <c r="D260" s="153">
        <v>78.790000000000006</v>
      </c>
    </row>
    <row r="261" spans="1:4" ht="23.25" x14ac:dyDescent="0.25">
      <c r="A261" s="154">
        <v>5051000</v>
      </c>
      <c r="B261" s="55" t="s">
        <v>32919</v>
      </c>
      <c r="C261" s="56" t="s">
        <v>15</v>
      </c>
      <c r="D261" s="153">
        <v>85.51</v>
      </c>
    </row>
    <row r="262" spans="1:4" ht="23.25" x14ac:dyDescent="0.25">
      <c r="A262" s="154">
        <v>5052000</v>
      </c>
      <c r="B262" s="55" t="s">
        <v>32918</v>
      </c>
      <c r="C262" s="56" t="s">
        <v>15</v>
      </c>
      <c r="D262" s="153">
        <v>92.22</v>
      </c>
    </row>
    <row r="263" spans="1:4" ht="23.25" x14ac:dyDescent="0.25">
      <c r="A263" s="154">
        <v>5054000</v>
      </c>
      <c r="B263" s="55" t="s">
        <v>32917</v>
      </c>
      <c r="C263" s="56" t="s">
        <v>15</v>
      </c>
      <c r="D263" s="153">
        <v>62.09</v>
      </c>
    </row>
    <row r="264" spans="1:4" ht="23.25" x14ac:dyDescent="0.25">
      <c r="A264" s="154">
        <v>5055000</v>
      </c>
      <c r="B264" s="55" t="s">
        <v>32916</v>
      </c>
      <c r="C264" s="56" t="s">
        <v>15</v>
      </c>
      <c r="D264" s="153">
        <v>72.03</v>
      </c>
    </row>
    <row r="265" spans="1:4" ht="23.25" x14ac:dyDescent="0.25">
      <c r="A265" s="154">
        <v>5056000</v>
      </c>
      <c r="B265" s="55" t="s">
        <v>32915</v>
      </c>
      <c r="C265" s="56" t="s">
        <v>15</v>
      </c>
      <c r="D265" s="153">
        <v>81.95</v>
      </c>
    </row>
    <row r="266" spans="1:4" ht="23.25" x14ac:dyDescent="0.25">
      <c r="A266" s="154">
        <v>5057000</v>
      </c>
      <c r="B266" s="55" t="s">
        <v>32914</v>
      </c>
      <c r="C266" s="56" t="s">
        <v>15</v>
      </c>
      <c r="D266" s="153">
        <v>91.89</v>
      </c>
    </row>
    <row r="267" spans="1:4" ht="23.25" x14ac:dyDescent="0.25">
      <c r="A267" s="154">
        <v>5059000</v>
      </c>
      <c r="B267" s="55" t="s">
        <v>32913</v>
      </c>
      <c r="C267" s="56" t="s">
        <v>15</v>
      </c>
      <c r="D267" s="153">
        <v>74.569999999999993</v>
      </c>
    </row>
    <row r="268" spans="1:4" ht="23.25" x14ac:dyDescent="0.25">
      <c r="A268" s="154">
        <v>5060000</v>
      </c>
      <c r="B268" s="55" t="s">
        <v>32912</v>
      </c>
      <c r="C268" s="56" t="s">
        <v>15</v>
      </c>
      <c r="D268" s="153">
        <v>88.67</v>
      </c>
    </row>
    <row r="269" spans="1:4" ht="23.25" x14ac:dyDescent="0.25">
      <c r="A269" s="154">
        <v>5061000</v>
      </c>
      <c r="B269" s="55" t="s">
        <v>32911</v>
      </c>
      <c r="C269" s="56" t="s">
        <v>15</v>
      </c>
      <c r="D269" s="153">
        <v>102.75</v>
      </c>
    </row>
    <row r="270" spans="1:4" ht="23.25" x14ac:dyDescent="0.25">
      <c r="A270" s="154">
        <v>5062000</v>
      </c>
      <c r="B270" s="55" t="s">
        <v>32910</v>
      </c>
      <c r="C270" s="56" t="s">
        <v>15</v>
      </c>
      <c r="D270" s="153">
        <v>116.85</v>
      </c>
    </row>
    <row r="271" spans="1:4" ht="23.25" x14ac:dyDescent="0.25">
      <c r="A271" s="154">
        <v>5063000</v>
      </c>
      <c r="B271" s="55" t="s">
        <v>32909</v>
      </c>
      <c r="C271" s="56" t="s">
        <v>15</v>
      </c>
      <c r="D271" s="153">
        <v>83.8</v>
      </c>
    </row>
    <row r="272" spans="1:4" ht="23.25" x14ac:dyDescent="0.25">
      <c r="A272" s="154">
        <v>5064000</v>
      </c>
      <c r="B272" s="55" t="s">
        <v>32908</v>
      </c>
      <c r="C272" s="56" t="s">
        <v>15</v>
      </c>
      <c r="D272" s="153">
        <v>101.52</v>
      </c>
    </row>
    <row r="273" spans="1:4" ht="23.25" x14ac:dyDescent="0.25">
      <c r="A273" s="154">
        <v>5065000</v>
      </c>
      <c r="B273" s="55" t="s">
        <v>32907</v>
      </c>
      <c r="C273" s="56" t="s">
        <v>15</v>
      </c>
      <c r="D273" s="153">
        <v>119.24</v>
      </c>
    </row>
    <row r="274" spans="1:4" ht="23.25" x14ac:dyDescent="0.25">
      <c r="A274" s="154">
        <v>5066000</v>
      </c>
      <c r="B274" s="55" t="s">
        <v>32906</v>
      </c>
      <c r="C274" s="56" t="s">
        <v>15</v>
      </c>
      <c r="D274" s="153">
        <v>136.96</v>
      </c>
    </row>
    <row r="275" spans="1:4" x14ac:dyDescent="0.25">
      <c r="A275" s="154">
        <v>5067000</v>
      </c>
      <c r="B275" s="55" t="s">
        <v>32905</v>
      </c>
      <c r="C275" s="56" t="s">
        <v>7299</v>
      </c>
      <c r="D275" s="153">
        <v>0.94</v>
      </c>
    </row>
    <row r="276" spans="1:4" x14ac:dyDescent="0.25">
      <c r="A276" s="154">
        <v>5068000</v>
      </c>
      <c r="B276" s="55" t="s">
        <v>32904</v>
      </c>
      <c r="C276" s="56" t="s">
        <v>7299</v>
      </c>
      <c r="D276" s="153">
        <v>0.3</v>
      </c>
    </row>
    <row r="277" spans="1:4" x14ac:dyDescent="0.25">
      <c r="A277" s="154">
        <v>5069000</v>
      </c>
      <c r="B277" s="55" t="s">
        <v>32903</v>
      </c>
      <c r="C277" s="56" t="s">
        <v>19</v>
      </c>
      <c r="D277" s="153">
        <v>0.47</v>
      </c>
    </row>
    <row r="278" spans="1:4" ht="23.25" x14ac:dyDescent="0.25">
      <c r="A278" s="154">
        <v>5070000</v>
      </c>
      <c r="B278" s="55" t="s">
        <v>32902</v>
      </c>
      <c r="C278" s="56" t="s">
        <v>19</v>
      </c>
      <c r="D278" s="153">
        <v>67.5</v>
      </c>
    </row>
    <row r="279" spans="1:4" x14ac:dyDescent="0.25">
      <c r="A279" s="154">
        <v>5071000</v>
      </c>
      <c r="B279" s="55" t="s">
        <v>32901</v>
      </c>
      <c r="C279" s="56" t="s">
        <v>19</v>
      </c>
      <c r="D279" s="153">
        <v>47.88</v>
      </c>
    </row>
    <row r="280" spans="1:4" x14ac:dyDescent="0.25">
      <c r="A280" s="154">
        <v>5072000</v>
      </c>
      <c r="B280" s="55" t="s">
        <v>32900</v>
      </c>
      <c r="C280" s="56" t="s">
        <v>19</v>
      </c>
      <c r="D280" s="153">
        <v>118.17</v>
      </c>
    </row>
    <row r="281" spans="1:4" ht="23.25" x14ac:dyDescent="0.25">
      <c r="A281" s="154">
        <v>5073000</v>
      </c>
      <c r="B281" s="55" t="s">
        <v>32899</v>
      </c>
      <c r="C281" s="56" t="s">
        <v>9</v>
      </c>
      <c r="D281" s="153">
        <v>20.77</v>
      </c>
    </row>
    <row r="282" spans="1:4" x14ac:dyDescent="0.25">
      <c r="A282" s="154">
        <v>5074000</v>
      </c>
      <c r="B282" s="55" t="s">
        <v>32898</v>
      </c>
      <c r="C282" s="56" t="s">
        <v>9</v>
      </c>
      <c r="D282" s="153">
        <v>8.48</v>
      </c>
    </row>
    <row r="283" spans="1:4" x14ac:dyDescent="0.25">
      <c r="A283" s="154">
        <v>5075000</v>
      </c>
      <c r="B283" s="55" t="s">
        <v>32897</v>
      </c>
      <c r="C283" s="56" t="s">
        <v>9</v>
      </c>
      <c r="D283" s="153">
        <v>18.43</v>
      </c>
    </row>
    <row r="284" spans="1:4" x14ac:dyDescent="0.25">
      <c r="A284" s="154">
        <v>5076000</v>
      </c>
      <c r="B284" s="55" t="s">
        <v>32896</v>
      </c>
      <c r="C284" s="56" t="s">
        <v>16</v>
      </c>
      <c r="D284" s="153">
        <v>11.63</v>
      </c>
    </row>
    <row r="285" spans="1:4" x14ac:dyDescent="0.25">
      <c r="A285" s="154">
        <v>5077000</v>
      </c>
      <c r="B285" s="55" t="s">
        <v>32895</v>
      </c>
      <c r="C285" s="56" t="s">
        <v>21105</v>
      </c>
      <c r="D285" s="153" t="s">
        <v>21105</v>
      </c>
    </row>
    <row r="286" spans="1:4" ht="23.25" x14ac:dyDescent="0.25">
      <c r="A286" s="154">
        <v>5077001</v>
      </c>
      <c r="B286" s="55" t="s">
        <v>32894</v>
      </c>
      <c r="C286" s="56" t="s">
        <v>15</v>
      </c>
      <c r="D286" s="153">
        <v>20.46</v>
      </c>
    </row>
    <row r="287" spans="1:4" x14ac:dyDescent="0.25">
      <c r="A287" s="154">
        <v>5077007</v>
      </c>
      <c r="B287" s="55" t="s">
        <v>32893</v>
      </c>
      <c r="C287" s="56" t="s">
        <v>16</v>
      </c>
      <c r="D287" s="153">
        <v>3.08</v>
      </c>
    </row>
    <row r="288" spans="1:4" x14ac:dyDescent="0.25">
      <c r="A288" s="154">
        <v>5078000</v>
      </c>
      <c r="B288" s="55" t="s">
        <v>32892</v>
      </c>
      <c r="C288" s="56" t="s">
        <v>21105</v>
      </c>
      <c r="D288" s="153" t="s">
        <v>21105</v>
      </c>
    </row>
    <row r="289" spans="1:4" ht="23.25" x14ac:dyDescent="0.25">
      <c r="A289" s="154">
        <v>5078001</v>
      </c>
      <c r="B289" s="55" t="s">
        <v>32891</v>
      </c>
      <c r="C289" s="56" t="s">
        <v>15</v>
      </c>
      <c r="D289" s="153">
        <v>21.12</v>
      </c>
    </row>
    <row r="290" spans="1:4" x14ac:dyDescent="0.25">
      <c r="A290" s="154">
        <v>5078007</v>
      </c>
      <c r="B290" s="55" t="s">
        <v>32890</v>
      </c>
      <c r="C290" s="56" t="s">
        <v>16</v>
      </c>
      <c r="D290" s="153">
        <v>3.06</v>
      </c>
    </row>
    <row r="291" spans="1:4" x14ac:dyDescent="0.25">
      <c r="A291" s="154">
        <v>5079000</v>
      </c>
      <c r="B291" s="55" t="s">
        <v>32889</v>
      </c>
      <c r="C291" s="56" t="s">
        <v>21105</v>
      </c>
      <c r="D291" s="153" t="s">
        <v>21105</v>
      </c>
    </row>
    <row r="292" spans="1:4" ht="23.25" x14ac:dyDescent="0.25">
      <c r="A292" s="154">
        <v>5079001</v>
      </c>
      <c r="B292" s="55" t="s">
        <v>32888</v>
      </c>
      <c r="C292" s="56" t="s">
        <v>15</v>
      </c>
      <c r="D292" s="153">
        <v>21.12</v>
      </c>
    </row>
    <row r="293" spans="1:4" x14ac:dyDescent="0.25">
      <c r="A293" s="154">
        <v>5079007</v>
      </c>
      <c r="B293" s="55" t="s">
        <v>32887</v>
      </c>
      <c r="C293" s="56" t="s">
        <v>16</v>
      </c>
      <c r="D293" s="153">
        <v>3.06</v>
      </c>
    </row>
    <row r="294" spans="1:4" x14ac:dyDescent="0.25">
      <c r="A294" s="154">
        <v>5080000</v>
      </c>
      <c r="B294" s="55" t="s">
        <v>32886</v>
      </c>
      <c r="C294" s="56" t="s">
        <v>21105</v>
      </c>
      <c r="D294" s="153" t="s">
        <v>21105</v>
      </c>
    </row>
    <row r="295" spans="1:4" ht="23.25" x14ac:dyDescent="0.25">
      <c r="A295" s="154">
        <v>5080001</v>
      </c>
      <c r="B295" s="55" t="s">
        <v>32885</v>
      </c>
      <c r="C295" s="56" t="s">
        <v>15</v>
      </c>
      <c r="D295" s="153">
        <v>20.46</v>
      </c>
    </row>
    <row r="296" spans="1:4" x14ac:dyDescent="0.25">
      <c r="A296" s="154">
        <v>5080007</v>
      </c>
      <c r="B296" s="55" t="s">
        <v>32884</v>
      </c>
      <c r="C296" s="56" t="s">
        <v>16</v>
      </c>
      <c r="D296" s="153">
        <v>3.08</v>
      </c>
    </row>
    <row r="297" spans="1:4" x14ac:dyDescent="0.25">
      <c r="A297" s="154">
        <v>5081000</v>
      </c>
      <c r="B297" s="55" t="s">
        <v>32883</v>
      </c>
      <c r="C297" s="56" t="s">
        <v>7299</v>
      </c>
      <c r="D297" s="153">
        <v>1.1399999999999999</v>
      </c>
    </row>
    <row r="298" spans="1:4" x14ac:dyDescent="0.25">
      <c r="A298" s="154">
        <v>5082000</v>
      </c>
      <c r="B298" s="55" t="s">
        <v>32882</v>
      </c>
      <c r="C298" s="56" t="s">
        <v>7318</v>
      </c>
      <c r="D298" s="153">
        <v>0.36</v>
      </c>
    </row>
    <row r="299" spans="1:4" ht="23.25" x14ac:dyDescent="0.25">
      <c r="A299" s="154">
        <v>5084000</v>
      </c>
      <c r="B299" s="55" t="s">
        <v>32881</v>
      </c>
      <c r="C299" s="56" t="s">
        <v>15</v>
      </c>
      <c r="D299" s="153">
        <v>48.36</v>
      </c>
    </row>
    <row r="300" spans="1:4" ht="23.25" x14ac:dyDescent="0.25">
      <c r="A300" s="154">
        <v>5085000</v>
      </c>
      <c r="B300" s="55" t="s">
        <v>32880</v>
      </c>
      <c r="C300" s="56" t="s">
        <v>15</v>
      </c>
      <c r="D300" s="153">
        <v>66.08</v>
      </c>
    </row>
    <row r="301" spans="1:4" x14ac:dyDescent="0.25">
      <c r="A301" s="154">
        <v>5086000</v>
      </c>
      <c r="B301" s="55" t="s">
        <v>32879</v>
      </c>
      <c r="C301" s="56" t="s">
        <v>21105</v>
      </c>
      <c r="D301" s="153" t="s">
        <v>21105</v>
      </c>
    </row>
    <row r="302" spans="1:4" ht="23.25" x14ac:dyDescent="0.25">
      <c r="A302" s="154">
        <v>5086001</v>
      </c>
      <c r="B302" s="55" t="s">
        <v>32878</v>
      </c>
      <c r="C302" s="56" t="s">
        <v>19</v>
      </c>
      <c r="D302" s="153">
        <v>107.45</v>
      </c>
    </row>
    <row r="303" spans="1:4" ht="23.25" x14ac:dyDescent="0.25">
      <c r="A303" s="154">
        <v>5086002</v>
      </c>
      <c r="B303" s="55" t="s">
        <v>32877</v>
      </c>
      <c r="C303" s="56" t="s">
        <v>19</v>
      </c>
      <c r="D303" s="153">
        <v>112.06</v>
      </c>
    </row>
    <row r="304" spans="1:4" ht="23.25" x14ac:dyDescent="0.25">
      <c r="A304" s="154">
        <v>5086003</v>
      </c>
      <c r="B304" s="55" t="s">
        <v>32876</v>
      </c>
      <c r="C304" s="56" t="s">
        <v>19</v>
      </c>
      <c r="D304" s="153">
        <v>187.84</v>
      </c>
    </row>
    <row r="305" spans="1:4" ht="23.25" x14ac:dyDescent="0.25">
      <c r="A305" s="154">
        <v>5087000</v>
      </c>
      <c r="B305" s="55" t="s">
        <v>32875</v>
      </c>
      <c r="C305" s="56" t="s">
        <v>9</v>
      </c>
      <c r="D305" s="153">
        <v>326.45</v>
      </c>
    </row>
    <row r="306" spans="1:4" x14ac:dyDescent="0.25">
      <c r="A306" s="154">
        <v>5088000</v>
      </c>
      <c r="B306" s="55" t="s">
        <v>32874</v>
      </c>
      <c r="C306" s="56" t="s">
        <v>9</v>
      </c>
      <c r="D306" s="153">
        <v>35.130000000000003</v>
      </c>
    </row>
    <row r="307" spans="1:4" x14ac:dyDescent="0.25">
      <c r="A307" s="154">
        <v>5089000</v>
      </c>
      <c r="B307" s="55" t="s">
        <v>32873</v>
      </c>
      <c r="C307" s="56" t="s">
        <v>9</v>
      </c>
      <c r="D307" s="153">
        <v>76.89</v>
      </c>
    </row>
    <row r="308" spans="1:4" x14ac:dyDescent="0.25">
      <c r="A308" s="154">
        <v>5090000</v>
      </c>
      <c r="B308" s="55" t="s">
        <v>32872</v>
      </c>
      <c r="C308" s="56" t="s">
        <v>15</v>
      </c>
      <c r="D308" s="153">
        <v>302.33</v>
      </c>
    </row>
    <row r="309" spans="1:4" ht="34.5" x14ac:dyDescent="0.25">
      <c r="A309" s="154">
        <v>5091001</v>
      </c>
      <c r="B309" s="55" t="s">
        <v>23308</v>
      </c>
      <c r="C309" s="56" t="s">
        <v>19</v>
      </c>
      <c r="D309" s="153">
        <v>142.93</v>
      </c>
    </row>
    <row r="310" spans="1:4" ht="34.5" x14ac:dyDescent="0.25">
      <c r="A310" s="154">
        <v>5091002</v>
      </c>
      <c r="B310" s="55" t="s">
        <v>23309</v>
      </c>
      <c r="C310" s="56" t="s">
        <v>19</v>
      </c>
      <c r="D310" s="153">
        <v>176.44</v>
      </c>
    </row>
    <row r="311" spans="1:4" ht="45.75" x14ac:dyDescent="0.25">
      <c r="A311" s="154">
        <v>5092001</v>
      </c>
      <c r="B311" s="55" t="s">
        <v>23299</v>
      </c>
      <c r="C311" s="56" t="s">
        <v>15</v>
      </c>
      <c r="D311" s="153">
        <v>347.96</v>
      </c>
    </row>
    <row r="312" spans="1:4" ht="45.75" x14ac:dyDescent="0.25">
      <c r="A312" s="154">
        <v>5092002</v>
      </c>
      <c r="B312" s="55" t="s">
        <v>23300</v>
      </c>
      <c r="C312" s="56" t="s">
        <v>15</v>
      </c>
      <c r="D312" s="153">
        <v>673.41</v>
      </c>
    </row>
    <row r="313" spans="1:4" ht="23.25" x14ac:dyDescent="0.25">
      <c r="A313" s="154">
        <v>5093000</v>
      </c>
      <c r="B313" s="55" t="s">
        <v>32871</v>
      </c>
      <c r="C313" s="56" t="s">
        <v>15</v>
      </c>
      <c r="D313" s="153">
        <v>1780.99</v>
      </c>
    </row>
    <row r="314" spans="1:4" ht="23.25" x14ac:dyDescent="0.25">
      <c r="A314" s="154">
        <v>5093001</v>
      </c>
      <c r="B314" s="55" t="s">
        <v>32870</v>
      </c>
      <c r="C314" s="56" t="s">
        <v>15</v>
      </c>
      <c r="D314" s="153">
        <v>1655.07</v>
      </c>
    </row>
    <row r="315" spans="1:4" ht="23.25" x14ac:dyDescent="0.25">
      <c r="A315" s="154">
        <v>5094000</v>
      </c>
      <c r="B315" s="55" t="s">
        <v>32869</v>
      </c>
      <c r="C315" s="56" t="s">
        <v>15</v>
      </c>
      <c r="D315" s="153">
        <v>1179.05</v>
      </c>
    </row>
    <row r="316" spans="1:4" ht="23.25" x14ac:dyDescent="0.25">
      <c r="A316" s="154">
        <v>5095000</v>
      </c>
      <c r="B316" s="55" t="s">
        <v>32868</v>
      </c>
      <c r="C316" s="56" t="s">
        <v>15</v>
      </c>
      <c r="D316" s="153">
        <v>1121.9000000000001</v>
      </c>
    </row>
    <row r="317" spans="1:4" ht="23.25" x14ac:dyDescent="0.25">
      <c r="A317" s="154">
        <v>5096000</v>
      </c>
      <c r="B317" s="55" t="s">
        <v>32867</v>
      </c>
      <c r="C317" s="56" t="s">
        <v>15</v>
      </c>
      <c r="D317" s="153">
        <v>1404.66</v>
      </c>
    </row>
    <row r="318" spans="1:4" ht="23.25" x14ac:dyDescent="0.25">
      <c r="A318" s="154">
        <v>5097000</v>
      </c>
      <c r="B318" s="55" t="s">
        <v>32866</v>
      </c>
      <c r="C318" s="56" t="s">
        <v>15</v>
      </c>
      <c r="D318" s="153">
        <v>1381.8</v>
      </c>
    </row>
    <row r="319" spans="1:4" ht="45.75" x14ac:dyDescent="0.25">
      <c r="A319" s="154">
        <v>5099001</v>
      </c>
      <c r="B319" s="55" t="s">
        <v>32865</v>
      </c>
      <c r="C319" s="56" t="s">
        <v>15</v>
      </c>
      <c r="D319" s="153">
        <v>529.79</v>
      </c>
    </row>
    <row r="320" spans="1:4" ht="45.75" x14ac:dyDescent="0.25">
      <c r="A320" s="154">
        <v>5099002</v>
      </c>
      <c r="B320" s="55" t="s">
        <v>32864</v>
      </c>
      <c r="C320" s="56" t="s">
        <v>15</v>
      </c>
      <c r="D320" s="153">
        <v>629.96</v>
      </c>
    </row>
    <row r="321" spans="1:4" ht="23.25" x14ac:dyDescent="0.25">
      <c r="A321" s="154">
        <v>5099003</v>
      </c>
      <c r="B321" s="55" t="s">
        <v>32863</v>
      </c>
      <c r="C321" s="56" t="s">
        <v>15</v>
      </c>
      <c r="D321" s="153">
        <v>1368.07</v>
      </c>
    </row>
    <row r="322" spans="1:4" ht="23.25" x14ac:dyDescent="0.25">
      <c r="A322" s="154">
        <v>5099004</v>
      </c>
      <c r="B322" s="55" t="s">
        <v>32862</v>
      </c>
      <c r="C322" s="56" t="s">
        <v>15</v>
      </c>
      <c r="D322" s="153">
        <v>1346.13</v>
      </c>
    </row>
    <row r="323" spans="1:4" ht="34.5" x14ac:dyDescent="0.25">
      <c r="A323" s="154">
        <v>5099005</v>
      </c>
      <c r="B323" s="55" t="s">
        <v>32861</v>
      </c>
      <c r="C323" s="56" t="s">
        <v>19</v>
      </c>
      <c r="D323" s="153">
        <v>18.559999999999999</v>
      </c>
    </row>
    <row r="324" spans="1:4" ht="23.25" x14ac:dyDescent="0.25">
      <c r="A324" s="154">
        <v>5099006</v>
      </c>
      <c r="B324" s="55" t="s">
        <v>32860</v>
      </c>
      <c r="C324" s="56" t="s">
        <v>18</v>
      </c>
      <c r="D324" s="153">
        <v>19.53</v>
      </c>
    </row>
    <row r="325" spans="1:4" x14ac:dyDescent="0.25">
      <c r="A325" s="154">
        <v>5104001</v>
      </c>
      <c r="B325" s="55" t="s">
        <v>32859</v>
      </c>
      <c r="C325" s="56" t="s">
        <v>32853</v>
      </c>
      <c r="D325" s="153">
        <v>8836.15</v>
      </c>
    </row>
    <row r="326" spans="1:4" x14ac:dyDescent="0.25">
      <c r="A326" s="154">
        <v>5104002</v>
      </c>
      <c r="B326" s="55" t="s">
        <v>32858</v>
      </c>
      <c r="C326" s="56" t="s">
        <v>32853</v>
      </c>
      <c r="D326" s="153">
        <v>7661.24</v>
      </c>
    </row>
    <row r="327" spans="1:4" x14ac:dyDescent="0.25">
      <c r="A327" s="154">
        <v>5105002</v>
      </c>
      <c r="B327" s="55" t="s">
        <v>32857</v>
      </c>
      <c r="C327" s="56" t="s">
        <v>96</v>
      </c>
      <c r="D327" s="153">
        <v>81.16</v>
      </c>
    </row>
    <row r="328" spans="1:4" x14ac:dyDescent="0.25">
      <c r="A328" s="154">
        <v>5105003</v>
      </c>
      <c r="B328" s="55" t="s">
        <v>32856</v>
      </c>
      <c r="C328" s="56" t="s">
        <v>96</v>
      </c>
      <c r="D328" s="153">
        <v>44</v>
      </c>
    </row>
    <row r="329" spans="1:4" x14ac:dyDescent="0.25">
      <c r="A329" s="154">
        <v>5111002</v>
      </c>
      <c r="B329" s="55" t="s">
        <v>32855</v>
      </c>
      <c r="C329" s="56" t="s">
        <v>15</v>
      </c>
      <c r="D329" s="153">
        <v>697.66</v>
      </c>
    </row>
    <row r="330" spans="1:4" ht="23.25" x14ac:dyDescent="0.25">
      <c r="A330" s="154">
        <v>5112001</v>
      </c>
      <c r="B330" s="55" t="s">
        <v>32854</v>
      </c>
      <c r="C330" s="56" t="s">
        <v>32853</v>
      </c>
      <c r="D330" s="153">
        <v>50051.12</v>
      </c>
    </row>
    <row r="331" spans="1:4" x14ac:dyDescent="0.25">
      <c r="A331" s="154">
        <v>5117001</v>
      </c>
      <c r="B331" s="55" t="s">
        <v>32852</v>
      </c>
      <c r="C331" s="56" t="s">
        <v>23821</v>
      </c>
      <c r="D331" s="153">
        <v>26.03</v>
      </c>
    </row>
    <row r="332" spans="1:4" x14ac:dyDescent="0.25">
      <c r="A332" s="158">
        <v>6000000</v>
      </c>
      <c r="B332" s="157" t="s">
        <v>32851</v>
      </c>
      <c r="C332" s="156"/>
      <c r="D332" s="155"/>
    </row>
    <row r="333" spans="1:4" x14ac:dyDescent="0.25">
      <c r="A333" s="154">
        <v>6001000</v>
      </c>
      <c r="B333" s="55" t="s">
        <v>32850</v>
      </c>
      <c r="C333" s="56" t="s">
        <v>9</v>
      </c>
      <c r="D333" s="153">
        <v>124.38</v>
      </c>
    </row>
    <row r="334" spans="1:4" x14ac:dyDescent="0.25">
      <c r="A334" s="154">
        <v>6002000</v>
      </c>
      <c r="B334" s="55" t="s">
        <v>32849</v>
      </c>
      <c r="C334" s="56" t="s">
        <v>9</v>
      </c>
      <c r="D334" s="153">
        <v>292.87</v>
      </c>
    </row>
    <row r="335" spans="1:4" x14ac:dyDescent="0.25">
      <c r="A335" s="154">
        <v>6003000</v>
      </c>
      <c r="B335" s="55" t="s">
        <v>32848</v>
      </c>
      <c r="C335" s="56" t="s">
        <v>19</v>
      </c>
      <c r="D335" s="153">
        <v>72.37</v>
      </c>
    </row>
    <row r="336" spans="1:4" x14ac:dyDescent="0.25">
      <c r="A336" s="154">
        <v>6004000</v>
      </c>
      <c r="B336" s="55" t="s">
        <v>32847</v>
      </c>
      <c r="C336" s="56" t="s">
        <v>19</v>
      </c>
      <c r="D336" s="153">
        <v>125.51</v>
      </c>
    </row>
    <row r="337" spans="1:4" x14ac:dyDescent="0.25">
      <c r="A337" s="154">
        <v>6005000</v>
      </c>
      <c r="B337" s="55" t="s">
        <v>32846</v>
      </c>
      <c r="C337" s="56" t="s">
        <v>15</v>
      </c>
      <c r="D337" s="153">
        <v>269.27999999999997</v>
      </c>
    </row>
    <row r="338" spans="1:4" x14ac:dyDescent="0.25">
      <c r="A338" s="154">
        <v>6006000</v>
      </c>
      <c r="B338" s="55" t="s">
        <v>32845</v>
      </c>
      <c r="C338" s="56" t="s">
        <v>15</v>
      </c>
      <c r="D338" s="153">
        <v>488.27</v>
      </c>
    </row>
    <row r="339" spans="1:4" ht="23.25" x14ac:dyDescent="0.25">
      <c r="A339" s="154">
        <v>6007000</v>
      </c>
      <c r="B339" s="55" t="s">
        <v>32844</v>
      </c>
      <c r="C339" s="56" t="s">
        <v>9</v>
      </c>
      <c r="D339" s="153">
        <v>73.13</v>
      </c>
    </row>
    <row r="340" spans="1:4" ht="23.25" x14ac:dyDescent="0.25">
      <c r="A340" s="154">
        <v>6008000</v>
      </c>
      <c r="B340" s="55" t="s">
        <v>32843</v>
      </c>
      <c r="C340" s="56" t="s">
        <v>9</v>
      </c>
      <c r="D340" s="153">
        <v>100.01</v>
      </c>
    </row>
    <row r="341" spans="1:4" ht="23.25" x14ac:dyDescent="0.25">
      <c r="A341" s="154">
        <v>6009000</v>
      </c>
      <c r="B341" s="55" t="s">
        <v>32842</v>
      </c>
      <c r="C341" s="56" t="s">
        <v>9</v>
      </c>
      <c r="D341" s="153">
        <v>134.87</v>
      </c>
    </row>
    <row r="342" spans="1:4" ht="23.25" x14ac:dyDescent="0.25">
      <c r="A342" s="154">
        <v>6010000</v>
      </c>
      <c r="B342" s="55" t="s">
        <v>32841</v>
      </c>
      <c r="C342" s="56" t="s">
        <v>21105</v>
      </c>
      <c r="D342" s="153" t="s">
        <v>21105</v>
      </c>
    </row>
    <row r="343" spans="1:4" ht="23.25" x14ac:dyDescent="0.25">
      <c r="A343" s="154">
        <v>6010001</v>
      </c>
      <c r="B343" s="55" t="s">
        <v>32840</v>
      </c>
      <c r="C343" s="56" t="s">
        <v>9</v>
      </c>
      <c r="D343" s="153">
        <v>215.71</v>
      </c>
    </row>
    <row r="344" spans="1:4" ht="23.25" x14ac:dyDescent="0.25">
      <c r="A344" s="154">
        <v>6010002</v>
      </c>
      <c r="B344" s="55" t="s">
        <v>32839</v>
      </c>
      <c r="C344" s="56" t="s">
        <v>9</v>
      </c>
      <c r="D344" s="153">
        <v>309.60000000000002</v>
      </c>
    </row>
    <row r="345" spans="1:4" ht="23.25" x14ac:dyDescent="0.25">
      <c r="A345" s="154">
        <v>6011000</v>
      </c>
      <c r="B345" s="55" t="s">
        <v>32838</v>
      </c>
      <c r="C345" s="56" t="s">
        <v>21105</v>
      </c>
      <c r="D345" s="153" t="s">
        <v>21105</v>
      </c>
    </row>
    <row r="346" spans="1:4" ht="23.25" x14ac:dyDescent="0.25">
      <c r="A346" s="154">
        <v>6011001</v>
      </c>
      <c r="B346" s="55" t="s">
        <v>32837</v>
      </c>
      <c r="C346" s="56" t="s">
        <v>9</v>
      </c>
      <c r="D346" s="153">
        <v>273.25</v>
      </c>
    </row>
    <row r="347" spans="1:4" ht="23.25" x14ac:dyDescent="0.25">
      <c r="A347" s="154">
        <v>6011002</v>
      </c>
      <c r="B347" s="55" t="s">
        <v>32836</v>
      </c>
      <c r="C347" s="56" t="s">
        <v>9</v>
      </c>
      <c r="D347" s="153">
        <v>316.44</v>
      </c>
    </row>
    <row r="348" spans="1:4" ht="23.25" x14ac:dyDescent="0.25">
      <c r="A348" s="154">
        <v>6012000</v>
      </c>
      <c r="B348" s="55" t="s">
        <v>32835</v>
      </c>
      <c r="C348" s="56" t="s">
        <v>21105</v>
      </c>
      <c r="D348" s="153" t="s">
        <v>21105</v>
      </c>
    </row>
    <row r="349" spans="1:4" ht="23.25" x14ac:dyDescent="0.25">
      <c r="A349" s="154">
        <v>6012001</v>
      </c>
      <c r="B349" s="55" t="s">
        <v>32834</v>
      </c>
      <c r="C349" s="56" t="s">
        <v>9</v>
      </c>
      <c r="D349" s="153">
        <v>421.87</v>
      </c>
    </row>
    <row r="350" spans="1:4" ht="23.25" x14ac:dyDescent="0.25">
      <c r="A350" s="154">
        <v>6012002</v>
      </c>
      <c r="B350" s="55" t="s">
        <v>32833</v>
      </c>
      <c r="C350" s="56" t="s">
        <v>9</v>
      </c>
      <c r="D350" s="153">
        <v>511.22</v>
      </c>
    </row>
    <row r="351" spans="1:4" ht="23.25" x14ac:dyDescent="0.25">
      <c r="A351" s="154">
        <v>6013000</v>
      </c>
      <c r="B351" s="55" t="s">
        <v>32832</v>
      </c>
      <c r="C351" s="56" t="s">
        <v>21105</v>
      </c>
      <c r="D351" s="153" t="s">
        <v>21105</v>
      </c>
    </row>
    <row r="352" spans="1:4" ht="23.25" x14ac:dyDescent="0.25">
      <c r="A352" s="154">
        <v>6013001</v>
      </c>
      <c r="B352" s="55" t="s">
        <v>32831</v>
      </c>
      <c r="C352" s="56" t="s">
        <v>9</v>
      </c>
      <c r="D352" s="153">
        <v>474.99</v>
      </c>
    </row>
    <row r="353" spans="1:4" ht="23.25" x14ac:dyDescent="0.25">
      <c r="A353" s="154">
        <v>6013002</v>
      </c>
      <c r="B353" s="55" t="s">
        <v>32830</v>
      </c>
      <c r="C353" s="56" t="s">
        <v>9</v>
      </c>
      <c r="D353" s="153">
        <v>518.08000000000004</v>
      </c>
    </row>
    <row r="354" spans="1:4" ht="23.25" x14ac:dyDescent="0.25">
      <c r="A354" s="154">
        <v>6014000</v>
      </c>
      <c r="B354" s="55" t="s">
        <v>32829</v>
      </c>
      <c r="C354" s="56" t="s">
        <v>21105</v>
      </c>
      <c r="D354" s="153" t="s">
        <v>21105</v>
      </c>
    </row>
    <row r="355" spans="1:4" ht="23.25" x14ac:dyDescent="0.25">
      <c r="A355" s="154">
        <v>6014001</v>
      </c>
      <c r="B355" s="55" t="s">
        <v>32828</v>
      </c>
      <c r="C355" s="56" t="s">
        <v>9</v>
      </c>
      <c r="D355" s="153">
        <v>574.79999999999995</v>
      </c>
    </row>
    <row r="356" spans="1:4" ht="23.25" x14ac:dyDescent="0.25">
      <c r="A356" s="154">
        <v>6014002</v>
      </c>
      <c r="B356" s="55" t="s">
        <v>32827</v>
      </c>
      <c r="C356" s="56" t="s">
        <v>9</v>
      </c>
      <c r="D356" s="153">
        <v>729.42</v>
      </c>
    </row>
    <row r="357" spans="1:4" ht="23.25" x14ac:dyDescent="0.25">
      <c r="A357" s="154">
        <v>6016000</v>
      </c>
      <c r="B357" s="55" t="s">
        <v>32826</v>
      </c>
      <c r="C357" s="56" t="s">
        <v>21105</v>
      </c>
      <c r="D357" s="153" t="s">
        <v>21105</v>
      </c>
    </row>
    <row r="358" spans="1:4" ht="23.25" x14ac:dyDescent="0.25">
      <c r="A358" s="154">
        <v>6016001</v>
      </c>
      <c r="B358" s="55" t="s">
        <v>32825</v>
      </c>
      <c r="C358" s="56" t="s">
        <v>9</v>
      </c>
      <c r="D358" s="153">
        <v>839.28</v>
      </c>
    </row>
    <row r="359" spans="1:4" ht="23.25" x14ac:dyDescent="0.25">
      <c r="A359" s="154">
        <v>6016002</v>
      </c>
      <c r="B359" s="55" t="s">
        <v>32824</v>
      </c>
      <c r="C359" s="56" t="s">
        <v>9</v>
      </c>
      <c r="D359" s="153">
        <v>1074.81</v>
      </c>
    </row>
    <row r="360" spans="1:4" ht="23.25" x14ac:dyDescent="0.25">
      <c r="A360" s="154">
        <v>6017000</v>
      </c>
      <c r="B360" s="55" t="s">
        <v>32823</v>
      </c>
      <c r="C360" s="56" t="s">
        <v>21105</v>
      </c>
      <c r="D360" s="153" t="s">
        <v>21105</v>
      </c>
    </row>
    <row r="361" spans="1:4" ht="23.25" x14ac:dyDescent="0.25">
      <c r="A361" s="154">
        <v>6017001</v>
      </c>
      <c r="B361" s="55" t="s">
        <v>32822</v>
      </c>
      <c r="C361" s="56" t="s">
        <v>9</v>
      </c>
      <c r="D361" s="153">
        <v>1222.6600000000001</v>
      </c>
    </row>
    <row r="362" spans="1:4" ht="23.25" x14ac:dyDescent="0.25">
      <c r="A362" s="154">
        <v>6017002</v>
      </c>
      <c r="B362" s="55" t="s">
        <v>32821</v>
      </c>
      <c r="C362" s="56" t="s">
        <v>9</v>
      </c>
      <c r="D362" s="153">
        <v>1489.58</v>
      </c>
    </row>
    <row r="363" spans="1:4" ht="23.25" x14ac:dyDescent="0.25">
      <c r="A363" s="154">
        <v>6017003</v>
      </c>
      <c r="B363" s="55" t="s">
        <v>32820</v>
      </c>
      <c r="C363" s="56" t="s">
        <v>9</v>
      </c>
      <c r="D363" s="153">
        <v>110.53</v>
      </c>
    </row>
    <row r="364" spans="1:4" ht="23.25" x14ac:dyDescent="0.25">
      <c r="A364" s="154">
        <v>6017004</v>
      </c>
      <c r="B364" s="55" t="s">
        <v>32819</v>
      </c>
      <c r="C364" s="56" t="s">
        <v>9</v>
      </c>
      <c r="D364" s="153">
        <v>198.33</v>
      </c>
    </row>
    <row r="365" spans="1:4" ht="23.25" x14ac:dyDescent="0.25">
      <c r="A365" s="154">
        <v>6017005</v>
      </c>
      <c r="B365" s="55" t="s">
        <v>32818</v>
      </c>
      <c r="C365" s="56" t="s">
        <v>9</v>
      </c>
      <c r="D365" s="153">
        <v>285.54000000000002</v>
      </c>
    </row>
    <row r="366" spans="1:4" ht="23.25" x14ac:dyDescent="0.25">
      <c r="A366" s="154">
        <v>6017006</v>
      </c>
      <c r="B366" s="55" t="s">
        <v>32817</v>
      </c>
      <c r="C366" s="56" t="s">
        <v>9</v>
      </c>
      <c r="D366" s="153">
        <v>427.18</v>
      </c>
    </row>
    <row r="367" spans="1:4" ht="23.25" x14ac:dyDescent="0.25">
      <c r="A367" s="154">
        <v>6017007</v>
      </c>
      <c r="B367" s="55" t="s">
        <v>32816</v>
      </c>
      <c r="C367" s="56" t="s">
        <v>9</v>
      </c>
      <c r="D367" s="153">
        <v>686.87</v>
      </c>
    </row>
    <row r="368" spans="1:4" ht="23.25" x14ac:dyDescent="0.25">
      <c r="A368" s="154">
        <v>6017008</v>
      </c>
      <c r="B368" s="55" t="s">
        <v>32815</v>
      </c>
      <c r="C368" s="56" t="s">
        <v>9</v>
      </c>
      <c r="D368" s="153">
        <v>1053.1400000000001</v>
      </c>
    </row>
    <row r="369" spans="1:4" ht="23.25" x14ac:dyDescent="0.25">
      <c r="A369" s="154">
        <v>6017009</v>
      </c>
      <c r="B369" s="55" t="s">
        <v>32814</v>
      </c>
      <c r="C369" s="56" t="s">
        <v>9</v>
      </c>
      <c r="D369" s="153">
        <v>1430.59</v>
      </c>
    </row>
    <row r="370" spans="1:4" x14ac:dyDescent="0.25">
      <c r="A370" s="154">
        <v>6018000</v>
      </c>
      <c r="B370" s="55" t="s">
        <v>32813</v>
      </c>
      <c r="C370" s="56" t="s">
        <v>21105</v>
      </c>
      <c r="D370" s="153" t="s">
        <v>21105</v>
      </c>
    </row>
    <row r="371" spans="1:4" x14ac:dyDescent="0.25">
      <c r="A371" s="154">
        <v>6018001</v>
      </c>
      <c r="B371" s="55" t="s">
        <v>32812</v>
      </c>
      <c r="C371" s="56" t="s">
        <v>96</v>
      </c>
      <c r="D371" s="153">
        <v>5296.93</v>
      </c>
    </row>
    <row r="372" spans="1:4" x14ac:dyDescent="0.25">
      <c r="A372" s="154">
        <v>6018002</v>
      </c>
      <c r="B372" s="55" t="s">
        <v>32811</v>
      </c>
      <c r="C372" s="56" t="s">
        <v>96</v>
      </c>
      <c r="D372" s="153">
        <v>6422.5</v>
      </c>
    </row>
    <row r="373" spans="1:4" x14ac:dyDescent="0.25">
      <c r="A373" s="154">
        <v>6018003</v>
      </c>
      <c r="B373" s="55" t="s">
        <v>32810</v>
      </c>
      <c r="C373" s="56" t="s">
        <v>96</v>
      </c>
      <c r="D373" s="153">
        <v>10683.13</v>
      </c>
    </row>
    <row r="374" spans="1:4" x14ac:dyDescent="0.25">
      <c r="A374" s="154">
        <v>6019000</v>
      </c>
      <c r="B374" s="55" t="s">
        <v>32809</v>
      </c>
      <c r="C374" s="56" t="s">
        <v>9</v>
      </c>
      <c r="D374" s="153">
        <v>1148.8900000000001</v>
      </c>
    </row>
    <row r="375" spans="1:4" x14ac:dyDescent="0.25">
      <c r="A375" s="154">
        <v>6020000</v>
      </c>
      <c r="B375" s="55" t="s">
        <v>32808</v>
      </c>
      <c r="C375" s="56" t="s">
        <v>21105</v>
      </c>
      <c r="D375" s="153" t="s">
        <v>21105</v>
      </c>
    </row>
    <row r="376" spans="1:4" ht="23.25" x14ac:dyDescent="0.25">
      <c r="A376" s="154">
        <v>6020003</v>
      </c>
      <c r="B376" s="55" t="s">
        <v>32807</v>
      </c>
      <c r="C376" s="56" t="s">
        <v>96</v>
      </c>
      <c r="D376" s="153">
        <v>144.5</v>
      </c>
    </row>
    <row r="377" spans="1:4" ht="23.25" x14ac:dyDescent="0.25">
      <c r="A377" s="154">
        <v>6020004</v>
      </c>
      <c r="B377" s="55" t="s">
        <v>32806</v>
      </c>
      <c r="C377" s="56" t="s">
        <v>96</v>
      </c>
      <c r="D377" s="153">
        <v>144.5</v>
      </c>
    </row>
    <row r="378" spans="1:4" ht="23.25" x14ac:dyDescent="0.25">
      <c r="A378" s="154">
        <v>6020021</v>
      </c>
      <c r="B378" s="55" t="s">
        <v>32805</v>
      </c>
      <c r="C378" s="56" t="s">
        <v>96</v>
      </c>
      <c r="D378" s="153">
        <v>507.14</v>
      </c>
    </row>
    <row r="379" spans="1:4" ht="23.25" x14ac:dyDescent="0.25">
      <c r="A379" s="154">
        <v>6020022</v>
      </c>
      <c r="B379" s="55" t="s">
        <v>32804</v>
      </c>
      <c r="C379" s="56" t="s">
        <v>96</v>
      </c>
      <c r="D379" s="153">
        <v>490.77</v>
      </c>
    </row>
    <row r="380" spans="1:4" ht="23.25" x14ac:dyDescent="0.25">
      <c r="A380" s="154">
        <v>6020023</v>
      </c>
      <c r="B380" s="55" t="s">
        <v>32803</v>
      </c>
      <c r="C380" s="56" t="s">
        <v>96</v>
      </c>
      <c r="D380" s="153">
        <v>524.82000000000005</v>
      </c>
    </row>
    <row r="381" spans="1:4" ht="34.5" x14ac:dyDescent="0.25">
      <c r="A381" s="154">
        <v>6020024</v>
      </c>
      <c r="B381" s="55" t="s">
        <v>32802</v>
      </c>
      <c r="C381" s="56" t="s">
        <v>96</v>
      </c>
      <c r="D381" s="153">
        <v>482.86</v>
      </c>
    </row>
    <row r="382" spans="1:4" ht="23.25" x14ac:dyDescent="0.25">
      <c r="A382" s="154">
        <v>6020025</v>
      </c>
      <c r="B382" s="55" t="s">
        <v>32801</v>
      </c>
      <c r="C382" s="56" t="s">
        <v>96</v>
      </c>
      <c r="D382" s="153">
        <v>1434.85</v>
      </c>
    </row>
    <row r="383" spans="1:4" x14ac:dyDescent="0.25">
      <c r="A383" s="154">
        <v>6021000</v>
      </c>
      <c r="B383" s="55" t="s">
        <v>32800</v>
      </c>
      <c r="C383" s="56" t="s">
        <v>96</v>
      </c>
      <c r="D383" s="153">
        <v>186.6</v>
      </c>
    </row>
    <row r="384" spans="1:4" x14ac:dyDescent="0.25">
      <c r="A384" s="154">
        <v>6022000</v>
      </c>
      <c r="B384" s="55" t="s">
        <v>32799</v>
      </c>
      <c r="C384" s="56" t="s">
        <v>21105</v>
      </c>
      <c r="D384" s="153" t="s">
        <v>21105</v>
      </c>
    </row>
    <row r="385" spans="1:4" x14ac:dyDescent="0.25">
      <c r="A385" s="154">
        <v>6022003</v>
      </c>
      <c r="B385" s="55" t="s">
        <v>32798</v>
      </c>
      <c r="C385" s="56" t="s">
        <v>96</v>
      </c>
      <c r="D385" s="153">
        <v>2364.64</v>
      </c>
    </row>
    <row r="386" spans="1:4" x14ac:dyDescent="0.25">
      <c r="A386" s="154">
        <v>6022004</v>
      </c>
      <c r="B386" s="55" t="s">
        <v>32797</v>
      </c>
      <c r="C386" s="56" t="s">
        <v>96</v>
      </c>
      <c r="D386" s="153">
        <v>4218.8100000000004</v>
      </c>
    </row>
    <row r="387" spans="1:4" x14ac:dyDescent="0.25">
      <c r="A387" s="154">
        <v>6022005</v>
      </c>
      <c r="B387" s="55" t="s">
        <v>32796</v>
      </c>
      <c r="C387" s="56" t="s">
        <v>96</v>
      </c>
      <c r="D387" s="153">
        <v>6047.3</v>
      </c>
    </row>
    <row r="388" spans="1:4" x14ac:dyDescent="0.25">
      <c r="A388" s="154">
        <v>6022006</v>
      </c>
      <c r="B388" s="55" t="s">
        <v>32795</v>
      </c>
      <c r="C388" s="56" t="s">
        <v>96</v>
      </c>
      <c r="D388" s="153">
        <v>7894.11</v>
      </c>
    </row>
    <row r="389" spans="1:4" x14ac:dyDescent="0.25">
      <c r="A389" s="154">
        <v>6023000</v>
      </c>
      <c r="B389" s="55" t="s">
        <v>32794</v>
      </c>
      <c r="C389" s="56" t="s">
        <v>21105</v>
      </c>
      <c r="D389" s="153" t="s">
        <v>21105</v>
      </c>
    </row>
    <row r="390" spans="1:4" x14ac:dyDescent="0.25">
      <c r="A390" s="154">
        <v>6023001</v>
      </c>
      <c r="B390" s="55" t="s">
        <v>32793</v>
      </c>
      <c r="C390" s="56" t="s">
        <v>96</v>
      </c>
      <c r="D390" s="153">
        <v>975.28</v>
      </c>
    </row>
    <row r="391" spans="1:4" x14ac:dyDescent="0.25">
      <c r="A391" s="154">
        <v>6023002</v>
      </c>
      <c r="B391" s="55" t="s">
        <v>32792</v>
      </c>
      <c r="C391" s="56" t="s">
        <v>96</v>
      </c>
      <c r="D391" s="153">
        <v>1080.42</v>
      </c>
    </row>
    <row r="392" spans="1:4" x14ac:dyDescent="0.25">
      <c r="A392" s="154">
        <v>6023003</v>
      </c>
      <c r="B392" s="55" t="s">
        <v>32791</v>
      </c>
      <c r="C392" s="56" t="s">
        <v>96</v>
      </c>
      <c r="D392" s="153">
        <v>1185.56</v>
      </c>
    </row>
    <row r="393" spans="1:4" x14ac:dyDescent="0.25">
      <c r="A393" s="154">
        <v>6023004</v>
      </c>
      <c r="B393" s="55" t="s">
        <v>32790</v>
      </c>
      <c r="C393" s="56" t="s">
        <v>96</v>
      </c>
      <c r="D393" s="153">
        <v>92.42</v>
      </c>
    </row>
    <row r="394" spans="1:4" x14ac:dyDescent="0.25">
      <c r="A394" s="154">
        <v>6023005</v>
      </c>
      <c r="B394" s="55" t="s">
        <v>32789</v>
      </c>
      <c r="C394" s="56" t="s">
        <v>96</v>
      </c>
      <c r="D394" s="153">
        <v>351.98</v>
      </c>
    </row>
    <row r="395" spans="1:4" x14ac:dyDescent="0.25">
      <c r="A395" s="154">
        <v>6024000</v>
      </c>
      <c r="B395" s="55" t="s">
        <v>32788</v>
      </c>
      <c r="C395" s="56" t="s">
        <v>15</v>
      </c>
      <c r="D395" s="153">
        <v>229.15</v>
      </c>
    </row>
    <row r="396" spans="1:4" x14ac:dyDescent="0.25">
      <c r="A396" s="154">
        <v>6025000</v>
      </c>
      <c r="B396" s="55" t="s">
        <v>32787</v>
      </c>
      <c r="C396" s="56" t="s">
        <v>15</v>
      </c>
      <c r="D396" s="153">
        <v>223.03</v>
      </c>
    </row>
    <row r="397" spans="1:4" ht="23.25" x14ac:dyDescent="0.25">
      <c r="A397" s="154">
        <v>6026000</v>
      </c>
      <c r="B397" s="55" t="s">
        <v>32786</v>
      </c>
      <c r="C397" s="56" t="s">
        <v>9</v>
      </c>
      <c r="D397" s="153">
        <v>46.51</v>
      </c>
    </row>
    <row r="398" spans="1:4" ht="34.5" x14ac:dyDescent="0.25">
      <c r="A398" s="154">
        <v>6029001</v>
      </c>
      <c r="B398" s="55" t="s">
        <v>32785</v>
      </c>
      <c r="C398" s="56" t="s">
        <v>9</v>
      </c>
      <c r="D398" s="153">
        <v>16.239999999999998</v>
      </c>
    </row>
    <row r="399" spans="1:4" ht="34.5" x14ac:dyDescent="0.25">
      <c r="A399" s="154">
        <v>6029002</v>
      </c>
      <c r="B399" s="55" t="s">
        <v>32784</v>
      </c>
      <c r="C399" s="56" t="s">
        <v>9</v>
      </c>
      <c r="D399" s="153">
        <v>16.98</v>
      </c>
    </row>
    <row r="400" spans="1:4" ht="34.5" x14ac:dyDescent="0.25">
      <c r="A400" s="154">
        <v>6029003</v>
      </c>
      <c r="B400" s="55" t="s">
        <v>32783</v>
      </c>
      <c r="C400" s="56" t="s">
        <v>9</v>
      </c>
      <c r="D400" s="153">
        <v>18.149999999999999</v>
      </c>
    </row>
    <row r="401" spans="1:4" ht="34.5" x14ac:dyDescent="0.25">
      <c r="A401" s="154">
        <v>6029004</v>
      </c>
      <c r="B401" s="55" t="s">
        <v>32782</v>
      </c>
      <c r="C401" s="56" t="s">
        <v>9</v>
      </c>
      <c r="D401" s="153">
        <v>29.93</v>
      </c>
    </row>
    <row r="402" spans="1:4" ht="23.25" x14ac:dyDescent="0.25">
      <c r="A402" s="154">
        <v>6031000</v>
      </c>
      <c r="B402" s="55" t="s">
        <v>32781</v>
      </c>
      <c r="C402" s="56" t="s">
        <v>9</v>
      </c>
      <c r="D402" s="153">
        <v>28.66</v>
      </c>
    </row>
    <row r="403" spans="1:4" ht="23.25" x14ac:dyDescent="0.25">
      <c r="A403" s="154">
        <v>6032000</v>
      </c>
      <c r="B403" s="55" t="s">
        <v>32780</v>
      </c>
      <c r="C403" s="56" t="s">
        <v>9</v>
      </c>
      <c r="D403" s="153">
        <v>30.77</v>
      </c>
    </row>
    <row r="404" spans="1:4" ht="23.25" x14ac:dyDescent="0.25">
      <c r="A404" s="154">
        <v>6033000</v>
      </c>
      <c r="B404" s="55" t="s">
        <v>32779</v>
      </c>
      <c r="C404" s="56" t="s">
        <v>9</v>
      </c>
      <c r="D404" s="153">
        <v>48.07</v>
      </c>
    </row>
    <row r="405" spans="1:4" ht="23.25" x14ac:dyDescent="0.25">
      <c r="A405" s="154">
        <v>6034000</v>
      </c>
      <c r="B405" s="55" t="s">
        <v>32778</v>
      </c>
      <c r="C405" s="56" t="s">
        <v>9</v>
      </c>
      <c r="D405" s="153">
        <v>141.53</v>
      </c>
    </row>
    <row r="406" spans="1:4" ht="23.25" x14ac:dyDescent="0.25">
      <c r="A406" s="154">
        <v>6035000</v>
      </c>
      <c r="B406" s="55" t="s">
        <v>32777</v>
      </c>
      <c r="C406" s="56" t="s">
        <v>9</v>
      </c>
      <c r="D406" s="153">
        <v>80.89</v>
      </c>
    </row>
    <row r="407" spans="1:4" x14ac:dyDescent="0.25">
      <c r="A407" s="154">
        <v>6037000</v>
      </c>
      <c r="B407" s="55" t="s">
        <v>32776</v>
      </c>
      <c r="C407" s="56" t="s">
        <v>9</v>
      </c>
      <c r="D407" s="153">
        <v>9.07</v>
      </c>
    </row>
    <row r="408" spans="1:4" x14ac:dyDescent="0.25">
      <c r="A408" s="154">
        <v>6038000</v>
      </c>
      <c r="B408" s="55" t="s">
        <v>32775</v>
      </c>
      <c r="C408" s="56" t="s">
        <v>9</v>
      </c>
      <c r="D408" s="153">
        <v>9.2200000000000006</v>
      </c>
    </row>
    <row r="409" spans="1:4" x14ac:dyDescent="0.25">
      <c r="A409" s="154">
        <v>6039000</v>
      </c>
      <c r="B409" s="55" t="s">
        <v>32774</v>
      </c>
      <c r="C409" s="56" t="s">
        <v>9</v>
      </c>
      <c r="D409" s="153">
        <v>11.56</v>
      </c>
    </row>
    <row r="410" spans="1:4" x14ac:dyDescent="0.25">
      <c r="A410" s="154">
        <v>6040000</v>
      </c>
      <c r="B410" s="55" t="s">
        <v>32773</v>
      </c>
      <c r="C410" s="56" t="s">
        <v>9</v>
      </c>
      <c r="D410" s="153">
        <v>11.85</v>
      </c>
    </row>
    <row r="411" spans="1:4" ht="23.25" x14ac:dyDescent="0.25">
      <c r="A411" s="154">
        <v>6041000</v>
      </c>
      <c r="B411" s="55" t="s">
        <v>32772</v>
      </c>
      <c r="C411" s="56" t="s">
        <v>9</v>
      </c>
      <c r="D411" s="153">
        <v>12.08</v>
      </c>
    </row>
    <row r="412" spans="1:4" ht="23.25" x14ac:dyDescent="0.25">
      <c r="A412" s="154">
        <v>6042000</v>
      </c>
      <c r="B412" s="55" t="s">
        <v>32771</v>
      </c>
      <c r="C412" s="56" t="s">
        <v>9</v>
      </c>
      <c r="D412" s="153">
        <v>13.73</v>
      </c>
    </row>
    <row r="413" spans="1:4" ht="23.25" x14ac:dyDescent="0.25">
      <c r="A413" s="154">
        <v>6044000</v>
      </c>
      <c r="B413" s="55" t="s">
        <v>32770</v>
      </c>
      <c r="C413" s="56" t="s">
        <v>19</v>
      </c>
      <c r="D413" s="153">
        <v>177.29</v>
      </c>
    </row>
    <row r="414" spans="1:4" ht="23.25" x14ac:dyDescent="0.25">
      <c r="A414" s="154">
        <v>6045000</v>
      </c>
      <c r="B414" s="55" t="s">
        <v>32769</v>
      </c>
      <c r="C414" s="56" t="s">
        <v>19</v>
      </c>
      <c r="D414" s="153">
        <v>295.01</v>
      </c>
    </row>
    <row r="415" spans="1:4" ht="23.25" x14ac:dyDescent="0.25">
      <c r="A415" s="154">
        <v>6046000</v>
      </c>
      <c r="B415" s="55" t="s">
        <v>32768</v>
      </c>
      <c r="C415" s="56" t="s">
        <v>9</v>
      </c>
      <c r="D415" s="153">
        <v>37.81</v>
      </c>
    </row>
    <row r="416" spans="1:4" ht="23.25" x14ac:dyDescent="0.25">
      <c r="A416" s="154">
        <v>6047000</v>
      </c>
      <c r="B416" s="55" t="s">
        <v>32767</v>
      </c>
      <c r="C416" s="56" t="s">
        <v>9</v>
      </c>
      <c r="D416" s="153">
        <v>48.63</v>
      </c>
    </row>
    <row r="417" spans="1:4" ht="23.25" x14ac:dyDescent="0.25">
      <c r="A417" s="154">
        <v>6048000</v>
      </c>
      <c r="B417" s="55" t="s">
        <v>32766</v>
      </c>
      <c r="C417" s="56" t="s">
        <v>9</v>
      </c>
      <c r="D417" s="153">
        <v>61.94</v>
      </c>
    </row>
    <row r="418" spans="1:4" x14ac:dyDescent="0.25">
      <c r="A418" s="154">
        <v>6049000</v>
      </c>
      <c r="B418" s="55" t="s">
        <v>32691</v>
      </c>
      <c r="C418" s="56" t="s">
        <v>32690</v>
      </c>
      <c r="D418" s="153">
        <v>2.0699999999999998</v>
      </c>
    </row>
    <row r="419" spans="1:4" x14ac:dyDescent="0.25">
      <c r="A419" s="154">
        <v>6050000</v>
      </c>
      <c r="B419" s="55" t="s">
        <v>32765</v>
      </c>
      <c r="C419" s="56" t="s">
        <v>9</v>
      </c>
      <c r="D419" s="153">
        <v>4.82</v>
      </c>
    </row>
    <row r="420" spans="1:4" x14ac:dyDescent="0.25">
      <c r="A420" s="154">
        <v>6051000</v>
      </c>
      <c r="B420" s="55" t="s">
        <v>32764</v>
      </c>
      <c r="C420" s="56" t="s">
        <v>9</v>
      </c>
      <c r="D420" s="153">
        <v>15.52</v>
      </c>
    </row>
    <row r="421" spans="1:4" x14ac:dyDescent="0.25">
      <c r="A421" s="154">
        <v>6052000</v>
      </c>
      <c r="B421" s="55" t="s">
        <v>32763</v>
      </c>
      <c r="C421" s="56" t="s">
        <v>9</v>
      </c>
      <c r="D421" s="153">
        <v>21.27</v>
      </c>
    </row>
    <row r="422" spans="1:4" x14ac:dyDescent="0.25">
      <c r="A422" s="154">
        <v>6053000</v>
      </c>
      <c r="B422" s="55" t="s">
        <v>32762</v>
      </c>
      <c r="C422" s="56" t="s">
        <v>9</v>
      </c>
      <c r="D422" s="153">
        <v>26.96</v>
      </c>
    </row>
    <row r="423" spans="1:4" x14ac:dyDescent="0.25">
      <c r="A423" s="154">
        <v>6054000</v>
      </c>
      <c r="B423" s="55" t="s">
        <v>32761</v>
      </c>
      <c r="C423" s="56" t="s">
        <v>9</v>
      </c>
      <c r="D423" s="153">
        <v>32.74</v>
      </c>
    </row>
    <row r="424" spans="1:4" x14ac:dyDescent="0.25">
      <c r="A424" s="154">
        <v>6055000</v>
      </c>
      <c r="B424" s="55" t="s">
        <v>32760</v>
      </c>
      <c r="C424" s="56" t="s">
        <v>9</v>
      </c>
      <c r="D424" s="153">
        <v>40.909999999999997</v>
      </c>
    </row>
    <row r="425" spans="1:4" x14ac:dyDescent="0.25">
      <c r="A425" s="154">
        <v>6056000</v>
      </c>
      <c r="B425" s="55" t="s">
        <v>32759</v>
      </c>
      <c r="C425" s="56" t="s">
        <v>9</v>
      </c>
      <c r="D425" s="153">
        <v>39.979999999999997</v>
      </c>
    </row>
    <row r="426" spans="1:4" x14ac:dyDescent="0.25">
      <c r="A426" s="154">
        <v>6057000</v>
      </c>
      <c r="B426" s="55" t="s">
        <v>32758</v>
      </c>
      <c r="C426" s="56" t="s">
        <v>9</v>
      </c>
      <c r="D426" s="153">
        <v>55.42</v>
      </c>
    </row>
    <row r="427" spans="1:4" x14ac:dyDescent="0.25">
      <c r="A427" s="154">
        <v>6058000</v>
      </c>
      <c r="B427" s="55" t="s">
        <v>32757</v>
      </c>
      <c r="C427" s="56" t="s">
        <v>9</v>
      </c>
      <c r="D427" s="153">
        <v>72.790000000000006</v>
      </c>
    </row>
    <row r="428" spans="1:4" x14ac:dyDescent="0.25">
      <c r="A428" s="154">
        <v>6059000</v>
      </c>
      <c r="B428" s="55" t="s">
        <v>32756</v>
      </c>
      <c r="C428" s="56" t="s">
        <v>9</v>
      </c>
      <c r="D428" s="153">
        <v>90.14</v>
      </c>
    </row>
    <row r="429" spans="1:4" x14ac:dyDescent="0.25">
      <c r="A429" s="154">
        <v>6060000</v>
      </c>
      <c r="B429" s="55" t="s">
        <v>32755</v>
      </c>
      <c r="C429" s="56" t="s">
        <v>9</v>
      </c>
      <c r="D429" s="153">
        <v>108.99</v>
      </c>
    </row>
    <row r="430" spans="1:4" x14ac:dyDescent="0.25">
      <c r="A430" s="154">
        <v>6065000</v>
      </c>
      <c r="B430" s="55" t="s">
        <v>32754</v>
      </c>
      <c r="C430" s="56" t="s">
        <v>21105</v>
      </c>
      <c r="D430" s="153" t="s">
        <v>21105</v>
      </c>
    </row>
    <row r="431" spans="1:4" ht="23.25" x14ac:dyDescent="0.25">
      <c r="A431" s="154">
        <v>6065005</v>
      </c>
      <c r="B431" s="55" t="s">
        <v>32753</v>
      </c>
      <c r="C431" s="56" t="s">
        <v>96</v>
      </c>
      <c r="D431" s="153">
        <v>2524.4899999999998</v>
      </c>
    </row>
    <row r="432" spans="1:4" ht="23.25" x14ac:dyDescent="0.25">
      <c r="A432" s="154">
        <v>6065006</v>
      </c>
      <c r="B432" s="55" t="s">
        <v>32752</v>
      </c>
      <c r="C432" s="56" t="s">
        <v>96</v>
      </c>
      <c r="D432" s="153">
        <v>2524.48</v>
      </c>
    </row>
    <row r="433" spans="1:4" ht="23.25" x14ac:dyDescent="0.25">
      <c r="A433" s="154">
        <v>6065007</v>
      </c>
      <c r="B433" s="55" t="s">
        <v>32751</v>
      </c>
      <c r="C433" s="56" t="s">
        <v>96</v>
      </c>
      <c r="D433" s="153">
        <v>4026.12</v>
      </c>
    </row>
    <row r="434" spans="1:4" ht="23.25" x14ac:dyDescent="0.25">
      <c r="A434" s="154">
        <v>6065008</v>
      </c>
      <c r="B434" s="55" t="s">
        <v>32750</v>
      </c>
      <c r="C434" s="56" t="s">
        <v>96</v>
      </c>
      <c r="D434" s="153">
        <v>4026.12</v>
      </c>
    </row>
    <row r="435" spans="1:4" ht="34.5" x14ac:dyDescent="0.25">
      <c r="A435" s="154">
        <v>6065021</v>
      </c>
      <c r="B435" s="55" t="s">
        <v>32749</v>
      </c>
      <c r="C435" s="56" t="s">
        <v>96</v>
      </c>
      <c r="D435" s="153">
        <v>318.10000000000002</v>
      </c>
    </row>
    <row r="436" spans="1:4" ht="34.5" x14ac:dyDescent="0.25">
      <c r="A436" s="154">
        <v>6065022</v>
      </c>
      <c r="B436" s="55" t="s">
        <v>32748</v>
      </c>
      <c r="C436" s="56" t="s">
        <v>96</v>
      </c>
      <c r="D436" s="153">
        <v>312.33999999999997</v>
      </c>
    </row>
    <row r="437" spans="1:4" ht="34.5" x14ac:dyDescent="0.25">
      <c r="A437" s="154">
        <v>6065023</v>
      </c>
      <c r="B437" s="55" t="s">
        <v>32747</v>
      </c>
      <c r="C437" s="56" t="s">
        <v>96</v>
      </c>
      <c r="D437" s="153">
        <v>415.37</v>
      </c>
    </row>
    <row r="438" spans="1:4" ht="34.5" x14ac:dyDescent="0.25">
      <c r="A438" s="154">
        <v>6065024</v>
      </c>
      <c r="B438" s="55" t="s">
        <v>32746</v>
      </c>
      <c r="C438" s="56" t="s">
        <v>96</v>
      </c>
      <c r="D438" s="153">
        <v>388.82</v>
      </c>
    </row>
    <row r="439" spans="1:4" ht="34.5" x14ac:dyDescent="0.25">
      <c r="A439" s="154">
        <v>6065025</v>
      </c>
      <c r="B439" s="55" t="s">
        <v>32745</v>
      </c>
      <c r="C439" s="56" t="s">
        <v>96</v>
      </c>
      <c r="D439" s="153">
        <v>467.93</v>
      </c>
    </row>
    <row r="440" spans="1:4" ht="23.25" x14ac:dyDescent="0.25">
      <c r="A440" s="154">
        <v>6065027</v>
      </c>
      <c r="B440" s="55" t="s">
        <v>32744</v>
      </c>
      <c r="C440" s="56" t="s">
        <v>96</v>
      </c>
      <c r="D440" s="153">
        <v>1198.74</v>
      </c>
    </row>
    <row r="441" spans="1:4" x14ac:dyDescent="0.25">
      <c r="A441" s="154">
        <v>6066000</v>
      </c>
      <c r="B441" s="55" t="s">
        <v>32743</v>
      </c>
      <c r="C441" s="56" t="s">
        <v>21105</v>
      </c>
      <c r="D441" s="153" t="s">
        <v>21105</v>
      </c>
    </row>
    <row r="442" spans="1:4" x14ac:dyDescent="0.25">
      <c r="A442" s="154">
        <v>6066001</v>
      </c>
      <c r="B442" s="55" t="s">
        <v>32742</v>
      </c>
      <c r="C442" s="56" t="s">
        <v>96</v>
      </c>
      <c r="D442" s="153">
        <v>1121.3800000000001</v>
      </c>
    </row>
    <row r="443" spans="1:4" x14ac:dyDescent="0.25">
      <c r="A443" s="154">
        <v>6066002</v>
      </c>
      <c r="B443" s="55" t="s">
        <v>32741</v>
      </c>
      <c r="C443" s="56" t="s">
        <v>96</v>
      </c>
      <c r="D443" s="153">
        <v>1288.6300000000001</v>
      </c>
    </row>
    <row r="444" spans="1:4" ht="23.25" x14ac:dyDescent="0.25">
      <c r="A444" s="154">
        <v>6066005</v>
      </c>
      <c r="B444" s="55" t="s">
        <v>32740</v>
      </c>
      <c r="C444" s="56" t="s">
        <v>96</v>
      </c>
      <c r="D444" s="153">
        <v>85.7</v>
      </c>
    </row>
    <row r="445" spans="1:4" ht="23.25" x14ac:dyDescent="0.25">
      <c r="A445" s="154">
        <v>6066006</v>
      </c>
      <c r="B445" s="55" t="s">
        <v>32739</v>
      </c>
      <c r="C445" s="56" t="s">
        <v>96</v>
      </c>
      <c r="D445" s="153">
        <v>85.7</v>
      </c>
    </row>
    <row r="446" spans="1:4" ht="23.25" x14ac:dyDescent="0.25">
      <c r="A446" s="154">
        <v>6068000</v>
      </c>
      <c r="B446" s="55" t="s">
        <v>32738</v>
      </c>
      <c r="C446" s="56" t="s">
        <v>21105</v>
      </c>
      <c r="D446" s="153" t="s">
        <v>21105</v>
      </c>
    </row>
    <row r="447" spans="1:4" ht="23.25" x14ac:dyDescent="0.25">
      <c r="A447" s="154">
        <v>6068001</v>
      </c>
      <c r="B447" s="55" t="s">
        <v>32737</v>
      </c>
      <c r="C447" s="56" t="s">
        <v>9</v>
      </c>
      <c r="D447" s="153">
        <v>27.42</v>
      </c>
    </row>
    <row r="448" spans="1:4" ht="23.25" x14ac:dyDescent="0.25">
      <c r="A448" s="154">
        <v>6068002</v>
      </c>
      <c r="B448" s="55" t="s">
        <v>32736</v>
      </c>
      <c r="C448" s="56" t="s">
        <v>9</v>
      </c>
      <c r="D448" s="153">
        <v>38.57</v>
      </c>
    </row>
    <row r="449" spans="1:4" ht="23.25" x14ac:dyDescent="0.25">
      <c r="A449" s="154">
        <v>6068003</v>
      </c>
      <c r="B449" s="55" t="s">
        <v>32735</v>
      </c>
      <c r="C449" s="56" t="s">
        <v>9</v>
      </c>
      <c r="D449" s="153">
        <v>50.34</v>
      </c>
    </row>
    <row r="450" spans="1:4" ht="23.25" x14ac:dyDescent="0.25">
      <c r="A450" s="154">
        <v>6069001</v>
      </c>
      <c r="B450" s="55" t="s">
        <v>32734</v>
      </c>
      <c r="C450" s="56" t="s">
        <v>19</v>
      </c>
      <c r="D450" s="153">
        <v>4.88</v>
      </c>
    </row>
    <row r="451" spans="1:4" ht="23.25" x14ac:dyDescent="0.25">
      <c r="A451" s="154">
        <v>6069002</v>
      </c>
      <c r="B451" s="55" t="s">
        <v>32733</v>
      </c>
      <c r="C451" s="56" t="s">
        <v>19</v>
      </c>
      <c r="D451" s="153">
        <v>5.58</v>
      </c>
    </row>
    <row r="452" spans="1:4" ht="23.25" x14ac:dyDescent="0.25">
      <c r="A452" s="154">
        <v>6069003</v>
      </c>
      <c r="B452" s="55" t="s">
        <v>32732</v>
      </c>
      <c r="C452" s="56" t="s">
        <v>19</v>
      </c>
      <c r="D452" s="153">
        <v>6.43</v>
      </c>
    </row>
    <row r="453" spans="1:4" ht="23.25" x14ac:dyDescent="0.25">
      <c r="A453" s="154">
        <v>6069004</v>
      </c>
      <c r="B453" s="55" t="s">
        <v>32731</v>
      </c>
      <c r="C453" s="56" t="s">
        <v>19</v>
      </c>
      <c r="D453" s="153">
        <v>7.15</v>
      </c>
    </row>
    <row r="454" spans="1:4" ht="23.25" x14ac:dyDescent="0.25">
      <c r="A454" s="154">
        <v>6069005</v>
      </c>
      <c r="B454" s="55" t="s">
        <v>32730</v>
      </c>
      <c r="C454" s="56" t="s">
        <v>19</v>
      </c>
      <c r="D454" s="153">
        <v>8.5399999999999991</v>
      </c>
    </row>
    <row r="455" spans="1:4" ht="23.25" x14ac:dyDescent="0.25">
      <c r="A455" s="154">
        <v>6069006</v>
      </c>
      <c r="B455" s="55" t="s">
        <v>32729</v>
      </c>
      <c r="C455" s="56" t="s">
        <v>19</v>
      </c>
      <c r="D455" s="153">
        <v>9.89</v>
      </c>
    </row>
    <row r="456" spans="1:4" ht="23.25" x14ac:dyDescent="0.25">
      <c r="A456" s="154">
        <v>6069007</v>
      </c>
      <c r="B456" s="55" t="s">
        <v>32728</v>
      </c>
      <c r="C456" s="56" t="s">
        <v>19</v>
      </c>
      <c r="D456" s="153">
        <v>12.65</v>
      </c>
    </row>
    <row r="457" spans="1:4" ht="23.25" x14ac:dyDescent="0.25">
      <c r="A457" s="154">
        <v>6069008</v>
      </c>
      <c r="B457" s="55" t="s">
        <v>32727</v>
      </c>
      <c r="C457" s="56" t="s">
        <v>19</v>
      </c>
      <c r="D457" s="153">
        <v>13.32</v>
      </c>
    </row>
    <row r="458" spans="1:4" ht="23.25" x14ac:dyDescent="0.25">
      <c r="A458" s="154">
        <v>6069009</v>
      </c>
      <c r="B458" s="55" t="s">
        <v>32726</v>
      </c>
      <c r="C458" s="56" t="s">
        <v>19</v>
      </c>
      <c r="D458" s="153">
        <v>18.48</v>
      </c>
    </row>
    <row r="459" spans="1:4" ht="23.25" x14ac:dyDescent="0.25">
      <c r="A459" s="154">
        <v>6070001</v>
      </c>
      <c r="B459" s="55" t="s">
        <v>21164</v>
      </c>
      <c r="C459" s="56" t="s">
        <v>19</v>
      </c>
      <c r="D459" s="153">
        <v>34.619999999999997</v>
      </c>
    </row>
    <row r="460" spans="1:4" ht="34.5" x14ac:dyDescent="0.25">
      <c r="A460" s="154">
        <v>6070002</v>
      </c>
      <c r="B460" s="55" t="s">
        <v>32725</v>
      </c>
      <c r="C460" s="56" t="s">
        <v>19</v>
      </c>
      <c r="D460" s="153">
        <v>22.01</v>
      </c>
    </row>
    <row r="461" spans="1:4" ht="34.5" x14ac:dyDescent="0.25">
      <c r="A461" s="154">
        <v>6070003</v>
      </c>
      <c r="B461" s="55" t="s">
        <v>21166</v>
      </c>
      <c r="C461" s="56" t="s">
        <v>19</v>
      </c>
      <c r="D461" s="153">
        <v>34.08</v>
      </c>
    </row>
    <row r="462" spans="1:4" ht="34.5" x14ac:dyDescent="0.25">
      <c r="A462" s="154">
        <v>6071000</v>
      </c>
      <c r="B462" s="55" t="s">
        <v>32724</v>
      </c>
      <c r="C462" s="56" t="s">
        <v>8</v>
      </c>
      <c r="D462" s="153">
        <v>459.14</v>
      </c>
    </row>
    <row r="463" spans="1:4" ht="34.5" x14ac:dyDescent="0.25">
      <c r="A463" s="154">
        <v>6072000</v>
      </c>
      <c r="B463" s="55" t="s">
        <v>32723</v>
      </c>
      <c r="C463" s="56" t="s">
        <v>8</v>
      </c>
      <c r="D463" s="153">
        <v>512.49</v>
      </c>
    </row>
    <row r="464" spans="1:4" x14ac:dyDescent="0.25">
      <c r="A464" s="158">
        <v>7000000</v>
      </c>
      <c r="B464" s="157" t="s">
        <v>32722</v>
      </c>
      <c r="C464" s="156"/>
      <c r="D464" s="155"/>
    </row>
    <row r="465" spans="1:4" ht="23.25" x14ac:dyDescent="0.25">
      <c r="A465" s="154">
        <v>7001000</v>
      </c>
      <c r="B465" s="55" t="s">
        <v>32721</v>
      </c>
      <c r="C465" s="56" t="s">
        <v>19</v>
      </c>
      <c r="D465" s="153">
        <v>134.74</v>
      </c>
    </row>
    <row r="466" spans="1:4" ht="23.25" x14ac:dyDescent="0.25">
      <c r="A466" s="154">
        <v>7003000</v>
      </c>
      <c r="B466" s="55" t="s">
        <v>32720</v>
      </c>
      <c r="C466" s="56" t="s">
        <v>21105</v>
      </c>
      <c r="D466" s="153" t="s">
        <v>21105</v>
      </c>
    </row>
    <row r="467" spans="1:4" ht="23.25" x14ac:dyDescent="0.25">
      <c r="A467" s="154">
        <v>7003001</v>
      </c>
      <c r="B467" s="55" t="s">
        <v>32719</v>
      </c>
      <c r="C467" s="56" t="s">
        <v>19</v>
      </c>
      <c r="D467" s="153">
        <v>365.56</v>
      </c>
    </row>
    <row r="468" spans="1:4" ht="23.25" x14ac:dyDescent="0.25">
      <c r="A468" s="154">
        <v>7003002</v>
      </c>
      <c r="B468" s="55" t="s">
        <v>32718</v>
      </c>
      <c r="C468" s="56" t="s">
        <v>19</v>
      </c>
      <c r="D468" s="153">
        <v>401.15</v>
      </c>
    </row>
    <row r="469" spans="1:4" ht="34.5" x14ac:dyDescent="0.25">
      <c r="A469" s="154">
        <v>7003003</v>
      </c>
      <c r="B469" s="55" t="s">
        <v>32717</v>
      </c>
      <c r="C469" s="56" t="s">
        <v>19</v>
      </c>
      <c r="D469" s="153">
        <v>389.44</v>
      </c>
    </row>
    <row r="470" spans="1:4" ht="34.5" x14ac:dyDescent="0.25">
      <c r="A470" s="154">
        <v>7003004</v>
      </c>
      <c r="B470" s="55" t="s">
        <v>32716</v>
      </c>
      <c r="C470" s="56" t="s">
        <v>19</v>
      </c>
      <c r="D470" s="153">
        <v>426.63</v>
      </c>
    </row>
    <row r="471" spans="1:4" ht="34.5" x14ac:dyDescent="0.25">
      <c r="A471" s="154">
        <v>7003005</v>
      </c>
      <c r="B471" s="55" t="s">
        <v>32715</v>
      </c>
      <c r="C471" s="56" t="s">
        <v>19</v>
      </c>
      <c r="D471" s="153">
        <v>530</v>
      </c>
    </row>
    <row r="472" spans="1:4" ht="34.5" x14ac:dyDescent="0.25">
      <c r="A472" s="154">
        <v>7003006</v>
      </c>
      <c r="B472" s="55" t="s">
        <v>32714</v>
      </c>
      <c r="C472" s="56" t="s">
        <v>19</v>
      </c>
      <c r="D472" s="153">
        <v>600.95000000000005</v>
      </c>
    </row>
    <row r="473" spans="1:4" ht="23.25" x14ac:dyDescent="0.25">
      <c r="A473" s="154">
        <v>7005000</v>
      </c>
      <c r="B473" s="55" t="s">
        <v>32713</v>
      </c>
      <c r="C473" s="56" t="s">
        <v>19</v>
      </c>
      <c r="D473" s="153">
        <v>362.11</v>
      </c>
    </row>
    <row r="474" spans="1:4" x14ac:dyDescent="0.25">
      <c r="A474" s="154">
        <v>7006000</v>
      </c>
      <c r="B474" s="55" t="s">
        <v>32712</v>
      </c>
      <c r="C474" s="56" t="s">
        <v>15</v>
      </c>
      <c r="D474" s="153">
        <v>64.459999999999994</v>
      </c>
    </row>
    <row r="475" spans="1:4" x14ac:dyDescent="0.25">
      <c r="A475" s="154">
        <v>7007000</v>
      </c>
      <c r="B475" s="55" t="s">
        <v>32711</v>
      </c>
      <c r="C475" s="56" t="s">
        <v>19</v>
      </c>
      <c r="D475" s="153">
        <v>68.680000000000007</v>
      </c>
    </row>
    <row r="476" spans="1:4" x14ac:dyDescent="0.25">
      <c r="A476" s="154">
        <v>7008000</v>
      </c>
      <c r="B476" s="55" t="s">
        <v>32663</v>
      </c>
      <c r="C476" s="56" t="s">
        <v>18</v>
      </c>
      <c r="D476" s="153">
        <v>12.12</v>
      </c>
    </row>
    <row r="477" spans="1:4" x14ac:dyDescent="0.25">
      <c r="A477" s="154">
        <v>7009000</v>
      </c>
      <c r="B477" s="55" t="s">
        <v>32710</v>
      </c>
      <c r="C477" s="56" t="s">
        <v>18</v>
      </c>
      <c r="D477" s="153">
        <v>10.3</v>
      </c>
    </row>
    <row r="478" spans="1:4" x14ac:dyDescent="0.25">
      <c r="A478" s="154">
        <v>7010000</v>
      </c>
      <c r="B478" s="55" t="s">
        <v>32709</v>
      </c>
      <c r="C478" s="56" t="s">
        <v>18</v>
      </c>
      <c r="D478" s="153">
        <v>10.65</v>
      </c>
    </row>
    <row r="479" spans="1:4" x14ac:dyDescent="0.25">
      <c r="A479" s="154">
        <v>7011000</v>
      </c>
      <c r="B479" s="55" t="s">
        <v>32660</v>
      </c>
      <c r="C479" s="56" t="s">
        <v>18</v>
      </c>
      <c r="D479" s="153">
        <v>10.98</v>
      </c>
    </row>
    <row r="480" spans="1:4" x14ac:dyDescent="0.25">
      <c r="A480" s="154">
        <v>7012000</v>
      </c>
      <c r="B480" s="55" t="s">
        <v>32659</v>
      </c>
      <c r="C480" s="56" t="s">
        <v>18</v>
      </c>
      <c r="D480" s="153">
        <v>10.09</v>
      </c>
    </row>
    <row r="481" spans="1:4" x14ac:dyDescent="0.25">
      <c r="A481" s="154">
        <v>7013000</v>
      </c>
      <c r="B481" s="55" t="s">
        <v>32708</v>
      </c>
      <c r="C481" s="56" t="s">
        <v>15</v>
      </c>
      <c r="D481" s="153">
        <v>469.8</v>
      </c>
    </row>
    <row r="482" spans="1:4" x14ac:dyDescent="0.25">
      <c r="A482" s="154">
        <v>7014000</v>
      </c>
      <c r="B482" s="55" t="s">
        <v>32707</v>
      </c>
      <c r="C482" s="56" t="s">
        <v>15</v>
      </c>
      <c r="D482" s="153">
        <v>490.72</v>
      </c>
    </row>
    <row r="483" spans="1:4" x14ac:dyDescent="0.25">
      <c r="A483" s="154">
        <v>7015000</v>
      </c>
      <c r="B483" s="55" t="s">
        <v>32706</v>
      </c>
      <c r="C483" s="56" t="s">
        <v>15</v>
      </c>
      <c r="D483" s="153">
        <v>513.30999999999995</v>
      </c>
    </row>
    <row r="484" spans="1:4" x14ac:dyDescent="0.25">
      <c r="A484" s="154">
        <v>7016000</v>
      </c>
      <c r="B484" s="55" t="s">
        <v>32705</v>
      </c>
      <c r="C484" s="56" t="s">
        <v>15</v>
      </c>
      <c r="D484" s="153">
        <v>536.34</v>
      </c>
    </row>
    <row r="485" spans="1:4" x14ac:dyDescent="0.25">
      <c r="A485" s="154">
        <v>7017000</v>
      </c>
      <c r="B485" s="55" t="s">
        <v>32704</v>
      </c>
      <c r="C485" s="56" t="s">
        <v>15</v>
      </c>
      <c r="D485" s="153">
        <v>560.49</v>
      </c>
    </row>
    <row r="486" spans="1:4" x14ac:dyDescent="0.25">
      <c r="A486" s="154">
        <v>7018000</v>
      </c>
      <c r="B486" s="55" t="s">
        <v>32703</v>
      </c>
      <c r="C486" s="56" t="s">
        <v>15</v>
      </c>
      <c r="D486" s="153">
        <v>490.25</v>
      </c>
    </row>
    <row r="487" spans="1:4" x14ac:dyDescent="0.25">
      <c r="A487" s="154">
        <v>7019000</v>
      </c>
      <c r="B487" s="55" t="s">
        <v>32702</v>
      </c>
      <c r="C487" s="56" t="s">
        <v>96</v>
      </c>
      <c r="D487" s="153">
        <v>57.17</v>
      </c>
    </row>
    <row r="488" spans="1:4" x14ac:dyDescent="0.25">
      <c r="A488" s="154">
        <v>7020000</v>
      </c>
      <c r="B488" s="55" t="s">
        <v>32701</v>
      </c>
      <c r="C488" s="56" t="s">
        <v>15</v>
      </c>
      <c r="D488" s="153">
        <v>834.64</v>
      </c>
    </row>
    <row r="489" spans="1:4" ht="23.25" x14ac:dyDescent="0.25">
      <c r="A489" s="154">
        <v>7022000</v>
      </c>
      <c r="B489" s="55" t="s">
        <v>32700</v>
      </c>
      <c r="C489" s="56" t="s">
        <v>15</v>
      </c>
      <c r="D489" s="153">
        <v>236.63</v>
      </c>
    </row>
    <row r="490" spans="1:4" ht="23.25" x14ac:dyDescent="0.25">
      <c r="A490" s="154">
        <v>7023000</v>
      </c>
      <c r="B490" s="55" t="s">
        <v>32699</v>
      </c>
      <c r="C490" s="56" t="s">
        <v>15</v>
      </c>
      <c r="D490" s="153">
        <v>882.45</v>
      </c>
    </row>
    <row r="491" spans="1:4" ht="23.25" x14ac:dyDescent="0.25">
      <c r="A491" s="154">
        <v>7024000</v>
      </c>
      <c r="B491" s="55" t="s">
        <v>32698</v>
      </c>
      <c r="C491" s="56" t="s">
        <v>15</v>
      </c>
      <c r="D491" s="153">
        <v>733</v>
      </c>
    </row>
    <row r="492" spans="1:4" ht="23.25" x14ac:dyDescent="0.25">
      <c r="A492" s="154">
        <v>7025000</v>
      </c>
      <c r="B492" s="55" t="s">
        <v>32697</v>
      </c>
      <c r="C492" s="56" t="s">
        <v>15</v>
      </c>
      <c r="D492" s="153">
        <v>905.38</v>
      </c>
    </row>
    <row r="493" spans="1:4" ht="23.25" x14ac:dyDescent="0.25">
      <c r="A493" s="154">
        <v>7026000</v>
      </c>
      <c r="B493" s="55" t="s">
        <v>32696</v>
      </c>
      <c r="C493" s="56" t="s">
        <v>15</v>
      </c>
      <c r="D493" s="153">
        <v>772.14</v>
      </c>
    </row>
    <row r="494" spans="1:4" ht="23.25" x14ac:dyDescent="0.25">
      <c r="A494" s="154">
        <v>7030000</v>
      </c>
      <c r="B494" s="55" t="s">
        <v>32695</v>
      </c>
      <c r="C494" s="56" t="s">
        <v>19</v>
      </c>
      <c r="D494" s="153">
        <v>244.24</v>
      </c>
    </row>
    <row r="495" spans="1:4" ht="23.25" x14ac:dyDescent="0.25">
      <c r="A495" s="154">
        <v>7031000</v>
      </c>
      <c r="B495" s="55" t="s">
        <v>32694</v>
      </c>
      <c r="C495" s="56" t="s">
        <v>19</v>
      </c>
      <c r="D495" s="153">
        <v>281.7</v>
      </c>
    </row>
    <row r="496" spans="1:4" ht="23.25" x14ac:dyDescent="0.25">
      <c r="A496" s="154">
        <v>7032000</v>
      </c>
      <c r="B496" s="55" t="s">
        <v>32693</v>
      </c>
      <c r="C496" s="56" t="s">
        <v>19</v>
      </c>
      <c r="D496" s="153">
        <v>309.35000000000002</v>
      </c>
    </row>
    <row r="497" spans="1:4" ht="23.25" x14ac:dyDescent="0.25">
      <c r="A497" s="154">
        <v>7034000</v>
      </c>
      <c r="B497" s="55" t="s">
        <v>32692</v>
      </c>
      <c r="C497" s="56" t="s">
        <v>15</v>
      </c>
      <c r="D497" s="153">
        <v>732.18</v>
      </c>
    </row>
    <row r="498" spans="1:4" x14ac:dyDescent="0.25">
      <c r="A498" s="154">
        <v>7035000</v>
      </c>
      <c r="B498" s="55" t="s">
        <v>32691</v>
      </c>
      <c r="C498" s="56" t="s">
        <v>32690</v>
      </c>
      <c r="D498" s="153">
        <v>2.0699999999999998</v>
      </c>
    </row>
    <row r="499" spans="1:4" ht="34.5" x14ac:dyDescent="0.25">
      <c r="A499" s="154">
        <v>7040001</v>
      </c>
      <c r="B499" s="55" t="s">
        <v>32689</v>
      </c>
      <c r="C499" s="56" t="s">
        <v>19</v>
      </c>
      <c r="D499" s="153">
        <v>13.77</v>
      </c>
    </row>
    <row r="500" spans="1:4" ht="34.5" x14ac:dyDescent="0.25">
      <c r="A500" s="154">
        <v>7040002</v>
      </c>
      <c r="B500" s="55" t="s">
        <v>32688</v>
      </c>
      <c r="C500" s="56" t="s">
        <v>19</v>
      </c>
      <c r="D500" s="153">
        <v>14.48</v>
      </c>
    </row>
    <row r="501" spans="1:4" ht="34.5" x14ac:dyDescent="0.25">
      <c r="A501" s="154">
        <v>7040003</v>
      </c>
      <c r="B501" s="55" t="s">
        <v>32687</v>
      </c>
      <c r="C501" s="56" t="s">
        <v>19</v>
      </c>
      <c r="D501" s="153">
        <v>15.34</v>
      </c>
    </row>
    <row r="502" spans="1:4" ht="34.5" x14ac:dyDescent="0.25">
      <c r="A502" s="154">
        <v>7040004</v>
      </c>
      <c r="B502" s="55" t="s">
        <v>32686</v>
      </c>
      <c r="C502" s="56" t="s">
        <v>19</v>
      </c>
      <c r="D502" s="153">
        <v>16.079999999999998</v>
      </c>
    </row>
    <row r="503" spans="1:4" ht="34.5" x14ac:dyDescent="0.25">
      <c r="A503" s="154">
        <v>7040005</v>
      </c>
      <c r="B503" s="55" t="s">
        <v>32685</v>
      </c>
      <c r="C503" s="56" t="s">
        <v>19</v>
      </c>
      <c r="D503" s="153">
        <v>17.5</v>
      </c>
    </row>
    <row r="504" spans="1:4" ht="34.5" x14ac:dyDescent="0.25">
      <c r="A504" s="154">
        <v>7040006</v>
      </c>
      <c r="B504" s="55" t="s">
        <v>32684</v>
      </c>
      <c r="C504" s="56" t="s">
        <v>19</v>
      </c>
      <c r="D504" s="153">
        <v>18.87</v>
      </c>
    </row>
    <row r="505" spans="1:4" ht="34.5" x14ac:dyDescent="0.25">
      <c r="A505" s="154">
        <v>7040007</v>
      </c>
      <c r="B505" s="55" t="s">
        <v>32683</v>
      </c>
      <c r="C505" s="56" t="s">
        <v>19</v>
      </c>
      <c r="D505" s="153">
        <v>21.69</v>
      </c>
    </row>
    <row r="506" spans="1:4" ht="34.5" x14ac:dyDescent="0.25">
      <c r="A506" s="154">
        <v>7040008</v>
      </c>
      <c r="B506" s="55" t="s">
        <v>32682</v>
      </c>
      <c r="C506" s="56" t="s">
        <v>19</v>
      </c>
      <c r="D506" s="153">
        <v>22.37</v>
      </c>
    </row>
    <row r="507" spans="1:4" ht="34.5" x14ac:dyDescent="0.25">
      <c r="A507" s="154">
        <v>7040009</v>
      </c>
      <c r="B507" s="55" t="s">
        <v>32681</v>
      </c>
      <c r="C507" s="56" t="s">
        <v>19</v>
      </c>
      <c r="D507" s="153">
        <v>27.63</v>
      </c>
    </row>
    <row r="508" spans="1:4" ht="23.25" x14ac:dyDescent="0.25">
      <c r="A508" s="154">
        <v>7107001</v>
      </c>
      <c r="B508" s="55" t="s">
        <v>32680</v>
      </c>
      <c r="C508" s="56" t="s">
        <v>9</v>
      </c>
      <c r="D508" s="153">
        <v>168.32</v>
      </c>
    </row>
    <row r="509" spans="1:4" x14ac:dyDescent="0.25">
      <c r="A509" s="154">
        <v>7107002</v>
      </c>
      <c r="B509" s="55" t="s">
        <v>32679</v>
      </c>
      <c r="C509" s="56" t="s">
        <v>9</v>
      </c>
      <c r="D509" s="153">
        <v>65.78</v>
      </c>
    </row>
    <row r="510" spans="1:4" ht="23.25" x14ac:dyDescent="0.25">
      <c r="A510" s="154">
        <v>7107003</v>
      </c>
      <c r="B510" s="55" t="s">
        <v>32678</v>
      </c>
      <c r="C510" s="56" t="s">
        <v>9</v>
      </c>
      <c r="D510" s="153">
        <v>168.32</v>
      </c>
    </row>
    <row r="511" spans="1:4" ht="23.25" x14ac:dyDescent="0.25">
      <c r="A511" s="154">
        <v>7109001</v>
      </c>
      <c r="B511" s="55" t="s">
        <v>32677</v>
      </c>
      <c r="C511" s="56" t="s">
        <v>19</v>
      </c>
      <c r="D511" s="153">
        <v>296.12</v>
      </c>
    </row>
    <row r="512" spans="1:4" x14ac:dyDescent="0.25">
      <c r="A512" s="158">
        <v>8000000</v>
      </c>
      <c r="B512" s="157" t="s">
        <v>32676</v>
      </c>
      <c r="C512" s="156"/>
      <c r="D512" s="155"/>
    </row>
    <row r="513" spans="1:4" ht="23.25" x14ac:dyDescent="0.25">
      <c r="A513" s="154">
        <v>8001000</v>
      </c>
      <c r="B513" s="55" t="s">
        <v>32675</v>
      </c>
      <c r="C513" s="56" t="s">
        <v>9</v>
      </c>
      <c r="D513" s="153">
        <v>123.14</v>
      </c>
    </row>
    <row r="514" spans="1:4" ht="23.25" x14ac:dyDescent="0.25">
      <c r="A514" s="154">
        <v>8006000</v>
      </c>
      <c r="B514" s="55" t="s">
        <v>21201</v>
      </c>
      <c r="C514" s="56" t="s">
        <v>9</v>
      </c>
      <c r="D514" s="153">
        <v>384.67</v>
      </c>
    </row>
    <row r="515" spans="1:4" ht="23.25" x14ac:dyDescent="0.25">
      <c r="A515" s="154">
        <v>8007000</v>
      </c>
      <c r="B515" s="55" t="s">
        <v>21202</v>
      </c>
      <c r="C515" s="56" t="s">
        <v>9</v>
      </c>
      <c r="D515" s="153">
        <v>548.99</v>
      </c>
    </row>
    <row r="516" spans="1:4" x14ac:dyDescent="0.25">
      <c r="A516" s="154">
        <v>8013000</v>
      </c>
      <c r="B516" s="55" t="s">
        <v>32674</v>
      </c>
      <c r="C516" s="56" t="s">
        <v>19</v>
      </c>
      <c r="D516" s="153">
        <v>76.95</v>
      </c>
    </row>
    <row r="517" spans="1:4" x14ac:dyDescent="0.25">
      <c r="A517" s="154">
        <v>8014000</v>
      </c>
      <c r="B517" s="55" t="s">
        <v>32673</v>
      </c>
      <c r="C517" s="56" t="s">
        <v>21105</v>
      </c>
      <c r="D517" s="153" t="s">
        <v>21105</v>
      </c>
    </row>
    <row r="518" spans="1:4" x14ac:dyDescent="0.25">
      <c r="A518" s="154">
        <v>8014001</v>
      </c>
      <c r="B518" s="55" t="s">
        <v>32672</v>
      </c>
      <c r="C518" s="56" t="s">
        <v>19</v>
      </c>
      <c r="D518" s="153">
        <v>87.09</v>
      </c>
    </row>
    <row r="519" spans="1:4" x14ac:dyDescent="0.25">
      <c r="A519" s="154">
        <v>8014002</v>
      </c>
      <c r="B519" s="55" t="s">
        <v>32671</v>
      </c>
      <c r="C519" s="56" t="s">
        <v>19</v>
      </c>
      <c r="D519" s="153">
        <v>78.23</v>
      </c>
    </row>
    <row r="520" spans="1:4" x14ac:dyDescent="0.25">
      <c r="A520" s="154">
        <v>8015000</v>
      </c>
      <c r="B520" s="55" t="s">
        <v>32670</v>
      </c>
      <c r="C520" s="56" t="s">
        <v>21105</v>
      </c>
      <c r="D520" s="153" t="s">
        <v>21105</v>
      </c>
    </row>
    <row r="521" spans="1:4" ht="23.25" x14ac:dyDescent="0.25">
      <c r="A521" s="154">
        <v>8015001</v>
      </c>
      <c r="B521" s="55" t="s">
        <v>32669</v>
      </c>
      <c r="C521" s="56" t="s">
        <v>19</v>
      </c>
      <c r="D521" s="153">
        <v>106.72</v>
      </c>
    </row>
    <row r="522" spans="1:4" x14ac:dyDescent="0.25">
      <c r="A522" s="154">
        <v>8015002</v>
      </c>
      <c r="B522" s="55" t="s">
        <v>32668</v>
      </c>
      <c r="C522" s="56" t="s">
        <v>19</v>
      </c>
      <c r="D522" s="153">
        <v>84.59</v>
      </c>
    </row>
    <row r="523" spans="1:4" x14ac:dyDescent="0.25">
      <c r="A523" s="154">
        <v>8016000</v>
      </c>
      <c r="B523" s="55" t="s">
        <v>32667</v>
      </c>
      <c r="C523" s="56" t="s">
        <v>19</v>
      </c>
      <c r="D523" s="153">
        <v>128.5</v>
      </c>
    </row>
    <row r="524" spans="1:4" ht="23.25" x14ac:dyDescent="0.25">
      <c r="A524" s="154">
        <v>8018001</v>
      </c>
      <c r="B524" s="55" t="s">
        <v>32666</v>
      </c>
      <c r="C524" s="56" t="s">
        <v>32665</v>
      </c>
      <c r="D524" s="153">
        <v>11.9</v>
      </c>
    </row>
    <row r="525" spans="1:4" ht="23.25" x14ac:dyDescent="0.25">
      <c r="A525" s="154">
        <v>8018002</v>
      </c>
      <c r="B525" s="55" t="s">
        <v>32664</v>
      </c>
      <c r="C525" s="56" t="s">
        <v>15</v>
      </c>
      <c r="D525" s="153">
        <v>34.159999999999997</v>
      </c>
    </row>
    <row r="526" spans="1:4" x14ac:dyDescent="0.25">
      <c r="A526" s="154">
        <v>8019000</v>
      </c>
      <c r="B526" s="55" t="s">
        <v>32663</v>
      </c>
      <c r="C526" s="56" t="s">
        <v>18</v>
      </c>
      <c r="D526" s="153">
        <v>12.12</v>
      </c>
    </row>
    <row r="527" spans="1:4" x14ac:dyDescent="0.25">
      <c r="A527" s="154">
        <v>8020000</v>
      </c>
      <c r="B527" s="55" t="s">
        <v>32662</v>
      </c>
      <c r="C527" s="56" t="s">
        <v>18</v>
      </c>
      <c r="D527" s="153">
        <v>10.65</v>
      </c>
    </row>
    <row r="528" spans="1:4" ht="23.25" x14ac:dyDescent="0.25">
      <c r="A528" s="154">
        <v>8021000</v>
      </c>
      <c r="B528" s="55" t="s">
        <v>32661</v>
      </c>
      <c r="C528" s="56" t="s">
        <v>18</v>
      </c>
      <c r="D528" s="153">
        <v>10.65</v>
      </c>
    </row>
    <row r="529" spans="1:4" x14ac:dyDescent="0.25">
      <c r="A529" s="154">
        <v>8022000</v>
      </c>
      <c r="B529" s="55" t="s">
        <v>32660</v>
      </c>
      <c r="C529" s="56" t="s">
        <v>18</v>
      </c>
      <c r="D529" s="153">
        <v>10.98</v>
      </c>
    </row>
    <row r="530" spans="1:4" x14ac:dyDescent="0.25">
      <c r="A530" s="154">
        <v>8023000</v>
      </c>
      <c r="B530" s="55" t="s">
        <v>32659</v>
      </c>
      <c r="C530" s="56" t="s">
        <v>18</v>
      </c>
      <c r="D530" s="153">
        <v>10.09</v>
      </c>
    </row>
    <row r="531" spans="1:4" ht="23.25" x14ac:dyDescent="0.25">
      <c r="A531" s="154">
        <v>8024000</v>
      </c>
      <c r="B531" s="55" t="s">
        <v>32658</v>
      </c>
      <c r="C531" s="56" t="s">
        <v>15</v>
      </c>
      <c r="D531" s="153">
        <v>460.82</v>
      </c>
    </row>
    <row r="532" spans="1:4" ht="23.25" x14ac:dyDescent="0.25">
      <c r="A532" s="154">
        <v>8025000</v>
      </c>
      <c r="B532" s="55" t="s">
        <v>32657</v>
      </c>
      <c r="C532" s="56" t="s">
        <v>15</v>
      </c>
      <c r="D532" s="153">
        <v>481.92</v>
      </c>
    </row>
    <row r="533" spans="1:4" ht="23.25" x14ac:dyDescent="0.25">
      <c r="A533" s="154">
        <v>8026000</v>
      </c>
      <c r="B533" s="55" t="s">
        <v>32656</v>
      </c>
      <c r="C533" s="56" t="s">
        <v>15</v>
      </c>
      <c r="D533" s="153">
        <v>505.68</v>
      </c>
    </row>
    <row r="534" spans="1:4" ht="23.25" x14ac:dyDescent="0.25">
      <c r="A534" s="154">
        <v>8027000</v>
      </c>
      <c r="B534" s="55" t="s">
        <v>32655</v>
      </c>
      <c r="C534" s="56" t="s">
        <v>15</v>
      </c>
      <c r="D534" s="153">
        <v>527.26</v>
      </c>
    </row>
    <row r="535" spans="1:4" ht="23.25" x14ac:dyDescent="0.25">
      <c r="A535" s="154">
        <v>8028000</v>
      </c>
      <c r="B535" s="55" t="s">
        <v>32654</v>
      </c>
      <c r="C535" s="56" t="s">
        <v>15</v>
      </c>
      <c r="D535" s="153">
        <v>547.66999999999996</v>
      </c>
    </row>
    <row r="536" spans="1:4" ht="23.25" x14ac:dyDescent="0.25">
      <c r="A536" s="154">
        <v>8029000</v>
      </c>
      <c r="B536" s="55" t="s">
        <v>32653</v>
      </c>
      <c r="C536" s="56" t="s">
        <v>15</v>
      </c>
      <c r="D536" s="153">
        <v>769.52</v>
      </c>
    </row>
    <row r="537" spans="1:4" x14ac:dyDescent="0.25">
      <c r="A537" s="154">
        <v>8030000</v>
      </c>
      <c r="B537" s="55" t="s">
        <v>32652</v>
      </c>
      <c r="C537" s="56" t="s">
        <v>15</v>
      </c>
      <c r="D537" s="153">
        <v>1050.99</v>
      </c>
    </row>
    <row r="538" spans="1:4" x14ac:dyDescent="0.25">
      <c r="A538" s="154">
        <v>8031000</v>
      </c>
      <c r="B538" s="55" t="s">
        <v>32651</v>
      </c>
      <c r="C538" s="56" t="s">
        <v>19</v>
      </c>
      <c r="D538" s="153">
        <v>257.17</v>
      </c>
    </row>
    <row r="539" spans="1:4" x14ac:dyDescent="0.25">
      <c r="A539" s="154">
        <v>8032000</v>
      </c>
      <c r="B539" s="55" t="s">
        <v>32650</v>
      </c>
      <c r="C539" s="56" t="s">
        <v>19</v>
      </c>
      <c r="D539" s="153">
        <v>148.69</v>
      </c>
    </row>
    <row r="540" spans="1:4" x14ac:dyDescent="0.25">
      <c r="A540" s="154">
        <v>8033000</v>
      </c>
      <c r="B540" s="55" t="s">
        <v>21334</v>
      </c>
      <c r="C540" s="56" t="s">
        <v>19</v>
      </c>
      <c r="D540" s="153">
        <v>82.13</v>
      </c>
    </row>
    <row r="541" spans="1:4" x14ac:dyDescent="0.25">
      <c r="A541" s="154">
        <v>8034000</v>
      </c>
      <c r="B541" s="55" t="s">
        <v>21336</v>
      </c>
      <c r="C541" s="56" t="s">
        <v>19</v>
      </c>
      <c r="D541" s="153">
        <v>117.66</v>
      </c>
    </row>
    <row r="542" spans="1:4" x14ac:dyDescent="0.25">
      <c r="A542" s="154">
        <v>8035000</v>
      </c>
      <c r="B542" s="55" t="s">
        <v>32649</v>
      </c>
      <c r="C542" s="56" t="s">
        <v>15</v>
      </c>
      <c r="D542" s="153">
        <v>502.1</v>
      </c>
    </row>
    <row r="543" spans="1:4" x14ac:dyDescent="0.25">
      <c r="A543" s="154">
        <v>8036000</v>
      </c>
      <c r="B543" s="55" t="s">
        <v>32648</v>
      </c>
      <c r="C543" s="56" t="s">
        <v>15</v>
      </c>
      <c r="D543" s="153">
        <v>774.88</v>
      </c>
    </row>
    <row r="544" spans="1:4" x14ac:dyDescent="0.25">
      <c r="A544" s="154">
        <v>8037000</v>
      </c>
      <c r="B544" s="55" t="s">
        <v>32647</v>
      </c>
      <c r="C544" s="56" t="s">
        <v>19</v>
      </c>
      <c r="D544" s="153">
        <v>10.36</v>
      </c>
    </row>
    <row r="545" spans="1:4" x14ac:dyDescent="0.25">
      <c r="A545" s="154">
        <v>8038000</v>
      </c>
      <c r="B545" s="55" t="s">
        <v>32646</v>
      </c>
      <c r="C545" s="56" t="s">
        <v>19</v>
      </c>
      <c r="D545" s="153">
        <v>59.22</v>
      </c>
    </row>
    <row r="546" spans="1:4" x14ac:dyDescent="0.25">
      <c r="A546" s="154">
        <v>8039000</v>
      </c>
      <c r="B546" s="55" t="s">
        <v>32645</v>
      </c>
      <c r="C546" s="56" t="s">
        <v>19</v>
      </c>
      <c r="D546" s="153">
        <v>33.85</v>
      </c>
    </row>
    <row r="547" spans="1:4" x14ac:dyDescent="0.25">
      <c r="A547" s="154">
        <v>8040000</v>
      </c>
      <c r="B547" s="55" t="s">
        <v>32644</v>
      </c>
      <c r="C547" s="56" t="s">
        <v>19</v>
      </c>
      <c r="D547" s="153">
        <v>24.07</v>
      </c>
    </row>
    <row r="548" spans="1:4" x14ac:dyDescent="0.25">
      <c r="A548" s="154">
        <v>8041000</v>
      </c>
      <c r="B548" s="55" t="s">
        <v>32643</v>
      </c>
      <c r="C548" s="56" t="s">
        <v>19</v>
      </c>
      <c r="D548" s="153">
        <v>79.48</v>
      </c>
    </row>
    <row r="549" spans="1:4" x14ac:dyDescent="0.25">
      <c r="A549" s="154">
        <v>8042000</v>
      </c>
      <c r="B549" s="55" t="s">
        <v>32642</v>
      </c>
      <c r="C549" s="56" t="s">
        <v>19</v>
      </c>
      <c r="D549" s="153">
        <v>213.53</v>
      </c>
    </row>
    <row r="550" spans="1:4" x14ac:dyDescent="0.25">
      <c r="A550" s="154">
        <v>8043000</v>
      </c>
      <c r="B550" s="55" t="s">
        <v>32641</v>
      </c>
      <c r="C550" s="56" t="s">
        <v>9</v>
      </c>
      <c r="D550" s="153">
        <v>54.41</v>
      </c>
    </row>
    <row r="551" spans="1:4" x14ac:dyDescent="0.25">
      <c r="A551" s="154">
        <v>8044000</v>
      </c>
      <c r="B551" s="55" t="s">
        <v>32640</v>
      </c>
      <c r="C551" s="56" t="s">
        <v>9</v>
      </c>
      <c r="D551" s="153">
        <v>103.19</v>
      </c>
    </row>
    <row r="552" spans="1:4" x14ac:dyDescent="0.25">
      <c r="A552" s="154">
        <v>8045000</v>
      </c>
      <c r="B552" s="55" t="s">
        <v>32639</v>
      </c>
      <c r="C552" s="56" t="s">
        <v>21420</v>
      </c>
      <c r="D552" s="153">
        <v>88.79</v>
      </c>
    </row>
    <row r="553" spans="1:4" x14ac:dyDescent="0.25">
      <c r="A553" s="154">
        <v>8046000</v>
      </c>
      <c r="B553" s="55" t="s">
        <v>32638</v>
      </c>
      <c r="C553" s="56" t="s">
        <v>21420</v>
      </c>
      <c r="D553" s="153">
        <v>164.68</v>
      </c>
    </row>
    <row r="554" spans="1:4" x14ac:dyDescent="0.25">
      <c r="A554" s="154">
        <v>8048000</v>
      </c>
      <c r="B554" s="55" t="s">
        <v>32637</v>
      </c>
      <c r="C554" s="56" t="s">
        <v>21105</v>
      </c>
      <c r="D554" s="153" t="s">
        <v>21105</v>
      </c>
    </row>
    <row r="555" spans="1:4" x14ac:dyDescent="0.25">
      <c r="A555" s="154">
        <v>8048001</v>
      </c>
      <c r="B555" s="55" t="s">
        <v>32636</v>
      </c>
      <c r="C555" s="56" t="s">
        <v>9</v>
      </c>
      <c r="D555" s="153">
        <v>1103.94</v>
      </c>
    </row>
    <row r="556" spans="1:4" x14ac:dyDescent="0.25">
      <c r="A556" s="154">
        <v>8048002</v>
      </c>
      <c r="B556" s="55" t="s">
        <v>32635</v>
      </c>
      <c r="C556" s="56" t="s">
        <v>19</v>
      </c>
      <c r="D556" s="153">
        <v>77.45</v>
      </c>
    </row>
    <row r="557" spans="1:4" x14ac:dyDescent="0.25">
      <c r="A557" s="154">
        <v>8049000</v>
      </c>
      <c r="B557" s="55" t="s">
        <v>23140</v>
      </c>
      <c r="C557" s="56" t="s">
        <v>15</v>
      </c>
      <c r="D557" s="153">
        <v>207.58</v>
      </c>
    </row>
    <row r="558" spans="1:4" x14ac:dyDescent="0.25">
      <c r="A558" s="154">
        <v>8050000</v>
      </c>
      <c r="B558" s="55" t="s">
        <v>32634</v>
      </c>
      <c r="C558" s="56" t="s">
        <v>15</v>
      </c>
      <c r="D558" s="153">
        <v>81.180000000000007</v>
      </c>
    </row>
    <row r="559" spans="1:4" x14ac:dyDescent="0.25">
      <c r="A559" s="154">
        <v>8051000</v>
      </c>
      <c r="B559" s="55" t="s">
        <v>32633</v>
      </c>
      <c r="C559" s="56" t="s">
        <v>15</v>
      </c>
      <c r="D559" s="153">
        <v>415.16</v>
      </c>
    </row>
    <row r="560" spans="1:4" x14ac:dyDescent="0.25">
      <c r="A560" s="154">
        <v>8053000</v>
      </c>
      <c r="B560" s="55" t="s">
        <v>32632</v>
      </c>
      <c r="C560" s="56" t="s">
        <v>96</v>
      </c>
      <c r="D560" s="153">
        <v>177</v>
      </c>
    </row>
    <row r="561" spans="1:4" x14ac:dyDescent="0.25">
      <c r="A561" s="154">
        <v>8054000</v>
      </c>
      <c r="B561" s="55" t="s">
        <v>32631</v>
      </c>
      <c r="C561" s="56" t="s">
        <v>96</v>
      </c>
      <c r="D561" s="153">
        <v>202.88</v>
      </c>
    </row>
    <row r="562" spans="1:4" x14ac:dyDescent="0.25">
      <c r="A562" s="154">
        <v>8055000</v>
      </c>
      <c r="B562" s="55" t="s">
        <v>32630</v>
      </c>
      <c r="C562" s="56" t="s">
        <v>96</v>
      </c>
      <c r="D562" s="153">
        <v>608.94000000000005</v>
      </c>
    </row>
    <row r="563" spans="1:4" x14ac:dyDescent="0.25">
      <c r="A563" s="154">
        <v>8056000</v>
      </c>
      <c r="B563" s="55" t="s">
        <v>32629</v>
      </c>
      <c r="C563" s="56" t="s">
        <v>96</v>
      </c>
      <c r="D563" s="153">
        <v>641.05999999999995</v>
      </c>
    </row>
    <row r="564" spans="1:4" ht="23.25" x14ac:dyDescent="0.25">
      <c r="A564" s="154">
        <v>8057000</v>
      </c>
      <c r="B564" s="55" t="s">
        <v>32628</v>
      </c>
      <c r="C564" s="56" t="s">
        <v>9</v>
      </c>
      <c r="D564" s="153">
        <v>555.55999999999995</v>
      </c>
    </row>
    <row r="565" spans="1:4" ht="23.25" x14ac:dyDescent="0.25">
      <c r="A565" s="154">
        <v>8058000</v>
      </c>
      <c r="B565" s="55" t="s">
        <v>32627</v>
      </c>
      <c r="C565" s="56" t="s">
        <v>9</v>
      </c>
      <c r="D565" s="153">
        <v>960</v>
      </c>
    </row>
    <row r="566" spans="1:4" ht="23.25" x14ac:dyDescent="0.25">
      <c r="A566" s="154">
        <v>8062000</v>
      </c>
      <c r="B566" s="55" t="s">
        <v>32626</v>
      </c>
      <c r="C566" s="56" t="s">
        <v>18</v>
      </c>
      <c r="D566" s="153">
        <v>31.09</v>
      </c>
    </row>
    <row r="567" spans="1:4" ht="23.25" x14ac:dyDescent="0.25">
      <c r="A567" s="154">
        <v>8063000</v>
      </c>
      <c r="B567" s="55" t="s">
        <v>32625</v>
      </c>
      <c r="C567" s="56" t="s">
        <v>18</v>
      </c>
      <c r="D567" s="153">
        <v>27.93</v>
      </c>
    </row>
    <row r="568" spans="1:4" ht="23.25" x14ac:dyDescent="0.25">
      <c r="A568" s="154">
        <v>8064000</v>
      </c>
      <c r="B568" s="55" t="s">
        <v>32624</v>
      </c>
      <c r="C568" s="56" t="s">
        <v>18</v>
      </c>
      <c r="D568" s="153">
        <v>26.34</v>
      </c>
    </row>
    <row r="569" spans="1:4" x14ac:dyDescent="0.25">
      <c r="A569" s="154">
        <v>8065000</v>
      </c>
      <c r="B569" s="55" t="s">
        <v>32623</v>
      </c>
      <c r="C569" s="56" t="s">
        <v>96</v>
      </c>
      <c r="D569" s="153">
        <v>390.96</v>
      </c>
    </row>
    <row r="570" spans="1:4" x14ac:dyDescent="0.25">
      <c r="A570" s="154">
        <v>8066000</v>
      </c>
      <c r="B570" s="55" t="s">
        <v>32622</v>
      </c>
      <c r="C570" s="56" t="s">
        <v>96</v>
      </c>
      <c r="D570" s="153">
        <v>567.55999999999995</v>
      </c>
    </row>
    <row r="571" spans="1:4" x14ac:dyDescent="0.25">
      <c r="A571" s="154">
        <v>8067000</v>
      </c>
      <c r="B571" s="55" t="s">
        <v>32621</v>
      </c>
      <c r="C571" s="56" t="s">
        <v>96</v>
      </c>
      <c r="D571" s="153">
        <v>1150.48</v>
      </c>
    </row>
    <row r="572" spans="1:4" x14ac:dyDescent="0.25">
      <c r="A572" s="154">
        <v>8068000</v>
      </c>
      <c r="B572" s="55" t="s">
        <v>32620</v>
      </c>
      <c r="C572" s="56" t="s">
        <v>9</v>
      </c>
      <c r="D572" s="153">
        <v>91.97</v>
      </c>
    </row>
    <row r="573" spans="1:4" x14ac:dyDescent="0.25">
      <c r="A573" s="154">
        <v>8070000</v>
      </c>
      <c r="B573" s="55" t="s">
        <v>32619</v>
      </c>
      <c r="C573" s="56" t="s">
        <v>19</v>
      </c>
      <c r="D573" s="153">
        <v>97.1</v>
      </c>
    </row>
    <row r="574" spans="1:4" ht="23.25" x14ac:dyDescent="0.25">
      <c r="A574" s="154">
        <v>8071000</v>
      </c>
      <c r="B574" s="55" t="s">
        <v>32618</v>
      </c>
      <c r="C574" s="56" t="s">
        <v>9</v>
      </c>
      <c r="D574" s="153">
        <v>1102.92</v>
      </c>
    </row>
    <row r="575" spans="1:4" ht="23.25" x14ac:dyDescent="0.25">
      <c r="A575" s="154">
        <v>8072000</v>
      </c>
      <c r="B575" s="55" t="s">
        <v>32617</v>
      </c>
      <c r="C575" s="56" t="s">
        <v>9</v>
      </c>
      <c r="D575" s="153">
        <v>1378.33</v>
      </c>
    </row>
    <row r="576" spans="1:4" ht="23.25" x14ac:dyDescent="0.25">
      <c r="A576" s="154">
        <v>8073000</v>
      </c>
      <c r="B576" s="55" t="s">
        <v>32616</v>
      </c>
      <c r="C576" s="56" t="s">
        <v>18</v>
      </c>
      <c r="D576" s="153">
        <v>26.21</v>
      </c>
    </row>
    <row r="577" spans="1:4" ht="23.25" x14ac:dyDescent="0.25">
      <c r="A577" s="154">
        <v>8076000</v>
      </c>
      <c r="B577" s="55" t="s">
        <v>32615</v>
      </c>
      <c r="C577" s="56" t="s">
        <v>9</v>
      </c>
      <c r="D577" s="153">
        <v>37.270000000000003</v>
      </c>
    </row>
    <row r="578" spans="1:4" ht="23.25" x14ac:dyDescent="0.25">
      <c r="A578" s="154">
        <v>8077000</v>
      </c>
      <c r="B578" s="55" t="s">
        <v>32614</v>
      </c>
      <c r="C578" s="56" t="s">
        <v>9</v>
      </c>
      <c r="D578" s="153">
        <v>164</v>
      </c>
    </row>
    <row r="579" spans="1:4" ht="23.25" x14ac:dyDescent="0.25">
      <c r="A579" s="154">
        <v>8078000</v>
      </c>
      <c r="B579" s="55" t="s">
        <v>32613</v>
      </c>
      <c r="C579" s="56" t="s">
        <v>9</v>
      </c>
      <c r="D579" s="153">
        <v>1053.0999999999999</v>
      </c>
    </row>
    <row r="580" spans="1:4" x14ac:dyDescent="0.25">
      <c r="A580" s="154">
        <v>8079000</v>
      </c>
      <c r="B580" s="55" t="s">
        <v>32612</v>
      </c>
      <c r="C580" s="56" t="s">
        <v>96</v>
      </c>
      <c r="D580" s="153">
        <v>2167.8000000000002</v>
      </c>
    </row>
    <row r="581" spans="1:4" ht="23.25" x14ac:dyDescent="0.25">
      <c r="A581" s="154">
        <v>8080000</v>
      </c>
      <c r="B581" s="55" t="s">
        <v>32611</v>
      </c>
      <c r="C581" s="56" t="s">
        <v>15</v>
      </c>
      <c r="D581" s="153">
        <v>19.29</v>
      </c>
    </row>
    <row r="582" spans="1:4" x14ac:dyDescent="0.25">
      <c r="A582" s="154">
        <v>8086000</v>
      </c>
      <c r="B582" s="55" t="s">
        <v>32610</v>
      </c>
      <c r="C582" s="56" t="s">
        <v>16</v>
      </c>
      <c r="D582" s="153">
        <v>1.65</v>
      </c>
    </row>
    <row r="583" spans="1:4" ht="23.25" x14ac:dyDescent="0.25">
      <c r="A583" s="154">
        <v>8087000</v>
      </c>
      <c r="B583" s="55" t="s">
        <v>32609</v>
      </c>
      <c r="C583" s="56" t="s">
        <v>15</v>
      </c>
      <c r="D583" s="153">
        <v>27.28</v>
      </c>
    </row>
    <row r="584" spans="1:4" x14ac:dyDescent="0.25">
      <c r="A584" s="154">
        <v>8104001</v>
      </c>
      <c r="B584" s="55" t="s">
        <v>32608</v>
      </c>
      <c r="C584" s="56" t="s">
        <v>96</v>
      </c>
      <c r="D584" s="153">
        <v>1045.56</v>
      </c>
    </row>
    <row r="585" spans="1:4" x14ac:dyDescent="0.25">
      <c r="A585" s="154">
        <v>8104003</v>
      </c>
      <c r="B585" s="55" t="s">
        <v>32607</v>
      </c>
      <c r="C585" s="56" t="s">
        <v>96</v>
      </c>
      <c r="D585" s="153">
        <v>2352.3000000000002</v>
      </c>
    </row>
    <row r="586" spans="1:4" x14ac:dyDescent="0.25">
      <c r="A586" s="154">
        <v>8104004</v>
      </c>
      <c r="B586" s="55" t="s">
        <v>32606</v>
      </c>
      <c r="C586" s="56" t="s">
        <v>96</v>
      </c>
      <c r="D586" s="153">
        <v>3628.96</v>
      </c>
    </row>
    <row r="587" spans="1:4" x14ac:dyDescent="0.25">
      <c r="A587" s="154">
        <v>8104011</v>
      </c>
      <c r="B587" s="55" t="s">
        <v>32605</v>
      </c>
      <c r="C587" s="56" t="s">
        <v>96</v>
      </c>
      <c r="D587" s="153">
        <v>279.45</v>
      </c>
    </row>
    <row r="588" spans="1:4" x14ac:dyDescent="0.25">
      <c r="A588" s="158">
        <v>9000000</v>
      </c>
      <c r="B588" s="157" t="s">
        <v>32604</v>
      </c>
      <c r="C588" s="156"/>
      <c r="D588" s="155"/>
    </row>
    <row r="589" spans="1:4" ht="34.5" x14ac:dyDescent="0.25">
      <c r="A589" s="154">
        <v>9001000</v>
      </c>
      <c r="B589" s="55" t="s">
        <v>32603</v>
      </c>
      <c r="C589" s="56" t="s">
        <v>19</v>
      </c>
      <c r="D589" s="153">
        <v>13.87</v>
      </c>
    </row>
    <row r="590" spans="1:4" ht="34.5" x14ac:dyDescent="0.25">
      <c r="A590" s="154">
        <v>9002000</v>
      </c>
      <c r="B590" s="55" t="s">
        <v>32602</v>
      </c>
      <c r="C590" s="56" t="s">
        <v>19</v>
      </c>
      <c r="D590" s="153">
        <v>14.65</v>
      </c>
    </row>
    <row r="591" spans="1:4" ht="34.5" x14ac:dyDescent="0.25">
      <c r="A591" s="154">
        <v>9003000</v>
      </c>
      <c r="B591" s="55" t="s">
        <v>32601</v>
      </c>
      <c r="C591" s="56" t="s">
        <v>19</v>
      </c>
      <c r="D591" s="153">
        <v>17.77</v>
      </c>
    </row>
    <row r="592" spans="1:4" ht="34.5" x14ac:dyDescent="0.25">
      <c r="A592" s="154">
        <v>9004000</v>
      </c>
      <c r="B592" s="55" t="s">
        <v>32600</v>
      </c>
      <c r="C592" s="56" t="s">
        <v>19</v>
      </c>
      <c r="D592" s="153">
        <v>19.170000000000002</v>
      </c>
    </row>
    <row r="593" spans="1:4" x14ac:dyDescent="0.25">
      <c r="A593" s="158">
        <v>10000000</v>
      </c>
      <c r="B593" s="157" t="s">
        <v>32599</v>
      </c>
      <c r="C593" s="156"/>
      <c r="D593" s="155"/>
    </row>
    <row r="594" spans="1:4" x14ac:dyDescent="0.25">
      <c r="A594" s="154">
        <v>10001000</v>
      </c>
      <c r="B594" s="55" t="s">
        <v>32598</v>
      </c>
      <c r="C594" s="56" t="s">
        <v>21105</v>
      </c>
      <c r="D594" s="153" t="s">
        <v>21105</v>
      </c>
    </row>
    <row r="595" spans="1:4" x14ac:dyDescent="0.25">
      <c r="A595" s="154">
        <v>10001001</v>
      </c>
      <c r="B595" s="55" t="s">
        <v>23427</v>
      </c>
      <c r="C595" s="56" t="s">
        <v>32597</v>
      </c>
      <c r="D595" s="153">
        <v>10.72</v>
      </c>
    </row>
    <row r="596" spans="1:4" x14ac:dyDescent="0.25">
      <c r="A596" s="154">
        <v>10001002</v>
      </c>
      <c r="B596" s="55" t="s">
        <v>23429</v>
      </c>
      <c r="C596" s="56" t="s">
        <v>15</v>
      </c>
      <c r="D596" s="153">
        <v>4.2699999999999996</v>
      </c>
    </row>
    <row r="597" spans="1:4" x14ac:dyDescent="0.25">
      <c r="A597" s="154">
        <v>10002000</v>
      </c>
      <c r="B597" s="55" t="s">
        <v>32596</v>
      </c>
      <c r="C597" s="56" t="s">
        <v>19</v>
      </c>
      <c r="D597" s="153">
        <v>10.96</v>
      </c>
    </row>
    <row r="598" spans="1:4" ht="23.25" x14ac:dyDescent="0.25">
      <c r="A598" s="154">
        <v>10003000</v>
      </c>
      <c r="B598" s="55" t="s">
        <v>32595</v>
      </c>
      <c r="C598" s="56" t="s">
        <v>19</v>
      </c>
      <c r="D598" s="153">
        <v>41.72</v>
      </c>
    </row>
    <row r="599" spans="1:4" x14ac:dyDescent="0.25">
      <c r="A599" s="154">
        <v>10004000</v>
      </c>
      <c r="B599" s="55" t="s">
        <v>32594</v>
      </c>
      <c r="C599" s="56" t="s">
        <v>19</v>
      </c>
      <c r="D599" s="153">
        <v>86.68</v>
      </c>
    </row>
    <row r="600" spans="1:4" x14ac:dyDescent="0.25">
      <c r="A600" s="154">
        <v>10005000</v>
      </c>
      <c r="B600" s="55" t="s">
        <v>32593</v>
      </c>
      <c r="C600" s="56" t="s">
        <v>19</v>
      </c>
      <c r="D600" s="153">
        <v>126.19</v>
      </c>
    </row>
    <row r="601" spans="1:4" ht="23.25" x14ac:dyDescent="0.25">
      <c r="A601" s="154">
        <v>10006000</v>
      </c>
      <c r="B601" s="55" t="s">
        <v>32592</v>
      </c>
      <c r="C601" s="56" t="s">
        <v>19</v>
      </c>
      <c r="D601" s="153">
        <v>52.63</v>
      </c>
    </row>
    <row r="602" spans="1:4" ht="23.25" x14ac:dyDescent="0.25">
      <c r="A602" s="154">
        <v>10007000</v>
      </c>
      <c r="B602" s="55" t="s">
        <v>32591</v>
      </c>
      <c r="C602" s="56" t="s">
        <v>21105</v>
      </c>
      <c r="D602" s="153" t="s">
        <v>21105</v>
      </c>
    </row>
    <row r="603" spans="1:4" ht="23.25" x14ac:dyDescent="0.25">
      <c r="A603" s="154">
        <v>10007002</v>
      </c>
      <c r="B603" s="55" t="s">
        <v>32590</v>
      </c>
      <c r="C603" s="56" t="s">
        <v>15</v>
      </c>
      <c r="D603" s="153">
        <v>958.17</v>
      </c>
    </row>
    <row r="604" spans="1:4" ht="23.25" x14ac:dyDescent="0.25">
      <c r="A604" s="154">
        <v>10007003</v>
      </c>
      <c r="B604" s="55" t="s">
        <v>32589</v>
      </c>
      <c r="C604" s="56" t="s">
        <v>15</v>
      </c>
      <c r="D604" s="153">
        <v>978.29</v>
      </c>
    </row>
    <row r="605" spans="1:4" ht="23.25" x14ac:dyDescent="0.25">
      <c r="A605" s="154">
        <v>10007004</v>
      </c>
      <c r="B605" s="55" t="s">
        <v>32588</v>
      </c>
      <c r="C605" s="56" t="s">
        <v>15</v>
      </c>
      <c r="D605" s="153">
        <v>1008.05</v>
      </c>
    </row>
    <row r="606" spans="1:4" x14ac:dyDescent="0.25">
      <c r="A606" s="154">
        <v>10008000</v>
      </c>
      <c r="B606" s="55" t="s">
        <v>32587</v>
      </c>
      <c r="C606" s="56" t="s">
        <v>21105</v>
      </c>
      <c r="D606" s="153" t="s">
        <v>21105</v>
      </c>
    </row>
    <row r="607" spans="1:4" x14ac:dyDescent="0.25">
      <c r="A607" s="154">
        <v>10008001</v>
      </c>
      <c r="B607" s="55" t="s">
        <v>32586</v>
      </c>
      <c r="C607" s="56" t="s">
        <v>15</v>
      </c>
      <c r="D607" s="153">
        <v>3698.9</v>
      </c>
    </row>
    <row r="608" spans="1:4" x14ac:dyDescent="0.25">
      <c r="A608" s="154">
        <v>10008002</v>
      </c>
      <c r="B608" s="55" t="s">
        <v>32585</v>
      </c>
      <c r="C608" s="56" t="s">
        <v>15</v>
      </c>
      <c r="D608" s="153">
        <v>3647.57</v>
      </c>
    </row>
    <row r="609" spans="1:4" ht="23.25" x14ac:dyDescent="0.25">
      <c r="A609" s="154">
        <v>10009000</v>
      </c>
      <c r="B609" s="55" t="s">
        <v>32584</v>
      </c>
      <c r="C609" s="56" t="s">
        <v>9</v>
      </c>
      <c r="D609" s="153">
        <v>16.04</v>
      </c>
    </row>
    <row r="610" spans="1:4" ht="23.25" x14ac:dyDescent="0.25">
      <c r="A610" s="154">
        <v>10010000</v>
      </c>
      <c r="B610" s="55" t="s">
        <v>32583</v>
      </c>
      <c r="C610" s="56" t="s">
        <v>96</v>
      </c>
      <c r="D610" s="153">
        <v>9.11</v>
      </c>
    </row>
    <row r="611" spans="1:4" x14ac:dyDescent="0.25">
      <c r="A611" s="154">
        <v>10011000</v>
      </c>
      <c r="B611" s="55" t="s">
        <v>32582</v>
      </c>
      <c r="C611" s="56" t="s">
        <v>18</v>
      </c>
      <c r="D611" s="153">
        <v>183.78</v>
      </c>
    </row>
    <row r="612" spans="1:4" x14ac:dyDescent="0.25">
      <c r="A612" s="154">
        <v>10012000</v>
      </c>
      <c r="B612" s="55" t="s">
        <v>32581</v>
      </c>
      <c r="C612" s="56" t="s">
        <v>7316</v>
      </c>
      <c r="D612" s="153">
        <v>1.35</v>
      </c>
    </row>
    <row r="613" spans="1:4" ht="23.25" x14ac:dyDescent="0.25">
      <c r="A613" s="154">
        <v>10013000</v>
      </c>
      <c r="B613" s="55" t="s">
        <v>32580</v>
      </c>
      <c r="C613" s="56" t="s">
        <v>18</v>
      </c>
      <c r="D613" s="153">
        <v>176.49</v>
      </c>
    </row>
    <row r="614" spans="1:4" x14ac:dyDescent="0.25">
      <c r="A614" s="154">
        <v>10015000</v>
      </c>
      <c r="B614" s="55" t="s">
        <v>32579</v>
      </c>
      <c r="C614" s="56" t="s">
        <v>19</v>
      </c>
      <c r="D614" s="153">
        <v>2.14</v>
      </c>
    </row>
    <row r="615" spans="1:4" x14ac:dyDescent="0.25">
      <c r="A615" s="154">
        <v>10016000</v>
      </c>
      <c r="B615" s="55" t="s">
        <v>32578</v>
      </c>
      <c r="C615" s="56" t="s">
        <v>21105</v>
      </c>
      <c r="D615" s="153" t="s">
        <v>21105</v>
      </c>
    </row>
    <row r="616" spans="1:4" x14ac:dyDescent="0.25">
      <c r="A616" s="154">
        <v>10016001</v>
      </c>
      <c r="B616" s="55" t="s">
        <v>32577</v>
      </c>
      <c r="C616" s="56" t="s">
        <v>19</v>
      </c>
      <c r="D616" s="153">
        <v>63.93</v>
      </c>
    </row>
    <row r="617" spans="1:4" x14ac:dyDescent="0.25">
      <c r="A617" s="154">
        <v>10016002</v>
      </c>
      <c r="B617" s="55" t="s">
        <v>32576</v>
      </c>
      <c r="C617" s="56" t="s">
        <v>9</v>
      </c>
      <c r="D617" s="153">
        <v>15.54</v>
      </c>
    </row>
    <row r="618" spans="1:4" x14ac:dyDescent="0.25">
      <c r="A618" s="154">
        <v>10016003</v>
      </c>
      <c r="B618" s="55" t="s">
        <v>23415</v>
      </c>
      <c r="C618" s="56" t="s">
        <v>19</v>
      </c>
      <c r="D618" s="153">
        <v>391.58</v>
      </c>
    </row>
    <row r="619" spans="1:4" x14ac:dyDescent="0.25">
      <c r="A619" s="154">
        <v>10017000</v>
      </c>
      <c r="B619" s="55" t="s">
        <v>32575</v>
      </c>
      <c r="C619" s="56" t="s">
        <v>19</v>
      </c>
      <c r="D619" s="153">
        <v>0.43</v>
      </c>
    </row>
    <row r="620" spans="1:4" x14ac:dyDescent="0.25">
      <c r="A620" s="154">
        <v>10018000</v>
      </c>
      <c r="B620" s="55" t="s">
        <v>32574</v>
      </c>
      <c r="C620" s="56" t="s">
        <v>19</v>
      </c>
      <c r="D620" s="153">
        <v>4.26</v>
      </c>
    </row>
    <row r="621" spans="1:4" x14ac:dyDescent="0.25">
      <c r="A621" s="154">
        <v>10019000</v>
      </c>
      <c r="B621" s="55" t="s">
        <v>32573</v>
      </c>
      <c r="C621" s="56" t="s">
        <v>19</v>
      </c>
      <c r="D621" s="153">
        <v>9.4499999999999993</v>
      </c>
    </row>
    <row r="622" spans="1:4" ht="23.25" x14ac:dyDescent="0.25">
      <c r="A622" s="154">
        <v>10020000</v>
      </c>
      <c r="B622" s="55" t="s">
        <v>32572</v>
      </c>
      <c r="C622" s="56" t="s">
        <v>18</v>
      </c>
      <c r="D622" s="153">
        <v>98.19</v>
      </c>
    </row>
    <row r="623" spans="1:4" x14ac:dyDescent="0.25">
      <c r="A623" s="154">
        <v>10021000</v>
      </c>
      <c r="B623" s="55" t="s">
        <v>32571</v>
      </c>
      <c r="C623" s="56" t="s">
        <v>19</v>
      </c>
      <c r="D623" s="153">
        <v>116.77</v>
      </c>
    </row>
    <row r="624" spans="1:4" x14ac:dyDescent="0.25">
      <c r="A624" s="154">
        <v>10022000</v>
      </c>
      <c r="B624" s="55" t="s">
        <v>32570</v>
      </c>
      <c r="C624" s="56" t="s">
        <v>19</v>
      </c>
      <c r="D624" s="153">
        <v>15.78</v>
      </c>
    </row>
    <row r="625" spans="1:4" x14ac:dyDescent="0.25">
      <c r="A625" s="154">
        <v>10023000</v>
      </c>
      <c r="B625" s="55" t="s">
        <v>23193</v>
      </c>
      <c r="C625" s="56" t="s">
        <v>19</v>
      </c>
      <c r="D625" s="153">
        <v>18.05</v>
      </c>
    </row>
    <row r="626" spans="1:4" x14ac:dyDescent="0.25">
      <c r="A626" s="154">
        <v>10024000</v>
      </c>
      <c r="B626" s="55" t="s">
        <v>32569</v>
      </c>
      <c r="C626" s="56" t="s">
        <v>21105</v>
      </c>
      <c r="D626" s="153" t="s">
        <v>21105</v>
      </c>
    </row>
    <row r="627" spans="1:4" x14ac:dyDescent="0.25">
      <c r="A627" s="154">
        <v>10024001</v>
      </c>
      <c r="B627" s="55" t="s">
        <v>32568</v>
      </c>
      <c r="C627" s="56" t="s">
        <v>32559</v>
      </c>
      <c r="D627" s="153">
        <v>0.87</v>
      </c>
    </row>
    <row r="628" spans="1:4" x14ac:dyDescent="0.25">
      <c r="A628" s="154">
        <v>10024002</v>
      </c>
      <c r="B628" s="55" t="s">
        <v>32567</v>
      </c>
      <c r="C628" s="56" t="s">
        <v>32559</v>
      </c>
      <c r="D628" s="153">
        <v>1.1000000000000001</v>
      </c>
    </row>
    <row r="629" spans="1:4" x14ac:dyDescent="0.25">
      <c r="A629" s="154">
        <v>10024003</v>
      </c>
      <c r="B629" s="55" t="s">
        <v>32566</v>
      </c>
      <c r="C629" s="56" t="s">
        <v>32559</v>
      </c>
      <c r="D629" s="153">
        <v>1.46</v>
      </c>
    </row>
    <row r="630" spans="1:4" x14ac:dyDescent="0.25">
      <c r="A630" s="154">
        <v>10024004</v>
      </c>
      <c r="B630" s="55" t="s">
        <v>32565</v>
      </c>
      <c r="C630" s="56" t="s">
        <v>32559</v>
      </c>
      <c r="D630" s="153">
        <v>3.99</v>
      </c>
    </row>
    <row r="631" spans="1:4" x14ac:dyDescent="0.25">
      <c r="A631" s="154">
        <v>10024005</v>
      </c>
      <c r="B631" s="55" t="s">
        <v>32564</v>
      </c>
      <c r="C631" s="56" t="s">
        <v>32559</v>
      </c>
      <c r="D631" s="153">
        <v>4.4400000000000004</v>
      </c>
    </row>
    <row r="632" spans="1:4" x14ac:dyDescent="0.25">
      <c r="A632" s="154">
        <v>10024006</v>
      </c>
      <c r="B632" s="55" t="s">
        <v>32563</v>
      </c>
      <c r="C632" s="56" t="s">
        <v>32559</v>
      </c>
      <c r="D632" s="153">
        <v>4.4400000000000004</v>
      </c>
    </row>
    <row r="633" spans="1:4" x14ac:dyDescent="0.25">
      <c r="A633" s="154">
        <v>10024007</v>
      </c>
      <c r="B633" s="55" t="s">
        <v>32562</v>
      </c>
      <c r="C633" s="56" t="s">
        <v>32559</v>
      </c>
      <c r="D633" s="153">
        <v>4.53</v>
      </c>
    </row>
    <row r="634" spans="1:4" x14ac:dyDescent="0.25">
      <c r="A634" s="154">
        <v>10024008</v>
      </c>
      <c r="B634" s="55" t="s">
        <v>32561</v>
      </c>
      <c r="C634" s="56" t="s">
        <v>32559</v>
      </c>
      <c r="D634" s="153">
        <v>3.99</v>
      </c>
    </row>
    <row r="635" spans="1:4" x14ac:dyDescent="0.25">
      <c r="A635" s="154">
        <v>10024101</v>
      </c>
      <c r="B635" s="55" t="s">
        <v>32560</v>
      </c>
      <c r="C635" s="56" t="s">
        <v>32559</v>
      </c>
      <c r="D635" s="153">
        <v>3.47</v>
      </c>
    </row>
    <row r="636" spans="1:4" x14ac:dyDescent="0.25">
      <c r="A636" s="154">
        <v>10025001</v>
      </c>
      <c r="B636" s="55" t="s">
        <v>32558</v>
      </c>
      <c r="C636" s="56" t="s">
        <v>19</v>
      </c>
      <c r="D636" s="153">
        <v>78.849999999999994</v>
      </c>
    </row>
    <row r="637" spans="1:4" ht="23.25" x14ac:dyDescent="0.25">
      <c r="A637" s="154">
        <v>10025003</v>
      </c>
      <c r="B637" s="55" t="s">
        <v>23205</v>
      </c>
      <c r="C637" s="56" t="s">
        <v>19</v>
      </c>
      <c r="D637" s="153">
        <v>42.2</v>
      </c>
    </row>
    <row r="638" spans="1:4" x14ac:dyDescent="0.25">
      <c r="A638" s="154">
        <v>10105001</v>
      </c>
      <c r="B638" s="55" t="s">
        <v>32557</v>
      </c>
      <c r="C638" s="56" t="s">
        <v>19</v>
      </c>
      <c r="D638" s="153">
        <v>166.3</v>
      </c>
    </row>
    <row r="639" spans="1:4" ht="23.25" x14ac:dyDescent="0.25">
      <c r="A639" s="154">
        <v>10106001</v>
      </c>
      <c r="B639" s="55" t="s">
        <v>32556</v>
      </c>
      <c r="C639" s="56" t="s">
        <v>15</v>
      </c>
      <c r="D639" s="153">
        <v>9414.2999999999993</v>
      </c>
    </row>
    <row r="640" spans="1:4" x14ac:dyDescent="0.25">
      <c r="A640" s="154">
        <v>10108001</v>
      </c>
      <c r="B640" s="55" t="s">
        <v>32555</v>
      </c>
      <c r="C640" s="56" t="s">
        <v>19</v>
      </c>
      <c r="D640" s="153">
        <v>3.03</v>
      </c>
    </row>
    <row r="641" spans="1:4" x14ac:dyDescent="0.25">
      <c r="A641" s="154">
        <v>10109001</v>
      </c>
      <c r="B641" s="55" t="s">
        <v>32554</v>
      </c>
      <c r="C641" s="56" t="s">
        <v>19</v>
      </c>
      <c r="D641" s="153">
        <v>4.45</v>
      </c>
    </row>
    <row r="642" spans="1:4" ht="23.25" x14ac:dyDescent="0.25">
      <c r="A642" s="154">
        <v>10111001</v>
      </c>
      <c r="B642" s="55" t="s">
        <v>32553</v>
      </c>
      <c r="C642" s="56" t="s">
        <v>19</v>
      </c>
      <c r="D642" s="153">
        <v>408.89</v>
      </c>
    </row>
    <row r="643" spans="1:4" x14ac:dyDescent="0.25">
      <c r="A643" s="154">
        <v>10116001</v>
      </c>
      <c r="B643" s="55" t="s">
        <v>32552</v>
      </c>
      <c r="C643" s="56" t="s">
        <v>19</v>
      </c>
      <c r="D643" s="153">
        <v>15.32</v>
      </c>
    </row>
    <row r="644" spans="1:4" x14ac:dyDescent="0.25">
      <c r="A644" s="154">
        <v>10116002</v>
      </c>
      <c r="B644" s="55" t="s">
        <v>32551</v>
      </c>
      <c r="C644" s="56" t="s">
        <v>19</v>
      </c>
      <c r="D644" s="153">
        <v>21.27</v>
      </c>
    </row>
    <row r="645" spans="1:4" ht="22.5" x14ac:dyDescent="0.25">
      <c r="A645" s="161">
        <v>11000000</v>
      </c>
      <c r="B645" s="160" t="s">
        <v>32550</v>
      </c>
      <c r="C645" s="159"/>
      <c r="D645" s="155"/>
    </row>
    <row r="646" spans="1:4" x14ac:dyDescent="0.25">
      <c r="A646" s="154">
        <v>11002000</v>
      </c>
      <c r="B646" s="55" t="s">
        <v>32549</v>
      </c>
      <c r="C646" s="56" t="s">
        <v>8</v>
      </c>
      <c r="D646" s="153">
        <v>220.03</v>
      </c>
    </row>
    <row r="647" spans="1:4" x14ac:dyDescent="0.25">
      <c r="A647" s="154">
        <v>11003000</v>
      </c>
      <c r="B647" s="55" t="s">
        <v>32548</v>
      </c>
      <c r="C647" s="56" t="s">
        <v>8</v>
      </c>
      <c r="D647" s="153">
        <v>200.6</v>
      </c>
    </row>
    <row r="648" spans="1:4" x14ac:dyDescent="0.25">
      <c r="A648" s="154">
        <v>11004000</v>
      </c>
      <c r="B648" s="55" t="s">
        <v>32547</v>
      </c>
      <c r="C648" s="56" t="s">
        <v>8</v>
      </c>
      <c r="D648" s="153">
        <v>220.33</v>
      </c>
    </row>
    <row r="649" spans="1:4" x14ac:dyDescent="0.25">
      <c r="A649" s="154">
        <v>11005000</v>
      </c>
      <c r="B649" s="55" t="s">
        <v>32546</v>
      </c>
      <c r="C649" s="56" t="s">
        <v>8</v>
      </c>
      <c r="D649" s="153">
        <v>206.91</v>
      </c>
    </row>
    <row r="650" spans="1:4" x14ac:dyDescent="0.25">
      <c r="A650" s="154">
        <v>11006000</v>
      </c>
      <c r="B650" s="55" t="s">
        <v>32545</v>
      </c>
      <c r="C650" s="56" t="s">
        <v>8</v>
      </c>
      <c r="D650" s="153">
        <v>433.05</v>
      </c>
    </row>
    <row r="651" spans="1:4" x14ac:dyDescent="0.25">
      <c r="A651" s="154">
        <v>11007000</v>
      </c>
      <c r="B651" s="55" t="s">
        <v>32544</v>
      </c>
      <c r="C651" s="56" t="s">
        <v>8</v>
      </c>
      <c r="D651" s="153">
        <v>91.38</v>
      </c>
    </row>
    <row r="652" spans="1:4" x14ac:dyDescent="0.25">
      <c r="A652" s="154">
        <v>11008000</v>
      </c>
      <c r="B652" s="55" t="s">
        <v>32543</v>
      </c>
      <c r="C652" s="56" t="s">
        <v>8</v>
      </c>
      <c r="D652" s="153">
        <v>51.74</v>
      </c>
    </row>
    <row r="653" spans="1:4" x14ac:dyDescent="0.25">
      <c r="A653" s="154">
        <v>11009000</v>
      </c>
      <c r="B653" s="55" t="s">
        <v>32542</v>
      </c>
      <c r="C653" s="56" t="s">
        <v>8</v>
      </c>
      <c r="D653" s="153">
        <v>333.11</v>
      </c>
    </row>
    <row r="654" spans="1:4" x14ac:dyDescent="0.25">
      <c r="A654" s="154">
        <v>11010000</v>
      </c>
      <c r="B654" s="55" t="s">
        <v>32541</v>
      </c>
      <c r="C654" s="56" t="s">
        <v>8</v>
      </c>
      <c r="D654" s="153">
        <v>312.99</v>
      </c>
    </row>
    <row r="655" spans="1:4" x14ac:dyDescent="0.25">
      <c r="A655" s="154">
        <v>11011000</v>
      </c>
      <c r="B655" s="55" t="s">
        <v>32540</v>
      </c>
      <c r="C655" s="56" t="s">
        <v>8</v>
      </c>
      <c r="D655" s="153">
        <v>303.72000000000003</v>
      </c>
    </row>
    <row r="656" spans="1:4" x14ac:dyDescent="0.25">
      <c r="A656" s="154">
        <v>11014000</v>
      </c>
      <c r="B656" s="55" t="s">
        <v>32539</v>
      </c>
      <c r="C656" s="56" t="s">
        <v>8</v>
      </c>
      <c r="D656" s="153">
        <v>171.31</v>
      </c>
    </row>
    <row r="657" spans="1:4" x14ac:dyDescent="0.25">
      <c r="A657" s="154">
        <v>11015000</v>
      </c>
      <c r="B657" s="55" t="s">
        <v>32538</v>
      </c>
      <c r="C657" s="56" t="s">
        <v>8</v>
      </c>
      <c r="D657" s="153">
        <v>124.21</v>
      </c>
    </row>
    <row r="658" spans="1:4" x14ac:dyDescent="0.25">
      <c r="A658" s="154">
        <v>11017000</v>
      </c>
      <c r="B658" s="55" t="s">
        <v>32537</v>
      </c>
      <c r="C658" s="56" t="s">
        <v>8</v>
      </c>
      <c r="D658" s="153">
        <v>301.31</v>
      </c>
    </row>
    <row r="659" spans="1:4" x14ac:dyDescent="0.25">
      <c r="A659" s="154">
        <v>11018000</v>
      </c>
      <c r="B659" s="55" t="s">
        <v>32536</v>
      </c>
      <c r="C659" s="56" t="s">
        <v>8</v>
      </c>
      <c r="D659" s="153">
        <v>166.36</v>
      </c>
    </row>
    <row r="660" spans="1:4" x14ac:dyDescent="0.25">
      <c r="A660" s="154">
        <v>11019000</v>
      </c>
      <c r="B660" s="55" t="s">
        <v>32535</v>
      </c>
      <c r="C660" s="56" t="s">
        <v>8</v>
      </c>
      <c r="D660" s="153">
        <v>307</v>
      </c>
    </row>
    <row r="661" spans="1:4" x14ac:dyDescent="0.25">
      <c r="A661" s="154">
        <v>11020000</v>
      </c>
      <c r="B661" s="55" t="s">
        <v>32534</v>
      </c>
      <c r="C661" s="56" t="s">
        <v>8</v>
      </c>
      <c r="D661" s="153">
        <v>419.23</v>
      </c>
    </row>
    <row r="662" spans="1:4" x14ac:dyDescent="0.25">
      <c r="A662" s="154">
        <v>11022000</v>
      </c>
      <c r="B662" s="55" t="s">
        <v>32533</v>
      </c>
      <c r="C662" s="56" t="s">
        <v>8</v>
      </c>
      <c r="D662" s="153">
        <v>90.55</v>
      </c>
    </row>
    <row r="663" spans="1:4" x14ac:dyDescent="0.25">
      <c r="A663" s="154">
        <v>11023000</v>
      </c>
      <c r="B663" s="55" t="s">
        <v>32532</v>
      </c>
      <c r="C663" s="56" t="s">
        <v>8</v>
      </c>
      <c r="D663" s="153">
        <v>310.86</v>
      </c>
    </row>
    <row r="664" spans="1:4" x14ac:dyDescent="0.25">
      <c r="A664" s="154">
        <v>11024000</v>
      </c>
      <c r="B664" s="55" t="s">
        <v>32531</v>
      </c>
      <c r="C664" s="56" t="s">
        <v>8</v>
      </c>
      <c r="D664" s="153">
        <v>33.99</v>
      </c>
    </row>
    <row r="665" spans="1:4" x14ac:dyDescent="0.25">
      <c r="A665" s="154">
        <v>11025000</v>
      </c>
      <c r="B665" s="55" t="s">
        <v>32530</v>
      </c>
      <c r="C665" s="56" t="s">
        <v>8</v>
      </c>
      <c r="D665" s="153">
        <v>255.63</v>
      </c>
    </row>
    <row r="666" spans="1:4" x14ac:dyDescent="0.25">
      <c r="A666" s="154">
        <v>11026000</v>
      </c>
      <c r="B666" s="55" t="s">
        <v>32529</v>
      </c>
      <c r="C666" s="56" t="s">
        <v>8</v>
      </c>
      <c r="D666" s="153">
        <v>328.48</v>
      </c>
    </row>
    <row r="667" spans="1:4" x14ac:dyDescent="0.25">
      <c r="A667" s="154">
        <v>11027000</v>
      </c>
      <c r="B667" s="55" t="s">
        <v>32528</v>
      </c>
      <c r="C667" s="56" t="s">
        <v>8</v>
      </c>
      <c r="D667" s="153">
        <v>122.43</v>
      </c>
    </row>
    <row r="668" spans="1:4" x14ac:dyDescent="0.25">
      <c r="A668" s="154">
        <v>11028000</v>
      </c>
      <c r="B668" s="55" t="s">
        <v>32527</v>
      </c>
      <c r="C668" s="56" t="s">
        <v>8</v>
      </c>
      <c r="D668" s="153">
        <v>460.88</v>
      </c>
    </row>
    <row r="669" spans="1:4" ht="22.5" x14ac:dyDescent="0.25">
      <c r="A669" s="158">
        <v>12000000</v>
      </c>
      <c r="B669" s="157" t="s">
        <v>32526</v>
      </c>
      <c r="C669" s="156"/>
      <c r="D669" s="155"/>
    </row>
    <row r="670" spans="1:4" x14ac:dyDescent="0.25">
      <c r="A670" s="154">
        <v>12002000</v>
      </c>
      <c r="B670" s="55" t="s">
        <v>32525</v>
      </c>
      <c r="C670" s="56" t="s">
        <v>8</v>
      </c>
      <c r="D670" s="153">
        <v>29.34</v>
      </c>
    </row>
    <row r="671" spans="1:4" x14ac:dyDescent="0.25">
      <c r="A671" s="154">
        <v>12003000</v>
      </c>
      <c r="B671" s="55" t="s">
        <v>32524</v>
      </c>
      <c r="C671" s="56" t="s">
        <v>8</v>
      </c>
      <c r="D671" s="153">
        <v>29.9</v>
      </c>
    </row>
    <row r="672" spans="1:4" x14ac:dyDescent="0.25">
      <c r="A672" s="154">
        <v>12004000</v>
      </c>
      <c r="B672" s="55" t="s">
        <v>32523</v>
      </c>
      <c r="C672" s="56" t="s">
        <v>8</v>
      </c>
      <c r="D672" s="153">
        <v>33.08</v>
      </c>
    </row>
    <row r="673" spans="1:4" x14ac:dyDescent="0.25">
      <c r="A673" s="154">
        <v>12005000</v>
      </c>
      <c r="B673" s="55" t="s">
        <v>32522</v>
      </c>
      <c r="C673" s="56" t="s">
        <v>8</v>
      </c>
      <c r="D673" s="153">
        <v>30.75</v>
      </c>
    </row>
    <row r="674" spans="1:4" x14ac:dyDescent="0.25">
      <c r="A674" s="154">
        <v>12006000</v>
      </c>
      <c r="B674" s="55" t="s">
        <v>32521</v>
      </c>
      <c r="C674" s="56" t="s">
        <v>8</v>
      </c>
      <c r="D674" s="153">
        <v>30.8</v>
      </c>
    </row>
    <row r="675" spans="1:4" x14ac:dyDescent="0.25">
      <c r="A675" s="154">
        <v>12007000</v>
      </c>
      <c r="B675" s="55" t="s">
        <v>32520</v>
      </c>
      <c r="C675" s="56" t="s">
        <v>8</v>
      </c>
      <c r="D675" s="153">
        <v>31.21</v>
      </c>
    </row>
    <row r="676" spans="1:4" x14ac:dyDescent="0.25">
      <c r="A676" s="154">
        <v>12008000</v>
      </c>
      <c r="B676" s="55" t="s">
        <v>32519</v>
      </c>
      <c r="C676" s="56" t="s">
        <v>8</v>
      </c>
      <c r="D676" s="153">
        <v>38.35</v>
      </c>
    </row>
    <row r="677" spans="1:4" x14ac:dyDescent="0.25">
      <c r="A677" s="154">
        <v>12009000</v>
      </c>
      <c r="B677" s="55" t="s">
        <v>32518</v>
      </c>
      <c r="C677" s="56" t="s">
        <v>8</v>
      </c>
      <c r="D677" s="153">
        <v>42.12</v>
      </c>
    </row>
    <row r="678" spans="1:4" x14ac:dyDescent="0.25">
      <c r="A678" s="154">
        <v>12010000</v>
      </c>
      <c r="B678" s="55" t="s">
        <v>32517</v>
      </c>
      <c r="C678" s="56" t="s">
        <v>8</v>
      </c>
      <c r="D678" s="153">
        <v>29.57</v>
      </c>
    </row>
    <row r="679" spans="1:4" x14ac:dyDescent="0.25">
      <c r="A679" s="154">
        <v>12011000</v>
      </c>
      <c r="B679" s="55" t="s">
        <v>32516</v>
      </c>
      <c r="C679" s="56" t="s">
        <v>8</v>
      </c>
      <c r="D679" s="153">
        <v>24.1</v>
      </c>
    </row>
    <row r="680" spans="1:4" x14ac:dyDescent="0.25">
      <c r="A680" s="154">
        <v>12012000</v>
      </c>
      <c r="B680" s="55" t="s">
        <v>32515</v>
      </c>
      <c r="C680" s="56" t="s">
        <v>8</v>
      </c>
      <c r="D680" s="153">
        <v>62.3</v>
      </c>
    </row>
    <row r="681" spans="1:4" x14ac:dyDescent="0.25">
      <c r="A681" s="154">
        <v>12013000</v>
      </c>
      <c r="B681" s="55" t="s">
        <v>23707</v>
      </c>
      <c r="C681" s="56" t="s">
        <v>8</v>
      </c>
      <c r="D681" s="153">
        <v>175.09</v>
      </c>
    </row>
    <row r="682" spans="1:4" x14ac:dyDescent="0.25">
      <c r="A682" s="158">
        <v>13000000</v>
      </c>
      <c r="B682" s="157" t="s">
        <v>32514</v>
      </c>
      <c r="C682" s="156"/>
      <c r="D682" s="155"/>
    </row>
    <row r="683" spans="1:4" x14ac:dyDescent="0.25">
      <c r="A683" s="154">
        <v>13001000</v>
      </c>
      <c r="B683" s="55" t="s">
        <v>32513</v>
      </c>
      <c r="C683" s="56" t="s">
        <v>21105</v>
      </c>
      <c r="D683" s="153" t="s">
        <v>21105</v>
      </c>
    </row>
    <row r="684" spans="1:4" x14ac:dyDescent="0.25">
      <c r="A684" s="154">
        <v>13001001</v>
      </c>
      <c r="B684" s="55" t="s">
        <v>32512</v>
      </c>
      <c r="C684" s="56" t="s">
        <v>9</v>
      </c>
      <c r="D684" s="153">
        <v>203.46</v>
      </c>
    </row>
    <row r="685" spans="1:4" x14ac:dyDescent="0.25">
      <c r="A685" s="154">
        <v>13001002</v>
      </c>
      <c r="B685" s="55" t="s">
        <v>32511</v>
      </c>
      <c r="C685" s="56" t="s">
        <v>9</v>
      </c>
      <c r="D685" s="153">
        <v>555.05999999999995</v>
      </c>
    </row>
    <row r="686" spans="1:4" x14ac:dyDescent="0.25">
      <c r="A686" s="154">
        <v>13001003</v>
      </c>
      <c r="B686" s="55" t="s">
        <v>32510</v>
      </c>
      <c r="C686" s="56" t="s">
        <v>9</v>
      </c>
      <c r="D686" s="153">
        <v>237.99</v>
      </c>
    </row>
    <row r="687" spans="1:4" x14ac:dyDescent="0.25">
      <c r="A687" s="154">
        <v>13001004</v>
      </c>
      <c r="B687" s="55" t="s">
        <v>32509</v>
      </c>
      <c r="C687" s="56" t="s">
        <v>9</v>
      </c>
      <c r="D687" s="153">
        <v>607.08000000000004</v>
      </c>
    </row>
    <row r="688" spans="1:4" x14ac:dyDescent="0.25">
      <c r="A688" s="154">
        <v>13001005</v>
      </c>
      <c r="B688" s="55" t="s">
        <v>32508</v>
      </c>
      <c r="C688" s="56" t="s">
        <v>9</v>
      </c>
      <c r="D688" s="153">
        <v>244.31</v>
      </c>
    </row>
    <row r="689" spans="1:4" x14ac:dyDescent="0.25">
      <c r="A689" s="154">
        <v>13001006</v>
      </c>
      <c r="B689" s="55" t="s">
        <v>32507</v>
      </c>
      <c r="C689" s="56" t="s">
        <v>9</v>
      </c>
      <c r="D689" s="153">
        <v>691.19</v>
      </c>
    </row>
    <row r="690" spans="1:4" x14ac:dyDescent="0.25">
      <c r="A690" s="154">
        <v>13001007</v>
      </c>
      <c r="B690" s="55" t="s">
        <v>32506</v>
      </c>
      <c r="C690" s="56" t="s">
        <v>9</v>
      </c>
      <c r="D690" s="153">
        <v>246.06</v>
      </c>
    </row>
    <row r="691" spans="1:4" x14ac:dyDescent="0.25">
      <c r="A691" s="154">
        <v>13001008</v>
      </c>
      <c r="B691" s="55" t="s">
        <v>32505</v>
      </c>
      <c r="C691" s="56" t="s">
        <v>9</v>
      </c>
      <c r="D691" s="153">
        <v>664.27</v>
      </c>
    </row>
    <row r="692" spans="1:4" x14ac:dyDescent="0.25">
      <c r="A692" s="154">
        <v>13001009</v>
      </c>
      <c r="B692" s="55" t="s">
        <v>32504</v>
      </c>
      <c r="C692" s="56" t="s">
        <v>9</v>
      </c>
      <c r="D692" s="153">
        <v>287.33</v>
      </c>
    </row>
    <row r="693" spans="1:4" x14ac:dyDescent="0.25">
      <c r="A693" s="154">
        <v>13001010</v>
      </c>
      <c r="B693" s="55" t="s">
        <v>32503</v>
      </c>
      <c r="C693" s="56" t="s">
        <v>9</v>
      </c>
      <c r="D693" s="153">
        <v>809.56</v>
      </c>
    </row>
    <row r="694" spans="1:4" x14ac:dyDescent="0.25">
      <c r="A694" s="154">
        <v>13001011</v>
      </c>
      <c r="B694" s="55" t="s">
        <v>32502</v>
      </c>
      <c r="C694" s="56" t="s">
        <v>9</v>
      </c>
      <c r="D694" s="153">
        <v>307.77999999999997</v>
      </c>
    </row>
    <row r="695" spans="1:4" x14ac:dyDescent="0.25">
      <c r="A695" s="154">
        <v>13001012</v>
      </c>
      <c r="B695" s="55" t="s">
        <v>32501</v>
      </c>
      <c r="C695" s="56" t="s">
        <v>9</v>
      </c>
      <c r="D695" s="153">
        <v>906.09</v>
      </c>
    </row>
    <row r="696" spans="1:4" x14ac:dyDescent="0.25">
      <c r="A696" s="154">
        <v>13001013</v>
      </c>
      <c r="B696" s="55" t="s">
        <v>32500</v>
      </c>
      <c r="C696" s="56" t="s">
        <v>9</v>
      </c>
      <c r="D696" s="153">
        <v>361.33</v>
      </c>
    </row>
    <row r="697" spans="1:4" x14ac:dyDescent="0.25">
      <c r="A697" s="154">
        <v>13001014</v>
      </c>
      <c r="B697" s="55" t="s">
        <v>32499</v>
      </c>
      <c r="C697" s="56" t="s">
        <v>9</v>
      </c>
      <c r="D697" s="153">
        <v>1061.5899999999999</v>
      </c>
    </row>
    <row r="698" spans="1:4" x14ac:dyDescent="0.25">
      <c r="A698" s="154">
        <v>13001015</v>
      </c>
      <c r="B698" s="55" t="s">
        <v>32498</v>
      </c>
      <c r="C698" s="56" t="s">
        <v>9</v>
      </c>
      <c r="D698" s="153">
        <v>449.88</v>
      </c>
    </row>
    <row r="699" spans="1:4" x14ac:dyDescent="0.25">
      <c r="A699" s="154">
        <v>13001016</v>
      </c>
      <c r="B699" s="55" t="s">
        <v>32497</v>
      </c>
      <c r="C699" s="56" t="s">
        <v>9</v>
      </c>
      <c r="D699" s="153">
        <v>1255.82</v>
      </c>
    </row>
    <row r="700" spans="1:4" ht="23.25" x14ac:dyDescent="0.25">
      <c r="A700" s="154">
        <v>13002000</v>
      </c>
      <c r="B700" s="55" t="s">
        <v>32496</v>
      </c>
      <c r="C700" s="56" t="s">
        <v>21105</v>
      </c>
      <c r="D700" s="153" t="s">
        <v>21105</v>
      </c>
    </row>
    <row r="701" spans="1:4" ht="23.25" x14ac:dyDescent="0.25">
      <c r="A701" s="154">
        <v>13002001</v>
      </c>
      <c r="B701" s="55" t="s">
        <v>32495</v>
      </c>
      <c r="C701" s="56" t="s">
        <v>18</v>
      </c>
      <c r="D701" s="153">
        <v>0.6</v>
      </c>
    </row>
    <row r="702" spans="1:4" ht="23.25" x14ac:dyDescent="0.25">
      <c r="A702" s="154">
        <v>13002002</v>
      </c>
      <c r="B702" s="55" t="s">
        <v>32494</v>
      </c>
      <c r="C702" s="56" t="s">
        <v>15</v>
      </c>
      <c r="D702" s="153">
        <v>167.7</v>
      </c>
    </row>
    <row r="703" spans="1:4" ht="23.25" x14ac:dyDescent="0.25">
      <c r="A703" s="154">
        <v>13002003</v>
      </c>
      <c r="B703" s="55" t="s">
        <v>32493</v>
      </c>
      <c r="C703" s="56" t="s">
        <v>18</v>
      </c>
      <c r="D703" s="153">
        <v>6.62</v>
      </c>
    </row>
    <row r="704" spans="1:4" ht="23.25" x14ac:dyDescent="0.25">
      <c r="A704" s="154">
        <v>13002004</v>
      </c>
      <c r="B704" s="55" t="s">
        <v>32492</v>
      </c>
      <c r="C704" s="56" t="s">
        <v>18</v>
      </c>
      <c r="D704" s="153">
        <v>6.33</v>
      </c>
    </row>
    <row r="705" spans="1:4" ht="23.25" x14ac:dyDescent="0.25">
      <c r="A705" s="154">
        <v>13002005</v>
      </c>
      <c r="B705" s="55" t="s">
        <v>32491</v>
      </c>
      <c r="C705" s="56" t="s">
        <v>15</v>
      </c>
      <c r="D705" s="153">
        <v>42.08</v>
      </c>
    </row>
    <row r="706" spans="1:4" ht="23.25" x14ac:dyDescent="0.25">
      <c r="A706" s="154">
        <v>13002006</v>
      </c>
      <c r="B706" s="55" t="s">
        <v>32490</v>
      </c>
      <c r="C706" s="56" t="s">
        <v>18</v>
      </c>
      <c r="D706" s="153">
        <v>13.26</v>
      </c>
    </row>
    <row r="707" spans="1:4" x14ac:dyDescent="0.25">
      <c r="A707" s="158">
        <v>14000000</v>
      </c>
      <c r="B707" s="157" t="s">
        <v>32489</v>
      </c>
      <c r="C707" s="156"/>
      <c r="D707" s="155"/>
    </row>
    <row r="708" spans="1:4" x14ac:dyDescent="0.25">
      <c r="A708" s="154">
        <v>14001000</v>
      </c>
      <c r="B708" s="55" t="s">
        <v>32488</v>
      </c>
      <c r="C708" s="56" t="s">
        <v>21105</v>
      </c>
      <c r="D708" s="153" t="s">
        <v>21105</v>
      </c>
    </row>
    <row r="709" spans="1:4" x14ac:dyDescent="0.25">
      <c r="A709" s="154">
        <v>14001001</v>
      </c>
      <c r="B709" s="55" t="s">
        <v>32487</v>
      </c>
      <c r="C709" s="56" t="s">
        <v>15</v>
      </c>
      <c r="D709" s="153">
        <v>30.97</v>
      </c>
    </row>
    <row r="710" spans="1:4" ht="45.75" x14ac:dyDescent="0.25">
      <c r="A710" s="154">
        <v>14001002</v>
      </c>
      <c r="B710" s="55" t="s">
        <v>32486</v>
      </c>
      <c r="C710" s="56" t="s">
        <v>15</v>
      </c>
      <c r="D710" s="153">
        <v>81.33</v>
      </c>
    </row>
    <row r="711" spans="1:4" x14ac:dyDescent="0.25">
      <c r="A711" s="154">
        <v>14001003</v>
      </c>
      <c r="B711" s="55" t="s">
        <v>32485</v>
      </c>
      <c r="C711" s="56" t="s">
        <v>15</v>
      </c>
      <c r="D711" s="153">
        <v>38.14</v>
      </c>
    </row>
    <row r="712" spans="1:4" ht="23.25" x14ac:dyDescent="0.25">
      <c r="A712" s="154">
        <v>14001004</v>
      </c>
      <c r="B712" s="55" t="s">
        <v>32484</v>
      </c>
      <c r="C712" s="56" t="s">
        <v>15</v>
      </c>
      <c r="D712" s="153">
        <v>30.64</v>
      </c>
    </row>
    <row r="713" spans="1:4" ht="23.25" x14ac:dyDescent="0.25">
      <c r="A713" s="154">
        <v>14001005</v>
      </c>
      <c r="B713" s="55" t="s">
        <v>32483</v>
      </c>
      <c r="C713" s="56" t="s">
        <v>15</v>
      </c>
      <c r="D713" s="153">
        <v>30.64</v>
      </c>
    </row>
    <row r="714" spans="1:4" ht="23.25" x14ac:dyDescent="0.25">
      <c r="A714" s="154">
        <v>14001006</v>
      </c>
      <c r="B714" s="55" t="s">
        <v>32482</v>
      </c>
      <c r="C714" s="56" t="s">
        <v>15</v>
      </c>
      <c r="D714" s="153">
        <v>30.64</v>
      </c>
    </row>
    <row r="715" spans="1:4" ht="23.25" x14ac:dyDescent="0.25">
      <c r="A715" s="154">
        <v>14001007</v>
      </c>
      <c r="B715" s="55" t="s">
        <v>32481</v>
      </c>
      <c r="C715" s="56" t="s">
        <v>15</v>
      </c>
      <c r="D715" s="153">
        <v>30.64</v>
      </c>
    </row>
    <row r="716" spans="1:4" ht="23.25" x14ac:dyDescent="0.25">
      <c r="A716" s="154">
        <v>14001008</v>
      </c>
      <c r="B716" s="55" t="s">
        <v>32480</v>
      </c>
      <c r="C716" s="56" t="s">
        <v>15</v>
      </c>
      <c r="D716" s="153">
        <v>30.64</v>
      </c>
    </row>
    <row r="717" spans="1:4" ht="23.25" x14ac:dyDescent="0.25">
      <c r="A717" s="154">
        <v>14001009</v>
      </c>
      <c r="B717" s="55" t="s">
        <v>32479</v>
      </c>
      <c r="C717" s="56" t="s">
        <v>15</v>
      </c>
      <c r="D717" s="153">
        <v>30.64</v>
      </c>
    </row>
    <row r="718" spans="1:4" x14ac:dyDescent="0.25">
      <c r="A718" s="154">
        <v>14001010</v>
      </c>
      <c r="B718" s="55" t="s">
        <v>32478</v>
      </c>
      <c r="C718" s="56" t="s">
        <v>15</v>
      </c>
      <c r="D718" s="153">
        <v>26.15</v>
      </c>
    </row>
    <row r="719" spans="1:4" x14ac:dyDescent="0.25">
      <c r="A719" s="154">
        <v>14001011</v>
      </c>
      <c r="B719" s="55" t="s">
        <v>32477</v>
      </c>
      <c r="C719" s="56" t="s">
        <v>15</v>
      </c>
      <c r="D719" s="153">
        <v>48.2</v>
      </c>
    </row>
    <row r="720" spans="1:4" x14ac:dyDescent="0.25">
      <c r="A720" s="154">
        <v>14002000</v>
      </c>
      <c r="B720" s="55" t="s">
        <v>32476</v>
      </c>
      <c r="C720" s="56" t="s">
        <v>21105</v>
      </c>
      <c r="D720" s="153" t="s">
        <v>21105</v>
      </c>
    </row>
    <row r="721" spans="1:4" x14ac:dyDescent="0.25">
      <c r="A721" s="154">
        <v>14002001</v>
      </c>
      <c r="B721" s="55" t="s">
        <v>32475</v>
      </c>
      <c r="C721" s="56" t="s">
        <v>15</v>
      </c>
      <c r="D721" s="153">
        <v>154.58000000000001</v>
      </c>
    </row>
    <row r="722" spans="1:4" ht="23.25" x14ac:dyDescent="0.25">
      <c r="A722" s="154">
        <v>14002002</v>
      </c>
      <c r="B722" s="55" t="s">
        <v>32474</v>
      </c>
      <c r="C722" s="56" t="s">
        <v>15</v>
      </c>
      <c r="D722" s="153">
        <v>111.09</v>
      </c>
    </row>
    <row r="723" spans="1:4" x14ac:dyDescent="0.25">
      <c r="A723" s="154">
        <v>14002003</v>
      </c>
      <c r="B723" s="55" t="s">
        <v>32473</v>
      </c>
      <c r="C723" s="56" t="s">
        <v>15</v>
      </c>
      <c r="D723" s="153">
        <v>127.43</v>
      </c>
    </row>
    <row r="724" spans="1:4" ht="23.25" x14ac:dyDescent="0.25">
      <c r="A724" s="154">
        <v>14002004</v>
      </c>
      <c r="B724" s="55" t="s">
        <v>32472</v>
      </c>
      <c r="C724" s="56" t="s">
        <v>15</v>
      </c>
      <c r="D724" s="153">
        <v>39.57</v>
      </c>
    </row>
    <row r="725" spans="1:4" ht="23.25" x14ac:dyDescent="0.25">
      <c r="A725" s="154">
        <v>14002005</v>
      </c>
      <c r="B725" s="55" t="s">
        <v>32471</v>
      </c>
      <c r="C725" s="56" t="s">
        <v>15</v>
      </c>
      <c r="D725" s="153">
        <v>48.5</v>
      </c>
    </row>
    <row r="726" spans="1:4" ht="23.25" x14ac:dyDescent="0.25">
      <c r="A726" s="154">
        <v>14002006</v>
      </c>
      <c r="B726" s="55" t="s">
        <v>32470</v>
      </c>
      <c r="C726" s="56" t="s">
        <v>15</v>
      </c>
      <c r="D726" s="153">
        <v>57.43</v>
      </c>
    </row>
    <row r="727" spans="1:4" ht="23.25" x14ac:dyDescent="0.25">
      <c r="A727" s="154">
        <v>14002007</v>
      </c>
      <c r="B727" s="55" t="s">
        <v>32469</v>
      </c>
      <c r="C727" s="56" t="s">
        <v>15</v>
      </c>
      <c r="D727" s="153">
        <v>66.36</v>
      </c>
    </row>
    <row r="728" spans="1:4" ht="23.25" x14ac:dyDescent="0.25">
      <c r="A728" s="154">
        <v>14002008</v>
      </c>
      <c r="B728" s="55" t="s">
        <v>32468</v>
      </c>
      <c r="C728" s="56" t="s">
        <v>15</v>
      </c>
      <c r="D728" s="153">
        <v>75.290000000000006</v>
      </c>
    </row>
    <row r="729" spans="1:4" ht="23.25" x14ac:dyDescent="0.25">
      <c r="A729" s="154">
        <v>14002009</v>
      </c>
      <c r="B729" s="55" t="s">
        <v>32467</v>
      </c>
      <c r="C729" s="56" t="s">
        <v>15</v>
      </c>
      <c r="D729" s="153">
        <v>84.22</v>
      </c>
    </row>
    <row r="730" spans="1:4" x14ac:dyDescent="0.25">
      <c r="A730" s="154">
        <v>14002010</v>
      </c>
      <c r="B730" s="55" t="s">
        <v>32466</v>
      </c>
      <c r="C730" s="56" t="s">
        <v>15</v>
      </c>
      <c r="D730" s="153">
        <v>115.45</v>
      </c>
    </row>
    <row r="731" spans="1:4" x14ac:dyDescent="0.25">
      <c r="A731" s="154">
        <v>14002011</v>
      </c>
      <c r="B731" s="55" t="s">
        <v>32465</v>
      </c>
      <c r="C731" s="56" t="s">
        <v>15</v>
      </c>
      <c r="D731" s="153">
        <v>137.5</v>
      </c>
    </row>
    <row r="732" spans="1:4" x14ac:dyDescent="0.25">
      <c r="A732" s="158">
        <v>15000000</v>
      </c>
      <c r="B732" s="157" t="s">
        <v>32464</v>
      </c>
      <c r="C732" s="156"/>
      <c r="D732" s="155"/>
    </row>
    <row r="733" spans="1:4" ht="34.5" x14ac:dyDescent="0.25">
      <c r="A733" s="154">
        <v>15001000</v>
      </c>
      <c r="B733" s="55" t="s">
        <v>32463</v>
      </c>
      <c r="C733" s="56" t="s">
        <v>15</v>
      </c>
      <c r="D733" s="153">
        <v>357.26</v>
      </c>
    </row>
    <row r="734" spans="1:4" x14ac:dyDescent="0.25">
      <c r="A734" s="154">
        <v>15002000</v>
      </c>
      <c r="B734" s="55" t="s">
        <v>32462</v>
      </c>
      <c r="C734" s="56" t="s">
        <v>15</v>
      </c>
      <c r="D734" s="153">
        <v>157.32</v>
      </c>
    </row>
    <row r="735" spans="1:4" ht="23.25" x14ac:dyDescent="0.25">
      <c r="A735" s="154">
        <v>15003000</v>
      </c>
      <c r="B735" s="55" t="s">
        <v>32461</v>
      </c>
      <c r="C735" s="56" t="s">
        <v>9</v>
      </c>
      <c r="D735" s="153">
        <v>103</v>
      </c>
    </row>
    <row r="736" spans="1:4" ht="34.5" x14ac:dyDescent="0.25">
      <c r="A736" s="154">
        <v>15004000</v>
      </c>
      <c r="B736" s="55" t="s">
        <v>32460</v>
      </c>
      <c r="C736" s="56" t="s">
        <v>21105</v>
      </c>
      <c r="D736" s="153" t="s">
        <v>21105</v>
      </c>
    </row>
    <row r="737" spans="1:4" ht="45.75" x14ac:dyDescent="0.25">
      <c r="A737" s="154">
        <v>15004001</v>
      </c>
      <c r="B737" s="55" t="s">
        <v>32459</v>
      </c>
      <c r="C737" s="56" t="s">
        <v>9</v>
      </c>
      <c r="D737" s="153">
        <v>361.44</v>
      </c>
    </row>
    <row r="738" spans="1:4" ht="45.75" x14ac:dyDescent="0.25">
      <c r="A738" s="154">
        <v>15004002</v>
      </c>
      <c r="B738" s="55" t="s">
        <v>32458</v>
      </c>
      <c r="C738" s="56" t="s">
        <v>9</v>
      </c>
      <c r="D738" s="153">
        <v>397.9</v>
      </c>
    </row>
    <row r="739" spans="1:4" ht="45.75" x14ac:dyDescent="0.25">
      <c r="A739" s="154">
        <v>15004003</v>
      </c>
      <c r="B739" s="55" t="s">
        <v>32457</v>
      </c>
      <c r="C739" s="56" t="s">
        <v>9</v>
      </c>
      <c r="D739" s="153">
        <v>433.31</v>
      </c>
    </row>
    <row r="740" spans="1:4" ht="45.75" x14ac:dyDescent="0.25">
      <c r="A740" s="154">
        <v>15004004</v>
      </c>
      <c r="B740" s="55" t="s">
        <v>32456</v>
      </c>
      <c r="C740" s="56" t="s">
        <v>9</v>
      </c>
      <c r="D740" s="153">
        <v>469.77</v>
      </c>
    </row>
    <row r="741" spans="1:4" ht="45.75" x14ac:dyDescent="0.25">
      <c r="A741" s="154">
        <v>15004005</v>
      </c>
      <c r="B741" s="55" t="s">
        <v>32455</v>
      </c>
      <c r="C741" s="56" t="s">
        <v>9</v>
      </c>
      <c r="D741" s="153">
        <v>506.23</v>
      </c>
    </row>
    <row r="742" spans="1:4" ht="34.5" x14ac:dyDescent="0.25">
      <c r="A742" s="154">
        <v>15005000</v>
      </c>
      <c r="B742" s="55" t="s">
        <v>32454</v>
      </c>
      <c r="C742" s="56" t="s">
        <v>21105</v>
      </c>
      <c r="D742" s="153" t="s">
        <v>21105</v>
      </c>
    </row>
    <row r="743" spans="1:4" ht="34.5" x14ac:dyDescent="0.25">
      <c r="A743" s="154">
        <v>15005001</v>
      </c>
      <c r="B743" s="55" t="s">
        <v>32453</v>
      </c>
      <c r="C743" s="56" t="s">
        <v>9</v>
      </c>
      <c r="D743" s="153">
        <v>367.7</v>
      </c>
    </row>
    <row r="744" spans="1:4" ht="34.5" x14ac:dyDescent="0.25">
      <c r="A744" s="154">
        <v>15005002</v>
      </c>
      <c r="B744" s="55" t="s">
        <v>32452</v>
      </c>
      <c r="C744" s="56" t="s">
        <v>9</v>
      </c>
      <c r="D744" s="153">
        <v>405.2</v>
      </c>
    </row>
    <row r="745" spans="1:4" ht="34.5" x14ac:dyDescent="0.25">
      <c r="A745" s="154">
        <v>15005003</v>
      </c>
      <c r="B745" s="55" t="s">
        <v>32451</v>
      </c>
      <c r="C745" s="56" t="s">
        <v>9</v>
      </c>
      <c r="D745" s="153">
        <v>441.66</v>
      </c>
    </row>
    <row r="746" spans="1:4" ht="34.5" x14ac:dyDescent="0.25">
      <c r="A746" s="154">
        <v>15005004</v>
      </c>
      <c r="B746" s="55" t="s">
        <v>32450</v>
      </c>
      <c r="C746" s="56" t="s">
        <v>9</v>
      </c>
      <c r="D746" s="153">
        <v>478.12</v>
      </c>
    </row>
    <row r="747" spans="1:4" ht="23.25" x14ac:dyDescent="0.25">
      <c r="A747" s="154">
        <v>15006000</v>
      </c>
      <c r="B747" s="55" t="s">
        <v>32449</v>
      </c>
      <c r="C747" s="56" t="s">
        <v>21105</v>
      </c>
      <c r="D747" s="153" t="s">
        <v>21105</v>
      </c>
    </row>
    <row r="748" spans="1:4" ht="23.25" x14ac:dyDescent="0.25">
      <c r="A748" s="154">
        <v>15006001</v>
      </c>
      <c r="B748" s="55" t="s">
        <v>32448</v>
      </c>
      <c r="C748" s="56" t="s">
        <v>9</v>
      </c>
      <c r="D748" s="153">
        <v>5830.58</v>
      </c>
    </row>
    <row r="749" spans="1:4" ht="23.25" x14ac:dyDescent="0.25">
      <c r="A749" s="154">
        <v>15006002</v>
      </c>
      <c r="B749" s="55" t="s">
        <v>32447</v>
      </c>
      <c r="C749" s="56" t="s">
        <v>9</v>
      </c>
      <c r="D749" s="153">
        <v>6658.38</v>
      </c>
    </row>
    <row r="750" spans="1:4" ht="23.25" x14ac:dyDescent="0.25">
      <c r="A750" s="154">
        <v>15006003</v>
      </c>
      <c r="B750" s="55" t="s">
        <v>32446</v>
      </c>
      <c r="C750" s="56" t="s">
        <v>9</v>
      </c>
      <c r="D750" s="153">
        <v>7306.22</v>
      </c>
    </row>
    <row r="751" spans="1:4" ht="23.25" x14ac:dyDescent="0.25">
      <c r="A751" s="154">
        <v>15006004</v>
      </c>
      <c r="B751" s="55" t="s">
        <v>32445</v>
      </c>
      <c r="C751" s="56" t="s">
        <v>9</v>
      </c>
      <c r="D751" s="153">
        <v>8098.03</v>
      </c>
    </row>
    <row r="752" spans="1:4" ht="23.25" x14ac:dyDescent="0.25">
      <c r="A752" s="154">
        <v>15006005</v>
      </c>
      <c r="B752" s="55" t="s">
        <v>32444</v>
      </c>
      <c r="C752" s="56" t="s">
        <v>9</v>
      </c>
      <c r="D752" s="153">
        <v>8781.86</v>
      </c>
    </row>
    <row r="753" spans="1:4" ht="23.25" x14ac:dyDescent="0.25">
      <c r="A753" s="154">
        <v>15006006</v>
      </c>
      <c r="B753" s="55" t="s">
        <v>32443</v>
      </c>
      <c r="C753" s="56" t="s">
        <v>9</v>
      </c>
      <c r="D753" s="153">
        <v>9573.67</v>
      </c>
    </row>
    <row r="754" spans="1:4" ht="23.25" x14ac:dyDescent="0.25">
      <c r="A754" s="154">
        <v>15006007</v>
      </c>
      <c r="B754" s="55" t="s">
        <v>32442</v>
      </c>
      <c r="C754" s="56" t="s">
        <v>9</v>
      </c>
      <c r="D754" s="153">
        <v>10221.51</v>
      </c>
    </row>
    <row r="755" spans="1:4" ht="23.25" x14ac:dyDescent="0.25">
      <c r="A755" s="154">
        <v>15006008</v>
      </c>
      <c r="B755" s="55" t="s">
        <v>32441</v>
      </c>
      <c r="C755" s="56" t="s">
        <v>9</v>
      </c>
      <c r="D755" s="153">
        <v>11013.32</v>
      </c>
    </row>
    <row r="756" spans="1:4" ht="23.25" x14ac:dyDescent="0.25">
      <c r="A756" s="154">
        <v>15006009</v>
      </c>
      <c r="B756" s="55" t="s">
        <v>32440</v>
      </c>
      <c r="C756" s="56" t="s">
        <v>9</v>
      </c>
      <c r="D756" s="153">
        <v>11697.16</v>
      </c>
    </row>
    <row r="757" spans="1:4" ht="23.25" x14ac:dyDescent="0.25">
      <c r="A757" s="154">
        <v>15006010</v>
      </c>
      <c r="B757" s="55" t="s">
        <v>32439</v>
      </c>
      <c r="C757" s="56" t="s">
        <v>9</v>
      </c>
      <c r="D757" s="153">
        <v>8571.2999999999993</v>
      </c>
    </row>
    <row r="758" spans="1:4" ht="23.25" x14ac:dyDescent="0.25">
      <c r="A758" s="154">
        <v>15006011</v>
      </c>
      <c r="B758" s="55" t="s">
        <v>32438</v>
      </c>
      <c r="C758" s="56" t="s">
        <v>9</v>
      </c>
      <c r="D758" s="153">
        <v>9497</v>
      </c>
    </row>
    <row r="759" spans="1:4" ht="23.25" x14ac:dyDescent="0.25">
      <c r="A759" s="154">
        <v>15006012</v>
      </c>
      <c r="B759" s="55" t="s">
        <v>32437</v>
      </c>
      <c r="C759" s="56" t="s">
        <v>9</v>
      </c>
      <c r="D759" s="153">
        <v>10285.56</v>
      </c>
    </row>
    <row r="760" spans="1:4" ht="23.25" x14ac:dyDescent="0.25">
      <c r="A760" s="154">
        <v>15006013</v>
      </c>
      <c r="B760" s="55" t="s">
        <v>32436</v>
      </c>
      <c r="C760" s="56" t="s">
        <v>9</v>
      </c>
      <c r="D760" s="153">
        <v>11211.26</v>
      </c>
    </row>
    <row r="761" spans="1:4" ht="23.25" x14ac:dyDescent="0.25">
      <c r="A761" s="154">
        <v>15006014</v>
      </c>
      <c r="B761" s="55" t="s">
        <v>32435</v>
      </c>
      <c r="C761" s="56" t="s">
        <v>9</v>
      </c>
      <c r="D761" s="153">
        <v>11999.82</v>
      </c>
    </row>
    <row r="762" spans="1:4" ht="23.25" x14ac:dyDescent="0.25">
      <c r="A762" s="154">
        <v>15006015</v>
      </c>
      <c r="B762" s="55" t="s">
        <v>32434</v>
      </c>
      <c r="C762" s="56" t="s">
        <v>9</v>
      </c>
      <c r="D762" s="153">
        <v>12925.52</v>
      </c>
    </row>
    <row r="763" spans="1:4" ht="23.25" x14ac:dyDescent="0.25">
      <c r="A763" s="154">
        <v>15006016</v>
      </c>
      <c r="B763" s="55" t="s">
        <v>32433</v>
      </c>
      <c r="C763" s="56" t="s">
        <v>9</v>
      </c>
      <c r="D763" s="153">
        <v>13714.08</v>
      </c>
    </row>
    <row r="764" spans="1:4" x14ac:dyDescent="0.25">
      <c r="A764" s="154">
        <v>15007000</v>
      </c>
      <c r="B764" s="55" t="s">
        <v>32432</v>
      </c>
      <c r="C764" s="56" t="s">
        <v>21105</v>
      </c>
      <c r="D764" s="153" t="s">
        <v>21105</v>
      </c>
    </row>
    <row r="765" spans="1:4" ht="23.25" x14ac:dyDescent="0.25">
      <c r="A765" s="154">
        <v>15007001</v>
      </c>
      <c r="B765" s="55" t="s">
        <v>32431</v>
      </c>
      <c r="C765" s="56" t="s">
        <v>9</v>
      </c>
      <c r="D765" s="153">
        <v>4027.27</v>
      </c>
    </row>
    <row r="766" spans="1:4" ht="23.25" x14ac:dyDescent="0.25">
      <c r="A766" s="154">
        <v>15007002</v>
      </c>
      <c r="B766" s="55" t="s">
        <v>32430</v>
      </c>
      <c r="C766" s="56" t="s">
        <v>9</v>
      </c>
      <c r="D766" s="153">
        <v>4598.8900000000003</v>
      </c>
    </row>
    <row r="767" spans="1:4" ht="23.25" x14ac:dyDescent="0.25">
      <c r="A767" s="154">
        <v>15007003</v>
      </c>
      <c r="B767" s="55" t="s">
        <v>32429</v>
      </c>
      <c r="C767" s="56" t="s">
        <v>9</v>
      </c>
      <c r="D767" s="153">
        <v>5066.57</v>
      </c>
    </row>
    <row r="768" spans="1:4" ht="23.25" x14ac:dyDescent="0.25">
      <c r="A768" s="154">
        <v>15007004</v>
      </c>
      <c r="B768" s="55" t="s">
        <v>32428</v>
      </c>
      <c r="C768" s="56" t="s">
        <v>9</v>
      </c>
      <c r="D768" s="153">
        <v>5638.18</v>
      </c>
    </row>
    <row r="769" spans="1:4" ht="23.25" x14ac:dyDescent="0.25">
      <c r="A769" s="154">
        <v>15007005</v>
      </c>
      <c r="B769" s="55" t="s">
        <v>32427</v>
      </c>
      <c r="C769" s="56" t="s">
        <v>9</v>
      </c>
      <c r="D769" s="153">
        <v>6079.88</v>
      </c>
    </row>
    <row r="770" spans="1:4" ht="23.25" x14ac:dyDescent="0.25">
      <c r="A770" s="154">
        <v>15007006</v>
      </c>
      <c r="B770" s="55" t="s">
        <v>32426</v>
      </c>
      <c r="C770" s="56" t="s">
        <v>9</v>
      </c>
      <c r="D770" s="153">
        <v>6599.53</v>
      </c>
    </row>
    <row r="771" spans="1:4" ht="23.25" x14ac:dyDescent="0.25">
      <c r="A771" s="154">
        <v>15007007</v>
      </c>
      <c r="B771" s="55" t="s">
        <v>32425</v>
      </c>
      <c r="C771" s="56" t="s">
        <v>9</v>
      </c>
      <c r="D771" s="153">
        <v>7041.24</v>
      </c>
    </row>
    <row r="772" spans="1:4" ht="23.25" x14ac:dyDescent="0.25">
      <c r="A772" s="154">
        <v>15007008</v>
      </c>
      <c r="B772" s="55" t="s">
        <v>32424</v>
      </c>
      <c r="C772" s="56" t="s">
        <v>9</v>
      </c>
      <c r="D772" s="153">
        <v>7612.85</v>
      </c>
    </row>
    <row r="773" spans="1:4" ht="23.25" x14ac:dyDescent="0.25">
      <c r="A773" s="154">
        <v>15007009</v>
      </c>
      <c r="B773" s="55" t="s">
        <v>32423</v>
      </c>
      <c r="C773" s="56" t="s">
        <v>9</v>
      </c>
      <c r="D773" s="153">
        <v>8080.53</v>
      </c>
    </row>
    <row r="774" spans="1:4" ht="23.25" x14ac:dyDescent="0.25">
      <c r="A774" s="154">
        <v>15007010</v>
      </c>
      <c r="B774" s="55" t="s">
        <v>32422</v>
      </c>
      <c r="C774" s="56" t="s">
        <v>9</v>
      </c>
      <c r="D774" s="153">
        <v>6208.12</v>
      </c>
    </row>
    <row r="775" spans="1:4" ht="23.25" x14ac:dyDescent="0.25">
      <c r="A775" s="154">
        <v>15007011</v>
      </c>
      <c r="B775" s="55" t="s">
        <v>32421</v>
      </c>
      <c r="C775" s="56" t="s">
        <v>9</v>
      </c>
      <c r="D775" s="153">
        <v>6877.88</v>
      </c>
    </row>
    <row r="776" spans="1:4" ht="23.25" x14ac:dyDescent="0.25">
      <c r="A776" s="154">
        <v>15007012</v>
      </c>
      <c r="B776" s="55" t="s">
        <v>32420</v>
      </c>
      <c r="C776" s="56" t="s">
        <v>9</v>
      </c>
      <c r="D776" s="153">
        <v>7444.6</v>
      </c>
    </row>
    <row r="777" spans="1:4" ht="23.25" x14ac:dyDescent="0.25">
      <c r="A777" s="154">
        <v>15007013</v>
      </c>
      <c r="B777" s="55" t="s">
        <v>32419</v>
      </c>
      <c r="C777" s="56" t="s">
        <v>9</v>
      </c>
      <c r="D777" s="153">
        <v>8114.35</v>
      </c>
    </row>
    <row r="778" spans="1:4" ht="23.25" x14ac:dyDescent="0.25">
      <c r="A778" s="154">
        <v>15007014</v>
      </c>
      <c r="B778" s="55" t="s">
        <v>32418</v>
      </c>
      <c r="C778" s="56" t="s">
        <v>9</v>
      </c>
      <c r="D778" s="153">
        <v>8681.07</v>
      </c>
    </row>
    <row r="779" spans="1:4" ht="23.25" x14ac:dyDescent="0.25">
      <c r="A779" s="154">
        <v>15007015</v>
      </c>
      <c r="B779" s="55" t="s">
        <v>32417</v>
      </c>
      <c r="C779" s="56" t="s">
        <v>9</v>
      </c>
      <c r="D779" s="153">
        <v>9350.83</v>
      </c>
    </row>
    <row r="780" spans="1:4" ht="23.25" x14ac:dyDescent="0.25">
      <c r="A780" s="154">
        <v>15007016</v>
      </c>
      <c r="B780" s="55" t="s">
        <v>32416</v>
      </c>
      <c r="C780" s="56" t="s">
        <v>9</v>
      </c>
      <c r="D780" s="153">
        <v>9917.5400000000009</v>
      </c>
    </row>
    <row r="781" spans="1:4" x14ac:dyDescent="0.25">
      <c r="A781" s="154">
        <v>15008000</v>
      </c>
      <c r="B781" s="55" t="s">
        <v>32415</v>
      </c>
      <c r="C781" s="56" t="s">
        <v>18</v>
      </c>
      <c r="D781" s="153">
        <v>16.71</v>
      </c>
    </row>
    <row r="782" spans="1:4" ht="34.5" x14ac:dyDescent="0.25">
      <c r="A782" s="154">
        <v>15009000</v>
      </c>
      <c r="B782" s="55" t="s">
        <v>32414</v>
      </c>
      <c r="C782" s="56" t="s">
        <v>9</v>
      </c>
      <c r="D782" s="153">
        <v>135.65</v>
      </c>
    </row>
    <row r="783" spans="1:4" ht="23.25" x14ac:dyDescent="0.25">
      <c r="A783" s="154">
        <v>15010000</v>
      </c>
      <c r="B783" s="55" t="s">
        <v>32413</v>
      </c>
      <c r="C783" s="56" t="s">
        <v>19</v>
      </c>
      <c r="D783" s="153">
        <v>49.56</v>
      </c>
    </row>
    <row r="784" spans="1:4" x14ac:dyDescent="0.25">
      <c r="A784" s="154">
        <v>16001001</v>
      </c>
      <c r="B784" s="55" t="s">
        <v>32357</v>
      </c>
      <c r="C784" s="56" t="s">
        <v>96</v>
      </c>
      <c r="D784" s="153">
        <v>25839.16</v>
      </c>
    </row>
    <row r="785" spans="1:4" x14ac:dyDescent="0.25">
      <c r="A785" s="154">
        <v>16001002</v>
      </c>
      <c r="B785" s="55" t="s">
        <v>32356</v>
      </c>
      <c r="C785" s="56" t="s">
        <v>96</v>
      </c>
      <c r="D785" s="153">
        <v>520880.88</v>
      </c>
    </row>
    <row r="786" spans="1:4" x14ac:dyDescent="0.25">
      <c r="A786" s="154">
        <v>16001003</v>
      </c>
      <c r="B786" s="55" t="s">
        <v>32355</v>
      </c>
      <c r="C786" s="56" t="s">
        <v>96</v>
      </c>
      <c r="D786" s="153">
        <v>657692.44999999995</v>
      </c>
    </row>
    <row r="787" spans="1:4" x14ac:dyDescent="0.25">
      <c r="A787" s="154">
        <v>16001004</v>
      </c>
      <c r="B787" s="55" t="s">
        <v>32354</v>
      </c>
      <c r="C787" s="56" t="s">
        <v>96</v>
      </c>
      <c r="D787" s="153">
        <v>66818.399999999994</v>
      </c>
    </row>
    <row r="788" spans="1:4" x14ac:dyDescent="0.25">
      <c r="A788" s="154">
        <v>16001005</v>
      </c>
      <c r="B788" s="55" t="s">
        <v>32353</v>
      </c>
      <c r="C788" s="56" t="s">
        <v>96</v>
      </c>
      <c r="D788" s="153">
        <v>82111.89</v>
      </c>
    </row>
    <row r="789" spans="1:4" x14ac:dyDescent="0.25">
      <c r="A789" s="154">
        <v>16001006</v>
      </c>
      <c r="B789" s="55" t="s">
        <v>32412</v>
      </c>
      <c r="C789" s="56" t="s">
        <v>96</v>
      </c>
      <c r="D789" s="153">
        <v>523854.93</v>
      </c>
    </row>
    <row r="790" spans="1:4" x14ac:dyDescent="0.25">
      <c r="A790" s="154">
        <v>16001007</v>
      </c>
      <c r="B790" s="55" t="s">
        <v>32411</v>
      </c>
      <c r="C790" s="56" t="s">
        <v>96</v>
      </c>
      <c r="D790" s="153">
        <v>562789.74</v>
      </c>
    </row>
    <row r="791" spans="1:4" ht="23.25" x14ac:dyDescent="0.25">
      <c r="A791" s="154">
        <v>16001008</v>
      </c>
      <c r="B791" s="55" t="s">
        <v>32410</v>
      </c>
      <c r="C791" s="56" t="s">
        <v>96</v>
      </c>
      <c r="D791" s="153">
        <v>600552.5</v>
      </c>
    </row>
    <row r="792" spans="1:4" x14ac:dyDescent="0.25">
      <c r="A792" s="154">
        <v>16001009</v>
      </c>
      <c r="B792" s="55" t="s">
        <v>32409</v>
      </c>
      <c r="C792" s="56" t="s">
        <v>96</v>
      </c>
      <c r="D792" s="153">
        <v>638315.26</v>
      </c>
    </row>
    <row r="793" spans="1:4" x14ac:dyDescent="0.25">
      <c r="A793" s="154">
        <v>16001010</v>
      </c>
      <c r="B793" s="55" t="s">
        <v>32408</v>
      </c>
      <c r="C793" s="56" t="s">
        <v>96</v>
      </c>
      <c r="D793" s="153">
        <v>727918.21</v>
      </c>
    </row>
    <row r="794" spans="1:4" x14ac:dyDescent="0.25">
      <c r="A794" s="154">
        <v>16001011</v>
      </c>
      <c r="B794" s="55" t="s">
        <v>32407</v>
      </c>
      <c r="C794" s="56" t="s">
        <v>96</v>
      </c>
      <c r="D794" s="153">
        <v>769637.98</v>
      </c>
    </row>
    <row r="795" spans="1:4" ht="34.5" x14ac:dyDescent="0.25">
      <c r="A795" s="154">
        <v>16001012</v>
      </c>
      <c r="B795" s="55" t="s">
        <v>32406</v>
      </c>
      <c r="C795" s="56" t="s">
        <v>96</v>
      </c>
      <c r="D795" s="153">
        <v>753150.19</v>
      </c>
    </row>
    <row r="796" spans="1:4" ht="34.5" x14ac:dyDescent="0.25">
      <c r="A796" s="154">
        <v>16001013</v>
      </c>
      <c r="B796" s="55" t="s">
        <v>32405</v>
      </c>
      <c r="C796" s="56" t="s">
        <v>96</v>
      </c>
      <c r="D796" s="153">
        <v>883176.06</v>
      </c>
    </row>
    <row r="797" spans="1:4" x14ac:dyDescent="0.25">
      <c r="A797" s="154">
        <v>16001014</v>
      </c>
      <c r="B797" s="55" t="s">
        <v>32352</v>
      </c>
      <c r="C797" s="56" t="s">
        <v>96</v>
      </c>
      <c r="D797" s="153">
        <v>30935.23</v>
      </c>
    </row>
    <row r="798" spans="1:4" x14ac:dyDescent="0.25">
      <c r="A798" s="154">
        <v>16001015</v>
      </c>
      <c r="B798" s="55" t="s">
        <v>32404</v>
      </c>
      <c r="C798" s="56" t="s">
        <v>96</v>
      </c>
      <c r="D798" s="153">
        <v>89180.76</v>
      </c>
    </row>
    <row r="799" spans="1:4" x14ac:dyDescent="0.25">
      <c r="A799" s="154">
        <v>16001016</v>
      </c>
      <c r="B799" s="55" t="s">
        <v>32403</v>
      </c>
      <c r="C799" s="56" t="s">
        <v>96</v>
      </c>
      <c r="D799" s="153">
        <v>78614.62</v>
      </c>
    </row>
    <row r="800" spans="1:4" ht="23.25" x14ac:dyDescent="0.25">
      <c r="A800" s="154">
        <v>16001017</v>
      </c>
      <c r="B800" s="55" t="s">
        <v>32402</v>
      </c>
      <c r="C800" s="56" t="s">
        <v>96</v>
      </c>
      <c r="D800" s="153">
        <v>248785.91</v>
      </c>
    </row>
    <row r="801" spans="1:4" ht="23.25" x14ac:dyDescent="0.25">
      <c r="A801" s="154">
        <v>16001018</v>
      </c>
      <c r="B801" s="55" t="s">
        <v>32401</v>
      </c>
      <c r="C801" s="56" t="s">
        <v>96</v>
      </c>
      <c r="D801" s="153">
        <v>299413.01</v>
      </c>
    </row>
    <row r="802" spans="1:4" ht="23.25" x14ac:dyDescent="0.25">
      <c r="A802" s="154">
        <v>16001019</v>
      </c>
      <c r="B802" s="55" t="s">
        <v>32400</v>
      </c>
      <c r="C802" s="56" t="s">
        <v>96</v>
      </c>
      <c r="D802" s="153">
        <v>74774.95</v>
      </c>
    </row>
    <row r="803" spans="1:4" ht="23.25" x14ac:dyDescent="0.25">
      <c r="A803" s="154">
        <v>16001020</v>
      </c>
      <c r="B803" s="55" t="s">
        <v>32399</v>
      </c>
      <c r="C803" s="56" t="s">
        <v>96</v>
      </c>
      <c r="D803" s="153">
        <v>38356.49</v>
      </c>
    </row>
    <row r="804" spans="1:4" x14ac:dyDescent="0.25">
      <c r="A804" s="154">
        <v>16001021</v>
      </c>
      <c r="B804" s="55" t="s">
        <v>32351</v>
      </c>
      <c r="C804" s="56" t="s">
        <v>96</v>
      </c>
      <c r="D804" s="153">
        <v>70047.600000000006</v>
      </c>
    </row>
    <row r="805" spans="1:4" ht="23.25" x14ac:dyDescent="0.25">
      <c r="A805" s="154">
        <v>16001022</v>
      </c>
      <c r="B805" s="55" t="s">
        <v>32350</v>
      </c>
      <c r="C805" s="56" t="s">
        <v>96</v>
      </c>
      <c r="D805" s="153">
        <v>6517.06</v>
      </c>
    </row>
    <row r="806" spans="1:4" ht="23.25" x14ac:dyDescent="0.25">
      <c r="A806" s="154">
        <v>16001023</v>
      </c>
      <c r="B806" s="55" t="s">
        <v>32349</v>
      </c>
      <c r="C806" s="56" t="s">
        <v>96</v>
      </c>
      <c r="D806" s="153">
        <v>16225.88</v>
      </c>
    </row>
    <row r="807" spans="1:4" x14ac:dyDescent="0.25">
      <c r="A807" s="154">
        <v>16001024</v>
      </c>
      <c r="B807" s="55" t="s">
        <v>32398</v>
      </c>
      <c r="C807" s="56" t="s">
        <v>96</v>
      </c>
      <c r="D807" s="153">
        <v>16930.54</v>
      </c>
    </row>
    <row r="808" spans="1:4" x14ac:dyDescent="0.25">
      <c r="A808" s="154">
        <v>16001025</v>
      </c>
      <c r="B808" s="55" t="s">
        <v>32348</v>
      </c>
      <c r="C808" s="56" t="s">
        <v>96</v>
      </c>
      <c r="D808" s="153">
        <v>16930.54</v>
      </c>
    </row>
    <row r="809" spans="1:4" x14ac:dyDescent="0.25">
      <c r="A809" s="154">
        <v>16001026</v>
      </c>
      <c r="B809" s="55" t="s">
        <v>32347</v>
      </c>
      <c r="C809" s="56" t="s">
        <v>96</v>
      </c>
      <c r="D809" s="153">
        <v>7219.29</v>
      </c>
    </row>
    <row r="810" spans="1:4" x14ac:dyDescent="0.25">
      <c r="A810" s="154">
        <v>16001027</v>
      </c>
      <c r="B810" s="55" t="s">
        <v>32348</v>
      </c>
      <c r="C810" s="56" t="s">
        <v>96</v>
      </c>
      <c r="D810" s="153">
        <v>16930.54</v>
      </c>
    </row>
    <row r="811" spans="1:4" x14ac:dyDescent="0.25">
      <c r="A811" s="154">
        <v>16001028</v>
      </c>
      <c r="B811" s="55" t="s">
        <v>32347</v>
      </c>
      <c r="C811" s="56" t="s">
        <v>96</v>
      </c>
      <c r="D811" s="153">
        <v>7219.29</v>
      </c>
    </row>
    <row r="812" spans="1:4" ht="23.25" x14ac:dyDescent="0.25">
      <c r="A812" s="154">
        <v>16001029</v>
      </c>
      <c r="B812" s="55" t="s">
        <v>32397</v>
      </c>
      <c r="C812" s="56" t="s">
        <v>96</v>
      </c>
      <c r="D812" s="153">
        <v>16930.54</v>
      </c>
    </row>
    <row r="813" spans="1:4" ht="23.25" x14ac:dyDescent="0.25">
      <c r="A813" s="154">
        <v>16001030</v>
      </c>
      <c r="B813" s="55" t="s">
        <v>32396</v>
      </c>
      <c r="C813" s="56" t="s">
        <v>96</v>
      </c>
      <c r="D813" s="153">
        <v>7219.29</v>
      </c>
    </row>
    <row r="814" spans="1:4" x14ac:dyDescent="0.25">
      <c r="A814" s="154">
        <v>16001031</v>
      </c>
      <c r="B814" s="55" t="s">
        <v>32395</v>
      </c>
      <c r="C814" s="56" t="s">
        <v>96</v>
      </c>
      <c r="D814" s="153">
        <v>16036.9</v>
      </c>
    </row>
    <row r="815" spans="1:4" x14ac:dyDescent="0.25">
      <c r="A815" s="154">
        <v>16001032</v>
      </c>
      <c r="B815" s="55" t="s">
        <v>32394</v>
      </c>
      <c r="C815" s="56" t="s">
        <v>96</v>
      </c>
      <c r="D815" s="153">
        <v>16225.88</v>
      </c>
    </row>
    <row r="816" spans="1:4" x14ac:dyDescent="0.25">
      <c r="A816" s="154">
        <v>16001033</v>
      </c>
      <c r="B816" s="55" t="s">
        <v>32333</v>
      </c>
      <c r="C816" s="56" t="s">
        <v>96</v>
      </c>
      <c r="D816" s="153">
        <v>16930.54</v>
      </c>
    </row>
    <row r="817" spans="1:4" ht="23.25" x14ac:dyDescent="0.25">
      <c r="A817" s="154">
        <v>16001034</v>
      </c>
      <c r="B817" s="55" t="s">
        <v>32393</v>
      </c>
      <c r="C817" s="56" t="s">
        <v>96</v>
      </c>
      <c r="D817" s="153">
        <v>4745.03</v>
      </c>
    </row>
    <row r="818" spans="1:4" x14ac:dyDescent="0.25">
      <c r="A818" s="154">
        <v>16001035</v>
      </c>
      <c r="B818" s="55" t="s">
        <v>32392</v>
      </c>
      <c r="C818" s="56" t="s">
        <v>96</v>
      </c>
      <c r="D818" s="153">
        <v>7154.55</v>
      </c>
    </row>
    <row r="819" spans="1:4" x14ac:dyDescent="0.25">
      <c r="A819" s="154">
        <v>16001036</v>
      </c>
      <c r="B819" s="55" t="s">
        <v>32391</v>
      </c>
      <c r="C819" s="56" t="s">
        <v>96</v>
      </c>
      <c r="D819" s="153">
        <v>12394.04</v>
      </c>
    </row>
    <row r="820" spans="1:4" x14ac:dyDescent="0.25">
      <c r="A820" s="154">
        <v>16001037</v>
      </c>
      <c r="B820" s="55" t="s">
        <v>32390</v>
      </c>
      <c r="C820" s="56" t="s">
        <v>96</v>
      </c>
      <c r="D820" s="153">
        <v>21667.23</v>
      </c>
    </row>
    <row r="821" spans="1:4" x14ac:dyDescent="0.25">
      <c r="A821" s="154">
        <v>16001038</v>
      </c>
      <c r="B821" s="55" t="s">
        <v>32389</v>
      </c>
      <c r="C821" s="56" t="s">
        <v>96</v>
      </c>
      <c r="D821" s="153">
        <v>28668.63</v>
      </c>
    </row>
    <row r="822" spans="1:4" ht="45.75" x14ac:dyDescent="0.25">
      <c r="A822" s="154">
        <v>16001039</v>
      </c>
      <c r="B822" s="55" t="s">
        <v>32346</v>
      </c>
      <c r="C822" s="56" t="s">
        <v>96</v>
      </c>
      <c r="D822" s="153">
        <v>32578.75</v>
      </c>
    </row>
    <row r="823" spans="1:4" ht="45.75" x14ac:dyDescent="0.25">
      <c r="A823" s="154">
        <v>16001040</v>
      </c>
      <c r="B823" s="55" t="s">
        <v>32345</v>
      </c>
      <c r="C823" s="56" t="s">
        <v>96</v>
      </c>
      <c r="D823" s="153">
        <v>57406.23</v>
      </c>
    </row>
    <row r="824" spans="1:4" ht="45.75" x14ac:dyDescent="0.25">
      <c r="A824" s="154">
        <v>16001041</v>
      </c>
      <c r="B824" s="55" t="s">
        <v>32344</v>
      </c>
      <c r="C824" s="56" t="s">
        <v>96</v>
      </c>
      <c r="D824" s="153">
        <v>61623.33</v>
      </c>
    </row>
    <row r="825" spans="1:4" x14ac:dyDescent="0.25">
      <c r="A825" s="154">
        <v>16001042</v>
      </c>
      <c r="B825" s="55" t="s">
        <v>32343</v>
      </c>
      <c r="C825" s="56" t="s">
        <v>96</v>
      </c>
      <c r="D825" s="153">
        <v>31802.11</v>
      </c>
    </row>
    <row r="826" spans="1:4" ht="23.25" x14ac:dyDescent="0.25">
      <c r="A826" s="154">
        <v>16001043</v>
      </c>
      <c r="B826" s="55" t="s">
        <v>32342</v>
      </c>
      <c r="C826" s="56" t="s">
        <v>96</v>
      </c>
      <c r="D826" s="153">
        <v>29544.09</v>
      </c>
    </row>
    <row r="827" spans="1:4" x14ac:dyDescent="0.25">
      <c r="A827" s="154">
        <v>16001044</v>
      </c>
      <c r="B827" s="55" t="s">
        <v>32341</v>
      </c>
      <c r="C827" s="56" t="s">
        <v>96</v>
      </c>
      <c r="D827" s="153">
        <v>36453.19</v>
      </c>
    </row>
    <row r="828" spans="1:4" ht="23.25" x14ac:dyDescent="0.25">
      <c r="A828" s="154">
        <v>16001045</v>
      </c>
      <c r="B828" s="55" t="s">
        <v>32388</v>
      </c>
      <c r="C828" s="56" t="s">
        <v>96</v>
      </c>
      <c r="D828" s="153">
        <v>72020.34</v>
      </c>
    </row>
    <row r="829" spans="1:4" x14ac:dyDescent="0.25">
      <c r="A829" s="154">
        <v>16001046</v>
      </c>
      <c r="B829" s="55" t="s">
        <v>23824</v>
      </c>
      <c r="C829" s="56" t="s">
        <v>96</v>
      </c>
      <c r="D829" s="153">
        <v>21051.1</v>
      </c>
    </row>
    <row r="830" spans="1:4" x14ac:dyDescent="0.25">
      <c r="A830" s="154">
        <v>16001047</v>
      </c>
      <c r="B830" s="55" t="s">
        <v>32387</v>
      </c>
      <c r="C830" s="56" t="s">
        <v>96</v>
      </c>
      <c r="D830" s="153">
        <v>234532.52</v>
      </c>
    </row>
    <row r="831" spans="1:4" ht="23.25" x14ac:dyDescent="0.25">
      <c r="A831" s="154">
        <v>16001048</v>
      </c>
      <c r="B831" s="55" t="s">
        <v>32386</v>
      </c>
      <c r="C831" s="56" t="s">
        <v>96</v>
      </c>
      <c r="D831" s="153">
        <v>515601.21</v>
      </c>
    </row>
    <row r="832" spans="1:4" ht="23.25" x14ac:dyDescent="0.25">
      <c r="A832" s="154">
        <v>16001049</v>
      </c>
      <c r="B832" s="55" t="s">
        <v>32385</v>
      </c>
      <c r="C832" s="56" t="s">
        <v>96</v>
      </c>
      <c r="D832" s="153">
        <v>727230.14</v>
      </c>
    </row>
    <row r="833" spans="1:4" ht="23.25" x14ac:dyDescent="0.25">
      <c r="A833" s="154">
        <v>16001050</v>
      </c>
      <c r="B833" s="55" t="s">
        <v>32384</v>
      </c>
      <c r="C833" s="56" t="s">
        <v>96</v>
      </c>
      <c r="D833" s="153">
        <v>676395.59</v>
      </c>
    </row>
    <row r="834" spans="1:4" ht="23.25" x14ac:dyDescent="0.25">
      <c r="A834" s="154">
        <v>16001051</v>
      </c>
      <c r="B834" s="55" t="s">
        <v>32383</v>
      </c>
      <c r="C834" s="56" t="s">
        <v>96</v>
      </c>
      <c r="D834" s="153">
        <v>814497.76</v>
      </c>
    </row>
    <row r="835" spans="1:4" ht="23.25" x14ac:dyDescent="0.25">
      <c r="A835" s="154">
        <v>16001052</v>
      </c>
      <c r="B835" s="55" t="s">
        <v>32382</v>
      </c>
      <c r="C835" s="56" t="s">
        <v>96</v>
      </c>
      <c r="D835" s="153">
        <v>874797.29</v>
      </c>
    </row>
    <row r="836" spans="1:4" ht="23.25" x14ac:dyDescent="0.25">
      <c r="A836" s="154">
        <v>16001053</v>
      </c>
      <c r="B836" s="55" t="s">
        <v>32381</v>
      </c>
      <c r="C836" s="56" t="s">
        <v>96</v>
      </c>
      <c r="D836" s="153">
        <v>11222.49</v>
      </c>
    </row>
    <row r="837" spans="1:4" ht="23.25" x14ac:dyDescent="0.25">
      <c r="A837" s="154">
        <v>16001054</v>
      </c>
      <c r="B837" s="55" t="s">
        <v>32380</v>
      </c>
      <c r="C837" s="56" t="s">
        <v>96</v>
      </c>
      <c r="D837" s="153">
        <v>105629.93</v>
      </c>
    </row>
    <row r="838" spans="1:4" x14ac:dyDescent="0.25">
      <c r="A838" s="154">
        <v>16001055</v>
      </c>
      <c r="B838" s="55" t="s">
        <v>32379</v>
      </c>
      <c r="C838" s="56" t="s">
        <v>96</v>
      </c>
      <c r="D838" s="153">
        <v>34356.400000000001</v>
      </c>
    </row>
    <row r="839" spans="1:4" x14ac:dyDescent="0.25">
      <c r="A839" s="154">
        <v>16001056</v>
      </c>
      <c r="B839" s="55" t="s">
        <v>32378</v>
      </c>
      <c r="C839" s="56" t="s">
        <v>96</v>
      </c>
      <c r="D839" s="153">
        <v>25815.61</v>
      </c>
    </row>
    <row r="840" spans="1:4" ht="23.25" x14ac:dyDescent="0.25">
      <c r="A840" s="154">
        <v>16001057</v>
      </c>
      <c r="B840" s="55" t="s">
        <v>32377</v>
      </c>
      <c r="C840" s="56" t="s">
        <v>96</v>
      </c>
      <c r="D840" s="153">
        <v>30036.82</v>
      </c>
    </row>
    <row r="841" spans="1:4" x14ac:dyDescent="0.25">
      <c r="A841" s="154">
        <v>16001058</v>
      </c>
      <c r="B841" s="55" t="s">
        <v>32376</v>
      </c>
      <c r="C841" s="56" t="s">
        <v>96</v>
      </c>
      <c r="D841" s="153">
        <v>1761.65</v>
      </c>
    </row>
    <row r="842" spans="1:4" x14ac:dyDescent="0.25">
      <c r="A842" s="154">
        <v>16001059</v>
      </c>
      <c r="B842" s="55" t="s">
        <v>32375</v>
      </c>
      <c r="C842" s="56" t="s">
        <v>96</v>
      </c>
      <c r="D842" s="153">
        <v>70.459999999999994</v>
      </c>
    </row>
    <row r="843" spans="1:4" x14ac:dyDescent="0.25">
      <c r="A843" s="154">
        <v>16001060</v>
      </c>
      <c r="B843" s="55" t="s">
        <v>32374</v>
      </c>
      <c r="C843" s="56" t="s">
        <v>96</v>
      </c>
      <c r="D843" s="153">
        <v>70.459999999999994</v>
      </c>
    </row>
    <row r="844" spans="1:4" x14ac:dyDescent="0.25">
      <c r="A844" s="154">
        <v>16001061</v>
      </c>
      <c r="B844" s="55" t="s">
        <v>32373</v>
      </c>
      <c r="C844" s="56" t="s">
        <v>96</v>
      </c>
      <c r="D844" s="153">
        <v>70.459999999999994</v>
      </c>
    </row>
    <row r="845" spans="1:4" ht="23.25" x14ac:dyDescent="0.25">
      <c r="A845" s="154">
        <v>16001062</v>
      </c>
      <c r="B845" s="55" t="s">
        <v>32372</v>
      </c>
      <c r="C845" s="56" t="s">
        <v>96</v>
      </c>
      <c r="D845" s="153">
        <v>352.33</v>
      </c>
    </row>
    <row r="846" spans="1:4" x14ac:dyDescent="0.25">
      <c r="A846" s="154">
        <v>16001063</v>
      </c>
      <c r="B846" s="55" t="s">
        <v>32371</v>
      </c>
      <c r="C846" s="56" t="s">
        <v>96</v>
      </c>
      <c r="D846" s="153">
        <v>211.39</v>
      </c>
    </row>
    <row r="847" spans="1:4" ht="23.25" x14ac:dyDescent="0.25">
      <c r="A847" s="154">
        <v>16001064</v>
      </c>
      <c r="B847" s="55" t="s">
        <v>32370</v>
      </c>
      <c r="C847" s="56" t="s">
        <v>96</v>
      </c>
      <c r="D847" s="153">
        <v>38359.31</v>
      </c>
    </row>
    <row r="848" spans="1:4" ht="23.25" x14ac:dyDescent="0.25">
      <c r="A848" s="154">
        <v>16001065</v>
      </c>
      <c r="B848" s="55" t="s">
        <v>32369</v>
      </c>
      <c r="C848" s="56" t="s">
        <v>96</v>
      </c>
      <c r="D848" s="153">
        <v>25490.84</v>
      </c>
    </row>
    <row r="849" spans="1:4" ht="23.25" x14ac:dyDescent="0.25">
      <c r="A849" s="154">
        <v>16001066</v>
      </c>
      <c r="B849" s="55" t="s">
        <v>32368</v>
      </c>
      <c r="C849" s="56" t="s">
        <v>96</v>
      </c>
      <c r="D849" s="153">
        <v>45802.7</v>
      </c>
    </row>
    <row r="850" spans="1:4" ht="23.25" x14ac:dyDescent="0.25">
      <c r="A850" s="154">
        <v>16001067</v>
      </c>
      <c r="B850" s="55" t="s">
        <v>32367</v>
      </c>
      <c r="C850" s="56" t="s">
        <v>96</v>
      </c>
      <c r="D850" s="153">
        <v>16120.76</v>
      </c>
    </row>
    <row r="851" spans="1:4" ht="23.25" x14ac:dyDescent="0.25">
      <c r="A851" s="154">
        <v>16001068</v>
      </c>
      <c r="B851" s="55" t="s">
        <v>32366</v>
      </c>
      <c r="C851" s="56" t="s">
        <v>96</v>
      </c>
      <c r="D851" s="153">
        <v>27635.59</v>
      </c>
    </row>
    <row r="852" spans="1:4" ht="23.25" x14ac:dyDescent="0.25">
      <c r="A852" s="154">
        <v>16001069</v>
      </c>
      <c r="B852" s="55" t="s">
        <v>32365</v>
      </c>
      <c r="C852" s="56" t="s">
        <v>96</v>
      </c>
      <c r="D852" s="153">
        <v>18234.740000000002</v>
      </c>
    </row>
    <row r="853" spans="1:4" ht="34.5" x14ac:dyDescent="0.25">
      <c r="A853" s="154">
        <v>16001070</v>
      </c>
      <c r="B853" s="55" t="s">
        <v>32364</v>
      </c>
      <c r="C853" s="56" t="s">
        <v>96</v>
      </c>
      <c r="D853" s="153">
        <v>41866.519999999997</v>
      </c>
    </row>
    <row r="854" spans="1:4" x14ac:dyDescent="0.25">
      <c r="A854" s="154">
        <v>16001071</v>
      </c>
      <c r="B854" s="55" t="s">
        <v>32363</v>
      </c>
      <c r="C854" s="56" t="s">
        <v>96</v>
      </c>
      <c r="D854" s="153">
        <v>24559.4</v>
      </c>
    </row>
    <row r="855" spans="1:4" ht="23.25" x14ac:dyDescent="0.25">
      <c r="A855" s="154">
        <v>16001072</v>
      </c>
      <c r="B855" s="55" t="s">
        <v>32362</v>
      </c>
      <c r="C855" s="56" t="s">
        <v>96</v>
      </c>
      <c r="D855" s="153">
        <v>8578.98</v>
      </c>
    </row>
    <row r="856" spans="1:4" ht="23.25" x14ac:dyDescent="0.25">
      <c r="A856" s="154">
        <v>16001073</v>
      </c>
      <c r="B856" s="55" t="s">
        <v>32361</v>
      </c>
      <c r="C856" s="56" t="s">
        <v>96</v>
      </c>
      <c r="D856" s="153">
        <v>60169.23</v>
      </c>
    </row>
    <row r="857" spans="1:4" x14ac:dyDescent="0.25">
      <c r="A857" s="154">
        <v>16001074</v>
      </c>
      <c r="B857" s="55" t="s">
        <v>32360</v>
      </c>
      <c r="C857" s="56" t="s">
        <v>96</v>
      </c>
      <c r="D857" s="153">
        <v>40257.96</v>
      </c>
    </row>
    <row r="858" spans="1:4" ht="23.25" x14ac:dyDescent="0.25">
      <c r="A858" s="154">
        <v>16001075</v>
      </c>
      <c r="B858" s="55" t="s">
        <v>32359</v>
      </c>
      <c r="C858" s="56" t="s">
        <v>96</v>
      </c>
      <c r="D858" s="153">
        <v>16973.39</v>
      </c>
    </row>
    <row r="859" spans="1:4" ht="23.25" x14ac:dyDescent="0.25">
      <c r="A859" s="154">
        <v>16001076</v>
      </c>
      <c r="B859" s="55" t="s">
        <v>32358</v>
      </c>
      <c r="C859" s="56" t="s">
        <v>96</v>
      </c>
      <c r="D859" s="153">
        <v>18234.740000000002</v>
      </c>
    </row>
    <row r="860" spans="1:4" x14ac:dyDescent="0.25">
      <c r="A860" s="154">
        <v>16001077</v>
      </c>
      <c r="B860" s="55" t="s">
        <v>32357</v>
      </c>
      <c r="C860" s="56" t="s">
        <v>96</v>
      </c>
      <c r="D860" s="153">
        <v>35527.360000000001</v>
      </c>
    </row>
    <row r="861" spans="1:4" x14ac:dyDescent="0.25">
      <c r="A861" s="154">
        <v>16001078</v>
      </c>
      <c r="B861" s="55" t="s">
        <v>32356</v>
      </c>
      <c r="C861" s="56" t="s">
        <v>96</v>
      </c>
      <c r="D861" s="153">
        <v>498837.11</v>
      </c>
    </row>
    <row r="862" spans="1:4" x14ac:dyDescent="0.25">
      <c r="A862" s="154">
        <v>16001079</v>
      </c>
      <c r="B862" s="55" t="s">
        <v>32355</v>
      </c>
      <c r="C862" s="56" t="s">
        <v>96</v>
      </c>
      <c r="D862" s="153">
        <v>648488.25</v>
      </c>
    </row>
    <row r="863" spans="1:4" x14ac:dyDescent="0.25">
      <c r="A863" s="154">
        <v>16001080</v>
      </c>
      <c r="B863" s="55" t="s">
        <v>32354</v>
      </c>
      <c r="C863" s="56" t="s">
        <v>96</v>
      </c>
      <c r="D863" s="153">
        <v>68275.539999999994</v>
      </c>
    </row>
    <row r="864" spans="1:4" x14ac:dyDescent="0.25">
      <c r="A864" s="154">
        <v>16001081</v>
      </c>
      <c r="B864" s="55" t="s">
        <v>32353</v>
      </c>
      <c r="C864" s="56" t="s">
        <v>96</v>
      </c>
      <c r="D864" s="153">
        <v>89050.14</v>
      </c>
    </row>
    <row r="865" spans="1:4" x14ac:dyDescent="0.25">
      <c r="A865" s="154">
        <v>16001082</v>
      </c>
      <c r="B865" s="55" t="s">
        <v>32352</v>
      </c>
      <c r="C865" s="56" t="s">
        <v>96</v>
      </c>
      <c r="D865" s="153">
        <v>33298.910000000003</v>
      </c>
    </row>
    <row r="866" spans="1:4" x14ac:dyDescent="0.25">
      <c r="A866" s="154">
        <v>16001083</v>
      </c>
      <c r="B866" s="55" t="s">
        <v>32351</v>
      </c>
      <c r="C866" s="56" t="s">
        <v>96</v>
      </c>
      <c r="D866" s="153">
        <v>70047.600000000006</v>
      </c>
    </row>
    <row r="867" spans="1:4" x14ac:dyDescent="0.25">
      <c r="A867" s="154">
        <v>16001084</v>
      </c>
      <c r="B867" s="55" t="s">
        <v>32284</v>
      </c>
      <c r="C867" s="56" t="s">
        <v>96</v>
      </c>
      <c r="D867" s="153">
        <v>21806.77</v>
      </c>
    </row>
    <row r="868" spans="1:4" ht="23.25" x14ac:dyDescent="0.25">
      <c r="A868" s="154">
        <v>16001085</v>
      </c>
      <c r="B868" s="55" t="s">
        <v>32350</v>
      </c>
      <c r="C868" s="56" t="s">
        <v>96</v>
      </c>
      <c r="D868" s="153">
        <v>11342.36</v>
      </c>
    </row>
    <row r="869" spans="1:4" ht="23.25" x14ac:dyDescent="0.25">
      <c r="A869" s="154">
        <v>16001086</v>
      </c>
      <c r="B869" s="55" t="s">
        <v>32349</v>
      </c>
      <c r="C869" s="56" t="s">
        <v>96</v>
      </c>
      <c r="D869" s="153">
        <v>16065.51</v>
      </c>
    </row>
    <row r="870" spans="1:4" x14ac:dyDescent="0.25">
      <c r="A870" s="154">
        <v>16001087</v>
      </c>
      <c r="B870" s="55" t="s">
        <v>32348</v>
      </c>
      <c r="C870" s="56" t="s">
        <v>96</v>
      </c>
      <c r="D870" s="153">
        <v>16930.54</v>
      </c>
    </row>
    <row r="871" spans="1:4" x14ac:dyDescent="0.25">
      <c r="A871" s="154">
        <v>16001088</v>
      </c>
      <c r="B871" s="55" t="s">
        <v>32347</v>
      </c>
      <c r="C871" s="56" t="s">
        <v>96</v>
      </c>
      <c r="D871" s="153">
        <v>7219.29</v>
      </c>
    </row>
    <row r="872" spans="1:4" ht="45.75" x14ac:dyDescent="0.25">
      <c r="A872" s="154">
        <v>16001089</v>
      </c>
      <c r="B872" s="55" t="s">
        <v>32346</v>
      </c>
      <c r="C872" s="56" t="s">
        <v>96</v>
      </c>
      <c r="D872" s="153">
        <v>30644.03</v>
      </c>
    </row>
    <row r="873" spans="1:4" ht="45.75" x14ac:dyDescent="0.25">
      <c r="A873" s="154">
        <v>16001090</v>
      </c>
      <c r="B873" s="55" t="s">
        <v>32345</v>
      </c>
      <c r="C873" s="56" t="s">
        <v>96</v>
      </c>
      <c r="D873" s="153">
        <v>49030.45</v>
      </c>
    </row>
    <row r="874" spans="1:4" ht="45.75" x14ac:dyDescent="0.25">
      <c r="A874" s="154">
        <v>16001091</v>
      </c>
      <c r="B874" s="55" t="s">
        <v>32344</v>
      </c>
      <c r="C874" s="56" t="s">
        <v>96</v>
      </c>
      <c r="D874" s="153">
        <v>53627.06</v>
      </c>
    </row>
    <row r="875" spans="1:4" x14ac:dyDescent="0.25">
      <c r="A875" s="154">
        <v>16001092</v>
      </c>
      <c r="B875" s="55" t="s">
        <v>32343</v>
      </c>
      <c r="C875" s="56" t="s">
        <v>96</v>
      </c>
      <c r="D875" s="153">
        <v>20011.97</v>
      </c>
    </row>
    <row r="876" spans="1:4" ht="23.25" x14ac:dyDescent="0.25">
      <c r="A876" s="154">
        <v>16001093</v>
      </c>
      <c r="B876" s="55" t="s">
        <v>32342</v>
      </c>
      <c r="C876" s="56" t="s">
        <v>96</v>
      </c>
      <c r="D876" s="153">
        <v>30248.76</v>
      </c>
    </row>
    <row r="877" spans="1:4" x14ac:dyDescent="0.25">
      <c r="A877" s="154">
        <v>16001094</v>
      </c>
      <c r="B877" s="55" t="s">
        <v>32341</v>
      </c>
      <c r="C877" s="56" t="s">
        <v>96</v>
      </c>
      <c r="D877" s="153">
        <v>39768.14</v>
      </c>
    </row>
    <row r="878" spans="1:4" x14ac:dyDescent="0.25">
      <c r="A878" s="154">
        <v>16001095</v>
      </c>
      <c r="B878" s="55" t="s">
        <v>32340</v>
      </c>
      <c r="C878" s="56" t="s">
        <v>96</v>
      </c>
      <c r="D878" s="153">
        <v>6382.92</v>
      </c>
    </row>
    <row r="879" spans="1:4" ht="23.25" x14ac:dyDescent="0.25">
      <c r="A879" s="154">
        <v>16001096</v>
      </c>
      <c r="B879" s="55" t="s">
        <v>32295</v>
      </c>
      <c r="C879" s="56" t="s">
        <v>96</v>
      </c>
      <c r="D879" s="153">
        <v>6493.97</v>
      </c>
    </row>
    <row r="880" spans="1:4" ht="23.25" x14ac:dyDescent="0.25">
      <c r="A880" s="154">
        <v>16001097</v>
      </c>
      <c r="B880" s="55" t="s">
        <v>32339</v>
      </c>
      <c r="C880" s="56" t="s">
        <v>96</v>
      </c>
      <c r="D880" s="153">
        <v>4133.83</v>
      </c>
    </row>
    <row r="881" spans="1:4" x14ac:dyDescent="0.25">
      <c r="A881" s="154">
        <v>16001098</v>
      </c>
      <c r="B881" s="55" t="s">
        <v>32338</v>
      </c>
      <c r="C881" s="56" t="s">
        <v>96</v>
      </c>
      <c r="D881" s="153">
        <v>5333.04</v>
      </c>
    </row>
    <row r="882" spans="1:4" x14ac:dyDescent="0.25">
      <c r="A882" s="154">
        <v>16001099</v>
      </c>
      <c r="B882" s="55" t="s">
        <v>32337</v>
      </c>
      <c r="C882" s="56" t="s">
        <v>96</v>
      </c>
      <c r="D882" s="153">
        <v>6818.99</v>
      </c>
    </row>
    <row r="883" spans="1:4" x14ac:dyDescent="0.25">
      <c r="A883" s="154">
        <v>16001100</v>
      </c>
      <c r="B883" s="55" t="s">
        <v>32336</v>
      </c>
      <c r="C883" s="56" t="s">
        <v>96</v>
      </c>
      <c r="D883" s="153">
        <v>3642.57</v>
      </c>
    </row>
    <row r="884" spans="1:4" ht="23.25" x14ac:dyDescent="0.25">
      <c r="A884" s="154">
        <v>16001101</v>
      </c>
      <c r="B884" s="55" t="s">
        <v>32335</v>
      </c>
      <c r="C884" s="56" t="s">
        <v>96</v>
      </c>
      <c r="D884" s="153">
        <v>19118.13</v>
      </c>
    </row>
    <row r="885" spans="1:4" x14ac:dyDescent="0.25">
      <c r="A885" s="154">
        <v>16001102</v>
      </c>
      <c r="B885" s="55" t="s">
        <v>32334</v>
      </c>
      <c r="C885" s="56" t="s">
        <v>96</v>
      </c>
      <c r="D885" s="153">
        <v>5515.51</v>
      </c>
    </row>
    <row r="886" spans="1:4" x14ac:dyDescent="0.25">
      <c r="A886" s="154">
        <v>16001103</v>
      </c>
      <c r="B886" s="55" t="s">
        <v>32333</v>
      </c>
      <c r="C886" s="56" t="s">
        <v>96</v>
      </c>
      <c r="D886" s="153">
        <v>7792</v>
      </c>
    </row>
    <row r="887" spans="1:4" ht="23.25" x14ac:dyDescent="0.25">
      <c r="A887" s="154">
        <v>16002001</v>
      </c>
      <c r="B887" s="55" t="s">
        <v>32332</v>
      </c>
      <c r="C887" s="56" t="s">
        <v>96</v>
      </c>
      <c r="D887" s="153">
        <v>8772.25</v>
      </c>
    </row>
    <row r="888" spans="1:4" ht="23.25" x14ac:dyDescent="0.25">
      <c r="A888" s="154">
        <v>16002002</v>
      </c>
      <c r="B888" s="55" t="s">
        <v>32331</v>
      </c>
      <c r="C888" s="56" t="s">
        <v>96</v>
      </c>
      <c r="D888" s="153">
        <v>10432.64</v>
      </c>
    </row>
    <row r="889" spans="1:4" ht="23.25" x14ac:dyDescent="0.25">
      <c r="A889" s="154">
        <v>16002003</v>
      </c>
      <c r="B889" s="55" t="s">
        <v>32330</v>
      </c>
      <c r="C889" s="56" t="s">
        <v>96</v>
      </c>
      <c r="D889" s="153">
        <v>10075.18</v>
      </c>
    </row>
    <row r="890" spans="1:4" ht="23.25" x14ac:dyDescent="0.25">
      <c r="A890" s="154">
        <v>16002004</v>
      </c>
      <c r="B890" s="55" t="s">
        <v>32329</v>
      </c>
      <c r="C890" s="56" t="s">
        <v>96</v>
      </c>
      <c r="D890" s="153">
        <v>11600.39</v>
      </c>
    </row>
    <row r="891" spans="1:4" ht="23.25" x14ac:dyDescent="0.25">
      <c r="A891" s="154">
        <v>16002005</v>
      </c>
      <c r="B891" s="55" t="s">
        <v>32328</v>
      </c>
      <c r="C891" s="56" t="s">
        <v>96</v>
      </c>
      <c r="D891" s="153">
        <v>8246.76</v>
      </c>
    </row>
    <row r="892" spans="1:4" ht="23.25" x14ac:dyDescent="0.25">
      <c r="A892" s="154">
        <v>16002006</v>
      </c>
      <c r="B892" s="55" t="s">
        <v>32327</v>
      </c>
      <c r="C892" s="56" t="s">
        <v>96</v>
      </c>
      <c r="D892" s="153">
        <v>11933.49</v>
      </c>
    </row>
    <row r="893" spans="1:4" ht="23.25" x14ac:dyDescent="0.25">
      <c r="A893" s="154">
        <v>16002007</v>
      </c>
      <c r="B893" s="55" t="s">
        <v>32326</v>
      </c>
      <c r="C893" s="56" t="s">
        <v>96</v>
      </c>
      <c r="D893" s="153">
        <v>8581.48</v>
      </c>
    </row>
    <row r="894" spans="1:4" ht="23.25" x14ac:dyDescent="0.25">
      <c r="A894" s="154">
        <v>16002008</v>
      </c>
      <c r="B894" s="55" t="s">
        <v>32325</v>
      </c>
      <c r="C894" s="56" t="s">
        <v>96</v>
      </c>
      <c r="D894" s="153">
        <v>9526.9500000000007</v>
      </c>
    </row>
    <row r="895" spans="1:4" x14ac:dyDescent="0.25">
      <c r="A895" s="154">
        <v>16002009</v>
      </c>
      <c r="B895" s="55" t="s">
        <v>32324</v>
      </c>
      <c r="C895" s="56" t="s">
        <v>96</v>
      </c>
      <c r="D895" s="153">
        <v>10129.83</v>
      </c>
    </row>
    <row r="896" spans="1:4" ht="23.25" x14ac:dyDescent="0.25">
      <c r="A896" s="154">
        <v>16002010</v>
      </c>
      <c r="B896" s="55" t="s">
        <v>32323</v>
      </c>
      <c r="C896" s="56" t="s">
        <v>96</v>
      </c>
      <c r="D896" s="153">
        <v>9232.49</v>
      </c>
    </row>
    <row r="897" spans="1:4" ht="23.25" x14ac:dyDescent="0.25">
      <c r="A897" s="154">
        <v>16002011</v>
      </c>
      <c r="B897" s="55" t="s">
        <v>32322</v>
      </c>
      <c r="C897" s="56" t="s">
        <v>96</v>
      </c>
      <c r="D897" s="153">
        <v>10892.87</v>
      </c>
    </row>
    <row r="898" spans="1:4" x14ac:dyDescent="0.25">
      <c r="A898" s="154">
        <v>16002012</v>
      </c>
      <c r="B898" s="55" t="s">
        <v>32321</v>
      </c>
      <c r="C898" s="56" t="s">
        <v>96</v>
      </c>
      <c r="D898" s="153">
        <v>10694.71</v>
      </c>
    </row>
    <row r="899" spans="1:4" ht="23.25" x14ac:dyDescent="0.25">
      <c r="A899" s="154">
        <v>16002013</v>
      </c>
      <c r="B899" s="55" t="s">
        <v>32320</v>
      </c>
      <c r="C899" s="56" t="s">
        <v>96</v>
      </c>
      <c r="D899" s="153">
        <v>7855.28</v>
      </c>
    </row>
    <row r="900" spans="1:4" ht="34.5" x14ac:dyDescent="0.25">
      <c r="A900" s="154">
        <v>16002014</v>
      </c>
      <c r="B900" s="55" t="s">
        <v>32319</v>
      </c>
      <c r="C900" s="56" t="s">
        <v>96</v>
      </c>
      <c r="D900" s="153">
        <v>9289.44</v>
      </c>
    </row>
    <row r="901" spans="1:4" ht="34.5" x14ac:dyDescent="0.25">
      <c r="A901" s="154">
        <v>16002015</v>
      </c>
      <c r="B901" s="55" t="s">
        <v>32318</v>
      </c>
      <c r="C901" s="56" t="s">
        <v>96</v>
      </c>
      <c r="D901" s="153">
        <v>21251.31</v>
      </c>
    </row>
    <row r="902" spans="1:4" ht="34.5" x14ac:dyDescent="0.25">
      <c r="A902" s="154">
        <v>16002016</v>
      </c>
      <c r="B902" s="55" t="s">
        <v>32317</v>
      </c>
      <c r="C902" s="56" t="s">
        <v>96</v>
      </c>
      <c r="D902" s="153">
        <v>19841.990000000002</v>
      </c>
    </row>
    <row r="903" spans="1:4" x14ac:dyDescent="0.25">
      <c r="A903" s="154">
        <v>16002017</v>
      </c>
      <c r="B903" s="55" t="s">
        <v>32316</v>
      </c>
      <c r="C903" s="56" t="s">
        <v>96</v>
      </c>
      <c r="D903" s="153">
        <v>10694.63</v>
      </c>
    </row>
    <row r="904" spans="1:4" ht="23.25" x14ac:dyDescent="0.25">
      <c r="A904" s="154">
        <v>16002018</v>
      </c>
      <c r="B904" s="55" t="s">
        <v>32292</v>
      </c>
      <c r="C904" s="56" t="s">
        <v>96</v>
      </c>
      <c r="D904" s="153">
        <v>7634.74</v>
      </c>
    </row>
    <row r="905" spans="1:4" ht="23.25" x14ac:dyDescent="0.25">
      <c r="A905" s="154">
        <v>16002019</v>
      </c>
      <c r="B905" s="55" t="s">
        <v>32315</v>
      </c>
      <c r="C905" s="56" t="s">
        <v>96</v>
      </c>
      <c r="D905" s="153">
        <v>7020.61</v>
      </c>
    </row>
    <row r="906" spans="1:4" ht="23.25" x14ac:dyDescent="0.25">
      <c r="A906" s="154">
        <v>16002020</v>
      </c>
      <c r="B906" s="55" t="s">
        <v>32314</v>
      </c>
      <c r="C906" s="56" t="s">
        <v>96</v>
      </c>
      <c r="D906" s="153">
        <v>9264.8799999999992</v>
      </c>
    </row>
    <row r="907" spans="1:4" ht="23.25" x14ac:dyDescent="0.25">
      <c r="A907" s="154">
        <v>16002021</v>
      </c>
      <c r="B907" s="55" t="s">
        <v>32313</v>
      </c>
      <c r="C907" s="56" t="s">
        <v>96</v>
      </c>
      <c r="D907" s="153">
        <v>9264.8799999999992</v>
      </c>
    </row>
    <row r="908" spans="1:4" ht="23.25" x14ac:dyDescent="0.25">
      <c r="A908" s="154">
        <v>16002022</v>
      </c>
      <c r="B908" s="55" t="s">
        <v>32312</v>
      </c>
      <c r="C908" s="56" t="s">
        <v>96</v>
      </c>
      <c r="D908" s="153">
        <v>9264.8799999999992</v>
      </c>
    </row>
    <row r="909" spans="1:4" ht="23.25" x14ac:dyDescent="0.25">
      <c r="A909" s="154">
        <v>16002023</v>
      </c>
      <c r="B909" s="55" t="s">
        <v>32311</v>
      </c>
      <c r="C909" s="56" t="s">
        <v>96</v>
      </c>
      <c r="D909" s="153">
        <v>7531.84</v>
      </c>
    </row>
    <row r="910" spans="1:4" ht="23.25" x14ac:dyDescent="0.25">
      <c r="A910" s="154">
        <v>16002024</v>
      </c>
      <c r="B910" s="55" t="s">
        <v>32310</v>
      </c>
      <c r="C910" s="56" t="s">
        <v>96</v>
      </c>
      <c r="D910" s="153">
        <v>8246.76</v>
      </c>
    </row>
    <row r="911" spans="1:4" ht="23.25" x14ac:dyDescent="0.25">
      <c r="A911" s="154">
        <v>16002025</v>
      </c>
      <c r="B911" s="55" t="s">
        <v>32309</v>
      </c>
      <c r="C911" s="56" t="s">
        <v>96</v>
      </c>
      <c r="D911" s="153">
        <v>7918.45</v>
      </c>
    </row>
    <row r="912" spans="1:4" ht="23.25" x14ac:dyDescent="0.25">
      <c r="A912" s="154">
        <v>16002026</v>
      </c>
      <c r="B912" s="55" t="s">
        <v>32308</v>
      </c>
      <c r="C912" s="56" t="s">
        <v>96</v>
      </c>
      <c r="D912" s="153">
        <v>8863.92</v>
      </c>
    </row>
    <row r="913" spans="1:4" ht="23.25" x14ac:dyDescent="0.25">
      <c r="A913" s="154">
        <v>16002027</v>
      </c>
      <c r="B913" s="55" t="s">
        <v>32307</v>
      </c>
      <c r="C913" s="56" t="s">
        <v>96</v>
      </c>
      <c r="D913" s="153">
        <v>8803.77</v>
      </c>
    </row>
    <row r="914" spans="1:4" ht="23.25" x14ac:dyDescent="0.25">
      <c r="A914" s="154">
        <v>16002028</v>
      </c>
      <c r="B914" s="55" t="s">
        <v>32306</v>
      </c>
      <c r="C914" s="56" t="s">
        <v>96</v>
      </c>
      <c r="D914" s="153">
        <v>8246.76</v>
      </c>
    </row>
    <row r="915" spans="1:4" ht="23.25" x14ac:dyDescent="0.25">
      <c r="A915" s="154">
        <v>16002029</v>
      </c>
      <c r="B915" s="55" t="s">
        <v>32305</v>
      </c>
      <c r="C915" s="56" t="s">
        <v>96</v>
      </c>
      <c r="D915" s="153">
        <v>9192.23</v>
      </c>
    </row>
    <row r="916" spans="1:4" ht="23.25" x14ac:dyDescent="0.25">
      <c r="A916" s="154">
        <v>16002030</v>
      </c>
      <c r="B916" s="55" t="s">
        <v>32304</v>
      </c>
      <c r="C916" s="56" t="s">
        <v>96</v>
      </c>
      <c r="D916" s="153">
        <v>6436.73</v>
      </c>
    </row>
    <row r="917" spans="1:4" x14ac:dyDescent="0.25">
      <c r="A917" s="154">
        <v>16002031</v>
      </c>
      <c r="B917" s="55" t="s">
        <v>32303</v>
      </c>
      <c r="C917" s="56" t="s">
        <v>96</v>
      </c>
      <c r="D917" s="153">
        <v>6382.92</v>
      </c>
    </row>
    <row r="918" spans="1:4" ht="23.25" x14ac:dyDescent="0.25">
      <c r="A918" s="154">
        <v>16002032</v>
      </c>
      <c r="B918" s="55" t="s">
        <v>32302</v>
      </c>
      <c r="C918" s="56" t="s">
        <v>96</v>
      </c>
      <c r="D918" s="153">
        <v>5560.62</v>
      </c>
    </row>
    <row r="919" spans="1:4" ht="23.25" x14ac:dyDescent="0.25">
      <c r="A919" s="154">
        <v>16002033</v>
      </c>
      <c r="B919" s="55" t="s">
        <v>32301</v>
      </c>
      <c r="C919" s="56" t="s">
        <v>96</v>
      </c>
      <c r="D919" s="153">
        <v>5918.08</v>
      </c>
    </row>
    <row r="920" spans="1:4" ht="23.25" x14ac:dyDescent="0.25">
      <c r="A920" s="154">
        <v>16002034</v>
      </c>
      <c r="B920" s="55" t="s">
        <v>32300</v>
      </c>
      <c r="C920" s="56" t="s">
        <v>96</v>
      </c>
      <c r="D920" s="153">
        <v>7347.91</v>
      </c>
    </row>
    <row r="921" spans="1:4" ht="23.25" x14ac:dyDescent="0.25">
      <c r="A921" s="154">
        <v>16002035</v>
      </c>
      <c r="B921" s="55" t="s">
        <v>32299</v>
      </c>
      <c r="C921" s="56" t="s">
        <v>96</v>
      </c>
      <c r="D921" s="153">
        <v>6168.94</v>
      </c>
    </row>
    <row r="922" spans="1:4" ht="34.5" x14ac:dyDescent="0.25">
      <c r="A922" s="154">
        <v>16002036</v>
      </c>
      <c r="B922" s="55" t="s">
        <v>32298</v>
      </c>
      <c r="C922" s="56" t="s">
        <v>96</v>
      </c>
      <c r="D922" s="153">
        <v>21251.31</v>
      </c>
    </row>
    <row r="923" spans="1:4" ht="34.5" x14ac:dyDescent="0.25">
      <c r="A923" s="154">
        <v>16002037</v>
      </c>
      <c r="B923" s="55" t="s">
        <v>32297</v>
      </c>
      <c r="C923" s="56" t="s">
        <v>96</v>
      </c>
      <c r="D923" s="153">
        <v>21251.31</v>
      </c>
    </row>
    <row r="924" spans="1:4" ht="34.5" x14ac:dyDescent="0.25">
      <c r="A924" s="154">
        <v>16002038</v>
      </c>
      <c r="B924" s="55" t="s">
        <v>32296</v>
      </c>
      <c r="C924" s="56" t="s">
        <v>96</v>
      </c>
      <c r="D924" s="153">
        <v>21251.31</v>
      </c>
    </row>
    <row r="925" spans="1:4" ht="23.25" x14ac:dyDescent="0.25">
      <c r="A925" s="154">
        <v>16002039</v>
      </c>
      <c r="B925" s="55" t="s">
        <v>32295</v>
      </c>
      <c r="C925" s="56" t="s">
        <v>96</v>
      </c>
      <c r="D925" s="153">
        <v>11818.83</v>
      </c>
    </row>
    <row r="926" spans="1:4" ht="23.25" x14ac:dyDescent="0.25">
      <c r="A926" s="154">
        <v>16002040</v>
      </c>
      <c r="B926" s="55" t="s">
        <v>32294</v>
      </c>
      <c r="C926" s="56" t="s">
        <v>96</v>
      </c>
      <c r="D926" s="153">
        <v>8581.48</v>
      </c>
    </row>
    <row r="927" spans="1:4" x14ac:dyDescent="0.25">
      <c r="A927" s="154">
        <v>16002041</v>
      </c>
      <c r="B927" s="55" t="s">
        <v>32293</v>
      </c>
      <c r="C927" s="56" t="s">
        <v>96</v>
      </c>
      <c r="D927" s="153">
        <v>7634.74</v>
      </c>
    </row>
    <row r="928" spans="1:4" ht="23.25" x14ac:dyDescent="0.25">
      <c r="A928" s="154">
        <v>16002042</v>
      </c>
      <c r="B928" s="55" t="s">
        <v>32292</v>
      </c>
      <c r="C928" s="56" t="s">
        <v>96</v>
      </c>
      <c r="D928" s="153">
        <v>7634.74</v>
      </c>
    </row>
    <row r="929" spans="1:4" ht="23.25" x14ac:dyDescent="0.25">
      <c r="A929" s="154">
        <v>16002043</v>
      </c>
      <c r="B929" s="55" t="s">
        <v>32291</v>
      </c>
      <c r="C929" s="56" t="s">
        <v>96</v>
      </c>
      <c r="D929" s="153">
        <v>6689.27</v>
      </c>
    </row>
    <row r="930" spans="1:4" x14ac:dyDescent="0.25">
      <c r="A930" s="154">
        <v>16002044</v>
      </c>
      <c r="B930" s="55" t="s">
        <v>32290</v>
      </c>
      <c r="C930" s="56" t="s">
        <v>96</v>
      </c>
      <c r="D930" s="153">
        <v>4543.05</v>
      </c>
    </row>
    <row r="931" spans="1:4" x14ac:dyDescent="0.25">
      <c r="A931" s="154">
        <v>16002045</v>
      </c>
      <c r="B931" s="55" t="s">
        <v>32289</v>
      </c>
      <c r="C931" s="56" t="s">
        <v>96</v>
      </c>
      <c r="D931" s="153">
        <v>6689.27</v>
      </c>
    </row>
    <row r="932" spans="1:4" x14ac:dyDescent="0.25">
      <c r="A932" s="154">
        <v>16002046</v>
      </c>
      <c r="B932" s="55" t="s">
        <v>32288</v>
      </c>
      <c r="C932" s="56" t="s">
        <v>32287</v>
      </c>
      <c r="D932" s="153">
        <v>2271.52</v>
      </c>
    </row>
    <row r="933" spans="1:4" ht="34.5" x14ac:dyDescent="0.25">
      <c r="A933" s="154">
        <v>16002047</v>
      </c>
      <c r="B933" s="55" t="s">
        <v>32286</v>
      </c>
      <c r="C933" s="56" t="s">
        <v>96</v>
      </c>
      <c r="D933" s="153">
        <v>11809.49</v>
      </c>
    </row>
    <row r="934" spans="1:4" ht="23.25" x14ac:dyDescent="0.25">
      <c r="A934" s="154">
        <v>16002048</v>
      </c>
      <c r="B934" s="55" t="s">
        <v>32285</v>
      </c>
      <c r="C934" s="56" t="s">
        <v>96</v>
      </c>
      <c r="D934" s="153">
        <v>7843.31</v>
      </c>
    </row>
    <row r="935" spans="1:4" x14ac:dyDescent="0.25">
      <c r="A935" s="154">
        <v>16002049</v>
      </c>
      <c r="B935" s="55" t="s">
        <v>32284</v>
      </c>
      <c r="C935" s="56" t="s">
        <v>96</v>
      </c>
      <c r="D935" s="153">
        <v>8765.77</v>
      </c>
    </row>
  </sheetData>
  <autoFilter ref="A1:D935" xr:uid="{00000000-0001-0000-0000-000000000000}"/>
  <pageMargins left="0.55118110236220474" right="0.31496062992125984" top="1.6141732283464567" bottom="0.70866141732283472" header="7.874015748031496E-2" footer="0.15748031496062992"/>
  <pageSetup paperSize="9" orientation="portrait" r:id="rId1"/>
  <headerFooter>
    <oddHeader>&amp;L&amp;G
CUSTOS UNITÁRIOS DE INFRAESTRUTURA URBANA - SEM DESONERAÇÃO&amp;C
SECRETARIA DE INFRAESTRUTURA URBANA E OBRAS&amp;R
DATA-BASE: JULHO/ 2024</oddHeader>
    <oddFooter>&amp;LPROJ 5 - DIVISÃO DE PREÇOS E CUSTOS&amp;RPág. &amp;P de &amp;N</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DEE8A-A9DC-4CBE-A580-93E2C8B47174}">
  <dimension ref="A1:D53"/>
  <sheetViews>
    <sheetView zoomScaleNormal="100" workbookViewId="0">
      <selection activeCell="B33" sqref="B33"/>
    </sheetView>
  </sheetViews>
  <sheetFormatPr defaultColWidth="9.140625" defaultRowHeight="15" x14ac:dyDescent="0.25"/>
  <cols>
    <col min="1" max="1" width="9.140625" style="183"/>
    <col min="2" max="2" width="62.85546875" style="183" customWidth="1"/>
    <col min="3" max="4" width="11.140625" style="183" customWidth="1"/>
    <col min="5" max="16384" width="9.140625" style="183"/>
  </cols>
  <sheetData>
    <row r="1" spans="1:4" ht="15.75" thickBot="1" x14ac:dyDescent="0.3">
      <c r="A1" s="181"/>
      <c r="B1" s="182"/>
      <c r="C1" s="237" t="s">
        <v>33252</v>
      </c>
      <c r="D1" s="237"/>
    </row>
    <row r="2" spans="1:4" ht="28.5" customHeight="1" x14ac:dyDescent="0.25">
      <c r="A2" s="184" t="s">
        <v>42</v>
      </c>
      <c r="B2" s="185" t="s">
        <v>6</v>
      </c>
      <c r="C2" s="186" t="s">
        <v>33253</v>
      </c>
      <c r="D2" s="186" t="s">
        <v>33254</v>
      </c>
    </row>
    <row r="3" spans="1:4" x14ac:dyDescent="0.25">
      <c r="A3" s="187">
        <v>1003</v>
      </c>
      <c r="B3" s="188" t="s">
        <v>33255</v>
      </c>
      <c r="C3" s="189">
        <v>12.17</v>
      </c>
      <c r="D3" s="189">
        <v>24.18</v>
      </c>
    </row>
    <row r="4" spans="1:4" x14ac:dyDescent="0.25">
      <c r="A4" s="187">
        <v>1037</v>
      </c>
      <c r="B4" s="188" t="s">
        <v>33256</v>
      </c>
      <c r="C4" s="189">
        <v>26.69</v>
      </c>
      <c r="D4" s="189">
        <v>53.03</v>
      </c>
    </row>
    <row r="5" spans="1:4" ht="23.25" x14ac:dyDescent="0.25">
      <c r="A5" s="187">
        <v>1110</v>
      </c>
      <c r="B5" s="188" t="s">
        <v>33257</v>
      </c>
      <c r="C5" s="189">
        <v>237.89</v>
      </c>
      <c r="D5" s="189">
        <v>472.73</v>
      </c>
    </row>
    <row r="6" spans="1:4" x14ac:dyDescent="0.25">
      <c r="A6" s="187">
        <v>1113</v>
      </c>
      <c r="B6" s="188" t="s">
        <v>33258</v>
      </c>
      <c r="C6" s="189">
        <v>27.04</v>
      </c>
      <c r="D6" s="189">
        <v>53.73</v>
      </c>
    </row>
    <row r="7" spans="1:4" ht="23.25" x14ac:dyDescent="0.25">
      <c r="A7" s="187">
        <v>1114</v>
      </c>
      <c r="B7" s="188" t="s">
        <v>33259</v>
      </c>
      <c r="C7" s="189">
        <v>73.099999999999994</v>
      </c>
      <c r="D7" s="189">
        <v>145.26</v>
      </c>
    </row>
    <row r="8" spans="1:4" ht="23.25" x14ac:dyDescent="0.25">
      <c r="A8" s="187">
        <v>1115</v>
      </c>
      <c r="B8" s="188" t="s">
        <v>33260</v>
      </c>
      <c r="C8" s="189">
        <v>237.89</v>
      </c>
      <c r="D8" s="189">
        <v>472.73</v>
      </c>
    </row>
    <row r="9" spans="1:4" ht="23.25" x14ac:dyDescent="0.25">
      <c r="A9" s="187">
        <v>1120</v>
      </c>
      <c r="B9" s="188" t="s">
        <v>33261</v>
      </c>
      <c r="C9" s="189">
        <v>237.89</v>
      </c>
      <c r="D9" s="189">
        <v>472.73</v>
      </c>
    </row>
    <row r="10" spans="1:4" x14ac:dyDescent="0.25">
      <c r="A10" s="187">
        <v>1124</v>
      </c>
      <c r="B10" s="188" t="s">
        <v>33262</v>
      </c>
      <c r="C10" s="189">
        <v>146.91</v>
      </c>
      <c r="D10" s="189">
        <v>291.93</v>
      </c>
    </row>
    <row r="11" spans="1:4" x14ac:dyDescent="0.25">
      <c r="A11" s="187">
        <v>1125</v>
      </c>
      <c r="B11" s="188" t="s">
        <v>33263</v>
      </c>
      <c r="C11" s="189">
        <v>89.94</v>
      </c>
      <c r="D11" s="189">
        <v>178.72</v>
      </c>
    </row>
    <row r="12" spans="1:4" x14ac:dyDescent="0.25">
      <c r="A12" s="187">
        <v>1128</v>
      </c>
      <c r="B12" s="188" t="s">
        <v>33264</v>
      </c>
      <c r="C12" s="189">
        <v>66.73</v>
      </c>
      <c r="D12" s="189">
        <v>132.6</v>
      </c>
    </row>
    <row r="13" spans="1:4" ht="23.25" x14ac:dyDescent="0.25">
      <c r="A13" s="187">
        <v>1131</v>
      </c>
      <c r="B13" s="188" t="s">
        <v>33265</v>
      </c>
      <c r="C13" s="189">
        <v>35.46</v>
      </c>
      <c r="D13" s="189">
        <v>70.459999999999994</v>
      </c>
    </row>
    <row r="14" spans="1:4" x14ac:dyDescent="0.25">
      <c r="A14" s="187">
        <v>1134</v>
      </c>
      <c r="B14" s="188" t="s">
        <v>33266</v>
      </c>
      <c r="C14" s="189">
        <v>13.76</v>
      </c>
      <c r="D14" s="189">
        <v>27.34</v>
      </c>
    </row>
    <row r="15" spans="1:4" ht="23.25" x14ac:dyDescent="0.25">
      <c r="A15" s="187">
        <v>1136</v>
      </c>
      <c r="B15" s="188" t="s">
        <v>33032</v>
      </c>
      <c r="C15" s="189">
        <v>46.24</v>
      </c>
      <c r="D15" s="189">
        <v>91.88</v>
      </c>
    </row>
    <row r="16" spans="1:4" x14ac:dyDescent="0.25">
      <c r="A16" s="187">
        <v>1140</v>
      </c>
      <c r="B16" s="188" t="s">
        <v>33267</v>
      </c>
      <c r="C16" s="189">
        <v>14.83</v>
      </c>
      <c r="D16" s="189">
        <v>29.47</v>
      </c>
    </row>
    <row r="17" spans="1:4" x14ac:dyDescent="0.25">
      <c r="A17" s="187">
        <v>1158</v>
      </c>
      <c r="B17" s="188" t="s">
        <v>33268</v>
      </c>
      <c r="C17" s="189">
        <v>25.14</v>
      </c>
      <c r="D17" s="189">
        <v>49.95</v>
      </c>
    </row>
    <row r="18" spans="1:4" x14ac:dyDescent="0.25">
      <c r="A18" s="187">
        <v>1159</v>
      </c>
      <c r="B18" s="188" t="s">
        <v>33269</v>
      </c>
      <c r="C18" s="189">
        <v>29.71</v>
      </c>
      <c r="D18" s="189">
        <v>59.03</v>
      </c>
    </row>
    <row r="19" spans="1:4" x14ac:dyDescent="0.25">
      <c r="A19" s="187">
        <v>1163</v>
      </c>
      <c r="B19" s="188" t="s">
        <v>33270</v>
      </c>
      <c r="C19" s="189">
        <v>32.950000000000003</v>
      </c>
      <c r="D19" s="189">
        <v>65.47</v>
      </c>
    </row>
    <row r="20" spans="1:4" x14ac:dyDescent="0.25">
      <c r="A20" s="187">
        <v>1164</v>
      </c>
      <c r="B20" s="188" t="s">
        <v>33271</v>
      </c>
      <c r="C20" s="189">
        <v>32.08</v>
      </c>
      <c r="D20" s="189">
        <v>63.74</v>
      </c>
    </row>
    <row r="21" spans="1:4" x14ac:dyDescent="0.25">
      <c r="A21" s="187">
        <v>1168</v>
      </c>
      <c r="B21" s="188" t="s">
        <v>33272</v>
      </c>
      <c r="C21" s="189">
        <v>43.83</v>
      </c>
      <c r="D21" s="189">
        <v>87.09</v>
      </c>
    </row>
    <row r="22" spans="1:4" x14ac:dyDescent="0.25">
      <c r="A22" s="187">
        <v>1169</v>
      </c>
      <c r="B22" s="188" t="s">
        <v>33273</v>
      </c>
      <c r="C22" s="189">
        <v>30.15</v>
      </c>
      <c r="D22" s="189">
        <v>59.91</v>
      </c>
    </row>
    <row r="23" spans="1:4" x14ac:dyDescent="0.25">
      <c r="A23" s="187">
        <v>1177</v>
      </c>
      <c r="B23" s="188" t="s">
        <v>33274</v>
      </c>
      <c r="C23" s="189">
        <v>15.74</v>
      </c>
      <c r="D23" s="189">
        <v>31.27</v>
      </c>
    </row>
    <row r="24" spans="1:4" x14ac:dyDescent="0.25">
      <c r="A24" s="187">
        <v>1178</v>
      </c>
      <c r="B24" s="188" t="s">
        <v>33275</v>
      </c>
      <c r="C24" s="189">
        <v>13.25</v>
      </c>
      <c r="D24" s="189">
        <v>26.33</v>
      </c>
    </row>
    <row r="25" spans="1:4" x14ac:dyDescent="0.25">
      <c r="A25" s="187">
        <v>1179</v>
      </c>
      <c r="B25" s="188" t="s">
        <v>33276</v>
      </c>
      <c r="C25" s="189">
        <v>40.17</v>
      </c>
      <c r="D25" s="189">
        <v>79.819999999999993</v>
      </c>
    </row>
    <row r="26" spans="1:4" x14ac:dyDescent="0.25">
      <c r="A26" s="187">
        <v>1180</v>
      </c>
      <c r="B26" s="188" t="s">
        <v>33277</v>
      </c>
      <c r="C26" s="189">
        <v>41.89</v>
      </c>
      <c r="D26" s="189">
        <v>83.24</v>
      </c>
    </row>
    <row r="27" spans="1:4" x14ac:dyDescent="0.25">
      <c r="A27" s="187">
        <v>1181</v>
      </c>
      <c r="B27" s="188" t="s">
        <v>33278</v>
      </c>
      <c r="C27" s="189">
        <v>33.28</v>
      </c>
      <c r="D27" s="189">
        <v>66.13</v>
      </c>
    </row>
    <row r="28" spans="1:4" x14ac:dyDescent="0.25">
      <c r="A28" s="187">
        <v>1182</v>
      </c>
      <c r="B28" s="188" t="s">
        <v>33279</v>
      </c>
      <c r="C28" s="189">
        <v>25.1</v>
      </c>
      <c r="D28" s="189">
        <v>49.87</v>
      </c>
    </row>
    <row r="29" spans="1:4" x14ac:dyDescent="0.25">
      <c r="A29" s="187">
        <v>1183</v>
      </c>
      <c r="B29" s="188" t="s">
        <v>33280</v>
      </c>
      <c r="C29" s="189">
        <v>17.39</v>
      </c>
      <c r="D29" s="189">
        <v>34.549999999999997</v>
      </c>
    </row>
    <row r="30" spans="1:4" x14ac:dyDescent="0.25">
      <c r="A30" s="187">
        <v>1184</v>
      </c>
      <c r="B30" s="188" t="s">
        <v>33281</v>
      </c>
      <c r="C30" s="189">
        <v>41.4</v>
      </c>
      <c r="D30" s="189">
        <v>82.27</v>
      </c>
    </row>
    <row r="31" spans="1:4" x14ac:dyDescent="0.25">
      <c r="A31" s="187">
        <v>1185</v>
      </c>
      <c r="B31" s="188" t="s">
        <v>33282</v>
      </c>
      <c r="C31" s="189">
        <v>15.36</v>
      </c>
      <c r="D31" s="189">
        <v>30.52</v>
      </c>
    </row>
    <row r="32" spans="1:4" x14ac:dyDescent="0.25">
      <c r="A32" s="187">
        <v>1186</v>
      </c>
      <c r="B32" s="188" t="s">
        <v>33283</v>
      </c>
      <c r="C32" s="189">
        <v>15.6</v>
      </c>
      <c r="D32" s="189">
        <v>31</v>
      </c>
    </row>
    <row r="33" spans="1:4" x14ac:dyDescent="0.25">
      <c r="A33" s="187">
        <v>1187</v>
      </c>
      <c r="B33" s="188" t="s">
        <v>33019</v>
      </c>
      <c r="C33" s="189">
        <v>34.950000000000003</v>
      </c>
      <c r="D33" s="189">
        <v>69.45</v>
      </c>
    </row>
    <row r="34" spans="1:4" x14ac:dyDescent="0.25">
      <c r="A34" s="187">
        <v>1188</v>
      </c>
      <c r="B34" s="188" t="s">
        <v>33018</v>
      </c>
      <c r="C34" s="189">
        <v>48.22</v>
      </c>
      <c r="D34" s="189">
        <v>95.82</v>
      </c>
    </row>
    <row r="35" spans="1:4" x14ac:dyDescent="0.25">
      <c r="A35" s="187">
        <v>1189</v>
      </c>
      <c r="B35" s="188" t="s">
        <v>33017</v>
      </c>
      <c r="C35" s="189">
        <v>101.03</v>
      </c>
      <c r="D35" s="189">
        <v>200.76</v>
      </c>
    </row>
    <row r="36" spans="1:4" x14ac:dyDescent="0.25">
      <c r="A36" s="187">
        <v>1190</v>
      </c>
      <c r="B36" s="188" t="s">
        <v>33016</v>
      </c>
      <c r="C36" s="189">
        <v>61.9</v>
      </c>
      <c r="D36" s="189">
        <v>123</v>
      </c>
    </row>
    <row r="37" spans="1:4" x14ac:dyDescent="0.25">
      <c r="A37" s="187">
        <v>1191</v>
      </c>
      <c r="B37" s="188" t="s">
        <v>33015</v>
      </c>
      <c r="C37" s="189">
        <v>78.48</v>
      </c>
      <c r="D37" s="189">
        <v>155.94999999999999</v>
      </c>
    </row>
    <row r="38" spans="1:4" x14ac:dyDescent="0.25">
      <c r="A38" s="187">
        <v>1192</v>
      </c>
      <c r="B38" s="188" t="s">
        <v>33014</v>
      </c>
      <c r="C38" s="189">
        <v>85.58</v>
      </c>
      <c r="D38" s="189">
        <v>170.06</v>
      </c>
    </row>
    <row r="39" spans="1:4" x14ac:dyDescent="0.25">
      <c r="A39" s="187">
        <v>1193</v>
      </c>
      <c r="B39" s="188" t="s">
        <v>33013</v>
      </c>
      <c r="C39" s="189">
        <v>61.9</v>
      </c>
      <c r="D39" s="189">
        <v>123</v>
      </c>
    </row>
    <row r="40" spans="1:4" x14ac:dyDescent="0.25">
      <c r="A40" s="187">
        <v>1194</v>
      </c>
      <c r="B40" s="188" t="s">
        <v>33012</v>
      </c>
      <c r="C40" s="189">
        <v>74.92</v>
      </c>
      <c r="D40" s="189">
        <v>148.88</v>
      </c>
    </row>
    <row r="41" spans="1:4" x14ac:dyDescent="0.25">
      <c r="A41" s="187">
        <v>1195</v>
      </c>
      <c r="B41" s="188" t="s">
        <v>33011</v>
      </c>
      <c r="C41" s="189">
        <v>103.12</v>
      </c>
      <c r="D41" s="189">
        <v>204.92</v>
      </c>
    </row>
    <row r="42" spans="1:4" x14ac:dyDescent="0.25">
      <c r="A42" s="187">
        <v>1196</v>
      </c>
      <c r="B42" s="188" t="s">
        <v>33284</v>
      </c>
      <c r="C42" s="189">
        <v>61.46</v>
      </c>
      <c r="D42" s="189">
        <v>122.13</v>
      </c>
    </row>
    <row r="43" spans="1:4" x14ac:dyDescent="0.25">
      <c r="A43" s="187">
        <v>1197</v>
      </c>
      <c r="B43" s="188" t="s">
        <v>33009</v>
      </c>
      <c r="C43" s="189">
        <v>83.06</v>
      </c>
      <c r="D43" s="189">
        <v>165.05</v>
      </c>
    </row>
    <row r="44" spans="1:4" x14ac:dyDescent="0.25">
      <c r="A44" s="187">
        <v>1198</v>
      </c>
      <c r="B44" s="188" t="s">
        <v>33008</v>
      </c>
      <c r="C44" s="189">
        <v>100.35</v>
      </c>
      <c r="D44" s="189">
        <v>199.41</v>
      </c>
    </row>
    <row r="45" spans="1:4" x14ac:dyDescent="0.25">
      <c r="A45" s="187">
        <v>1199</v>
      </c>
      <c r="B45" s="188" t="s">
        <v>33285</v>
      </c>
      <c r="C45" s="189">
        <v>58.98</v>
      </c>
      <c r="D45" s="189">
        <v>117.2</v>
      </c>
    </row>
    <row r="46" spans="1:4" x14ac:dyDescent="0.25">
      <c r="A46" s="187">
        <v>1200</v>
      </c>
      <c r="B46" s="188" t="s">
        <v>33286</v>
      </c>
      <c r="C46" s="189">
        <v>67.2</v>
      </c>
      <c r="D46" s="189">
        <v>133.53</v>
      </c>
    </row>
    <row r="47" spans="1:4" x14ac:dyDescent="0.25">
      <c r="A47" s="187">
        <v>1201</v>
      </c>
      <c r="B47" s="188" t="s">
        <v>33287</v>
      </c>
      <c r="C47" s="189">
        <v>89.23</v>
      </c>
      <c r="D47" s="189">
        <v>177.31</v>
      </c>
    </row>
    <row r="48" spans="1:4" x14ac:dyDescent="0.25">
      <c r="A48" s="187">
        <v>1202</v>
      </c>
      <c r="B48" s="188" t="s">
        <v>33288</v>
      </c>
      <c r="C48" s="189">
        <v>56.08</v>
      </c>
      <c r="D48" s="189">
        <v>111.44</v>
      </c>
    </row>
    <row r="49" spans="1:4" x14ac:dyDescent="0.25">
      <c r="A49" s="187">
        <v>1203</v>
      </c>
      <c r="B49" s="188" t="s">
        <v>33289</v>
      </c>
      <c r="C49" s="189">
        <v>75.650000000000006</v>
      </c>
      <c r="D49" s="189">
        <v>150.33000000000001</v>
      </c>
    </row>
    <row r="50" spans="1:4" x14ac:dyDescent="0.25">
      <c r="A50" s="187">
        <v>1204</v>
      </c>
      <c r="B50" s="188" t="s">
        <v>33290</v>
      </c>
      <c r="C50" s="189">
        <v>101.89</v>
      </c>
      <c r="D50" s="189">
        <v>202.47</v>
      </c>
    </row>
    <row r="51" spans="1:4" x14ac:dyDescent="0.25">
      <c r="A51" s="187">
        <v>1205</v>
      </c>
      <c r="B51" s="188" t="s">
        <v>33291</v>
      </c>
      <c r="C51" s="189">
        <v>21.7</v>
      </c>
      <c r="D51" s="189">
        <v>43.12</v>
      </c>
    </row>
    <row r="52" spans="1:4" x14ac:dyDescent="0.25">
      <c r="A52" s="187">
        <v>1206</v>
      </c>
      <c r="B52" s="188" t="s">
        <v>33292</v>
      </c>
      <c r="C52" s="189">
        <v>35.729999999999997</v>
      </c>
      <c r="D52" s="189">
        <v>71</v>
      </c>
    </row>
    <row r="53" spans="1:4" x14ac:dyDescent="0.25">
      <c r="A53" s="187">
        <v>1207</v>
      </c>
      <c r="B53" s="188" t="s">
        <v>33293</v>
      </c>
      <c r="C53" s="189">
        <v>63.08</v>
      </c>
      <c r="D53" s="189">
        <v>125.35</v>
      </c>
    </row>
  </sheetData>
  <autoFilter ref="A2:D53" xr:uid="{C1FDEE8A-A9DC-4CBE-A580-93E2C8B47174}"/>
  <mergeCells count="1">
    <mergeCell ref="C1:D1"/>
  </mergeCells>
  <pageMargins left="0.51181102362204722" right="0.31496062992125984" top="1.6145833333333333" bottom="0.78740157480314965" header="0.14583333333333334" footer="0.31496062992125984"/>
  <pageSetup paperSize="9" orientation="portrait" r:id="rId1"/>
  <headerFooter>
    <oddHeader>&amp;L&amp;G
MÃO DE OBRA MENSALISTA - SEM DESONERAÇÃO&amp;C
SECRETARIA DE INFRAESTRUTURA URBANA E OBRAS&amp;R
DATA-BASE: JULHO/ 2024</oddHeader>
    <oddFooter>&amp;LPROJ 5 - DIVISÃO DE PREÇOS E CUSTOS&amp;RPág. &amp;P de &amp;N</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6684D-3561-4DFD-88DA-B1389B38E604}">
  <dimension ref="A1:G4114"/>
  <sheetViews>
    <sheetView workbookViewId="0">
      <selection activeCell="F6" sqref="F6"/>
    </sheetView>
  </sheetViews>
  <sheetFormatPr defaultColWidth="8.85546875" defaultRowHeight="15" x14ac:dyDescent="0.2"/>
  <cols>
    <col min="1" max="1" width="11.7109375" style="123" bestFit="1" customWidth="1"/>
    <col min="2" max="2" width="57.5703125" style="150" customWidth="1"/>
    <col min="3" max="3" width="8.85546875" style="141" customWidth="1"/>
    <col min="4" max="4" width="9.85546875" style="151" bestFit="1" customWidth="1"/>
    <col min="5" max="6" width="12.7109375" style="151" customWidth="1"/>
    <col min="7" max="7" width="2.28515625" style="124" hidden="1" customWidth="1"/>
    <col min="8" max="16384" width="8.85546875" style="124"/>
  </cols>
  <sheetData>
    <row r="1" spans="1:7" ht="16.5" customHeight="1" x14ac:dyDescent="0.2">
      <c r="B1" s="238" t="s">
        <v>24047</v>
      </c>
      <c r="C1" s="238"/>
      <c r="D1" s="238"/>
      <c r="E1" s="238"/>
      <c r="F1" s="238"/>
    </row>
    <row r="2" spans="1:7" ht="16.5" x14ac:dyDescent="0.2">
      <c r="A2" s="238" t="s">
        <v>24048</v>
      </c>
      <c r="B2" s="238"/>
      <c r="C2" s="238"/>
      <c r="D2" s="238"/>
      <c r="E2" s="238"/>
      <c r="F2" s="238"/>
    </row>
    <row r="3" spans="1:7" x14ac:dyDescent="0.2">
      <c r="A3" s="239" t="s">
        <v>24049</v>
      </c>
      <c r="B3" s="239"/>
      <c r="C3" s="239"/>
      <c r="D3" s="239"/>
      <c r="E3" s="239"/>
      <c r="F3" s="239"/>
    </row>
    <row r="4" spans="1:7" ht="15.75" x14ac:dyDescent="0.2">
      <c r="A4" s="240" t="s">
        <v>24050</v>
      </c>
      <c r="B4" s="240"/>
      <c r="C4" s="240"/>
      <c r="D4" s="240"/>
      <c r="E4" s="240"/>
      <c r="F4" s="240"/>
    </row>
    <row r="5" spans="1:7" x14ac:dyDescent="0.25">
      <c r="A5" s="125"/>
      <c r="B5" s="126"/>
      <c r="C5" s="126"/>
      <c r="D5" s="127"/>
      <c r="E5" s="128"/>
      <c r="F5" s="129" t="s">
        <v>24051</v>
      </c>
    </row>
    <row r="6" spans="1:7" x14ac:dyDescent="0.2">
      <c r="A6" s="125"/>
      <c r="B6" s="130"/>
      <c r="C6" s="131"/>
      <c r="D6" s="127"/>
      <c r="E6" s="132" t="s">
        <v>24052</v>
      </c>
      <c r="F6" s="133" t="s">
        <v>24053</v>
      </c>
    </row>
    <row r="7" spans="1:7" x14ac:dyDescent="0.2">
      <c r="A7" s="125"/>
      <c r="B7" s="130"/>
      <c r="C7" s="134" t="s">
        <v>24054</v>
      </c>
      <c r="D7" s="135">
        <v>0</v>
      </c>
      <c r="E7" s="136" t="s">
        <v>24055</v>
      </c>
      <c r="F7" s="135">
        <v>1.2823</v>
      </c>
    </row>
    <row r="8" spans="1:7" s="141" customFormat="1" x14ac:dyDescent="0.2">
      <c r="A8" s="137" t="s">
        <v>24056</v>
      </c>
      <c r="B8" s="138" t="s">
        <v>24057</v>
      </c>
      <c r="C8" s="139" t="s">
        <v>10</v>
      </c>
      <c r="D8" s="140" t="s">
        <v>24058</v>
      </c>
      <c r="E8" s="140" t="s">
        <v>24059</v>
      </c>
      <c r="F8" s="140" t="s">
        <v>24060</v>
      </c>
    </row>
    <row r="9" spans="1:7" x14ac:dyDescent="0.2">
      <c r="A9" s="142" t="s">
        <v>24061</v>
      </c>
      <c r="B9" s="143" t="s">
        <v>24062</v>
      </c>
      <c r="C9" s="144"/>
      <c r="D9" s="145"/>
      <c r="E9" s="145"/>
      <c r="F9" s="145"/>
      <c r="G9" s="124">
        <v>2</v>
      </c>
    </row>
    <row r="10" spans="1:7" x14ac:dyDescent="0.2">
      <c r="A10" s="146" t="s">
        <v>24063</v>
      </c>
      <c r="B10" s="147" t="s">
        <v>24064</v>
      </c>
      <c r="C10" s="148"/>
      <c r="D10" s="149"/>
      <c r="E10" s="149"/>
      <c r="F10" s="149"/>
      <c r="G10" s="124">
        <v>5</v>
      </c>
    </row>
    <row r="11" spans="1:7" ht="45" x14ac:dyDescent="0.2">
      <c r="A11" s="146" t="s">
        <v>24065</v>
      </c>
      <c r="B11" s="147" t="s">
        <v>24066</v>
      </c>
      <c r="C11" s="148" t="s">
        <v>96</v>
      </c>
      <c r="D11" s="149"/>
      <c r="E11" s="149">
        <v>6797.2</v>
      </c>
      <c r="F11" s="149">
        <v>6797.2</v>
      </c>
      <c r="G11" s="124">
        <v>9</v>
      </c>
    </row>
    <row r="12" spans="1:7" ht="45" x14ac:dyDescent="0.2">
      <c r="A12" s="146" t="s">
        <v>24067</v>
      </c>
      <c r="B12" s="147" t="s">
        <v>24068</v>
      </c>
      <c r="C12" s="148" t="s">
        <v>96</v>
      </c>
      <c r="D12" s="149"/>
      <c r="E12" s="149">
        <v>9038.9500000000007</v>
      </c>
      <c r="F12" s="149">
        <v>9038.9500000000007</v>
      </c>
      <c r="G12" s="124">
        <v>9</v>
      </c>
    </row>
    <row r="13" spans="1:7" ht="45" x14ac:dyDescent="0.2">
      <c r="A13" s="146" t="s">
        <v>24069</v>
      </c>
      <c r="B13" s="147" t="s">
        <v>24070</v>
      </c>
      <c r="C13" s="148" t="s">
        <v>96</v>
      </c>
      <c r="D13" s="149"/>
      <c r="E13" s="149">
        <v>15440.54</v>
      </c>
      <c r="F13" s="149">
        <v>15440.54</v>
      </c>
      <c r="G13" s="124">
        <v>9</v>
      </c>
    </row>
    <row r="14" spans="1:7" ht="45" x14ac:dyDescent="0.2">
      <c r="A14" s="146" t="s">
        <v>24071</v>
      </c>
      <c r="B14" s="147" t="s">
        <v>24072</v>
      </c>
      <c r="C14" s="148" t="s">
        <v>96</v>
      </c>
      <c r="D14" s="149"/>
      <c r="E14" s="149">
        <v>21170.81</v>
      </c>
      <c r="F14" s="149">
        <v>21170.81</v>
      </c>
      <c r="G14" s="124">
        <v>9</v>
      </c>
    </row>
    <row r="15" spans="1:7" ht="45" x14ac:dyDescent="0.2">
      <c r="A15" s="146" t="s">
        <v>24073</v>
      </c>
      <c r="B15" s="147" t="s">
        <v>24074</v>
      </c>
      <c r="C15" s="148" t="s">
        <v>96</v>
      </c>
      <c r="D15" s="149"/>
      <c r="E15" s="149">
        <v>24671.3</v>
      </c>
      <c r="F15" s="149">
        <v>24671.3</v>
      </c>
      <c r="G15" s="124">
        <v>9</v>
      </c>
    </row>
    <row r="16" spans="1:7" x14ac:dyDescent="0.2">
      <c r="A16" s="146" t="s">
        <v>24075</v>
      </c>
      <c r="B16" s="147" t="s">
        <v>24076</v>
      </c>
      <c r="C16" s="148"/>
      <c r="D16" s="149"/>
      <c r="E16" s="149"/>
      <c r="F16" s="149"/>
      <c r="G16" s="124">
        <v>5</v>
      </c>
    </row>
    <row r="17" spans="1:7" ht="45" x14ac:dyDescent="0.2">
      <c r="A17" s="146" t="s">
        <v>24077</v>
      </c>
      <c r="B17" s="147" t="s">
        <v>24078</v>
      </c>
      <c r="C17" s="148" t="s">
        <v>96</v>
      </c>
      <c r="D17" s="149"/>
      <c r="E17" s="149">
        <v>8682.2000000000007</v>
      </c>
      <c r="F17" s="149">
        <v>8682.2000000000007</v>
      </c>
      <c r="G17" s="124">
        <v>9</v>
      </c>
    </row>
    <row r="18" spans="1:7" ht="60" x14ac:dyDescent="0.2">
      <c r="A18" s="146" t="s">
        <v>24079</v>
      </c>
      <c r="B18" s="147" t="s">
        <v>24080</v>
      </c>
      <c r="C18" s="148" t="s">
        <v>96</v>
      </c>
      <c r="D18" s="149"/>
      <c r="E18" s="149">
        <v>14706.14</v>
      </c>
      <c r="F18" s="149">
        <v>14706.14</v>
      </c>
      <c r="G18" s="124">
        <v>9</v>
      </c>
    </row>
    <row r="19" spans="1:7" ht="45" x14ac:dyDescent="0.2">
      <c r="A19" s="146" t="s">
        <v>24081</v>
      </c>
      <c r="B19" s="147" t="s">
        <v>24082</v>
      </c>
      <c r="C19" s="148" t="s">
        <v>96</v>
      </c>
      <c r="D19" s="149"/>
      <c r="E19" s="149">
        <v>19900</v>
      </c>
      <c r="F19" s="149">
        <v>19900</v>
      </c>
      <c r="G19" s="124">
        <v>9</v>
      </c>
    </row>
    <row r="20" spans="1:7" ht="45" x14ac:dyDescent="0.2">
      <c r="A20" s="146" t="s">
        <v>24083</v>
      </c>
      <c r="B20" s="147" t="s">
        <v>24084</v>
      </c>
      <c r="C20" s="148" t="s">
        <v>96</v>
      </c>
      <c r="D20" s="149"/>
      <c r="E20" s="149">
        <v>26469.200000000001</v>
      </c>
      <c r="F20" s="149">
        <v>26469.200000000001</v>
      </c>
      <c r="G20" s="124">
        <v>9</v>
      </c>
    </row>
    <row r="21" spans="1:7" x14ac:dyDescent="0.2">
      <c r="A21" s="146" t="s">
        <v>24085</v>
      </c>
      <c r="B21" s="147" t="s">
        <v>24086</v>
      </c>
      <c r="C21" s="148"/>
      <c r="D21" s="149"/>
      <c r="E21" s="149"/>
      <c r="F21" s="149"/>
      <c r="G21" s="124">
        <v>5</v>
      </c>
    </row>
    <row r="22" spans="1:7" x14ac:dyDescent="0.2">
      <c r="A22" s="146" t="s">
        <v>24087</v>
      </c>
      <c r="B22" s="147" t="s">
        <v>24088</v>
      </c>
      <c r="C22" s="148" t="s">
        <v>96</v>
      </c>
      <c r="D22" s="149"/>
      <c r="E22" s="149">
        <v>3419.6</v>
      </c>
      <c r="F22" s="149">
        <v>3419.6</v>
      </c>
      <c r="G22" s="124">
        <v>9</v>
      </c>
    </row>
    <row r="23" spans="1:7" x14ac:dyDescent="0.2">
      <c r="A23" s="146" t="s">
        <v>24089</v>
      </c>
      <c r="B23" s="147" t="s">
        <v>24090</v>
      </c>
      <c r="C23" s="148" t="s">
        <v>96</v>
      </c>
      <c r="D23" s="149"/>
      <c r="E23" s="149">
        <v>4622.97</v>
      </c>
      <c r="F23" s="149">
        <v>4622.97</v>
      </c>
      <c r="G23" s="124">
        <v>9</v>
      </c>
    </row>
    <row r="24" spans="1:7" x14ac:dyDescent="0.2">
      <c r="A24" s="146" t="s">
        <v>24091</v>
      </c>
      <c r="B24" s="147" t="s">
        <v>24092</v>
      </c>
      <c r="C24" s="148" t="s">
        <v>96</v>
      </c>
      <c r="D24" s="149"/>
      <c r="E24" s="149">
        <v>2507.91</v>
      </c>
      <c r="F24" s="149">
        <v>2507.91</v>
      </c>
      <c r="G24" s="124">
        <v>9</v>
      </c>
    </row>
    <row r="25" spans="1:7" x14ac:dyDescent="0.2">
      <c r="A25" s="146" t="s">
        <v>24093</v>
      </c>
      <c r="B25" s="147" t="s">
        <v>24094</v>
      </c>
      <c r="C25" s="148" t="s">
        <v>96</v>
      </c>
      <c r="D25" s="149"/>
      <c r="E25" s="149">
        <v>3431.33</v>
      </c>
      <c r="F25" s="149">
        <v>3431.33</v>
      </c>
      <c r="G25" s="124">
        <v>9</v>
      </c>
    </row>
    <row r="26" spans="1:7" x14ac:dyDescent="0.2">
      <c r="A26" s="146" t="s">
        <v>24095</v>
      </c>
      <c r="B26" s="147" t="s">
        <v>24096</v>
      </c>
      <c r="C26" s="148" t="s">
        <v>96</v>
      </c>
      <c r="D26" s="149"/>
      <c r="E26" s="149">
        <v>1076.6600000000001</v>
      </c>
      <c r="F26" s="149">
        <v>1076.6600000000001</v>
      </c>
      <c r="G26" s="124">
        <v>9</v>
      </c>
    </row>
    <row r="27" spans="1:7" x14ac:dyDescent="0.2">
      <c r="A27" s="146" t="s">
        <v>24097</v>
      </c>
      <c r="B27" s="147" t="s">
        <v>24098</v>
      </c>
      <c r="C27" s="148" t="s">
        <v>96</v>
      </c>
      <c r="D27" s="149"/>
      <c r="E27" s="149">
        <v>1433.17</v>
      </c>
      <c r="F27" s="149">
        <v>1433.17</v>
      </c>
      <c r="G27" s="124">
        <v>9</v>
      </c>
    </row>
    <row r="28" spans="1:7" x14ac:dyDescent="0.2">
      <c r="A28" s="146" t="s">
        <v>24099</v>
      </c>
      <c r="B28" s="147" t="s">
        <v>24100</v>
      </c>
      <c r="C28" s="148" t="s">
        <v>96</v>
      </c>
      <c r="D28" s="149"/>
      <c r="E28" s="149">
        <v>1195.58</v>
      </c>
      <c r="F28" s="149">
        <v>1195.58</v>
      </c>
      <c r="G28" s="124">
        <v>9</v>
      </c>
    </row>
    <row r="29" spans="1:7" x14ac:dyDescent="0.2">
      <c r="A29" s="146" t="s">
        <v>24101</v>
      </c>
      <c r="B29" s="147" t="s">
        <v>24102</v>
      </c>
      <c r="C29" s="148" t="s">
        <v>96</v>
      </c>
      <c r="D29" s="149"/>
      <c r="E29" s="149">
        <v>1657.76</v>
      </c>
      <c r="F29" s="149">
        <v>1657.76</v>
      </c>
      <c r="G29" s="124">
        <v>9</v>
      </c>
    </row>
    <row r="30" spans="1:7" x14ac:dyDescent="0.2">
      <c r="A30" s="146" t="s">
        <v>24103</v>
      </c>
      <c r="B30" s="147" t="s">
        <v>24104</v>
      </c>
      <c r="C30" s="148" t="s">
        <v>96</v>
      </c>
      <c r="D30" s="149"/>
      <c r="E30" s="149">
        <v>2301.27</v>
      </c>
      <c r="F30" s="149">
        <v>2301.27</v>
      </c>
      <c r="G30" s="124">
        <v>9</v>
      </c>
    </row>
    <row r="31" spans="1:7" x14ac:dyDescent="0.2">
      <c r="A31" s="146" t="s">
        <v>24105</v>
      </c>
      <c r="B31" s="147" t="s">
        <v>24106</v>
      </c>
      <c r="C31" s="148" t="s">
        <v>96</v>
      </c>
      <c r="D31" s="149"/>
      <c r="E31" s="149">
        <v>3136.88</v>
      </c>
      <c r="F31" s="149">
        <v>3136.88</v>
      </c>
      <c r="G31" s="124">
        <v>9</v>
      </c>
    </row>
    <row r="32" spans="1:7" x14ac:dyDescent="0.2">
      <c r="A32" s="146" t="s">
        <v>24107</v>
      </c>
      <c r="B32" s="147" t="s">
        <v>24108</v>
      </c>
      <c r="C32" s="148" t="s">
        <v>96</v>
      </c>
      <c r="D32" s="149"/>
      <c r="E32" s="149">
        <v>1986.79</v>
      </c>
      <c r="F32" s="149">
        <v>1986.79</v>
      </c>
      <c r="G32" s="124">
        <v>9</v>
      </c>
    </row>
    <row r="33" spans="1:7" x14ac:dyDescent="0.2">
      <c r="A33" s="146" t="s">
        <v>24109</v>
      </c>
      <c r="B33" s="147" t="s">
        <v>24110</v>
      </c>
      <c r="C33" s="148" t="s">
        <v>96</v>
      </c>
      <c r="D33" s="149"/>
      <c r="E33" s="149">
        <v>2568.0100000000002</v>
      </c>
      <c r="F33" s="149">
        <v>2568.0100000000002</v>
      </c>
      <c r="G33" s="124">
        <v>9</v>
      </c>
    </row>
    <row r="34" spans="1:7" x14ac:dyDescent="0.2">
      <c r="A34" s="146" t="s">
        <v>24111</v>
      </c>
      <c r="B34" s="147" t="s">
        <v>24112</v>
      </c>
      <c r="C34" s="148"/>
      <c r="D34" s="149"/>
      <c r="E34" s="149"/>
      <c r="F34" s="149"/>
      <c r="G34" s="124">
        <v>5</v>
      </c>
    </row>
    <row r="35" spans="1:7" ht="30" x14ac:dyDescent="0.2">
      <c r="A35" s="146" t="s">
        <v>24113</v>
      </c>
      <c r="B35" s="147" t="s">
        <v>24114</v>
      </c>
      <c r="C35" s="148" t="s">
        <v>24115</v>
      </c>
      <c r="D35" s="149">
        <v>1192.8</v>
      </c>
      <c r="E35" s="149"/>
      <c r="F35" s="149">
        <v>1192.8</v>
      </c>
      <c r="G35" s="124">
        <v>9</v>
      </c>
    </row>
    <row r="36" spans="1:7" ht="30" x14ac:dyDescent="0.2">
      <c r="A36" s="146" t="s">
        <v>24116</v>
      </c>
      <c r="B36" s="147" t="s">
        <v>24117</v>
      </c>
      <c r="C36" s="148" t="s">
        <v>19</v>
      </c>
      <c r="D36" s="149">
        <v>0.05</v>
      </c>
      <c r="E36" s="149">
        <v>0.16</v>
      </c>
      <c r="F36" s="149">
        <v>0.21</v>
      </c>
      <c r="G36" s="124">
        <v>9</v>
      </c>
    </row>
    <row r="37" spans="1:7" ht="45" x14ac:dyDescent="0.2">
      <c r="A37" s="146" t="s">
        <v>24118</v>
      </c>
      <c r="B37" s="147" t="s">
        <v>24119</v>
      </c>
      <c r="C37" s="148" t="s">
        <v>19</v>
      </c>
      <c r="D37" s="149">
        <v>0.42</v>
      </c>
      <c r="E37" s="149">
        <v>0.56000000000000005</v>
      </c>
      <c r="F37" s="149">
        <v>0.98</v>
      </c>
      <c r="G37" s="124">
        <v>9</v>
      </c>
    </row>
    <row r="38" spans="1:7" ht="45" x14ac:dyDescent="0.2">
      <c r="A38" s="146" t="s">
        <v>24120</v>
      </c>
      <c r="B38" s="147" t="s">
        <v>24121</v>
      </c>
      <c r="C38" s="148" t="s">
        <v>19</v>
      </c>
      <c r="D38" s="149">
        <v>0.33</v>
      </c>
      <c r="E38" s="149">
        <v>0.42</v>
      </c>
      <c r="F38" s="149">
        <v>0.75</v>
      </c>
      <c r="G38" s="124">
        <v>9</v>
      </c>
    </row>
    <row r="39" spans="1:7" ht="45" x14ac:dyDescent="0.2">
      <c r="A39" s="146" t="s">
        <v>24122</v>
      </c>
      <c r="B39" s="147" t="s">
        <v>24123</v>
      </c>
      <c r="C39" s="148" t="s">
        <v>19</v>
      </c>
      <c r="D39" s="149">
        <v>0.27</v>
      </c>
      <c r="E39" s="149">
        <v>0.35</v>
      </c>
      <c r="F39" s="149">
        <v>0.62</v>
      </c>
      <c r="G39" s="124">
        <v>9</v>
      </c>
    </row>
    <row r="40" spans="1:7" ht="30" x14ac:dyDescent="0.2">
      <c r="A40" s="146" t="s">
        <v>24124</v>
      </c>
      <c r="B40" s="147" t="s">
        <v>24125</v>
      </c>
      <c r="C40" s="148" t="s">
        <v>19</v>
      </c>
      <c r="D40" s="149">
        <v>0.36</v>
      </c>
      <c r="E40" s="149">
        <v>0.48</v>
      </c>
      <c r="F40" s="149">
        <v>0.84</v>
      </c>
      <c r="G40" s="124">
        <v>9</v>
      </c>
    </row>
    <row r="41" spans="1:7" ht="30" x14ac:dyDescent="0.2">
      <c r="A41" s="146" t="s">
        <v>24126</v>
      </c>
      <c r="B41" s="147" t="s">
        <v>24127</v>
      </c>
      <c r="C41" s="148" t="s">
        <v>19</v>
      </c>
      <c r="D41" s="149">
        <v>0.17</v>
      </c>
      <c r="E41" s="149">
        <v>0.54</v>
      </c>
      <c r="F41" s="149">
        <v>0.71</v>
      </c>
      <c r="G41" s="124">
        <v>9</v>
      </c>
    </row>
    <row r="42" spans="1:7" ht="30" x14ac:dyDescent="0.2">
      <c r="A42" s="146" t="s">
        <v>24128</v>
      </c>
      <c r="B42" s="147" t="s">
        <v>24129</v>
      </c>
      <c r="C42" s="148" t="s">
        <v>19</v>
      </c>
      <c r="D42" s="149">
        <v>0.23</v>
      </c>
      <c r="E42" s="149">
        <v>0.31</v>
      </c>
      <c r="F42" s="149">
        <v>0.54</v>
      </c>
      <c r="G42" s="124">
        <v>9</v>
      </c>
    </row>
    <row r="43" spans="1:7" ht="30" x14ac:dyDescent="0.2">
      <c r="A43" s="146" t="s">
        <v>24130</v>
      </c>
      <c r="B43" s="147" t="s">
        <v>24131</v>
      </c>
      <c r="C43" s="148" t="s">
        <v>19</v>
      </c>
      <c r="D43" s="149">
        <v>0.32</v>
      </c>
      <c r="E43" s="149">
        <v>0.42</v>
      </c>
      <c r="F43" s="149">
        <v>0.74</v>
      </c>
      <c r="G43" s="124">
        <v>9</v>
      </c>
    </row>
    <row r="44" spans="1:7" ht="30" x14ac:dyDescent="0.2">
      <c r="A44" s="146" t="s">
        <v>24132</v>
      </c>
      <c r="B44" s="147" t="s">
        <v>24133</v>
      </c>
      <c r="C44" s="148" t="s">
        <v>19</v>
      </c>
      <c r="D44" s="149">
        <v>0.28000000000000003</v>
      </c>
      <c r="E44" s="149">
        <v>0.37</v>
      </c>
      <c r="F44" s="149">
        <v>0.65</v>
      </c>
      <c r="G44" s="124">
        <v>9</v>
      </c>
    </row>
    <row r="45" spans="1:7" ht="30" x14ac:dyDescent="0.2">
      <c r="A45" s="146" t="s">
        <v>24134</v>
      </c>
      <c r="B45" s="147" t="s">
        <v>24135</v>
      </c>
      <c r="C45" s="148" t="s">
        <v>19</v>
      </c>
      <c r="D45" s="149">
        <v>0.27</v>
      </c>
      <c r="E45" s="149">
        <v>0.36</v>
      </c>
      <c r="F45" s="149">
        <v>0.63</v>
      </c>
      <c r="G45" s="124">
        <v>9</v>
      </c>
    </row>
    <row r="46" spans="1:7" ht="45" x14ac:dyDescent="0.2">
      <c r="A46" s="146" t="s">
        <v>24136</v>
      </c>
      <c r="B46" s="147" t="s">
        <v>24137</v>
      </c>
      <c r="C46" s="148" t="s">
        <v>19</v>
      </c>
      <c r="D46" s="149">
        <v>0.44</v>
      </c>
      <c r="E46" s="149">
        <v>0.59</v>
      </c>
      <c r="F46" s="149">
        <v>1.03</v>
      </c>
      <c r="G46" s="124">
        <v>9</v>
      </c>
    </row>
    <row r="47" spans="1:7" ht="45" x14ac:dyDescent="0.2">
      <c r="A47" s="146" t="s">
        <v>24138</v>
      </c>
      <c r="B47" s="147" t="s">
        <v>24139</v>
      </c>
      <c r="C47" s="148" t="s">
        <v>19</v>
      </c>
      <c r="D47" s="149">
        <v>0.35</v>
      </c>
      <c r="E47" s="149">
        <v>0.47</v>
      </c>
      <c r="F47" s="149">
        <v>0.82</v>
      </c>
      <c r="G47" s="124">
        <v>9</v>
      </c>
    </row>
    <row r="48" spans="1:7" ht="45" x14ac:dyDescent="0.2">
      <c r="A48" s="146" t="s">
        <v>24140</v>
      </c>
      <c r="B48" s="147" t="s">
        <v>24141</v>
      </c>
      <c r="C48" s="148" t="s">
        <v>19</v>
      </c>
      <c r="D48" s="149">
        <v>0.28000000000000003</v>
      </c>
      <c r="E48" s="149">
        <v>0.37</v>
      </c>
      <c r="F48" s="149">
        <v>0.65</v>
      </c>
      <c r="G48" s="124">
        <v>9</v>
      </c>
    </row>
    <row r="49" spans="1:7" ht="30" x14ac:dyDescent="0.2">
      <c r="A49" s="146" t="s">
        <v>24142</v>
      </c>
      <c r="B49" s="147" t="s">
        <v>24143</v>
      </c>
      <c r="C49" s="148" t="s">
        <v>19</v>
      </c>
      <c r="D49" s="149">
        <v>0.37</v>
      </c>
      <c r="E49" s="149">
        <v>0.51</v>
      </c>
      <c r="F49" s="149">
        <v>0.88</v>
      </c>
      <c r="G49" s="124">
        <v>9</v>
      </c>
    </row>
    <row r="50" spans="1:7" ht="30" x14ac:dyDescent="0.2">
      <c r="A50" s="146" t="s">
        <v>24144</v>
      </c>
      <c r="B50" s="147" t="s">
        <v>24145</v>
      </c>
      <c r="C50" s="148" t="s">
        <v>19</v>
      </c>
      <c r="D50" s="149">
        <v>0.31</v>
      </c>
      <c r="E50" s="149">
        <v>0.42</v>
      </c>
      <c r="F50" s="149">
        <v>0.73</v>
      </c>
      <c r="G50" s="124">
        <v>9</v>
      </c>
    </row>
    <row r="51" spans="1:7" ht="30" x14ac:dyDescent="0.2">
      <c r="A51" s="146" t="s">
        <v>24146</v>
      </c>
      <c r="B51" s="147" t="s">
        <v>24147</v>
      </c>
      <c r="C51" s="148" t="s">
        <v>19</v>
      </c>
      <c r="D51" s="149">
        <v>0.26</v>
      </c>
      <c r="E51" s="149">
        <v>0.35</v>
      </c>
      <c r="F51" s="149">
        <v>0.61</v>
      </c>
      <c r="G51" s="124">
        <v>9</v>
      </c>
    </row>
    <row r="52" spans="1:7" ht="30" x14ac:dyDescent="0.2">
      <c r="A52" s="146" t="s">
        <v>24148</v>
      </c>
      <c r="B52" s="147" t="s">
        <v>24149</v>
      </c>
      <c r="C52" s="148" t="s">
        <v>19</v>
      </c>
      <c r="D52" s="149">
        <v>0.43</v>
      </c>
      <c r="E52" s="149">
        <v>0.57999999999999996</v>
      </c>
      <c r="F52" s="149">
        <v>1.01</v>
      </c>
      <c r="G52" s="124">
        <v>9</v>
      </c>
    </row>
    <row r="53" spans="1:7" ht="30" x14ac:dyDescent="0.2">
      <c r="A53" s="146" t="s">
        <v>24150</v>
      </c>
      <c r="B53" s="147" t="s">
        <v>24151</v>
      </c>
      <c r="C53" s="148" t="s">
        <v>19</v>
      </c>
      <c r="D53" s="149">
        <v>0.28999999999999998</v>
      </c>
      <c r="E53" s="149">
        <v>0.38</v>
      </c>
      <c r="F53" s="149">
        <v>0.67</v>
      </c>
      <c r="G53" s="124">
        <v>9</v>
      </c>
    </row>
    <row r="54" spans="1:7" ht="30" x14ac:dyDescent="0.2">
      <c r="A54" s="146" t="s">
        <v>24152</v>
      </c>
      <c r="B54" s="147" t="s">
        <v>24153</v>
      </c>
      <c r="C54" s="148" t="s">
        <v>19</v>
      </c>
      <c r="D54" s="149">
        <v>0.17</v>
      </c>
      <c r="E54" s="149">
        <v>0.4</v>
      </c>
      <c r="F54" s="149">
        <v>0.56999999999999995</v>
      </c>
      <c r="G54" s="124">
        <v>9</v>
      </c>
    </row>
    <row r="55" spans="1:7" ht="30" x14ac:dyDescent="0.2">
      <c r="A55" s="146" t="s">
        <v>24154</v>
      </c>
      <c r="B55" s="147" t="s">
        <v>24155</v>
      </c>
      <c r="C55" s="148" t="s">
        <v>19</v>
      </c>
      <c r="D55" s="149">
        <v>0.18</v>
      </c>
      <c r="E55" s="149">
        <v>0.24</v>
      </c>
      <c r="F55" s="149">
        <v>0.42</v>
      </c>
      <c r="G55" s="124">
        <v>9</v>
      </c>
    </row>
    <row r="56" spans="1:7" ht="30" x14ac:dyDescent="0.2">
      <c r="A56" s="146" t="s">
        <v>24156</v>
      </c>
      <c r="B56" s="147" t="s">
        <v>24157</v>
      </c>
      <c r="C56" s="148" t="s">
        <v>19</v>
      </c>
      <c r="D56" s="149">
        <v>0.14000000000000001</v>
      </c>
      <c r="E56" s="149">
        <v>0.18</v>
      </c>
      <c r="F56" s="149">
        <v>0.32</v>
      </c>
      <c r="G56" s="124">
        <v>9</v>
      </c>
    </row>
    <row r="57" spans="1:7" ht="30" x14ac:dyDescent="0.2">
      <c r="A57" s="146" t="s">
        <v>24158</v>
      </c>
      <c r="B57" s="147" t="s">
        <v>24159</v>
      </c>
      <c r="C57" s="148" t="s">
        <v>19</v>
      </c>
      <c r="D57" s="149">
        <v>0.1</v>
      </c>
      <c r="E57" s="149">
        <v>0.14000000000000001</v>
      </c>
      <c r="F57" s="149">
        <v>0.24</v>
      </c>
      <c r="G57" s="124">
        <v>9</v>
      </c>
    </row>
    <row r="58" spans="1:7" ht="30" x14ac:dyDescent="0.2">
      <c r="A58" s="146" t="s">
        <v>24160</v>
      </c>
      <c r="B58" s="147" t="s">
        <v>24161</v>
      </c>
      <c r="C58" s="148" t="s">
        <v>19</v>
      </c>
      <c r="D58" s="149">
        <v>0.09</v>
      </c>
      <c r="E58" s="149">
        <v>0.12</v>
      </c>
      <c r="F58" s="149">
        <v>0.21</v>
      </c>
      <c r="G58" s="124">
        <v>9</v>
      </c>
    </row>
    <row r="59" spans="1:7" ht="30" x14ac:dyDescent="0.2">
      <c r="A59" s="146" t="s">
        <v>24162</v>
      </c>
      <c r="B59" s="147" t="s">
        <v>24163</v>
      </c>
      <c r="C59" s="148" t="s">
        <v>23928</v>
      </c>
      <c r="D59" s="149">
        <v>658.87</v>
      </c>
      <c r="E59" s="149">
        <v>710.25</v>
      </c>
      <c r="F59" s="149">
        <v>1369.12</v>
      </c>
      <c r="G59" s="124">
        <v>9</v>
      </c>
    </row>
    <row r="60" spans="1:7" ht="30" x14ac:dyDescent="0.2">
      <c r="A60" s="146" t="s">
        <v>24164</v>
      </c>
      <c r="B60" s="147" t="s">
        <v>24165</v>
      </c>
      <c r="C60" s="148" t="s">
        <v>96</v>
      </c>
      <c r="D60" s="149">
        <v>778.81</v>
      </c>
      <c r="E60" s="149">
        <v>485.33</v>
      </c>
      <c r="F60" s="149">
        <v>1264.1400000000001</v>
      </c>
      <c r="G60" s="124">
        <v>9</v>
      </c>
    </row>
    <row r="61" spans="1:7" x14ac:dyDescent="0.2">
      <c r="A61" s="146" t="s">
        <v>24166</v>
      </c>
      <c r="B61" s="147" t="s">
        <v>24167</v>
      </c>
      <c r="C61" s="148"/>
      <c r="D61" s="149"/>
      <c r="E61" s="149"/>
      <c r="F61" s="149"/>
      <c r="G61" s="124">
        <v>5</v>
      </c>
    </row>
    <row r="62" spans="1:7" ht="30" x14ac:dyDescent="0.2">
      <c r="A62" s="146" t="s">
        <v>24168</v>
      </c>
      <c r="B62" s="147" t="s">
        <v>24169</v>
      </c>
      <c r="C62" s="148" t="s">
        <v>24115</v>
      </c>
      <c r="D62" s="149">
        <v>1266.23</v>
      </c>
      <c r="E62" s="149"/>
      <c r="F62" s="149">
        <v>1266.23</v>
      </c>
      <c r="G62" s="124">
        <v>9</v>
      </c>
    </row>
    <row r="63" spans="1:7" ht="30" x14ac:dyDescent="0.2">
      <c r="A63" s="146" t="s">
        <v>24170</v>
      </c>
      <c r="B63" s="147" t="s">
        <v>24171</v>
      </c>
      <c r="C63" s="148" t="s">
        <v>24115</v>
      </c>
      <c r="D63" s="149">
        <v>6435.57</v>
      </c>
      <c r="E63" s="149"/>
      <c r="F63" s="149">
        <v>6435.57</v>
      </c>
      <c r="G63" s="124">
        <v>9</v>
      </c>
    </row>
    <row r="64" spans="1:7" x14ac:dyDescent="0.2">
      <c r="A64" s="146" t="s">
        <v>24172</v>
      </c>
      <c r="B64" s="147" t="s">
        <v>24173</v>
      </c>
      <c r="C64" s="148" t="s">
        <v>9</v>
      </c>
      <c r="D64" s="149">
        <v>96.77</v>
      </c>
      <c r="E64" s="149"/>
      <c r="F64" s="149">
        <v>96.77</v>
      </c>
      <c r="G64" s="124">
        <v>9</v>
      </c>
    </row>
    <row r="65" spans="1:7" x14ac:dyDescent="0.2">
      <c r="A65" s="146" t="s">
        <v>24174</v>
      </c>
      <c r="B65" s="147" t="s">
        <v>24175</v>
      </c>
      <c r="C65" s="148" t="s">
        <v>9</v>
      </c>
      <c r="D65" s="149">
        <v>89.86</v>
      </c>
      <c r="E65" s="149"/>
      <c r="F65" s="149">
        <v>89.86</v>
      </c>
      <c r="G65" s="124">
        <v>9</v>
      </c>
    </row>
    <row r="66" spans="1:7" x14ac:dyDescent="0.2">
      <c r="A66" s="146" t="s">
        <v>24176</v>
      </c>
      <c r="B66" s="147" t="s">
        <v>24177</v>
      </c>
      <c r="C66" s="148" t="s">
        <v>9</v>
      </c>
      <c r="D66" s="149">
        <v>388.28</v>
      </c>
      <c r="E66" s="149"/>
      <c r="F66" s="149">
        <v>388.28</v>
      </c>
      <c r="G66" s="124">
        <v>9</v>
      </c>
    </row>
    <row r="67" spans="1:7" x14ac:dyDescent="0.2">
      <c r="A67" s="146" t="s">
        <v>24178</v>
      </c>
      <c r="B67" s="147" t="s">
        <v>24179</v>
      </c>
      <c r="C67" s="148" t="s">
        <v>9</v>
      </c>
      <c r="D67" s="149">
        <v>622.25</v>
      </c>
      <c r="E67" s="149"/>
      <c r="F67" s="149">
        <v>622.25</v>
      </c>
      <c r="G67" s="124">
        <v>9</v>
      </c>
    </row>
    <row r="68" spans="1:7" ht="30" x14ac:dyDescent="0.2">
      <c r="A68" s="146" t="s">
        <v>24180</v>
      </c>
      <c r="B68" s="147" t="s">
        <v>24181</v>
      </c>
      <c r="C68" s="148" t="s">
        <v>9</v>
      </c>
      <c r="D68" s="149">
        <v>94.6</v>
      </c>
      <c r="E68" s="149"/>
      <c r="F68" s="149">
        <v>94.6</v>
      </c>
      <c r="G68" s="124">
        <v>9</v>
      </c>
    </row>
    <row r="69" spans="1:7" x14ac:dyDescent="0.2">
      <c r="A69" s="146" t="s">
        <v>24182</v>
      </c>
      <c r="B69" s="147" t="s">
        <v>24183</v>
      </c>
      <c r="C69" s="148"/>
      <c r="D69" s="149"/>
      <c r="E69" s="149"/>
      <c r="F69" s="149"/>
      <c r="G69" s="124">
        <v>5</v>
      </c>
    </row>
    <row r="70" spans="1:7" ht="30" x14ac:dyDescent="0.2">
      <c r="A70" s="146" t="s">
        <v>24184</v>
      </c>
      <c r="B70" s="147" t="s">
        <v>24185</v>
      </c>
      <c r="C70" s="148" t="s">
        <v>24115</v>
      </c>
      <c r="D70" s="149">
        <v>374.77</v>
      </c>
      <c r="E70" s="149"/>
      <c r="F70" s="149">
        <v>374.77</v>
      </c>
      <c r="G70" s="124">
        <v>9</v>
      </c>
    </row>
    <row r="71" spans="1:7" x14ac:dyDescent="0.2">
      <c r="A71" s="146" t="s">
        <v>24186</v>
      </c>
      <c r="B71" s="147" t="s">
        <v>24187</v>
      </c>
      <c r="C71" s="148" t="s">
        <v>19</v>
      </c>
      <c r="D71" s="149">
        <v>2.59</v>
      </c>
      <c r="E71" s="149">
        <v>6.43</v>
      </c>
      <c r="F71" s="149">
        <v>9.02</v>
      </c>
      <c r="G71" s="124">
        <v>9</v>
      </c>
    </row>
    <row r="72" spans="1:7" x14ac:dyDescent="0.2">
      <c r="A72" s="146" t="s">
        <v>24188</v>
      </c>
      <c r="B72" s="147" t="s">
        <v>24189</v>
      </c>
      <c r="C72" s="148" t="s">
        <v>19</v>
      </c>
      <c r="D72" s="149">
        <v>102.72</v>
      </c>
      <c r="E72" s="149">
        <v>47.52</v>
      </c>
      <c r="F72" s="149">
        <v>150.24</v>
      </c>
      <c r="G72" s="124">
        <v>9</v>
      </c>
    </row>
    <row r="73" spans="1:7" ht="30" x14ac:dyDescent="0.2">
      <c r="A73" s="146" t="s">
        <v>24190</v>
      </c>
      <c r="B73" s="147" t="s">
        <v>24191</v>
      </c>
      <c r="C73" s="148" t="s">
        <v>19</v>
      </c>
      <c r="D73" s="149">
        <v>24.99</v>
      </c>
      <c r="E73" s="149">
        <v>45.3</v>
      </c>
      <c r="F73" s="149">
        <v>70.290000000000006</v>
      </c>
      <c r="G73" s="124">
        <v>9</v>
      </c>
    </row>
    <row r="74" spans="1:7" x14ac:dyDescent="0.2">
      <c r="A74" s="146" t="s">
        <v>24192</v>
      </c>
      <c r="B74" s="147" t="s">
        <v>24193</v>
      </c>
      <c r="C74" s="148" t="s">
        <v>19</v>
      </c>
      <c r="D74" s="149"/>
      <c r="E74" s="149">
        <v>32.15</v>
      </c>
      <c r="F74" s="149">
        <v>32.15</v>
      </c>
      <c r="G74" s="124">
        <v>9</v>
      </c>
    </row>
    <row r="75" spans="1:7" x14ac:dyDescent="0.2">
      <c r="A75" s="146" t="s">
        <v>24194</v>
      </c>
      <c r="B75" s="147" t="s">
        <v>24195</v>
      </c>
      <c r="C75" s="148" t="s">
        <v>9</v>
      </c>
      <c r="D75" s="149">
        <v>1.06</v>
      </c>
      <c r="E75" s="149">
        <v>4.75</v>
      </c>
      <c r="F75" s="149">
        <v>5.81</v>
      </c>
      <c r="G75" s="124">
        <v>9</v>
      </c>
    </row>
    <row r="76" spans="1:7" ht="30" x14ac:dyDescent="0.2">
      <c r="A76" s="146" t="s">
        <v>24196</v>
      </c>
      <c r="B76" s="147" t="s">
        <v>24197</v>
      </c>
      <c r="C76" s="148" t="s">
        <v>15</v>
      </c>
      <c r="D76" s="149"/>
      <c r="E76" s="149">
        <v>485.18</v>
      </c>
      <c r="F76" s="149">
        <v>485.18</v>
      </c>
      <c r="G76" s="124">
        <v>9</v>
      </c>
    </row>
    <row r="77" spans="1:7" x14ac:dyDescent="0.2">
      <c r="A77" s="146" t="s">
        <v>24198</v>
      </c>
      <c r="B77" s="147" t="s">
        <v>24199</v>
      </c>
      <c r="C77" s="148" t="s">
        <v>9</v>
      </c>
      <c r="D77" s="149">
        <v>231.98</v>
      </c>
      <c r="E77" s="149"/>
      <c r="F77" s="149">
        <v>231.98</v>
      </c>
      <c r="G77" s="124">
        <v>9</v>
      </c>
    </row>
    <row r="78" spans="1:7" x14ac:dyDescent="0.2">
      <c r="A78" s="146" t="s">
        <v>24200</v>
      </c>
      <c r="B78" s="147" t="s">
        <v>24201</v>
      </c>
      <c r="C78" s="148" t="s">
        <v>9</v>
      </c>
      <c r="D78" s="149">
        <v>273.55</v>
      </c>
      <c r="E78" s="149"/>
      <c r="F78" s="149">
        <v>273.55</v>
      </c>
      <c r="G78" s="124">
        <v>9</v>
      </c>
    </row>
    <row r="79" spans="1:7" x14ac:dyDescent="0.2">
      <c r="A79" s="146" t="s">
        <v>24202</v>
      </c>
      <c r="B79" s="147" t="s">
        <v>24203</v>
      </c>
      <c r="C79" s="148" t="s">
        <v>9</v>
      </c>
      <c r="D79" s="149">
        <v>340.07</v>
      </c>
      <c r="E79" s="149"/>
      <c r="F79" s="149">
        <v>340.07</v>
      </c>
      <c r="G79" s="124">
        <v>9</v>
      </c>
    </row>
    <row r="80" spans="1:7" x14ac:dyDescent="0.2">
      <c r="A80" s="146" t="s">
        <v>24204</v>
      </c>
      <c r="B80" s="147" t="s">
        <v>24205</v>
      </c>
      <c r="C80" s="148" t="s">
        <v>9</v>
      </c>
      <c r="D80" s="149">
        <v>347.99</v>
      </c>
      <c r="E80" s="149"/>
      <c r="F80" s="149">
        <v>347.99</v>
      </c>
      <c r="G80" s="124">
        <v>9</v>
      </c>
    </row>
    <row r="81" spans="1:7" ht="30" x14ac:dyDescent="0.2">
      <c r="A81" s="146" t="s">
        <v>24206</v>
      </c>
      <c r="B81" s="147" t="s">
        <v>24207</v>
      </c>
      <c r="C81" s="148" t="s">
        <v>24115</v>
      </c>
      <c r="D81" s="149">
        <v>258.85000000000002</v>
      </c>
      <c r="E81" s="149"/>
      <c r="F81" s="149">
        <v>258.85000000000002</v>
      </c>
      <c r="G81" s="124">
        <v>9</v>
      </c>
    </row>
    <row r="82" spans="1:7" ht="30" x14ac:dyDescent="0.2">
      <c r="A82" s="146" t="s">
        <v>24208</v>
      </c>
      <c r="B82" s="147" t="s">
        <v>24209</v>
      </c>
      <c r="C82" s="148" t="s">
        <v>96</v>
      </c>
      <c r="D82" s="149">
        <v>12.95</v>
      </c>
      <c r="E82" s="149"/>
      <c r="F82" s="149">
        <v>12.95</v>
      </c>
      <c r="G82" s="124">
        <v>9</v>
      </c>
    </row>
    <row r="83" spans="1:7" ht="30" x14ac:dyDescent="0.2">
      <c r="A83" s="146" t="s">
        <v>24210</v>
      </c>
      <c r="B83" s="147" t="s">
        <v>24211</v>
      </c>
      <c r="C83" s="148" t="s">
        <v>96</v>
      </c>
      <c r="D83" s="149">
        <v>14.17</v>
      </c>
      <c r="E83" s="149"/>
      <c r="F83" s="149">
        <v>14.17</v>
      </c>
      <c r="G83" s="124">
        <v>9</v>
      </c>
    </row>
    <row r="84" spans="1:7" ht="30" x14ac:dyDescent="0.2">
      <c r="A84" s="146" t="s">
        <v>24212</v>
      </c>
      <c r="B84" s="147" t="s">
        <v>24213</v>
      </c>
      <c r="C84" s="148" t="s">
        <v>96</v>
      </c>
      <c r="D84" s="149">
        <v>15.9</v>
      </c>
      <c r="E84" s="149"/>
      <c r="F84" s="149">
        <v>15.9</v>
      </c>
      <c r="G84" s="124">
        <v>9</v>
      </c>
    </row>
    <row r="85" spans="1:7" ht="30" x14ac:dyDescent="0.2">
      <c r="A85" s="146" t="s">
        <v>24214</v>
      </c>
      <c r="B85" s="147" t="s">
        <v>24215</v>
      </c>
      <c r="C85" s="148" t="s">
        <v>96</v>
      </c>
      <c r="D85" s="149">
        <v>19.43</v>
      </c>
      <c r="E85" s="149"/>
      <c r="F85" s="149">
        <v>19.43</v>
      </c>
      <c r="G85" s="124">
        <v>9</v>
      </c>
    </row>
    <row r="86" spans="1:7" ht="30" x14ac:dyDescent="0.2">
      <c r="A86" s="146" t="s">
        <v>24216</v>
      </c>
      <c r="B86" s="147" t="s">
        <v>24217</v>
      </c>
      <c r="C86" s="148" t="s">
        <v>96</v>
      </c>
      <c r="D86" s="149">
        <v>20.9</v>
      </c>
      <c r="E86" s="149"/>
      <c r="F86" s="149">
        <v>20.9</v>
      </c>
      <c r="G86" s="124">
        <v>9</v>
      </c>
    </row>
    <row r="87" spans="1:7" ht="30" x14ac:dyDescent="0.2">
      <c r="A87" s="146" t="s">
        <v>24218</v>
      </c>
      <c r="B87" s="147" t="s">
        <v>24219</v>
      </c>
      <c r="C87" s="148" t="s">
        <v>96</v>
      </c>
      <c r="D87" s="149">
        <v>23.45</v>
      </c>
      <c r="E87" s="149"/>
      <c r="F87" s="149">
        <v>23.45</v>
      </c>
      <c r="G87" s="124">
        <v>9</v>
      </c>
    </row>
    <row r="88" spans="1:7" ht="30" x14ac:dyDescent="0.2">
      <c r="A88" s="146" t="s">
        <v>24220</v>
      </c>
      <c r="B88" s="147" t="s">
        <v>24221</v>
      </c>
      <c r="C88" s="148" t="s">
        <v>96</v>
      </c>
      <c r="D88" s="149">
        <v>25.32</v>
      </c>
      <c r="E88" s="149"/>
      <c r="F88" s="149">
        <v>25.32</v>
      </c>
      <c r="G88" s="124">
        <v>9</v>
      </c>
    </row>
    <row r="89" spans="1:7" ht="30" x14ac:dyDescent="0.2">
      <c r="A89" s="146" t="s">
        <v>24222</v>
      </c>
      <c r="B89" s="147" t="s">
        <v>24223</v>
      </c>
      <c r="C89" s="148" t="s">
        <v>96</v>
      </c>
      <c r="D89" s="149">
        <v>25.9</v>
      </c>
      <c r="E89" s="149"/>
      <c r="F89" s="149">
        <v>25.9</v>
      </c>
      <c r="G89" s="124">
        <v>9</v>
      </c>
    </row>
    <row r="90" spans="1:7" ht="30" x14ac:dyDescent="0.2">
      <c r="A90" s="146" t="s">
        <v>24224</v>
      </c>
      <c r="B90" s="147" t="s">
        <v>24225</v>
      </c>
      <c r="C90" s="148" t="s">
        <v>96</v>
      </c>
      <c r="D90" s="149">
        <v>27.87</v>
      </c>
      <c r="E90" s="149"/>
      <c r="F90" s="149">
        <v>27.87</v>
      </c>
      <c r="G90" s="124">
        <v>9</v>
      </c>
    </row>
    <row r="91" spans="1:7" ht="30" x14ac:dyDescent="0.2">
      <c r="A91" s="146" t="s">
        <v>24226</v>
      </c>
      <c r="B91" s="147" t="s">
        <v>24227</v>
      </c>
      <c r="C91" s="148" t="s">
        <v>96</v>
      </c>
      <c r="D91" s="149">
        <v>31.26</v>
      </c>
      <c r="E91" s="149"/>
      <c r="F91" s="149">
        <v>31.26</v>
      </c>
      <c r="G91" s="124">
        <v>9</v>
      </c>
    </row>
    <row r="92" spans="1:7" ht="30" x14ac:dyDescent="0.2">
      <c r="A92" s="146" t="s">
        <v>24228</v>
      </c>
      <c r="B92" s="147" t="s">
        <v>24229</v>
      </c>
      <c r="C92" s="148" t="s">
        <v>96</v>
      </c>
      <c r="D92" s="149">
        <v>33.76</v>
      </c>
      <c r="E92" s="149"/>
      <c r="F92" s="149">
        <v>33.76</v>
      </c>
      <c r="G92" s="124">
        <v>9</v>
      </c>
    </row>
    <row r="93" spans="1:7" x14ac:dyDescent="0.2">
      <c r="A93" s="146" t="s">
        <v>24230</v>
      </c>
      <c r="B93" s="147" t="s">
        <v>24231</v>
      </c>
      <c r="C93" s="148" t="s">
        <v>9</v>
      </c>
      <c r="D93" s="149">
        <v>246.26</v>
      </c>
      <c r="E93" s="149"/>
      <c r="F93" s="149">
        <v>246.26</v>
      </c>
      <c r="G93" s="124">
        <v>9</v>
      </c>
    </row>
    <row r="94" spans="1:7" x14ac:dyDescent="0.2">
      <c r="A94" s="146" t="s">
        <v>24232</v>
      </c>
      <c r="B94" s="147" t="s">
        <v>24233</v>
      </c>
      <c r="C94" s="148" t="s">
        <v>9</v>
      </c>
      <c r="D94" s="149">
        <v>371.39</v>
      </c>
      <c r="E94" s="149"/>
      <c r="F94" s="149">
        <v>371.39</v>
      </c>
      <c r="G94" s="124">
        <v>9</v>
      </c>
    </row>
    <row r="95" spans="1:7" x14ac:dyDescent="0.2">
      <c r="A95" s="146" t="s">
        <v>24234</v>
      </c>
      <c r="B95" s="147" t="s">
        <v>24235</v>
      </c>
      <c r="C95" s="148" t="s">
        <v>9</v>
      </c>
      <c r="D95" s="149">
        <v>386.43</v>
      </c>
      <c r="E95" s="149"/>
      <c r="F95" s="149">
        <v>386.43</v>
      </c>
      <c r="G95" s="124">
        <v>9</v>
      </c>
    </row>
    <row r="96" spans="1:7" x14ac:dyDescent="0.2">
      <c r="A96" s="146" t="s">
        <v>24236</v>
      </c>
      <c r="B96" s="147" t="s">
        <v>24237</v>
      </c>
      <c r="C96" s="148" t="s">
        <v>9</v>
      </c>
      <c r="D96" s="149">
        <v>416.83</v>
      </c>
      <c r="E96" s="149"/>
      <c r="F96" s="149">
        <v>416.83</v>
      </c>
      <c r="G96" s="124">
        <v>9</v>
      </c>
    </row>
    <row r="97" spans="1:7" x14ac:dyDescent="0.2">
      <c r="A97" s="146" t="s">
        <v>24238</v>
      </c>
      <c r="B97" s="147" t="s">
        <v>24239</v>
      </c>
      <c r="C97" s="148" t="s">
        <v>9</v>
      </c>
      <c r="D97" s="149">
        <v>446.46</v>
      </c>
      <c r="E97" s="149"/>
      <c r="F97" s="149">
        <v>446.46</v>
      </c>
      <c r="G97" s="124">
        <v>9</v>
      </c>
    </row>
    <row r="98" spans="1:7" x14ac:dyDescent="0.2">
      <c r="A98" s="146" t="s">
        <v>24240</v>
      </c>
      <c r="B98" s="147" t="s">
        <v>24241</v>
      </c>
      <c r="C98" s="148" t="s">
        <v>9</v>
      </c>
      <c r="D98" s="149">
        <v>497.06</v>
      </c>
      <c r="E98" s="149"/>
      <c r="F98" s="149">
        <v>497.06</v>
      </c>
      <c r="G98" s="124">
        <v>9</v>
      </c>
    </row>
    <row r="99" spans="1:7" x14ac:dyDescent="0.2">
      <c r="A99" s="146" t="s">
        <v>24242</v>
      </c>
      <c r="B99" s="147" t="s">
        <v>24243</v>
      </c>
      <c r="C99" s="148" t="s">
        <v>9</v>
      </c>
      <c r="D99" s="149">
        <v>209.11</v>
      </c>
      <c r="E99" s="149"/>
      <c r="F99" s="149">
        <v>209.11</v>
      </c>
      <c r="G99" s="124">
        <v>9</v>
      </c>
    </row>
    <row r="100" spans="1:7" ht="30" x14ac:dyDescent="0.2">
      <c r="A100" s="146" t="s">
        <v>24244</v>
      </c>
      <c r="B100" s="147" t="s">
        <v>24245</v>
      </c>
      <c r="C100" s="148" t="s">
        <v>24115</v>
      </c>
      <c r="D100" s="149">
        <v>1649.28</v>
      </c>
      <c r="E100" s="149">
        <v>4362.1499999999996</v>
      </c>
      <c r="F100" s="149">
        <v>6011.43</v>
      </c>
      <c r="G100" s="124">
        <v>9</v>
      </c>
    </row>
    <row r="101" spans="1:7" ht="30" x14ac:dyDescent="0.2">
      <c r="A101" s="146" t="s">
        <v>24246</v>
      </c>
      <c r="B101" s="147" t="s">
        <v>24247</v>
      </c>
      <c r="C101" s="148" t="s">
        <v>19</v>
      </c>
      <c r="D101" s="149">
        <v>6.78</v>
      </c>
      <c r="E101" s="149">
        <v>46.45</v>
      </c>
      <c r="F101" s="149">
        <v>53.23</v>
      </c>
      <c r="G101" s="124">
        <v>9</v>
      </c>
    </row>
    <row r="102" spans="1:7" ht="30" x14ac:dyDescent="0.2">
      <c r="A102" s="146" t="s">
        <v>24248</v>
      </c>
      <c r="B102" s="147" t="s">
        <v>24249</v>
      </c>
      <c r="C102" s="148" t="s">
        <v>19</v>
      </c>
      <c r="D102" s="149">
        <v>204.51</v>
      </c>
      <c r="E102" s="149">
        <v>330.4</v>
      </c>
      <c r="F102" s="149">
        <v>534.91</v>
      </c>
      <c r="G102" s="124">
        <v>9</v>
      </c>
    </row>
    <row r="103" spans="1:7" x14ac:dyDescent="0.2">
      <c r="A103" s="146" t="s">
        <v>24250</v>
      </c>
      <c r="B103" s="147" t="s">
        <v>24251</v>
      </c>
      <c r="C103" s="148"/>
      <c r="D103" s="149"/>
      <c r="E103" s="149"/>
      <c r="F103" s="149"/>
      <c r="G103" s="124">
        <v>5</v>
      </c>
    </row>
    <row r="104" spans="1:7" ht="30" x14ac:dyDescent="0.2">
      <c r="A104" s="146" t="s">
        <v>24252</v>
      </c>
      <c r="B104" s="147" t="s">
        <v>24253</v>
      </c>
      <c r="C104" s="148" t="s">
        <v>96</v>
      </c>
      <c r="D104" s="149">
        <v>211.1</v>
      </c>
      <c r="E104" s="149">
        <v>9635.5499999999993</v>
      </c>
      <c r="F104" s="149">
        <v>9846.65</v>
      </c>
      <c r="G104" s="124">
        <v>9</v>
      </c>
    </row>
    <row r="105" spans="1:7" x14ac:dyDescent="0.2">
      <c r="A105" s="146" t="s">
        <v>24254</v>
      </c>
      <c r="B105" s="147" t="s">
        <v>24255</v>
      </c>
      <c r="C105" s="148" t="s">
        <v>96</v>
      </c>
      <c r="D105" s="149">
        <v>211.1</v>
      </c>
      <c r="E105" s="149">
        <v>12906.85</v>
      </c>
      <c r="F105" s="149">
        <v>13117.95</v>
      </c>
      <c r="G105" s="124">
        <v>9</v>
      </c>
    </row>
    <row r="106" spans="1:7" x14ac:dyDescent="0.2">
      <c r="A106" s="146" t="s">
        <v>24256</v>
      </c>
      <c r="B106" s="147" t="s">
        <v>24257</v>
      </c>
      <c r="C106" s="148" t="s">
        <v>96</v>
      </c>
      <c r="D106" s="149">
        <v>211.1</v>
      </c>
      <c r="E106" s="149">
        <v>11420.55</v>
      </c>
      <c r="F106" s="149">
        <v>11631.65</v>
      </c>
      <c r="G106" s="124">
        <v>9</v>
      </c>
    </row>
    <row r="107" spans="1:7" x14ac:dyDescent="0.2">
      <c r="A107" s="146" t="s">
        <v>24258</v>
      </c>
      <c r="B107" s="147" t="s">
        <v>24259</v>
      </c>
      <c r="C107" s="148" t="s">
        <v>96</v>
      </c>
      <c r="D107" s="149">
        <v>608.35</v>
      </c>
      <c r="E107" s="149">
        <v>26595.53</v>
      </c>
      <c r="F107" s="149">
        <v>27203.88</v>
      </c>
      <c r="G107" s="124">
        <v>9</v>
      </c>
    </row>
    <row r="108" spans="1:7" x14ac:dyDescent="0.2">
      <c r="A108" s="146" t="s">
        <v>24260</v>
      </c>
      <c r="B108" s="147" t="s">
        <v>24261</v>
      </c>
      <c r="C108" s="148" t="s">
        <v>96</v>
      </c>
      <c r="D108" s="149">
        <v>608.35</v>
      </c>
      <c r="E108" s="149">
        <v>40810.230000000003</v>
      </c>
      <c r="F108" s="149">
        <v>41418.58</v>
      </c>
      <c r="G108" s="124">
        <v>9</v>
      </c>
    </row>
    <row r="109" spans="1:7" ht="30" x14ac:dyDescent="0.2">
      <c r="A109" s="146" t="s">
        <v>24262</v>
      </c>
      <c r="B109" s="147" t="s">
        <v>24263</v>
      </c>
      <c r="C109" s="148" t="s">
        <v>96</v>
      </c>
      <c r="D109" s="149">
        <v>608.35</v>
      </c>
      <c r="E109" s="149">
        <v>16178.25</v>
      </c>
      <c r="F109" s="149">
        <v>16786.599999999999</v>
      </c>
      <c r="G109" s="124">
        <v>9</v>
      </c>
    </row>
    <row r="110" spans="1:7" x14ac:dyDescent="0.2">
      <c r="A110" s="146" t="s">
        <v>24264</v>
      </c>
      <c r="B110" s="147" t="s">
        <v>24265</v>
      </c>
      <c r="C110" s="148" t="s">
        <v>96</v>
      </c>
      <c r="D110" s="149">
        <v>494.85</v>
      </c>
      <c r="E110" s="149">
        <v>19417.650000000001</v>
      </c>
      <c r="F110" s="149">
        <v>19912.5</v>
      </c>
      <c r="G110" s="124">
        <v>9</v>
      </c>
    </row>
    <row r="111" spans="1:7" ht="30" x14ac:dyDescent="0.2">
      <c r="A111" s="146" t="s">
        <v>24266</v>
      </c>
      <c r="B111" s="147" t="s">
        <v>24267</v>
      </c>
      <c r="C111" s="148" t="s">
        <v>96</v>
      </c>
      <c r="D111" s="149">
        <v>301.89999999999998</v>
      </c>
      <c r="E111" s="149">
        <v>31450.799999999999</v>
      </c>
      <c r="F111" s="149">
        <v>31752.7</v>
      </c>
      <c r="G111" s="124">
        <v>9</v>
      </c>
    </row>
    <row r="112" spans="1:7" x14ac:dyDescent="0.2">
      <c r="A112" s="146" t="s">
        <v>24268</v>
      </c>
      <c r="B112" s="147" t="s">
        <v>24269</v>
      </c>
      <c r="C112" s="148"/>
      <c r="D112" s="149"/>
      <c r="E112" s="149"/>
      <c r="F112" s="149"/>
      <c r="G112" s="124">
        <v>5</v>
      </c>
    </row>
    <row r="113" spans="1:7" ht="45" x14ac:dyDescent="0.2">
      <c r="A113" s="146" t="s">
        <v>24270</v>
      </c>
      <c r="B113" s="147" t="s">
        <v>24271</v>
      </c>
      <c r="C113" s="148" t="s">
        <v>24115</v>
      </c>
      <c r="D113" s="149">
        <v>8482.2000000000007</v>
      </c>
      <c r="E113" s="149"/>
      <c r="F113" s="149">
        <v>8482.2000000000007</v>
      </c>
      <c r="G113" s="124">
        <v>9</v>
      </c>
    </row>
    <row r="114" spans="1:7" ht="45" x14ac:dyDescent="0.2">
      <c r="A114" s="146" t="s">
        <v>24272</v>
      </c>
      <c r="B114" s="147" t="s">
        <v>24273</v>
      </c>
      <c r="C114" s="148" t="s">
        <v>24115</v>
      </c>
      <c r="D114" s="149">
        <v>12359.77</v>
      </c>
      <c r="E114" s="149"/>
      <c r="F114" s="149">
        <v>12359.77</v>
      </c>
      <c r="G114" s="124">
        <v>9</v>
      </c>
    </row>
    <row r="115" spans="1:7" ht="45" x14ac:dyDescent="0.2">
      <c r="A115" s="146" t="s">
        <v>24274</v>
      </c>
      <c r="B115" s="147" t="s">
        <v>24275</v>
      </c>
      <c r="C115" s="148" t="s">
        <v>24115</v>
      </c>
      <c r="D115" s="149">
        <v>12608.43</v>
      </c>
      <c r="E115" s="149"/>
      <c r="F115" s="149">
        <v>12608.43</v>
      </c>
      <c r="G115" s="124">
        <v>9</v>
      </c>
    </row>
    <row r="116" spans="1:7" ht="30" x14ac:dyDescent="0.2">
      <c r="A116" s="146" t="s">
        <v>24276</v>
      </c>
      <c r="B116" s="147" t="s">
        <v>24277</v>
      </c>
      <c r="C116" s="148" t="s">
        <v>9</v>
      </c>
      <c r="D116" s="149">
        <v>675.73</v>
      </c>
      <c r="E116" s="149"/>
      <c r="F116" s="149">
        <v>675.73</v>
      </c>
      <c r="G116" s="124">
        <v>9</v>
      </c>
    </row>
    <row r="117" spans="1:7" ht="30" x14ac:dyDescent="0.2">
      <c r="A117" s="146" t="s">
        <v>24278</v>
      </c>
      <c r="B117" s="147" t="s">
        <v>24279</v>
      </c>
      <c r="C117" s="148" t="s">
        <v>9</v>
      </c>
      <c r="D117" s="149">
        <v>472.42</v>
      </c>
      <c r="E117" s="149"/>
      <c r="F117" s="149">
        <v>472.42</v>
      </c>
      <c r="G117" s="124">
        <v>9</v>
      </c>
    </row>
    <row r="118" spans="1:7" ht="30" x14ac:dyDescent="0.2">
      <c r="A118" s="146" t="s">
        <v>24280</v>
      </c>
      <c r="B118" s="147" t="s">
        <v>24281</v>
      </c>
      <c r="C118" s="148" t="s">
        <v>9</v>
      </c>
      <c r="D118" s="149">
        <v>1236.18</v>
      </c>
      <c r="E118" s="149"/>
      <c r="F118" s="149">
        <v>1236.18</v>
      </c>
      <c r="G118" s="124">
        <v>9</v>
      </c>
    </row>
    <row r="119" spans="1:7" ht="30" x14ac:dyDescent="0.2">
      <c r="A119" s="146" t="s">
        <v>24282</v>
      </c>
      <c r="B119" s="147" t="s">
        <v>24283</v>
      </c>
      <c r="C119" s="148" t="s">
        <v>9</v>
      </c>
      <c r="D119" s="149">
        <v>1237.53</v>
      </c>
      <c r="E119" s="149"/>
      <c r="F119" s="149">
        <v>1237.53</v>
      </c>
      <c r="G119" s="124">
        <v>9</v>
      </c>
    </row>
    <row r="120" spans="1:7" ht="30" x14ac:dyDescent="0.2">
      <c r="A120" s="146" t="s">
        <v>24284</v>
      </c>
      <c r="B120" s="147" t="s">
        <v>24285</v>
      </c>
      <c r="C120" s="148" t="s">
        <v>9</v>
      </c>
      <c r="D120" s="149">
        <v>1545.91</v>
      </c>
      <c r="E120" s="149"/>
      <c r="F120" s="149">
        <v>1545.91</v>
      </c>
      <c r="G120" s="124">
        <v>9</v>
      </c>
    </row>
    <row r="121" spans="1:7" ht="30" x14ac:dyDescent="0.2">
      <c r="A121" s="146" t="s">
        <v>24286</v>
      </c>
      <c r="B121" s="147" t="s">
        <v>24287</v>
      </c>
      <c r="C121" s="148" t="s">
        <v>9</v>
      </c>
      <c r="D121" s="149">
        <v>1994.94</v>
      </c>
      <c r="E121" s="149"/>
      <c r="F121" s="149">
        <v>1994.94</v>
      </c>
      <c r="G121" s="124">
        <v>9</v>
      </c>
    </row>
    <row r="122" spans="1:7" ht="30" x14ac:dyDescent="0.2">
      <c r="A122" s="146" t="s">
        <v>24288</v>
      </c>
      <c r="B122" s="147" t="s">
        <v>24289</v>
      </c>
      <c r="C122" s="148" t="s">
        <v>9</v>
      </c>
      <c r="D122" s="149">
        <v>2257.77</v>
      </c>
      <c r="E122" s="149"/>
      <c r="F122" s="149">
        <v>2257.77</v>
      </c>
      <c r="G122" s="124">
        <v>9</v>
      </c>
    </row>
    <row r="123" spans="1:7" ht="30" x14ac:dyDescent="0.2">
      <c r="A123" s="146" t="s">
        <v>24290</v>
      </c>
      <c r="B123" s="147" t="s">
        <v>24291</v>
      </c>
      <c r="C123" s="148" t="s">
        <v>9</v>
      </c>
      <c r="D123" s="149">
        <v>2474.5700000000002</v>
      </c>
      <c r="E123" s="149"/>
      <c r="F123" s="149">
        <v>2474.5700000000002</v>
      </c>
      <c r="G123" s="124">
        <v>9</v>
      </c>
    </row>
    <row r="124" spans="1:7" ht="30" x14ac:dyDescent="0.2">
      <c r="A124" s="146" t="s">
        <v>24292</v>
      </c>
      <c r="B124" s="147" t="s">
        <v>24293</v>
      </c>
      <c r="C124" s="148" t="s">
        <v>9</v>
      </c>
      <c r="D124" s="149">
        <v>3011.24</v>
      </c>
      <c r="E124" s="149"/>
      <c r="F124" s="149">
        <v>3011.24</v>
      </c>
      <c r="G124" s="124">
        <v>9</v>
      </c>
    </row>
    <row r="125" spans="1:7" ht="45" x14ac:dyDescent="0.2">
      <c r="A125" s="146" t="s">
        <v>24294</v>
      </c>
      <c r="B125" s="147" t="s">
        <v>24295</v>
      </c>
      <c r="C125" s="148" t="s">
        <v>9</v>
      </c>
      <c r="D125" s="149">
        <v>338.49</v>
      </c>
      <c r="E125" s="149"/>
      <c r="F125" s="149">
        <v>338.49</v>
      </c>
      <c r="G125" s="124">
        <v>9</v>
      </c>
    </row>
    <row r="126" spans="1:7" ht="30" x14ac:dyDescent="0.2">
      <c r="A126" s="146" t="s">
        <v>24296</v>
      </c>
      <c r="B126" s="147" t="s">
        <v>24297</v>
      </c>
      <c r="C126" s="148" t="s">
        <v>9</v>
      </c>
      <c r="D126" s="149">
        <v>1711.3</v>
      </c>
      <c r="E126" s="149"/>
      <c r="F126" s="149">
        <v>1711.3</v>
      </c>
      <c r="G126" s="124">
        <v>9</v>
      </c>
    </row>
    <row r="127" spans="1:7" ht="30" x14ac:dyDescent="0.2">
      <c r="A127" s="146" t="s">
        <v>24298</v>
      </c>
      <c r="B127" s="147" t="s">
        <v>24299</v>
      </c>
      <c r="C127" s="148" t="s">
        <v>9</v>
      </c>
      <c r="D127" s="149">
        <v>6776.34</v>
      </c>
      <c r="E127" s="149"/>
      <c r="F127" s="149">
        <v>6776.34</v>
      </c>
      <c r="G127" s="124">
        <v>9</v>
      </c>
    </row>
    <row r="128" spans="1:7" ht="30" x14ac:dyDescent="0.2">
      <c r="A128" s="146" t="s">
        <v>24300</v>
      </c>
      <c r="B128" s="147" t="s">
        <v>24301</v>
      </c>
      <c r="C128" s="148" t="s">
        <v>9</v>
      </c>
      <c r="D128" s="149">
        <v>349.34</v>
      </c>
      <c r="E128" s="149"/>
      <c r="F128" s="149">
        <v>349.34</v>
      </c>
      <c r="G128" s="124">
        <v>9</v>
      </c>
    </row>
    <row r="129" spans="1:7" ht="30" x14ac:dyDescent="0.2">
      <c r="A129" s="146" t="s">
        <v>24302</v>
      </c>
      <c r="B129" s="147" t="s">
        <v>24303</v>
      </c>
      <c r="C129" s="148" t="s">
        <v>9</v>
      </c>
      <c r="D129" s="149">
        <v>449.15</v>
      </c>
      <c r="E129" s="149"/>
      <c r="F129" s="149">
        <v>449.15</v>
      </c>
      <c r="G129" s="124">
        <v>9</v>
      </c>
    </row>
    <row r="130" spans="1:7" ht="30" x14ac:dyDescent="0.2">
      <c r="A130" s="146" t="s">
        <v>24304</v>
      </c>
      <c r="B130" s="147" t="s">
        <v>24305</v>
      </c>
      <c r="C130" s="148" t="s">
        <v>9</v>
      </c>
      <c r="D130" s="149">
        <v>580.52</v>
      </c>
      <c r="E130" s="149"/>
      <c r="F130" s="149">
        <v>580.52</v>
      </c>
      <c r="G130" s="124">
        <v>9</v>
      </c>
    </row>
    <row r="131" spans="1:7" ht="30" x14ac:dyDescent="0.2">
      <c r="A131" s="146" t="s">
        <v>24306</v>
      </c>
      <c r="B131" s="147" t="s">
        <v>24307</v>
      </c>
      <c r="C131" s="148" t="s">
        <v>9</v>
      </c>
      <c r="D131" s="149">
        <v>325.14999999999998</v>
      </c>
      <c r="E131" s="149"/>
      <c r="F131" s="149">
        <v>325.14999999999998</v>
      </c>
      <c r="G131" s="124">
        <v>9</v>
      </c>
    </row>
    <row r="132" spans="1:7" ht="30" x14ac:dyDescent="0.2">
      <c r="A132" s="146" t="s">
        <v>24308</v>
      </c>
      <c r="B132" s="147" t="s">
        <v>24309</v>
      </c>
      <c r="C132" s="148" t="s">
        <v>9</v>
      </c>
      <c r="D132" s="149">
        <v>534.45000000000005</v>
      </c>
      <c r="E132" s="149"/>
      <c r="F132" s="149">
        <v>534.45000000000005</v>
      </c>
      <c r="G132" s="124">
        <v>9</v>
      </c>
    </row>
    <row r="133" spans="1:7" ht="30" x14ac:dyDescent="0.2">
      <c r="A133" s="146" t="s">
        <v>24310</v>
      </c>
      <c r="B133" s="147" t="s">
        <v>24311</v>
      </c>
      <c r="C133" s="148" t="s">
        <v>9</v>
      </c>
      <c r="D133" s="149">
        <v>791.54</v>
      </c>
      <c r="E133" s="149"/>
      <c r="F133" s="149">
        <v>791.54</v>
      </c>
      <c r="G133" s="124">
        <v>9</v>
      </c>
    </row>
    <row r="134" spans="1:7" ht="30" x14ac:dyDescent="0.2">
      <c r="A134" s="146" t="s">
        <v>24312</v>
      </c>
      <c r="B134" s="147" t="s">
        <v>24313</v>
      </c>
      <c r="C134" s="148" t="s">
        <v>9</v>
      </c>
      <c r="D134" s="149">
        <v>1863.92</v>
      </c>
      <c r="E134" s="149"/>
      <c r="F134" s="149">
        <v>1863.92</v>
      </c>
      <c r="G134" s="124">
        <v>9</v>
      </c>
    </row>
    <row r="135" spans="1:7" ht="30" x14ac:dyDescent="0.2">
      <c r="A135" s="146" t="s">
        <v>24314</v>
      </c>
      <c r="B135" s="147" t="s">
        <v>24315</v>
      </c>
      <c r="C135" s="148" t="s">
        <v>9</v>
      </c>
      <c r="D135" s="149">
        <v>2484.79</v>
      </c>
      <c r="E135" s="149"/>
      <c r="F135" s="149">
        <v>2484.79</v>
      </c>
      <c r="G135" s="124">
        <v>9</v>
      </c>
    </row>
    <row r="136" spans="1:7" ht="30" x14ac:dyDescent="0.2">
      <c r="A136" s="146" t="s">
        <v>24316</v>
      </c>
      <c r="B136" s="147" t="s">
        <v>24317</v>
      </c>
      <c r="C136" s="148" t="s">
        <v>9</v>
      </c>
      <c r="D136" s="149">
        <v>2914.49</v>
      </c>
      <c r="E136" s="149"/>
      <c r="F136" s="149">
        <v>2914.49</v>
      </c>
      <c r="G136" s="124">
        <v>9</v>
      </c>
    </row>
    <row r="137" spans="1:7" ht="30" x14ac:dyDescent="0.2">
      <c r="A137" s="146" t="s">
        <v>24318</v>
      </c>
      <c r="B137" s="147" t="s">
        <v>24319</v>
      </c>
      <c r="C137" s="148" t="s">
        <v>9</v>
      </c>
      <c r="D137" s="149">
        <v>778.41</v>
      </c>
      <c r="E137" s="149"/>
      <c r="F137" s="149">
        <v>778.41</v>
      </c>
      <c r="G137" s="124">
        <v>9</v>
      </c>
    </row>
    <row r="138" spans="1:7" ht="30" x14ac:dyDescent="0.2">
      <c r="A138" s="146" t="s">
        <v>24320</v>
      </c>
      <c r="B138" s="147" t="s">
        <v>24321</v>
      </c>
      <c r="C138" s="148" t="s">
        <v>9</v>
      </c>
      <c r="D138" s="149">
        <v>393</v>
      </c>
      <c r="E138" s="149"/>
      <c r="F138" s="149">
        <v>393</v>
      </c>
      <c r="G138" s="124">
        <v>9</v>
      </c>
    </row>
    <row r="139" spans="1:7" ht="30" x14ac:dyDescent="0.2">
      <c r="A139" s="146" t="s">
        <v>24322</v>
      </c>
      <c r="B139" s="147" t="s">
        <v>24323</v>
      </c>
      <c r="C139" s="148" t="s">
        <v>9</v>
      </c>
      <c r="D139" s="149">
        <v>758.81</v>
      </c>
      <c r="E139" s="149"/>
      <c r="F139" s="149">
        <v>758.81</v>
      </c>
      <c r="G139" s="124">
        <v>9</v>
      </c>
    </row>
    <row r="140" spans="1:7" ht="30" x14ac:dyDescent="0.2">
      <c r="A140" s="146" t="s">
        <v>24324</v>
      </c>
      <c r="B140" s="147" t="s">
        <v>24325</v>
      </c>
      <c r="C140" s="148" t="s">
        <v>9</v>
      </c>
      <c r="D140" s="149">
        <v>851.98</v>
      </c>
      <c r="E140" s="149"/>
      <c r="F140" s="149">
        <v>851.98</v>
      </c>
      <c r="G140" s="124">
        <v>9</v>
      </c>
    </row>
    <row r="141" spans="1:7" ht="30" x14ac:dyDescent="0.2">
      <c r="A141" s="146" t="s">
        <v>24326</v>
      </c>
      <c r="B141" s="147" t="s">
        <v>24327</v>
      </c>
      <c r="C141" s="148" t="s">
        <v>9</v>
      </c>
      <c r="D141" s="149">
        <v>607.01</v>
      </c>
      <c r="E141" s="149"/>
      <c r="F141" s="149">
        <v>607.01</v>
      </c>
      <c r="G141" s="124">
        <v>9</v>
      </c>
    </row>
    <row r="142" spans="1:7" ht="30" x14ac:dyDescent="0.2">
      <c r="A142" s="146" t="s">
        <v>24328</v>
      </c>
      <c r="B142" s="147" t="s">
        <v>24329</v>
      </c>
      <c r="C142" s="148" t="s">
        <v>9</v>
      </c>
      <c r="D142" s="149">
        <v>960</v>
      </c>
      <c r="E142" s="149"/>
      <c r="F142" s="149">
        <v>960</v>
      </c>
      <c r="G142" s="124">
        <v>9</v>
      </c>
    </row>
    <row r="143" spans="1:7" ht="30" x14ac:dyDescent="0.2">
      <c r="A143" s="146" t="s">
        <v>24330</v>
      </c>
      <c r="B143" s="147" t="s">
        <v>24331</v>
      </c>
      <c r="C143" s="148" t="s">
        <v>9</v>
      </c>
      <c r="D143" s="149">
        <v>2733.21</v>
      </c>
      <c r="E143" s="149"/>
      <c r="F143" s="149">
        <v>2733.21</v>
      </c>
      <c r="G143" s="124">
        <v>9</v>
      </c>
    </row>
    <row r="144" spans="1:7" ht="30" x14ac:dyDescent="0.2">
      <c r="A144" s="146" t="s">
        <v>24332</v>
      </c>
      <c r="B144" s="147" t="s">
        <v>24333</v>
      </c>
      <c r="C144" s="148" t="s">
        <v>9</v>
      </c>
      <c r="D144" s="149">
        <v>1746.79</v>
      </c>
      <c r="E144" s="149"/>
      <c r="F144" s="149">
        <v>1746.79</v>
      </c>
      <c r="G144" s="124">
        <v>9</v>
      </c>
    </row>
    <row r="145" spans="1:7" ht="30" x14ac:dyDescent="0.2">
      <c r="A145" s="146" t="s">
        <v>24334</v>
      </c>
      <c r="B145" s="147" t="s">
        <v>24335</v>
      </c>
      <c r="C145" s="148" t="s">
        <v>9</v>
      </c>
      <c r="D145" s="149">
        <v>1890.01</v>
      </c>
      <c r="E145" s="149"/>
      <c r="F145" s="149">
        <v>1890.01</v>
      </c>
      <c r="G145" s="124">
        <v>9</v>
      </c>
    </row>
    <row r="146" spans="1:7" ht="30" x14ac:dyDescent="0.2">
      <c r="A146" s="146" t="s">
        <v>24336</v>
      </c>
      <c r="B146" s="147" t="s">
        <v>24337</v>
      </c>
      <c r="C146" s="148" t="s">
        <v>9</v>
      </c>
      <c r="D146" s="149">
        <v>2494.98</v>
      </c>
      <c r="E146" s="149"/>
      <c r="F146" s="149">
        <v>2494.98</v>
      </c>
      <c r="G146" s="124">
        <v>9</v>
      </c>
    </row>
    <row r="147" spans="1:7" ht="30" x14ac:dyDescent="0.2">
      <c r="A147" s="146" t="s">
        <v>24338</v>
      </c>
      <c r="B147" s="147" t="s">
        <v>24339</v>
      </c>
      <c r="C147" s="148" t="s">
        <v>9</v>
      </c>
      <c r="D147" s="149">
        <v>2635.05</v>
      </c>
      <c r="E147" s="149"/>
      <c r="F147" s="149">
        <v>2635.05</v>
      </c>
      <c r="G147" s="124">
        <v>9</v>
      </c>
    </row>
    <row r="148" spans="1:7" ht="30" x14ac:dyDescent="0.2">
      <c r="A148" s="146" t="s">
        <v>24340</v>
      </c>
      <c r="B148" s="147" t="s">
        <v>24341</v>
      </c>
      <c r="C148" s="148" t="s">
        <v>9</v>
      </c>
      <c r="D148" s="149">
        <v>478.42</v>
      </c>
      <c r="E148" s="149"/>
      <c r="F148" s="149">
        <v>478.42</v>
      </c>
      <c r="G148" s="124">
        <v>9</v>
      </c>
    </row>
    <row r="149" spans="1:7" ht="30" x14ac:dyDescent="0.2">
      <c r="A149" s="146" t="s">
        <v>24342</v>
      </c>
      <c r="B149" s="147" t="s">
        <v>24343</v>
      </c>
      <c r="C149" s="148" t="s">
        <v>9</v>
      </c>
      <c r="D149" s="149">
        <v>817.3</v>
      </c>
      <c r="E149" s="149"/>
      <c r="F149" s="149">
        <v>817.3</v>
      </c>
      <c r="G149" s="124">
        <v>9</v>
      </c>
    </row>
    <row r="150" spans="1:7" ht="30" x14ac:dyDescent="0.2">
      <c r="A150" s="146" t="s">
        <v>24344</v>
      </c>
      <c r="B150" s="147" t="s">
        <v>24345</v>
      </c>
      <c r="C150" s="148" t="s">
        <v>9</v>
      </c>
      <c r="D150" s="149">
        <v>1311.84</v>
      </c>
      <c r="E150" s="149"/>
      <c r="F150" s="149">
        <v>1311.84</v>
      </c>
      <c r="G150" s="124">
        <v>9</v>
      </c>
    </row>
    <row r="151" spans="1:7" ht="30" x14ac:dyDescent="0.2">
      <c r="A151" s="146" t="s">
        <v>24346</v>
      </c>
      <c r="B151" s="147" t="s">
        <v>24347</v>
      </c>
      <c r="C151" s="148" t="s">
        <v>9</v>
      </c>
      <c r="D151" s="149">
        <v>1497.65</v>
      </c>
      <c r="E151" s="149"/>
      <c r="F151" s="149">
        <v>1497.65</v>
      </c>
      <c r="G151" s="124">
        <v>9</v>
      </c>
    </row>
    <row r="152" spans="1:7" ht="30" x14ac:dyDescent="0.2">
      <c r="A152" s="146" t="s">
        <v>24348</v>
      </c>
      <c r="B152" s="147" t="s">
        <v>24349</v>
      </c>
      <c r="C152" s="148" t="s">
        <v>9</v>
      </c>
      <c r="D152" s="149">
        <v>2651.54</v>
      </c>
      <c r="E152" s="149"/>
      <c r="F152" s="149">
        <v>2651.54</v>
      </c>
      <c r="G152" s="124">
        <v>9</v>
      </c>
    </row>
    <row r="153" spans="1:7" ht="30" x14ac:dyDescent="0.2">
      <c r="A153" s="146" t="s">
        <v>24350</v>
      </c>
      <c r="B153" s="147" t="s">
        <v>24351</v>
      </c>
      <c r="C153" s="148" t="s">
        <v>9</v>
      </c>
      <c r="D153" s="149">
        <v>1107.69</v>
      </c>
      <c r="E153" s="149"/>
      <c r="F153" s="149">
        <v>1107.69</v>
      </c>
      <c r="G153" s="124">
        <v>9</v>
      </c>
    </row>
    <row r="154" spans="1:7" x14ac:dyDescent="0.2">
      <c r="A154" s="146" t="s">
        <v>24352</v>
      </c>
      <c r="B154" s="147" t="s">
        <v>24353</v>
      </c>
      <c r="C154" s="148" t="s">
        <v>15</v>
      </c>
      <c r="D154" s="149">
        <v>1806.48</v>
      </c>
      <c r="E154" s="149"/>
      <c r="F154" s="149">
        <v>1806.48</v>
      </c>
      <c r="G154" s="124">
        <v>9</v>
      </c>
    </row>
    <row r="155" spans="1:7" x14ac:dyDescent="0.2">
      <c r="A155" s="146" t="s">
        <v>24354</v>
      </c>
      <c r="B155" s="147" t="s">
        <v>24355</v>
      </c>
      <c r="C155" s="148" t="s">
        <v>15</v>
      </c>
      <c r="D155" s="149">
        <v>2264.69</v>
      </c>
      <c r="E155" s="149"/>
      <c r="F155" s="149">
        <v>2264.69</v>
      </c>
      <c r="G155" s="124">
        <v>9</v>
      </c>
    </row>
    <row r="156" spans="1:7" x14ac:dyDescent="0.2">
      <c r="A156" s="146" t="s">
        <v>24356</v>
      </c>
      <c r="B156" s="147" t="s">
        <v>24357</v>
      </c>
      <c r="C156" s="148" t="s">
        <v>9</v>
      </c>
      <c r="D156" s="149">
        <v>87.72</v>
      </c>
      <c r="E156" s="149"/>
      <c r="F156" s="149">
        <v>87.72</v>
      </c>
      <c r="G156" s="124">
        <v>9</v>
      </c>
    </row>
    <row r="157" spans="1:7" x14ac:dyDescent="0.2">
      <c r="A157" s="146" t="s">
        <v>24358</v>
      </c>
      <c r="B157" s="147" t="s">
        <v>24359</v>
      </c>
      <c r="C157" s="148" t="s">
        <v>9</v>
      </c>
      <c r="D157" s="149">
        <v>205.22</v>
      </c>
      <c r="E157" s="149"/>
      <c r="F157" s="149">
        <v>205.22</v>
      </c>
      <c r="G157" s="124">
        <v>9</v>
      </c>
    </row>
    <row r="158" spans="1:7" ht="45" x14ac:dyDescent="0.2">
      <c r="A158" s="146" t="s">
        <v>24360</v>
      </c>
      <c r="B158" s="147" t="s">
        <v>24361</v>
      </c>
      <c r="C158" s="148" t="s">
        <v>24115</v>
      </c>
      <c r="D158" s="149">
        <v>3989.86</v>
      </c>
      <c r="E158" s="149"/>
      <c r="F158" s="149">
        <v>3989.86</v>
      </c>
      <c r="G158" s="124">
        <v>9</v>
      </c>
    </row>
    <row r="159" spans="1:7" x14ac:dyDescent="0.2">
      <c r="A159" s="146" t="s">
        <v>24362</v>
      </c>
      <c r="B159" s="147" t="s">
        <v>24363</v>
      </c>
      <c r="C159" s="148" t="s">
        <v>8</v>
      </c>
      <c r="D159" s="149">
        <v>511.1</v>
      </c>
      <c r="E159" s="149"/>
      <c r="F159" s="149">
        <v>511.1</v>
      </c>
      <c r="G159" s="124">
        <v>9</v>
      </c>
    </row>
    <row r="160" spans="1:7" ht="30" x14ac:dyDescent="0.2">
      <c r="A160" s="146" t="s">
        <v>24364</v>
      </c>
      <c r="B160" s="147" t="s">
        <v>24365</v>
      </c>
      <c r="C160" s="148" t="s">
        <v>8</v>
      </c>
      <c r="D160" s="149">
        <v>372.97</v>
      </c>
      <c r="E160" s="149"/>
      <c r="F160" s="149">
        <v>372.97</v>
      </c>
      <c r="G160" s="124">
        <v>9</v>
      </c>
    </row>
    <row r="161" spans="1:7" x14ac:dyDescent="0.2">
      <c r="A161" s="146" t="s">
        <v>24366</v>
      </c>
      <c r="B161" s="147" t="s">
        <v>24367</v>
      </c>
      <c r="C161" s="148" t="s">
        <v>8</v>
      </c>
      <c r="D161" s="149">
        <v>347.56</v>
      </c>
      <c r="E161" s="149"/>
      <c r="F161" s="149">
        <v>347.56</v>
      </c>
      <c r="G161" s="124">
        <v>9</v>
      </c>
    </row>
    <row r="162" spans="1:7" x14ac:dyDescent="0.2">
      <c r="A162" s="146" t="s">
        <v>24368</v>
      </c>
      <c r="B162" s="147" t="s">
        <v>24369</v>
      </c>
      <c r="C162" s="148" t="s">
        <v>8</v>
      </c>
      <c r="D162" s="149">
        <v>328.99</v>
      </c>
      <c r="E162" s="149"/>
      <c r="F162" s="149">
        <v>328.99</v>
      </c>
      <c r="G162" s="124">
        <v>9</v>
      </c>
    </row>
    <row r="163" spans="1:7" x14ac:dyDescent="0.2">
      <c r="A163" s="146" t="s">
        <v>24370</v>
      </c>
      <c r="B163" s="147" t="s">
        <v>24371</v>
      </c>
      <c r="C163" s="148" t="s">
        <v>96</v>
      </c>
      <c r="D163" s="149">
        <v>2935.07</v>
      </c>
      <c r="E163" s="149"/>
      <c r="F163" s="149">
        <v>2935.07</v>
      </c>
      <c r="G163" s="124">
        <v>9</v>
      </c>
    </row>
    <row r="164" spans="1:7" ht="30" x14ac:dyDescent="0.2">
      <c r="A164" s="146" t="s">
        <v>24372</v>
      </c>
      <c r="B164" s="147" t="s">
        <v>24373</v>
      </c>
      <c r="C164" s="148" t="s">
        <v>21557</v>
      </c>
      <c r="D164" s="149">
        <v>3273.56</v>
      </c>
      <c r="E164" s="149"/>
      <c r="F164" s="149">
        <v>3273.56</v>
      </c>
      <c r="G164" s="124">
        <v>9</v>
      </c>
    </row>
    <row r="165" spans="1:7" ht="30" x14ac:dyDescent="0.2">
      <c r="A165" s="146" t="s">
        <v>24374</v>
      </c>
      <c r="B165" s="147" t="s">
        <v>24375</v>
      </c>
      <c r="C165" s="148" t="s">
        <v>96</v>
      </c>
      <c r="D165" s="149">
        <v>300.54000000000002</v>
      </c>
      <c r="E165" s="149"/>
      <c r="F165" s="149">
        <v>300.54000000000002</v>
      </c>
      <c r="G165" s="124">
        <v>9</v>
      </c>
    </row>
    <row r="166" spans="1:7" ht="30" x14ac:dyDescent="0.2">
      <c r="A166" s="146" t="s">
        <v>24376</v>
      </c>
      <c r="B166" s="147" t="s">
        <v>24377</v>
      </c>
      <c r="C166" s="148" t="s">
        <v>15</v>
      </c>
      <c r="D166" s="149">
        <v>2704.01</v>
      </c>
      <c r="E166" s="149"/>
      <c r="F166" s="149">
        <v>2704.01</v>
      </c>
      <c r="G166" s="124">
        <v>9</v>
      </c>
    </row>
    <row r="167" spans="1:7" ht="30" x14ac:dyDescent="0.2">
      <c r="A167" s="146" t="s">
        <v>24378</v>
      </c>
      <c r="B167" s="147" t="s">
        <v>24379</v>
      </c>
      <c r="C167" s="148" t="s">
        <v>96</v>
      </c>
      <c r="D167" s="149">
        <v>1222.3599999999999</v>
      </c>
      <c r="E167" s="149">
        <v>558.01</v>
      </c>
      <c r="F167" s="149">
        <v>1780.37</v>
      </c>
      <c r="G167" s="124">
        <v>9</v>
      </c>
    </row>
    <row r="168" spans="1:7" x14ac:dyDescent="0.2">
      <c r="A168" s="146" t="s">
        <v>24380</v>
      </c>
      <c r="B168" s="147" t="s">
        <v>24381</v>
      </c>
      <c r="C168" s="148" t="s">
        <v>96</v>
      </c>
      <c r="D168" s="149">
        <v>1076.55</v>
      </c>
      <c r="E168" s="149"/>
      <c r="F168" s="149">
        <v>1076.55</v>
      </c>
      <c r="G168" s="124">
        <v>9</v>
      </c>
    </row>
    <row r="169" spans="1:7" x14ac:dyDescent="0.2">
      <c r="A169" s="146" t="s">
        <v>24382</v>
      </c>
      <c r="B169" s="147" t="s">
        <v>24383</v>
      </c>
      <c r="C169" s="148" t="s">
        <v>96</v>
      </c>
      <c r="D169" s="149">
        <v>4230.53</v>
      </c>
      <c r="E169" s="149"/>
      <c r="F169" s="149">
        <v>4230.53</v>
      </c>
      <c r="G169" s="124">
        <v>9</v>
      </c>
    </row>
    <row r="170" spans="1:7" x14ac:dyDescent="0.2">
      <c r="A170" s="146" t="s">
        <v>24384</v>
      </c>
      <c r="B170" s="147" t="s">
        <v>24385</v>
      </c>
      <c r="C170" s="148" t="s">
        <v>96</v>
      </c>
      <c r="D170" s="149">
        <v>4847.25</v>
      </c>
      <c r="E170" s="149"/>
      <c r="F170" s="149">
        <v>4847.25</v>
      </c>
      <c r="G170" s="124">
        <v>9</v>
      </c>
    </row>
    <row r="171" spans="1:7" x14ac:dyDescent="0.2">
      <c r="A171" s="146" t="s">
        <v>24386</v>
      </c>
      <c r="B171" s="147" t="s">
        <v>24387</v>
      </c>
      <c r="C171" s="148" t="s">
        <v>96</v>
      </c>
      <c r="D171" s="149">
        <v>5766.93</v>
      </c>
      <c r="E171" s="149"/>
      <c r="F171" s="149">
        <v>5766.93</v>
      </c>
      <c r="G171" s="124">
        <v>9</v>
      </c>
    </row>
    <row r="172" spans="1:7" x14ac:dyDescent="0.2">
      <c r="A172" s="146" t="s">
        <v>24388</v>
      </c>
      <c r="B172" s="147" t="s">
        <v>24389</v>
      </c>
      <c r="C172" s="148"/>
      <c r="D172" s="149"/>
      <c r="E172" s="149"/>
      <c r="F172" s="149"/>
      <c r="G172" s="124">
        <v>2</v>
      </c>
    </row>
    <row r="173" spans="1:7" x14ac:dyDescent="0.2">
      <c r="A173" s="146" t="s">
        <v>24390</v>
      </c>
      <c r="B173" s="147" t="s">
        <v>24391</v>
      </c>
      <c r="C173" s="148"/>
      <c r="D173" s="149"/>
      <c r="E173" s="149"/>
      <c r="F173" s="149"/>
      <c r="G173" s="124">
        <v>5</v>
      </c>
    </row>
    <row r="174" spans="1:7" ht="30" x14ac:dyDescent="0.2">
      <c r="A174" s="146" t="s">
        <v>24392</v>
      </c>
      <c r="B174" s="147" t="s">
        <v>24393</v>
      </c>
      <c r="C174" s="148" t="s">
        <v>19</v>
      </c>
      <c r="D174" s="149">
        <v>423.63</v>
      </c>
      <c r="E174" s="149">
        <v>137.29</v>
      </c>
      <c r="F174" s="149">
        <v>560.91999999999996</v>
      </c>
      <c r="G174" s="124">
        <v>9</v>
      </c>
    </row>
    <row r="175" spans="1:7" x14ac:dyDescent="0.2">
      <c r="A175" s="146" t="s">
        <v>24394</v>
      </c>
      <c r="B175" s="147" t="s">
        <v>24395</v>
      </c>
      <c r="C175" s="148" t="s">
        <v>19</v>
      </c>
      <c r="D175" s="149">
        <v>684.95</v>
      </c>
      <c r="E175" s="149">
        <v>346.67</v>
      </c>
      <c r="F175" s="149">
        <v>1031.6199999999999</v>
      </c>
      <c r="G175" s="124">
        <v>9</v>
      </c>
    </row>
    <row r="176" spans="1:7" ht="30" x14ac:dyDescent="0.2">
      <c r="A176" s="146" t="s">
        <v>24396</v>
      </c>
      <c r="B176" s="147" t="s">
        <v>24397</v>
      </c>
      <c r="C176" s="148" t="s">
        <v>24398</v>
      </c>
      <c r="D176" s="149">
        <v>1151.1600000000001</v>
      </c>
      <c r="E176" s="149"/>
      <c r="F176" s="149">
        <v>1151.1600000000001</v>
      </c>
      <c r="G176" s="124">
        <v>9</v>
      </c>
    </row>
    <row r="177" spans="1:7" x14ac:dyDescent="0.2">
      <c r="A177" s="146" t="s">
        <v>24399</v>
      </c>
      <c r="B177" s="147" t="s">
        <v>24400</v>
      </c>
      <c r="C177" s="148" t="s">
        <v>19</v>
      </c>
      <c r="D177" s="149">
        <v>17.37</v>
      </c>
      <c r="E177" s="149">
        <v>7.58</v>
      </c>
      <c r="F177" s="149">
        <v>24.95</v>
      </c>
      <c r="G177" s="124">
        <v>9</v>
      </c>
    </row>
    <row r="178" spans="1:7" x14ac:dyDescent="0.2">
      <c r="A178" s="146" t="s">
        <v>24401</v>
      </c>
      <c r="B178" s="147" t="s">
        <v>24402</v>
      </c>
      <c r="C178" s="148"/>
      <c r="D178" s="149"/>
      <c r="E178" s="149"/>
      <c r="F178" s="149"/>
      <c r="G178" s="124">
        <v>5</v>
      </c>
    </row>
    <row r="179" spans="1:7" ht="30" x14ac:dyDescent="0.2">
      <c r="A179" s="146" t="s">
        <v>24403</v>
      </c>
      <c r="B179" s="147" t="s">
        <v>24404</v>
      </c>
      <c r="C179" s="148" t="s">
        <v>24398</v>
      </c>
      <c r="D179" s="149">
        <v>811.77</v>
      </c>
      <c r="E179" s="149">
        <v>87.51</v>
      </c>
      <c r="F179" s="149">
        <v>899.28</v>
      </c>
      <c r="G179" s="124">
        <v>9</v>
      </c>
    </row>
    <row r="180" spans="1:7" ht="30" x14ac:dyDescent="0.2">
      <c r="A180" s="146" t="s">
        <v>24405</v>
      </c>
      <c r="B180" s="147" t="s">
        <v>24406</v>
      </c>
      <c r="C180" s="148" t="s">
        <v>24398</v>
      </c>
      <c r="D180" s="149">
        <v>1352.21</v>
      </c>
      <c r="E180" s="149">
        <v>146.72999999999999</v>
      </c>
      <c r="F180" s="149">
        <v>1498.94</v>
      </c>
      <c r="G180" s="124">
        <v>9</v>
      </c>
    </row>
    <row r="181" spans="1:7" ht="45" x14ac:dyDescent="0.2">
      <c r="A181" s="146" t="s">
        <v>24407</v>
      </c>
      <c r="B181" s="147" t="s">
        <v>24408</v>
      </c>
      <c r="C181" s="148" t="s">
        <v>24398</v>
      </c>
      <c r="D181" s="149">
        <v>1209.8</v>
      </c>
      <c r="E181" s="149">
        <v>146.72999999999999</v>
      </c>
      <c r="F181" s="149">
        <v>1356.53</v>
      </c>
      <c r="G181" s="124">
        <v>9</v>
      </c>
    </row>
    <row r="182" spans="1:7" x14ac:dyDescent="0.2">
      <c r="A182" s="146" t="s">
        <v>24409</v>
      </c>
      <c r="B182" s="147" t="s">
        <v>24410</v>
      </c>
      <c r="C182" s="148" t="s">
        <v>24398</v>
      </c>
      <c r="D182" s="149">
        <v>819.78</v>
      </c>
      <c r="E182" s="149">
        <v>87.51</v>
      </c>
      <c r="F182" s="149">
        <v>907.29</v>
      </c>
      <c r="G182" s="124">
        <v>9</v>
      </c>
    </row>
    <row r="183" spans="1:7" x14ac:dyDescent="0.2">
      <c r="A183" s="146" t="s">
        <v>24411</v>
      </c>
      <c r="B183" s="147" t="s">
        <v>24412</v>
      </c>
      <c r="C183" s="148" t="s">
        <v>24398</v>
      </c>
      <c r="D183" s="149">
        <v>877.38</v>
      </c>
      <c r="E183" s="149">
        <v>29.17</v>
      </c>
      <c r="F183" s="149">
        <v>906.55</v>
      </c>
      <c r="G183" s="124">
        <v>9</v>
      </c>
    </row>
    <row r="184" spans="1:7" x14ac:dyDescent="0.2">
      <c r="A184" s="146" t="s">
        <v>24413</v>
      </c>
      <c r="B184" s="147" t="s">
        <v>24414</v>
      </c>
      <c r="C184" s="148"/>
      <c r="D184" s="149"/>
      <c r="E184" s="149"/>
      <c r="F184" s="149"/>
      <c r="G184" s="124">
        <v>5</v>
      </c>
    </row>
    <row r="185" spans="1:7" x14ac:dyDescent="0.2">
      <c r="A185" s="146" t="s">
        <v>24415</v>
      </c>
      <c r="B185" s="147" t="s">
        <v>24416</v>
      </c>
      <c r="C185" s="148" t="s">
        <v>19</v>
      </c>
      <c r="D185" s="149">
        <v>0.55000000000000004</v>
      </c>
      <c r="E185" s="149">
        <v>2.14</v>
      </c>
      <c r="F185" s="149">
        <v>2.69</v>
      </c>
      <c r="G185" s="124">
        <v>9</v>
      </c>
    </row>
    <row r="186" spans="1:7" x14ac:dyDescent="0.2">
      <c r="A186" s="146" t="s">
        <v>24417</v>
      </c>
      <c r="B186" s="147" t="s">
        <v>24418</v>
      </c>
      <c r="C186" s="148" t="s">
        <v>19</v>
      </c>
      <c r="D186" s="149">
        <v>5.83</v>
      </c>
      <c r="E186" s="149">
        <v>21.16</v>
      </c>
      <c r="F186" s="149">
        <v>26.99</v>
      </c>
      <c r="G186" s="124">
        <v>9</v>
      </c>
    </row>
    <row r="187" spans="1:7" ht="30" x14ac:dyDescent="0.2">
      <c r="A187" s="146" t="s">
        <v>24419</v>
      </c>
      <c r="B187" s="147" t="s">
        <v>24420</v>
      </c>
      <c r="C187" s="148" t="s">
        <v>19</v>
      </c>
      <c r="D187" s="149">
        <v>16.45</v>
      </c>
      <c r="E187" s="149">
        <v>31.52</v>
      </c>
      <c r="F187" s="149">
        <v>47.97</v>
      </c>
      <c r="G187" s="124">
        <v>9</v>
      </c>
    </row>
    <row r="188" spans="1:7" x14ac:dyDescent="0.2">
      <c r="A188" s="146" t="s">
        <v>24421</v>
      </c>
      <c r="B188" s="147" t="s">
        <v>24422</v>
      </c>
      <c r="C188" s="148" t="s">
        <v>19</v>
      </c>
      <c r="D188" s="149">
        <v>55.56</v>
      </c>
      <c r="E188" s="149">
        <v>57.15</v>
      </c>
      <c r="F188" s="149">
        <v>112.71</v>
      </c>
      <c r="G188" s="124">
        <v>9</v>
      </c>
    </row>
    <row r="189" spans="1:7" x14ac:dyDescent="0.2">
      <c r="A189" s="146" t="s">
        <v>24423</v>
      </c>
      <c r="B189" s="147" t="s">
        <v>24424</v>
      </c>
      <c r="C189" s="148" t="s">
        <v>19</v>
      </c>
      <c r="D189" s="149">
        <v>55.56</v>
      </c>
      <c r="E189" s="149">
        <v>56.77</v>
      </c>
      <c r="F189" s="149">
        <v>112.33</v>
      </c>
      <c r="G189" s="124">
        <v>9</v>
      </c>
    </row>
    <row r="190" spans="1:7" ht="30" x14ac:dyDescent="0.2">
      <c r="A190" s="146" t="s">
        <v>24425</v>
      </c>
      <c r="B190" s="147" t="s">
        <v>24426</v>
      </c>
      <c r="C190" s="148" t="s">
        <v>24427</v>
      </c>
      <c r="D190" s="149">
        <v>44.72</v>
      </c>
      <c r="E190" s="149">
        <v>1.07</v>
      </c>
      <c r="F190" s="149">
        <v>45.79</v>
      </c>
      <c r="G190" s="124">
        <v>9</v>
      </c>
    </row>
    <row r="191" spans="1:7" x14ac:dyDescent="0.2">
      <c r="A191" s="146" t="s">
        <v>24428</v>
      </c>
      <c r="B191" s="147" t="s">
        <v>24429</v>
      </c>
      <c r="C191" s="148" t="s">
        <v>19</v>
      </c>
      <c r="D191" s="149">
        <v>13.81</v>
      </c>
      <c r="E191" s="149">
        <v>4.29</v>
      </c>
      <c r="F191" s="149">
        <v>18.100000000000001</v>
      </c>
      <c r="G191" s="124">
        <v>9</v>
      </c>
    </row>
    <row r="192" spans="1:7" x14ac:dyDescent="0.2">
      <c r="A192" s="146" t="s">
        <v>24430</v>
      </c>
      <c r="B192" s="147" t="s">
        <v>24431</v>
      </c>
      <c r="C192" s="148" t="s">
        <v>19</v>
      </c>
      <c r="D192" s="149">
        <v>93.35</v>
      </c>
      <c r="E192" s="149">
        <v>40.880000000000003</v>
      </c>
      <c r="F192" s="149">
        <v>134.22999999999999</v>
      </c>
      <c r="G192" s="124">
        <v>9</v>
      </c>
    </row>
    <row r="193" spans="1:7" x14ac:dyDescent="0.2">
      <c r="A193" s="146" t="s">
        <v>24432</v>
      </c>
      <c r="B193" s="147" t="s">
        <v>24433</v>
      </c>
      <c r="C193" s="148" t="s">
        <v>19</v>
      </c>
      <c r="D193" s="149">
        <v>104.33</v>
      </c>
      <c r="E193" s="149">
        <v>40.880000000000003</v>
      </c>
      <c r="F193" s="149">
        <v>145.21</v>
      </c>
      <c r="G193" s="124">
        <v>9</v>
      </c>
    </row>
    <row r="194" spans="1:7" ht="30" x14ac:dyDescent="0.2">
      <c r="A194" s="146" t="s">
        <v>24434</v>
      </c>
      <c r="B194" s="147" t="s">
        <v>24435</v>
      </c>
      <c r="C194" s="148" t="s">
        <v>15</v>
      </c>
      <c r="D194" s="149">
        <v>54.05</v>
      </c>
      <c r="E194" s="149">
        <v>47.17</v>
      </c>
      <c r="F194" s="149">
        <v>101.22</v>
      </c>
      <c r="G194" s="124">
        <v>9</v>
      </c>
    </row>
    <row r="195" spans="1:7" x14ac:dyDescent="0.2">
      <c r="A195" s="146" t="s">
        <v>24436</v>
      </c>
      <c r="B195" s="147" t="s">
        <v>24437</v>
      </c>
      <c r="C195" s="148"/>
      <c r="D195" s="149"/>
      <c r="E195" s="149"/>
      <c r="F195" s="149"/>
      <c r="G195" s="124">
        <v>5</v>
      </c>
    </row>
    <row r="196" spans="1:7" ht="30" x14ac:dyDescent="0.2">
      <c r="A196" s="146" t="s">
        <v>24438</v>
      </c>
      <c r="B196" s="147" t="s">
        <v>24439</v>
      </c>
      <c r="C196" s="148" t="s">
        <v>9</v>
      </c>
      <c r="D196" s="149"/>
      <c r="E196" s="149">
        <v>13.04</v>
      </c>
      <c r="F196" s="149">
        <v>13.04</v>
      </c>
      <c r="G196" s="124">
        <v>9</v>
      </c>
    </row>
    <row r="197" spans="1:7" ht="30" x14ac:dyDescent="0.2">
      <c r="A197" s="146" t="s">
        <v>24440</v>
      </c>
      <c r="B197" s="147" t="s">
        <v>24441</v>
      </c>
      <c r="C197" s="148" t="s">
        <v>9</v>
      </c>
      <c r="D197" s="149"/>
      <c r="E197" s="149">
        <v>32.93</v>
      </c>
      <c r="F197" s="149">
        <v>32.93</v>
      </c>
      <c r="G197" s="124">
        <v>9</v>
      </c>
    </row>
    <row r="198" spans="1:7" ht="30" x14ac:dyDescent="0.2">
      <c r="A198" s="146" t="s">
        <v>24442</v>
      </c>
      <c r="B198" s="147" t="s">
        <v>24443</v>
      </c>
      <c r="C198" s="148" t="s">
        <v>19</v>
      </c>
      <c r="D198" s="149"/>
      <c r="E198" s="149">
        <v>13.04</v>
      </c>
      <c r="F198" s="149">
        <v>13.04</v>
      </c>
      <c r="G198" s="124">
        <v>9</v>
      </c>
    </row>
    <row r="199" spans="1:7" ht="30" x14ac:dyDescent="0.2">
      <c r="A199" s="146" t="s">
        <v>24444</v>
      </c>
      <c r="B199" s="147" t="s">
        <v>24445</v>
      </c>
      <c r="C199" s="148" t="s">
        <v>19</v>
      </c>
      <c r="D199" s="149"/>
      <c r="E199" s="149">
        <v>32.93</v>
      </c>
      <c r="F199" s="149">
        <v>32.93</v>
      </c>
      <c r="G199" s="124">
        <v>9</v>
      </c>
    </row>
    <row r="200" spans="1:7" ht="30" x14ac:dyDescent="0.2">
      <c r="A200" s="146" t="s">
        <v>24446</v>
      </c>
      <c r="B200" s="147" t="s">
        <v>24447</v>
      </c>
      <c r="C200" s="148" t="s">
        <v>24398</v>
      </c>
      <c r="D200" s="149">
        <v>2308.8000000000002</v>
      </c>
      <c r="E200" s="149"/>
      <c r="F200" s="149">
        <v>2308.8000000000002</v>
      </c>
      <c r="G200" s="124">
        <v>9</v>
      </c>
    </row>
    <row r="201" spans="1:7" x14ac:dyDescent="0.2">
      <c r="A201" s="146" t="s">
        <v>24448</v>
      </c>
      <c r="B201" s="147" t="s">
        <v>24449</v>
      </c>
      <c r="C201" s="148" t="s">
        <v>24450</v>
      </c>
      <c r="D201" s="149">
        <v>24.01</v>
      </c>
      <c r="E201" s="149">
        <v>5.14</v>
      </c>
      <c r="F201" s="149">
        <v>29.15</v>
      </c>
      <c r="G201" s="124">
        <v>9</v>
      </c>
    </row>
    <row r="202" spans="1:7" ht="30" x14ac:dyDescent="0.2">
      <c r="A202" s="146" t="s">
        <v>24451</v>
      </c>
      <c r="B202" s="147" t="s">
        <v>24452</v>
      </c>
      <c r="C202" s="148" t="s">
        <v>24427</v>
      </c>
      <c r="D202" s="149">
        <v>16.47</v>
      </c>
      <c r="E202" s="149">
        <v>5.14</v>
      </c>
      <c r="F202" s="149">
        <v>21.61</v>
      </c>
      <c r="G202" s="124">
        <v>9</v>
      </c>
    </row>
    <row r="203" spans="1:7" x14ac:dyDescent="0.2">
      <c r="A203" s="146" t="s">
        <v>24453</v>
      </c>
      <c r="B203" s="147" t="s">
        <v>24454</v>
      </c>
      <c r="C203" s="148"/>
      <c r="D203" s="149"/>
      <c r="E203" s="149"/>
      <c r="F203" s="149"/>
      <c r="G203" s="124">
        <v>5</v>
      </c>
    </row>
    <row r="204" spans="1:7" ht="30" x14ac:dyDescent="0.2">
      <c r="A204" s="146" t="s">
        <v>24455</v>
      </c>
      <c r="B204" s="147" t="s">
        <v>24456</v>
      </c>
      <c r="C204" s="148" t="s">
        <v>24398</v>
      </c>
      <c r="D204" s="149">
        <v>11742.47</v>
      </c>
      <c r="E204" s="149">
        <v>3644.1</v>
      </c>
      <c r="F204" s="149">
        <v>15386.57</v>
      </c>
      <c r="G204" s="124">
        <v>9</v>
      </c>
    </row>
    <row r="205" spans="1:7" ht="30" x14ac:dyDescent="0.2">
      <c r="A205" s="146" t="s">
        <v>24457</v>
      </c>
      <c r="B205" s="147" t="s">
        <v>24458</v>
      </c>
      <c r="C205" s="148" t="s">
        <v>24398</v>
      </c>
      <c r="D205" s="149">
        <v>21926.75</v>
      </c>
      <c r="E205" s="149">
        <v>3644.1</v>
      </c>
      <c r="F205" s="149">
        <v>25570.85</v>
      </c>
      <c r="G205" s="124">
        <v>9</v>
      </c>
    </row>
    <row r="206" spans="1:7" x14ac:dyDescent="0.2">
      <c r="A206" s="146" t="s">
        <v>24459</v>
      </c>
      <c r="B206" s="147" t="s">
        <v>24460</v>
      </c>
      <c r="C206" s="148"/>
      <c r="D206" s="149"/>
      <c r="E206" s="149"/>
      <c r="F206" s="149"/>
      <c r="G206" s="124">
        <v>5</v>
      </c>
    </row>
    <row r="207" spans="1:7" x14ac:dyDescent="0.2">
      <c r="A207" s="146" t="s">
        <v>24461</v>
      </c>
      <c r="B207" s="147" t="s">
        <v>24462</v>
      </c>
      <c r="C207" s="148" t="s">
        <v>19</v>
      </c>
      <c r="D207" s="149">
        <v>848.68</v>
      </c>
      <c r="E207" s="149">
        <v>98.48</v>
      </c>
      <c r="F207" s="149">
        <v>947.16</v>
      </c>
      <c r="G207" s="124">
        <v>9</v>
      </c>
    </row>
    <row r="208" spans="1:7" x14ac:dyDescent="0.2">
      <c r="A208" s="146" t="s">
        <v>24463</v>
      </c>
      <c r="B208" s="147" t="s">
        <v>24464</v>
      </c>
      <c r="C208" s="148" t="s">
        <v>19</v>
      </c>
      <c r="D208" s="149">
        <v>317.06</v>
      </c>
      <c r="E208" s="149">
        <v>27.74</v>
      </c>
      <c r="F208" s="149">
        <v>344.8</v>
      </c>
      <c r="G208" s="124">
        <v>9</v>
      </c>
    </row>
    <row r="209" spans="1:7" x14ac:dyDescent="0.2">
      <c r="A209" s="146" t="s">
        <v>24465</v>
      </c>
      <c r="B209" s="147" t="s">
        <v>24466</v>
      </c>
      <c r="C209" s="148" t="s">
        <v>19</v>
      </c>
      <c r="D209" s="149">
        <v>147.13999999999999</v>
      </c>
      <c r="E209" s="149">
        <v>56.21</v>
      </c>
      <c r="F209" s="149">
        <v>203.35</v>
      </c>
      <c r="G209" s="124">
        <v>9</v>
      </c>
    </row>
    <row r="210" spans="1:7" x14ac:dyDescent="0.2">
      <c r="A210" s="146" t="s">
        <v>24467</v>
      </c>
      <c r="B210" s="147" t="s">
        <v>24468</v>
      </c>
      <c r="C210" s="148"/>
      <c r="D210" s="149"/>
      <c r="E210" s="149"/>
      <c r="F210" s="149"/>
      <c r="G210" s="124">
        <v>5</v>
      </c>
    </row>
    <row r="211" spans="1:7" ht="45" x14ac:dyDescent="0.2">
      <c r="A211" s="146" t="s">
        <v>24469</v>
      </c>
      <c r="B211" s="147" t="s">
        <v>24470</v>
      </c>
      <c r="C211" s="148" t="s">
        <v>19</v>
      </c>
      <c r="D211" s="149">
        <v>2.79</v>
      </c>
      <c r="E211" s="149">
        <v>5.36</v>
      </c>
      <c r="F211" s="149">
        <v>8.15</v>
      </c>
      <c r="G211" s="124">
        <v>9</v>
      </c>
    </row>
    <row r="212" spans="1:7" ht="45" x14ac:dyDescent="0.2">
      <c r="A212" s="146" t="s">
        <v>24471</v>
      </c>
      <c r="B212" s="147" t="s">
        <v>24472</v>
      </c>
      <c r="C212" s="148" t="s">
        <v>19</v>
      </c>
      <c r="D212" s="149">
        <v>4.24</v>
      </c>
      <c r="E212" s="149">
        <v>0.17</v>
      </c>
      <c r="F212" s="149">
        <v>4.41</v>
      </c>
      <c r="G212" s="124">
        <v>9</v>
      </c>
    </row>
    <row r="213" spans="1:7" ht="45" x14ac:dyDescent="0.2">
      <c r="A213" s="146" t="s">
        <v>24473</v>
      </c>
      <c r="B213" s="147" t="s">
        <v>24474</v>
      </c>
      <c r="C213" s="148" t="s">
        <v>19</v>
      </c>
      <c r="D213" s="149">
        <v>4.54</v>
      </c>
      <c r="E213" s="149">
        <v>0.17</v>
      </c>
      <c r="F213" s="149">
        <v>4.71</v>
      </c>
      <c r="G213" s="124">
        <v>9</v>
      </c>
    </row>
    <row r="214" spans="1:7" x14ac:dyDescent="0.2">
      <c r="A214" s="146" t="s">
        <v>24475</v>
      </c>
      <c r="B214" s="147" t="s">
        <v>24476</v>
      </c>
      <c r="C214" s="148" t="s">
        <v>15</v>
      </c>
      <c r="D214" s="149">
        <v>68.5</v>
      </c>
      <c r="E214" s="149">
        <v>9.64</v>
      </c>
      <c r="F214" s="149">
        <v>78.14</v>
      </c>
      <c r="G214" s="124">
        <v>9</v>
      </c>
    </row>
    <row r="215" spans="1:7" ht="30" x14ac:dyDescent="0.2">
      <c r="A215" s="146" t="s">
        <v>24477</v>
      </c>
      <c r="B215" s="147" t="s">
        <v>24478</v>
      </c>
      <c r="C215" s="148" t="s">
        <v>15</v>
      </c>
      <c r="D215" s="149">
        <v>80.680000000000007</v>
      </c>
      <c r="E215" s="149">
        <v>11.36</v>
      </c>
      <c r="F215" s="149">
        <v>92.04</v>
      </c>
      <c r="G215" s="124">
        <v>9</v>
      </c>
    </row>
    <row r="216" spans="1:7" x14ac:dyDescent="0.2">
      <c r="A216" s="146" t="s">
        <v>24479</v>
      </c>
      <c r="B216" s="147" t="s">
        <v>24480</v>
      </c>
      <c r="C216" s="148"/>
      <c r="D216" s="149"/>
      <c r="E216" s="149"/>
      <c r="F216" s="149"/>
      <c r="G216" s="124">
        <v>5</v>
      </c>
    </row>
    <row r="217" spans="1:7" x14ac:dyDescent="0.2">
      <c r="A217" s="146" t="s">
        <v>24481</v>
      </c>
      <c r="B217" s="147" t="s">
        <v>24482</v>
      </c>
      <c r="C217" s="148" t="s">
        <v>19</v>
      </c>
      <c r="D217" s="149">
        <v>11.28</v>
      </c>
      <c r="E217" s="149">
        <v>6.18</v>
      </c>
      <c r="F217" s="149">
        <v>17.46</v>
      </c>
      <c r="G217" s="124">
        <v>9</v>
      </c>
    </row>
    <row r="218" spans="1:7" x14ac:dyDescent="0.2">
      <c r="A218" s="146" t="s">
        <v>24483</v>
      </c>
      <c r="B218" s="147" t="s">
        <v>24484</v>
      </c>
      <c r="C218" s="148" t="s">
        <v>9</v>
      </c>
      <c r="D218" s="149">
        <v>1.03</v>
      </c>
      <c r="E218" s="149">
        <v>0.44</v>
      </c>
      <c r="F218" s="149">
        <v>1.47</v>
      </c>
      <c r="G218" s="124">
        <v>9</v>
      </c>
    </row>
    <row r="219" spans="1:7" x14ac:dyDescent="0.2">
      <c r="A219" s="146" t="s">
        <v>24485</v>
      </c>
      <c r="B219" s="147" t="s">
        <v>24486</v>
      </c>
      <c r="C219" s="148" t="s">
        <v>9</v>
      </c>
      <c r="D219" s="149">
        <v>1.03</v>
      </c>
      <c r="E219" s="149">
        <v>0.44</v>
      </c>
      <c r="F219" s="149">
        <v>1.47</v>
      </c>
      <c r="G219" s="124">
        <v>9</v>
      </c>
    </row>
    <row r="220" spans="1:7" x14ac:dyDescent="0.2">
      <c r="A220" s="146" t="s">
        <v>24487</v>
      </c>
      <c r="B220" s="147" t="s">
        <v>24488</v>
      </c>
      <c r="C220" s="148" t="s">
        <v>19</v>
      </c>
      <c r="D220" s="149">
        <v>0.95</v>
      </c>
      <c r="E220" s="149">
        <v>0.87</v>
      </c>
      <c r="F220" s="149">
        <v>1.82</v>
      </c>
      <c r="G220" s="124">
        <v>9</v>
      </c>
    </row>
    <row r="221" spans="1:7" x14ac:dyDescent="0.2">
      <c r="A221" s="146" t="s">
        <v>24489</v>
      </c>
      <c r="B221" s="147" t="s">
        <v>24490</v>
      </c>
      <c r="C221" s="148"/>
      <c r="D221" s="149"/>
      <c r="E221" s="149"/>
      <c r="F221" s="149"/>
      <c r="G221" s="124">
        <v>2</v>
      </c>
    </row>
    <row r="222" spans="1:7" x14ac:dyDescent="0.2">
      <c r="A222" s="146" t="s">
        <v>24491</v>
      </c>
      <c r="B222" s="147" t="s">
        <v>24492</v>
      </c>
      <c r="C222" s="148"/>
      <c r="D222" s="149"/>
      <c r="E222" s="149"/>
      <c r="F222" s="149"/>
      <c r="G222" s="124">
        <v>5</v>
      </c>
    </row>
    <row r="223" spans="1:7" x14ac:dyDescent="0.2">
      <c r="A223" s="146" t="s">
        <v>24493</v>
      </c>
      <c r="B223" s="147" t="s">
        <v>11543</v>
      </c>
      <c r="C223" s="148" t="s">
        <v>15</v>
      </c>
      <c r="D223" s="149"/>
      <c r="E223" s="149">
        <v>235.73</v>
      </c>
      <c r="F223" s="149">
        <v>235.73</v>
      </c>
      <c r="G223" s="124">
        <v>9</v>
      </c>
    </row>
    <row r="224" spans="1:7" x14ac:dyDescent="0.2">
      <c r="A224" s="146" t="s">
        <v>24494</v>
      </c>
      <c r="B224" s="147" t="s">
        <v>11541</v>
      </c>
      <c r="C224" s="148" t="s">
        <v>15</v>
      </c>
      <c r="D224" s="149"/>
      <c r="E224" s="149">
        <v>428.6</v>
      </c>
      <c r="F224" s="149">
        <v>428.6</v>
      </c>
      <c r="G224" s="124">
        <v>9</v>
      </c>
    </row>
    <row r="225" spans="1:7" ht="30" x14ac:dyDescent="0.2">
      <c r="A225" s="146" t="s">
        <v>24495</v>
      </c>
      <c r="B225" s="147" t="s">
        <v>24496</v>
      </c>
      <c r="C225" s="148" t="s">
        <v>19</v>
      </c>
      <c r="D225" s="149"/>
      <c r="E225" s="149">
        <v>32.15</v>
      </c>
      <c r="F225" s="149">
        <v>32.15</v>
      </c>
      <c r="G225" s="124">
        <v>9</v>
      </c>
    </row>
    <row r="226" spans="1:7" ht="45" x14ac:dyDescent="0.2">
      <c r="A226" s="146" t="s">
        <v>24497</v>
      </c>
      <c r="B226" s="147" t="s">
        <v>24498</v>
      </c>
      <c r="C226" s="148" t="s">
        <v>15</v>
      </c>
      <c r="D226" s="149">
        <v>480.51</v>
      </c>
      <c r="E226" s="149">
        <v>128.58000000000001</v>
      </c>
      <c r="F226" s="149">
        <v>609.09</v>
      </c>
      <c r="G226" s="124">
        <v>9</v>
      </c>
    </row>
    <row r="227" spans="1:7" ht="30" x14ac:dyDescent="0.2">
      <c r="A227" s="146" t="s">
        <v>24499</v>
      </c>
      <c r="B227" s="147" t="s">
        <v>24500</v>
      </c>
      <c r="C227" s="148" t="s">
        <v>15</v>
      </c>
      <c r="D227" s="149">
        <v>458.6</v>
      </c>
      <c r="E227" s="149">
        <v>128.58000000000001</v>
      </c>
      <c r="F227" s="149">
        <v>587.17999999999995</v>
      </c>
      <c r="G227" s="124">
        <v>9</v>
      </c>
    </row>
    <row r="228" spans="1:7" ht="45" x14ac:dyDescent="0.2">
      <c r="A228" s="146" t="s">
        <v>24501</v>
      </c>
      <c r="B228" s="147" t="s">
        <v>24502</v>
      </c>
      <c r="C228" s="148" t="s">
        <v>15</v>
      </c>
      <c r="D228" s="149">
        <v>251.21</v>
      </c>
      <c r="E228" s="149">
        <v>85.72</v>
      </c>
      <c r="F228" s="149">
        <v>336.93</v>
      </c>
      <c r="G228" s="124">
        <v>9</v>
      </c>
    </row>
    <row r="229" spans="1:7" ht="30" x14ac:dyDescent="0.2">
      <c r="A229" s="146" t="s">
        <v>24503</v>
      </c>
      <c r="B229" s="147" t="s">
        <v>24504</v>
      </c>
      <c r="C229" s="148" t="s">
        <v>15</v>
      </c>
      <c r="D229" s="149">
        <v>229.3</v>
      </c>
      <c r="E229" s="149">
        <v>85.72</v>
      </c>
      <c r="F229" s="149">
        <v>315.02</v>
      </c>
      <c r="G229" s="124">
        <v>9</v>
      </c>
    </row>
    <row r="230" spans="1:7" ht="45" x14ac:dyDescent="0.2">
      <c r="A230" s="146" t="s">
        <v>24505</v>
      </c>
      <c r="B230" s="147" t="s">
        <v>24506</v>
      </c>
      <c r="C230" s="148" t="s">
        <v>19</v>
      </c>
      <c r="D230" s="149">
        <v>24.62</v>
      </c>
      <c r="E230" s="149">
        <v>8.57</v>
      </c>
      <c r="F230" s="149">
        <v>33.19</v>
      </c>
      <c r="G230" s="124">
        <v>9</v>
      </c>
    </row>
    <row r="231" spans="1:7" ht="30" x14ac:dyDescent="0.2">
      <c r="A231" s="146" t="s">
        <v>24507</v>
      </c>
      <c r="B231" s="147" t="s">
        <v>24508</v>
      </c>
      <c r="C231" s="148" t="s">
        <v>19</v>
      </c>
      <c r="D231" s="149">
        <v>22.93</v>
      </c>
      <c r="E231" s="149">
        <v>8.57</v>
      </c>
      <c r="F231" s="149">
        <v>31.5</v>
      </c>
      <c r="G231" s="124">
        <v>9</v>
      </c>
    </row>
    <row r="232" spans="1:7" ht="45" x14ac:dyDescent="0.2">
      <c r="A232" s="146" t="s">
        <v>24509</v>
      </c>
      <c r="B232" s="147" t="s">
        <v>24510</v>
      </c>
      <c r="C232" s="148" t="s">
        <v>15</v>
      </c>
      <c r="D232" s="149">
        <v>246.18</v>
      </c>
      <c r="E232" s="149">
        <v>85.72</v>
      </c>
      <c r="F232" s="149">
        <v>331.9</v>
      </c>
      <c r="G232" s="124">
        <v>9</v>
      </c>
    </row>
    <row r="233" spans="1:7" ht="30" x14ac:dyDescent="0.2">
      <c r="A233" s="146" t="s">
        <v>24511</v>
      </c>
      <c r="B233" s="147" t="s">
        <v>24512</v>
      </c>
      <c r="C233" s="148" t="s">
        <v>15</v>
      </c>
      <c r="D233" s="149">
        <v>229.3</v>
      </c>
      <c r="E233" s="149">
        <v>85.72</v>
      </c>
      <c r="F233" s="149">
        <v>315.02</v>
      </c>
      <c r="G233" s="124">
        <v>9</v>
      </c>
    </row>
    <row r="234" spans="1:7" x14ac:dyDescent="0.2">
      <c r="A234" s="146" t="s">
        <v>24513</v>
      </c>
      <c r="B234" s="147" t="s">
        <v>24514</v>
      </c>
      <c r="C234" s="148"/>
      <c r="D234" s="149"/>
      <c r="E234" s="149"/>
      <c r="F234" s="149"/>
      <c r="G234" s="124">
        <v>5</v>
      </c>
    </row>
    <row r="235" spans="1:7" x14ac:dyDescent="0.2">
      <c r="A235" s="146" t="s">
        <v>24515</v>
      </c>
      <c r="B235" s="147" t="s">
        <v>24516</v>
      </c>
      <c r="C235" s="148" t="s">
        <v>15</v>
      </c>
      <c r="D235" s="149"/>
      <c r="E235" s="149">
        <v>128.58000000000001</v>
      </c>
      <c r="F235" s="149">
        <v>128.58000000000001</v>
      </c>
      <c r="G235" s="124">
        <v>9</v>
      </c>
    </row>
    <row r="236" spans="1:7" ht="30" x14ac:dyDescent="0.2">
      <c r="A236" s="146" t="s">
        <v>24517</v>
      </c>
      <c r="B236" s="147" t="s">
        <v>24518</v>
      </c>
      <c r="C236" s="148" t="s">
        <v>15</v>
      </c>
      <c r="D236" s="149"/>
      <c r="E236" s="149">
        <v>85.72</v>
      </c>
      <c r="F236" s="149">
        <v>85.72</v>
      </c>
      <c r="G236" s="124">
        <v>9</v>
      </c>
    </row>
    <row r="237" spans="1:7" x14ac:dyDescent="0.2">
      <c r="A237" s="146" t="s">
        <v>24519</v>
      </c>
      <c r="B237" s="147" t="s">
        <v>24520</v>
      </c>
      <c r="C237" s="148"/>
      <c r="D237" s="149"/>
      <c r="E237" s="149"/>
      <c r="F237" s="149"/>
      <c r="G237" s="124">
        <v>5</v>
      </c>
    </row>
    <row r="238" spans="1:7" x14ac:dyDescent="0.2">
      <c r="A238" s="146" t="s">
        <v>24521</v>
      </c>
      <c r="B238" s="147" t="s">
        <v>24522</v>
      </c>
      <c r="C238" s="148" t="s">
        <v>19</v>
      </c>
      <c r="D238" s="149"/>
      <c r="E238" s="149">
        <v>3.21</v>
      </c>
      <c r="F238" s="149">
        <v>3.21</v>
      </c>
      <c r="G238" s="124">
        <v>9</v>
      </c>
    </row>
    <row r="239" spans="1:7" ht="30" x14ac:dyDescent="0.2">
      <c r="A239" s="146" t="s">
        <v>24523</v>
      </c>
      <c r="B239" s="147" t="s">
        <v>24524</v>
      </c>
      <c r="C239" s="148" t="s">
        <v>19</v>
      </c>
      <c r="D239" s="149"/>
      <c r="E239" s="149">
        <v>6.43</v>
      </c>
      <c r="F239" s="149">
        <v>6.43</v>
      </c>
      <c r="G239" s="124">
        <v>9</v>
      </c>
    </row>
    <row r="240" spans="1:7" x14ac:dyDescent="0.2">
      <c r="A240" s="146" t="s">
        <v>24525</v>
      </c>
      <c r="B240" s="147" t="s">
        <v>24526</v>
      </c>
      <c r="C240" s="148" t="s">
        <v>19</v>
      </c>
      <c r="D240" s="149"/>
      <c r="E240" s="149">
        <v>10.72</v>
      </c>
      <c r="F240" s="149">
        <v>10.72</v>
      </c>
      <c r="G240" s="124">
        <v>9</v>
      </c>
    </row>
    <row r="241" spans="1:7" x14ac:dyDescent="0.2">
      <c r="A241" s="146" t="s">
        <v>24527</v>
      </c>
      <c r="B241" s="147" t="s">
        <v>24528</v>
      </c>
      <c r="C241" s="148"/>
      <c r="D241" s="149"/>
      <c r="E241" s="149"/>
      <c r="F241" s="149"/>
      <c r="G241" s="124">
        <v>5</v>
      </c>
    </row>
    <row r="242" spans="1:7" ht="30" x14ac:dyDescent="0.2">
      <c r="A242" s="146" t="s">
        <v>24529</v>
      </c>
      <c r="B242" s="147" t="s">
        <v>24530</v>
      </c>
      <c r="C242" s="148" t="s">
        <v>19</v>
      </c>
      <c r="D242" s="149"/>
      <c r="E242" s="149">
        <v>12.86</v>
      </c>
      <c r="F242" s="149">
        <v>12.86</v>
      </c>
      <c r="G242" s="124">
        <v>9</v>
      </c>
    </row>
    <row r="243" spans="1:7" ht="30" x14ac:dyDescent="0.2">
      <c r="A243" s="146" t="s">
        <v>24531</v>
      </c>
      <c r="B243" s="147" t="s">
        <v>24532</v>
      </c>
      <c r="C243" s="148" t="s">
        <v>19</v>
      </c>
      <c r="D243" s="149"/>
      <c r="E243" s="149">
        <v>10.72</v>
      </c>
      <c r="F243" s="149">
        <v>10.72</v>
      </c>
      <c r="G243" s="124">
        <v>9</v>
      </c>
    </row>
    <row r="244" spans="1:7" ht="30" x14ac:dyDescent="0.2">
      <c r="A244" s="146" t="s">
        <v>24533</v>
      </c>
      <c r="B244" s="147" t="s">
        <v>24534</v>
      </c>
      <c r="C244" s="148" t="s">
        <v>9</v>
      </c>
      <c r="D244" s="149"/>
      <c r="E244" s="149">
        <v>3.21</v>
      </c>
      <c r="F244" s="149">
        <v>3.21</v>
      </c>
      <c r="G244" s="124">
        <v>9</v>
      </c>
    </row>
    <row r="245" spans="1:7" x14ac:dyDescent="0.2">
      <c r="A245" s="146" t="s">
        <v>24535</v>
      </c>
      <c r="B245" s="147" t="s">
        <v>24536</v>
      </c>
      <c r="C245" s="148"/>
      <c r="D245" s="149"/>
      <c r="E245" s="149"/>
      <c r="F245" s="149"/>
      <c r="G245" s="124">
        <v>5</v>
      </c>
    </row>
    <row r="246" spans="1:7" x14ac:dyDescent="0.2">
      <c r="A246" s="146" t="s">
        <v>24537</v>
      </c>
      <c r="B246" s="147" t="s">
        <v>24538</v>
      </c>
      <c r="C246" s="148" t="s">
        <v>19</v>
      </c>
      <c r="D246" s="149"/>
      <c r="E246" s="149">
        <v>8.57</v>
      </c>
      <c r="F246" s="149">
        <v>8.57</v>
      </c>
      <c r="G246" s="124">
        <v>9</v>
      </c>
    </row>
    <row r="247" spans="1:7" x14ac:dyDescent="0.2">
      <c r="A247" s="146" t="s">
        <v>24539</v>
      </c>
      <c r="B247" s="147" t="s">
        <v>24540</v>
      </c>
      <c r="C247" s="148"/>
      <c r="D247" s="149"/>
      <c r="E247" s="149"/>
      <c r="F247" s="149"/>
      <c r="G247" s="124">
        <v>5</v>
      </c>
    </row>
    <row r="248" spans="1:7" ht="45" x14ac:dyDescent="0.2">
      <c r="A248" s="146" t="s">
        <v>24541</v>
      </c>
      <c r="B248" s="147" t="s">
        <v>24542</v>
      </c>
      <c r="C248" s="148" t="s">
        <v>19</v>
      </c>
      <c r="D248" s="149">
        <v>17.57</v>
      </c>
      <c r="E248" s="149">
        <v>10.72</v>
      </c>
      <c r="F248" s="149">
        <v>28.29</v>
      </c>
      <c r="G248" s="124">
        <v>9</v>
      </c>
    </row>
    <row r="249" spans="1:7" ht="45" x14ac:dyDescent="0.2">
      <c r="A249" s="146" t="s">
        <v>24543</v>
      </c>
      <c r="B249" s="147" t="s">
        <v>24544</v>
      </c>
      <c r="C249" s="148" t="s">
        <v>19</v>
      </c>
      <c r="D249" s="149">
        <v>1.55</v>
      </c>
      <c r="E249" s="149">
        <v>10.72</v>
      </c>
      <c r="F249" s="149">
        <v>12.27</v>
      </c>
      <c r="G249" s="124">
        <v>9</v>
      </c>
    </row>
    <row r="250" spans="1:7" x14ac:dyDescent="0.2">
      <c r="A250" s="146" t="s">
        <v>24545</v>
      </c>
      <c r="B250" s="147" t="s">
        <v>24546</v>
      </c>
      <c r="C250" s="148"/>
      <c r="D250" s="149"/>
      <c r="E250" s="149"/>
      <c r="F250" s="149"/>
      <c r="G250" s="124">
        <v>5</v>
      </c>
    </row>
    <row r="251" spans="1:7" ht="45" x14ac:dyDescent="0.2">
      <c r="A251" s="146" t="s">
        <v>24547</v>
      </c>
      <c r="B251" s="147" t="s">
        <v>24548</v>
      </c>
      <c r="C251" s="148" t="s">
        <v>19</v>
      </c>
      <c r="D251" s="149">
        <v>25.24</v>
      </c>
      <c r="E251" s="149">
        <v>4.29</v>
      </c>
      <c r="F251" s="149">
        <v>29.53</v>
      </c>
      <c r="G251" s="124">
        <v>9</v>
      </c>
    </row>
    <row r="252" spans="1:7" ht="30" x14ac:dyDescent="0.2">
      <c r="A252" s="146" t="s">
        <v>24549</v>
      </c>
      <c r="B252" s="147" t="s">
        <v>24550</v>
      </c>
      <c r="C252" s="148" t="s">
        <v>19</v>
      </c>
      <c r="D252" s="149">
        <v>22.93</v>
      </c>
      <c r="E252" s="149">
        <v>4.29</v>
      </c>
      <c r="F252" s="149">
        <v>27.22</v>
      </c>
      <c r="G252" s="124">
        <v>9</v>
      </c>
    </row>
    <row r="253" spans="1:7" ht="45" x14ac:dyDescent="0.2">
      <c r="A253" s="146" t="s">
        <v>24551</v>
      </c>
      <c r="B253" s="147" t="s">
        <v>24552</v>
      </c>
      <c r="C253" s="148" t="s">
        <v>19</v>
      </c>
      <c r="D253" s="149">
        <v>11.25</v>
      </c>
      <c r="E253" s="149">
        <v>1.5</v>
      </c>
      <c r="F253" s="149">
        <v>12.75</v>
      </c>
      <c r="G253" s="124">
        <v>9</v>
      </c>
    </row>
    <row r="254" spans="1:7" ht="30" x14ac:dyDescent="0.2">
      <c r="A254" s="146" t="s">
        <v>24553</v>
      </c>
      <c r="B254" s="147" t="s">
        <v>24554</v>
      </c>
      <c r="C254" s="148" t="s">
        <v>19</v>
      </c>
      <c r="D254" s="149">
        <v>8.58</v>
      </c>
      <c r="E254" s="149">
        <v>1.5</v>
      </c>
      <c r="F254" s="149">
        <v>10.08</v>
      </c>
      <c r="G254" s="124">
        <v>9</v>
      </c>
    </row>
    <row r="255" spans="1:7" ht="45" x14ac:dyDescent="0.2">
      <c r="A255" s="146" t="s">
        <v>24555</v>
      </c>
      <c r="B255" s="147" t="s">
        <v>24556</v>
      </c>
      <c r="C255" s="148" t="s">
        <v>19</v>
      </c>
      <c r="D255" s="149">
        <v>14.71</v>
      </c>
      <c r="E255" s="149">
        <v>0.64</v>
      </c>
      <c r="F255" s="149">
        <v>15.35</v>
      </c>
      <c r="G255" s="124">
        <v>9</v>
      </c>
    </row>
    <row r="256" spans="1:7" x14ac:dyDescent="0.2">
      <c r="A256" s="146" t="s">
        <v>24557</v>
      </c>
      <c r="B256" s="147" t="s">
        <v>24558</v>
      </c>
      <c r="C256" s="148"/>
      <c r="D256" s="149"/>
      <c r="E256" s="149"/>
      <c r="F256" s="149"/>
      <c r="G256" s="124">
        <v>5</v>
      </c>
    </row>
    <row r="257" spans="1:7" ht="30" x14ac:dyDescent="0.2">
      <c r="A257" s="146" t="s">
        <v>24559</v>
      </c>
      <c r="B257" s="147" t="s">
        <v>24560</v>
      </c>
      <c r="C257" s="148" t="s">
        <v>19</v>
      </c>
      <c r="D257" s="149"/>
      <c r="E257" s="149">
        <v>11.14</v>
      </c>
      <c r="F257" s="149">
        <v>11.14</v>
      </c>
      <c r="G257" s="124">
        <v>9</v>
      </c>
    </row>
    <row r="258" spans="1:7" ht="30" x14ac:dyDescent="0.2">
      <c r="A258" s="146" t="s">
        <v>24561</v>
      </c>
      <c r="B258" s="147" t="s">
        <v>24562</v>
      </c>
      <c r="C258" s="148" t="s">
        <v>19</v>
      </c>
      <c r="D258" s="149"/>
      <c r="E258" s="149">
        <v>6.43</v>
      </c>
      <c r="F258" s="149">
        <v>6.43</v>
      </c>
      <c r="G258" s="124">
        <v>9</v>
      </c>
    </row>
    <row r="259" spans="1:7" ht="30" x14ac:dyDescent="0.2">
      <c r="A259" s="146" t="s">
        <v>24563</v>
      </c>
      <c r="B259" s="147" t="s">
        <v>24564</v>
      </c>
      <c r="C259" s="148" t="s">
        <v>19</v>
      </c>
      <c r="D259" s="149"/>
      <c r="E259" s="149">
        <v>6.43</v>
      </c>
      <c r="F259" s="149">
        <v>6.43</v>
      </c>
      <c r="G259" s="124">
        <v>9</v>
      </c>
    </row>
    <row r="260" spans="1:7" ht="30" x14ac:dyDescent="0.2">
      <c r="A260" s="146" t="s">
        <v>24565</v>
      </c>
      <c r="B260" s="147" t="s">
        <v>24566</v>
      </c>
      <c r="C260" s="148" t="s">
        <v>19</v>
      </c>
      <c r="D260" s="149"/>
      <c r="E260" s="149">
        <v>7.07</v>
      </c>
      <c r="F260" s="149">
        <v>7.07</v>
      </c>
      <c r="G260" s="124">
        <v>9</v>
      </c>
    </row>
    <row r="261" spans="1:7" x14ac:dyDescent="0.2">
      <c r="A261" s="146" t="s">
        <v>24567</v>
      </c>
      <c r="B261" s="147" t="s">
        <v>24568</v>
      </c>
      <c r="C261" s="148"/>
      <c r="D261" s="149"/>
      <c r="E261" s="149"/>
      <c r="F261" s="149"/>
      <c r="G261" s="124">
        <v>5</v>
      </c>
    </row>
    <row r="262" spans="1:7" x14ac:dyDescent="0.2">
      <c r="A262" s="146" t="s">
        <v>24569</v>
      </c>
      <c r="B262" s="147" t="s">
        <v>24570</v>
      </c>
      <c r="C262" s="148" t="s">
        <v>19</v>
      </c>
      <c r="D262" s="149"/>
      <c r="E262" s="149">
        <v>17.239999999999998</v>
      </c>
      <c r="F262" s="149">
        <v>17.239999999999998</v>
      </c>
      <c r="G262" s="124">
        <v>9</v>
      </c>
    </row>
    <row r="263" spans="1:7" ht="30" x14ac:dyDescent="0.2">
      <c r="A263" s="146" t="s">
        <v>24571</v>
      </c>
      <c r="B263" s="147" t="s">
        <v>24572</v>
      </c>
      <c r="C263" s="148" t="s">
        <v>19</v>
      </c>
      <c r="D263" s="149"/>
      <c r="E263" s="149">
        <v>20.69</v>
      </c>
      <c r="F263" s="149">
        <v>20.69</v>
      </c>
      <c r="G263" s="124">
        <v>9</v>
      </c>
    </row>
    <row r="264" spans="1:7" ht="30" x14ac:dyDescent="0.2">
      <c r="A264" s="146" t="s">
        <v>24573</v>
      </c>
      <c r="B264" s="147" t="s">
        <v>24574</v>
      </c>
      <c r="C264" s="148" t="s">
        <v>9</v>
      </c>
      <c r="D264" s="149"/>
      <c r="E264" s="149">
        <v>6.9</v>
      </c>
      <c r="F264" s="149">
        <v>6.9</v>
      </c>
      <c r="G264" s="124">
        <v>9</v>
      </c>
    </row>
    <row r="265" spans="1:7" x14ac:dyDescent="0.2">
      <c r="A265" s="146" t="s">
        <v>24575</v>
      </c>
      <c r="B265" s="147" t="s">
        <v>24576</v>
      </c>
      <c r="C265" s="148"/>
      <c r="D265" s="149"/>
      <c r="E265" s="149"/>
      <c r="F265" s="149"/>
      <c r="G265" s="124">
        <v>5</v>
      </c>
    </row>
    <row r="266" spans="1:7" x14ac:dyDescent="0.2">
      <c r="A266" s="146" t="s">
        <v>24577</v>
      </c>
      <c r="B266" s="147" t="s">
        <v>24578</v>
      </c>
      <c r="C266" s="148" t="s">
        <v>9</v>
      </c>
      <c r="D266" s="149">
        <v>7.0000000000000007E-2</v>
      </c>
      <c r="E266" s="149">
        <v>1.56</v>
      </c>
      <c r="F266" s="149">
        <v>1.63</v>
      </c>
      <c r="G266" s="124">
        <v>9</v>
      </c>
    </row>
    <row r="267" spans="1:7" ht="30" x14ac:dyDescent="0.2">
      <c r="A267" s="146" t="s">
        <v>24579</v>
      </c>
      <c r="B267" s="147" t="s">
        <v>24580</v>
      </c>
      <c r="C267" s="148" t="s">
        <v>9</v>
      </c>
      <c r="D267" s="149">
        <v>0.87</v>
      </c>
      <c r="E267" s="149">
        <v>1.56</v>
      </c>
      <c r="F267" s="149">
        <v>2.4300000000000002</v>
      </c>
      <c r="G267" s="124">
        <v>9</v>
      </c>
    </row>
    <row r="268" spans="1:7" ht="30" x14ac:dyDescent="0.2">
      <c r="A268" s="146" t="s">
        <v>24581</v>
      </c>
      <c r="B268" s="147" t="s">
        <v>24582</v>
      </c>
      <c r="C268" s="148" t="s">
        <v>19</v>
      </c>
      <c r="D268" s="149">
        <v>4.3600000000000003</v>
      </c>
      <c r="E268" s="149">
        <v>12.5</v>
      </c>
      <c r="F268" s="149">
        <v>16.86</v>
      </c>
      <c r="G268" s="124">
        <v>9</v>
      </c>
    </row>
    <row r="269" spans="1:7" ht="30" x14ac:dyDescent="0.2">
      <c r="A269" s="146" t="s">
        <v>24583</v>
      </c>
      <c r="B269" s="147" t="s">
        <v>24584</v>
      </c>
      <c r="C269" s="148" t="s">
        <v>19</v>
      </c>
      <c r="D269" s="149">
        <v>0.36</v>
      </c>
      <c r="E269" s="149">
        <v>9.3699999999999992</v>
      </c>
      <c r="F269" s="149">
        <v>9.73</v>
      </c>
      <c r="G269" s="124">
        <v>9</v>
      </c>
    </row>
    <row r="270" spans="1:7" x14ac:dyDescent="0.2">
      <c r="A270" s="146" t="s">
        <v>24585</v>
      </c>
      <c r="B270" s="147" t="s">
        <v>24586</v>
      </c>
      <c r="C270" s="148" t="s">
        <v>19</v>
      </c>
      <c r="D270" s="149">
        <v>4.3600000000000003</v>
      </c>
      <c r="E270" s="149">
        <v>9.3699999999999992</v>
      </c>
      <c r="F270" s="149">
        <v>13.73</v>
      </c>
      <c r="G270" s="124">
        <v>9</v>
      </c>
    </row>
    <row r="271" spans="1:7" x14ac:dyDescent="0.2">
      <c r="A271" s="146" t="s">
        <v>24587</v>
      </c>
      <c r="B271" s="147" t="s">
        <v>24588</v>
      </c>
      <c r="C271" s="148" t="s">
        <v>19</v>
      </c>
      <c r="D271" s="149">
        <v>0.36</v>
      </c>
      <c r="E271" s="149">
        <v>6.25</v>
      </c>
      <c r="F271" s="149">
        <v>6.61</v>
      </c>
      <c r="G271" s="124">
        <v>9</v>
      </c>
    </row>
    <row r="272" spans="1:7" x14ac:dyDescent="0.2">
      <c r="A272" s="146" t="s">
        <v>24589</v>
      </c>
      <c r="B272" s="147" t="s">
        <v>24590</v>
      </c>
      <c r="C272" s="148"/>
      <c r="D272" s="149"/>
      <c r="E272" s="149"/>
      <c r="F272" s="149"/>
      <c r="G272" s="124">
        <v>5</v>
      </c>
    </row>
    <row r="273" spans="1:7" x14ac:dyDescent="0.2">
      <c r="A273" s="146" t="s">
        <v>24591</v>
      </c>
      <c r="B273" s="147" t="s">
        <v>24592</v>
      </c>
      <c r="C273" s="148" t="s">
        <v>19</v>
      </c>
      <c r="D273" s="149">
        <v>92.36</v>
      </c>
      <c r="E273" s="149"/>
      <c r="F273" s="149">
        <v>92.36</v>
      </c>
      <c r="G273" s="124">
        <v>9</v>
      </c>
    </row>
    <row r="274" spans="1:7" x14ac:dyDescent="0.2">
      <c r="A274" s="146" t="s">
        <v>24593</v>
      </c>
      <c r="B274" s="147" t="s">
        <v>24594</v>
      </c>
      <c r="C274" s="148" t="s">
        <v>96</v>
      </c>
      <c r="D274" s="149">
        <v>3.69</v>
      </c>
      <c r="E274" s="149">
        <v>9.51</v>
      </c>
      <c r="F274" s="149">
        <v>13.2</v>
      </c>
      <c r="G274" s="124">
        <v>9</v>
      </c>
    </row>
    <row r="275" spans="1:7" x14ac:dyDescent="0.2">
      <c r="A275" s="146" t="s">
        <v>24595</v>
      </c>
      <c r="B275" s="147" t="s">
        <v>24596</v>
      </c>
      <c r="C275" s="148"/>
      <c r="D275" s="149"/>
      <c r="E275" s="149"/>
      <c r="F275" s="149"/>
      <c r="G275" s="124">
        <v>2</v>
      </c>
    </row>
    <row r="276" spans="1:7" x14ac:dyDescent="0.2">
      <c r="A276" s="146" t="s">
        <v>24597</v>
      </c>
      <c r="B276" s="147" t="s">
        <v>24598</v>
      </c>
      <c r="C276" s="148"/>
      <c r="D276" s="149"/>
      <c r="E276" s="149"/>
      <c r="F276" s="149"/>
      <c r="G276" s="124">
        <v>5</v>
      </c>
    </row>
    <row r="277" spans="1:7" ht="30" x14ac:dyDescent="0.2">
      <c r="A277" s="146" t="s">
        <v>24599</v>
      </c>
      <c r="B277" s="147" t="s">
        <v>24600</v>
      </c>
      <c r="C277" s="148" t="s">
        <v>19</v>
      </c>
      <c r="D277" s="149"/>
      <c r="E277" s="149">
        <v>39.14</v>
      </c>
      <c r="F277" s="149">
        <v>39.14</v>
      </c>
      <c r="G277" s="124">
        <v>9</v>
      </c>
    </row>
    <row r="278" spans="1:7" ht="30" x14ac:dyDescent="0.2">
      <c r="A278" s="146" t="s">
        <v>24601</v>
      </c>
      <c r="B278" s="147" t="s">
        <v>24602</v>
      </c>
      <c r="C278" s="148" t="s">
        <v>19</v>
      </c>
      <c r="D278" s="149"/>
      <c r="E278" s="149">
        <v>33.92</v>
      </c>
      <c r="F278" s="149">
        <v>33.92</v>
      </c>
      <c r="G278" s="124">
        <v>9</v>
      </c>
    </row>
    <row r="279" spans="1:7" ht="30" x14ac:dyDescent="0.2">
      <c r="A279" s="146" t="s">
        <v>24603</v>
      </c>
      <c r="B279" s="147" t="s">
        <v>24604</v>
      </c>
      <c r="C279" s="148" t="s">
        <v>19</v>
      </c>
      <c r="D279" s="149"/>
      <c r="E279" s="149">
        <v>20.87</v>
      </c>
      <c r="F279" s="149">
        <v>20.87</v>
      </c>
      <c r="G279" s="124">
        <v>9</v>
      </c>
    </row>
    <row r="280" spans="1:7" ht="30" x14ac:dyDescent="0.2">
      <c r="A280" s="146" t="s">
        <v>24605</v>
      </c>
      <c r="B280" s="147" t="s">
        <v>24606</v>
      </c>
      <c r="C280" s="148" t="s">
        <v>19</v>
      </c>
      <c r="D280" s="149">
        <v>2.64</v>
      </c>
      <c r="E280" s="149">
        <v>0.73</v>
      </c>
      <c r="F280" s="149">
        <v>3.37</v>
      </c>
      <c r="G280" s="124">
        <v>9</v>
      </c>
    </row>
    <row r="281" spans="1:7" ht="30" x14ac:dyDescent="0.2">
      <c r="A281" s="146" t="s">
        <v>24607</v>
      </c>
      <c r="B281" s="147" t="s">
        <v>24608</v>
      </c>
      <c r="C281" s="148" t="s">
        <v>9</v>
      </c>
      <c r="D281" s="149"/>
      <c r="E281" s="149">
        <v>4.51</v>
      </c>
      <c r="F281" s="149">
        <v>4.51</v>
      </c>
      <c r="G281" s="124">
        <v>9</v>
      </c>
    </row>
    <row r="282" spans="1:7" x14ac:dyDescent="0.2">
      <c r="A282" s="146" t="s">
        <v>24609</v>
      </c>
      <c r="B282" s="147" t="s">
        <v>24610</v>
      </c>
      <c r="C282" s="148" t="s">
        <v>9</v>
      </c>
      <c r="D282" s="149"/>
      <c r="E282" s="149">
        <v>13.29</v>
      </c>
      <c r="F282" s="149">
        <v>13.29</v>
      </c>
      <c r="G282" s="124">
        <v>9</v>
      </c>
    </row>
    <row r="283" spans="1:7" ht="30" x14ac:dyDescent="0.2">
      <c r="A283" s="146" t="s">
        <v>24611</v>
      </c>
      <c r="B283" s="147" t="s">
        <v>24612</v>
      </c>
      <c r="C283" s="148"/>
      <c r="D283" s="149"/>
      <c r="E283" s="149"/>
      <c r="F283" s="149"/>
      <c r="G283" s="124">
        <v>5</v>
      </c>
    </row>
    <row r="284" spans="1:7" x14ac:dyDescent="0.2">
      <c r="A284" s="146" t="s">
        <v>24613</v>
      </c>
      <c r="B284" s="147" t="s">
        <v>24614</v>
      </c>
      <c r="C284" s="148" t="s">
        <v>9</v>
      </c>
      <c r="D284" s="149"/>
      <c r="E284" s="149">
        <v>1.42</v>
      </c>
      <c r="F284" s="149">
        <v>1.42</v>
      </c>
      <c r="G284" s="124">
        <v>9</v>
      </c>
    </row>
    <row r="285" spans="1:7" ht="30" x14ac:dyDescent="0.2">
      <c r="A285" s="146" t="s">
        <v>24615</v>
      </c>
      <c r="B285" s="147" t="s">
        <v>24616</v>
      </c>
      <c r="C285" s="148" t="s">
        <v>9</v>
      </c>
      <c r="D285" s="149"/>
      <c r="E285" s="149">
        <v>4.75</v>
      </c>
      <c r="F285" s="149">
        <v>4.75</v>
      </c>
      <c r="G285" s="124">
        <v>9</v>
      </c>
    </row>
    <row r="286" spans="1:7" x14ac:dyDescent="0.2">
      <c r="A286" s="146" t="s">
        <v>24617</v>
      </c>
      <c r="B286" s="147" t="s">
        <v>24618</v>
      </c>
      <c r="C286" s="148" t="s">
        <v>19</v>
      </c>
      <c r="D286" s="149"/>
      <c r="E286" s="149">
        <v>26.14</v>
      </c>
      <c r="F286" s="149">
        <v>26.14</v>
      </c>
      <c r="G286" s="124">
        <v>9</v>
      </c>
    </row>
    <row r="287" spans="1:7" ht="30" x14ac:dyDescent="0.2">
      <c r="A287" s="146" t="s">
        <v>24619</v>
      </c>
      <c r="B287" s="147" t="s">
        <v>24620</v>
      </c>
      <c r="C287" s="148" t="s">
        <v>19</v>
      </c>
      <c r="D287" s="149"/>
      <c r="E287" s="149">
        <v>21.38</v>
      </c>
      <c r="F287" s="149">
        <v>21.38</v>
      </c>
      <c r="G287" s="124">
        <v>9</v>
      </c>
    </row>
    <row r="288" spans="1:7" ht="30" x14ac:dyDescent="0.2">
      <c r="A288" s="146" t="s">
        <v>24621</v>
      </c>
      <c r="B288" s="147" t="s">
        <v>24622</v>
      </c>
      <c r="C288" s="148" t="s">
        <v>19</v>
      </c>
      <c r="D288" s="149"/>
      <c r="E288" s="149">
        <v>19.010000000000002</v>
      </c>
      <c r="F288" s="149">
        <v>19.010000000000002</v>
      </c>
      <c r="G288" s="124">
        <v>9</v>
      </c>
    </row>
    <row r="289" spans="1:7" ht="30" x14ac:dyDescent="0.2">
      <c r="A289" s="146" t="s">
        <v>24623</v>
      </c>
      <c r="B289" s="147" t="s">
        <v>24624</v>
      </c>
      <c r="C289" s="148" t="s">
        <v>19</v>
      </c>
      <c r="D289" s="149"/>
      <c r="E289" s="149">
        <v>14.26</v>
      </c>
      <c r="F289" s="149">
        <v>14.26</v>
      </c>
      <c r="G289" s="124">
        <v>9</v>
      </c>
    </row>
    <row r="290" spans="1:7" x14ac:dyDescent="0.2">
      <c r="A290" s="146" t="s">
        <v>24625</v>
      </c>
      <c r="B290" s="147" t="s">
        <v>24626</v>
      </c>
      <c r="C290" s="148" t="s">
        <v>18</v>
      </c>
      <c r="D290" s="149">
        <v>2.27</v>
      </c>
      <c r="E290" s="149"/>
      <c r="F290" s="149">
        <v>2.27</v>
      </c>
      <c r="G290" s="124">
        <v>9</v>
      </c>
    </row>
    <row r="291" spans="1:7" x14ac:dyDescent="0.2">
      <c r="A291" s="146" t="s">
        <v>24627</v>
      </c>
      <c r="B291" s="147" t="s">
        <v>24628</v>
      </c>
      <c r="C291" s="148"/>
      <c r="D291" s="149"/>
      <c r="E291" s="149"/>
      <c r="F291" s="149"/>
      <c r="G291" s="124">
        <v>5</v>
      </c>
    </row>
    <row r="292" spans="1:7" x14ac:dyDescent="0.2">
      <c r="A292" s="146" t="s">
        <v>24629</v>
      </c>
      <c r="B292" s="147" t="s">
        <v>24630</v>
      </c>
      <c r="C292" s="148" t="s">
        <v>19</v>
      </c>
      <c r="D292" s="149"/>
      <c r="E292" s="149">
        <v>17.14</v>
      </c>
      <c r="F292" s="149">
        <v>17.14</v>
      </c>
      <c r="G292" s="124">
        <v>9</v>
      </c>
    </row>
    <row r="293" spans="1:7" ht="30" x14ac:dyDescent="0.2">
      <c r="A293" s="146" t="s">
        <v>24631</v>
      </c>
      <c r="B293" s="147" t="s">
        <v>24632</v>
      </c>
      <c r="C293" s="148" t="s">
        <v>19</v>
      </c>
      <c r="D293" s="149"/>
      <c r="E293" s="149">
        <v>8.57</v>
      </c>
      <c r="F293" s="149">
        <v>8.57</v>
      </c>
      <c r="G293" s="124">
        <v>9</v>
      </c>
    </row>
    <row r="294" spans="1:7" x14ac:dyDescent="0.2">
      <c r="A294" s="146" t="s">
        <v>24633</v>
      </c>
      <c r="B294" s="147" t="s">
        <v>24634</v>
      </c>
      <c r="C294" s="148" t="s">
        <v>9</v>
      </c>
      <c r="D294" s="149"/>
      <c r="E294" s="149">
        <v>6.43</v>
      </c>
      <c r="F294" s="149">
        <v>6.43</v>
      </c>
      <c r="G294" s="124">
        <v>9</v>
      </c>
    </row>
    <row r="295" spans="1:7" x14ac:dyDescent="0.2">
      <c r="A295" s="146" t="s">
        <v>24635</v>
      </c>
      <c r="B295" s="147" t="s">
        <v>24636</v>
      </c>
      <c r="C295" s="148" t="s">
        <v>9</v>
      </c>
      <c r="D295" s="149"/>
      <c r="E295" s="149">
        <v>10.72</v>
      </c>
      <c r="F295" s="149">
        <v>10.72</v>
      </c>
      <c r="G295" s="124">
        <v>9</v>
      </c>
    </row>
    <row r="296" spans="1:7" ht="30" x14ac:dyDescent="0.2">
      <c r="A296" s="146" t="s">
        <v>24637</v>
      </c>
      <c r="B296" s="147" t="s">
        <v>24638</v>
      </c>
      <c r="C296" s="148" t="s">
        <v>19</v>
      </c>
      <c r="D296" s="149"/>
      <c r="E296" s="149">
        <v>13.05</v>
      </c>
      <c r="F296" s="149">
        <v>13.05</v>
      </c>
      <c r="G296" s="124">
        <v>9</v>
      </c>
    </row>
    <row r="297" spans="1:7" x14ac:dyDescent="0.2">
      <c r="A297" s="146" t="s">
        <v>24639</v>
      </c>
      <c r="B297" s="147" t="s">
        <v>24640</v>
      </c>
      <c r="C297" s="148"/>
      <c r="D297" s="149"/>
      <c r="E297" s="149"/>
      <c r="F297" s="149"/>
      <c r="G297" s="124">
        <v>5</v>
      </c>
    </row>
    <row r="298" spans="1:7" ht="30" x14ac:dyDescent="0.2">
      <c r="A298" s="146" t="s">
        <v>24641</v>
      </c>
      <c r="B298" s="147" t="s">
        <v>24642</v>
      </c>
      <c r="C298" s="148" t="s">
        <v>19</v>
      </c>
      <c r="D298" s="149"/>
      <c r="E298" s="149">
        <v>45.85</v>
      </c>
      <c r="F298" s="149">
        <v>45.85</v>
      </c>
      <c r="G298" s="124">
        <v>9</v>
      </c>
    </row>
    <row r="299" spans="1:7" ht="30" x14ac:dyDescent="0.2">
      <c r="A299" s="146" t="s">
        <v>24643</v>
      </c>
      <c r="B299" s="147" t="s">
        <v>24644</v>
      </c>
      <c r="C299" s="148" t="s">
        <v>19</v>
      </c>
      <c r="D299" s="149"/>
      <c r="E299" s="149">
        <v>27.86</v>
      </c>
      <c r="F299" s="149">
        <v>27.86</v>
      </c>
      <c r="G299" s="124">
        <v>9</v>
      </c>
    </row>
    <row r="300" spans="1:7" x14ac:dyDescent="0.2">
      <c r="A300" s="146" t="s">
        <v>24645</v>
      </c>
      <c r="B300" s="147" t="s">
        <v>24646</v>
      </c>
      <c r="C300" s="148" t="s">
        <v>9</v>
      </c>
      <c r="D300" s="149"/>
      <c r="E300" s="149">
        <v>19.29</v>
      </c>
      <c r="F300" s="149">
        <v>19.29</v>
      </c>
      <c r="G300" s="124">
        <v>9</v>
      </c>
    </row>
    <row r="301" spans="1:7" x14ac:dyDescent="0.2">
      <c r="A301" s="146" t="s">
        <v>24647</v>
      </c>
      <c r="B301" s="147" t="s">
        <v>24648</v>
      </c>
      <c r="C301" s="148" t="s">
        <v>9</v>
      </c>
      <c r="D301" s="149"/>
      <c r="E301" s="149">
        <v>21.43</v>
      </c>
      <c r="F301" s="149">
        <v>21.43</v>
      </c>
      <c r="G301" s="124">
        <v>9</v>
      </c>
    </row>
    <row r="302" spans="1:7" x14ac:dyDescent="0.2">
      <c r="A302" s="146" t="s">
        <v>24649</v>
      </c>
      <c r="B302" s="147" t="s">
        <v>24650</v>
      </c>
      <c r="C302" s="148" t="s">
        <v>9</v>
      </c>
      <c r="D302" s="149"/>
      <c r="E302" s="149">
        <v>17.14</v>
      </c>
      <c r="F302" s="149">
        <v>17.14</v>
      </c>
      <c r="G302" s="124">
        <v>9</v>
      </c>
    </row>
    <row r="303" spans="1:7" x14ac:dyDescent="0.2">
      <c r="A303" s="146" t="s">
        <v>24651</v>
      </c>
      <c r="B303" s="147" t="s">
        <v>24652</v>
      </c>
      <c r="C303" s="148"/>
      <c r="D303" s="149"/>
      <c r="E303" s="149"/>
      <c r="F303" s="149"/>
      <c r="G303" s="124">
        <v>5</v>
      </c>
    </row>
    <row r="304" spans="1:7" x14ac:dyDescent="0.2">
      <c r="A304" s="146" t="s">
        <v>24653</v>
      </c>
      <c r="B304" s="147" t="s">
        <v>24654</v>
      </c>
      <c r="C304" s="148" t="s">
        <v>19</v>
      </c>
      <c r="D304" s="149"/>
      <c r="E304" s="149">
        <v>60.1</v>
      </c>
      <c r="F304" s="149">
        <v>60.1</v>
      </c>
      <c r="G304" s="124">
        <v>9</v>
      </c>
    </row>
    <row r="305" spans="1:7" x14ac:dyDescent="0.2">
      <c r="A305" s="146" t="s">
        <v>24655</v>
      </c>
      <c r="B305" s="147" t="s">
        <v>24656</v>
      </c>
      <c r="C305" s="148" t="s">
        <v>19</v>
      </c>
      <c r="D305" s="149"/>
      <c r="E305" s="149">
        <v>12.86</v>
      </c>
      <c r="F305" s="149">
        <v>12.86</v>
      </c>
      <c r="G305" s="124">
        <v>9</v>
      </c>
    </row>
    <row r="306" spans="1:7" x14ac:dyDescent="0.2">
      <c r="A306" s="146" t="s">
        <v>24657</v>
      </c>
      <c r="B306" s="147" t="s">
        <v>24658</v>
      </c>
      <c r="C306" s="148" t="s">
        <v>19</v>
      </c>
      <c r="D306" s="149"/>
      <c r="E306" s="149">
        <v>16.63</v>
      </c>
      <c r="F306" s="149">
        <v>16.63</v>
      </c>
      <c r="G306" s="124">
        <v>9</v>
      </c>
    </row>
    <row r="307" spans="1:7" x14ac:dyDescent="0.2">
      <c r="A307" s="146" t="s">
        <v>24659</v>
      </c>
      <c r="B307" s="147" t="s">
        <v>24660</v>
      </c>
      <c r="C307" s="148" t="s">
        <v>19</v>
      </c>
      <c r="D307" s="149"/>
      <c r="E307" s="149">
        <v>28.51</v>
      </c>
      <c r="F307" s="149">
        <v>28.51</v>
      </c>
      <c r="G307" s="124">
        <v>9</v>
      </c>
    </row>
    <row r="308" spans="1:7" x14ac:dyDescent="0.2">
      <c r="A308" s="146" t="s">
        <v>24661</v>
      </c>
      <c r="B308" s="147" t="s">
        <v>24662</v>
      </c>
      <c r="C308" s="148" t="s">
        <v>9</v>
      </c>
      <c r="D308" s="149"/>
      <c r="E308" s="149">
        <v>14.26</v>
      </c>
      <c r="F308" s="149">
        <v>14.26</v>
      </c>
      <c r="G308" s="124">
        <v>9</v>
      </c>
    </row>
    <row r="309" spans="1:7" x14ac:dyDescent="0.2">
      <c r="A309" s="146" t="s">
        <v>24663</v>
      </c>
      <c r="B309" s="147" t="s">
        <v>24664</v>
      </c>
      <c r="C309" s="148" t="s">
        <v>9</v>
      </c>
      <c r="D309" s="149"/>
      <c r="E309" s="149">
        <v>3.21</v>
      </c>
      <c r="F309" s="149">
        <v>3.21</v>
      </c>
      <c r="G309" s="124">
        <v>9</v>
      </c>
    </row>
    <row r="310" spans="1:7" x14ac:dyDescent="0.2">
      <c r="A310" s="146" t="s">
        <v>24665</v>
      </c>
      <c r="B310" s="147" t="s">
        <v>24666</v>
      </c>
      <c r="C310" s="148"/>
      <c r="D310" s="149"/>
      <c r="E310" s="149"/>
      <c r="F310" s="149"/>
      <c r="G310" s="124">
        <v>5</v>
      </c>
    </row>
    <row r="311" spans="1:7" x14ac:dyDescent="0.2">
      <c r="A311" s="146" t="s">
        <v>24667</v>
      </c>
      <c r="B311" s="147" t="s">
        <v>24668</v>
      </c>
      <c r="C311" s="148" t="s">
        <v>19</v>
      </c>
      <c r="D311" s="149"/>
      <c r="E311" s="149">
        <v>60.1</v>
      </c>
      <c r="F311" s="149">
        <v>60.1</v>
      </c>
      <c r="G311" s="124">
        <v>9</v>
      </c>
    </row>
    <row r="312" spans="1:7" x14ac:dyDescent="0.2">
      <c r="A312" s="146" t="s">
        <v>24669</v>
      </c>
      <c r="B312" s="147" t="s">
        <v>24670</v>
      </c>
      <c r="C312" s="148" t="s">
        <v>19</v>
      </c>
      <c r="D312" s="149"/>
      <c r="E312" s="149">
        <v>4.75</v>
      </c>
      <c r="F312" s="149">
        <v>4.75</v>
      </c>
      <c r="G312" s="124">
        <v>9</v>
      </c>
    </row>
    <row r="313" spans="1:7" x14ac:dyDescent="0.2">
      <c r="A313" s="146" t="s">
        <v>24671</v>
      </c>
      <c r="B313" s="147" t="s">
        <v>24672</v>
      </c>
      <c r="C313" s="148" t="s">
        <v>9</v>
      </c>
      <c r="D313" s="149"/>
      <c r="E313" s="149">
        <v>4.42</v>
      </c>
      <c r="F313" s="149">
        <v>4.42</v>
      </c>
      <c r="G313" s="124">
        <v>9</v>
      </c>
    </row>
    <row r="314" spans="1:7" x14ac:dyDescent="0.2">
      <c r="A314" s="146" t="s">
        <v>24673</v>
      </c>
      <c r="B314" s="147" t="s">
        <v>24674</v>
      </c>
      <c r="C314" s="148" t="s">
        <v>9</v>
      </c>
      <c r="D314" s="149"/>
      <c r="E314" s="149">
        <v>1.07</v>
      </c>
      <c r="F314" s="149">
        <v>1.07</v>
      </c>
      <c r="G314" s="124">
        <v>9</v>
      </c>
    </row>
    <row r="315" spans="1:7" ht="30" x14ac:dyDescent="0.2">
      <c r="A315" s="146" t="s">
        <v>24675</v>
      </c>
      <c r="B315" s="147" t="s">
        <v>24676</v>
      </c>
      <c r="C315" s="148" t="s">
        <v>19</v>
      </c>
      <c r="D315" s="149"/>
      <c r="E315" s="149">
        <v>52.06</v>
      </c>
      <c r="F315" s="149">
        <v>52.06</v>
      </c>
      <c r="G315" s="124">
        <v>9</v>
      </c>
    </row>
    <row r="316" spans="1:7" x14ac:dyDescent="0.2">
      <c r="A316" s="146" t="s">
        <v>24677</v>
      </c>
      <c r="B316" s="147" t="s">
        <v>24678</v>
      </c>
      <c r="C316" s="148"/>
      <c r="D316" s="149"/>
      <c r="E316" s="149"/>
      <c r="F316" s="149"/>
      <c r="G316" s="124">
        <v>5</v>
      </c>
    </row>
    <row r="317" spans="1:7" x14ac:dyDescent="0.2">
      <c r="A317" s="146" t="s">
        <v>24679</v>
      </c>
      <c r="B317" s="147" t="s">
        <v>24680</v>
      </c>
      <c r="C317" s="148" t="s">
        <v>19</v>
      </c>
      <c r="D317" s="149"/>
      <c r="E317" s="149">
        <v>13.31</v>
      </c>
      <c r="F317" s="149">
        <v>13.31</v>
      </c>
      <c r="G317" s="124">
        <v>9</v>
      </c>
    </row>
    <row r="318" spans="1:7" x14ac:dyDescent="0.2">
      <c r="A318" s="146" t="s">
        <v>24681</v>
      </c>
      <c r="B318" s="147" t="s">
        <v>24682</v>
      </c>
      <c r="C318" s="148" t="s">
        <v>19</v>
      </c>
      <c r="D318" s="149"/>
      <c r="E318" s="149">
        <v>7.12</v>
      </c>
      <c r="F318" s="149">
        <v>7.12</v>
      </c>
      <c r="G318" s="124">
        <v>9</v>
      </c>
    </row>
    <row r="319" spans="1:7" x14ac:dyDescent="0.2">
      <c r="A319" s="146" t="s">
        <v>24683</v>
      </c>
      <c r="B319" s="147" t="s">
        <v>24684</v>
      </c>
      <c r="C319" s="148" t="s">
        <v>19</v>
      </c>
      <c r="D319" s="149"/>
      <c r="E319" s="149">
        <v>5.36</v>
      </c>
      <c r="F319" s="149">
        <v>5.36</v>
      </c>
      <c r="G319" s="124">
        <v>9</v>
      </c>
    </row>
    <row r="320" spans="1:7" x14ac:dyDescent="0.2">
      <c r="A320" s="146" t="s">
        <v>24685</v>
      </c>
      <c r="B320" s="147" t="s">
        <v>24686</v>
      </c>
      <c r="C320" s="148"/>
      <c r="D320" s="149"/>
      <c r="E320" s="149"/>
      <c r="F320" s="149"/>
      <c r="G320" s="124">
        <v>5</v>
      </c>
    </row>
    <row r="321" spans="1:7" x14ac:dyDescent="0.2">
      <c r="A321" s="146" t="s">
        <v>24687</v>
      </c>
      <c r="B321" s="147" t="s">
        <v>24688</v>
      </c>
      <c r="C321" s="148" t="s">
        <v>96</v>
      </c>
      <c r="D321" s="149"/>
      <c r="E321" s="149">
        <v>23.77</v>
      </c>
      <c r="F321" s="149">
        <v>23.77</v>
      </c>
      <c r="G321" s="124">
        <v>9</v>
      </c>
    </row>
    <row r="322" spans="1:7" ht="30" x14ac:dyDescent="0.2">
      <c r="A322" s="146" t="s">
        <v>24689</v>
      </c>
      <c r="B322" s="147" t="s">
        <v>24690</v>
      </c>
      <c r="C322" s="148" t="s">
        <v>9</v>
      </c>
      <c r="D322" s="149"/>
      <c r="E322" s="149">
        <v>1.83</v>
      </c>
      <c r="F322" s="149">
        <v>1.83</v>
      </c>
      <c r="G322" s="124">
        <v>9</v>
      </c>
    </row>
    <row r="323" spans="1:7" ht="30" x14ac:dyDescent="0.2">
      <c r="A323" s="146" t="s">
        <v>24691</v>
      </c>
      <c r="B323" s="147" t="s">
        <v>24692</v>
      </c>
      <c r="C323" s="148" t="s">
        <v>9</v>
      </c>
      <c r="D323" s="149"/>
      <c r="E323" s="149">
        <v>14.26</v>
      </c>
      <c r="F323" s="149">
        <v>14.26</v>
      </c>
      <c r="G323" s="124">
        <v>9</v>
      </c>
    </row>
    <row r="324" spans="1:7" ht="30" x14ac:dyDescent="0.2">
      <c r="A324" s="146" t="s">
        <v>24693</v>
      </c>
      <c r="B324" s="147" t="s">
        <v>24694</v>
      </c>
      <c r="C324" s="148" t="s">
        <v>19</v>
      </c>
      <c r="D324" s="149"/>
      <c r="E324" s="149">
        <v>6.43</v>
      </c>
      <c r="F324" s="149">
        <v>6.43</v>
      </c>
      <c r="G324" s="124">
        <v>9</v>
      </c>
    </row>
    <row r="325" spans="1:7" x14ac:dyDescent="0.2">
      <c r="A325" s="146" t="s">
        <v>24695</v>
      </c>
      <c r="B325" s="147" t="s">
        <v>24696</v>
      </c>
      <c r="C325" s="148" t="s">
        <v>19</v>
      </c>
      <c r="D325" s="149"/>
      <c r="E325" s="149">
        <v>21.38</v>
      </c>
      <c r="F325" s="149">
        <v>21.38</v>
      </c>
      <c r="G325" s="124">
        <v>9</v>
      </c>
    </row>
    <row r="326" spans="1:7" x14ac:dyDescent="0.2">
      <c r="A326" s="146" t="s">
        <v>24697</v>
      </c>
      <c r="B326" s="147" t="s">
        <v>24698</v>
      </c>
      <c r="C326" s="148"/>
      <c r="D326" s="149"/>
      <c r="E326" s="149"/>
      <c r="F326" s="149"/>
      <c r="G326" s="124">
        <v>5</v>
      </c>
    </row>
    <row r="327" spans="1:7" x14ac:dyDescent="0.2">
      <c r="A327" s="146" t="s">
        <v>24699</v>
      </c>
      <c r="B327" s="147" t="s">
        <v>24700</v>
      </c>
      <c r="C327" s="148" t="s">
        <v>19</v>
      </c>
      <c r="D327" s="149"/>
      <c r="E327" s="149">
        <v>33.26</v>
      </c>
      <c r="F327" s="149">
        <v>33.26</v>
      </c>
      <c r="G327" s="124">
        <v>9</v>
      </c>
    </row>
    <row r="328" spans="1:7" x14ac:dyDescent="0.2">
      <c r="A328" s="146" t="s">
        <v>24701</v>
      </c>
      <c r="B328" s="147" t="s">
        <v>24702</v>
      </c>
      <c r="C328" s="148" t="s">
        <v>96</v>
      </c>
      <c r="D328" s="149"/>
      <c r="E328" s="149">
        <v>27.74</v>
      </c>
      <c r="F328" s="149">
        <v>27.74</v>
      </c>
      <c r="G328" s="124">
        <v>9</v>
      </c>
    </row>
    <row r="329" spans="1:7" ht="30" x14ac:dyDescent="0.2">
      <c r="A329" s="146" t="s">
        <v>24703</v>
      </c>
      <c r="B329" s="147" t="s">
        <v>24704</v>
      </c>
      <c r="C329" s="148" t="s">
        <v>9</v>
      </c>
      <c r="D329" s="149"/>
      <c r="E329" s="149">
        <v>11.4</v>
      </c>
      <c r="F329" s="149">
        <v>11.4</v>
      </c>
      <c r="G329" s="124">
        <v>9</v>
      </c>
    </row>
    <row r="330" spans="1:7" ht="30" x14ac:dyDescent="0.2">
      <c r="A330" s="146" t="s">
        <v>24705</v>
      </c>
      <c r="B330" s="147" t="s">
        <v>24706</v>
      </c>
      <c r="C330" s="148" t="s">
        <v>9</v>
      </c>
      <c r="D330" s="149"/>
      <c r="E330" s="149">
        <v>7.83</v>
      </c>
      <c r="F330" s="149">
        <v>7.83</v>
      </c>
      <c r="G330" s="124">
        <v>9</v>
      </c>
    </row>
    <row r="331" spans="1:7" x14ac:dyDescent="0.2">
      <c r="A331" s="146" t="s">
        <v>24707</v>
      </c>
      <c r="B331" s="147" t="s">
        <v>24708</v>
      </c>
      <c r="C331" s="148" t="s">
        <v>19</v>
      </c>
      <c r="D331" s="149"/>
      <c r="E331" s="149">
        <v>33.26</v>
      </c>
      <c r="F331" s="149">
        <v>33.26</v>
      </c>
      <c r="G331" s="124">
        <v>9</v>
      </c>
    </row>
    <row r="332" spans="1:7" x14ac:dyDescent="0.2">
      <c r="A332" s="146" t="s">
        <v>24709</v>
      </c>
      <c r="B332" s="147" t="s">
        <v>24710</v>
      </c>
      <c r="C332" s="148" t="s">
        <v>9</v>
      </c>
      <c r="D332" s="149"/>
      <c r="E332" s="149">
        <v>38.01</v>
      </c>
      <c r="F332" s="149">
        <v>38.01</v>
      </c>
      <c r="G332" s="124">
        <v>9</v>
      </c>
    </row>
    <row r="333" spans="1:7" ht="30" x14ac:dyDescent="0.2">
      <c r="A333" s="146" t="s">
        <v>24711</v>
      </c>
      <c r="B333" s="147" t="s">
        <v>24712</v>
      </c>
      <c r="C333" s="148" t="s">
        <v>96</v>
      </c>
      <c r="D333" s="149"/>
      <c r="E333" s="149">
        <v>27.86</v>
      </c>
      <c r="F333" s="149">
        <v>27.86</v>
      </c>
      <c r="G333" s="124">
        <v>9</v>
      </c>
    </row>
    <row r="334" spans="1:7" x14ac:dyDescent="0.2">
      <c r="A334" s="146" t="s">
        <v>24713</v>
      </c>
      <c r="B334" s="147" t="s">
        <v>24714</v>
      </c>
      <c r="C334" s="148" t="s">
        <v>19</v>
      </c>
      <c r="D334" s="149"/>
      <c r="E334" s="149">
        <v>4.51</v>
      </c>
      <c r="F334" s="149">
        <v>4.51</v>
      </c>
      <c r="G334" s="124">
        <v>9</v>
      </c>
    </row>
    <row r="335" spans="1:7" x14ac:dyDescent="0.2">
      <c r="A335" s="146" t="s">
        <v>24715</v>
      </c>
      <c r="B335" s="147" t="s">
        <v>24716</v>
      </c>
      <c r="C335" s="148"/>
      <c r="D335" s="149"/>
      <c r="E335" s="149"/>
      <c r="F335" s="149"/>
      <c r="G335" s="124">
        <v>5</v>
      </c>
    </row>
    <row r="336" spans="1:7" x14ac:dyDescent="0.2">
      <c r="A336" s="146" t="s">
        <v>24717</v>
      </c>
      <c r="B336" s="147" t="s">
        <v>24718</v>
      </c>
      <c r="C336" s="148" t="s">
        <v>96</v>
      </c>
      <c r="D336" s="149"/>
      <c r="E336" s="149">
        <v>13.05</v>
      </c>
      <c r="F336" s="149">
        <v>13.05</v>
      </c>
      <c r="G336" s="124">
        <v>9</v>
      </c>
    </row>
    <row r="337" spans="1:7" x14ac:dyDescent="0.2">
      <c r="A337" s="146" t="s">
        <v>24719</v>
      </c>
      <c r="B337" s="147" t="s">
        <v>24720</v>
      </c>
      <c r="C337" s="148" t="s">
        <v>96</v>
      </c>
      <c r="D337" s="149"/>
      <c r="E337" s="149">
        <v>5.22</v>
      </c>
      <c r="F337" s="149">
        <v>5.22</v>
      </c>
      <c r="G337" s="124">
        <v>9</v>
      </c>
    </row>
    <row r="338" spans="1:7" x14ac:dyDescent="0.2">
      <c r="A338" s="146" t="s">
        <v>24721</v>
      </c>
      <c r="B338" s="147" t="s">
        <v>24722</v>
      </c>
      <c r="C338" s="148" t="s">
        <v>96</v>
      </c>
      <c r="D338" s="149"/>
      <c r="E338" s="149">
        <v>2.61</v>
      </c>
      <c r="F338" s="149">
        <v>2.61</v>
      </c>
      <c r="G338" s="124">
        <v>9</v>
      </c>
    </row>
    <row r="339" spans="1:7" ht="30" x14ac:dyDescent="0.2">
      <c r="A339" s="146" t="s">
        <v>24723</v>
      </c>
      <c r="B339" s="147" t="s">
        <v>24724</v>
      </c>
      <c r="C339" s="148" t="s">
        <v>96</v>
      </c>
      <c r="D339" s="149"/>
      <c r="E339" s="149">
        <v>20.420000000000002</v>
      </c>
      <c r="F339" s="149">
        <v>20.420000000000002</v>
      </c>
      <c r="G339" s="124">
        <v>9</v>
      </c>
    </row>
    <row r="340" spans="1:7" x14ac:dyDescent="0.2">
      <c r="A340" s="146" t="s">
        <v>24725</v>
      </c>
      <c r="B340" s="147" t="s">
        <v>24726</v>
      </c>
      <c r="C340" s="148"/>
      <c r="D340" s="149"/>
      <c r="E340" s="149"/>
      <c r="F340" s="149"/>
      <c r="G340" s="124">
        <v>5</v>
      </c>
    </row>
    <row r="341" spans="1:7" x14ac:dyDescent="0.2">
      <c r="A341" s="146" t="s">
        <v>24727</v>
      </c>
      <c r="B341" s="147" t="s">
        <v>24728</v>
      </c>
      <c r="C341" s="148" t="s">
        <v>96</v>
      </c>
      <c r="D341" s="149"/>
      <c r="E341" s="149">
        <v>46.86</v>
      </c>
      <c r="F341" s="149">
        <v>46.86</v>
      </c>
      <c r="G341" s="124">
        <v>9</v>
      </c>
    </row>
    <row r="342" spans="1:7" x14ac:dyDescent="0.2">
      <c r="A342" s="146" t="s">
        <v>24729</v>
      </c>
      <c r="B342" s="147" t="s">
        <v>24730</v>
      </c>
      <c r="C342" s="148" t="s">
        <v>19</v>
      </c>
      <c r="D342" s="149"/>
      <c r="E342" s="149">
        <v>66.53</v>
      </c>
      <c r="F342" s="149">
        <v>66.53</v>
      </c>
      <c r="G342" s="124">
        <v>9</v>
      </c>
    </row>
    <row r="343" spans="1:7" x14ac:dyDescent="0.2">
      <c r="A343" s="146" t="s">
        <v>24731</v>
      </c>
      <c r="B343" s="147" t="s">
        <v>24732</v>
      </c>
      <c r="C343" s="148" t="s">
        <v>96</v>
      </c>
      <c r="D343" s="149"/>
      <c r="E343" s="149">
        <v>15.65</v>
      </c>
      <c r="F343" s="149">
        <v>15.65</v>
      </c>
      <c r="G343" s="124">
        <v>9</v>
      </c>
    </row>
    <row r="344" spans="1:7" x14ac:dyDescent="0.2">
      <c r="A344" s="146" t="s">
        <v>24733</v>
      </c>
      <c r="B344" s="147" t="s">
        <v>24734</v>
      </c>
      <c r="C344" s="148" t="s">
        <v>96</v>
      </c>
      <c r="D344" s="149"/>
      <c r="E344" s="149">
        <v>6.52</v>
      </c>
      <c r="F344" s="149">
        <v>6.52</v>
      </c>
      <c r="G344" s="124">
        <v>9</v>
      </c>
    </row>
    <row r="345" spans="1:7" x14ac:dyDescent="0.2">
      <c r="A345" s="146" t="s">
        <v>24735</v>
      </c>
      <c r="B345" s="147" t="s">
        <v>24736</v>
      </c>
      <c r="C345" s="148" t="s">
        <v>96</v>
      </c>
      <c r="D345" s="149"/>
      <c r="E345" s="149">
        <v>59.91</v>
      </c>
      <c r="F345" s="149">
        <v>59.91</v>
      </c>
      <c r="G345" s="124">
        <v>9</v>
      </c>
    </row>
    <row r="346" spans="1:7" x14ac:dyDescent="0.2">
      <c r="A346" s="146" t="s">
        <v>24737</v>
      </c>
      <c r="B346" s="147" t="s">
        <v>24738</v>
      </c>
      <c r="C346" s="148" t="s">
        <v>96</v>
      </c>
      <c r="D346" s="149"/>
      <c r="E346" s="149">
        <v>34.36</v>
      </c>
      <c r="F346" s="149">
        <v>34.36</v>
      </c>
      <c r="G346" s="124">
        <v>9</v>
      </c>
    </row>
    <row r="347" spans="1:7" x14ac:dyDescent="0.2">
      <c r="A347" s="146" t="s">
        <v>24739</v>
      </c>
      <c r="B347" s="147" t="s">
        <v>24740</v>
      </c>
      <c r="C347" s="148" t="s">
        <v>96</v>
      </c>
      <c r="D347" s="149"/>
      <c r="E347" s="149">
        <v>34.36</v>
      </c>
      <c r="F347" s="149">
        <v>34.36</v>
      </c>
      <c r="G347" s="124">
        <v>9</v>
      </c>
    </row>
    <row r="348" spans="1:7" x14ac:dyDescent="0.2">
      <c r="A348" s="146" t="s">
        <v>24741</v>
      </c>
      <c r="B348" s="147" t="s">
        <v>24742</v>
      </c>
      <c r="C348" s="148" t="s">
        <v>96</v>
      </c>
      <c r="D348" s="149"/>
      <c r="E348" s="149">
        <v>8.1199999999999992</v>
      </c>
      <c r="F348" s="149">
        <v>8.1199999999999992</v>
      </c>
      <c r="G348" s="124">
        <v>9</v>
      </c>
    </row>
    <row r="349" spans="1:7" x14ac:dyDescent="0.2">
      <c r="A349" s="146" t="s">
        <v>24743</v>
      </c>
      <c r="B349" s="147" t="s">
        <v>24744</v>
      </c>
      <c r="C349" s="148" t="s">
        <v>96</v>
      </c>
      <c r="D349" s="149"/>
      <c r="E349" s="149">
        <v>12.5</v>
      </c>
      <c r="F349" s="149">
        <v>12.5</v>
      </c>
      <c r="G349" s="124">
        <v>9</v>
      </c>
    </row>
    <row r="350" spans="1:7" x14ac:dyDescent="0.2">
      <c r="A350" s="146" t="s">
        <v>24745</v>
      </c>
      <c r="B350" s="147" t="s">
        <v>24746</v>
      </c>
      <c r="C350" s="148" t="s">
        <v>96</v>
      </c>
      <c r="D350" s="149"/>
      <c r="E350" s="149">
        <v>23.74</v>
      </c>
      <c r="F350" s="149">
        <v>23.74</v>
      </c>
      <c r="G350" s="124">
        <v>9</v>
      </c>
    </row>
    <row r="351" spans="1:7" x14ac:dyDescent="0.2">
      <c r="A351" s="146" t="s">
        <v>24747</v>
      </c>
      <c r="B351" s="147" t="s">
        <v>24748</v>
      </c>
      <c r="C351" s="148"/>
      <c r="D351" s="149"/>
      <c r="E351" s="149"/>
      <c r="F351" s="149"/>
      <c r="G351" s="124">
        <v>5</v>
      </c>
    </row>
    <row r="352" spans="1:7" x14ac:dyDescent="0.2">
      <c r="A352" s="146" t="s">
        <v>24749</v>
      </c>
      <c r="B352" s="147" t="s">
        <v>24750</v>
      </c>
      <c r="C352" s="148" t="s">
        <v>96</v>
      </c>
      <c r="D352" s="149"/>
      <c r="E352" s="149">
        <v>99.53</v>
      </c>
      <c r="F352" s="149">
        <v>99.53</v>
      </c>
      <c r="G352" s="124">
        <v>9</v>
      </c>
    </row>
    <row r="353" spans="1:7" x14ac:dyDescent="0.2">
      <c r="A353" s="146" t="s">
        <v>24751</v>
      </c>
      <c r="B353" s="147" t="s">
        <v>24752</v>
      </c>
      <c r="C353" s="148" t="s">
        <v>96</v>
      </c>
      <c r="D353" s="149"/>
      <c r="E353" s="149">
        <v>79.010000000000005</v>
      </c>
      <c r="F353" s="149">
        <v>79.010000000000005</v>
      </c>
      <c r="G353" s="124">
        <v>9</v>
      </c>
    </row>
    <row r="354" spans="1:7" x14ac:dyDescent="0.2">
      <c r="A354" s="146" t="s">
        <v>24753</v>
      </c>
      <c r="B354" s="147" t="s">
        <v>24754</v>
      </c>
      <c r="C354" s="148"/>
      <c r="D354" s="149"/>
      <c r="E354" s="149"/>
      <c r="F354" s="149"/>
      <c r="G354" s="124">
        <v>5</v>
      </c>
    </row>
    <row r="355" spans="1:7" x14ac:dyDescent="0.2">
      <c r="A355" s="146" t="s">
        <v>24755</v>
      </c>
      <c r="B355" s="147" t="s">
        <v>24756</v>
      </c>
      <c r="C355" s="148" t="s">
        <v>19</v>
      </c>
      <c r="D355" s="149"/>
      <c r="E355" s="149">
        <v>6.43</v>
      </c>
      <c r="F355" s="149">
        <v>6.43</v>
      </c>
      <c r="G355" s="124">
        <v>9</v>
      </c>
    </row>
    <row r="356" spans="1:7" x14ac:dyDescent="0.2">
      <c r="A356" s="146" t="s">
        <v>24757</v>
      </c>
      <c r="B356" s="147" t="s">
        <v>24758</v>
      </c>
      <c r="C356" s="148" t="s">
        <v>19</v>
      </c>
      <c r="D356" s="149"/>
      <c r="E356" s="149">
        <v>1.07</v>
      </c>
      <c r="F356" s="149">
        <v>1.07</v>
      </c>
      <c r="G356" s="124">
        <v>9</v>
      </c>
    </row>
    <row r="357" spans="1:7" x14ac:dyDescent="0.2">
      <c r="A357" s="146" t="s">
        <v>24759</v>
      </c>
      <c r="B357" s="147" t="s">
        <v>24760</v>
      </c>
      <c r="C357" s="148"/>
      <c r="D357" s="149"/>
      <c r="E357" s="149"/>
      <c r="F357" s="149"/>
      <c r="G357" s="124">
        <v>5</v>
      </c>
    </row>
    <row r="358" spans="1:7" ht="30" x14ac:dyDescent="0.2">
      <c r="A358" s="146" t="s">
        <v>24761</v>
      </c>
      <c r="B358" s="147" t="s">
        <v>24762</v>
      </c>
      <c r="C358" s="148" t="s">
        <v>19</v>
      </c>
      <c r="D358" s="149"/>
      <c r="E358" s="149">
        <v>15.62</v>
      </c>
      <c r="F358" s="149">
        <v>15.62</v>
      </c>
      <c r="G358" s="124">
        <v>9</v>
      </c>
    </row>
    <row r="359" spans="1:7" x14ac:dyDescent="0.2">
      <c r="A359" s="146" t="s">
        <v>24763</v>
      </c>
      <c r="B359" s="147" t="s">
        <v>24764</v>
      </c>
      <c r="C359" s="148" t="s">
        <v>19</v>
      </c>
      <c r="D359" s="149"/>
      <c r="E359" s="149">
        <v>47.52</v>
      </c>
      <c r="F359" s="149">
        <v>47.52</v>
      </c>
      <c r="G359" s="124">
        <v>9</v>
      </c>
    </row>
    <row r="360" spans="1:7" x14ac:dyDescent="0.2">
      <c r="A360" s="146" t="s">
        <v>24765</v>
      </c>
      <c r="B360" s="147" t="s">
        <v>24766</v>
      </c>
      <c r="C360" s="148"/>
      <c r="D360" s="149"/>
      <c r="E360" s="149"/>
      <c r="F360" s="149"/>
      <c r="G360" s="124">
        <v>5</v>
      </c>
    </row>
    <row r="361" spans="1:7" ht="30" x14ac:dyDescent="0.2">
      <c r="A361" s="146" t="s">
        <v>24767</v>
      </c>
      <c r="B361" s="147" t="s">
        <v>24768</v>
      </c>
      <c r="C361" s="148" t="s">
        <v>96</v>
      </c>
      <c r="D361" s="149"/>
      <c r="E361" s="149">
        <v>21.07</v>
      </c>
      <c r="F361" s="149">
        <v>21.07</v>
      </c>
      <c r="G361" s="124">
        <v>9</v>
      </c>
    </row>
    <row r="362" spans="1:7" ht="30" x14ac:dyDescent="0.2">
      <c r="A362" s="146" t="s">
        <v>24769</v>
      </c>
      <c r="B362" s="147" t="s">
        <v>24770</v>
      </c>
      <c r="C362" s="148" t="s">
        <v>96</v>
      </c>
      <c r="D362" s="149"/>
      <c r="E362" s="149">
        <v>79.010000000000005</v>
      </c>
      <c r="F362" s="149">
        <v>79.010000000000005</v>
      </c>
      <c r="G362" s="124">
        <v>9</v>
      </c>
    </row>
    <row r="363" spans="1:7" x14ac:dyDescent="0.2">
      <c r="A363" s="146" t="s">
        <v>24771</v>
      </c>
      <c r="B363" s="147" t="s">
        <v>24772</v>
      </c>
      <c r="C363" s="148" t="s">
        <v>96</v>
      </c>
      <c r="D363" s="149"/>
      <c r="E363" s="149">
        <v>26.34</v>
      </c>
      <c r="F363" s="149">
        <v>26.34</v>
      </c>
      <c r="G363" s="124">
        <v>9</v>
      </c>
    </row>
    <row r="364" spans="1:7" x14ac:dyDescent="0.2">
      <c r="A364" s="146" t="s">
        <v>24773</v>
      </c>
      <c r="B364" s="147" t="s">
        <v>24774</v>
      </c>
      <c r="C364" s="148" t="s">
        <v>9</v>
      </c>
      <c r="D364" s="149"/>
      <c r="E364" s="149">
        <v>21.07</v>
      </c>
      <c r="F364" s="149">
        <v>21.07</v>
      </c>
      <c r="G364" s="124">
        <v>9</v>
      </c>
    </row>
    <row r="365" spans="1:7" x14ac:dyDescent="0.2">
      <c r="A365" s="146" t="s">
        <v>24775</v>
      </c>
      <c r="B365" s="147" t="s">
        <v>24776</v>
      </c>
      <c r="C365" s="148" t="s">
        <v>96</v>
      </c>
      <c r="D365" s="149"/>
      <c r="E365" s="149">
        <v>7.9</v>
      </c>
      <c r="F365" s="149">
        <v>7.9</v>
      </c>
      <c r="G365" s="124">
        <v>9</v>
      </c>
    </row>
    <row r="366" spans="1:7" x14ac:dyDescent="0.2">
      <c r="A366" s="146" t="s">
        <v>24777</v>
      </c>
      <c r="B366" s="147" t="s">
        <v>24778</v>
      </c>
      <c r="C366" s="148" t="s">
        <v>96</v>
      </c>
      <c r="D366" s="149"/>
      <c r="E366" s="149">
        <v>7.9</v>
      </c>
      <c r="F366" s="149">
        <v>7.9</v>
      </c>
      <c r="G366" s="124">
        <v>9</v>
      </c>
    </row>
    <row r="367" spans="1:7" x14ac:dyDescent="0.2">
      <c r="A367" s="146" t="s">
        <v>24779</v>
      </c>
      <c r="B367" s="147" t="s">
        <v>24780</v>
      </c>
      <c r="C367" s="148" t="s">
        <v>96</v>
      </c>
      <c r="D367" s="149"/>
      <c r="E367" s="149">
        <v>52.67</v>
      </c>
      <c r="F367" s="149">
        <v>52.67</v>
      </c>
      <c r="G367" s="124">
        <v>9</v>
      </c>
    </row>
    <row r="368" spans="1:7" x14ac:dyDescent="0.2">
      <c r="A368" s="146" t="s">
        <v>24781</v>
      </c>
      <c r="B368" s="147" t="s">
        <v>24782</v>
      </c>
      <c r="C368" s="148" t="s">
        <v>96</v>
      </c>
      <c r="D368" s="149"/>
      <c r="E368" s="149">
        <v>26.34</v>
      </c>
      <c r="F368" s="149">
        <v>26.34</v>
      </c>
      <c r="G368" s="124">
        <v>9</v>
      </c>
    </row>
    <row r="369" spans="1:7" x14ac:dyDescent="0.2">
      <c r="A369" s="146" t="s">
        <v>24783</v>
      </c>
      <c r="B369" s="147" t="s">
        <v>24784</v>
      </c>
      <c r="C369" s="148" t="s">
        <v>96</v>
      </c>
      <c r="D369" s="149"/>
      <c r="E369" s="149">
        <v>23.7</v>
      </c>
      <c r="F369" s="149">
        <v>23.7</v>
      </c>
      <c r="G369" s="124">
        <v>9</v>
      </c>
    </row>
    <row r="370" spans="1:7" x14ac:dyDescent="0.2">
      <c r="A370" s="146" t="s">
        <v>24785</v>
      </c>
      <c r="B370" s="147" t="s">
        <v>24786</v>
      </c>
      <c r="C370" s="148" t="s">
        <v>96</v>
      </c>
      <c r="D370" s="149"/>
      <c r="E370" s="149">
        <v>21.07</v>
      </c>
      <c r="F370" s="149">
        <v>21.07</v>
      </c>
      <c r="G370" s="124">
        <v>9</v>
      </c>
    </row>
    <row r="371" spans="1:7" x14ac:dyDescent="0.2">
      <c r="A371" s="146" t="s">
        <v>24787</v>
      </c>
      <c r="B371" s="147" t="s">
        <v>24788</v>
      </c>
      <c r="C371" s="148" t="s">
        <v>96</v>
      </c>
      <c r="D371" s="149"/>
      <c r="E371" s="149">
        <v>21.07</v>
      </c>
      <c r="F371" s="149">
        <v>21.07</v>
      </c>
      <c r="G371" s="124">
        <v>9</v>
      </c>
    </row>
    <row r="372" spans="1:7" x14ac:dyDescent="0.2">
      <c r="A372" s="146" t="s">
        <v>24789</v>
      </c>
      <c r="B372" s="147" t="s">
        <v>24790</v>
      </c>
      <c r="C372" s="148" t="s">
        <v>96</v>
      </c>
      <c r="D372" s="149"/>
      <c r="E372" s="149">
        <v>15.8</v>
      </c>
      <c r="F372" s="149">
        <v>15.8</v>
      </c>
      <c r="G372" s="124">
        <v>9</v>
      </c>
    </row>
    <row r="373" spans="1:7" x14ac:dyDescent="0.2">
      <c r="A373" s="146" t="s">
        <v>24791</v>
      </c>
      <c r="B373" s="147" t="s">
        <v>24792</v>
      </c>
      <c r="C373" s="148"/>
      <c r="D373" s="149"/>
      <c r="E373" s="149"/>
      <c r="F373" s="149"/>
      <c r="G373" s="124">
        <v>5</v>
      </c>
    </row>
    <row r="374" spans="1:7" x14ac:dyDescent="0.2">
      <c r="A374" s="146" t="s">
        <v>24793</v>
      </c>
      <c r="B374" s="147" t="s">
        <v>24794</v>
      </c>
      <c r="C374" s="148" t="s">
        <v>96</v>
      </c>
      <c r="D374" s="149"/>
      <c r="E374" s="149">
        <v>13.17</v>
      </c>
      <c r="F374" s="149">
        <v>13.17</v>
      </c>
      <c r="G374" s="124">
        <v>9</v>
      </c>
    </row>
    <row r="375" spans="1:7" x14ac:dyDescent="0.2">
      <c r="A375" s="146" t="s">
        <v>24795</v>
      </c>
      <c r="B375" s="147" t="s">
        <v>24796</v>
      </c>
      <c r="C375" s="148" t="s">
        <v>9</v>
      </c>
      <c r="D375" s="149"/>
      <c r="E375" s="149">
        <v>18.43</v>
      </c>
      <c r="F375" s="149">
        <v>18.43</v>
      </c>
      <c r="G375" s="124">
        <v>9</v>
      </c>
    </row>
    <row r="376" spans="1:7" ht="30" x14ac:dyDescent="0.2">
      <c r="A376" s="146" t="s">
        <v>24797</v>
      </c>
      <c r="B376" s="147" t="s">
        <v>24798</v>
      </c>
      <c r="C376" s="148" t="s">
        <v>96</v>
      </c>
      <c r="D376" s="149"/>
      <c r="E376" s="149">
        <v>263.35000000000002</v>
      </c>
      <c r="F376" s="149">
        <v>263.35000000000002</v>
      </c>
      <c r="G376" s="124">
        <v>9</v>
      </c>
    </row>
    <row r="377" spans="1:7" ht="30" x14ac:dyDescent="0.2">
      <c r="A377" s="146" t="s">
        <v>24799</v>
      </c>
      <c r="B377" s="147" t="s">
        <v>24800</v>
      </c>
      <c r="C377" s="148" t="s">
        <v>96</v>
      </c>
      <c r="D377" s="149"/>
      <c r="E377" s="149">
        <v>210.68</v>
      </c>
      <c r="F377" s="149">
        <v>210.68</v>
      </c>
      <c r="G377" s="124">
        <v>9</v>
      </c>
    </row>
    <row r="378" spans="1:7" x14ac:dyDescent="0.2">
      <c r="A378" s="146" t="s">
        <v>24801</v>
      </c>
      <c r="B378" s="147" t="s">
        <v>24802</v>
      </c>
      <c r="C378" s="148" t="s">
        <v>96</v>
      </c>
      <c r="D378" s="149"/>
      <c r="E378" s="149">
        <v>105.34</v>
      </c>
      <c r="F378" s="149">
        <v>105.34</v>
      </c>
      <c r="G378" s="124">
        <v>9</v>
      </c>
    </row>
    <row r="379" spans="1:7" x14ac:dyDescent="0.2">
      <c r="A379" s="146" t="s">
        <v>24803</v>
      </c>
      <c r="B379" s="147" t="s">
        <v>24804</v>
      </c>
      <c r="C379" s="148" t="s">
        <v>96</v>
      </c>
      <c r="D379" s="149"/>
      <c r="E379" s="149">
        <v>58.48</v>
      </c>
      <c r="F379" s="149">
        <v>58.48</v>
      </c>
      <c r="G379" s="124">
        <v>9</v>
      </c>
    </row>
    <row r="380" spans="1:7" x14ac:dyDescent="0.2">
      <c r="A380" s="146" t="s">
        <v>24805</v>
      </c>
      <c r="B380" s="147" t="s">
        <v>24806</v>
      </c>
      <c r="C380" s="148" t="s">
        <v>96</v>
      </c>
      <c r="D380" s="149"/>
      <c r="E380" s="149">
        <v>7.81</v>
      </c>
      <c r="F380" s="149">
        <v>7.81</v>
      </c>
      <c r="G380" s="124">
        <v>9</v>
      </c>
    </row>
    <row r="381" spans="1:7" ht="30" x14ac:dyDescent="0.2">
      <c r="A381" s="146" t="s">
        <v>24807</v>
      </c>
      <c r="B381" s="147" t="s">
        <v>24808</v>
      </c>
      <c r="C381" s="148" t="s">
        <v>96</v>
      </c>
      <c r="D381" s="149"/>
      <c r="E381" s="149">
        <v>9.3699999999999992</v>
      </c>
      <c r="F381" s="149">
        <v>9.3699999999999992</v>
      </c>
      <c r="G381" s="124">
        <v>9</v>
      </c>
    </row>
    <row r="382" spans="1:7" x14ac:dyDescent="0.2">
      <c r="A382" s="146" t="s">
        <v>24809</v>
      </c>
      <c r="B382" s="147" t="s">
        <v>24810</v>
      </c>
      <c r="C382" s="148" t="s">
        <v>96</v>
      </c>
      <c r="D382" s="149"/>
      <c r="E382" s="149">
        <v>58.48</v>
      </c>
      <c r="F382" s="149">
        <v>58.48</v>
      </c>
      <c r="G382" s="124">
        <v>9</v>
      </c>
    </row>
    <row r="383" spans="1:7" x14ac:dyDescent="0.2">
      <c r="A383" s="146" t="s">
        <v>24811</v>
      </c>
      <c r="B383" s="147" t="s">
        <v>24812</v>
      </c>
      <c r="C383" s="148" t="s">
        <v>9</v>
      </c>
      <c r="D383" s="149"/>
      <c r="E383" s="149">
        <v>13.17</v>
      </c>
      <c r="F383" s="149">
        <v>13.17</v>
      </c>
      <c r="G383" s="124">
        <v>9</v>
      </c>
    </row>
    <row r="384" spans="1:7" x14ac:dyDescent="0.2">
      <c r="A384" s="146" t="s">
        <v>24813</v>
      </c>
      <c r="B384" s="147" t="s">
        <v>24814</v>
      </c>
      <c r="C384" s="148" t="s">
        <v>96</v>
      </c>
      <c r="D384" s="149"/>
      <c r="E384" s="149">
        <v>26.34</v>
      </c>
      <c r="F384" s="149">
        <v>26.34</v>
      </c>
      <c r="G384" s="124">
        <v>9</v>
      </c>
    </row>
    <row r="385" spans="1:7" x14ac:dyDescent="0.2">
      <c r="A385" s="146" t="s">
        <v>24815</v>
      </c>
      <c r="B385" s="147" t="s">
        <v>24816</v>
      </c>
      <c r="C385" s="148" t="s">
        <v>96</v>
      </c>
      <c r="D385" s="149"/>
      <c r="E385" s="149">
        <v>21.07</v>
      </c>
      <c r="F385" s="149">
        <v>21.07</v>
      </c>
      <c r="G385" s="124">
        <v>9</v>
      </c>
    </row>
    <row r="386" spans="1:7" x14ac:dyDescent="0.2">
      <c r="A386" s="146" t="s">
        <v>24817</v>
      </c>
      <c r="B386" s="147" t="s">
        <v>24818</v>
      </c>
      <c r="C386" s="148" t="s">
        <v>96</v>
      </c>
      <c r="D386" s="149"/>
      <c r="E386" s="149">
        <v>31.6</v>
      </c>
      <c r="F386" s="149">
        <v>31.6</v>
      </c>
      <c r="G386" s="124">
        <v>9</v>
      </c>
    </row>
    <row r="387" spans="1:7" x14ac:dyDescent="0.2">
      <c r="A387" s="146" t="s">
        <v>24819</v>
      </c>
      <c r="B387" s="147" t="s">
        <v>24820</v>
      </c>
      <c r="C387" s="148" t="s">
        <v>96</v>
      </c>
      <c r="D387" s="149"/>
      <c r="E387" s="149">
        <v>26.34</v>
      </c>
      <c r="F387" s="149">
        <v>26.34</v>
      </c>
      <c r="G387" s="124">
        <v>9</v>
      </c>
    </row>
    <row r="388" spans="1:7" ht="30" x14ac:dyDescent="0.2">
      <c r="A388" s="146" t="s">
        <v>24821</v>
      </c>
      <c r="B388" s="147" t="s">
        <v>24822</v>
      </c>
      <c r="C388" s="148" t="s">
        <v>96</v>
      </c>
      <c r="D388" s="149"/>
      <c r="E388" s="149">
        <v>52.67</v>
      </c>
      <c r="F388" s="149">
        <v>52.67</v>
      </c>
      <c r="G388" s="124">
        <v>9</v>
      </c>
    </row>
    <row r="389" spans="1:7" x14ac:dyDescent="0.2">
      <c r="A389" s="146" t="s">
        <v>24823</v>
      </c>
      <c r="B389" s="147" t="s">
        <v>24824</v>
      </c>
      <c r="C389" s="148" t="s">
        <v>96</v>
      </c>
      <c r="D389" s="149"/>
      <c r="E389" s="149">
        <v>79.010000000000005</v>
      </c>
      <c r="F389" s="149">
        <v>79.010000000000005</v>
      </c>
      <c r="G389" s="124">
        <v>9</v>
      </c>
    </row>
    <row r="390" spans="1:7" ht="30" x14ac:dyDescent="0.2">
      <c r="A390" s="146" t="s">
        <v>24825</v>
      </c>
      <c r="B390" s="147" t="s">
        <v>24826</v>
      </c>
      <c r="C390" s="148" t="s">
        <v>96</v>
      </c>
      <c r="D390" s="149"/>
      <c r="E390" s="149">
        <v>148.19999999999999</v>
      </c>
      <c r="F390" s="149">
        <v>148.19999999999999</v>
      </c>
      <c r="G390" s="124">
        <v>9</v>
      </c>
    </row>
    <row r="391" spans="1:7" x14ac:dyDescent="0.2">
      <c r="A391" s="146" t="s">
        <v>24827</v>
      </c>
      <c r="B391" s="147" t="s">
        <v>24828</v>
      </c>
      <c r="C391" s="148" t="s">
        <v>96</v>
      </c>
      <c r="D391" s="149"/>
      <c r="E391" s="149">
        <v>39.5</v>
      </c>
      <c r="F391" s="149">
        <v>39.5</v>
      </c>
      <c r="G391" s="124">
        <v>9</v>
      </c>
    </row>
    <row r="392" spans="1:7" ht="30" x14ac:dyDescent="0.2">
      <c r="A392" s="146" t="s">
        <v>24829</v>
      </c>
      <c r="B392" s="147" t="s">
        <v>24830</v>
      </c>
      <c r="C392" s="148" t="s">
        <v>96</v>
      </c>
      <c r="D392" s="149"/>
      <c r="E392" s="149">
        <v>10.72</v>
      </c>
      <c r="F392" s="149">
        <v>10.72</v>
      </c>
      <c r="G392" s="124">
        <v>9</v>
      </c>
    </row>
    <row r="393" spans="1:7" x14ac:dyDescent="0.2">
      <c r="A393" s="146" t="s">
        <v>24831</v>
      </c>
      <c r="B393" s="147" t="s">
        <v>24832</v>
      </c>
      <c r="C393" s="148" t="s">
        <v>96</v>
      </c>
      <c r="D393" s="149"/>
      <c r="E393" s="149">
        <v>20.98</v>
      </c>
      <c r="F393" s="149">
        <v>20.98</v>
      </c>
      <c r="G393" s="124">
        <v>9</v>
      </c>
    </row>
    <row r="394" spans="1:7" ht="30" x14ac:dyDescent="0.2">
      <c r="A394" s="146" t="s">
        <v>24833</v>
      </c>
      <c r="B394" s="147" t="s">
        <v>24834</v>
      </c>
      <c r="C394" s="148" t="s">
        <v>9</v>
      </c>
      <c r="D394" s="149"/>
      <c r="E394" s="149">
        <v>6.32</v>
      </c>
      <c r="F394" s="149">
        <v>6.32</v>
      </c>
      <c r="G394" s="124">
        <v>9</v>
      </c>
    </row>
    <row r="395" spans="1:7" x14ac:dyDescent="0.2">
      <c r="A395" s="146" t="s">
        <v>24835</v>
      </c>
      <c r="B395" s="147" t="s">
        <v>24836</v>
      </c>
      <c r="C395" s="148" t="s">
        <v>9</v>
      </c>
      <c r="D395" s="149"/>
      <c r="E395" s="149">
        <v>3.16</v>
      </c>
      <c r="F395" s="149">
        <v>3.16</v>
      </c>
      <c r="G395" s="124">
        <v>9</v>
      </c>
    </row>
    <row r="396" spans="1:7" ht="30" x14ac:dyDescent="0.2">
      <c r="A396" s="146" t="s">
        <v>24837</v>
      </c>
      <c r="B396" s="147" t="s">
        <v>24838</v>
      </c>
      <c r="C396" s="148" t="s">
        <v>9</v>
      </c>
      <c r="D396" s="149"/>
      <c r="E396" s="149">
        <v>5.26</v>
      </c>
      <c r="F396" s="149">
        <v>5.26</v>
      </c>
      <c r="G396" s="124">
        <v>9</v>
      </c>
    </row>
    <row r="397" spans="1:7" x14ac:dyDescent="0.2">
      <c r="A397" s="146" t="s">
        <v>24839</v>
      </c>
      <c r="B397" s="147" t="s">
        <v>24840</v>
      </c>
      <c r="C397" s="148" t="s">
        <v>9</v>
      </c>
      <c r="D397" s="149"/>
      <c r="E397" s="149">
        <v>2.63</v>
      </c>
      <c r="F397" s="149">
        <v>2.63</v>
      </c>
      <c r="G397" s="124">
        <v>9</v>
      </c>
    </row>
    <row r="398" spans="1:7" x14ac:dyDescent="0.2">
      <c r="A398" s="146" t="s">
        <v>24841</v>
      </c>
      <c r="B398" s="147" t="s">
        <v>24842</v>
      </c>
      <c r="C398" s="148" t="s">
        <v>9</v>
      </c>
      <c r="D398" s="149"/>
      <c r="E398" s="149">
        <v>37.049999999999997</v>
      </c>
      <c r="F398" s="149">
        <v>37.049999999999997</v>
      </c>
      <c r="G398" s="124">
        <v>9</v>
      </c>
    </row>
    <row r="399" spans="1:7" x14ac:dyDescent="0.2">
      <c r="A399" s="146" t="s">
        <v>24843</v>
      </c>
      <c r="B399" s="147" t="s">
        <v>24844</v>
      </c>
      <c r="C399" s="148" t="s">
        <v>9</v>
      </c>
      <c r="D399" s="149"/>
      <c r="E399" s="149">
        <v>10.54</v>
      </c>
      <c r="F399" s="149">
        <v>10.54</v>
      </c>
      <c r="G399" s="124">
        <v>9</v>
      </c>
    </row>
    <row r="400" spans="1:7" x14ac:dyDescent="0.2">
      <c r="A400" s="146" t="s">
        <v>24845</v>
      </c>
      <c r="B400" s="147" t="s">
        <v>24846</v>
      </c>
      <c r="C400" s="148" t="s">
        <v>96</v>
      </c>
      <c r="D400" s="149"/>
      <c r="E400" s="149">
        <v>52.67</v>
      </c>
      <c r="F400" s="149">
        <v>52.67</v>
      </c>
      <c r="G400" s="124">
        <v>9</v>
      </c>
    </row>
    <row r="401" spans="1:7" x14ac:dyDescent="0.2">
      <c r="A401" s="146" t="s">
        <v>24847</v>
      </c>
      <c r="B401" s="147" t="s">
        <v>24848</v>
      </c>
      <c r="C401" s="148" t="s">
        <v>96</v>
      </c>
      <c r="D401" s="149"/>
      <c r="E401" s="149">
        <v>10.54</v>
      </c>
      <c r="F401" s="149">
        <v>10.54</v>
      </c>
      <c r="G401" s="124">
        <v>9</v>
      </c>
    </row>
    <row r="402" spans="1:7" x14ac:dyDescent="0.2">
      <c r="A402" s="146" t="s">
        <v>24849</v>
      </c>
      <c r="B402" s="147" t="s">
        <v>24850</v>
      </c>
      <c r="C402" s="148" t="s">
        <v>96</v>
      </c>
      <c r="D402" s="149"/>
      <c r="E402" s="149">
        <v>79.010000000000005</v>
      </c>
      <c r="F402" s="149">
        <v>79.010000000000005</v>
      </c>
      <c r="G402" s="124">
        <v>9</v>
      </c>
    </row>
    <row r="403" spans="1:7" x14ac:dyDescent="0.2">
      <c r="A403" s="146" t="s">
        <v>24851</v>
      </c>
      <c r="B403" s="147" t="s">
        <v>24852</v>
      </c>
      <c r="C403" s="148" t="s">
        <v>96</v>
      </c>
      <c r="D403" s="149"/>
      <c r="E403" s="149">
        <v>111.15</v>
      </c>
      <c r="F403" s="149">
        <v>111.15</v>
      </c>
      <c r="G403" s="124">
        <v>9</v>
      </c>
    </row>
    <row r="404" spans="1:7" x14ac:dyDescent="0.2">
      <c r="A404" s="146" t="s">
        <v>24853</v>
      </c>
      <c r="B404" s="147" t="s">
        <v>24854</v>
      </c>
      <c r="C404" s="148"/>
      <c r="D404" s="149"/>
      <c r="E404" s="149"/>
      <c r="F404" s="149"/>
      <c r="G404" s="124">
        <v>5</v>
      </c>
    </row>
    <row r="405" spans="1:7" x14ac:dyDescent="0.2">
      <c r="A405" s="146" t="s">
        <v>24855</v>
      </c>
      <c r="B405" s="147" t="s">
        <v>24856</v>
      </c>
      <c r="C405" s="148" t="s">
        <v>96</v>
      </c>
      <c r="D405" s="149"/>
      <c r="E405" s="149">
        <v>216.37</v>
      </c>
      <c r="F405" s="149">
        <v>216.37</v>
      </c>
      <c r="G405" s="124">
        <v>9</v>
      </c>
    </row>
    <row r="406" spans="1:7" x14ac:dyDescent="0.2">
      <c r="A406" s="146" t="s">
        <v>24857</v>
      </c>
      <c r="B406" s="147" t="s">
        <v>24858</v>
      </c>
      <c r="C406" s="148" t="s">
        <v>96</v>
      </c>
      <c r="D406" s="149"/>
      <c r="E406" s="149">
        <v>52.67</v>
      </c>
      <c r="F406" s="149">
        <v>52.67</v>
      </c>
      <c r="G406" s="124">
        <v>9</v>
      </c>
    </row>
    <row r="407" spans="1:7" x14ac:dyDescent="0.2">
      <c r="A407" s="146" t="s">
        <v>24859</v>
      </c>
      <c r="B407" s="147" t="s">
        <v>24860</v>
      </c>
      <c r="C407" s="148" t="s">
        <v>96</v>
      </c>
      <c r="D407" s="149"/>
      <c r="E407" s="149">
        <v>13.17</v>
      </c>
      <c r="F407" s="149">
        <v>13.17</v>
      </c>
      <c r="G407" s="124">
        <v>9</v>
      </c>
    </row>
    <row r="408" spans="1:7" ht="30" x14ac:dyDescent="0.2">
      <c r="A408" s="146" t="s">
        <v>24861</v>
      </c>
      <c r="B408" s="147" t="s">
        <v>24862</v>
      </c>
      <c r="C408" s="148" t="s">
        <v>19</v>
      </c>
      <c r="D408" s="149"/>
      <c r="E408" s="149">
        <v>52.67</v>
      </c>
      <c r="F408" s="149">
        <v>52.67</v>
      </c>
      <c r="G408" s="124">
        <v>9</v>
      </c>
    </row>
    <row r="409" spans="1:7" x14ac:dyDescent="0.2">
      <c r="A409" s="146" t="s">
        <v>24863</v>
      </c>
      <c r="B409" s="147" t="s">
        <v>24864</v>
      </c>
      <c r="C409" s="148" t="s">
        <v>96</v>
      </c>
      <c r="D409" s="149"/>
      <c r="E409" s="149">
        <v>10.54</v>
      </c>
      <c r="F409" s="149">
        <v>10.54</v>
      </c>
      <c r="G409" s="124">
        <v>9</v>
      </c>
    </row>
    <row r="410" spans="1:7" ht="30" x14ac:dyDescent="0.2">
      <c r="A410" s="146" t="s">
        <v>24865</v>
      </c>
      <c r="B410" s="147" t="s">
        <v>24866</v>
      </c>
      <c r="C410" s="148" t="s">
        <v>96</v>
      </c>
      <c r="D410" s="149"/>
      <c r="E410" s="149">
        <v>21.07</v>
      </c>
      <c r="F410" s="149">
        <v>21.07</v>
      </c>
      <c r="G410" s="124">
        <v>9</v>
      </c>
    </row>
    <row r="411" spans="1:7" x14ac:dyDescent="0.2">
      <c r="A411" s="146" t="s">
        <v>24867</v>
      </c>
      <c r="B411" s="147" t="s">
        <v>24868</v>
      </c>
      <c r="C411" s="148" t="s">
        <v>96</v>
      </c>
      <c r="D411" s="149"/>
      <c r="E411" s="149">
        <v>5.26</v>
      </c>
      <c r="F411" s="149">
        <v>5.26</v>
      </c>
      <c r="G411" s="124">
        <v>9</v>
      </c>
    </row>
    <row r="412" spans="1:7" ht="30" x14ac:dyDescent="0.2">
      <c r="A412" s="146" t="s">
        <v>24869</v>
      </c>
      <c r="B412" s="147" t="s">
        <v>24870</v>
      </c>
      <c r="C412" s="148" t="s">
        <v>96</v>
      </c>
      <c r="D412" s="149"/>
      <c r="E412" s="149">
        <v>7.9</v>
      </c>
      <c r="F412" s="149">
        <v>7.9</v>
      </c>
      <c r="G412" s="124">
        <v>9</v>
      </c>
    </row>
    <row r="413" spans="1:7" x14ac:dyDescent="0.2">
      <c r="A413" s="146" t="s">
        <v>24871</v>
      </c>
      <c r="B413" s="147" t="s">
        <v>24872</v>
      </c>
      <c r="C413" s="148" t="s">
        <v>96</v>
      </c>
      <c r="D413" s="149"/>
      <c r="E413" s="149">
        <v>13.17</v>
      </c>
      <c r="F413" s="149">
        <v>13.17</v>
      </c>
      <c r="G413" s="124">
        <v>9</v>
      </c>
    </row>
    <row r="414" spans="1:7" x14ac:dyDescent="0.2">
      <c r="A414" s="146" t="s">
        <v>24873</v>
      </c>
      <c r="B414" s="147" t="s">
        <v>24874</v>
      </c>
      <c r="C414" s="148" t="s">
        <v>96</v>
      </c>
      <c r="D414" s="149"/>
      <c r="E414" s="149">
        <v>13.17</v>
      </c>
      <c r="F414" s="149">
        <v>13.17</v>
      </c>
      <c r="G414" s="124">
        <v>9</v>
      </c>
    </row>
    <row r="415" spans="1:7" x14ac:dyDescent="0.2">
      <c r="A415" s="146" t="s">
        <v>24875</v>
      </c>
      <c r="B415" s="147" t="s">
        <v>24876</v>
      </c>
      <c r="C415" s="148"/>
      <c r="D415" s="149"/>
      <c r="E415" s="149"/>
      <c r="F415" s="149"/>
      <c r="G415" s="124">
        <v>5</v>
      </c>
    </row>
    <row r="416" spans="1:7" ht="30" x14ac:dyDescent="0.2">
      <c r="A416" s="146" t="s">
        <v>24877</v>
      </c>
      <c r="B416" s="147" t="s">
        <v>24878</v>
      </c>
      <c r="C416" s="148" t="s">
        <v>96</v>
      </c>
      <c r="D416" s="149"/>
      <c r="E416" s="149">
        <v>37.049999999999997</v>
      </c>
      <c r="F416" s="149">
        <v>37.049999999999997</v>
      </c>
      <c r="G416" s="124">
        <v>9</v>
      </c>
    </row>
    <row r="417" spans="1:7" x14ac:dyDescent="0.2">
      <c r="A417" s="146" t="s">
        <v>24879</v>
      </c>
      <c r="B417" s="147" t="s">
        <v>24880</v>
      </c>
      <c r="C417" s="148" t="s">
        <v>96</v>
      </c>
      <c r="D417" s="149"/>
      <c r="E417" s="149">
        <v>4.29</v>
      </c>
      <c r="F417" s="149">
        <v>4.29</v>
      </c>
      <c r="G417" s="124">
        <v>9</v>
      </c>
    </row>
    <row r="418" spans="1:7" x14ac:dyDescent="0.2">
      <c r="A418" s="146" t="s">
        <v>24881</v>
      </c>
      <c r="B418" s="147" t="s">
        <v>24882</v>
      </c>
      <c r="C418" s="148" t="s">
        <v>96</v>
      </c>
      <c r="D418" s="149"/>
      <c r="E418" s="149">
        <v>52.67</v>
      </c>
      <c r="F418" s="149">
        <v>52.67</v>
      </c>
      <c r="G418" s="124">
        <v>9</v>
      </c>
    </row>
    <row r="419" spans="1:7" x14ac:dyDescent="0.2">
      <c r="A419" s="146" t="s">
        <v>24883</v>
      </c>
      <c r="B419" s="147" t="s">
        <v>24884</v>
      </c>
      <c r="C419" s="148" t="s">
        <v>96</v>
      </c>
      <c r="D419" s="149"/>
      <c r="E419" s="149">
        <v>26.34</v>
      </c>
      <c r="F419" s="149">
        <v>26.34</v>
      </c>
      <c r="G419" s="124">
        <v>9</v>
      </c>
    </row>
    <row r="420" spans="1:7" x14ac:dyDescent="0.2">
      <c r="A420" s="146" t="s">
        <v>24885</v>
      </c>
      <c r="B420" s="147" t="s">
        <v>24886</v>
      </c>
      <c r="C420" s="148" t="s">
        <v>96</v>
      </c>
      <c r="D420" s="149"/>
      <c r="E420" s="149">
        <v>21.43</v>
      </c>
      <c r="F420" s="149">
        <v>21.43</v>
      </c>
      <c r="G420" s="124">
        <v>9</v>
      </c>
    </row>
    <row r="421" spans="1:7" x14ac:dyDescent="0.2">
      <c r="A421" s="146" t="s">
        <v>24887</v>
      </c>
      <c r="B421" s="147" t="s">
        <v>24888</v>
      </c>
      <c r="C421" s="148" t="s">
        <v>96</v>
      </c>
      <c r="D421" s="149"/>
      <c r="E421" s="149">
        <v>74.099999999999994</v>
      </c>
      <c r="F421" s="149">
        <v>74.099999999999994</v>
      </c>
      <c r="G421" s="124">
        <v>9</v>
      </c>
    </row>
    <row r="422" spans="1:7" x14ac:dyDescent="0.2">
      <c r="A422" s="146" t="s">
        <v>24889</v>
      </c>
      <c r="B422" s="147" t="s">
        <v>24890</v>
      </c>
      <c r="C422" s="148"/>
      <c r="D422" s="149"/>
      <c r="E422" s="149"/>
      <c r="F422" s="149"/>
      <c r="G422" s="124">
        <v>5</v>
      </c>
    </row>
    <row r="423" spans="1:7" x14ac:dyDescent="0.2">
      <c r="A423" s="146" t="s">
        <v>24891</v>
      </c>
      <c r="B423" s="147" t="s">
        <v>24892</v>
      </c>
      <c r="C423" s="148" t="s">
        <v>7316</v>
      </c>
      <c r="D423" s="149"/>
      <c r="E423" s="149">
        <v>0.86</v>
      </c>
      <c r="F423" s="149">
        <v>0.86</v>
      </c>
      <c r="G423" s="124">
        <v>9</v>
      </c>
    </row>
    <row r="424" spans="1:7" x14ac:dyDescent="0.2">
      <c r="A424" s="146" t="s">
        <v>24893</v>
      </c>
      <c r="B424" s="147" t="s">
        <v>24894</v>
      </c>
      <c r="C424" s="148" t="s">
        <v>96</v>
      </c>
      <c r="D424" s="149"/>
      <c r="E424" s="149">
        <v>79.010000000000005</v>
      </c>
      <c r="F424" s="149">
        <v>79.010000000000005</v>
      </c>
      <c r="G424" s="124">
        <v>9</v>
      </c>
    </row>
    <row r="425" spans="1:7" ht="30" x14ac:dyDescent="0.2">
      <c r="A425" s="146" t="s">
        <v>24895</v>
      </c>
      <c r="B425" s="147" t="s">
        <v>24896</v>
      </c>
      <c r="C425" s="148" t="s">
        <v>96</v>
      </c>
      <c r="D425" s="149"/>
      <c r="E425" s="149">
        <v>105.34</v>
      </c>
      <c r="F425" s="149">
        <v>105.34</v>
      </c>
      <c r="G425" s="124">
        <v>9</v>
      </c>
    </row>
    <row r="426" spans="1:7" x14ac:dyDescent="0.2">
      <c r="A426" s="146" t="s">
        <v>24897</v>
      </c>
      <c r="B426" s="147" t="s">
        <v>24898</v>
      </c>
      <c r="C426" s="148" t="s">
        <v>9</v>
      </c>
      <c r="D426" s="149"/>
      <c r="E426" s="149">
        <v>21.07</v>
      </c>
      <c r="F426" s="149">
        <v>21.07</v>
      </c>
      <c r="G426" s="124">
        <v>9</v>
      </c>
    </row>
    <row r="427" spans="1:7" x14ac:dyDescent="0.2">
      <c r="A427" s="146" t="s">
        <v>24899</v>
      </c>
      <c r="B427" s="147" t="s">
        <v>24900</v>
      </c>
      <c r="C427" s="148" t="s">
        <v>19</v>
      </c>
      <c r="D427" s="149"/>
      <c r="E427" s="149">
        <v>52.67</v>
      </c>
      <c r="F427" s="149">
        <v>52.67</v>
      </c>
      <c r="G427" s="124">
        <v>9</v>
      </c>
    </row>
    <row r="428" spans="1:7" x14ac:dyDescent="0.2">
      <c r="A428" s="146" t="s">
        <v>24901</v>
      </c>
      <c r="B428" s="147" t="s">
        <v>24902</v>
      </c>
      <c r="C428" s="148" t="s">
        <v>96</v>
      </c>
      <c r="D428" s="149">
        <v>133.65</v>
      </c>
      <c r="E428" s="149">
        <v>148.19999999999999</v>
      </c>
      <c r="F428" s="149">
        <v>281.85000000000002</v>
      </c>
      <c r="G428" s="124">
        <v>9</v>
      </c>
    </row>
    <row r="429" spans="1:7" x14ac:dyDescent="0.2">
      <c r="A429" s="146" t="s">
        <v>24903</v>
      </c>
      <c r="B429" s="147" t="s">
        <v>24904</v>
      </c>
      <c r="C429" s="148" t="s">
        <v>96</v>
      </c>
      <c r="D429" s="149">
        <v>133.65</v>
      </c>
      <c r="E429" s="149">
        <v>148.19999999999999</v>
      </c>
      <c r="F429" s="149">
        <v>281.85000000000002</v>
      </c>
      <c r="G429" s="124">
        <v>9</v>
      </c>
    </row>
    <row r="430" spans="1:7" x14ac:dyDescent="0.2">
      <c r="A430" s="146" t="s">
        <v>24905</v>
      </c>
      <c r="B430" s="147" t="s">
        <v>24906</v>
      </c>
      <c r="C430" s="148" t="s">
        <v>96</v>
      </c>
      <c r="D430" s="149"/>
      <c r="E430" s="149">
        <v>165.96</v>
      </c>
      <c r="F430" s="149">
        <v>165.96</v>
      </c>
      <c r="G430" s="124">
        <v>9</v>
      </c>
    </row>
    <row r="431" spans="1:7" ht="30" x14ac:dyDescent="0.2">
      <c r="A431" s="146" t="s">
        <v>24907</v>
      </c>
      <c r="B431" s="147" t="s">
        <v>24908</v>
      </c>
      <c r="C431" s="148" t="s">
        <v>19</v>
      </c>
      <c r="D431" s="149"/>
      <c r="E431" s="149">
        <v>105.34</v>
      </c>
      <c r="F431" s="149">
        <v>105.34</v>
      </c>
      <c r="G431" s="124">
        <v>9</v>
      </c>
    </row>
    <row r="432" spans="1:7" x14ac:dyDescent="0.2">
      <c r="A432" s="146" t="s">
        <v>24909</v>
      </c>
      <c r="B432" s="147" t="s">
        <v>24910</v>
      </c>
      <c r="C432" s="148" t="s">
        <v>96</v>
      </c>
      <c r="D432" s="149"/>
      <c r="E432" s="149">
        <v>18.53</v>
      </c>
      <c r="F432" s="149">
        <v>18.53</v>
      </c>
      <c r="G432" s="124">
        <v>9</v>
      </c>
    </row>
    <row r="433" spans="1:7" x14ac:dyDescent="0.2">
      <c r="A433" s="146" t="s">
        <v>24911</v>
      </c>
      <c r="B433" s="147" t="s">
        <v>24912</v>
      </c>
      <c r="C433" s="148" t="s">
        <v>96</v>
      </c>
      <c r="D433" s="149"/>
      <c r="E433" s="149">
        <v>105.34</v>
      </c>
      <c r="F433" s="149">
        <v>105.34</v>
      </c>
      <c r="G433" s="124">
        <v>9</v>
      </c>
    </row>
    <row r="434" spans="1:7" x14ac:dyDescent="0.2">
      <c r="A434" s="146" t="s">
        <v>24913</v>
      </c>
      <c r="B434" s="147" t="s">
        <v>24914</v>
      </c>
      <c r="C434" s="148" t="s">
        <v>96</v>
      </c>
      <c r="D434" s="149"/>
      <c r="E434" s="149">
        <v>24.99</v>
      </c>
      <c r="F434" s="149">
        <v>24.99</v>
      </c>
      <c r="G434" s="124">
        <v>9</v>
      </c>
    </row>
    <row r="435" spans="1:7" x14ac:dyDescent="0.2">
      <c r="A435" s="146" t="s">
        <v>24915</v>
      </c>
      <c r="B435" s="147" t="s">
        <v>24916</v>
      </c>
      <c r="C435" s="148" t="s">
        <v>96</v>
      </c>
      <c r="D435" s="149"/>
      <c r="E435" s="149">
        <v>4.29</v>
      </c>
      <c r="F435" s="149">
        <v>4.29</v>
      </c>
      <c r="G435" s="124">
        <v>9</v>
      </c>
    </row>
    <row r="436" spans="1:7" x14ac:dyDescent="0.2">
      <c r="A436" s="146" t="s">
        <v>24917</v>
      </c>
      <c r="B436" s="147" t="s">
        <v>24918</v>
      </c>
      <c r="C436" s="148" t="s">
        <v>96</v>
      </c>
      <c r="D436" s="149"/>
      <c r="E436" s="149">
        <v>4.29</v>
      </c>
      <c r="F436" s="149">
        <v>4.29</v>
      </c>
      <c r="G436" s="124">
        <v>9</v>
      </c>
    </row>
    <row r="437" spans="1:7" ht="30" x14ac:dyDescent="0.2">
      <c r="A437" s="146" t="s">
        <v>24919</v>
      </c>
      <c r="B437" s="147" t="s">
        <v>24920</v>
      </c>
      <c r="C437" s="148" t="s">
        <v>96</v>
      </c>
      <c r="D437" s="149"/>
      <c r="E437" s="149">
        <v>34.29</v>
      </c>
      <c r="F437" s="149">
        <v>34.29</v>
      </c>
      <c r="G437" s="124">
        <v>9</v>
      </c>
    </row>
    <row r="438" spans="1:7" x14ac:dyDescent="0.2">
      <c r="A438" s="146" t="s">
        <v>24921</v>
      </c>
      <c r="B438" s="147" t="s">
        <v>24922</v>
      </c>
      <c r="C438" s="148"/>
      <c r="D438" s="149"/>
      <c r="E438" s="149"/>
      <c r="F438" s="149"/>
      <c r="G438" s="124">
        <v>5</v>
      </c>
    </row>
    <row r="439" spans="1:7" x14ac:dyDescent="0.2">
      <c r="A439" s="146" t="s">
        <v>24923</v>
      </c>
      <c r="B439" s="147" t="s">
        <v>24924</v>
      </c>
      <c r="C439" s="148" t="s">
        <v>96</v>
      </c>
      <c r="D439" s="149"/>
      <c r="E439" s="149">
        <v>5.36</v>
      </c>
      <c r="F439" s="149">
        <v>5.36</v>
      </c>
      <c r="G439" s="124">
        <v>9</v>
      </c>
    </row>
    <row r="440" spans="1:7" x14ac:dyDescent="0.2">
      <c r="A440" s="146" t="s">
        <v>24925</v>
      </c>
      <c r="B440" s="147" t="s">
        <v>24926</v>
      </c>
      <c r="C440" s="148" t="s">
        <v>96</v>
      </c>
      <c r="D440" s="149"/>
      <c r="E440" s="149">
        <v>364.57</v>
      </c>
      <c r="F440" s="149">
        <v>364.57</v>
      </c>
      <c r="G440" s="124">
        <v>9</v>
      </c>
    </row>
    <row r="441" spans="1:7" x14ac:dyDescent="0.2">
      <c r="A441" s="146" t="s">
        <v>24927</v>
      </c>
      <c r="B441" s="147" t="s">
        <v>24928</v>
      </c>
      <c r="C441" s="148" t="s">
        <v>96</v>
      </c>
      <c r="D441" s="149"/>
      <c r="E441" s="149">
        <v>34.24</v>
      </c>
      <c r="F441" s="149">
        <v>34.24</v>
      </c>
      <c r="G441" s="124">
        <v>9</v>
      </c>
    </row>
    <row r="442" spans="1:7" ht="30" x14ac:dyDescent="0.2">
      <c r="A442" s="146" t="s">
        <v>24929</v>
      </c>
      <c r="B442" s="147" t="s">
        <v>24930</v>
      </c>
      <c r="C442" s="148" t="s">
        <v>96</v>
      </c>
      <c r="D442" s="149">
        <v>267.3</v>
      </c>
      <c r="E442" s="149">
        <v>421.36</v>
      </c>
      <c r="F442" s="149">
        <v>688.66</v>
      </c>
      <c r="G442" s="124">
        <v>9</v>
      </c>
    </row>
    <row r="443" spans="1:7" ht="30" x14ac:dyDescent="0.2">
      <c r="A443" s="146" t="s">
        <v>24931</v>
      </c>
      <c r="B443" s="147" t="s">
        <v>24932</v>
      </c>
      <c r="C443" s="148" t="s">
        <v>9</v>
      </c>
      <c r="D443" s="149"/>
      <c r="E443" s="149">
        <v>26.34</v>
      </c>
      <c r="F443" s="149">
        <v>26.34</v>
      </c>
      <c r="G443" s="124">
        <v>9</v>
      </c>
    </row>
    <row r="444" spans="1:7" ht="30" x14ac:dyDescent="0.2">
      <c r="A444" s="146" t="s">
        <v>24933</v>
      </c>
      <c r="B444" s="147" t="s">
        <v>24934</v>
      </c>
      <c r="C444" s="148" t="s">
        <v>9</v>
      </c>
      <c r="D444" s="149"/>
      <c r="E444" s="149">
        <v>13.17</v>
      </c>
      <c r="F444" s="149">
        <v>13.17</v>
      </c>
      <c r="G444" s="124">
        <v>9</v>
      </c>
    </row>
    <row r="445" spans="1:7" ht="30" x14ac:dyDescent="0.2">
      <c r="A445" s="146" t="s">
        <v>24935</v>
      </c>
      <c r="B445" s="147" t="s">
        <v>24936</v>
      </c>
      <c r="C445" s="148" t="s">
        <v>9</v>
      </c>
      <c r="D445" s="149"/>
      <c r="E445" s="149">
        <v>52.67</v>
      </c>
      <c r="F445" s="149">
        <v>52.67</v>
      </c>
      <c r="G445" s="124">
        <v>9</v>
      </c>
    </row>
    <row r="446" spans="1:7" ht="30" x14ac:dyDescent="0.2">
      <c r="A446" s="146" t="s">
        <v>24937</v>
      </c>
      <c r="B446" s="147" t="s">
        <v>24938</v>
      </c>
      <c r="C446" s="148" t="s">
        <v>9</v>
      </c>
      <c r="D446" s="149"/>
      <c r="E446" s="149">
        <v>26.34</v>
      </c>
      <c r="F446" s="149">
        <v>26.34</v>
      </c>
      <c r="G446" s="124">
        <v>9</v>
      </c>
    </row>
    <row r="447" spans="1:7" x14ac:dyDescent="0.2">
      <c r="A447" s="146" t="s">
        <v>24939</v>
      </c>
      <c r="B447" s="147" t="s">
        <v>24940</v>
      </c>
      <c r="C447" s="148" t="s">
        <v>9</v>
      </c>
      <c r="D447" s="149"/>
      <c r="E447" s="149">
        <v>10.54</v>
      </c>
      <c r="F447" s="149">
        <v>10.54</v>
      </c>
      <c r="G447" s="124">
        <v>9</v>
      </c>
    </row>
    <row r="448" spans="1:7" x14ac:dyDescent="0.2">
      <c r="A448" s="146" t="s">
        <v>24941</v>
      </c>
      <c r="B448" s="147" t="s">
        <v>24942</v>
      </c>
      <c r="C448" s="148"/>
      <c r="D448" s="149"/>
      <c r="E448" s="149"/>
      <c r="F448" s="149"/>
      <c r="G448" s="124">
        <v>5</v>
      </c>
    </row>
    <row r="449" spans="1:7" x14ac:dyDescent="0.2">
      <c r="A449" s="146" t="s">
        <v>24943</v>
      </c>
      <c r="B449" s="147" t="s">
        <v>24944</v>
      </c>
      <c r="C449" s="148" t="s">
        <v>9</v>
      </c>
      <c r="D449" s="149"/>
      <c r="E449" s="149">
        <v>4.93</v>
      </c>
      <c r="F449" s="149">
        <v>4.93</v>
      </c>
      <c r="G449" s="124">
        <v>9</v>
      </c>
    </row>
    <row r="450" spans="1:7" x14ac:dyDescent="0.2">
      <c r="A450" s="146" t="s">
        <v>24945</v>
      </c>
      <c r="B450" s="147" t="s">
        <v>24946</v>
      </c>
      <c r="C450" s="148" t="s">
        <v>9</v>
      </c>
      <c r="D450" s="149"/>
      <c r="E450" s="149">
        <v>3.21</v>
      </c>
      <c r="F450" s="149">
        <v>3.21</v>
      </c>
      <c r="G450" s="124">
        <v>9</v>
      </c>
    </row>
    <row r="451" spans="1:7" ht="30" x14ac:dyDescent="0.2">
      <c r="A451" s="146" t="s">
        <v>24947</v>
      </c>
      <c r="B451" s="147" t="s">
        <v>24948</v>
      </c>
      <c r="C451" s="148" t="s">
        <v>9</v>
      </c>
      <c r="D451" s="149"/>
      <c r="E451" s="149">
        <v>8.57</v>
      </c>
      <c r="F451" s="149">
        <v>8.57</v>
      </c>
      <c r="G451" s="124">
        <v>9</v>
      </c>
    </row>
    <row r="452" spans="1:7" x14ac:dyDescent="0.2">
      <c r="A452" s="146" t="s">
        <v>24949</v>
      </c>
      <c r="B452" s="147" t="s">
        <v>24950</v>
      </c>
      <c r="C452" s="148" t="s">
        <v>96</v>
      </c>
      <c r="D452" s="149"/>
      <c r="E452" s="149">
        <v>93.72</v>
      </c>
      <c r="F452" s="149">
        <v>93.72</v>
      </c>
      <c r="G452" s="124">
        <v>9</v>
      </c>
    </row>
    <row r="453" spans="1:7" x14ac:dyDescent="0.2">
      <c r="A453" s="146" t="s">
        <v>24951</v>
      </c>
      <c r="B453" s="147" t="s">
        <v>24952</v>
      </c>
      <c r="C453" s="148" t="s">
        <v>96</v>
      </c>
      <c r="D453" s="149"/>
      <c r="E453" s="149">
        <v>158.01</v>
      </c>
      <c r="F453" s="149">
        <v>158.01</v>
      </c>
      <c r="G453" s="124">
        <v>9</v>
      </c>
    </row>
    <row r="454" spans="1:7" x14ac:dyDescent="0.2">
      <c r="A454" s="146" t="s">
        <v>24953</v>
      </c>
      <c r="B454" s="147" t="s">
        <v>24954</v>
      </c>
      <c r="C454" s="148"/>
      <c r="D454" s="149"/>
      <c r="E454" s="149"/>
      <c r="F454" s="149"/>
      <c r="G454" s="124">
        <v>5</v>
      </c>
    </row>
    <row r="455" spans="1:7" x14ac:dyDescent="0.2">
      <c r="A455" s="146" t="s">
        <v>24955</v>
      </c>
      <c r="B455" s="147" t="s">
        <v>24956</v>
      </c>
      <c r="C455" s="148" t="s">
        <v>96</v>
      </c>
      <c r="D455" s="149"/>
      <c r="E455" s="149">
        <v>14.82</v>
      </c>
      <c r="F455" s="149">
        <v>14.82</v>
      </c>
      <c r="G455" s="124">
        <v>9</v>
      </c>
    </row>
    <row r="456" spans="1:7" x14ac:dyDescent="0.2">
      <c r="A456" s="146" t="s">
        <v>24957</v>
      </c>
      <c r="B456" s="147" t="s">
        <v>24958</v>
      </c>
      <c r="C456" s="148"/>
      <c r="D456" s="149"/>
      <c r="E456" s="149"/>
      <c r="F456" s="149"/>
      <c r="G456" s="124">
        <v>5</v>
      </c>
    </row>
    <row r="457" spans="1:7" x14ac:dyDescent="0.2">
      <c r="A457" s="146" t="s">
        <v>24959</v>
      </c>
      <c r="B457" s="147" t="s">
        <v>24960</v>
      </c>
      <c r="C457" s="148" t="s">
        <v>96</v>
      </c>
      <c r="D457" s="149"/>
      <c r="E457" s="149">
        <v>23.88</v>
      </c>
      <c r="F457" s="149">
        <v>23.88</v>
      </c>
      <c r="G457" s="124">
        <v>9</v>
      </c>
    </row>
    <row r="458" spans="1:7" x14ac:dyDescent="0.2">
      <c r="A458" s="146" t="s">
        <v>24961</v>
      </c>
      <c r="B458" s="147" t="s">
        <v>24962</v>
      </c>
      <c r="C458" s="148"/>
      <c r="D458" s="149"/>
      <c r="E458" s="149"/>
      <c r="F458" s="149"/>
      <c r="G458" s="124">
        <v>5</v>
      </c>
    </row>
    <row r="459" spans="1:7" ht="45" x14ac:dyDescent="0.2">
      <c r="A459" s="146" t="s">
        <v>24963</v>
      </c>
      <c r="B459" s="147" t="s">
        <v>24964</v>
      </c>
      <c r="C459" s="148" t="s">
        <v>9</v>
      </c>
      <c r="D459" s="149">
        <v>0.91</v>
      </c>
      <c r="E459" s="149">
        <v>8.57</v>
      </c>
      <c r="F459" s="149">
        <v>9.48</v>
      </c>
      <c r="G459" s="124">
        <v>9</v>
      </c>
    </row>
    <row r="460" spans="1:7" x14ac:dyDescent="0.2">
      <c r="A460" s="146" t="s">
        <v>24965</v>
      </c>
      <c r="B460" s="147" t="s">
        <v>24966</v>
      </c>
      <c r="C460" s="148" t="s">
        <v>9</v>
      </c>
      <c r="D460" s="149"/>
      <c r="E460" s="149">
        <v>4.29</v>
      </c>
      <c r="F460" s="149">
        <v>4.29</v>
      </c>
      <c r="G460" s="124">
        <v>9</v>
      </c>
    </row>
    <row r="461" spans="1:7" ht="30" x14ac:dyDescent="0.2">
      <c r="A461" s="146" t="s">
        <v>24967</v>
      </c>
      <c r="B461" s="147" t="s">
        <v>24968</v>
      </c>
      <c r="C461" s="148" t="s">
        <v>9</v>
      </c>
      <c r="D461" s="149"/>
      <c r="E461" s="149">
        <v>8.57</v>
      </c>
      <c r="F461" s="149">
        <v>8.57</v>
      </c>
      <c r="G461" s="124">
        <v>9</v>
      </c>
    </row>
    <row r="462" spans="1:7" ht="45" x14ac:dyDescent="0.2">
      <c r="A462" s="146" t="s">
        <v>24969</v>
      </c>
      <c r="B462" s="147" t="s">
        <v>24970</v>
      </c>
      <c r="C462" s="148" t="s">
        <v>19</v>
      </c>
      <c r="D462" s="149">
        <v>7.31</v>
      </c>
      <c r="E462" s="149">
        <v>12.86</v>
      </c>
      <c r="F462" s="149">
        <v>20.170000000000002</v>
      </c>
      <c r="G462" s="124">
        <v>9</v>
      </c>
    </row>
    <row r="463" spans="1:7" ht="30" x14ac:dyDescent="0.2">
      <c r="A463" s="146" t="s">
        <v>24971</v>
      </c>
      <c r="B463" s="147" t="s">
        <v>24972</v>
      </c>
      <c r="C463" s="148" t="s">
        <v>19</v>
      </c>
      <c r="D463" s="149"/>
      <c r="E463" s="149">
        <v>12.86</v>
      </c>
      <c r="F463" s="149">
        <v>12.86</v>
      </c>
      <c r="G463" s="124">
        <v>9</v>
      </c>
    </row>
    <row r="464" spans="1:7" x14ac:dyDescent="0.2">
      <c r="A464" s="146" t="s">
        <v>24973</v>
      </c>
      <c r="B464" s="147" t="s">
        <v>24974</v>
      </c>
      <c r="C464" s="148"/>
      <c r="D464" s="149"/>
      <c r="E464" s="149"/>
      <c r="F464" s="149"/>
      <c r="G464" s="124">
        <v>5</v>
      </c>
    </row>
    <row r="465" spans="1:7" x14ac:dyDescent="0.2">
      <c r="A465" s="146" t="s">
        <v>24975</v>
      </c>
      <c r="B465" s="147" t="s">
        <v>24976</v>
      </c>
      <c r="C465" s="148" t="s">
        <v>19</v>
      </c>
      <c r="D465" s="149">
        <v>44.64</v>
      </c>
      <c r="E465" s="149">
        <v>19.010000000000002</v>
      </c>
      <c r="F465" s="149">
        <v>63.65</v>
      </c>
      <c r="G465" s="124">
        <v>9</v>
      </c>
    </row>
    <row r="466" spans="1:7" x14ac:dyDescent="0.2">
      <c r="A466" s="146" t="s">
        <v>24977</v>
      </c>
      <c r="B466" s="147" t="s">
        <v>24978</v>
      </c>
      <c r="C466" s="148"/>
      <c r="D466" s="149"/>
      <c r="E466" s="149"/>
      <c r="F466" s="149"/>
      <c r="G466" s="124">
        <v>2</v>
      </c>
    </row>
    <row r="467" spans="1:7" x14ac:dyDescent="0.2">
      <c r="A467" s="146" t="s">
        <v>24979</v>
      </c>
      <c r="B467" s="147" t="s">
        <v>24980</v>
      </c>
      <c r="C467" s="148"/>
      <c r="D467" s="149"/>
      <c r="E467" s="149"/>
      <c r="F467" s="149"/>
      <c r="G467" s="124">
        <v>5</v>
      </c>
    </row>
    <row r="468" spans="1:7" ht="30" x14ac:dyDescent="0.2">
      <c r="A468" s="146" t="s">
        <v>24981</v>
      </c>
      <c r="B468" s="147" t="s">
        <v>24982</v>
      </c>
      <c r="C468" s="148" t="s">
        <v>15</v>
      </c>
      <c r="D468" s="149">
        <v>27.99</v>
      </c>
      <c r="E468" s="149">
        <v>115.72</v>
      </c>
      <c r="F468" s="149">
        <v>143.71</v>
      </c>
      <c r="G468" s="124">
        <v>9</v>
      </c>
    </row>
    <row r="469" spans="1:7" x14ac:dyDescent="0.2">
      <c r="A469" s="146" t="s">
        <v>24983</v>
      </c>
      <c r="B469" s="147" t="s">
        <v>24984</v>
      </c>
      <c r="C469" s="148"/>
      <c r="D469" s="149"/>
      <c r="E469" s="149"/>
      <c r="F469" s="149"/>
      <c r="G469" s="124">
        <v>5</v>
      </c>
    </row>
    <row r="470" spans="1:7" ht="45" x14ac:dyDescent="0.2">
      <c r="A470" s="146" t="s">
        <v>24985</v>
      </c>
      <c r="B470" s="147" t="s">
        <v>24986</v>
      </c>
      <c r="C470" s="148" t="s">
        <v>15</v>
      </c>
      <c r="D470" s="149">
        <v>96.51</v>
      </c>
      <c r="E470" s="149">
        <v>12.86</v>
      </c>
      <c r="F470" s="149">
        <v>109.37</v>
      </c>
      <c r="G470" s="124">
        <v>9</v>
      </c>
    </row>
    <row r="471" spans="1:7" ht="45" x14ac:dyDescent="0.2">
      <c r="A471" s="146" t="s">
        <v>24987</v>
      </c>
      <c r="B471" s="147" t="s">
        <v>24988</v>
      </c>
      <c r="C471" s="148" t="s">
        <v>15</v>
      </c>
      <c r="D471" s="149">
        <v>109.3</v>
      </c>
      <c r="E471" s="149">
        <v>12.86</v>
      </c>
      <c r="F471" s="149">
        <v>122.16</v>
      </c>
      <c r="G471" s="124">
        <v>9</v>
      </c>
    </row>
    <row r="472" spans="1:7" ht="45" x14ac:dyDescent="0.2">
      <c r="A472" s="146" t="s">
        <v>24989</v>
      </c>
      <c r="B472" s="147" t="s">
        <v>24990</v>
      </c>
      <c r="C472" s="148" t="s">
        <v>15</v>
      </c>
      <c r="D472" s="149">
        <v>114.96</v>
      </c>
      <c r="E472" s="149">
        <v>12.86</v>
      </c>
      <c r="F472" s="149">
        <v>127.82</v>
      </c>
      <c r="G472" s="124">
        <v>9</v>
      </c>
    </row>
    <row r="473" spans="1:7" ht="30" x14ac:dyDescent="0.2">
      <c r="A473" s="146" t="s">
        <v>24991</v>
      </c>
      <c r="B473" s="147" t="s">
        <v>24992</v>
      </c>
      <c r="C473" s="148" t="s">
        <v>15</v>
      </c>
      <c r="D473" s="149">
        <v>110.68</v>
      </c>
      <c r="E473" s="149">
        <v>12.86</v>
      </c>
      <c r="F473" s="149">
        <v>123.54</v>
      </c>
      <c r="G473" s="124">
        <v>9</v>
      </c>
    </row>
    <row r="474" spans="1:7" ht="30" x14ac:dyDescent="0.2">
      <c r="A474" s="146" t="s">
        <v>24993</v>
      </c>
      <c r="B474" s="147" t="s">
        <v>24994</v>
      </c>
      <c r="C474" s="148" t="s">
        <v>7585</v>
      </c>
      <c r="D474" s="149">
        <v>260.89999999999998</v>
      </c>
      <c r="E474" s="149">
        <v>1.07</v>
      </c>
      <c r="F474" s="149">
        <v>261.97000000000003</v>
      </c>
      <c r="G474" s="124">
        <v>9</v>
      </c>
    </row>
    <row r="475" spans="1:7" x14ac:dyDescent="0.2">
      <c r="A475" s="146" t="s">
        <v>24995</v>
      </c>
      <c r="B475" s="147" t="s">
        <v>24996</v>
      </c>
      <c r="C475" s="148"/>
      <c r="D475" s="149"/>
      <c r="E475" s="149"/>
      <c r="F475" s="149"/>
      <c r="G475" s="124">
        <v>5</v>
      </c>
    </row>
    <row r="476" spans="1:7" ht="30" x14ac:dyDescent="0.2">
      <c r="A476" s="146" t="s">
        <v>24997</v>
      </c>
      <c r="B476" s="147" t="s">
        <v>24998</v>
      </c>
      <c r="C476" s="148" t="s">
        <v>15</v>
      </c>
      <c r="D476" s="149">
        <v>21.98</v>
      </c>
      <c r="E476" s="149"/>
      <c r="F476" s="149">
        <v>21.98</v>
      </c>
      <c r="G476" s="124">
        <v>9</v>
      </c>
    </row>
    <row r="477" spans="1:7" ht="30" x14ac:dyDescent="0.2">
      <c r="A477" s="146" t="s">
        <v>24999</v>
      </c>
      <c r="B477" s="147" t="s">
        <v>25000</v>
      </c>
      <c r="C477" s="148" t="s">
        <v>15</v>
      </c>
      <c r="D477" s="149">
        <v>41.21</v>
      </c>
      <c r="E477" s="149"/>
      <c r="F477" s="149">
        <v>41.21</v>
      </c>
      <c r="G477" s="124">
        <v>9</v>
      </c>
    </row>
    <row r="478" spans="1:7" ht="30" x14ac:dyDescent="0.2">
      <c r="A478" s="146" t="s">
        <v>25001</v>
      </c>
      <c r="B478" s="147" t="s">
        <v>25002</v>
      </c>
      <c r="C478" s="148" t="s">
        <v>15</v>
      </c>
      <c r="D478" s="149">
        <v>51.17</v>
      </c>
      <c r="E478" s="149"/>
      <c r="F478" s="149">
        <v>51.17</v>
      </c>
      <c r="G478" s="124">
        <v>9</v>
      </c>
    </row>
    <row r="479" spans="1:7" ht="30" x14ac:dyDescent="0.2">
      <c r="A479" s="146" t="s">
        <v>25003</v>
      </c>
      <c r="B479" s="147" t="s">
        <v>25004</v>
      </c>
      <c r="C479" s="148" t="s">
        <v>15</v>
      </c>
      <c r="D479" s="149">
        <v>58.19</v>
      </c>
      <c r="E479" s="149"/>
      <c r="F479" s="149">
        <v>58.19</v>
      </c>
      <c r="G479" s="124">
        <v>9</v>
      </c>
    </row>
    <row r="480" spans="1:7" x14ac:dyDescent="0.2">
      <c r="A480" s="146" t="s">
        <v>25005</v>
      </c>
      <c r="B480" s="147" t="s">
        <v>25006</v>
      </c>
      <c r="C480" s="148" t="s">
        <v>16</v>
      </c>
      <c r="D480" s="149">
        <v>2.91</v>
      </c>
      <c r="E480" s="149"/>
      <c r="F480" s="149">
        <v>2.91</v>
      </c>
      <c r="G480" s="124">
        <v>9</v>
      </c>
    </row>
    <row r="481" spans="1:7" ht="30" x14ac:dyDescent="0.2">
      <c r="A481" s="146" t="s">
        <v>25007</v>
      </c>
      <c r="B481" s="147" t="s">
        <v>25008</v>
      </c>
      <c r="C481" s="148" t="s">
        <v>15</v>
      </c>
      <c r="D481" s="149">
        <v>18.3</v>
      </c>
      <c r="E481" s="149"/>
      <c r="F481" s="149">
        <v>18.3</v>
      </c>
      <c r="G481" s="124">
        <v>9</v>
      </c>
    </row>
    <row r="482" spans="1:7" x14ac:dyDescent="0.2">
      <c r="A482" s="146" t="s">
        <v>25009</v>
      </c>
      <c r="B482" s="147" t="s">
        <v>25010</v>
      </c>
      <c r="C482" s="148"/>
      <c r="D482" s="149"/>
      <c r="E482" s="149"/>
      <c r="F482" s="149"/>
      <c r="G482" s="124">
        <v>5</v>
      </c>
    </row>
    <row r="483" spans="1:7" x14ac:dyDescent="0.2">
      <c r="A483" s="146" t="s">
        <v>25011</v>
      </c>
      <c r="B483" s="147" t="s">
        <v>25012</v>
      </c>
      <c r="C483" s="148" t="s">
        <v>7585</v>
      </c>
      <c r="D483" s="149">
        <v>39.53</v>
      </c>
      <c r="E483" s="149"/>
      <c r="F483" s="149">
        <v>39.53</v>
      </c>
      <c r="G483" s="124">
        <v>9</v>
      </c>
    </row>
    <row r="484" spans="1:7" ht="30" x14ac:dyDescent="0.2">
      <c r="A484" s="146" t="s">
        <v>25013</v>
      </c>
      <c r="B484" s="147" t="s">
        <v>25014</v>
      </c>
      <c r="C484" s="148" t="s">
        <v>15</v>
      </c>
      <c r="D484" s="149">
        <v>30.27</v>
      </c>
      <c r="E484" s="149"/>
      <c r="F484" s="149">
        <v>30.27</v>
      </c>
      <c r="G484" s="124">
        <v>9</v>
      </c>
    </row>
    <row r="485" spans="1:7" ht="30" x14ac:dyDescent="0.2">
      <c r="A485" s="146" t="s">
        <v>25015</v>
      </c>
      <c r="B485" s="147" t="s">
        <v>25016</v>
      </c>
      <c r="C485" s="148" t="s">
        <v>7585</v>
      </c>
      <c r="D485" s="149">
        <v>773.48</v>
      </c>
      <c r="E485" s="149"/>
      <c r="F485" s="149">
        <v>773.48</v>
      </c>
      <c r="G485" s="124">
        <v>9</v>
      </c>
    </row>
    <row r="486" spans="1:7" x14ac:dyDescent="0.2">
      <c r="A486" s="146" t="s">
        <v>25017</v>
      </c>
      <c r="B486" s="147" t="s">
        <v>25018</v>
      </c>
      <c r="C486" s="148"/>
      <c r="D486" s="149"/>
      <c r="E486" s="149"/>
      <c r="F486" s="149"/>
      <c r="G486" s="124">
        <v>5</v>
      </c>
    </row>
    <row r="487" spans="1:7" x14ac:dyDescent="0.2">
      <c r="A487" s="146" t="s">
        <v>25019</v>
      </c>
      <c r="B487" s="147" t="s">
        <v>25020</v>
      </c>
      <c r="C487" s="148" t="s">
        <v>15</v>
      </c>
      <c r="D487" s="149">
        <v>6.32</v>
      </c>
      <c r="E487" s="149"/>
      <c r="F487" s="149">
        <v>6.32</v>
      </c>
      <c r="G487" s="124">
        <v>9</v>
      </c>
    </row>
    <row r="488" spans="1:7" ht="30" x14ac:dyDescent="0.2">
      <c r="A488" s="146" t="s">
        <v>25021</v>
      </c>
      <c r="B488" s="147" t="s">
        <v>25022</v>
      </c>
      <c r="C488" s="148" t="s">
        <v>15</v>
      </c>
      <c r="D488" s="149">
        <v>8.66</v>
      </c>
      <c r="E488" s="149"/>
      <c r="F488" s="149">
        <v>8.66</v>
      </c>
      <c r="G488" s="124">
        <v>9</v>
      </c>
    </row>
    <row r="489" spans="1:7" ht="30" x14ac:dyDescent="0.2">
      <c r="A489" s="146" t="s">
        <v>25023</v>
      </c>
      <c r="B489" s="147" t="s">
        <v>25024</v>
      </c>
      <c r="C489" s="148" t="s">
        <v>15</v>
      </c>
      <c r="D489" s="149">
        <v>12.92</v>
      </c>
      <c r="E489" s="149"/>
      <c r="F489" s="149">
        <v>12.92</v>
      </c>
      <c r="G489" s="124">
        <v>9</v>
      </c>
    </row>
    <row r="490" spans="1:7" ht="30" x14ac:dyDescent="0.2">
      <c r="A490" s="146" t="s">
        <v>25025</v>
      </c>
      <c r="B490" s="147" t="s">
        <v>25026</v>
      </c>
      <c r="C490" s="148" t="s">
        <v>15</v>
      </c>
      <c r="D490" s="149">
        <v>14.28</v>
      </c>
      <c r="E490" s="149"/>
      <c r="F490" s="149">
        <v>14.28</v>
      </c>
      <c r="G490" s="124">
        <v>9</v>
      </c>
    </row>
    <row r="491" spans="1:7" ht="30" x14ac:dyDescent="0.2">
      <c r="A491" s="146" t="s">
        <v>25027</v>
      </c>
      <c r="B491" s="147" t="s">
        <v>25028</v>
      </c>
      <c r="C491" s="148" t="s">
        <v>15</v>
      </c>
      <c r="D491" s="149">
        <v>19.09</v>
      </c>
      <c r="E491" s="149"/>
      <c r="F491" s="149">
        <v>19.09</v>
      </c>
      <c r="G491" s="124">
        <v>9</v>
      </c>
    </row>
    <row r="492" spans="1:7" ht="30" x14ac:dyDescent="0.2">
      <c r="A492" s="146" t="s">
        <v>25029</v>
      </c>
      <c r="B492" s="147" t="s">
        <v>25030</v>
      </c>
      <c r="C492" s="148" t="s">
        <v>15</v>
      </c>
      <c r="D492" s="149">
        <v>28.6</v>
      </c>
      <c r="E492" s="149"/>
      <c r="F492" s="149">
        <v>28.6</v>
      </c>
      <c r="G492" s="124">
        <v>9</v>
      </c>
    </row>
    <row r="493" spans="1:7" ht="30" x14ac:dyDescent="0.2">
      <c r="A493" s="146" t="s">
        <v>25031</v>
      </c>
      <c r="B493" s="147" t="s">
        <v>25032</v>
      </c>
      <c r="C493" s="148" t="s">
        <v>15</v>
      </c>
      <c r="D493" s="149">
        <v>38.1</v>
      </c>
      <c r="E493" s="149"/>
      <c r="F493" s="149">
        <v>38.1</v>
      </c>
      <c r="G493" s="124">
        <v>9</v>
      </c>
    </row>
    <row r="494" spans="1:7" ht="30" x14ac:dyDescent="0.2">
      <c r="A494" s="146" t="s">
        <v>25033</v>
      </c>
      <c r="B494" s="147" t="s">
        <v>25034</v>
      </c>
      <c r="C494" s="148" t="s">
        <v>16</v>
      </c>
      <c r="D494" s="149">
        <v>1.84</v>
      </c>
      <c r="E494" s="149"/>
      <c r="F494" s="149">
        <v>1.84</v>
      </c>
      <c r="G494" s="124">
        <v>9</v>
      </c>
    </row>
    <row r="495" spans="1:7" x14ac:dyDescent="0.2">
      <c r="A495" s="146" t="s">
        <v>25035</v>
      </c>
      <c r="B495" s="147" t="s">
        <v>25036</v>
      </c>
      <c r="C495" s="148" t="s">
        <v>15</v>
      </c>
      <c r="D495" s="149">
        <v>14.89</v>
      </c>
      <c r="E495" s="149"/>
      <c r="F495" s="149">
        <v>14.89</v>
      </c>
      <c r="G495" s="124">
        <v>9</v>
      </c>
    </row>
    <row r="496" spans="1:7" ht="30" x14ac:dyDescent="0.2">
      <c r="A496" s="146" t="s">
        <v>25037</v>
      </c>
      <c r="B496" s="147" t="s">
        <v>25038</v>
      </c>
      <c r="C496" s="148" t="s">
        <v>15</v>
      </c>
      <c r="D496" s="149">
        <v>20.53</v>
      </c>
      <c r="E496" s="149"/>
      <c r="F496" s="149">
        <v>20.53</v>
      </c>
      <c r="G496" s="124">
        <v>9</v>
      </c>
    </row>
    <row r="497" spans="1:7" ht="30" x14ac:dyDescent="0.2">
      <c r="A497" s="146" t="s">
        <v>25039</v>
      </c>
      <c r="B497" s="147" t="s">
        <v>25040</v>
      </c>
      <c r="C497" s="148" t="s">
        <v>15</v>
      </c>
      <c r="D497" s="149">
        <v>21.43</v>
      </c>
      <c r="E497" s="149"/>
      <c r="F497" s="149">
        <v>21.43</v>
      </c>
      <c r="G497" s="124">
        <v>9</v>
      </c>
    </row>
    <row r="498" spans="1:7" ht="30" x14ac:dyDescent="0.2">
      <c r="A498" s="146" t="s">
        <v>25041</v>
      </c>
      <c r="B498" s="147" t="s">
        <v>25042</v>
      </c>
      <c r="C498" s="148" t="s">
        <v>15</v>
      </c>
      <c r="D498" s="149">
        <v>27.39</v>
      </c>
      <c r="E498" s="149"/>
      <c r="F498" s="149">
        <v>27.39</v>
      </c>
      <c r="G498" s="124">
        <v>9</v>
      </c>
    </row>
    <row r="499" spans="1:7" ht="30" x14ac:dyDescent="0.2">
      <c r="A499" s="146" t="s">
        <v>25043</v>
      </c>
      <c r="B499" s="147" t="s">
        <v>25044</v>
      </c>
      <c r="C499" s="148" t="s">
        <v>15</v>
      </c>
      <c r="D499" s="149">
        <v>41.07</v>
      </c>
      <c r="E499" s="149"/>
      <c r="F499" s="149">
        <v>41.07</v>
      </c>
      <c r="G499" s="124">
        <v>9</v>
      </c>
    </row>
    <row r="500" spans="1:7" ht="30" x14ac:dyDescent="0.2">
      <c r="A500" s="146" t="s">
        <v>25045</v>
      </c>
      <c r="B500" s="147" t="s">
        <v>25046</v>
      </c>
      <c r="C500" s="148" t="s">
        <v>15</v>
      </c>
      <c r="D500" s="149">
        <v>54.74</v>
      </c>
      <c r="E500" s="149"/>
      <c r="F500" s="149">
        <v>54.74</v>
      </c>
      <c r="G500" s="124">
        <v>9</v>
      </c>
    </row>
    <row r="501" spans="1:7" ht="30" x14ac:dyDescent="0.2">
      <c r="A501" s="146" t="s">
        <v>25047</v>
      </c>
      <c r="B501" s="147" t="s">
        <v>25048</v>
      </c>
      <c r="C501" s="148" t="s">
        <v>16</v>
      </c>
      <c r="D501" s="149">
        <v>2.66</v>
      </c>
      <c r="E501" s="149"/>
      <c r="F501" s="149">
        <v>2.66</v>
      </c>
      <c r="G501" s="124">
        <v>9</v>
      </c>
    </row>
    <row r="502" spans="1:7" x14ac:dyDescent="0.2">
      <c r="A502" s="146" t="s">
        <v>25049</v>
      </c>
      <c r="B502" s="147" t="s">
        <v>25050</v>
      </c>
      <c r="C502" s="148"/>
      <c r="D502" s="149"/>
      <c r="E502" s="149"/>
      <c r="F502" s="149"/>
      <c r="G502" s="124">
        <v>2</v>
      </c>
    </row>
    <row r="503" spans="1:7" x14ac:dyDescent="0.2">
      <c r="A503" s="146" t="s">
        <v>25051</v>
      </c>
      <c r="B503" s="147" t="s">
        <v>25052</v>
      </c>
      <c r="C503" s="148"/>
      <c r="D503" s="149"/>
      <c r="E503" s="149"/>
      <c r="F503" s="149"/>
      <c r="G503" s="124">
        <v>5</v>
      </c>
    </row>
    <row r="504" spans="1:7" ht="30" x14ac:dyDescent="0.2">
      <c r="A504" s="146" t="s">
        <v>25053</v>
      </c>
      <c r="B504" s="147" t="s">
        <v>25054</v>
      </c>
      <c r="C504" s="148" t="s">
        <v>15</v>
      </c>
      <c r="D504" s="149"/>
      <c r="E504" s="149">
        <v>53.58</v>
      </c>
      <c r="F504" s="149">
        <v>53.58</v>
      </c>
      <c r="G504" s="124">
        <v>9</v>
      </c>
    </row>
    <row r="505" spans="1:7" x14ac:dyDescent="0.2">
      <c r="A505" s="146" t="s">
        <v>25055</v>
      </c>
      <c r="B505" s="147" t="s">
        <v>25056</v>
      </c>
      <c r="C505" s="148" t="s">
        <v>15</v>
      </c>
      <c r="D505" s="149"/>
      <c r="E505" s="149">
        <v>66.86</v>
      </c>
      <c r="F505" s="149">
        <v>66.86</v>
      </c>
      <c r="G505" s="124">
        <v>9</v>
      </c>
    </row>
    <row r="506" spans="1:7" x14ac:dyDescent="0.2">
      <c r="A506" s="146" t="s">
        <v>25057</v>
      </c>
      <c r="B506" s="147" t="s">
        <v>25058</v>
      </c>
      <c r="C506" s="148"/>
      <c r="D506" s="149"/>
      <c r="E506" s="149"/>
      <c r="F506" s="149"/>
      <c r="G506" s="124">
        <v>5</v>
      </c>
    </row>
    <row r="507" spans="1:7" ht="30" x14ac:dyDescent="0.2">
      <c r="A507" s="146" t="s">
        <v>25059</v>
      </c>
      <c r="B507" s="147" t="s">
        <v>25060</v>
      </c>
      <c r="C507" s="148" t="s">
        <v>15</v>
      </c>
      <c r="D507" s="149"/>
      <c r="E507" s="149">
        <v>64.290000000000006</v>
      </c>
      <c r="F507" s="149">
        <v>64.290000000000006</v>
      </c>
      <c r="G507" s="124">
        <v>9</v>
      </c>
    </row>
    <row r="508" spans="1:7" ht="30" x14ac:dyDescent="0.2">
      <c r="A508" s="146" t="s">
        <v>25061</v>
      </c>
      <c r="B508" s="147" t="s">
        <v>25062</v>
      </c>
      <c r="C508" s="148" t="s">
        <v>15</v>
      </c>
      <c r="D508" s="149"/>
      <c r="E508" s="149">
        <v>83.15</v>
      </c>
      <c r="F508" s="149">
        <v>83.15</v>
      </c>
      <c r="G508" s="124">
        <v>9</v>
      </c>
    </row>
    <row r="509" spans="1:7" x14ac:dyDescent="0.2">
      <c r="A509" s="146" t="s">
        <v>25063</v>
      </c>
      <c r="B509" s="147" t="s">
        <v>25064</v>
      </c>
      <c r="C509" s="148"/>
      <c r="D509" s="149"/>
      <c r="E509" s="149"/>
      <c r="F509" s="149"/>
      <c r="G509" s="124">
        <v>5</v>
      </c>
    </row>
    <row r="510" spans="1:7" x14ac:dyDescent="0.2">
      <c r="A510" s="146" t="s">
        <v>25065</v>
      </c>
      <c r="B510" s="147" t="s">
        <v>25066</v>
      </c>
      <c r="C510" s="148" t="s">
        <v>15</v>
      </c>
      <c r="D510" s="149"/>
      <c r="E510" s="149">
        <v>9.2100000000000009</v>
      </c>
      <c r="F510" s="149">
        <v>9.2100000000000009</v>
      </c>
      <c r="G510" s="124">
        <v>9</v>
      </c>
    </row>
    <row r="511" spans="1:7" x14ac:dyDescent="0.2">
      <c r="A511" s="146" t="s">
        <v>25067</v>
      </c>
      <c r="B511" s="147" t="s">
        <v>25068</v>
      </c>
      <c r="C511" s="148" t="s">
        <v>15</v>
      </c>
      <c r="D511" s="149"/>
      <c r="E511" s="149">
        <v>19.989999999999998</v>
      </c>
      <c r="F511" s="149">
        <v>19.989999999999998</v>
      </c>
      <c r="G511" s="124">
        <v>9</v>
      </c>
    </row>
    <row r="512" spans="1:7" x14ac:dyDescent="0.2">
      <c r="A512" s="146" t="s">
        <v>25069</v>
      </c>
      <c r="B512" s="147" t="s">
        <v>25070</v>
      </c>
      <c r="C512" s="148" t="s">
        <v>15</v>
      </c>
      <c r="D512" s="149">
        <v>17.32</v>
      </c>
      <c r="E512" s="149">
        <v>72</v>
      </c>
      <c r="F512" s="149">
        <v>89.32</v>
      </c>
      <c r="G512" s="124">
        <v>9</v>
      </c>
    </row>
    <row r="513" spans="1:7" x14ac:dyDescent="0.2">
      <c r="A513" s="146" t="s">
        <v>25071</v>
      </c>
      <c r="B513" s="147" t="s">
        <v>25072</v>
      </c>
      <c r="C513" s="148"/>
      <c r="D513" s="149"/>
      <c r="E513" s="149"/>
      <c r="F513" s="149"/>
      <c r="G513" s="124">
        <v>5</v>
      </c>
    </row>
    <row r="514" spans="1:7" x14ac:dyDescent="0.2">
      <c r="A514" s="146" t="s">
        <v>25073</v>
      </c>
      <c r="B514" s="147" t="s">
        <v>25074</v>
      </c>
      <c r="C514" s="148" t="s">
        <v>15</v>
      </c>
      <c r="D514" s="149"/>
      <c r="E514" s="149">
        <v>66.19</v>
      </c>
      <c r="F514" s="149">
        <v>66.19</v>
      </c>
      <c r="G514" s="124">
        <v>9</v>
      </c>
    </row>
    <row r="515" spans="1:7" x14ac:dyDescent="0.2">
      <c r="A515" s="146" t="s">
        <v>25075</v>
      </c>
      <c r="B515" s="147" t="s">
        <v>25076</v>
      </c>
      <c r="C515" s="148"/>
      <c r="D515" s="149"/>
      <c r="E515" s="149"/>
      <c r="F515" s="149"/>
      <c r="G515" s="124">
        <v>5</v>
      </c>
    </row>
    <row r="516" spans="1:7" x14ac:dyDescent="0.2">
      <c r="A516" s="146" t="s">
        <v>25077</v>
      </c>
      <c r="B516" s="147" t="s">
        <v>25078</v>
      </c>
      <c r="C516" s="148" t="s">
        <v>15</v>
      </c>
      <c r="D516" s="149"/>
      <c r="E516" s="149">
        <v>12.86</v>
      </c>
      <c r="F516" s="149">
        <v>12.86</v>
      </c>
      <c r="G516" s="124">
        <v>9</v>
      </c>
    </row>
    <row r="517" spans="1:7" x14ac:dyDescent="0.2">
      <c r="A517" s="146" t="s">
        <v>25079</v>
      </c>
      <c r="B517" s="147" t="s">
        <v>25080</v>
      </c>
      <c r="C517" s="148"/>
      <c r="D517" s="149"/>
      <c r="E517" s="149"/>
      <c r="F517" s="149"/>
      <c r="G517" s="124">
        <v>2</v>
      </c>
    </row>
    <row r="518" spans="1:7" ht="30" x14ac:dyDescent="0.2">
      <c r="A518" s="146" t="s">
        <v>25081</v>
      </c>
      <c r="B518" s="147" t="s">
        <v>25082</v>
      </c>
      <c r="C518" s="148"/>
      <c r="D518" s="149"/>
      <c r="E518" s="149"/>
      <c r="F518" s="149"/>
      <c r="G518" s="124">
        <v>5</v>
      </c>
    </row>
    <row r="519" spans="1:7" ht="30" x14ac:dyDescent="0.2">
      <c r="A519" s="146" t="s">
        <v>25083</v>
      </c>
      <c r="B519" s="147" t="s">
        <v>25084</v>
      </c>
      <c r="C519" s="148" t="s">
        <v>15</v>
      </c>
      <c r="D519" s="149">
        <v>17.43</v>
      </c>
      <c r="E519" s="149">
        <v>0.3</v>
      </c>
      <c r="F519" s="149">
        <v>17.73</v>
      </c>
      <c r="G519" s="124">
        <v>9</v>
      </c>
    </row>
    <row r="520" spans="1:7" ht="30" x14ac:dyDescent="0.2">
      <c r="A520" s="146" t="s">
        <v>25085</v>
      </c>
      <c r="B520" s="147" t="s">
        <v>25086</v>
      </c>
      <c r="C520" s="148" t="s">
        <v>15</v>
      </c>
      <c r="D520" s="149">
        <v>17.87</v>
      </c>
      <c r="E520" s="149">
        <v>0.3</v>
      </c>
      <c r="F520" s="149">
        <v>18.170000000000002</v>
      </c>
      <c r="G520" s="124">
        <v>9</v>
      </c>
    </row>
    <row r="521" spans="1:7" ht="30" x14ac:dyDescent="0.2">
      <c r="A521" s="146" t="s">
        <v>25087</v>
      </c>
      <c r="B521" s="147" t="s">
        <v>25088</v>
      </c>
      <c r="C521" s="148" t="s">
        <v>15</v>
      </c>
      <c r="D521" s="149">
        <v>28.09</v>
      </c>
      <c r="E521" s="149">
        <v>1</v>
      </c>
      <c r="F521" s="149">
        <v>29.09</v>
      </c>
      <c r="G521" s="124">
        <v>9</v>
      </c>
    </row>
    <row r="522" spans="1:7" x14ac:dyDescent="0.2">
      <c r="A522" s="146" t="s">
        <v>25089</v>
      </c>
      <c r="B522" s="147" t="s">
        <v>25090</v>
      </c>
      <c r="C522" s="148" t="s">
        <v>15</v>
      </c>
      <c r="D522" s="149">
        <v>16.2</v>
      </c>
      <c r="E522" s="149"/>
      <c r="F522" s="149">
        <v>16.2</v>
      </c>
      <c r="G522" s="124">
        <v>9</v>
      </c>
    </row>
    <row r="523" spans="1:7" ht="30" x14ac:dyDescent="0.2">
      <c r="A523" s="146" t="s">
        <v>25091</v>
      </c>
      <c r="B523" s="147" t="s">
        <v>25092</v>
      </c>
      <c r="C523" s="148"/>
      <c r="D523" s="149"/>
      <c r="E523" s="149"/>
      <c r="F523" s="149"/>
      <c r="G523" s="124">
        <v>5</v>
      </c>
    </row>
    <row r="524" spans="1:7" ht="30" x14ac:dyDescent="0.2">
      <c r="A524" s="146" t="s">
        <v>25093</v>
      </c>
      <c r="B524" s="147" t="s">
        <v>25094</v>
      </c>
      <c r="C524" s="148" t="s">
        <v>15</v>
      </c>
      <c r="D524" s="149">
        <v>9.98</v>
      </c>
      <c r="E524" s="149">
        <v>1.38</v>
      </c>
      <c r="F524" s="149">
        <v>11.36</v>
      </c>
      <c r="G524" s="124">
        <v>9</v>
      </c>
    </row>
    <row r="525" spans="1:7" ht="30" x14ac:dyDescent="0.2">
      <c r="A525" s="146" t="s">
        <v>25095</v>
      </c>
      <c r="B525" s="147" t="s">
        <v>25096</v>
      </c>
      <c r="C525" s="148" t="s">
        <v>15</v>
      </c>
      <c r="D525" s="149">
        <v>11.26</v>
      </c>
      <c r="E525" s="149">
        <v>1.56</v>
      </c>
      <c r="F525" s="149">
        <v>12.82</v>
      </c>
      <c r="G525" s="124">
        <v>9</v>
      </c>
    </row>
    <row r="526" spans="1:7" ht="30" x14ac:dyDescent="0.2">
      <c r="A526" s="146" t="s">
        <v>25097</v>
      </c>
      <c r="B526" s="147" t="s">
        <v>25098</v>
      </c>
      <c r="C526" s="148" t="s">
        <v>15</v>
      </c>
      <c r="D526" s="149">
        <v>20.36</v>
      </c>
      <c r="E526" s="149">
        <v>0.89</v>
      </c>
      <c r="F526" s="149">
        <v>21.25</v>
      </c>
      <c r="G526" s="124">
        <v>9</v>
      </c>
    </row>
    <row r="527" spans="1:7" ht="30" x14ac:dyDescent="0.2">
      <c r="A527" s="146" t="s">
        <v>25099</v>
      </c>
      <c r="B527" s="147" t="s">
        <v>25100</v>
      </c>
      <c r="C527" s="148" t="s">
        <v>15</v>
      </c>
      <c r="D527" s="149">
        <v>21.56</v>
      </c>
      <c r="E527" s="149">
        <v>0.85</v>
      </c>
      <c r="F527" s="149">
        <v>22.41</v>
      </c>
      <c r="G527" s="124">
        <v>9</v>
      </c>
    </row>
    <row r="528" spans="1:7" x14ac:dyDescent="0.2">
      <c r="A528" s="146" t="s">
        <v>25101</v>
      </c>
      <c r="B528" s="147" t="s">
        <v>25102</v>
      </c>
      <c r="C528" s="148"/>
      <c r="D528" s="149"/>
      <c r="E528" s="149"/>
      <c r="F528" s="149"/>
      <c r="G528" s="124">
        <v>5</v>
      </c>
    </row>
    <row r="529" spans="1:7" x14ac:dyDescent="0.2">
      <c r="A529" s="146" t="s">
        <v>25103</v>
      </c>
      <c r="B529" s="147" t="s">
        <v>25104</v>
      </c>
      <c r="C529" s="148" t="s">
        <v>15</v>
      </c>
      <c r="D529" s="149">
        <v>38.53</v>
      </c>
      <c r="E529" s="149">
        <v>2</v>
      </c>
      <c r="F529" s="149">
        <v>40.53</v>
      </c>
      <c r="G529" s="124">
        <v>9</v>
      </c>
    </row>
    <row r="530" spans="1:7" x14ac:dyDescent="0.2">
      <c r="A530" s="146" t="s">
        <v>25105</v>
      </c>
      <c r="B530" s="147" t="s">
        <v>25106</v>
      </c>
      <c r="C530" s="148" t="s">
        <v>15</v>
      </c>
      <c r="D530" s="149">
        <v>32.99</v>
      </c>
      <c r="E530" s="149">
        <v>1.61</v>
      </c>
      <c r="F530" s="149">
        <v>34.6</v>
      </c>
      <c r="G530" s="124">
        <v>9</v>
      </c>
    </row>
    <row r="531" spans="1:7" x14ac:dyDescent="0.2">
      <c r="A531" s="146" t="s">
        <v>25107</v>
      </c>
      <c r="B531" s="147" t="s">
        <v>25108</v>
      </c>
      <c r="C531" s="148"/>
      <c r="D531" s="149"/>
      <c r="E531" s="149"/>
      <c r="F531" s="149"/>
      <c r="G531" s="124">
        <v>5</v>
      </c>
    </row>
    <row r="532" spans="1:7" ht="30" x14ac:dyDescent="0.2">
      <c r="A532" s="146" t="s">
        <v>25109</v>
      </c>
      <c r="B532" s="147" t="s">
        <v>25110</v>
      </c>
      <c r="C532" s="148" t="s">
        <v>15</v>
      </c>
      <c r="D532" s="149">
        <v>285.58999999999997</v>
      </c>
      <c r="E532" s="149"/>
      <c r="F532" s="149">
        <v>285.58999999999997</v>
      </c>
      <c r="G532" s="124">
        <v>9</v>
      </c>
    </row>
    <row r="533" spans="1:7" x14ac:dyDescent="0.2">
      <c r="A533" s="146" t="s">
        <v>25111</v>
      </c>
      <c r="B533" s="147" t="s">
        <v>25112</v>
      </c>
      <c r="C533" s="148"/>
      <c r="D533" s="149"/>
      <c r="E533" s="149"/>
      <c r="F533" s="149"/>
      <c r="G533" s="124">
        <v>5</v>
      </c>
    </row>
    <row r="534" spans="1:7" ht="30" x14ac:dyDescent="0.2">
      <c r="A534" s="146" t="s">
        <v>25113</v>
      </c>
      <c r="B534" s="147" t="s">
        <v>25114</v>
      </c>
      <c r="C534" s="148" t="s">
        <v>15</v>
      </c>
      <c r="D534" s="149">
        <v>6.83</v>
      </c>
      <c r="E534" s="149">
        <v>0.12</v>
      </c>
      <c r="F534" s="149">
        <v>6.95</v>
      </c>
      <c r="G534" s="124">
        <v>9</v>
      </c>
    </row>
    <row r="535" spans="1:7" x14ac:dyDescent="0.2">
      <c r="A535" s="146" t="s">
        <v>25115</v>
      </c>
      <c r="B535" s="147" t="s">
        <v>25116</v>
      </c>
      <c r="C535" s="148"/>
      <c r="D535" s="149"/>
      <c r="E535" s="149"/>
      <c r="F535" s="149"/>
      <c r="G535" s="124">
        <v>5</v>
      </c>
    </row>
    <row r="536" spans="1:7" ht="30" x14ac:dyDescent="0.2">
      <c r="A536" s="146" t="s">
        <v>25117</v>
      </c>
      <c r="B536" s="147" t="s">
        <v>25118</v>
      </c>
      <c r="C536" s="148" t="s">
        <v>15</v>
      </c>
      <c r="D536" s="149">
        <v>4.25</v>
      </c>
      <c r="E536" s="149">
        <v>2.99</v>
      </c>
      <c r="F536" s="149">
        <v>7.24</v>
      </c>
      <c r="G536" s="124">
        <v>9</v>
      </c>
    </row>
    <row r="537" spans="1:7" ht="30" x14ac:dyDescent="0.2">
      <c r="A537" s="146" t="s">
        <v>25119</v>
      </c>
      <c r="B537" s="147" t="s">
        <v>25120</v>
      </c>
      <c r="C537" s="148" t="s">
        <v>15</v>
      </c>
      <c r="D537" s="149">
        <v>21.14</v>
      </c>
      <c r="E537" s="149">
        <v>2.75</v>
      </c>
      <c r="F537" s="149">
        <v>23.89</v>
      </c>
      <c r="G537" s="124">
        <v>9</v>
      </c>
    </row>
    <row r="538" spans="1:7" x14ac:dyDescent="0.2">
      <c r="A538" s="146" t="s">
        <v>25121</v>
      </c>
      <c r="B538" s="147" t="s">
        <v>25122</v>
      </c>
      <c r="C538" s="148"/>
      <c r="D538" s="149"/>
      <c r="E538" s="149"/>
      <c r="F538" s="149"/>
      <c r="G538" s="124">
        <v>5</v>
      </c>
    </row>
    <row r="539" spans="1:7" ht="30" x14ac:dyDescent="0.2">
      <c r="A539" s="146" t="s">
        <v>25123</v>
      </c>
      <c r="B539" s="147" t="s">
        <v>25124</v>
      </c>
      <c r="C539" s="148" t="s">
        <v>15</v>
      </c>
      <c r="D539" s="149">
        <v>18.260000000000002</v>
      </c>
      <c r="E539" s="149">
        <v>0.45</v>
      </c>
      <c r="F539" s="149">
        <v>18.71</v>
      </c>
      <c r="G539" s="124">
        <v>9</v>
      </c>
    </row>
    <row r="540" spans="1:7" ht="30" x14ac:dyDescent="0.2">
      <c r="A540" s="146" t="s">
        <v>25125</v>
      </c>
      <c r="B540" s="147" t="s">
        <v>25126</v>
      </c>
      <c r="C540" s="148" t="s">
        <v>15</v>
      </c>
      <c r="D540" s="149">
        <v>12.99</v>
      </c>
      <c r="E540" s="149">
        <v>0.32</v>
      </c>
      <c r="F540" s="149">
        <v>13.31</v>
      </c>
      <c r="G540" s="124">
        <v>9</v>
      </c>
    </row>
    <row r="541" spans="1:7" ht="30" x14ac:dyDescent="0.2">
      <c r="A541" s="146" t="s">
        <v>25127</v>
      </c>
      <c r="B541" s="147" t="s">
        <v>25128</v>
      </c>
      <c r="C541" s="148" t="s">
        <v>15</v>
      </c>
      <c r="D541" s="149">
        <v>13.19</v>
      </c>
      <c r="E541" s="149">
        <v>0.14000000000000001</v>
      </c>
      <c r="F541" s="149">
        <v>13.33</v>
      </c>
      <c r="G541" s="124">
        <v>9</v>
      </c>
    </row>
    <row r="542" spans="1:7" ht="30" x14ac:dyDescent="0.2">
      <c r="A542" s="146" t="s">
        <v>25129</v>
      </c>
      <c r="B542" s="147" t="s">
        <v>25130</v>
      </c>
      <c r="C542" s="148" t="s">
        <v>15</v>
      </c>
      <c r="D542" s="149">
        <v>21.99</v>
      </c>
      <c r="E542" s="149">
        <v>0.43</v>
      </c>
      <c r="F542" s="149">
        <v>22.42</v>
      </c>
      <c r="G542" s="124">
        <v>9</v>
      </c>
    </row>
    <row r="543" spans="1:7" x14ac:dyDescent="0.2">
      <c r="A543" s="146" t="s">
        <v>25131</v>
      </c>
      <c r="B543" s="147" t="s">
        <v>25132</v>
      </c>
      <c r="C543" s="148"/>
      <c r="D543" s="149"/>
      <c r="E543" s="149"/>
      <c r="F543" s="149"/>
      <c r="G543" s="124">
        <v>2</v>
      </c>
    </row>
    <row r="544" spans="1:7" x14ac:dyDescent="0.2">
      <c r="A544" s="146" t="s">
        <v>25133</v>
      </c>
      <c r="B544" s="147" t="s">
        <v>25134</v>
      </c>
      <c r="C544" s="148"/>
      <c r="D544" s="149"/>
      <c r="E544" s="149"/>
      <c r="F544" s="149"/>
      <c r="G544" s="124">
        <v>5</v>
      </c>
    </row>
    <row r="545" spans="1:7" x14ac:dyDescent="0.2">
      <c r="A545" s="146" t="s">
        <v>25135</v>
      </c>
      <c r="B545" s="147" t="s">
        <v>25136</v>
      </c>
      <c r="C545" s="148" t="s">
        <v>19</v>
      </c>
      <c r="D545" s="149">
        <v>35.520000000000003</v>
      </c>
      <c r="E545" s="149">
        <v>63.2</v>
      </c>
      <c r="F545" s="149">
        <v>98.72</v>
      </c>
      <c r="G545" s="124">
        <v>9</v>
      </c>
    </row>
    <row r="546" spans="1:7" x14ac:dyDescent="0.2">
      <c r="A546" s="146" t="s">
        <v>25137</v>
      </c>
      <c r="B546" s="147" t="s">
        <v>25138</v>
      </c>
      <c r="C546" s="148" t="s">
        <v>19</v>
      </c>
      <c r="D546" s="149">
        <v>19.43</v>
      </c>
      <c r="E546" s="149">
        <v>38.01</v>
      </c>
      <c r="F546" s="149">
        <v>57.44</v>
      </c>
      <c r="G546" s="124">
        <v>9</v>
      </c>
    </row>
    <row r="547" spans="1:7" x14ac:dyDescent="0.2">
      <c r="A547" s="146" t="s">
        <v>25139</v>
      </c>
      <c r="B547" s="147" t="s">
        <v>25140</v>
      </c>
      <c r="C547" s="148" t="s">
        <v>19</v>
      </c>
      <c r="D547" s="149">
        <v>13.12</v>
      </c>
      <c r="E547" s="149">
        <v>9.19</v>
      </c>
      <c r="F547" s="149">
        <v>22.31</v>
      </c>
      <c r="G547" s="124">
        <v>9</v>
      </c>
    </row>
    <row r="548" spans="1:7" x14ac:dyDescent="0.2">
      <c r="A548" s="146" t="s">
        <v>25141</v>
      </c>
      <c r="B548" s="147" t="s">
        <v>25142</v>
      </c>
      <c r="C548" s="148" t="s">
        <v>19</v>
      </c>
      <c r="D548" s="149">
        <v>45.94</v>
      </c>
      <c r="E548" s="149">
        <v>73.55</v>
      </c>
      <c r="F548" s="149">
        <v>119.49</v>
      </c>
      <c r="G548" s="124">
        <v>9</v>
      </c>
    </row>
    <row r="549" spans="1:7" ht="30" x14ac:dyDescent="0.2">
      <c r="A549" s="146" t="s">
        <v>25143</v>
      </c>
      <c r="B549" s="147" t="s">
        <v>25144</v>
      </c>
      <c r="C549" s="148" t="s">
        <v>19</v>
      </c>
      <c r="D549" s="149">
        <v>382.86</v>
      </c>
      <c r="E549" s="149"/>
      <c r="F549" s="149">
        <v>382.86</v>
      </c>
      <c r="G549" s="124">
        <v>9</v>
      </c>
    </row>
    <row r="550" spans="1:7" ht="30" x14ac:dyDescent="0.2">
      <c r="A550" s="146" t="s">
        <v>25145</v>
      </c>
      <c r="B550" s="147" t="s">
        <v>25146</v>
      </c>
      <c r="C550" s="148" t="s">
        <v>19</v>
      </c>
      <c r="D550" s="149">
        <v>418.13</v>
      </c>
      <c r="E550" s="149"/>
      <c r="F550" s="149">
        <v>418.13</v>
      </c>
      <c r="G550" s="124">
        <v>9</v>
      </c>
    </row>
    <row r="551" spans="1:7" ht="30" x14ac:dyDescent="0.2">
      <c r="A551" s="146" t="s">
        <v>25147</v>
      </c>
      <c r="B551" s="147" t="s">
        <v>25148</v>
      </c>
      <c r="C551" s="148" t="s">
        <v>19</v>
      </c>
      <c r="D551" s="149">
        <v>462.59</v>
      </c>
      <c r="E551" s="149"/>
      <c r="F551" s="149">
        <v>462.59</v>
      </c>
      <c r="G551" s="124">
        <v>9</v>
      </c>
    </row>
    <row r="552" spans="1:7" x14ac:dyDescent="0.2">
      <c r="A552" s="146" t="s">
        <v>25149</v>
      </c>
      <c r="B552" s="147" t="s">
        <v>25150</v>
      </c>
      <c r="C552" s="148"/>
      <c r="D552" s="149"/>
      <c r="E552" s="149"/>
      <c r="F552" s="149"/>
      <c r="G552" s="124">
        <v>5</v>
      </c>
    </row>
    <row r="553" spans="1:7" x14ac:dyDescent="0.2">
      <c r="A553" s="146" t="s">
        <v>25151</v>
      </c>
      <c r="B553" s="147" t="s">
        <v>25152</v>
      </c>
      <c r="C553" s="148" t="s">
        <v>15</v>
      </c>
      <c r="D553" s="149">
        <v>19.88</v>
      </c>
      <c r="E553" s="149">
        <v>34.479999999999997</v>
      </c>
      <c r="F553" s="149">
        <v>54.36</v>
      </c>
      <c r="G553" s="124">
        <v>9</v>
      </c>
    </row>
    <row r="554" spans="1:7" x14ac:dyDescent="0.2">
      <c r="A554" s="146" t="s">
        <v>25153</v>
      </c>
      <c r="B554" s="147" t="s">
        <v>25154</v>
      </c>
      <c r="C554" s="148" t="s">
        <v>18</v>
      </c>
      <c r="D554" s="149">
        <v>9.15</v>
      </c>
      <c r="E554" s="149">
        <v>2.37</v>
      </c>
      <c r="F554" s="149">
        <v>11.52</v>
      </c>
      <c r="G554" s="124">
        <v>9</v>
      </c>
    </row>
    <row r="555" spans="1:7" x14ac:dyDescent="0.2">
      <c r="A555" s="146" t="s">
        <v>25155</v>
      </c>
      <c r="B555" s="147" t="s">
        <v>25156</v>
      </c>
      <c r="C555" s="148" t="s">
        <v>25157</v>
      </c>
      <c r="D555" s="149">
        <v>9.4700000000000006</v>
      </c>
      <c r="E555" s="149">
        <v>2.14</v>
      </c>
      <c r="F555" s="149">
        <v>11.61</v>
      </c>
      <c r="G555" s="124">
        <v>9</v>
      </c>
    </row>
    <row r="556" spans="1:7" x14ac:dyDescent="0.2">
      <c r="A556" s="146" t="s">
        <v>25158</v>
      </c>
      <c r="B556" s="147" t="s">
        <v>25159</v>
      </c>
      <c r="C556" s="148" t="s">
        <v>15</v>
      </c>
      <c r="D556" s="149"/>
      <c r="E556" s="149">
        <v>16.3</v>
      </c>
      <c r="F556" s="149">
        <v>16.3</v>
      </c>
      <c r="G556" s="124">
        <v>9</v>
      </c>
    </row>
    <row r="557" spans="1:7" x14ac:dyDescent="0.2">
      <c r="A557" s="146" t="s">
        <v>25160</v>
      </c>
      <c r="B557" s="147" t="s">
        <v>25161</v>
      </c>
      <c r="C557" s="148"/>
      <c r="D557" s="149"/>
      <c r="E557" s="149"/>
      <c r="F557" s="149"/>
      <c r="G557" s="124">
        <v>5</v>
      </c>
    </row>
    <row r="558" spans="1:7" x14ac:dyDescent="0.2">
      <c r="A558" s="146" t="s">
        <v>25162</v>
      </c>
      <c r="B558" s="147" t="s">
        <v>25163</v>
      </c>
      <c r="C558" s="148" t="s">
        <v>15</v>
      </c>
      <c r="D558" s="149"/>
      <c r="E558" s="149">
        <v>9.51</v>
      </c>
      <c r="F558" s="149">
        <v>9.51</v>
      </c>
      <c r="G558" s="124">
        <v>9</v>
      </c>
    </row>
    <row r="559" spans="1:7" x14ac:dyDescent="0.2">
      <c r="A559" s="146" t="s">
        <v>25164</v>
      </c>
      <c r="B559" s="147" t="s">
        <v>25165</v>
      </c>
      <c r="C559" s="148"/>
      <c r="D559" s="149"/>
      <c r="E559" s="149"/>
      <c r="F559" s="149"/>
      <c r="G559" s="124">
        <v>5</v>
      </c>
    </row>
    <row r="560" spans="1:7" ht="30" x14ac:dyDescent="0.2">
      <c r="A560" s="146" t="s">
        <v>25166</v>
      </c>
      <c r="B560" s="147" t="s">
        <v>25167</v>
      </c>
      <c r="C560" s="148" t="s">
        <v>19</v>
      </c>
      <c r="D560" s="149">
        <v>28.45</v>
      </c>
      <c r="E560" s="149">
        <v>0.81</v>
      </c>
      <c r="F560" s="149">
        <v>29.26</v>
      </c>
      <c r="G560" s="124">
        <v>9</v>
      </c>
    </row>
    <row r="561" spans="1:7" x14ac:dyDescent="0.2">
      <c r="A561" s="146" t="s">
        <v>25168</v>
      </c>
      <c r="B561" s="147" t="s">
        <v>25169</v>
      </c>
      <c r="C561" s="148" t="s">
        <v>15</v>
      </c>
      <c r="D561" s="149">
        <v>149.22999999999999</v>
      </c>
      <c r="E561" s="149">
        <v>23.77</v>
      </c>
      <c r="F561" s="149">
        <v>173</v>
      </c>
      <c r="G561" s="124">
        <v>9</v>
      </c>
    </row>
    <row r="562" spans="1:7" x14ac:dyDescent="0.2">
      <c r="A562" s="146" t="s">
        <v>25170</v>
      </c>
      <c r="B562" s="147" t="s">
        <v>25171</v>
      </c>
      <c r="C562" s="148" t="s">
        <v>15</v>
      </c>
      <c r="D562" s="149">
        <v>170.65</v>
      </c>
      <c r="E562" s="149">
        <v>14.26</v>
      </c>
      <c r="F562" s="149">
        <v>184.91</v>
      </c>
      <c r="G562" s="124">
        <v>9</v>
      </c>
    </row>
    <row r="563" spans="1:7" ht="30" x14ac:dyDescent="0.2">
      <c r="A563" s="146" t="s">
        <v>25172</v>
      </c>
      <c r="B563" s="147" t="s">
        <v>25173</v>
      </c>
      <c r="C563" s="148" t="s">
        <v>19</v>
      </c>
      <c r="D563" s="149">
        <v>6.02</v>
      </c>
      <c r="E563" s="149">
        <v>14.26</v>
      </c>
      <c r="F563" s="149">
        <v>20.28</v>
      </c>
      <c r="G563" s="124">
        <v>9</v>
      </c>
    </row>
    <row r="564" spans="1:7" ht="30" x14ac:dyDescent="0.2">
      <c r="A564" s="146" t="s">
        <v>25174</v>
      </c>
      <c r="B564" s="147" t="s">
        <v>25175</v>
      </c>
      <c r="C564" s="148" t="s">
        <v>19</v>
      </c>
      <c r="D564" s="149">
        <v>8.67</v>
      </c>
      <c r="E564" s="149">
        <v>14.26</v>
      </c>
      <c r="F564" s="149">
        <v>22.93</v>
      </c>
      <c r="G564" s="124">
        <v>9</v>
      </c>
    </row>
    <row r="565" spans="1:7" ht="30" x14ac:dyDescent="0.2">
      <c r="A565" s="146" t="s">
        <v>25176</v>
      </c>
      <c r="B565" s="147" t="s">
        <v>25177</v>
      </c>
      <c r="C565" s="148" t="s">
        <v>19</v>
      </c>
      <c r="D565" s="149">
        <v>17.02</v>
      </c>
      <c r="E565" s="149">
        <v>14.26</v>
      </c>
      <c r="F565" s="149">
        <v>31.28</v>
      </c>
      <c r="G565" s="124">
        <v>9</v>
      </c>
    </row>
    <row r="566" spans="1:7" x14ac:dyDescent="0.2">
      <c r="A566" s="146" t="s">
        <v>25178</v>
      </c>
      <c r="B566" s="147" t="s">
        <v>25179</v>
      </c>
      <c r="C566" s="148"/>
      <c r="D566" s="149"/>
      <c r="E566" s="149"/>
      <c r="F566" s="149"/>
      <c r="G566" s="124">
        <v>5</v>
      </c>
    </row>
    <row r="567" spans="1:7" x14ac:dyDescent="0.2">
      <c r="A567" s="146" t="s">
        <v>25180</v>
      </c>
      <c r="B567" s="147" t="s">
        <v>25181</v>
      </c>
      <c r="C567" s="148" t="s">
        <v>9</v>
      </c>
      <c r="D567" s="149">
        <v>11.74</v>
      </c>
      <c r="E567" s="149">
        <v>16.63</v>
      </c>
      <c r="F567" s="149">
        <v>28.37</v>
      </c>
      <c r="G567" s="124">
        <v>9</v>
      </c>
    </row>
    <row r="568" spans="1:7" x14ac:dyDescent="0.2">
      <c r="A568" s="146" t="s">
        <v>25182</v>
      </c>
      <c r="B568" s="147" t="s">
        <v>25183</v>
      </c>
      <c r="C568" s="148" t="s">
        <v>9</v>
      </c>
      <c r="D568" s="149">
        <v>16.21</v>
      </c>
      <c r="E568" s="149">
        <v>19.010000000000002</v>
      </c>
      <c r="F568" s="149">
        <v>35.22</v>
      </c>
      <c r="G568" s="124">
        <v>9</v>
      </c>
    </row>
    <row r="569" spans="1:7" x14ac:dyDescent="0.2">
      <c r="A569" s="146" t="s">
        <v>25184</v>
      </c>
      <c r="B569" s="147" t="s">
        <v>25185</v>
      </c>
      <c r="C569" s="148" t="s">
        <v>9</v>
      </c>
      <c r="D569" s="149">
        <v>14.7</v>
      </c>
      <c r="E569" s="149">
        <v>23.77</v>
      </c>
      <c r="F569" s="149">
        <v>38.47</v>
      </c>
      <c r="G569" s="124">
        <v>9</v>
      </c>
    </row>
    <row r="570" spans="1:7" x14ac:dyDescent="0.2">
      <c r="A570" s="146" t="s">
        <v>25186</v>
      </c>
      <c r="B570" s="147" t="s">
        <v>25187</v>
      </c>
      <c r="C570" s="148"/>
      <c r="D570" s="149"/>
      <c r="E570" s="149"/>
      <c r="F570" s="149"/>
      <c r="G570" s="124">
        <v>5</v>
      </c>
    </row>
    <row r="571" spans="1:7" ht="30" x14ac:dyDescent="0.2">
      <c r="A571" s="146" t="s">
        <v>25188</v>
      </c>
      <c r="B571" s="147" t="s">
        <v>25189</v>
      </c>
      <c r="C571" s="148" t="s">
        <v>24115</v>
      </c>
      <c r="D571" s="149">
        <v>11092.86</v>
      </c>
      <c r="E571" s="149"/>
      <c r="F571" s="149">
        <v>11092.86</v>
      </c>
      <c r="G571" s="124">
        <v>9</v>
      </c>
    </row>
    <row r="572" spans="1:7" ht="45" x14ac:dyDescent="0.2">
      <c r="A572" s="146" t="s">
        <v>25190</v>
      </c>
      <c r="B572" s="147" t="s">
        <v>25191</v>
      </c>
      <c r="C572" s="148" t="s">
        <v>25192</v>
      </c>
      <c r="D572" s="149">
        <v>769.35</v>
      </c>
      <c r="E572" s="149"/>
      <c r="F572" s="149">
        <v>769.35</v>
      </c>
      <c r="G572" s="124">
        <v>9</v>
      </c>
    </row>
    <row r="573" spans="1:7" x14ac:dyDescent="0.2">
      <c r="A573" s="146" t="s">
        <v>25193</v>
      </c>
      <c r="B573" s="147" t="s">
        <v>25194</v>
      </c>
      <c r="C573" s="148" t="s">
        <v>96</v>
      </c>
      <c r="D573" s="149">
        <v>453.57</v>
      </c>
      <c r="E573" s="149"/>
      <c r="F573" s="149">
        <v>453.57</v>
      </c>
      <c r="G573" s="124">
        <v>9</v>
      </c>
    </row>
    <row r="574" spans="1:7" ht="30" x14ac:dyDescent="0.2">
      <c r="A574" s="146" t="s">
        <v>25195</v>
      </c>
      <c r="B574" s="147" t="s">
        <v>25196</v>
      </c>
      <c r="C574" s="148" t="s">
        <v>25197</v>
      </c>
      <c r="D574" s="149">
        <v>2.72</v>
      </c>
      <c r="E574" s="149">
        <v>4.29</v>
      </c>
      <c r="F574" s="149">
        <v>7.01</v>
      </c>
      <c r="G574" s="124">
        <v>9</v>
      </c>
    </row>
    <row r="575" spans="1:7" x14ac:dyDescent="0.2">
      <c r="A575" s="146" t="s">
        <v>25198</v>
      </c>
      <c r="B575" s="147" t="s">
        <v>25199</v>
      </c>
      <c r="C575" s="148"/>
      <c r="D575" s="149"/>
      <c r="E575" s="149"/>
      <c r="F575" s="149"/>
      <c r="G575" s="124">
        <v>5</v>
      </c>
    </row>
    <row r="576" spans="1:7" x14ac:dyDescent="0.2">
      <c r="A576" s="146" t="s">
        <v>25200</v>
      </c>
      <c r="B576" s="147" t="s">
        <v>25201</v>
      </c>
      <c r="C576" s="148" t="s">
        <v>15</v>
      </c>
      <c r="D576" s="149">
        <v>184.77</v>
      </c>
      <c r="E576" s="149">
        <v>142.56</v>
      </c>
      <c r="F576" s="149">
        <v>327.33</v>
      </c>
      <c r="G576" s="124">
        <v>9</v>
      </c>
    </row>
    <row r="577" spans="1:7" x14ac:dyDescent="0.2">
      <c r="A577" s="146" t="s">
        <v>25202</v>
      </c>
      <c r="B577" s="147" t="s">
        <v>25203</v>
      </c>
      <c r="C577" s="148" t="s">
        <v>15</v>
      </c>
      <c r="D577" s="149">
        <v>319.66000000000003</v>
      </c>
      <c r="E577" s="149">
        <v>275.8</v>
      </c>
      <c r="F577" s="149">
        <v>595.46</v>
      </c>
      <c r="G577" s="124">
        <v>9</v>
      </c>
    </row>
    <row r="578" spans="1:7" ht="45" x14ac:dyDescent="0.2">
      <c r="A578" s="146" t="s">
        <v>25204</v>
      </c>
      <c r="B578" s="147" t="s">
        <v>25205</v>
      </c>
      <c r="C578" s="148" t="s">
        <v>15</v>
      </c>
      <c r="D578" s="149">
        <v>759.47</v>
      </c>
      <c r="E578" s="149">
        <v>128.25</v>
      </c>
      <c r="F578" s="149">
        <v>887.72</v>
      </c>
      <c r="G578" s="124">
        <v>9</v>
      </c>
    </row>
    <row r="579" spans="1:7" ht="45" x14ac:dyDescent="0.2">
      <c r="A579" s="146" t="s">
        <v>25206</v>
      </c>
      <c r="B579" s="147" t="s">
        <v>25207</v>
      </c>
      <c r="C579" s="148" t="s">
        <v>15</v>
      </c>
      <c r="D579" s="149">
        <v>602.54999999999995</v>
      </c>
      <c r="E579" s="149">
        <v>157.5</v>
      </c>
      <c r="F579" s="149">
        <v>760.05</v>
      </c>
      <c r="G579" s="124">
        <v>9</v>
      </c>
    </row>
    <row r="580" spans="1:7" x14ac:dyDescent="0.2">
      <c r="A580" s="146" t="s">
        <v>25208</v>
      </c>
      <c r="B580" s="147" t="s">
        <v>25209</v>
      </c>
      <c r="C580" s="148"/>
      <c r="D580" s="149"/>
      <c r="E580" s="149"/>
      <c r="F580" s="149"/>
      <c r="G580" s="124">
        <v>2</v>
      </c>
    </row>
    <row r="581" spans="1:7" x14ac:dyDescent="0.2">
      <c r="A581" s="146" t="s">
        <v>25210</v>
      </c>
      <c r="B581" s="147" t="s">
        <v>25211</v>
      </c>
      <c r="C581" s="148"/>
      <c r="D581" s="149"/>
      <c r="E581" s="149"/>
      <c r="F581" s="149"/>
      <c r="G581" s="124">
        <v>5</v>
      </c>
    </row>
    <row r="582" spans="1:7" x14ac:dyDescent="0.2">
      <c r="A582" s="146" t="s">
        <v>25212</v>
      </c>
      <c r="B582" s="147" t="s">
        <v>25213</v>
      </c>
      <c r="C582" s="148" t="s">
        <v>19</v>
      </c>
      <c r="D582" s="149">
        <v>42.76</v>
      </c>
      <c r="E582" s="149">
        <v>61.78</v>
      </c>
      <c r="F582" s="149">
        <v>104.54</v>
      </c>
      <c r="G582" s="124">
        <v>9</v>
      </c>
    </row>
    <row r="583" spans="1:7" x14ac:dyDescent="0.2">
      <c r="A583" s="146" t="s">
        <v>25214</v>
      </c>
      <c r="B583" s="147" t="s">
        <v>25215</v>
      </c>
      <c r="C583" s="148" t="s">
        <v>19</v>
      </c>
      <c r="D583" s="149">
        <v>186.68</v>
      </c>
      <c r="E583" s="149">
        <v>71.290000000000006</v>
      </c>
      <c r="F583" s="149">
        <v>257.97000000000003</v>
      </c>
      <c r="G583" s="124">
        <v>9</v>
      </c>
    </row>
    <row r="584" spans="1:7" x14ac:dyDescent="0.2">
      <c r="A584" s="146" t="s">
        <v>25216</v>
      </c>
      <c r="B584" s="147" t="s">
        <v>25217</v>
      </c>
      <c r="C584" s="148" t="s">
        <v>19</v>
      </c>
      <c r="D584" s="149">
        <v>65.2</v>
      </c>
      <c r="E584" s="149">
        <v>57.03</v>
      </c>
      <c r="F584" s="149">
        <v>122.23</v>
      </c>
      <c r="G584" s="124">
        <v>9</v>
      </c>
    </row>
    <row r="585" spans="1:7" ht="30" x14ac:dyDescent="0.2">
      <c r="A585" s="146" t="s">
        <v>25218</v>
      </c>
      <c r="B585" s="147" t="s">
        <v>25219</v>
      </c>
      <c r="C585" s="148" t="s">
        <v>19</v>
      </c>
      <c r="D585" s="149"/>
      <c r="E585" s="149">
        <v>7.32</v>
      </c>
      <c r="F585" s="149">
        <v>7.32</v>
      </c>
      <c r="G585" s="124">
        <v>9</v>
      </c>
    </row>
    <row r="586" spans="1:7" ht="30" x14ac:dyDescent="0.2">
      <c r="A586" s="146" t="s">
        <v>25220</v>
      </c>
      <c r="B586" s="147" t="s">
        <v>25221</v>
      </c>
      <c r="C586" s="148" t="s">
        <v>19</v>
      </c>
      <c r="D586" s="149"/>
      <c r="E586" s="149">
        <v>8.7100000000000009</v>
      </c>
      <c r="F586" s="149">
        <v>8.7100000000000009</v>
      </c>
      <c r="G586" s="124">
        <v>9</v>
      </c>
    </row>
    <row r="587" spans="1:7" x14ac:dyDescent="0.2">
      <c r="A587" s="146" t="s">
        <v>25222</v>
      </c>
      <c r="B587" s="147" t="s">
        <v>25223</v>
      </c>
      <c r="C587" s="148"/>
      <c r="D587" s="149"/>
      <c r="E587" s="149"/>
      <c r="F587" s="149"/>
      <c r="G587" s="124">
        <v>5</v>
      </c>
    </row>
    <row r="588" spans="1:7" x14ac:dyDescent="0.2">
      <c r="A588" s="146" t="s">
        <v>25224</v>
      </c>
      <c r="B588" s="147" t="s">
        <v>25225</v>
      </c>
      <c r="C588" s="148" t="s">
        <v>19</v>
      </c>
      <c r="D588" s="149">
        <v>130.68</v>
      </c>
      <c r="E588" s="149">
        <v>66.53</v>
      </c>
      <c r="F588" s="149">
        <v>197.21</v>
      </c>
      <c r="G588" s="124">
        <v>9</v>
      </c>
    </row>
    <row r="589" spans="1:7" x14ac:dyDescent="0.2">
      <c r="A589" s="146" t="s">
        <v>25226</v>
      </c>
      <c r="B589" s="147" t="s">
        <v>25227</v>
      </c>
      <c r="C589" s="148" t="s">
        <v>19</v>
      </c>
      <c r="D589" s="149">
        <v>136.32</v>
      </c>
      <c r="E589" s="149">
        <v>66.53</v>
      </c>
      <c r="F589" s="149">
        <v>202.85</v>
      </c>
      <c r="G589" s="124">
        <v>9</v>
      </c>
    </row>
    <row r="590" spans="1:7" x14ac:dyDescent="0.2">
      <c r="A590" s="146" t="s">
        <v>25228</v>
      </c>
      <c r="B590" s="147" t="s">
        <v>25229</v>
      </c>
      <c r="C590" s="148" t="s">
        <v>19</v>
      </c>
      <c r="D590" s="149">
        <v>126.68</v>
      </c>
      <c r="E590" s="149">
        <v>118.81</v>
      </c>
      <c r="F590" s="149">
        <v>245.49</v>
      </c>
      <c r="G590" s="124">
        <v>9</v>
      </c>
    </row>
    <row r="591" spans="1:7" ht="30" x14ac:dyDescent="0.2">
      <c r="A591" s="146" t="s">
        <v>25230</v>
      </c>
      <c r="B591" s="147" t="s">
        <v>25231</v>
      </c>
      <c r="C591" s="148" t="s">
        <v>19</v>
      </c>
      <c r="D591" s="149">
        <v>79.209999999999994</v>
      </c>
      <c r="E591" s="149">
        <v>64.150000000000006</v>
      </c>
      <c r="F591" s="149">
        <v>143.36000000000001</v>
      </c>
      <c r="G591" s="124">
        <v>9</v>
      </c>
    </row>
    <row r="592" spans="1:7" x14ac:dyDescent="0.2">
      <c r="A592" s="146" t="s">
        <v>25232</v>
      </c>
      <c r="B592" s="147" t="s">
        <v>25233</v>
      </c>
      <c r="C592" s="148" t="s">
        <v>19</v>
      </c>
      <c r="D592" s="149">
        <v>41.04</v>
      </c>
      <c r="E592" s="149">
        <v>52.27</v>
      </c>
      <c r="F592" s="149">
        <v>93.31</v>
      </c>
      <c r="G592" s="124">
        <v>9</v>
      </c>
    </row>
    <row r="593" spans="1:7" x14ac:dyDescent="0.2">
      <c r="A593" s="146" t="s">
        <v>25234</v>
      </c>
      <c r="B593" s="147" t="s">
        <v>25235</v>
      </c>
      <c r="C593" s="148" t="s">
        <v>19</v>
      </c>
      <c r="D593" s="149">
        <v>95.8</v>
      </c>
      <c r="E593" s="149">
        <v>103.99</v>
      </c>
      <c r="F593" s="149">
        <v>199.79</v>
      </c>
      <c r="G593" s="124">
        <v>9</v>
      </c>
    </row>
    <row r="594" spans="1:7" ht="30" x14ac:dyDescent="0.2">
      <c r="A594" s="146" t="s">
        <v>25236</v>
      </c>
      <c r="B594" s="147" t="s">
        <v>25237</v>
      </c>
      <c r="C594" s="148" t="s">
        <v>19</v>
      </c>
      <c r="D594" s="149">
        <v>106.82</v>
      </c>
      <c r="E594" s="149">
        <v>40.909999999999997</v>
      </c>
      <c r="F594" s="149">
        <v>147.72999999999999</v>
      </c>
      <c r="G594" s="124">
        <v>9</v>
      </c>
    </row>
    <row r="595" spans="1:7" ht="30" x14ac:dyDescent="0.2">
      <c r="A595" s="146" t="s">
        <v>25238</v>
      </c>
      <c r="B595" s="147" t="s">
        <v>25239</v>
      </c>
      <c r="C595" s="148" t="s">
        <v>19</v>
      </c>
      <c r="D595" s="149">
        <v>106.82</v>
      </c>
      <c r="E595" s="149">
        <v>72.959999999999994</v>
      </c>
      <c r="F595" s="149">
        <v>179.78</v>
      </c>
      <c r="G595" s="124">
        <v>9</v>
      </c>
    </row>
    <row r="596" spans="1:7" ht="30" x14ac:dyDescent="0.2">
      <c r="A596" s="146" t="s">
        <v>25240</v>
      </c>
      <c r="B596" s="147" t="s">
        <v>25241</v>
      </c>
      <c r="C596" s="148" t="s">
        <v>19</v>
      </c>
      <c r="D596" s="149">
        <v>70.680000000000007</v>
      </c>
      <c r="E596" s="149">
        <v>125.24</v>
      </c>
      <c r="F596" s="149">
        <v>195.92</v>
      </c>
      <c r="G596" s="124">
        <v>9</v>
      </c>
    </row>
    <row r="597" spans="1:7" x14ac:dyDescent="0.2">
      <c r="A597" s="146" t="s">
        <v>25242</v>
      </c>
      <c r="B597" s="147" t="s">
        <v>25243</v>
      </c>
      <c r="C597" s="148"/>
      <c r="D597" s="149"/>
      <c r="E597" s="149"/>
      <c r="F597" s="149"/>
      <c r="G597" s="124">
        <v>5</v>
      </c>
    </row>
    <row r="598" spans="1:7" x14ac:dyDescent="0.2">
      <c r="A598" s="146" t="s">
        <v>25244</v>
      </c>
      <c r="B598" s="147" t="s">
        <v>25245</v>
      </c>
      <c r="C598" s="148" t="s">
        <v>9</v>
      </c>
      <c r="D598" s="149">
        <v>98.78</v>
      </c>
      <c r="E598" s="149">
        <v>11.28</v>
      </c>
      <c r="F598" s="149">
        <v>110.06</v>
      </c>
      <c r="G598" s="124">
        <v>9</v>
      </c>
    </row>
    <row r="599" spans="1:7" x14ac:dyDescent="0.2">
      <c r="A599" s="146" t="s">
        <v>25246</v>
      </c>
      <c r="B599" s="147" t="s">
        <v>25247</v>
      </c>
      <c r="C599" s="148" t="s">
        <v>9</v>
      </c>
      <c r="D599" s="149">
        <v>156.16999999999999</v>
      </c>
      <c r="E599" s="149">
        <v>11.28</v>
      </c>
      <c r="F599" s="149">
        <v>167.45</v>
      </c>
      <c r="G599" s="124">
        <v>9</v>
      </c>
    </row>
    <row r="600" spans="1:7" x14ac:dyDescent="0.2">
      <c r="A600" s="146" t="s">
        <v>25248</v>
      </c>
      <c r="B600" s="147" t="s">
        <v>25249</v>
      </c>
      <c r="C600" s="148" t="s">
        <v>9</v>
      </c>
      <c r="D600" s="149">
        <v>187.83</v>
      </c>
      <c r="E600" s="149">
        <v>11.28</v>
      </c>
      <c r="F600" s="149">
        <v>199.11</v>
      </c>
      <c r="G600" s="124">
        <v>9</v>
      </c>
    </row>
    <row r="601" spans="1:7" x14ac:dyDescent="0.2">
      <c r="A601" s="146" t="s">
        <v>25250</v>
      </c>
      <c r="B601" s="147" t="s">
        <v>25251</v>
      </c>
      <c r="C601" s="148" t="s">
        <v>9</v>
      </c>
      <c r="D601" s="149">
        <v>219.26</v>
      </c>
      <c r="E601" s="149">
        <v>11.28</v>
      </c>
      <c r="F601" s="149">
        <v>230.54</v>
      </c>
      <c r="G601" s="124">
        <v>9</v>
      </c>
    </row>
    <row r="602" spans="1:7" x14ac:dyDescent="0.2">
      <c r="A602" s="146" t="s">
        <v>25252</v>
      </c>
      <c r="B602" s="147" t="s">
        <v>25253</v>
      </c>
      <c r="C602" s="148" t="s">
        <v>9</v>
      </c>
      <c r="D602" s="149">
        <v>244.37</v>
      </c>
      <c r="E602" s="149">
        <v>11.28</v>
      </c>
      <c r="F602" s="149">
        <v>255.65</v>
      </c>
      <c r="G602" s="124">
        <v>9</v>
      </c>
    </row>
    <row r="603" spans="1:7" x14ac:dyDescent="0.2">
      <c r="A603" s="146" t="s">
        <v>25254</v>
      </c>
      <c r="B603" s="147" t="s">
        <v>25255</v>
      </c>
      <c r="C603" s="148" t="s">
        <v>9</v>
      </c>
      <c r="D603" s="149">
        <v>219.91</v>
      </c>
      <c r="E603" s="149">
        <v>11.28</v>
      </c>
      <c r="F603" s="149">
        <v>231.19</v>
      </c>
      <c r="G603" s="124">
        <v>9</v>
      </c>
    </row>
    <row r="604" spans="1:7" x14ac:dyDescent="0.2">
      <c r="A604" s="146" t="s">
        <v>25256</v>
      </c>
      <c r="B604" s="147" t="s">
        <v>25257</v>
      </c>
      <c r="C604" s="148"/>
      <c r="D604" s="149"/>
      <c r="E604" s="149"/>
      <c r="F604" s="149"/>
      <c r="G604" s="124">
        <v>5</v>
      </c>
    </row>
    <row r="605" spans="1:7" ht="30" x14ac:dyDescent="0.2">
      <c r="A605" s="146" t="s">
        <v>25258</v>
      </c>
      <c r="B605" s="147" t="s">
        <v>25259</v>
      </c>
      <c r="C605" s="148" t="s">
        <v>15</v>
      </c>
      <c r="D605" s="149">
        <v>410.23</v>
      </c>
      <c r="E605" s="149">
        <v>83.17</v>
      </c>
      <c r="F605" s="149">
        <v>493.4</v>
      </c>
      <c r="G605" s="124">
        <v>9</v>
      </c>
    </row>
    <row r="606" spans="1:7" x14ac:dyDescent="0.2">
      <c r="A606" s="146" t="s">
        <v>25260</v>
      </c>
      <c r="B606" s="147" t="s">
        <v>25261</v>
      </c>
      <c r="C606" s="148"/>
      <c r="D606" s="149"/>
      <c r="E606" s="149"/>
      <c r="F606" s="149"/>
      <c r="G606" s="124">
        <v>2</v>
      </c>
    </row>
    <row r="607" spans="1:7" x14ac:dyDescent="0.2">
      <c r="A607" s="146" t="s">
        <v>25262</v>
      </c>
      <c r="B607" s="147" t="s">
        <v>25263</v>
      </c>
      <c r="C607" s="148"/>
      <c r="D607" s="149"/>
      <c r="E607" s="149"/>
      <c r="F607" s="149"/>
      <c r="G607" s="124">
        <v>5</v>
      </c>
    </row>
    <row r="608" spans="1:7" x14ac:dyDescent="0.2">
      <c r="A608" s="146" t="s">
        <v>25264</v>
      </c>
      <c r="B608" s="147" t="s">
        <v>25265</v>
      </c>
      <c r="C608" s="148" t="s">
        <v>18</v>
      </c>
      <c r="D608" s="149">
        <v>8.4</v>
      </c>
      <c r="E608" s="149">
        <v>2.75</v>
      </c>
      <c r="F608" s="149">
        <v>11.15</v>
      </c>
      <c r="G608" s="124">
        <v>9</v>
      </c>
    </row>
    <row r="609" spans="1:7" x14ac:dyDescent="0.2">
      <c r="A609" s="146" t="s">
        <v>25266</v>
      </c>
      <c r="B609" s="147" t="s">
        <v>25267</v>
      </c>
      <c r="C609" s="148" t="s">
        <v>18</v>
      </c>
      <c r="D609" s="149">
        <v>7.74</v>
      </c>
      <c r="E609" s="149">
        <v>2.75</v>
      </c>
      <c r="F609" s="149">
        <v>10.49</v>
      </c>
      <c r="G609" s="124">
        <v>9</v>
      </c>
    </row>
    <row r="610" spans="1:7" x14ac:dyDescent="0.2">
      <c r="A610" s="146" t="s">
        <v>25268</v>
      </c>
      <c r="B610" s="147" t="s">
        <v>25269</v>
      </c>
      <c r="C610" s="148" t="s">
        <v>18</v>
      </c>
      <c r="D610" s="149">
        <v>7.78</v>
      </c>
      <c r="E610" s="149">
        <v>2.75</v>
      </c>
      <c r="F610" s="149">
        <v>10.53</v>
      </c>
      <c r="G610" s="124">
        <v>9</v>
      </c>
    </row>
    <row r="611" spans="1:7" x14ac:dyDescent="0.2">
      <c r="A611" s="146" t="s">
        <v>25270</v>
      </c>
      <c r="B611" s="147" t="s">
        <v>25271</v>
      </c>
      <c r="C611" s="148"/>
      <c r="D611" s="149"/>
      <c r="E611" s="149"/>
      <c r="F611" s="149"/>
      <c r="G611" s="124">
        <v>5</v>
      </c>
    </row>
    <row r="612" spans="1:7" x14ac:dyDescent="0.2">
      <c r="A612" s="146" t="s">
        <v>25272</v>
      </c>
      <c r="B612" s="147" t="s">
        <v>25273</v>
      </c>
      <c r="C612" s="148" t="s">
        <v>18</v>
      </c>
      <c r="D612" s="149">
        <v>8.6999999999999993</v>
      </c>
      <c r="E612" s="149">
        <v>1.38</v>
      </c>
      <c r="F612" s="149">
        <v>10.08</v>
      </c>
      <c r="G612" s="124">
        <v>9</v>
      </c>
    </row>
    <row r="613" spans="1:7" x14ac:dyDescent="0.2">
      <c r="A613" s="146" t="s">
        <v>25274</v>
      </c>
      <c r="B613" s="147" t="s">
        <v>25275</v>
      </c>
      <c r="C613" s="148"/>
      <c r="D613" s="149"/>
      <c r="E613" s="149"/>
      <c r="F613" s="149"/>
      <c r="G613" s="124">
        <v>5</v>
      </c>
    </row>
    <row r="614" spans="1:7" ht="30" x14ac:dyDescent="0.2">
      <c r="A614" s="146" t="s">
        <v>25276</v>
      </c>
      <c r="B614" s="147" t="s">
        <v>25277</v>
      </c>
      <c r="C614" s="148" t="s">
        <v>18</v>
      </c>
      <c r="D614" s="149">
        <v>52.28</v>
      </c>
      <c r="E614" s="149">
        <v>13.85</v>
      </c>
      <c r="F614" s="149">
        <v>66.13</v>
      </c>
      <c r="G614" s="124">
        <v>9</v>
      </c>
    </row>
    <row r="615" spans="1:7" x14ac:dyDescent="0.2">
      <c r="A615" s="146" t="s">
        <v>25278</v>
      </c>
      <c r="B615" s="147" t="s">
        <v>25279</v>
      </c>
      <c r="C615" s="148"/>
      <c r="D615" s="149"/>
      <c r="E615" s="149"/>
      <c r="F615" s="149"/>
      <c r="G615" s="124">
        <v>2</v>
      </c>
    </row>
    <row r="616" spans="1:7" x14ac:dyDescent="0.2">
      <c r="A616" s="146" t="s">
        <v>25280</v>
      </c>
      <c r="B616" s="147" t="s">
        <v>25281</v>
      </c>
      <c r="C616" s="148"/>
      <c r="D616" s="149"/>
      <c r="E616" s="149"/>
      <c r="F616" s="149"/>
      <c r="G616" s="124">
        <v>5</v>
      </c>
    </row>
    <row r="617" spans="1:7" x14ac:dyDescent="0.2">
      <c r="A617" s="146" t="s">
        <v>25282</v>
      </c>
      <c r="B617" s="147" t="s">
        <v>25283</v>
      </c>
      <c r="C617" s="148" t="s">
        <v>15</v>
      </c>
      <c r="D617" s="149">
        <v>477.02</v>
      </c>
      <c r="E617" s="149"/>
      <c r="F617" s="149">
        <v>477.02</v>
      </c>
      <c r="G617" s="124">
        <v>9</v>
      </c>
    </row>
    <row r="618" spans="1:7" x14ac:dyDescent="0.2">
      <c r="A618" s="146" t="s">
        <v>25284</v>
      </c>
      <c r="B618" s="147" t="s">
        <v>25285</v>
      </c>
      <c r="C618" s="148" t="s">
        <v>15</v>
      </c>
      <c r="D618" s="149">
        <v>500.13</v>
      </c>
      <c r="E618" s="149"/>
      <c r="F618" s="149">
        <v>500.13</v>
      </c>
      <c r="G618" s="124">
        <v>9</v>
      </c>
    </row>
    <row r="619" spans="1:7" x14ac:dyDescent="0.2">
      <c r="A619" s="146" t="s">
        <v>25286</v>
      </c>
      <c r="B619" s="147" t="s">
        <v>25287</v>
      </c>
      <c r="C619" s="148" t="s">
        <v>15</v>
      </c>
      <c r="D619" s="149">
        <v>524.35</v>
      </c>
      <c r="E619" s="149"/>
      <c r="F619" s="149">
        <v>524.35</v>
      </c>
      <c r="G619" s="124">
        <v>9</v>
      </c>
    </row>
    <row r="620" spans="1:7" x14ac:dyDescent="0.2">
      <c r="A620" s="146" t="s">
        <v>25288</v>
      </c>
      <c r="B620" s="147" t="s">
        <v>25289</v>
      </c>
      <c r="C620" s="148" t="s">
        <v>15</v>
      </c>
      <c r="D620" s="149">
        <v>549.75</v>
      </c>
      <c r="E620" s="149"/>
      <c r="F620" s="149">
        <v>549.75</v>
      </c>
      <c r="G620" s="124">
        <v>9</v>
      </c>
    </row>
    <row r="621" spans="1:7" x14ac:dyDescent="0.2">
      <c r="A621" s="146" t="s">
        <v>25290</v>
      </c>
      <c r="B621" s="147" t="s">
        <v>25291</v>
      </c>
      <c r="C621" s="148" t="s">
        <v>15</v>
      </c>
      <c r="D621" s="149">
        <v>576.38</v>
      </c>
      <c r="E621" s="149"/>
      <c r="F621" s="149">
        <v>576.38</v>
      </c>
      <c r="G621" s="124">
        <v>9</v>
      </c>
    </row>
    <row r="622" spans="1:7" x14ac:dyDescent="0.2">
      <c r="A622" s="146" t="s">
        <v>25292</v>
      </c>
      <c r="B622" s="147" t="s">
        <v>25293</v>
      </c>
      <c r="C622" s="148" t="s">
        <v>15</v>
      </c>
      <c r="D622" s="149">
        <v>535.67999999999995</v>
      </c>
      <c r="E622" s="149"/>
      <c r="F622" s="149">
        <v>535.67999999999995</v>
      </c>
      <c r="G622" s="124">
        <v>9</v>
      </c>
    </row>
    <row r="623" spans="1:7" x14ac:dyDescent="0.2">
      <c r="A623" s="146" t="s">
        <v>25294</v>
      </c>
      <c r="B623" s="147" t="s">
        <v>25295</v>
      </c>
      <c r="C623" s="148" t="s">
        <v>15</v>
      </c>
      <c r="D623" s="149">
        <v>557.16999999999996</v>
      </c>
      <c r="E623" s="149"/>
      <c r="F623" s="149">
        <v>557.16999999999996</v>
      </c>
      <c r="G623" s="124">
        <v>9</v>
      </c>
    </row>
    <row r="624" spans="1:7" x14ac:dyDescent="0.2">
      <c r="A624" s="146" t="s">
        <v>25296</v>
      </c>
      <c r="B624" s="147" t="s">
        <v>25297</v>
      </c>
      <c r="C624" s="148" t="s">
        <v>15</v>
      </c>
      <c r="D624" s="149">
        <v>581.16</v>
      </c>
      <c r="E624" s="149"/>
      <c r="F624" s="149">
        <v>581.16</v>
      </c>
      <c r="G624" s="124">
        <v>9</v>
      </c>
    </row>
    <row r="625" spans="1:7" x14ac:dyDescent="0.2">
      <c r="A625" s="146" t="s">
        <v>25298</v>
      </c>
      <c r="B625" s="147" t="s">
        <v>25299</v>
      </c>
      <c r="C625" s="148" t="s">
        <v>15</v>
      </c>
      <c r="D625" s="149">
        <v>606.30999999999995</v>
      </c>
      <c r="E625" s="149"/>
      <c r="F625" s="149">
        <v>606.30999999999995</v>
      </c>
      <c r="G625" s="124">
        <v>9</v>
      </c>
    </row>
    <row r="626" spans="1:7" x14ac:dyDescent="0.2">
      <c r="A626" s="146" t="s">
        <v>25300</v>
      </c>
      <c r="B626" s="147" t="s">
        <v>25301</v>
      </c>
      <c r="C626" s="148" t="s">
        <v>15</v>
      </c>
      <c r="D626" s="149">
        <v>634.37</v>
      </c>
      <c r="E626" s="149"/>
      <c r="F626" s="149">
        <v>634.37</v>
      </c>
      <c r="G626" s="124">
        <v>9</v>
      </c>
    </row>
    <row r="627" spans="1:7" ht="30" x14ac:dyDescent="0.2">
      <c r="A627" s="146" t="s">
        <v>25302</v>
      </c>
      <c r="B627" s="147" t="s">
        <v>25303</v>
      </c>
      <c r="C627" s="148" t="s">
        <v>15</v>
      </c>
      <c r="D627" s="149">
        <v>604.51</v>
      </c>
      <c r="E627" s="149"/>
      <c r="F627" s="149">
        <v>604.51</v>
      </c>
      <c r="G627" s="124">
        <v>9</v>
      </c>
    </row>
    <row r="628" spans="1:7" x14ac:dyDescent="0.2">
      <c r="A628" s="146" t="s">
        <v>25304</v>
      </c>
      <c r="B628" s="147" t="s">
        <v>25305</v>
      </c>
      <c r="C628" s="148" t="s">
        <v>15</v>
      </c>
      <c r="D628" s="149">
        <v>519.46</v>
      </c>
      <c r="E628" s="149"/>
      <c r="F628" s="149">
        <v>519.46</v>
      </c>
      <c r="G628" s="124">
        <v>9</v>
      </c>
    </row>
    <row r="629" spans="1:7" x14ac:dyDescent="0.2">
      <c r="A629" s="146" t="s">
        <v>25306</v>
      </c>
      <c r="B629" s="147" t="s">
        <v>25307</v>
      </c>
      <c r="C629" s="148" t="s">
        <v>15</v>
      </c>
      <c r="D629" s="149">
        <v>585.4</v>
      </c>
      <c r="E629" s="149"/>
      <c r="F629" s="149">
        <v>585.4</v>
      </c>
      <c r="G629" s="124">
        <v>9</v>
      </c>
    </row>
    <row r="630" spans="1:7" x14ac:dyDescent="0.2">
      <c r="A630" s="146" t="s">
        <v>25308</v>
      </c>
      <c r="B630" s="147" t="s">
        <v>25309</v>
      </c>
      <c r="C630" s="148"/>
      <c r="D630" s="149"/>
      <c r="E630" s="149"/>
      <c r="F630" s="149"/>
      <c r="G630" s="124">
        <v>5</v>
      </c>
    </row>
    <row r="631" spans="1:7" x14ac:dyDescent="0.2">
      <c r="A631" s="146" t="s">
        <v>25310</v>
      </c>
      <c r="B631" s="147" t="s">
        <v>25311</v>
      </c>
      <c r="C631" s="148" t="s">
        <v>15</v>
      </c>
      <c r="D631" s="149">
        <v>550.20000000000005</v>
      </c>
      <c r="E631" s="149"/>
      <c r="F631" s="149">
        <v>550.20000000000005</v>
      </c>
      <c r="G631" s="124">
        <v>9</v>
      </c>
    </row>
    <row r="632" spans="1:7" x14ac:dyDescent="0.2">
      <c r="A632" s="146" t="s">
        <v>25312</v>
      </c>
      <c r="B632" s="147" t="s">
        <v>25313</v>
      </c>
      <c r="C632" s="148" t="s">
        <v>15</v>
      </c>
      <c r="D632" s="149">
        <v>560.70000000000005</v>
      </c>
      <c r="E632" s="149"/>
      <c r="F632" s="149">
        <v>560.70000000000005</v>
      </c>
      <c r="G632" s="124">
        <v>9</v>
      </c>
    </row>
    <row r="633" spans="1:7" x14ac:dyDescent="0.2">
      <c r="A633" s="146" t="s">
        <v>25314</v>
      </c>
      <c r="B633" s="147" t="s">
        <v>25315</v>
      </c>
      <c r="C633" s="148" t="s">
        <v>15</v>
      </c>
      <c r="D633" s="149">
        <v>562.57000000000005</v>
      </c>
      <c r="E633" s="149"/>
      <c r="F633" s="149">
        <v>562.57000000000005</v>
      </c>
      <c r="G633" s="124">
        <v>9</v>
      </c>
    </row>
    <row r="634" spans="1:7" ht="30" x14ac:dyDescent="0.2">
      <c r="A634" s="146" t="s">
        <v>25316</v>
      </c>
      <c r="B634" s="147" t="s">
        <v>25317</v>
      </c>
      <c r="C634" s="148"/>
      <c r="D634" s="149"/>
      <c r="E634" s="149"/>
      <c r="F634" s="149"/>
      <c r="G634" s="124">
        <v>5</v>
      </c>
    </row>
    <row r="635" spans="1:7" x14ac:dyDescent="0.2">
      <c r="A635" s="146" t="s">
        <v>25318</v>
      </c>
      <c r="B635" s="147" t="s">
        <v>25319</v>
      </c>
      <c r="C635" s="148" t="s">
        <v>15</v>
      </c>
      <c r="D635" s="149">
        <v>403.79</v>
      </c>
      <c r="E635" s="149">
        <v>128.58000000000001</v>
      </c>
      <c r="F635" s="149">
        <v>532.37</v>
      </c>
      <c r="G635" s="124">
        <v>9</v>
      </c>
    </row>
    <row r="636" spans="1:7" ht="30" x14ac:dyDescent="0.2">
      <c r="A636" s="146" t="s">
        <v>25320</v>
      </c>
      <c r="B636" s="147" t="s">
        <v>25321</v>
      </c>
      <c r="C636" s="148"/>
      <c r="D636" s="149"/>
      <c r="E636" s="149"/>
      <c r="F636" s="149"/>
      <c r="G636" s="124">
        <v>5</v>
      </c>
    </row>
    <row r="637" spans="1:7" ht="30" x14ac:dyDescent="0.2">
      <c r="A637" s="146" t="s">
        <v>25322</v>
      </c>
      <c r="B637" s="147" t="s">
        <v>25323</v>
      </c>
      <c r="C637" s="148" t="s">
        <v>15</v>
      </c>
      <c r="D637" s="149">
        <v>335.63</v>
      </c>
      <c r="E637" s="149">
        <v>53.58</v>
      </c>
      <c r="F637" s="149">
        <v>389.21</v>
      </c>
      <c r="G637" s="124">
        <v>9</v>
      </c>
    </row>
    <row r="638" spans="1:7" ht="30" x14ac:dyDescent="0.2">
      <c r="A638" s="146" t="s">
        <v>25324</v>
      </c>
      <c r="B638" s="147" t="s">
        <v>25325</v>
      </c>
      <c r="C638" s="148" t="s">
        <v>15</v>
      </c>
      <c r="D638" s="149">
        <v>366.13</v>
      </c>
      <c r="E638" s="149">
        <v>53.58</v>
      </c>
      <c r="F638" s="149">
        <v>419.71</v>
      </c>
      <c r="G638" s="124">
        <v>9</v>
      </c>
    </row>
    <row r="639" spans="1:7" ht="30" x14ac:dyDescent="0.2">
      <c r="A639" s="146" t="s">
        <v>25326</v>
      </c>
      <c r="B639" s="147" t="s">
        <v>25327</v>
      </c>
      <c r="C639" s="148" t="s">
        <v>15</v>
      </c>
      <c r="D639" s="149">
        <v>431.07</v>
      </c>
      <c r="E639" s="149">
        <v>53.58</v>
      </c>
      <c r="F639" s="149">
        <v>484.65</v>
      </c>
      <c r="G639" s="124">
        <v>9</v>
      </c>
    </row>
    <row r="640" spans="1:7" x14ac:dyDescent="0.2">
      <c r="A640" s="146" t="s">
        <v>25328</v>
      </c>
      <c r="B640" s="147" t="s">
        <v>25329</v>
      </c>
      <c r="C640" s="148"/>
      <c r="D640" s="149"/>
      <c r="E640" s="149"/>
      <c r="F640" s="149"/>
      <c r="G640" s="124">
        <v>5</v>
      </c>
    </row>
    <row r="641" spans="1:7" x14ac:dyDescent="0.2">
      <c r="A641" s="146" t="s">
        <v>25330</v>
      </c>
      <c r="B641" s="147" t="s">
        <v>25331</v>
      </c>
      <c r="C641" s="148" t="s">
        <v>15</v>
      </c>
      <c r="D641" s="149">
        <v>76.540000000000006</v>
      </c>
      <c r="E641" s="149">
        <v>53.58</v>
      </c>
      <c r="F641" s="149">
        <v>130.12</v>
      </c>
      <c r="G641" s="124">
        <v>9</v>
      </c>
    </row>
    <row r="642" spans="1:7" x14ac:dyDescent="0.2">
      <c r="A642" s="146" t="s">
        <v>25332</v>
      </c>
      <c r="B642" s="147" t="s">
        <v>25333</v>
      </c>
      <c r="C642" s="148" t="s">
        <v>15</v>
      </c>
      <c r="D642" s="149">
        <v>3666.49</v>
      </c>
      <c r="E642" s="149">
        <v>60.1</v>
      </c>
      <c r="F642" s="149">
        <v>3726.59</v>
      </c>
      <c r="G642" s="124">
        <v>9</v>
      </c>
    </row>
    <row r="643" spans="1:7" x14ac:dyDescent="0.2">
      <c r="A643" s="146" t="s">
        <v>25334</v>
      </c>
      <c r="B643" s="147" t="s">
        <v>25335</v>
      </c>
      <c r="C643" s="148" t="s">
        <v>15</v>
      </c>
      <c r="D643" s="149">
        <v>370.77</v>
      </c>
      <c r="E643" s="149">
        <v>60.1</v>
      </c>
      <c r="F643" s="149">
        <v>430.87</v>
      </c>
      <c r="G643" s="124">
        <v>9</v>
      </c>
    </row>
    <row r="644" spans="1:7" ht="30" x14ac:dyDescent="0.2">
      <c r="A644" s="146" t="s">
        <v>25336</v>
      </c>
      <c r="B644" s="147" t="s">
        <v>25337</v>
      </c>
      <c r="C644" s="148" t="s">
        <v>15</v>
      </c>
      <c r="D644" s="149">
        <v>389.91</v>
      </c>
      <c r="E644" s="149">
        <v>395.06</v>
      </c>
      <c r="F644" s="149">
        <v>784.97</v>
      </c>
      <c r="G644" s="124">
        <v>9</v>
      </c>
    </row>
    <row r="645" spans="1:7" ht="30" x14ac:dyDescent="0.2">
      <c r="A645" s="146" t="s">
        <v>25338</v>
      </c>
      <c r="B645" s="147" t="s">
        <v>25339</v>
      </c>
      <c r="C645" s="148" t="s">
        <v>15</v>
      </c>
      <c r="D645" s="149">
        <v>2336.14</v>
      </c>
      <c r="E645" s="149">
        <v>723.04</v>
      </c>
      <c r="F645" s="149">
        <v>3059.18</v>
      </c>
      <c r="G645" s="124">
        <v>9</v>
      </c>
    </row>
    <row r="646" spans="1:7" x14ac:dyDescent="0.2">
      <c r="A646" s="146" t="s">
        <v>25340</v>
      </c>
      <c r="B646" s="147" t="s">
        <v>25341</v>
      </c>
      <c r="C646" s="148"/>
      <c r="D646" s="149"/>
      <c r="E646" s="149"/>
      <c r="F646" s="149"/>
      <c r="G646" s="124">
        <v>5</v>
      </c>
    </row>
    <row r="647" spans="1:7" ht="30" x14ac:dyDescent="0.2">
      <c r="A647" s="146" t="s">
        <v>25342</v>
      </c>
      <c r="B647" s="147" t="s">
        <v>25343</v>
      </c>
      <c r="C647" s="148" t="s">
        <v>15</v>
      </c>
      <c r="D647" s="149">
        <v>511.6</v>
      </c>
      <c r="E647" s="149">
        <v>53.58</v>
      </c>
      <c r="F647" s="149">
        <v>565.17999999999995</v>
      </c>
      <c r="G647" s="124">
        <v>9</v>
      </c>
    </row>
    <row r="648" spans="1:7" x14ac:dyDescent="0.2">
      <c r="A648" s="146" t="s">
        <v>25344</v>
      </c>
      <c r="B648" s="147" t="s">
        <v>25345</v>
      </c>
      <c r="C648" s="148"/>
      <c r="D648" s="149"/>
      <c r="E648" s="149"/>
      <c r="F648" s="149"/>
      <c r="G648" s="124">
        <v>5</v>
      </c>
    </row>
    <row r="649" spans="1:7" ht="30" x14ac:dyDescent="0.2">
      <c r="A649" s="146" t="s">
        <v>25346</v>
      </c>
      <c r="B649" s="147" t="s">
        <v>25347</v>
      </c>
      <c r="C649" s="148" t="s">
        <v>15</v>
      </c>
      <c r="D649" s="149"/>
      <c r="E649" s="149">
        <v>90.38</v>
      </c>
      <c r="F649" s="149">
        <v>90.38</v>
      </c>
      <c r="G649" s="124">
        <v>9</v>
      </c>
    </row>
    <row r="650" spans="1:7" ht="30" x14ac:dyDescent="0.2">
      <c r="A650" s="146" t="s">
        <v>25348</v>
      </c>
      <c r="B650" s="147" t="s">
        <v>25349</v>
      </c>
      <c r="C650" s="148" t="s">
        <v>15</v>
      </c>
      <c r="D650" s="149"/>
      <c r="E650" s="149">
        <v>180.76</v>
      </c>
      <c r="F650" s="149">
        <v>180.76</v>
      </c>
      <c r="G650" s="124">
        <v>9</v>
      </c>
    </row>
    <row r="651" spans="1:7" ht="30" x14ac:dyDescent="0.2">
      <c r="A651" s="146" t="s">
        <v>25350</v>
      </c>
      <c r="B651" s="147" t="s">
        <v>25351</v>
      </c>
      <c r="C651" s="148" t="s">
        <v>15</v>
      </c>
      <c r="D651" s="149"/>
      <c r="E651" s="149">
        <v>124.86</v>
      </c>
      <c r="F651" s="149">
        <v>124.86</v>
      </c>
      <c r="G651" s="124">
        <v>9</v>
      </c>
    </row>
    <row r="652" spans="1:7" ht="30" x14ac:dyDescent="0.2">
      <c r="A652" s="146" t="s">
        <v>25352</v>
      </c>
      <c r="B652" s="147" t="s">
        <v>25353</v>
      </c>
      <c r="C652" s="148" t="s">
        <v>15</v>
      </c>
      <c r="D652" s="149">
        <v>60.1</v>
      </c>
      <c r="E652" s="149">
        <v>68.95</v>
      </c>
      <c r="F652" s="149">
        <v>129.05000000000001</v>
      </c>
      <c r="G652" s="124">
        <v>9</v>
      </c>
    </row>
    <row r="653" spans="1:7" ht="30" x14ac:dyDescent="0.2">
      <c r="A653" s="146" t="s">
        <v>25354</v>
      </c>
      <c r="B653" s="147" t="s">
        <v>25355</v>
      </c>
      <c r="C653" s="148" t="s">
        <v>19</v>
      </c>
      <c r="D653" s="149">
        <v>16.39</v>
      </c>
      <c r="E653" s="149"/>
      <c r="F653" s="149">
        <v>16.39</v>
      </c>
      <c r="G653" s="124">
        <v>9</v>
      </c>
    </row>
    <row r="654" spans="1:7" x14ac:dyDescent="0.2">
      <c r="A654" s="146" t="s">
        <v>25356</v>
      </c>
      <c r="B654" s="147" t="s">
        <v>25357</v>
      </c>
      <c r="C654" s="148"/>
      <c r="D654" s="149"/>
      <c r="E654" s="149"/>
      <c r="F654" s="149"/>
      <c r="G654" s="124">
        <v>5</v>
      </c>
    </row>
    <row r="655" spans="1:7" x14ac:dyDescent="0.2">
      <c r="A655" s="146" t="s">
        <v>25358</v>
      </c>
      <c r="B655" s="147" t="s">
        <v>25359</v>
      </c>
      <c r="C655" s="148" t="s">
        <v>15</v>
      </c>
      <c r="D655" s="149">
        <v>192.86</v>
      </c>
      <c r="E655" s="149">
        <v>75.010000000000005</v>
      </c>
      <c r="F655" s="149">
        <v>267.87</v>
      </c>
      <c r="G655" s="124">
        <v>9</v>
      </c>
    </row>
    <row r="656" spans="1:7" x14ac:dyDescent="0.2">
      <c r="A656" s="146" t="s">
        <v>25360</v>
      </c>
      <c r="B656" s="147" t="s">
        <v>25361</v>
      </c>
      <c r="C656" s="148" t="s">
        <v>15</v>
      </c>
      <c r="D656" s="149">
        <v>179.08</v>
      </c>
      <c r="E656" s="149">
        <v>32.15</v>
      </c>
      <c r="F656" s="149">
        <v>211.23</v>
      </c>
      <c r="G656" s="124">
        <v>9</v>
      </c>
    </row>
    <row r="657" spans="1:7" x14ac:dyDescent="0.2">
      <c r="A657" s="146" t="s">
        <v>25362</v>
      </c>
      <c r="B657" s="147" t="s">
        <v>25363</v>
      </c>
      <c r="C657" s="148" t="s">
        <v>19</v>
      </c>
      <c r="D657" s="149">
        <v>1.02</v>
      </c>
      <c r="E657" s="149">
        <v>0.64</v>
      </c>
      <c r="F657" s="149">
        <v>1.66</v>
      </c>
      <c r="G657" s="124">
        <v>9</v>
      </c>
    </row>
    <row r="658" spans="1:7" ht="30" x14ac:dyDescent="0.2">
      <c r="A658" s="146" t="s">
        <v>25364</v>
      </c>
      <c r="B658" s="147" t="s">
        <v>25365</v>
      </c>
      <c r="C658" s="148" t="s">
        <v>15</v>
      </c>
      <c r="D658" s="149">
        <v>1009.33</v>
      </c>
      <c r="E658" s="149">
        <v>98.77</v>
      </c>
      <c r="F658" s="149">
        <v>1108.0999999999999</v>
      </c>
      <c r="G658" s="124">
        <v>9</v>
      </c>
    </row>
    <row r="659" spans="1:7" x14ac:dyDescent="0.2">
      <c r="A659" s="146" t="s">
        <v>25366</v>
      </c>
      <c r="B659" s="147" t="s">
        <v>25367</v>
      </c>
      <c r="C659" s="148" t="s">
        <v>15</v>
      </c>
      <c r="D659" s="149">
        <v>338.63</v>
      </c>
      <c r="E659" s="149">
        <v>42.86</v>
      </c>
      <c r="F659" s="149">
        <v>381.49</v>
      </c>
      <c r="G659" s="124">
        <v>9</v>
      </c>
    </row>
    <row r="660" spans="1:7" ht="30" x14ac:dyDescent="0.2">
      <c r="A660" s="146" t="s">
        <v>25368</v>
      </c>
      <c r="B660" s="147" t="s">
        <v>25369</v>
      </c>
      <c r="C660" s="148" t="s">
        <v>15</v>
      </c>
      <c r="D660" s="149"/>
      <c r="E660" s="149">
        <v>42.86</v>
      </c>
      <c r="F660" s="149">
        <v>42.86</v>
      </c>
      <c r="G660" s="124">
        <v>9</v>
      </c>
    </row>
    <row r="661" spans="1:7" x14ac:dyDescent="0.2">
      <c r="A661" s="146" t="s">
        <v>25370</v>
      </c>
      <c r="B661" s="147" t="s">
        <v>25371</v>
      </c>
      <c r="C661" s="148" t="s">
        <v>15</v>
      </c>
      <c r="D661" s="149">
        <v>235.42</v>
      </c>
      <c r="E661" s="149">
        <v>21.43</v>
      </c>
      <c r="F661" s="149">
        <v>256.85000000000002</v>
      </c>
      <c r="G661" s="124">
        <v>9</v>
      </c>
    </row>
    <row r="662" spans="1:7" x14ac:dyDescent="0.2">
      <c r="A662" s="146" t="s">
        <v>25372</v>
      </c>
      <c r="B662" s="147" t="s">
        <v>25373</v>
      </c>
      <c r="C662" s="148" t="s">
        <v>15</v>
      </c>
      <c r="D662" s="149">
        <v>198.75</v>
      </c>
      <c r="E662" s="149">
        <v>64.290000000000006</v>
      </c>
      <c r="F662" s="149">
        <v>263.04000000000002</v>
      </c>
      <c r="G662" s="124">
        <v>9</v>
      </c>
    </row>
    <row r="663" spans="1:7" x14ac:dyDescent="0.2">
      <c r="A663" s="146" t="s">
        <v>25374</v>
      </c>
      <c r="B663" s="147" t="s">
        <v>25375</v>
      </c>
      <c r="C663" s="148" t="s">
        <v>15</v>
      </c>
      <c r="D663" s="149">
        <v>192.86</v>
      </c>
      <c r="E663" s="149">
        <v>101.1</v>
      </c>
      <c r="F663" s="149">
        <v>293.95999999999998</v>
      </c>
      <c r="G663" s="124">
        <v>9</v>
      </c>
    </row>
    <row r="664" spans="1:7" x14ac:dyDescent="0.2">
      <c r="A664" s="146" t="s">
        <v>25376</v>
      </c>
      <c r="B664" s="147" t="s">
        <v>25377</v>
      </c>
      <c r="C664" s="148" t="s">
        <v>15</v>
      </c>
      <c r="D664" s="149">
        <v>211.47</v>
      </c>
      <c r="E664" s="149">
        <v>0.21</v>
      </c>
      <c r="F664" s="149">
        <v>211.68</v>
      </c>
      <c r="G664" s="124">
        <v>9</v>
      </c>
    </row>
    <row r="665" spans="1:7" x14ac:dyDescent="0.2">
      <c r="A665" s="146" t="s">
        <v>25378</v>
      </c>
      <c r="B665" s="147" t="s">
        <v>25379</v>
      </c>
      <c r="C665" s="148" t="s">
        <v>15</v>
      </c>
      <c r="D665" s="149">
        <v>307.54000000000002</v>
      </c>
      <c r="E665" s="149">
        <v>17.14</v>
      </c>
      <c r="F665" s="149">
        <v>324.68</v>
      </c>
      <c r="G665" s="124">
        <v>9</v>
      </c>
    </row>
    <row r="666" spans="1:7" ht="30" x14ac:dyDescent="0.2">
      <c r="A666" s="146" t="s">
        <v>25380</v>
      </c>
      <c r="B666" s="147" t="s">
        <v>25381</v>
      </c>
      <c r="C666" s="148" t="s">
        <v>15</v>
      </c>
      <c r="D666" s="149">
        <v>1314.03</v>
      </c>
      <c r="E666" s="149">
        <v>17.14</v>
      </c>
      <c r="F666" s="149">
        <v>1331.17</v>
      </c>
      <c r="G666" s="124">
        <v>9</v>
      </c>
    </row>
    <row r="667" spans="1:7" x14ac:dyDescent="0.2">
      <c r="A667" s="146" t="s">
        <v>25382</v>
      </c>
      <c r="B667" s="147" t="s">
        <v>25383</v>
      </c>
      <c r="C667" s="148"/>
      <c r="D667" s="149"/>
      <c r="E667" s="149"/>
      <c r="F667" s="149"/>
      <c r="G667" s="124">
        <v>5</v>
      </c>
    </row>
    <row r="668" spans="1:7" x14ac:dyDescent="0.2">
      <c r="A668" s="146" t="s">
        <v>25384</v>
      </c>
      <c r="B668" s="147" t="s">
        <v>25385</v>
      </c>
      <c r="C668" s="148" t="s">
        <v>19</v>
      </c>
      <c r="D668" s="149">
        <v>2.69</v>
      </c>
      <c r="E668" s="149">
        <v>5.36</v>
      </c>
      <c r="F668" s="149">
        <v>8.0500000000000007</v>
      </c>
      <c r="G668" s="124">
        <v>9</v>
      </c>
    </row>
    <row r="669" spans="1:7" ht="30" x14ac:dyDescent="0.2">
      <c r="A669" s="146" t="s">
        <v>25386</v>
      </c>
      <c r="B669" s="147" t="s">
        <v>25387</v>
      </c>
      <c r="C669" s="148" t="s">
        <v>9</v>
      </c>
      <c r="D669" s="149">
        <v>11.77</v>
      </c>
      <c r="E669" s="149"/>
      <c r="F669" s="149">
        <v>11.77</v>
      </c>
      <c r="G669" s="124">
        <v>9</v>
      </c>
    </row>
    <row r="670" spans="1:7" x14ac:dyDescent="0.2">
      <c r="A670" s="146" t="s">
        <v>25388</v>
      </c>
      <c r="B670" s="147" t="s">
        <v>25389</v>
      </c>
      <c r="C670" s="148" t="s">
        <v>19</v>
      </c>
      <c r="D670" s="149">
        <v>3.71</v>
      </c>
      <c r="E670" s="149">
        <v>5.36</v>
      </c>
      <c r="F670" s="149">
        <v>9.07</v>
      </c>
      <c r="G670" s="124">
        <v>9</v>
      </c>
    </row>
    <row r="671" spans="1:7" ht="30" x14ac:dyDescent="0.2">
      <c r="A671" s="146" t="s">
        <v>25390</v>
      </c>
      <c r="B671" s="147" t="s">
        <v>25391</v>
      </c>
      <c r="C671" s="148" t="s">
        <v>15</v>
      </c>
      <c r="D671" s="149">
        <v>9448.1299999999992</v>
      </c>
      <c r="E671" s="149">
        <v>1861.68</v>
      </c>
      <c r="F671" s="149">
        <v>11309.81</v>
      </c>
      <c r="G671" s="124">
        <v>9</v>
      </c>
    </row>
    <row r="672" spans="1:7" ht="30" x14ac:dyDescent="0.2">
      <c r="A672" s="146" t="s">
        <v>25392</v>
      </c>
      <c r="B672" s="147" t="s">
        <v>25393</v>
      </c>
      <c r="C672" s="148" t="s">
        <v>9</v>
      </c>
      <c r="D672" s="149">
        <v>193.46</v>
      </c>
      <c r="E672" s="149">
        <v>142.56</v>
      </c>
      <c r="F672" s="149">
        <v>336.02</v>
      </c>
      <c r="G672" s="124">
        <v>9</v>
      </c>
    </row>
    <row r="673" spans="1:7" x14ac:dyDescent="0.2">
      <c r="A673" s="146" t="s">
        <v>25394</v>
      </c>
      <c r="B673" s="147" t="s">
        <v>25395</v>
      </c>
      <c r="C673" s="148" t="s">
        <v>18</v>
      </c>
      <c r="D673" s="149">
        <v>5.47</v>
      </c>
      <c r="E673" s="149">
        <v>0.36</v>
      </c>
      <c r="F673" s="149">
        <v>5.83</v>
      </c>
      <c r="G673" s="124">
        <v>9</v>
      </c>
    </row>
    <row r="674" spans="1:7" x14ac:dyDescent="0.2">
      <c r="A674" s="146" t="s">
        <v>25396</v>
      </c>
      <c r="B674" s="147" t="s">
        <v>25397</v>
      </c>
      <c r="C674" s="148"/>
      <c r="D674" s="149"/>
      <c r="E674" s="149"/>
      <c r="F674" s="149"/>
      <c r="G674" s="124">
        <v>2</v>
      </c>
    </row>
    <row r="675" spans="1:7" x14ac:dyDescent="0.2">
      <c r="A675" s="146" t="s">
        <v>25398</v>
      </c>
      <c r="B675" s="147" t="s">
        <v>25399</v>
      </c>
      <c r="C675" s="148"/>
      <c r="D675" s="149"/>
      <c r="E675" s="149"/>
      <c r="F675" s="149"/>
      <c r="G675" s="124">
        <v>5</v>
      </c>
    </row>
    <row r="676" spans="1:7" x14ac:dyDescent="0.2">
      <c r="A676" s="146" t="s">
        <v>25400</v>
      </c>
      <c r="B676" s="147" t="s">
        <v>25401</v>
      </c>
      <c r="C676" s="148" t="s">
        <v>9</v>
      </c>
      <c r="D676" s="149">
        <v>18.61</v>
      </c>
      <c r="E676" s="149">
        <v>50.01</v>
      </c>
      <c r="F676" s="149">
        <v>68.62</v>
      </c>
      <c r="G676" s="124">
        <v>9</v>
      </c>
    </row>
    <row r="677" spans="1:7" x14ac:dyDescent="0.2">
      <c r="A677" s="146" t="s">
        <v>25402</v>
      </c>
      <c r="B677" s="147" t="s">
        <v>25403</v>
      </c>
      <c r="C677" s="148" t="s">
        <v>9</v>
      </c>
      <c r="D677" s="149">
        <v>30.09</v>
      </c>
      <c r="E677" s="149">
        <v>52.03</v>
      </c>
      <c r="F677" s="149">
        <v>82.12</v>
      </c>
      <c r="G677" s="124">
        <v>9</v>
      </c>
    </row>
    <row r="678" spans="1:7" x14ac:dyDescent="0.2">
      <c r="A678" s="146" t="s">
        <v>25404</v>
      </c>
      <c r="B678" s="147" t="s">
        <v>25405</v>
      </c>
      <c r="C678" s="148" t="s">
        <v>9</v>
      </c>
      <c r="D678" s="149">
        <v>45.07</v>
      </c>
      <c r="E678" s="149">
        <v>82.81</v>
      </c>
      <c r="F678" s="149">
        <v>127.88</v>
      </c>
      <c r="G678" s="124">
        <v>9</v>
      </c>
    </row>
    <row r="679" spans="1:7" x14ac:dyDescent="0.2">
      <c r="A679" s="146" t="s">
        <v>25406</v>
      </c>
      <c r="B679" s="147" t="s">
        <v>25407</v>
      </c>
      <c r="C679" s="148"/>
      <c r="D679" s="149"/>
      <c r="E679" s="149"/>
      <c r="F679" s="149"/>
      <c r="G679" s="124">
        <v>5</v>
      </c>
    </row>
    <row r="680" spans="1:7" ht="30" x14ac:dyDescent="0.2">
      <c r="A680" s="146" t="s">
        <v>25408</v>
      </c>
      <c r="B680" s="147" t="s">
        <v>25409</v>
      </c>
      <c r="C680" s="148" t="s">
        <v>24115</v>
      </c>
      <c r="D680" s="149">
        <v>29057.81</v>
      </c>
      <c r="E680" s="149"/>
      <c r="F680" s="149">
        <v>29057.81</v>
      </c>
      <c r="G680" s="124">
        <v>9</v>
      </c>
    </row>
    <row r="681" spans="1:7" x14ac:dyDescent="0.2">
      <c r="A681" s="146" t="s">
        <v>25410</v>
      </c>
      <c r="B681" s="147" t="s">
        <v>25411</v>
      </c>
      <c r="C681" s="148" t="s">
        <v>9</v>
      </c>
      <c r="D681" s="149">
        <v>181.71</v>
      </c>
      <c r="E681" s="149">
        <v>2.14</v>
      </c>
      <c r="F681" s="149">
        <v>183.85</v>
      </c>
      <c r="G681" s="124">
        <v>9</v>
      </c>
    </row>
    <row r="682" spans="1:7" x14ac:dyDescent="0.2">
      <c r="A682" s="146" t="s">
        <v>25412</v>
      </c>
      <c r="B682" s="147" t="s">
        <v>25413</v>
      </c>
      <c r="C682" s="148" t="s">
        <v>9</v>
      </c>
      <c r="D682" s="149">
        <v>196.84</v>
      </c>
      <c r="E682" s="149">
        <v>2.14</v>
      </c>
      <c r="F682" s="149">
        <v>198.98</v>
      </c>
      <c r="G682" s="124">
        <v>9</v>
      </c>
    </row>
    <row r="683" spans="1:7" x14ac:dyDescent="0.2">
      <c r="A683" s="146" t="s">
        <v>25414</v>
      </c>
      <c r="B683" s="147" t="s">
        <v>25415</v>
      </c>
      <c r="C683" s="148" t="s">
        <v>9</v>
      </c>
      <c r="D683" s="149">
        <v>205.74</v>
      </c>
      <c r="E683" s="149">
        <v>2.14</v>
      </c>
      <c r="F683" s="149">
        <v>207.88</v>
      </c>
      <c r="G683" s="124">
        <v>9</v>
      </c>
    </row>
    <row r="684" spans="1:7" x14ac:dyDescent="0.2">
      <c r="A684" s="146" t="s">
        <v>25416</v>
      </c>
      <c r="B684" s="147" t="s">
        <v>25417</v>
      </c>
      <c r="C684" s="148" t="s">
        <v>9</v>
      </c>
      <c r="D684" s="149">
        <v>217.16</v>
      </c>
      <c r="E684" s="149">
        <v>2.14</v>
      </c>
      <c r="F684" s="149">
        <v>219.3</v>
      </c>
      <c r="G684" s="124">
        <v>9</v>
      </c>
    </row>
    <row r="685" spans="1:7" x14ac:dyDescent="0.2">
      <c r="A685" s="146" t="s">
        <v>25418</v>
      </c>
      <c r="B685" s="147" t="s">
        <v>25419</v>
      </c>
      <c r="C685" s="148" t="s">
        <v>9</v>
      </c>
      <c r="D685" s="149">
        <v>311.2</v>
      </c>
      <c r="E685" s="149">
        <v>2.14</v>
      </c>
      <c r="F685" s="149">
        <v>313.33999999999997</v>
      </c>
      <c r="G685" s="124">
        <v>9</v>
      </c>
    </row>
    <row r="686" spans="1:7" x14ac:dyDescent="0.2">
      <c r="A686" s="146" t="s">
        <v>25420</v>
      </c>
      <c r="B686" s="147" t="s">
        <v>25421</v>
      </c>
      <c r="C686" s="148"/>
      <c r="D686" s="149"/>
      <c r="E686" s="149"/>
      <c r="F686" s="149"/>
      <c r="G686" s="124">
        <v>5</v>
      </c>
    </row>
    <row r="687" spans="1:7" ht="30" x14ac:dyDescent="0.2">
      <c r="A687" s="146" t="s">
        <v>25422</v>
      </c>
      <c r="B687" s="147" t="s">
        <v>25423</v>
      </c>
      <c r="C687" s="148" t="s">
        <v>24115</v>
      </c>
      <c r="D687" s="149">
        <v>2387.6799999999998</v>
      </c>
      <c r="E687" s="149"/>
      <c r="F687" s="149">
        <v>2387.6799999999998</v>
      </c>
      <c r="G687" s="124">
        <v>9</v>
      </c>
    </row>
    <row r="688" spans="1:7" x14ac:dyDescent="0.2">
      <c r="A688" s="146" t="s">
        <v>25424</v>
      </c>
      <c r="B688" s="147" t="s">
        <v>25425</v>
      </c>
      <c r="C688" s="148" t="s">
        <v>9</v>
      </c>
      <c r="D688" s="149">
        <v>41.91</v>
      </c>
      <c r="E688" s="149">
        <v>15.85</v>
      </c>
      <c r="F688" s="149">
        <v>57.76</v>
      </c>
      <c r="G688" s="124">
        <v>9</v>
      </c>
    </row>
    <row r="689" spans="1:7" x14ac:dyDescent="0.2">
      <c r="A689" s="146" t="s">
        <v>25426</v>
      </c>
      <c r="B689" s="147" t="s">
        <v>25427</v>
      </c>
      <c r="C689" s="148" t="s">
        <v>9</v>
      </c>
      <c r="D689" s="149">
        <v>56.64</v>
      </c>
      <c r="E689" s="149">
        <v>22.89</v>
      </c>
      <c r="F689" s="149">
        <v>79.53</v>
      </c>
      <c r="G689" s="124">
        <v>9</v>
      </c>
    </row>
    <row r="690" spans="1:7" x14ac:dyDescent="0.2">
      <c r="A690" s="146" t="s">
        <v>25428</v>
      </c>
      <c r="B690" s="147" t="s">
        <v>25429</v>
      </c>
      <c r="C690" s="148" t="s">
        <v>9</v>
      </c>
      <c r="D690" s="149">
        <v>74.959999999999994</v>
      </c>
      <c r="E690" s="149">
        <v>31.36</v>
      </c>
      <c r="F690" s="149">
        <v>106.32</v>
      </c>
      <c r="G690" s="124">
        <v>9</v>
      </c>
    </row>
    <row r="691" spans="1:7" x14ac:dyDescent="0.2">
      <c r="A691" s="146" t="s">
        <v>25430</v>
      </c>
      <c r="B691" s="147" t="s">
        <v>25431</v>
      </c>
      <c r="C691" s="148" t="s">
        <v>9</v>
      </c>
      <c r="D691" s="149">
        <v>97.11</v>
      </c>
      <c r="E691" s="149">
        <v>41.49</v>
      </c>
      <c r="F691" s="149">
        <v>138.6</v>
      </c>
      <c r="G691" s="124">
        <v>9</v>
      </c>
    </row>
    <row r="692" spans="1:7" x14ac:dyDescent="0.2">
      <c r="A692" s="146" t="s">
        <v>25432</v>
      </c>
      <c r="B692" s="147" t="s">
        <v>25433</v>
      </c>
      <c r="C692" s="148"/>
      <c r="D692" s="149"/>
      <c r="E692" s="149"/>
      <c r="F692" s="149"/>
      <c r="G692" s="124">
        <v>5</v>
      </c>
    </row>
    <row r="693" spans="1:7" ht="30" x14ac:dyDescent="0.2">
      <c r="A693" s="146" t="s">
        <v>25434</v>
      </c>
      <c r="B693" s="147" t="s">
        <v>25435</v>
      </c>
      <c r="C693" s="148" t="s">
        <v>24115</v>
      </c>
      <c r="D693" s="149">
        <v>3004.83</v>
      </c>
      <c r="E693" s="149"/>
      <c r="F693" s="149">
        <v>3004.83</v>
      </c>
      <c r="G693" s="124">
        <v>9</v>
      </c>
    </row>
    <row r="694" spans="1:7" x14ac:dyDescent="0.2">
      <c r="A694" s="146" t="s">
        <v>25436</v>
      </c>
      <c r="B694" s="147" t="s">
        <v>25437</v>
      </c>
      <c r="C694" s="148" t="s">
        <v>9</v>
      </c>
      <c r="D694" s="149">
        <v>64</v>
      </c>
      <c r="E694" s="149">
        <v>13.33</v>
      </c>
      <c r="F694" s="149">
        <v>77.33</v>
      </c>
      <c r="G694" s="124">
        <v>9</v>
      </c>
    </row>
    <row r="695" spans="1:7" x14ac:dyDescent="0.2">
      <c r="A695" s="146" t="s">
        <v>25438</v>
      </c>
      <c r="B695" s="147" t="s">
        <v>25439</v>
      </c>
      <c r="C695" s="148" t="s">
        <v>9</v>
      </c>
      <c r="D695" s="149">
        <v>82.36</v>
      </c>
      <c r="E695" s="149">
        <v>19.25</v>
      </c>
      <c r="F695" s="149">
        <v>101.61</v>
      </c>
      <c r="G695" s="124">
        <v>9</v>
      </c>
    </row>
    <row r="696" spans="1:7" x14ac:dyDescent="0.2">
      <c r="A696" s="146" t="s">
        <v>25440</v>
      </c>
      <c r="B696" s="147" t="s">
        <v>25441</v>
      </c>
      <c r="C696" s="148" t="s">
        <v>9</v>
      </c>
      <c r="D696" s="149">
        <v>105.54</v>
      </c>
      <c r="E696" s="149">
        <v>26.23</v>
      </c>
      <c r="F696" s="149">
        <v>131.77000000000001</v>
      </c>
      <c r="G696" s="124">
        <v>9</v>
      </c>
    </row>
    <row r="697" spans="1:7" x14ac:dyDescent="0.2">
      <c r="A697" s="146" t="s">
        <v>25442</v>
      </c>
      <c r="B697" s="147" t="s">
        <v>25443</v>
      </c>
      <c r="C697" s="148" t="s">
        <v>9</v>
      </c>
      <c r="D697" s="149">
        <v>158.91999999999999</v>
      </c>
      <c r="E697" s="149">
        <v>34.22</v>
      </c>
      <c r="F697" s="149">
        <v>193.14</v>
      </c>
      <c r="G697" s="124">
        <v>9</v>
      </c>
    </row>
    <row r="698" spans="1:7" x14ac:dyDescent="0.2">
      <c r="A698" s="146" t="s">
        <v>25444</v>
      </c>
      <c r="B698" s="147" t="s">
        <v>25445</v>
      </c>
      <c r="C698" s="148"/>
      <c r="D698" s="149"/>
      <c r="E698" s="149"/>
      <c r="F698" s="149"/>
      <c r="G698" s="124">
        <v>5</v>
      </c>
    </row>
    <row r="699" spans="1:7" ht="30" x14ac:dyDescent="0.2">
      <c r="A699" s="146" t="s">
        <v>25446</v>
      </c>
      <c r="B699" s="147" t="s">
        <v>25447</v>
      </c>
      <c r="C699" s="148" t="s">
        <v>24115</v>
      </c>
      <c r="D699" s="149">
        <v>27982.720000000001</v>
      </c>
      <c r="E699" s="149"/>
      <c r="F699" s="149">
        <v>27982.720000000001</v>
      </c>
      <c r="G699" s="124">
        <v>9</v>
      </c>
    </row>
    <row r="700" spans="1:7" x14ac:dyDescent="0.2">
      <c r="A700" s="146" t="s">
        <v>25448</v>
      </c>
      <c r="B700" s="147" t="s">
        <v>25449</v>
      </c>
      <c r="C700" s="148" t="s">
        <v>9</v>
      </c>
      <c r="D700" s="149">
        <v>221.89</v>
      </c>
      <c r="E700" s="149">
        <v>9.6999999999999993</v>
      </c>
      <c r="F700" s="149">
        <v>231.59</v>
      </c>
      <c r="G700" s="124">
        <v>9</v>
      </c>
    </row>
    <row r="701" spans="1:7" x14ac:dyDescent="0.2">
      <c r="A701" s="146" t="s">
        <v>25450</v>
      </c>
      <c r="B701" s="147" t="s">
        <v>25451</v>
      </c>
      <c r="C701" s="148" t="s">
        <v>9</v>
      </c>
      <c r="D701" s="149">
        <v>265.45</v>
      </c>
      <c r="E701" s="149">
        <v>12.16</v>
      </c>
      <c r="F701" s="149">
        <v>277.61</v>
      </c>
      <c r="G701" s="124">
        <v>9</v>
      </c>
    </row>
    <row r="702" spans="1:7" x14ac:dyDescent="0.2">
      <c r="A702" s="146" t="s">
        <v>25452</v>
      </c>
      <c r="B702" s="147" t="s">
        <v>25453</v>
      </c>
      <c r="C702" s="148" t="s">
        <v>9</v>
      </c>
      <c r="D702" s="149">
        <v>293.66000000000003</v>
      </c>
      <c r="E702" s="149">
        <v>18.41</v>
      </c>
      <c r="F702" s="149">
        <v>312.07</v>
      </c>
      <c r="G702" s="124">
        <v>9</v>
      </c>
    </row>
    <row r="703" spans="1:7" x14ac:dyDescent="0.2">
      <c r="A703" s="146" t="s">
        <v>25454</v>
      </c>
      <c r="B703" s="147" t="s">
        <v>25455</v>
      </c>
      <c r="C703" s="148" t="s">
        <v>9</v>
      </c>
      <c r="D703" s="149">
        <v>320.7</v>
      </c>
      <c r="E703" s="149">
        <v>25.76</v>
      </c>
      <c r="F703" s="149">
        <v>346.46</v>
      </c>
      <c r="G703" s="124">
        <v>9</v>
      </c>
    </row>
    <row r="704" spans="1:7" x14ac:dyDescent="0.2">
      <c r="A704" s="146" t="s">
        <v>25456</v>
      </c>
      <c r="B704" s="147" t="s">
        <v>25457</v>
      </c>
      <c r="C704" s="148" t="s">
        <v>9</v>
      </c>
      <c r="D704" s="149">
        <v>408.92</v>
      </c>
      <c r="E704" s="149">
        <v>39.35</v>
      </c>
      <c r="F704" s="149">
        <v>448.27</v>
      </c>
      <c r="G704" s="124">
        <v>9</v>
      </c>
    </row>
    <row r="705" spans="1:7" x14ac:dyDescent="0.2">
      <c r="A705" s="146" t="s">
        <v>25458</v>
      </c>
      <c r="B705" s="147" t="s">
        <v>25459</v>
      </c>
      <c r="C705" s="148" t="s">
        <v>9</v>
      </c>
      <c r="D705" s="149">
        <v>461.92</v>
      </c>
      <c r="E705" s="149">
        <v>46.16</v>
      </c>
      <c r="F705" s="149">
        <v>508.08</v>
      </c>
      <c r="G705" s="124">
        <v>9</v>
      </c>
    </row>
    <row r="706" spans="1:7" x14ac:dyDescent="0.2">
      <c r="A706" s="146" t="s">
        <v>25460</v>
      </c>
      <c r="B706" s="147" t="s">
        <v>25461</v>
      </c>
      <c r="C706" s="148" t="s">
        <v>9</v>
      </c>
      <c r="D706" s="149">
        <v>561.02</v>
      </c>
      <c r="E706" s="149">
        <v>54.59</v>
      </c>
      <c r="F706" s="149">
        <v>615.61</v>
      </c>
      <c r="G706" s="124">
        <v>9</v>
      </c>
    </row>
    <row r="707" spans="1:7" x14ac:dyDescent="0.2">
      <c r="A707" s="146" t="s">
        <v>25462</v>
      </c>
      <c r="B707" s="147" t="s">
        <v>25463</v>
      </c>
      <c r="C707" s="148" t="s">
        <v>9</v>
      </c>
      <c r="D707" s="149">
        <v>665.45</v>
      </c>
      <c r="E707" s="149">
        <v>46.16</v>
      </c>
      <c r="F707" s="149">
        <v>711.61</v>
      </c>
      <c r="G707" s="124">
        <v>9</v>
      </c>
    </row>
    <row r="708" spans="1:7" x14ac:dyDescent="0.2">
      <c r="A708" s="146" t="s">
        <v>25464</v>
      </c>
      <c r="B708" s="147" t="s">
        <v>25465</v>
      </c>
      <c r="C708" s="148" t="s">
        <v>9</v>
      </c>
      <c r="D708" s="149">
        <v>360.43</v>
      </c>
      <c r="E708" s="149"/>
      <c r="F708" s="149">
        <v>360.43</v>
      </c>
      <c r="G708" s="124">
        <v>9</v>
      </c>
    </row>
    <row r="709" spans="1:7" x14ac:dyDescent="0.2">
      <c r="A709" s="146" t="s">
        <v>25466</v>
      </c>
      <c r="B709" s="147" t="s">
        <v>25467</v>
      </c>
      <c r="C709" s="148" t="s">
        <v>9</v>
      </c>
      <c r="D709" s="149">
        <v>506.61</v>
      </c>
      <c r="E709" s="149"/>
      <c r="F709" s="149">
        <v>506.61</v>
      </c>
      <c r="G709" s="124">
        <v>9</v>
      </c>
    </row>
    <row r="710" spans="1:7" ht="30" x14ac:dyDescent="0.2">
      <c r="A710" s="146" t="s">
        <v>25468</v>
      </c>
      <c r="B710" s="147" t="s">
        <v>25469</v>
      </c>
      <c r="C710" s="148" t="s">
        <v>24115</v>
      </c>
      <c r="D710" s="149">
        <v>27982.720000000001</v>
      </c>
      <c r="E710" s="149"/>
      <c r="F710" s="149">
        <v>27982.720000000001</v>
      </c>
      <c r="G710" s="124">
        <v>9</v>
      </c>
    </row>
    <row r="711" spans="1:7" x14ac:dyDescent="0.2">
      <c r="A711" s="146" t="s">
        <v>25470</v>
      </c>
      <c r="B711" s="147" t="s">
        <v>25471</v>
      </c>
      <c r="C711" s="148" t="s">
        <v>9</v>
      </c>
      <c r="D711" s="149">
        <v>1045.03</v>
      </c>
      <c r="E711" s="149"/>
      <c r="F711" s="149">
        <v>1045.03</v>
      </c>
      <c r="G711" s="124">
        <v>9</v>
      </c>
    </row>
    <row r="712" spans="1:7" x14ac:dyDescent="0.2">
      <c r="A712" s="146" t="s">
        <v>25472</v>
      </c>
      <c r="B712" s="147" t="s">
        <v>25473</v>
      </c>
      <c r="C712" s="148" t="s">
        <v>9</v>
      </c>
      <c r="D712" s="149">
        <v>1267.3800000000001</v>
      </c>
      <c r="E712" s="149"/>
      <c r="F712" s="149">
        <v>1267.3800000000001</v>
      </c>
      <c r="G712" s="124">
        <v>9</v>
      </c>
    </row>
    <row r="713" spans="1:7" x14ac:dyDescent="0.2">
      <c r="A713" s="146" t="s">
        <v>25474</v>
      </c>
      <c r="B713" s="147" t="s">
        <v>25475</v>
      </c>
      <c r="C713" s="148" t="s">
        <v>9</v>
      </c>
      <c r="D713" s="149">
        <v>1443.21</v>
      </c>
      <c r="E713" s="149"/>
      <c r="F713" s="149">
        <v>1443.21</v>
      </c>
      <c r="G713" s="124">
        <v>9</v>
      </c>
    </row>
    <row r="714" spans="1:7" ht="30" x14ac:dyDescent="0.2">
      <c r="A714" s="146" t="s">
        <v>25476</v>
      </c>
      <c r="B714" s="147" t="s">
        <v>25477</v>
      </c>
      <c r="C714" s="148" t="s">
        <v>9</v>
      </c>
      <c r="D714" s="149">
        <v>644.30999999999995</v>
      </c>
      <c r="E714" s="149"/>
      <c r="F714" s="149">
        <v>644.30999999999995</v>
      </c>
      <c r="G714" s="124">
        <v>9</v>
      </c>
    </row>
    <row r="715" spans="1:7" ht="30" x14ac:dyDescent="0.2">
      <c r="A715" s="146" t="s">
        <v>25478</v>
      </c>
      <c r="B715" s="147" t="s">
        <v>25479</v>
      </c>
      <c r="C715" s="148" t="s">
        <v>9</v>
      </c>
      <c r="D715" s="149">
        <v>777.03</v>
      </c>
      <c r="E715" s="149"/>
      <c r="F715" s="149">
        <v>777.03</v>
      </c>
      <c r="G715" s="124">
        <v>9</v>
      </c>
    </row>
    <row r="716" spans="1:7" ht="30" x14ac:dyDescent="0.2">
      <c r="A716" s="146" t="s">
        <v>25480</v>
      </c>
      <c r="B716" s="147" t="s">
        <v>25481</v>
      </c>
      <c r="C716" s="148" t="s">
        <v>15</v>
      </c>
      <c r="D716" s="149">
        <v>678.13</v>
      </c>
      <c r="E716" s="149"/>
      <c r="F716" s="149">
        <v>678.13</v>
      </c>
      <c r="G716" s="124">
        <v>9</v>
      </c>
    </row>
    <row r="717" spans="1:7" x14ac:dyDescent="0.2">
      <c r="A717" s="146" t="s">
        <v>25482</v>
      </c>
      <c r="B717" s="147" t="s">
        <v>25483</v>
      </c>
      <c r="C717" s="148"/>
      <c r="D717" s="149"/>
      <c r="E717" s="149"/>
      <c r="F717" s="149"/>
      <c r="G717" s="124">
        <v>5</v>
      </c>
    </row>
    <row r="718" spans="1:7" ht="30" x14ac:dyDescent="0.2">
      <c r="A718" s="146" t="s">
        <v>25484</v>
      </c>
      <c r="B718" s="147" t="s">
        <v>25485</v>
      </c>
      <c r="C718" s="148" t="s">
        <v>24115</v>
      </c>
      <c r="D718" s="149">
        <v>2053.77</v>
      </c>
      <c r="E718" s="149"/>
      <c r="F718" s="149">
        <v>2053.77</v>
      </c>
      <c r="G718" s="124">
        <v>9</v>
      </c>
    </row>
    <row r="719" spans="1:7" x14ac:dyDescent="0.2">
      <c r="A719" s="146" t="s">
        <v>25486</v>
      </c>
      <c r="B719" s="147" t="s">
        <v>25487</v>
      </c>
      <c r="C719" s="148" t="s">
        <v>9</v>
      </c>
      <c r="D719" s="149">
        <v>38.51</v>
      </c>
      <c r="E719" s="149"/>
      <c r="F719" s="149">
        <v>38.51</v>
      </c>
      <c r="G719" s="124">
        <v>9</v>
      </c>
    </row>
    <row r="720" spans="1:7" x14ac:dyDescent="0.2">
      <c r="A720" s="146" t="s">
        <v>25488</v>
      </c>
      <c r="B720" s="147" t="s">
        <v>25489</v>
      </c>
      <c r="C720" s="148" t="s">
        <v>9</v>
      </c>
      <c r="D720" s="149">
        <v>45.56</v>
      </c>
      <c r="E720" s="149"/>
      <c r="F720" s="149">
        <v>45.56</v>
      </c>
      <c r="G720" s="124">
        <v>9</v>
      </c>
    </row>
    <row r="721" spans="1:7" x14ac:dyDescent="0.2">
      <c r="A721" s="146" t="s">
        <v>25490</v>
      </c>
      <c r="B721" s="147" t="s">
        <v>25491</v>
      </c>
      <c r="C721" s="148" t="s">
        <v>9</v>
      </c>
      <c r="D721" s="149">
        <v>65.05</v>
      </c>
      <c r="E721" s="149"/>
      <c r="F721" s="149">
        <v>65.05</v>
      </c>
      <c r="G721" s="124">
        <v>9</v>
      </c>
    </row>
    <row r="722" spans="1:7" ht="30" x14ac:dyDescent="0.2">
      <c r="A722" s="146" t="s">
        <v>25492</v>
      </c>
      <c r="B722" s="147" t="s">
        <v>25493</v>
      </c>
      <c r="C722" s="148" t="s">
        <v>15</v>
      </c>
      <c r="D722" s="149"/>
      <c r="E722" s="149">
        <v>526.70000000000005</v>
      </c>
      <c r="F722" s="149">
        <v>526.70000000000005</v>
      </c>
      <c r="G722" s="124">
        <v>9</v>
      </c>
    </row>
    <row r="723" spans="1:7" x14ac:dyDescent="0.2">
      <c r="A723" s="146" t="s">
        <v>25494</v>
      </c>
      <c r="B723" s="147" t="s">
        <v>25495</v>
      </c>
      <c r="C723" s="148"/>
      <c r="D723" s="149"/>
      <c r="E723" s="149"/>
      <c r="F723" s="149"/>
      <c r="G723" s="124">
        <v>5</v>
      </c>
    </row>
    <row r="724" spans="1:7" ht="30" x14ac:dyDescent="0.2">
      <c r="A724" s="146" t="s">
        <v>25496</v>
      </c>
      <c r="B724" s="147" t="s">
        <v>25497</v>
      </c>
      <c r="C724" s="148" t="s">
        <v>24115</v>
      </c>
      <c r="D724" s="149">
        <v>37881.040000000001</v>
      </c>
      <c r="E724" s="149"/>
      <c r="F724" s="149">
        <v>37881.040000000001</v>
      </c>
      <c r="G724" s="124">
        <v>9</v>
      </c>
    </row>
    <row r="725" spans="1:7" x14ac:dyDescent="0.2">
      <c r="A725" s="146" t="s">
        <v>25498</v>
      </c>
      <c r="B725" s="147" t="s">
        <v>25499</v>
      </c>
      <c r="C725" s="148" t="s">
        <v>9</v>
      </c>
      <c r="D725" s="149">
        <v>42.68</v>
      </c>
      <c r="E725" s="149">
        <v>5.72</v>
      </c>
      <c r="F725" s="149">
        <v>48.4</v>
      </c>
      <c r="G725" s="124">
        <v>9</v>
      </c>
    </row>
    <row r="726" spans="1:7" x14ac:dyDescent="0.2">
      <c r="A726" s="146" t="s">
        <v>25500</v>
      </c>
      <c r="B726" s="147" t="s">
        <v>25501</v>
      </c>
      <c r="C726" s="148" t="s">
        <v>9</v>
      </c>
      <c r="D726" s="149">
        <v>52.41</v>
      </c>
      <c r="E726" s="149">
        <v>5.72</v>
      </c>
      <c r="F726" s="149">
        <v>58.13</v>
      </c>
      <c r="G726" s="124">
        <v>9</v>
      </c>
    </row>
    <row r="727" spans="1:7" x14ac:dyDescent="0.2">
      <c r="A727" s="146" t="s">
        <v>25502</v>
      </c>
      <c r="B727" s="147" t="s">
        <v>25503</v>
      </c>
      <c r="C727" s="148" t="s">
        <v>9</v>
      </c>
      <c r="D727" s="149">
        <v>65.41</v>
      </c>
      <c r="E727" s="149">
        <v>5.72</v>
      </c>
      <c r="F727" s="149">
        <v>71.13</v>
      </c>
      <c r="G727" s="124">
        <v>9</v>
      </c>
    </row>
    <row r="728" spans="1:7" x14ac:dyDescent="0.2">
      <c r="A728" s="146" t="s">
        <v>25504</v>
      </c>
      <c r="B728" s="147" t="s">
        <v>25505</v>
      </c>
      <c r="C728" s="148" t="s">
        <v>9</v>
      </c>
      <c r="D728" s="149">
        <v>76.33</v>
      </c>
      <c r="E728" s="149">
        <v>5.72</v>
      </c>
      <c r="F728" s="149">
        <v>82.05</v>
      </c>
      <c r="G728" s="124">
        <v>9</v>
      </c>
    </row>
    <row r="729" spans="1:7" x14ac:dyDescent="0.2">
      <c r="A729" s="146" t="s">
        <v>25506</v>
      </c>
      <c r="B729" s="147" t="s">
        <v>25507</v>
      </c>
      <c r="C729" s="148" t="s">
        <v>9</v>
      </c>
      <c r="D729" s="149">
        <v>90.1</v>
      </c>
      <c r="E729" s="149">
        <v>5.72</v>
      </c>
      <c r="F729" s="149">
        <v>95.82</v>
      </c>
      <c r="G729" s="124">
        <v>9</v>
      </c>
    </row>
    <row r="730" spans="1:7" x14ac:dyDescent="0.2">
      <c r="A730" s="146" t="s">
        <v>25508</v>
      </c>
      <c r="B730" s="147" t="s">
        <v>25509</v>
      </c>
      <c r="C730" s="148" t="s">
        <v>9</v>
      </c>
      <c r="D730" s="149">
        <v>112.62</v>
      </c>
      <c r="E730" s="149">
        <v>5.72</v>
      </c>
      <c r="F730" s="149">
        <v>118.34</v>
      </c>
      <c r="G730" s="124">
        <v>9</v>
      </c>
    </row>
    <row r="731" spans="1:7" x14ac:dyDescent="0.2">
      <c r="A731" s="146" t="s">
        <v>25510</v>
      </c>
      <c r="B731" s="147" t="s">
        <v>25511</v>
      </c>
      <c r="C731" s="148" t="s">
        <v>9</v>
      </c>
      <c r="D731" s="149">
        <v>139.44999999999999</v>
      </c>
      <c r="E731" s="149">
        <v>5.72</v>
      </c>
      <c r="F731" s="149">
        <v>145.16999999999999</v>
      </c>
      <c r="G731" s="124">
        <v>9</v>
      </c>
    </row>
    <row r="732" spans="1:7" x14ac:dyDescent="0.2">
      <c r="A732" s="146" t="s">
        <v>25512</v>
      </c>
      <c r="B732" s="147" t="s">
        <v>25513</v>
      </c>
      <c r="C732" s="148" t="s">
        <v>9</v>
      </c>
      <c r="D732" s="149">
        <v>172.95</v>
      </c>
      <c r="E732" s="149">
        <v>5.72</v>
      </c>
      <c r="F732" s="149">
        <v>178.67</v>
      </c>
      <c r="G732" s="124">
        <v>9</v>
      </c>
    </row>
    <row r="733" spans="1:7" x14ac:dyDescent="0.2">
      <c r="A733" s="146" t="s">
        <v>25514</v>
      </c>
      <c r="B733" s="147" t="s">
        <v>25515</v>
      </c>
      <c r="C733" s="148"/>
      <c r="D733" s="149"/>
      <c r="E733" s="149"/>
      <c r="F733" s="149"/>
      <c r="G733" s="124">
        <v>5</v>
      </c>
    </row>
    <row r="734" spans="1:7" ht="30" x14ac:dyDescent="0.2">
      <c r="A734" s="146" t="s">
        <v>25516</v>
      </c>
      <c r="B734" s="147" t="s">
        <v>25517</v>
      </c>
      <c r="C734" s="148" t="s">
        <v>24115</v>
      </c>
      <c r="D734" s="149">
        <v>24533.08</v>
      </c>
      <c r="E734" s="149"/>
      <c r="F734" s="149">
        <v>24533.08</v>
      </c>
      <c r="G734" s="124">
        <v>9</v>
      </c>
    </row>
    <row r="735" spans="1:7" ht="30" x14ac:dyDescent="0.2">
      <c r="A735" s="146" t="s">
        <v>25518</v>
      </c>
      <c r="B735" s="147" t="s">
        <v>25519</v>
      </c>
      <c r="C735" s="148" t="s">
        <v>9</v>
      </c>
      <c r="D735" s="149">
        <v>310.86</v>
      </c>
      <c r="E735" s="149">
        <v>25.76</v>
      </c>
      <c r="F735" s="149">
        <v>336.62</v>
      </c>
      <c r="G735" s="124">
        <v>9</v>
      </c>
    </row>
    <row r="736" spans="1:7" ht="30" x14ac:dyDescent="0.2">
      <c r="A736" s="146" t="s">
        <v>25520</v>
      </c>
      <c r="B736" s="147" t="s">
        <v>25521</v>
      </c>
      <c r="C736" s="148" t="s">
        <v>9</v>
      </c>
      <c r="D736" s="149">
        <v>401.65</v>
      </c>
      <c r="E736" s="149">
        <v>39.35</v>
      </c>
      <c r="F736" s="149">
        <v>441</v>
      </c>
      <c r="G736" s="124">
        <v>9</v>
      </c>
    </row>
    <row r="737" spans="1:7" ht="30" x14ac:dyDescent="0.2">
      <c r="A737" s="146" t="s">
        <v>25522</v>
      </c>
      <c r="B737" s="147" t="s">
        <v>25523</v>
      </c>
      <c r="C737" s="148" t="s">
        <v>9</v>
      </c>
      <c r="D737" s="149">
        <v>475.92</v>
      </c>
      <c r="E737" s="149">
        <v>46.16</v>
      </c>
      <c r="F737" s="149">
        <v>522.08000000000004</v>
      </c>
      <c r="G737" s="124">
        <v>9</v>
      </c>
    </row>
    <row r="738" spans="1:7" x14ac:dyDescent="0.2">
      <c r="A738" s="146" t="s">
        <v>25524</v>
      </c>
      <c r="B738" s="147" t="s">
        <v>25525</v>
      </c>
      <c r="C738" s="148"/>
      <c r="D738" s="149"/>
      <c r="E738" s="149"/>
      <c r="F738" s="149"/>
      <c r="G738" s="124">
        <v>2</v>
      </c>
    </row>
    <row r="739" spans="1:7" x14ac:dyDescent="0.2">
      <c r="A739" s="146" t="s">
        <v>25526</v>
      </c>
      <c r="B739" s="147" t="s">
        <v>25527</v>
      </c>
      <c r="C739" s="148"/>
      <c r="D739" s="149"/>
      <c r="E739" s="149"/>
      <c r="F739" s="149"/>
      <c r="G739" s="124">
        <v>5</v>
      </c>
    </row>
    <row r="740" spans="1:7" ht="30" x14ac:dyDescent="0.2">
      <c r="A740" s="146" t="s">
        <v>25528</v>
      </c>
      <c r="B740" s="147" t="s">
        <v>25529</v>
      </c>
      <c r="C740" s="148" t="s">
        <v>19</v>
      </c>
      <c r="D740" s="149">
        <v>129.44</v>
      </c>
      <c r="E740" s="149">
        <v>34.58</v>
      </c>
      <c r="F740" s="149">
        <v>164.02</v>
      </c>
      <c r="G740" s="124">
        <v>9</v>
      </c>
    </row>
    <row r="741" spans="1:7" ht="30" x14ac:dyDescent="0.2">
      <c r="A741" s="146" t="s">
        <v>25530</v>
      </c>
      <c r="B741" s="147" t="s">
        <v>25531</v>
      </c>
      <c r="C741" s="148" t="s">
        <v>19</v>
      </c>
      <c r="D741" s="149">
        <v>127.44</v>
      </c>
      <c r="E741" s="149">
        <v>38.03</v>
      </c>
      <c r="F741" s="149">
        <v>165.47</v>
      </c>
      <c r="G741" s="124">
        <v>9</v>
      </c>
    </row>
    <row r="742" spans="1:7" ht="30" x14ac:dyDescent="0.2">
      <c r="A742" s="146" t="s">
        <v>25532</v>
      </c>
      <c r="B742" s="147" t="s">
        <v>25533</v>
      </c>
      <c r="C742" s="148" t="s">
        <v>19</v>
      </c>
      <c r="D742" s="149">
        <v>159.28</v>
      </c>
      <c r="E742" s="149">
        <v>41.48</v>
      </c>
      <c r="F742" s="149">
        <v>200.76</v>
      </c>
      <c r="G742" s="124">
        <v>9</v>
      </c>
    </row>
    <row r="743" spans="1:7" ht="30" x14ac:dyDescent="0.2">
      <c r="A743" s="146" t="s">
        <v>25534</v>
      </c>
      <c r="B743" s="147" t="s">
        <v>25535</v>
      </c>
      <c r="C743" s="148" t="s">
        <v>19</v>
      </c>
      <c r="D743" s="149">
        <v>165.52</v>
      </c>
      <c r="E743" s="149">
        <v>44.93</v>
      </c>
      <c r="F743" s="149">
        <v>210.45</v>
      </c>
      <c r="G743" s="124">
        <v>9</v>
      </c>
    </row>
    <row r="744" spans="1:7" ht="30" x14ac:dyDescent="0.2">
      <c r="A744" s="146" t="s">
        <v>25536</v>
      </c>
      <c r="B744" s="147" t="s">
        <v>25537</v>
      </c>
      <c r="C744" s="148" t="s">
        <v>19</v>
      </c>
      <c r="D744" s="149">
        <v>216.26</v>
      </c>
      <c r="E744" s="149">
        <v>49.32</v>
      </c>
      <c r="F744" s="149">
        <v>265.58</v>
      </c>
      <c r="G744" s="124">
        <v>9</v>
      </c>
    </row>
    <row r="745" spans="1:7" ht="30" x14ac:dyDescent="0.2">
      <c r="A745" s="146" t="s">
        <v>25538</v>
      </c>
      <c r="B745" s="147" t="s">
        <v>25539</v>
      </c>
      <c r="C745" s="148" t="s">
        <v>19</v>
      </c>
      <c r="D745" s="149">
        <v>141.43</v>
      </c>
      <c r="E745" s="149">
        <v>38.03</v>
      </c>
      <c r="F745" s="149">
        <v>179.46</v>
      </c>
      <c r="G745" s="124">
        <v>9</v>
      </c>
    </row>
    <row r="746" spans="1:7" ht="30" x14ac:dyDescent="0.2">
      <c r="A746" s="146" t="s">
        <v>25540</v>
      </c>
      <c r="B746" s="147" t="s">
        <v>25541</v>
      </c>
      <c r="C746" s="148" t="s">
        <v>19</v>
      </c>
      <c r="D746" s="149">
        <v>163.44</v>
      </c>
      <c r="E746" s="149">
        <v>38.03</v>
      </c>
      <c r="F746" s="149">
        <v>201.47</v>
      </c>
      <c r="G746" s="124">
        <v>9</v>
      </c>
    </row>
    <row r="747" spans="1:7" ht="30" x14ac:dyDescent="0.2">
      <c r="A747" s="146" t="s">
        <v>25542</v>
      </c>
      <c r="B747" s="147" t="s">
        <v>25543</v>
      </c>
      <c r="C747" s="148" t="s">
        <v>19</v>
      </c>
      <c r="D747" s="149">
        <v>201.68</v>
      </c>
      <c r="E747" s="149">
        <v>41.48</v>
      </c>
      <c r="F747" s="149">
        <v>243.16</v>
      </c>
      <c r="G747" s="124">
        <v>9</v>
      </c>
    </row>
    <row r="748" spans="1:7" ht="30" x14ac:dyDescent="0.2">
      <c r="A748" s="146" t="s">
        <v>25544</v>
      </c>
      <c r="B748" s="147" t="s">
        <v>25545</v>
      </c>
      <c r="C748" s="148" t="s">
        <v>19</v>
      </c>
      <c r="D748" s="149">
        <v>220.21</v>
      </c>
      <c r="E748" s="149">
        <v>44.93</v>
      </c>
      <c r="F748" s="149">
        <v>265.14</v>
      </c>
      <c r="G748" s="124">
        <v>9</v>
      </c>
    </row>
    <row r="749" spans="1:7" ht="30" x14ac:dyDescent="0.2">
      <c r="A749" s="146" t="s">
        <v>25546</v>
      </c>
      <c r="B749" s="147" t="s">
        <v>25547</v>
      </c>
      <c r="C749" s="148" t="s">
        <v>19</v>
      </c>
      <c r="D749" s="149">
        <v>253.86</v>
      </c>
      <c r="E749" s="149">
        <v>49.32</v>
      </c>
      <c r="F749" s="149">
        <v>303.18</v>
      </c>
      <c r="G749" s="124">
        <v>9</v>
      </c>
    </row>
    <row r="750" spans="1:7" x14ac:dyDescent="0.2">
      <c r="A750" s="146" t="s">
        <v>25548</v>
      </c>
      <c r="B750" s="147" t="s">
        <v>25549</v>
      </c>
      <c r="C750" s="148"/>
      <c r="D750" s="149"/>
      <c r="E750" s="149"/>
      <c r="F750" s="149"/>
      <c r="G750" s="124">
        <v>5</v>
      </c>
    </row>
    <row r="751" spans="1:7" ht="30" x14ac:dyDescent="0.2">
      <c r="A751" s="146" t="s">
        <v>25550</v>
      </c>
      <c r="B751" s="147" t="s">
        <v>25551</v>
      </c>
      <c r="C751" s="148" t="s">
        <v>19</v>
      </c>
      <c r="D751" s="149">
        <v>168.49</v>
      </c>
      <c r="E751" s="149">
        <v>38.03</v>
      </c>
      <c r="F751" s="149">
        <v>206.52</v>
      </c>
      <c r="G751" s="124">
        <v>9</v>
      </c>
    </row>
    <row r="752" spans="1:7" ht="30" x14ac:dyDescent="0.2">
      <c r="A752" s="146" t="s">
        <v>25552</v>
      </c>
      <c r="B752" s="147" t="s">
        <v>25553</v>
      </c>
      <c r="C752" s="148" t="s">
        <v>19</v>
      </c>
      <c r="D752" s="149">
        <v>183.23</v>
      </c>
      <c r="E752" s="149">
        <v>41.48</v>
      </c>
      <c r="F752" s="149">
        <v>224.71</v>
      </c>
      <c r="G752" s="124">
        <v>9</v>
      </c>
    </row>
    <row r="753" spans="1:7" ht="30" x14ac:dyDescent="0.2">
      <c r="A753" s="146" t="s">
        <v>25554</v>
      </c>
      <c r="B753" s="147" t="s">
        <v>25555</v>
      </c>
      <c r="C753" s="148" t="s">
        <v>19</v>
      </c>
      <c r="D753" s="149">
        <v>196.15</v>
      </c>
      <c r="E753" s="149">
        <v>44.93</v>
      </c>
      <c r="F753" s="149">
        <v>241.08</v>
      </c>
      <c r="G753" s="124">
        <v>9</v>
      </c>
    </row>
    <row r="754" spans="1:7" ht="30" x14ac:dyDescent="0.2">
      <c r="A754" s="146" t="s">
        <v>25556</v>
      </c>
      <c r="B754" s="147" t="s">
        <v>25557</v>
      </c>
      <c r="C754" s="148" t="s">
        <v>19</v>
      </c>
      <c r="D754" s="149">
        <v>209.06</v>
      </c>
      <c r="E754" s="149">
        <v>49.32</v>
      </c>
      <c r="F754" s="149">
        <v>258.38</v>
      </c>
      <c r="G754" s="124">
        <v>9</v>
      </c>
    </row>
    <row r="755" spans="1:7" x14ac:dyDescent="0.2">
      <c r="A755" s="146" t="s">
        <v>25558</v>
      </c>
      <c r="B755" s="147" t="s">
        <v>25559</v>
      </c>
      <c r="C755" s="148"/>
      <c r="D755" s="149"/>
      <c r="E755" s="149"/>
      <c r="F755" s="149"/>
      <c r="G755" s="124">
        <v>5</v>
      </c>
    </row>
    <row r="756" spans="1:7" x14ac:dyDescent="0.2">
      <c r="A756" s="146" t="s">
        <v>25560</v>
      </c>
      <c r="B756" s="147" t="s">
        <v>25561</v>
      </c>
      <c r="C756" s="148" t="s">
        <v>19</v>
      </c>
      <c r="D756" s="149">
        <v>161.16</v>
      </c>
      <c r="E756" s="149">
        <v>11.59</v>
      </c>
      <c r="F756" s="149">
        <v>172.75</v>
      </c>
      <c r="G756" s="124">
        <v>9</v>
      </c>
    </row>
    <row r="757" spans="1:7" x14ac:dyDescent="0.2">
      <c r="A757" s="146" t="s">
        <v>25562</v>
      </c>
      <c r="B757" s="147" t="s">
        <v>25563</v>
      </c>
      <c r="C757" s="148" t="s">
        <v>19</v>
      </c>
      <c r="D757" s="149">
        <v>179.57</v>
      </c>
      <c r="E757" s="149">
        <v>12.19</v>
      </c>
      <c r="F757" s="149">
        <v>191.76</v>
      </c>
      <c r="G757" s="124">
        <v>9</v>
      </c>
    </row>
    <row r="758" spans="1:7" x14ac:dyDescent="0.2">
      <c r="A758" s="146" t="s">
        <v>25564</v>
      </c>
      <c r="B758" s="147" t="s">
        <v>25565</v>
      </c>
      <c r="C758" s="148" t="s">
        <v>19</v>
      </c>
      <c r="D758" s="149">
        <v>197.06</v>
      </c>
      <c r="E758" s="149">
        <v>12.78</v>
      </c>
      <c r="F758" s="149">
        <v>209.84</v>
      </c>
      <c r="G758" s="124">
        <v>9</v>
      </c>
    </row>
    <row r="759" spans="1:7" x14ac:dyDescent="0.2">
      <c r="A759" s="146" t="s">
        <v>25566</v>
      </c>
      <c r="B759" s="147" t="s">
        <v>25567</v>
      </c>
      <c r="C759" s="148" t="s">
        <v>19</v>
      </c>
      <c r="D759" s="149">
        <v>267.3</v>
      </c>
      <c r="E759" s="149">
        <v>13.02</v>
      </c>
      <c r="F759" s="149">
        <v>280.32</v>
      </c>
      <c r="G759" s="124">
        <v>9</v>
      </c>
    </row>
    <row r="760" spans="1:7" x14ac:dyDescent="0.2">
      <c r="A760" s="146" t="s">
        <v>25568</v>
      </c>
      <c r="B760" s="147" t="s">
        <v>25569</v>
      </c>
      <c r="C760" s="148" t="s">
        <v>19</v>
      </c>
      <c r="D760" s="149">
        <v>156.53</v>
      </c>
      <c r="E760" s="149">
        <v>11.59</v>
      </c>
      <c r="F760" s="149">
        <v>168.12</v>
      </c>
      <c r="G760" s="124">
        <v>9</v>
      </c>
    </row>
    <row r="761" spans="1:7" x14ac:dyDescent="0.2">
      <c r="A761" s="146" t="s">
        <v>25570</v>
      </c>
      <c r="B761" s="147" t="s">
        <v>25571</v>
      </c>
      <c r="C761" s="148" t="s">
        <v>19</v>
      </c>
      <c r="D761" s="149">
        <v>171.32</v>
      </c>
      <c r="E761" s="149">
        <v>12.18</v>
      </c>
      <c r="F761" s="149">
        <v>183.5</v>
      </c>
      <c r="G761" s="124">
        <v>9</v>
      </c>
    </row>
    <row r="762" spans="1:7" x14ac:dyDescent="0.2">
      <c r="A762" s="146" t="s">
        <v>25572</v>
      </c>
      <c r="B762" s="147" t="s">
        <v>25573</v>
      </c>
      <c r="C762" s="148"/>
      <c r="D762" s="149"/>
      <c r="E762" s="149"/>
      <c r="F762" s="149"/>
      <c r="G762" s="124">
        <v>2</v>
      </c>
    </row>
    <row r="763" spans="1:7" x14ac:dyDescent="0.2">
      <c r="A763" s="146" t="s">
        <v>25574</v>
      </c>
      <c r="B763" s="147" t="s">
        <v>25575</v>
      </c>
      <c r="C763" s="148"/>
      <c r="D763" s="149"/>
      <c r="E763" s="149"/>
      <c r="F763" s="149"/>
      <c r="G763" s="124">
        <v>5</v>
      </c>
    </row>
    <row r="764" spans="1:7" x14ac:dyDescent="0.2">
      <c r="A764" s="146" t="s">
        <v>25576</v>
      </c>
      <c r="B764" s="147" t="s">
        <v>25577</v>
      </c>
      <c r="C764" s="148" t="s">
        <v>15</v>
      </c>
      <c r="D764" s="149">
        <v>587.58000000000004</v>
      </c>
      <c r="E764" s="149">
        <v>393.72</v>
      </c>
      <c r="F764" s="149">
        <v>981.3</v>
      </c>
      <c r="G764" s="124">
        <v>9</v>
      </c>
    </row>
    <row r="765" spans="1:7" ht="30" x14ac:dyDescent="0.2">
      <c r="A765" s="146" t="s">
        <v>25578</v>
      </c>
      <c r="B765" s="147" t="s">
        <v>25579</v>
      </c>
      <c r="C765" s="148" t="s">
        <v>19</v>
      </c>
      <c r="D765" s="149">
        <v>71.459999999999994</v>
      </c>
      <c r="E765" s="149">
        <v>37.79</v>
      </c>
      <c r="F765" s="149">
        <v>109.25</v>
      </c>
      <c r="G765" s="124">
        <v>9</v>
      </c>
    </row>
    <row r="766" spans="1:7" ht="30" x14ac:dyDescent="0.2">
      <c r="A766" s="146" t="s">
        <v>25580</v>
      </c>
      <c r="B766" s="147" t="s">
        <v>25581</v>
      </c>
      <c r="C766" s="148" t="s">
        <v>19</v>
      </c>
      <c r="D766" s="149">
        <v>93.84</v>
      </c>
      <c r="E766" s="149">
        <v>38.64</v>
      </c>
      <c r="F766" s="149">
        <v>132.47999999999999</v>
      </c>
      <c r="G766" s="124">
        <v>9</v>
      </c>
    </row>
    <row r="767" spans="1:7" x14ac:dyDescent="0.2">
      <c r="A767" s="146" t="s">
        <v>25582</v>
      </c>
      <c r="B767" s="147" t="s">
        <v>25583</v>
      </c>
      <c r="C767" s="148"/>
      <c r="D767" s="149"/>
      <c r="E767" s="149"/>
      <c r="F767" s="149"/>
      <c r="G767" s="124">
        <v>5</v>
      </c>
    </row>
    <row r="768" spans="1:7" x14ac:dyDescent="0.2">
      <c r="A768" s="146" t="s">
        <v>25584</v>
      </c>
      <c r="B768" s="147" t="s">
        <v>25585</v>
      </c>
      <c r="C768" s="148" t="s">
        <v>19</v>
      </c>
      <c r="D768" s="149">
        <v>36.18</v>
      </c>
      <c r="E768" s="149">
        <v>48.62</v>
      </c>
      <c r="F768" s="149">
        <v>84.8</v>
      </c>
      <c r="G768" s="124">
        <v>9</v>
      </c>
    </row>
    <row r="769" spans="1:7" x14ac:dyDescent="0.2">
      <c r="A769" s="146" t="s">
        <v>25586</v>
      </c>
      <c r="B769" s="147" t="s">
        <v>25587</v>
      </c>
      <c r="C769" s="148" t="s">
        <v>19</v>
      </c>
      <c r="D769" s="149">
        <v>49.95</v>
      </c>
      <c r="E769" s="149">
        <v>76.95</v>
      </c>
      <c r="F769" s="149">
        <v>126.9</v>
      </c>
      <c r="G769" s="124">
        <v>9</v>
      </c>
    </row>
    <row r="770" spans="1:7" x14ac:dyDescent="0.2">
      <c r="A770" s="146" t="s">
        <v>25588</v>
      </c>
      <c r="B770" s="147" t="s">
        <v>25589</v>
      </c>
      <c r="C770" s="148" t="s">
        <v>19</v>
      </c>
      <c r="D770" s="149">
        <v>110.16</v>
      </c>
      <c r="E770" s="149">
        <v>124.86</v>
      </c>
      <c r="F770" s="149">
        <v>235.02</v>
      </c>
      <c r="G770" s="124">
        <v>9</v>
      </c>
    </row>
    <row r="771" spans="1:7" x14ac:dyDescent="0.2">
      <c r="A771" s="146" t="s">
        <v>25590</v>
      </c>
      <c r="B771" s="147" t="s">
        <v>25591</v>
      </c>
      <c r="C771" s="148" t="s">
        <v>19</v>
      </c>
      <c r="D771" s="149">
        <v>159.22999999999999</v>
      </c>
      <c r="E771" s="149">
        <v>153.97</v>
      </c>
      <c r="F771" s="149">
        <v>313.2</v>
      </c>
      <c r="G771" s="124">
        <v>9</v>
      </c>
    </row>
    <row r="772" spans="1:7" x14ac:dyDescent="0.2">
      <c r="A772" s="146" t="s">
        <v>25592</v>
      </c>
      <c r="B772" s="147" t="s">
        <v>25593</v>
      </c>
      <c r="C772" s="148" t="s">
        <v>19</v>
      </c>
      <c r="D772" s="149">
        <v>147.77000000000001</v>
      </c>
      <c r="E772" s="149">
        <v>76.95</v>
      </c>
      <c r="F772" s="149">
        <v>224.72</v>
      </c>
      <c r="G772" s="124">
        <v>9</v>
      </c>
    </row>
    <row r="773" spans="1:7" x14ac:dyDescent="0.2">
      <c r="A773" s="146" t="s">
        <v>25594</v>
      </c>
      <c r="B773" s="147" t="s">
        <v>25595</v>
      </c>
      <c r="C773" s="148" t="s">
        <v>19</v>
      </c>
      <c r="D773" s="149">
        <v>335</v>
      </c>
      <c r="E773" s="149">
        <v>124.86</v>
      </c>
      <c r="F773" s="149">
        <v>459.86</v>
      </c>
      <c r="G773" s="124">
        <v>9</v>
      </c>
    </row>
    <row r="774" spans="1:7" x14ac:dyDescent="0.2">
      <c r="A774" s="146" t="s">
        <v>25596</v>
      </c>
      <c r="B774" s="147" t="s">
        <v>25597</v>
      </c>
      <c r="C774" s="148"/>
      <c r="D774" s="149"/>
      <c r="E774" s="149"/>
      <c r="F774" s="149"/>
      <c r="G774" s="124">
        <v>5</v>
      </c>
    </row>
    <row r="775" spans="1:7" x14ac:dyDescent="0.2">
      <c r="A775" s="146" t="s">
        <v>25598</v>
      </c>
      <c r="B775" s="147" t="s">
        <v>25599</v>
      </c>
      <c r="C775" s="148" t="s">
        <v>19</v>
      </c>
      <c r="D775" s="149">
        <v>126.5</v>
      </c>
      <c r="E775" s="149">
        <v>68.569999999999993</v>
      </c>
      <c r="F775" s="149">
        <v>195.07</v>
      </c>
      <c r="G775" s="124">
        <v>9</v>
      </c>
    </row>
    <row r="776" spans="1:7" x14ac:dyDescent="0.2">
      <c r="A776" s="146" t="s">
        <v>25600</v>
      </c>
      <c r="B776" s="147" t="s">
        <v>25601</v>
      </c>
      <c r="C776" s="148" t="s">
        <v>19</v>
      </c>
      <c r="D776" s="149">
        <v>238.69</v>
      </c>
      <c r="E776" s="149">
        <v>129.33000000000001</v>
      </c>
      <c r="F776" s="149">
        <v>368.02</v>
      </c>
      <c r="G776" s="124">
        <v>9</v>
      </c>
    </row>
    <row r="777" spans="1:7" x14ac:dyDescent="0.2">
      <c r="A777" s="146" t="s">
        <v>25602</v>
      </c>
      <c r="B777" s="147" t="s">
        <v>25603</v>
      </c>
      <c r="C777" s="148" t="s">
        <v>19</v>
      </c>
      <c r="D777" s="149">
        <v>494.23</v>
      </c>
      <c r="E777" s="149">
        <v>180.9</v>
      </c>
      <c r="F777" s="149">
        <v>675.13</v>
      </c>
      <c r="G777" s="124">
        <v>9</v>
      </c>
    </row>
    <row r="778" spans="1:7" x14ac:dyDescent="0.2">
      <c r="A778" s="146" t="s">
        <v>25604</v>
      </c>
      <c r="B778" s="147" t="s">
        <v>25605</v>
      </c>
      <c r="C778" s="148"/>
      <c r="D778" s="149"/>
      <c r="E778" s="149"/>
      <c r="F778" s="149"/>
      <c r="G778" s="124">
        <v>5</v>
      </c>
    </row>
    <row r="779" spans="1:7" x14ac:dyDescent="0.2">
      <c r="A779" s="146" t="s">
        <v>25606</v>
      </c>
      <c r="B779" s="147" t="s">
        <v>25607</v>
      </c>
      <c r="C779" s="148" t="s">
        <v>19</v>
      </c>
      <c r="D779" s="149">
        <v>38.82</v>
      </c>
      <c r="E779" s="149">
        <v>34.81</v>
      </c>
      <c r="F779" s="149">
        <v>73.63</v>
      </c>
      <c r="G779" s="124">
        <v>9</v>
      </c>
    </row>
    <row r="780" spans="1:7" x14ac:dyDescent="0.2">
      <c r="A780" s="146" t="s">
        <v>25608</v>
      </c>
      <c r="B780" s="147" t="s">
        <v>25609</v>
      </c>
      <c r="C780" s="148" t="s">
        <v>19</v>
      </c>
      <c r="D780" s="149">
        <v>47.54</v>
      </c>
      <c r="E780" s="149">
        <v>37.79</v>
      </c>
      <c r="F780" s="149">
        <v>85.33</v>
      </c>
      <c r="G780" s="124">
        <v>9</v>
      </c>
    </row>
    <row r="781" spans="1:7" x14ac:dyDescent="0.2">
      <c r="A781" s="146" t="s">
        <v>25610</v>
      </c>
      <c r="B781" s="147" t="s">
        <v>25611</v>
      </c>
      <c r="C781" s="148" t="s">
        <v>19</v>
      </c>
      <c r="D781" s="149">
        <v>58.87</v>
      </c>
      <c r="E781" s="149">
        <v>40.54</v>
      </c>
      <c r="F781" s="149">
        <v>99.41</v>
      </c>
      <c r="G781" s="124">
        <v>9</v>
      </c>
    </row>
    <row r="782" spans="1:7" x14ac:dyDescent="0.2">
      <c r="A782" s="146" t="s">
        <v>25612</v>
      </c>
      <c r="B782" s="147" t="s">
        <v>25613</v>
      </c>
      <c r="C782" s="148"/>
      <c r="D782" s="149"/>
      <c r="E782" s="149"/>
      <c r="F782" s="149"/>
      <c r="G782" s="124">
        <v>5</v>
      </c>
    </row>
    <row r="783" spans="1:7" x14ac:dyDescent="0.2">
      <c r="A783" s="146" t="s">
        <v>25614</v>
      </c>
      <c r="B783" s="147" t="s">
        <v>25615</v>
      </c>
      <c r="C783" s="148" t="s">
        <v>19</v>
      </c>
      <c r="D783" s="149">
        <v>47.67</v>
      </c>
      <c r="E783" s="149">
        <v>37.79</v>
      </c>
      <c r="F783" s="149">
        <v>85.46</v>
      </c>
      <c r="G783" s="124">
        <v>9</v>
      </c>
    </row>
    <row r="784" spans="1:7" x14ac:dyDescent="0.2">
      <c r="A784" s="146" t="s">
        <v>25616</v>
      </c>
      <c r="B784" s="147" t="s">
        <v>25617</v>
      </c>
      <c r="C784" s="148" t="s">
        <v>19</v>
      </c>
      <c r="D784" s="149">
        <v>60.86</v>
      </c>
      <c r="E784" s="149">
        <v>40.54</v>
      </c>
      <c r="F784" s="149">
        <v>101.4</v>
      </c>
      <c r="G784" s="124">
        <v>9</v>
      </c>
    </row>
    <row r="785" spans="1:7" x14ac:dyDescent="0.2">
      <c r="A785" s="146" t="s">
        <v>25618</v>
      </c>
      <c r="B785" s="147" t="s">
        <v>25619</v>
      </c>
      <c r="C785" s="148"/>
      <c r="D785" s="149"/>
      <c r="E785" s="149"/>
      <c r="F785" s="149"/>
      <c r="G785" s="124">
        <v>5</v>
      </c>
    </row>
    <row r="786" spans="1:7" x14ac:dyDescent="0.2">
      <c r="A786" s="146" t="s">
        <v>25620</v>
      </c>
      <c r="B786" s="147" t="s">
        <v>25621</v>
      </c>
      <c r="C786" s="148" t="s">
        <v>19</v>
      </c>
      <c r="D786" s="149">
        <v>43.35</v>
      </c>
      <c r="E786" s="149">
        <v>34.81</v>
      </c>
      <c r="F786" s="149">
        <v>78.16</v>
      </c>
      <c r="G786" s="124">
        <v>9</v>
      </c>
    </row>
    <row r="787" spans="1:7" x14ac:dyDescent="0.2">
      <c r="A787" s="146" t="s">
        <v>25622</v>
      </c>
      <c r="B787" s="147" t="s">
        <v>25623</v>
      </c>
      <c r="C787" s="148" t="s">
        <v>19</v>
      </c>
      <c r="D787" s="149">
        <v>55.88</v>
      </c>
      <c r="E787" s="149">
        <v>37.79</v>
      </c>
      <c r="F787" s="149">
        <v>93.67</v>
      </c>
      <c r="G787" s="124">
        <v>9</v>
      </c>
    </row>
    <row r="788" spans="1:7" x14ac:dyDescent="0.2">
      <c r="A788" s="146" t="s">
        <v>25624</v>
      </c>
      <c r="B788" s="147" t="s">
        <v>25625</v>
      </c>
      <c r="C788" s="148" t="s">
        <v>19</v>
      </c>
      <c r="D788" s="149">
        <v>73.349999999999994</v>
      </c>
      <c r="E788" s="149">
        <v>38.64</v>
      </c>
      <c r="F788" s="149">
        <v>111.99</v>
      </c>
      <c r="G788" s="124">
        <v>9</v>
      </c>
    </row>
    <row r="789" spans="1:7" x14ac:dyDescent="0.2">
      <c r="A789" s="146" t="s">
        <v>25626</v>
      </c>
      <c r="B789" s="147" t="s">
        <v>25627</v>
      </c>
      <c r="C789" s="148"/>
      <c r="D789" s="149"/>
      <c r="E789" s="149"/>
      <c r="F789" s="149"/>
      <c r="G789" s="124">
        <v>5</v>
      </c>
    </row>
    <row r="790" spans="1:7" x14ac:dyDescent="0.2">
      <c r="A790" s="146" t="s">
        <v>25628</v>
      </c>
      <c r="B790" s="147" t="s">
        <v>25629</v>
      </c>
      <c r="C790" s="148" t="s">
        <v>19</v>
      </c>
      <c r="D790" s="149">
        <v>63.95</v>
      </c>
      <c r="E790" s="149">
        <v>42.54</v>
      </c>
      <c r="F790" s="149">
        <v>106.49</v>
      </c>
      <c r="G790" s="124">
        <v>9</v>
      </c>
    </row>
    <row r="791" spans="1:7" x14ac:dyDescent="0.2">
      <c r="A791" s="146" t="s">
        <v>25630</v>
      </c>
      <c r="B791" s="147" t="s">
        <v>25631</v>
      </c>
      <c r="C791" s="148" t="s">
        <v>19</v>
      </c>
      <c r="D791" s="149">
        <v>78.39</v>
      </c>
      <c r="E791" s="149">
        <v>43.61</v>
      </c>
      <c r="F791" s="149">
        <v>122</v>
      </c>
      <c r="G791" s="124">
        <v>9</v>
      </c>
    </row>
    <row r="792" spans="1:7" x14ac:dyDescent="0.2">
      <c r="A792" s="146" t="s">
        <v>25632</v>
      </c>
      <c r="B792" s="147" t="s">
        <v>25633</v>
      </c>
      <c r="C792" s="148" t="s">
        <v>19</v>
      </c>
      <c r="D792" s="149">
        <v>72.27</v>
      </c>
      <c r="E792" s="149">
        <v>56.31</v>
      </c>
      <c r="F792" s="149">
        <v>128.58000000000001</v>
      </c>
      <c r="G792" s="124">
        <v>9</v>
      </c>
    </row>
    <row r="793" spans="1:7" x14ac:dyDescent="0.2">
      <c r="A793" s="146" t="s">
        <v>25634</v>
      </c>
      <c r="B793" s="147" t="s">
        <v>25635</v>
      </c>
      <c r="C793" s="148" t="s">
        <v>19</v>
      </c>
      <c r="D793" s="149">
        <v>95.03</v>
      </c>
      <c r="E793" s="149">
        <v>60.03</v>
      </c>
      <c r="F793" s="149">
        <v>155.06</v>
      </c>
      <c r="G793" s="124">
        <v>9</v>
      </c>
    </row>
    <row r="794" spans="1:7" x14ac:dyDescent="0.2">
      <c r="A794" s="146" t="s">
        <v>25636</v>
      </c>
      <c r="B794" s="147" t="s">
        <v>25637</v>
      </c>
      <c r="C794" s="148"/>
      <c r="D794" s="149"/>
      <c r="E794" s="149"/>
      <c r="F794" s="149"/>
      <c r="G794" s="124">
        <v>5</v>
      </c>
    </row>
    <row r="795" spans="1:7" ht="30" x14ac:dyDescent="0.2">
      <c r="A795" s="146" t="s">
        <v>25638</v>
      </c>
      <c r="B795" s="147" t="s">
        <v>25639</v>
      </c>
      <c r="C795" s="148" t="s">
        <v>19</v>
      </c>
      <c r="D795" s="149">
        <v>94.76</v>
      </c>
      <c r="E795" s="149">
        <v>16.489999999999998</v>
      </c>
      <c r="F795" s="149">
        <v>111.25</v>
      </c>
      <c r="G795" s="124">
        <v>9</v>
      </c>
    </row>
    <row r="796" spans="1:7" ht="30" x14ac:dyDescent="0.2">
      <c r="A796" s="146" t="s">
        <v>25640</v>
      </c>
      <c r="B796" s="147" t="s">
        <v>25641</v>
      </c>
      <c r="C796" s="148" t="s">
        <v>19</v>
      </c>
      <c r="D796" s="149">
        <v>111.08</v>
      </c>
      <c r="E796" s="149">
        <v>16.920000000000002</v>
      </c>
      <c r="F796" s="149">
        <v>128</v>
      </c>
      <c r="G796" s="124">
        <v>9</v>
      </c>
    </row>
    <row r="797" spans="1:7" ht="30" x14ac:dyDescent="0.2">
      <c r="A797" s="146" t="s">
        <v>25642</v>
      </c>
      <c r="B797" s="147" t="s">
        <v>25643</v>
      </c>
      <c r="C797" s="148" t="s">
        <v>19</v>
      </c>
      <c r="D797" s="149">
        <v>135.82</v>
      </c>
      <c r="E797" s="149">
        <v>17.14</v>
      </c>
      <c r="F797" s="149">
        <v>152.96</v>
      </c>
      <c r="G797" s="124">
        <v>9</v>
      </c>
    </row>
    <row r="798" spans="1:7" ht="30" x14ac:dyDescent="0.2">
      <c r="A798" s="146" t="s">
        <v>25644</v>
      </c>
      <c r="B798" s="147" t="s">
        <v>25645</v>
      </c>
      <c r="C798" s="148" t="s">
        <v>19</v>
      </c>
      <c r="D798" s="149">
        <v>175.74</v>
      </c>
      <c r="E798" s="149">
        <v>17.78</v>
      </c>
      <c r="F798" s="149">
        <v>193.52</v>
      </c>
      <c r="G798" s="124">
        <v>9</v>
      </c>
    </row>
    <row r="799" spans="1:7" x14ac:dyDescent="0.2">
      <c r="A799" s="146" t="s">
        <v>25646</v>
      </c>
      <c r="B799" s="147" t="s">
        <v>25647</v>
      </c>
      <c r="C799" s="148"/>
      <c r="D799" s="149"/>
      <c r="E799" s="149"/>
      <c r="F799" s="149"/>
      <c r="G799" s="124">
        <v>5</v>
      </c>
    </row>
    <row r="800" spans="1:7" x14ac:dyDescent="0.2">
      <c r="A800" s="146" t="s">
        <v>25648</v>
      </c>
      <c r="B800" s="147" t="s">
        <v>25649</v>
      </c>
      <c r="C800" s="148" t="s">
        <v>15</v>
      </c>
      <c r="D800" s="149">
        <v>952.57</v>
      </c>
      <c r="E800" s="149">
        <v>898.59</v>
      </c>
      <c r="F800" s="149">
        <v>1851.16</v>
      </c>
      <c r="G800" s="124">
        <v>9</v>
      </c>
    </row>
    <row r="801" spans="1:7" x14ac:dyDescent="0.2">
      <c r="A801" s="146" t="s">
        <v>25650</v>
      </c>
      <c r="B801" s="147" t="s">
        <v>25651</v>
      </c>
      <c r="C801" s="148" t="s">
        <v>9</v>
      </c>
      <c r="D801" s="149">
        <v>4.0999999999999996</v>
      </c>
      <c r="E801" s="149">
        <v>8.1300000000000008</v>
      </c>
      <c r="F801" s="149">
        <v>12.23</v>
      </c>
      <c r="G801" s="124">
        <v>9</v>
      </c>
    </row>
    <row r="802" spans="1:7" x14ac:dyDescent="0.2">
      <c r="A802" s="146" t="s">
        <v>25652</v>
      </c>
      <c r="B802" s="147" t="s">
        <v>25653</v>
      </c>
      <c r="C802" s="148"/>
      <c r="D802" s="149"/>
      <c r="E802" s="149"/>
      <c r="F802" s="149"/>
      <c r="G802" s="124">
        <v>5</v>
      </c>
    </row>
    <row r="803" spans="1:7" ht="30" x14ac:dyDescent="0.2">
      <c r="A803" s="146" t="s">
        <v>25654</v>
      </c>
      <c r="B803" s="147" t="s">
        <v>25655</v>
      </c>
      <c r="C803" s="148" t="s">
        <v>19</v>
      </c>
      <c r="D803" s="149">
        <v>162.22</v>
      </c>
      <c r="E803" s="149">
        <v>85.49</v>
      </c>
      <c r="F803" s="149">
        <v>247.71</v>
      </c>
      <c r="G803" s="124">
        <v>9</v>
      </c>
    </row>
    <row r="804" spans="1:7" ht="30" x14ac:dyDescent="0.2">
      <c r="A804" s="146" t="s">
        <v>25656</v>
      </c>
      <c r="B804" s="147" t="s">
        <v>25657</v>
      </c>
      <c r="C804" s="148" t="s">
        <v>19</v>
      </c>
      <c r="D804" s="149">
        <v>143.66999999999999</v>
      </c>
      <c r="E804" s="149">
        <v>70.95</v>
      </c>
      <c r="F804" s="149">
        <v>214.62</v>
      </c>
      <c r="G804" s="124">
        <v>9</v>
      </c>
    </row>
    <row r="805" spans="1:7" ht="30" x14ac:dyDescent="0.2">
      <c r="A805" s="146" t="s">
        <v>25658</v>
      </c>
      <c r="B805" s="147" t="s">
        <v>25659</v>
      </c>
      <c r="C805" s="148" t="s">
        <v>19</v>
      </c>
      <c r="D805" s="149">
        <v>144.97</v>
      </c>
      <c r="E805" s="149">
        <v>70.95</v>
      </c>
      <c r="F805" s="149">
        <v>215.92</v>
      </c>
      <c r="G805" s="124">
        <v>9</v>
      </c>
    </row>
    <row r="806" spans="1:7" ht="30" x14ac:dyDescent="0.2">
      <c r="A806" s="146" t="s">
        <v>25660</v>
      </c>
      <c r="B806" s="147" t="s">
        <v>25661</v>
      </c>
      <c r="C806" s="148" t="s">
        <v>19</v>
      </c>
      <c r="D806" s="149">
        <v>1944.99</v>
      </c>
      <c r="E806" s="149">
        <v>192.46</v>
      </c>
      <c r="F806" s="149">
        <v>2137.4499999999998</v>
      </c>
      <c r="G806" s="124">
        <v>9</v>
      </c>
    </row>
    <row r="807" spans="1:7" x14ac:dyDescent="0.2">
      <c r="A807" s="146" t="s">
        <v>25662</v>
      </c>
      <c r="B807" s="147" t="s">
        <v>25663</v>
      </c>
      <c r="C807" s="148" t="s">
        <v>19</v>
      </c>
      <c r="D807" s="149">
        <v>1039.1199999999999</v>
      </c>
      <c r="E807" s="149">
        <v>127.79</v>
      </c>
      <c r="F807" s="149">
        <v>1166.9100000000001</v>
      </c>
      <c r="G807" s="124">
        <v>9</v>
      </c>
    </row>
    <row r="808" spans="1:7" x14ac:dyDescent="0.2">
      <c r="A808" s="146" t="s">
        <v>25664</v>
      </c>
      <c r="B808" s="147" t="s">
        <v>25665</v>
      </c>
      <c r="C808" s="148"/>
      <c r="D808" s="149"/>
      <c r="E808" s="149"/>
      <c r="F808" s="149"/>
      <c r="G808" s="124">
        <v>5</v>
      </c>
    </row>
    <row r="809" spans="1:7" x14ac:dyDescent="0.2">
      <c r="A809" s="146" t="s">
        <v>25666</v>
      </c>
      <c r="B809" s="147" t="s">
        <v>25667</v>
      </c>
      <c r="C809" s="148" t="s">
        <v>19</v>
      </c>
      <c r="D809" s="149">
        <v>1067.02</v>
      </c>
      <c r="E809" s="149">
        <v>82.74</v>
      </c>
      <c r="F809" s="149">
        <v>1149.76</v>
      </c>
      <c r="G809" s="124">
        <v>9</v>
      </c>
    </row>
    <row r="810" spans="1:7" x14ac:dyDescent="0.2">
      <c r="A810" s="146" t="s">
        <v>25668</v>
      </c>
      <c r="B810" s="147" t="s">
        <v>25669</v>
      </c>
      <c r="C810" s="148" t="s">
        <v>19</v>
      </c>
      <c r="D810" s="149">
        <v>274.64</v>
      </c>
      <c r="E810" s="149"/>
      <c r="F810" s="149">
        <v>274.64</v>
      </c>
      <c r="G810" s="124">
        <v>9</v>
      </c>
    </row>
    <row r="811" spans="1:7" ht="45" x14ac:dyDescent="0.2">
      <c r="A811" s="146" t="s">
        <v>25670</v>
      </c>
      <c r="B811" s="147" t="s">
        <v>25671</v>
      </c>
      <c r="C811" s="148" t="s">
        <v>19</v>
      </c>
      <c r="D811" s="149">
        <v>809.43</v>
      </c>
      <c r="E811" s="149"/>
      <c r="F811" s="149">
        <v>809.43</v>
      </c>
      <c r="G811" s="124">
        <v>9</v>
      </c>
    </row>
    <row r="812" spans="1:7" ht="30" x14ac:dyDescent="0.2">
      <c r="A812" s="146" t="s">
        <v>25672</v>
      </c>
      <c r="B812" s="147" t="s">
        <v>25673</v>
      </c>
      <c r="C812" s="148" t="s">
        <v>19</v>
      </c>
      <c r="D812" s="149">
        <v>1122.2</v>
      </c>
      <c r="E812" s="149">
        <v>82.74</v>
      </c>
      <c r="F812" s="149">
        <v>1204.94</v>
      </c>
      <c r="G812" s="124">
        <v>9</v>
      </c>
    </row>
    <row r="813" spans="1:7" ht="30" x14ac:dyDescent="0.2">
      <c r="A813" s="146" t="s">
        <v>25674</v>
      </c>
      <c r="B813" s="147" t="s">
        <v>25675</v>
      </c>
      <c r="C813" s="148" t="s">
        <v>19</v>
      </c>
      <c r="D813" s="149">
        <v>155.53</v>
      </c>
      <c r="E813" s="149"/>
      <c r="F813" s="149">
        <v>155.53</v>
      </c>
      <c r="G813" s="124">
        <v>9</v>
      </c>
    </row>
    <row r="814" spans="1:7" ht="30" x14ac:dyDescent="0.2">
      <c r="A814" s="146" t="s">
        <v>25676</v>
      </c>
      <c r="B814" s="147" t="s">
        <v>25677</v>
      </c>
      <c r="C814" s="148" t="s">
        <v>19</v>
      </c>
      <c r="D814" s="149">
        <v>215.84</v>
      </c>
      <c r="E814" s="149"/>
      <c r="F814" s="149">
        <v>215.84</v>
      </c>
      <c r="G814" s="124">
        <v>9</v>
      </c>
    </row>
    <row r="815" spans="1:7" ht="30" x14ac:dyDescent="0.2">
      <c r="A815" s="146" t="s">
        <v>25678</v>
      </c>
      <c r="B815" s="147" t="s">
        <v>25679</v>
      </c>
      <c r="C815" s="148" t="s">
        <v>19</v>
      </c>
      <c r="D815" s="149">
        <v>184.92</v>
      </c>
      <c r="E815" s="149"/>
      <c r="F815" s="149">
        <v>184.92</v>
      </c>
      <c r="G815" s="124">
        <v>9</v>
      </c>
    </row>
    <row r="816" spans="1:7" ht="30" x14ac:dyDescent="0.2">
      <c r="A816" s="146" t="s">
        <v>25680</v>
      </c>
      <c r="B816" s="147" t="s">
        <v>25681</v>
      </c>
      <c r="C816" s="148" t="s">
        <v>19</v>
      </c>
      <c r="D816" s="149">
        <v>192.13</v>
      </c>
      <c r="E816" s="149"/>
      <c r="F816" s="149">
        <v>192.13</v>
      </c>
      <c r="G816" s="124">
        <v>9</v>
      </c>
    </row>
    <row r="817" spans="1:7" ht="30" x14ac:dyDescent="0.2">
      <c r="A817" s="146" t="s">
        <v>25682</v>
      </c>
      <c r="B817" s="147" t="s">
        <v>25683</v>
      </c>
      <c r="C817" s="148" t="s">
        <v>19</v>
      </c>
      <c r="D817" s="149">
        <v>165.52</v>
      </c>
      <c r="E817" s="149"/>
      <c r="F817" s="149">
        <v>165.52</v>
      </c>
      <c r="G817" s="124">
        <v>9</v>
      </c>
    </row>
    <row r="818" spans="1:7" ht="30" x14ac:dyDescent="0.2">
      <c r="A818" s="146" t="s">
        <v>25684</v>
      </c>
      <c r="B818" s="147" t="s">
        <v>25685</v>
      </c>
      <c r="C818" s="148" t="s">
        <v>19</v>
      </c>
      <c r="D818" s="149">
        <v>157.15</v>
      </c>
      <c r="E818" s="149"/>
      <c r="F818" s="149">
        <v>157.15</v>
      </c>
      <c r="G818" s="124">
        <v>9</v>
      </c>
    </row>
    <row r="819" spans="1:7" ht="30" x14ac:dyDescent="0.2">
      <c r="A819" s="146" t="s">
        <v>25686</v>
      </c>
      <c r="B819" s="147" t="s">
        <v>25687</v>
      </c>
      <c r="C819" s="148" t="s">
        <v>19</v>
      </c>
      <c r="D819" s="149">
        <v>196.42</v>
      </c>
      <c r="E819" s="149"/>
      <c r="F819" s="149">
        <v>196.42</v>
      </c>
      <c r="G819" s="124">
        <v>9</v>
      </c>
    </row>
    <row r="820" spans="1:7" ht="30" x14ac:dyDescent="0.2">
      <c r="A820" s="146" t="s">
        <v>25688</v>
      </c>
      <c r="B820" s="147" t="s">
        <v>25689</v>
      </c>
      <c r="C820" s="148" t="s">
        <v>19</v>
      </c>
      <c r="D820" s="149">
        <v>143.6</v>
      </c>
      <c r="E820" s="149"/>
      <c r="F820" s="149">
        <v>143.6</v>
      </c>
      <c r="G820" s="124">
        <v>9</v>
      </c>
    </row>
    <row r="821" spans="1:7" ht="30" x14ac:dyDescent="0.2">
      <c r="A821" s="146" t="s">
        <v>25690</v>
      </c>
      <c r="B821" s="147" t="s">
        <v>25691</v>
      </c>
      <c r="C821" s="148" t="s">
        <v>19</v>
      </c>
      <c r="D821" s="149">
        <v>223.81</v>
      </c>
      <c r="E821" s="149"/>
      <c r="F821" s="149">
        <v>223.81</v>
      </c>
      <c r="G821" s="124">
        <v>9</v>
      </c>
    </row>
    <row r="822" spans="1:7" ht="30" x14ac:dyDescent="0.2">
      <c r="A822" s="146" t="s">
        <v>25692</v>
      </c>
      <c r="B822" s="147" t="s">
        <v>25693</v>
      </c>
      <c r="C822" s="148" t="s">
        <v>19</v>
      </c>
      <c r="D822" s="149">
        <v>240.35</v>
      </c>
      <c r="E822" s="149"/>
      <c r="F822" s="149">
        <v>240.35</v>
      </c>
      <c r="G822" s="124">
        <v>9</v>
      </c>
    </row>
    <row r="823" spans="1:7" ht="30" x14ac:dyDescent="0.2">
      <c r="A823" s="146" t="s">
        <v>25694</v>
      </c>
      <c r="B823" s="147" t="s">
        <v>25695</v>
      </c>
      <c r="C823" s="148" t="s">
        <v>19</v>
      </c>
      <c r="D823" s="149">
        <v>1445.69</v>
      </c>
      <c r="E823" s="149"/>
      <c r="F823" s="149">
        <v>1445.69</v>
      </c>
      <c r="G823" s="124">
        <v>9</v>
      </c>
    </row>
    <row r="824" spans="1:7" ht="30" x14ac:dyDescent="0.2">
      <c r="A824" s="146" t="s">
        <v>25696</v>
      </c>
      <c r="B824" s="147" t="s">
        <v>25697</v>
      </c>
      <c r="C824" s="148" t="s">
        <v>19</v>
      </c>
      <c r="D824" s="149">
        <v>903.39</v>
      </c>
      <c r="E824" s="149"/>
      <c r="F824" s="149">
        <v>903.39</v>
      </c>
      <c r="G824" s="124">
        <v>9</v>
      </c>
    </row>
    <row r="825" spans="1:7" ht="30" x14ac:dyDescent="0.2">
      <c r="A825" s="146" t="s">
        <v>25698</v>
      </c>
      <c r="B825" s="147" t="s">
        <v>25699</v>
      </c>
      <c r="C825" s="148" t="s">
        <v>19</v>
      </c>
      <c r="D825" s="149">
        <v>1568.56</v>
      </c>
      <c r="E825" s="149"/>
      <c r="F825" s="149">
        <v>1568.56</v>
      </c>
      <c r="G825" s="124">
        <v>9</v>
      </c>
    </row>
    <row r="826" spans="1:7" x14ac:dyDescent="0.2">
      <c r="A826" s="146" t="s">
        <v>25700</v>
      </c>
      <c r="B826" s="147" t="s">
        <v>25701</v>
      </c>
      <c r="C826" s="148" t="s">
        <v>19</v>
      </c>
      <c r="D826" s="149">
        <v>302.16000000000003</v>
      </c>
      <c r="E826" s="149">
        <v>76.78</v>
      </c>
      <c r="F826" s="149">
        <v>378.94</v>
      </c>
      <c r="G826" s="124">
        <v>9</v>
      </c>
    </row>
    <row r="827" spans="1:7" ht="30" x14ac:dyDescent="0.2">
      <c r="A827" s="146" t="s">
        <v>25702</v>
      </c>
      <c r="B827" s="147" t="s">
        <v>25703</v>
      </c>
      <c r="C827" s="148" t="s">
        <v>19</v>
      </c>
      <c r="D827" s="149">
        <v>265.25</v>
      </c>
      <c r="E827" s="149"/>
      <c r="F827" s="149">
        <v>265.25</v>
      </c>
      <c r="G827" s="124">
        <v>9</v>
      </c>
    </row>
    <row r="828" spans="1:7" ht="30" x14ac:dyDescent="0.2">
      <c r="A828" s="146" t="s">
        <v>25704</v>
      </c>
      <c r="B828" s="147" t="s">
        <v>25705</v>
      </c>
      <c r="C828" s="148" t="s">
        <v>19</v>
      </c>
      <c r="D828" s="149">
        <v>287.51</v>
      </c>
      <c r="E828" s="149"/>
      <c r="F828" s="149">
        <v>287.51</v>
      </c>
      <c r="G828" s="124">
        <v>9</v>
      </c>
    </row>
    <row r="829" spans="1:7" ht="30" x14ac:dyDescent="0.2">
      <c r="A829" s="146" t="s">
        <v>25706</v>
      </c>
      <c r="B829" s="147" t="s">
        <v>25707</v>
      </c>
      <c r="C829" s="148" t="s">
        <v>19</v>
      </c>
      <c r="D829" s="149">
        <v>294.72000000000003</v>
      </c>
      <c r="E829" s="149"/>
      <c r="F829" s="149">
        <v>294.72000000000003</v>
      </c>
      <c r="G829" s="124">
        <v>9</v>
      </c>
    </row>
    <row r="830" spans="1:7" ht="30" x14ac:dyDescent="0.2">
      <c r="A830" s="146" t="s">
        <v>25708</v>
      </c>
      <c r="B830" s="147" t="s">
        <v>25709</v>
      </c>
      <c r="C830" s="148" t="s">
        <v>19</v>
      </c>
      <c r="D830" s="149">
        <v>241.45</v>
      </c>
      <c r="E830" s="149"/>
      <c r="F830" s="149">
        <v>241.45</v>
      </c>
      <c r="G830" s="124">
        <v>9</v>
      </c>
    </row>
    <row r="831" spans="1:7" ht="30" x14ac:dyDescent="0.2">
      <c r="A831" s="146" t="s">
        <v>25710</v>
      </c>
      <c r="B831" s="147" t="s">
        <v>25711</v>
      </c>
      <c r="C831" s="148" t="s">
        <v>19</v>
      </c>
      <c r="D831" s="149">
        <v>261.55</v>
      </c>
      <c r="E831" s="149"/>
      <c r="F831" s="149">
        <v>261.55</v>
      </c>
      <c r="G831" s="124">
        <v>9</v>
      </c>
    </row>
    <row r="832" spans="1:7" ht="30" x14ac:dyDescent="0.2">
      <c r="A832" s="146" t="s">
        <v>25712</v>
      </c>
      <c r="B832" s="147" t="s">
        <v>25713</v>
      </c>
      <c r="C832" s="148" t="s">
        <v>19</v>
      </c>
      <c r="D832" s="149">
        <v>261.73</v>
      </c>
      <c r="E832" s="149"/>
      <c r="F832" s="149">
        <v>261.73</v>
      </c>
      <c r="G832" s="124">
        <v>9</v>
      </c>
    </row>
    <row r="833" spans="1:7" x14ac:dyDescent="0.2">
      <c r="A833" s="146" t="s">
        <v>25714</v>
      </c>
      <c r="B833" s="147" t="s">
        <v>25715</v>
      </c>
      <c r="C833" s="148"/>
      <c r="D833" s="149"/>
      <c r="E833" s="149"/>
      <c r="F833" s="149"/>
      <c r="G833" s="124">
        <v>5</v>
      </c>
    </row>
    <row r="834" spans="1:7" x14ac:dyDescent="0.2">
      <c r="A834" s="146" t="s">
        <v>25716</v>
      </c>
      <c r="B834" s="147" t="s">
        <v>25717</v>
      </c>
      <c r="C834" s="148" t="s">
        <v>19</v>
      </c>
      <c r="D834" s="149">
        <v>102.76</v>
      </c>
      <c r="E834" s="149">
        <v>137.01</v>
      </c>
      <c r="F834" s="149">
        <v>239.77</v>
      </c>
      <c r="G834" s="124">
        <v>9</v>
      </c>
    </row>
    <row r="835" spans="1:7" x14ac:dyDescent="0.2">
      <c r="A835" s="146" t="s">
        <v>25718</v>
      </c>
      <c r="B835" s="147" t="s">
        <v>25719</v>
      </c>
      <c r="C835" s="148"/>
      <c r="D835" s="149"/>
      <c r="E835" s="149"/>
      <c r="F835" s="149"/>
      <c r="G835" s="124">
        <v>5</v>
      </c>
    </row>
    <row r="836" spans="1:7" ht="30" x14ac:dyDescent="0.2">
      <c r="A836" s="146" t="s">
        <v>25720</v>
      </c>
      <c r="B836" s="147" t="s">
        <v>25721</v>
      </c>
      <c r="C836" s="148" t="s">
        <v>19</v>
      </c>
      <c r="D836" s="149"/>
      <c r="E836" s="149">
        <v>47.52</v>
      </c>
      <c r="F836" s="149">
        <v>47.52</v>
      </c>
      <c r="G836" s="124">
        <v>9</v>
      </c>
    </row>
    <row r="837" spans="1:7" ht="30" x14ac:dyDescent="0.2">
      <c r="A837" s="146" t="s">
        <v>25722</v>
      </c>
      <c r="B837" s="147" t="s">
        <v>25723</v>
      </c>
      <c r="C837" s="148" t="s">
        <v>96</v>
      </c>
      <c r="D837" s="149">
        <v>2.06</v>
      </c>
      <c r="E837" s="149">
        <v>6.52</v>
      </c>
      <c r="F837" s="149">
        <v>8.58</v>
      </c>
      <c r="G837" s="124">
        <v>9</v>
      </c>
    </row>
    <row r="838" spans="1:7" ht="30" x14ac:dyDescent="0.2">
      <c r="A838" s="146" t="s">
        <v>25724</v>
      </c>
      <c r="B838" s="147" t="s">
        <v>25725</v>
      </c>
      <c r="C838" s="148" t="s">
        <v>96</v>
      </c>
      <c r="D838" s="149">
        <v>2.64</v>
      </c>
      <c r="E838" s="149">
        <v>6.52</v>
      </c>
      <c r="F838" s="149">
        <v>9.16</v>
      </c>
      <c r="G838" s="124">
        <v>9</v>
      </c>
    </row>
    <row r="839" spans="1:7" ht="30" x14ac:dyDescent="0.2">
      <c r="A839" s="146" t="s">
        <v>25726</v>
      </c>
      <c r="B839" s="147" t="s">
        <v>25727</v>
      </c>
      <c r="C839" s="148" t="s">
        <v>96</v>
      </c>
      <c r="D839" s="149">
        <v>2.91</v>
      </c>
      <c r="E839" s="149">
        <v>6.52</v>
      </c>
      <c r="F839" s="149">
        <v>9.43</v>
      </c>
      <c r="G839" s="124">
        <v>9</v>
      </c>
    </row>
    <row r="840" spans="1:7" ht="30" x14ac:dyDescent="0.2">
      <c r="A840" s="146" t="s">
        <v>25728</v>
      </c>
      <c r="B840" s="147" t="s">
        <v>25729</v>
      </c>
      <c r="C840" s="148" t="s">
        <v>96</v>
      </c>
      <c r="D840" s="149">
        <v>3.18</v>
      </c>
      <c r="E840" s="149">
        <v>6.52</v>
      </c>
      <c r="F840" s="149">
        <v>9.6999999999999993</v>
      </c>
      <c r="G840" s="124">
        <v>9</v>
      </c>
    </row>
    <row r="841" spans="1:7" ht="30" x14ac:dyDescent="0.2">
      <c r="A841" s="146" t="s">
        <v>25730</v>
      </c>
      <c r="B841" s="147" t="s">
        <v>25731</v>
      </c>
      <c r="C841" s="148" t="s">
        <v>96</v>
      </c>
      <c r="D841" s="149">
        <v>4.59</v>
      </c>
      <c r="E841" s="149">
        <v>6.52</v>
      </c>
      <c r="F841" s="149">
        <v>11.11</v>
      </c>
      <c r="G841" s="124">
        <v>9</v>
      </c>
    </row>
    <row r="842" spans="1:7" x14ac:dyDescent="0.2">
      <c r="A842" s="146" t="s">
        <v>25732</v>
      </c>
      <c r="B842" s="147" t="s">
        <v>25733</v>
      </c>
      <c r="C842" s="148"/>
      <c r="D842" s="149"/>
      <c r="E842" s="149"/>
      <c r="F842" s="149"/>
      <c r="G842" s="124">
        <v>2</v>
      </c>
    </row>
    <row r="843" spans="1:7" x14ac:dyDescent="0.2">
      <c r="A843" s="146" t="s">
        <v>25734</v>
      </c>
      <c r="B843" s="147" t="s">
        <v>25735</v>
      </c>
      <c r="C843" s="148"/>
      <c r="D843" s="149"/>
      <c r="E843" s="149"/>
      <c r="F843" s="149"/>
      <c r="G843" s="124">
        <v>5</v>
      </c>
    </row>
    <row r="844" spans="1:7" ht="30" x14ac:dyDescent="0.2">
      <c r="A844" s="146" t="s">
        <v>25736</v>
      </c>
      <c r="B844" s="147" t="s">
        <v>25737</v>
      </c>
      <c r="C844" s="148" t="s">
        <v>19</v>
      </c>
      <c r="D844" s="149">
        <v>122.07</v>
      </c>
      <c r="E844" s="149">
        <v>59.4</v>
      </c>
      <c r="F844" s="149">
        <v>181.47</v>
      </c>
      <c r="G844" s="124">
        <v>9</v>
      </c>
    </row>
    <row r="845" spans="1:7" ht="30" x14ac:dyDescent="0.2">
      <c r="A845" s="146" t="s">
        <v>25738</v>
      </c>
      <c r="B845" s="147" t="s">
        <v>25739</v>
      </c>
      <c r="C845" s="148" t="s">
        <v>19</v>
      </c>
      <c r="D845" s="149">
        <v>130.96</v>
      </c>
      <c r="E845" s="149">
        <v>61.78</v>
      </c>
      <c r="F845" s="149">
        <v>192.74</v>
      </c>
      <c r="G845" s="124">
        <v>9</v>
      </c>
    </row>
    <row r="846" spans="1:7" ht="30" x14ac:dyDescent="0.2">
      <c r="A846" s="146" t="s">
        <v>25740</v>
      </c>
      <c r="B846" s="147" t="s">
        <v>25741</v>
      </c>
      <c r="C846" s="148" t="s">
        <v>19</v>
      </c>
      <c r="D846" s="149">
        <v>139.86000000000001</v>
      </c>
      <c r="E846" s="149">
        <v>64.150000000000006</v>
      </c>
      <c r="F846" s="149">
        <v>204.01</v>
      </c>
      <c r="G846" s="124">
        <v>9</v>
      </c>
    </row>
    <row r="847" spans="1:7" ht="30" x14ac:dyDescent="0.2">
      <c r="A847" s="146" t="s">
        <v>25742</v>
      </c>
      <c r="B847" s="147" t="s">
        <v>25743</v>
      </c>
      <c r="C847" s="148" t="s">
        <v>19</v>
      </c>
      <c r="D847" s="149">
        <v>153.4</v>
      </c>
      <c r="E847" s="149">
        <v>68.900000000000006</v>
      </c>
      <c r="F847" s="149">
        <v>222.3</v>
      </c>
      <c r="G847" s="124">
        <v>9</v>
      </c>
    </row>
    <row r="848" spans="1:7" ht="30" x14ac:dyDescent="0.2">
      <c r="A848" s="146" t="s">
        <v>25744</v>
      </c>
      <c r="B848" s="147" t="s">
        <v>25745</v>
      </c>
      <c r="C848" s="148" t="s">
        <v>19</v>
      </c>
      <c r="D848" s="149">
        <v>83.47</v>
      </c>
      <c r="E848" s="149">
        <v>45.15</v>
      </c>
      <c r="F848" s="149">
        <v>128.62</v>
      </c>
      <c r="G848" s="124">
        <v>9</v>
      </c>
    </row>
    <row r="849" spans="1:7" ht="30" x14ac:dyDescent="0.2">
      <c r="A849" s="146" t="s">
        <v>25746</v>
      </c>
      <c r="B849" s="147" t="s">
        <v>25747</v>
      </c>
      <c r="C849" s="148" t="s">
        <v>19</v>
      </c>
      <c r="D849" s="149">
        <v>92.37</v>
      </c>
      <c r="E849" s="149">
        <v>47.52</v>
      </c>
      <c r="F849" s="149">
        <v>139.88999999999999</v>
      </c>
      <c r="G849" s="124">
        <v>9</v>
      </c>
    </row>
    <row r="850" spans="1:7" ht="30" x14ac:dyDescent="0.2">
      <c r="A850" s="146" t="s">
        <v>25748</v>
      </c>
      <c r="B850" s="147" t="s">
        <v>25749</v>
      </c>
      <c r="C850" s="148" t="s">
        <v>19</v>
      </c>
      <c r="D850" s="149">
        <v>101.27</v>
      </c>
      <c r="E850" s="149">
        <v>49.89</v>
      </c>
      <c r="F850" s="149">
        <v>151.16</v>
      </c>
      <c r="G850" s="124">
        <v>9</v>
      </c>
    </row>
    <row r="851" spans="1:7" ht="30" x14ac:dyDescent="0.2">
      <c r="A851" s="146" t="s">
        <v>25750</v>
      </c>
      <c r="B851" s="147" t="s">
        <v>25751</v>
      </c>
      <c r="C851" s="148" t="s">
        <v>19</v>
      </c>
      <c r="D851" s="149">
        <v>110.54</v>
      </c>
      <c r="E851" s="149">
        <v>54.64</v>
      </c>
      <c r="F851" s="149">
        <v>165.18</v>
      </c>
      <c r="G851" s="124">
        <v>9</v>
      </c>
    </row>
    <row r="852" spans="1:7" x14ac:dyDescent="0.2">
      <c r="A852" s="146" t="s">
        <v>25752</v>
      </c>
      <c r="B852" s="147" t="s">
        <v>25753</v>
      </c>
      <c r="C852" s="148" t="s">
        <v>19</v>
      </c>
      <c r="D852" s="149">
        <v>92.1</v>
      </c>
      <c r="E852" s="149">
        <v>57.03</v>
      </c>
      <c r="F852" s="149">
        <v>149.13</v>
      </c>
      <c r="G852" s="124">
        <v>9</v>
      </c>
    </row>
    <row r="853" spans="1:7" x14ac:dyDescent="0.2">
      <c r="A853" s="146" t="s">
        <v>25754</v>
      </c>
      <c r="B853" s="147" t="s">
        <v>25755</v>
      </c>
      <c r="C853" s="148" t="s">
        <v>19</v>
      </c>
      <c r="D853" s="149">
        <v>69.510000000000005</v>
      </c>
      <c r="E853" s="149">
        <v>42.77</v>
      </c>
      <c r="F853" s="149">
        <v>112.28</v>
      </c>
      <c r="G853" s="124">
        <v>9</v>
      </c>
    </row>
    <row r="854" spans="1:7" x14ac:dyDescent="0.2">
      <c r="A854" s="146" t="s">
        <v>25756</v>
      </c>
      <c r="B854" s="147" t="s">
        <v>25757</v>
      </c>
      <c r="C854" s="148" t="s">
        <v>19</v>
      </c>
      <c r="D854" s="149">
        <v>85.94</v>
      </c>
      <c r="E854" s="149">
        <v>30.89</v>
      </c>
      <c r="F854" s="149">
        <v>116.83</v>
      </c>
      <c r="G854" s="124">
        <v>9</v>
      </c>
    </row>
    <row r="855" spans="1:7" ht="30" x14ac:dyDescent="0.2">
      <c r="A855" s="146" t="s">
        <v>25758</v>
      </c>
      <c r="B855" s="147" t="s">
        <v>25759</v>
      </c>
      <c r="C855" s="148" t="s">
        <v>19</v>
      </c>
      <c r="D855" s="149">
        <v>26.12</v>
      </c>
      <c r="E855" s="149">
        <v>6.05</v>
      </c>
      <c r="F855" s="149">
        <v>32.17</v>
      </c>
      <c r="G855" s="124">
        <v>9</v>
      </c>
    </row>
    <row r="856" spans="1:7" x14ac:dyDescent="0.2">
      <c r="A856" s="146" t="s">
        <v>25760</v>
      </c>
      <c r="B856" s="147" t="s">
        <v>25761</v>
      </c>
      <c r="C856" s="148" t="s">
        <v>19</v>
      </c>
      <c r="D856" s="149">
        <v>16.309999999999999</v>
      </c>
      <c r="E856" s="149">
        <v>6.05</v>
      </c>
      <c r="F856" s="149">
        <v>22.36</v>
      </c>
      <c r="G856" s="124">
        <v>9</v>
      </c>
    </row>
    <row r="857" spans="1:7" x14ac:dyDescent="0.2">
      <c r="A857" s="146" t="s">
        <v>25762</v>
      </c>
      <c r="B857" s="147" t="s">
        <v>25763</v>
      </c>
      <c r="C857" s="148"/>
      <c r="D857" s="149"/>
      <c r="E857" s="149"/>
      <c r="F857" s="149"/>
      <c r="G857" s="124">
        <v>5</v>
      </c>
    </row>
    <row r="858" spans="1:7" ht="30" x14ac:dyDescent="0.2">
      <c r="A858" s="146" t="s">
        <v>25764</v>
      </c>
      <c r="B858" s="147" t="s">
        <v>25765</v>
      </c>
      <c r="C858" s="148" t="s">
        <v>18</v>
      </c>
      <c r="D858" s="149">
        <v>26.14</v>
      </c>
      <c r="E858" s="149"/>
      <c r="F858" s="149">
        <v>26.14</v>
      </c>
      <c r="G858" s="124">
        <v>9</v>
      </c>
    </row>
    <row r="859" spans="1:7" x14ac:dyDescent="0.2">
      <c r="A859" s="146" t="s">
        <v>25766</v>
      </c>
      <c r="B859" s="147" t="s">
        <v>25767</v>
      </c>
      <c r="C859" s="148" t="s">
        <v>18</v>
      </c>
      <c r="D859" s="149"/>
      <c r="E859" s="149">
        <v>6.1</v>
      </c>
      <c r="F859" s="149">
        <v>6.1</v>
      </c>
      <c r="G859" s="124">
        <v>9</v>
      </c>
    </row>
    <row r="860" spans="1:7" ht="30" x14ac:dyDescent="0.2">
      <c r="A860" s="146" t="s">
        <v>25768</v>
      </c>
      <c r="B860" s="147" t="s">
        <v>25769</v>
      </c>
      <c r="C860" s="148" t="s">
        <v>18</v>
      </c>
      <c r="D860" s="149">
        <v>26.91</v>
      </c>
      <c r="E860" s="149"/>
      <c r="F860" s="149">
        <v>26.91</v>
      </c>
      <c r="G860" s="124">
        <v>9</v>
      </c>
    </row>
    <row r="861" spans="1:7" ht="30" x14ac:dyDescent="0.2">
      <c r="A861" s="146" t="s">
        <v>25770</v>
      </c>
      <c r="B861" s="147" t="s">
        <v>25771</v>
      </c>
      <c r="C861" s="148" t="s">
        <v>18</v>
      </c>
      <c r="D861" s="149">
        <v>26.18</v>
      </c>
      <c r="E861" s="149"/>
      <c r="F861" s="149">
        <v>26.18</v>
      </c>
      <c r="G861" s="124">
        <v>9</v>
      </c>
    </row>
    <row r="862" spans="1:7" ht="30" x14ac:dyDescent="0.2">
      <c r="A862" s="146" t="s">
        <v>25772</v>
      </c>
      <c r="B862" s="147" t="s">
        <v>25773</v>
      </c>
      <c r="C862" s="148" t="s">
        <v>18</v>
      </c>
      <c r="D862" s="149">
        <v>28.19</v>
      </c>
      <c r="E862" s="149"/>
      <c r="F862" s="149">
        <v>28.19</v>
      </c>
      <c r="G862" s="124">
        <v>9</v>
      </c>
    </row>
    <row r="863" spans="1:7" ht="30" x14ac:dyDescent="0.2">
      <c r="A863" s="146" t="s">
        <v>25774</v>
      </c>
      <c r="B863" s="147" t="s">
        <v>25775</v>
      </c>
      <c r="C863" s="148" t="s">
        <v>18</v>
      </c>
      <c r="D863" s="149">
        <v>11.36</v>
      </c>
      <c r="E863" s="149">
        <v>6.1</v>
      </c>
      <c r="F863" s="149">
        <v>17.46</v>
      </c>
      <c r="G863" s="124">
        <v>9</v>
      </c>
    </row>
    <row r="864" spans="1:7" x14ac:dyDescent="0.2">
      <c r="A864" s="146" t="s">
        <v>25776</v>
      </c>
      <c r="B864" s="147" t="s">
        <v>25777</v>
      </c>
      <c r="C864" s="148"/>
      <c r="D864" s="149"/>
      <c r="E864" s="149"/>
      <c r="F864" s="149"/>
      <c r="G864" s="124">
        <v>5</v>
      </c>
    </row>
    <row r="865" spans="1:7" ht="30" x14ac:dyDescent="0.2">
      <c r="A865" s="146" t="s">
        <v>25778</v>
      </c>
      <c r="B865" s="147" t="s">
        <v>25779</v>
      </c>
      <c r="C865" s="148" t="s">
        <v>15</v>
      </c>
      <c r="D865" s="149">
        <v>2547.71</v>
      </c>
      <c r="E865" s="149">
        <v>914.38</v>
      </c>
      <c r="F865" s="149">
        <v>3462.09</v>
      </c>
      <c r="G865" s="124">
        <v>9</v>
      </c>
    </row>
    <row r="866" spans="1:7" x14ac:dyDescent="0.2">
      <c r="A866" s="146" t="s">
        <v>25780</v>
      </c>
      <c r="B866" s="147" t="s">
        <v>25781</v>
      </c>
      <c r="C866" s="148" t="s">
        <v>15</v>
      </c>
      <c r="D866" s="149">
        <v>2459.77</v>
      </c>
      <c r="E866" s="149">
        <v>1008.85</v>
      </c>
      <c r="F866" s="149">
        <v>3468.62</v>
      </c>
      <c r="G866" s="124">
        <v>9</v>
      </c>
    </row>
    <row r="867" spans="1:7" ht="30" x14ac:dyDescent="0.2">
      <c r="A867" s="146" t="s">
        <v>25782</v>
      </c>
      <c r="B867" s="147" t="s">
        <v>25783</v>
      </c>
      <c r="C867" s="148" t="s">
        <v>15</v>
      </c>
      <c r="D867" s="149">
        <v>2278.16</v>
      </c>
      <c r="E867" s="149">
        <v>869.34</v>
      </c>
      <c r="F867" s="149">
        <v>3147.5</v>
      </c>
      <c r="G867" s="124">
        <v>9</v>
      </c>
    </row>
    <row r="868" spans="1:7" ht="30" x14ac:dyDescent="0.2">
      <c r="A868" s="146" t="s">
        <v>25784</v>
      </c>
      <c r="B868" s="147" t="s">
        <v>25785</v>
      </c>
      <c r="C868" s="148" t="s">
        <v>15</v>
      </c>
      <c r="D868" s="149">
        <v>1993.24</v>
      </c>
      <c r="E868" s="149">
        <v>860.56</v>
      </c>
      <c r="F868" s="149">
        <v>2853.8</v>
      </c>
      <c r="G868" s="124">
        <v>9</v>
      </c>
    </row>
    <row r="869" spans="1:7" x14ac:dyDescent="0.2">
      <c r="A869" s="146" t="s">
        <v>25786</v>
      </c>
      <c r="B869" s="147" t="s">
        <v>25787</v>
      </c>
      <c r="C869" s="148" t="s">
        <v>15</v>
      </c>
      <c r="D869" s="149">
        <v>2237.73</v>
      </c>
      <c r="E869" s="149">
        <v>922.06</v>
      </c>
      <c r="F869" s="149">
        <v>3159.79</v>
      </c>
      <c r="G869" s="124">
        <v>9</v>
      </c>
    </row>
    <row r="870" spans="1:7" x14ac:dyDescent="0.2">
      <c r="A870" s="146" t="s">
        <v>25788</v>
      </c>
      <c r="B870" s="147" t="s">
        <v>25789</v>
      </c>
      <c r="C870" s="148"/>
      <c r="D870" s="149"/>
      <c r="E870" s="149"/>
      <c r="F870" s="149"/>
      <c r="G870" s="124">
        <v>5</v>
      </c>
    </row>
    <row r="871" spans="1:7" x14ac:dyDescent="0.2">
      <c r="A871" s="146" t="s">
        <v>25790</v>
      </c>
      <c r="B871" s="147" t="s">
        <v>25791</v>
      </c>
      <c r="C871" s="148" t="s">
        <v>15</v>
      </c>
      <c r="D871" s="149">
        <v>4296.72</v>
      </c>
      <c r="E871" s="149">
        <v>1425.6</v>
      </c>
      <c r="F871" s="149">
        <v>5722.32</v>
      </c>
      <c r="G871" s="124">
        <v>9</v>
      </c>
    </row>
    <row r="872" spans="1:7" ht="30" x14ac:dyDescent="0.2">
      <c r="A872" s="146" t="s">
        <v>25792</v>
      </c>
      <c r="B872" s="147" t="s">
        <v>25793</v>
      </c>
      <c r="C872" s="148" t="s">
        <v>9</v>
      </c>
      <c r="D872" s="149">
        <v>0.11</v>
      </c>
      <c r="E872" s="149">
        <v>6.65</v>
      </c>
      <c r="F872" s="149">
        <v>6.76</v>
      </c>
      <c r="G872" s="124">
        <v>9</v>
      </c>
    </row>
    <row r="873" spans="1:7" ht="30" x14ac:dyDescent="0.2">
      <c r="A873" s="146" t="s">
        <v>25794</v>
      </c>
      <c r="B873" s="147" t="s">
        <v>25795</v>
      </c>
      <c r="C873" s="148" t="s">
        <v>9</v>
      </c>
      <c r="D873" s="149">
        <v>0.27</v>
      </c>
      <c r="E873" s="149">
        <v>17.579999999999998</v>
      </c>
      <c r="F873" s="149">
        <v>17.850000000000001</v>
      </c>
      <c r="G873" s="124">
        <v>9</v>
      </c>
    </row>
    <row r="874" spans="1:7" x14ac:dyDescent="0.2">
      <c r="A874" s="146" t="s">
        <v>25796</v>
      </c>
      <c r="B874" s="147" t="s">
        <v>25797</v>
      </c>
      <c r="C874" s="148"/>
      <c r="D874" s="149"/>
      <c r="E874" s="149"/>
      <c r="F874" s="149"/>
      <c r="G874" s="124">
        <v>2</v>
      </c>
    </row>
    <row r="875" spans="1:7" x14ac:dyDescent="0.2">
      <c r="A875" s="146" t="s">
        <v>25798</v>
      </c>
      <c r="B875" s="147" t="s">
        <v>25799</v>
      </c>
      <c r="C875" s="148"/>
      <c r="D875" s="149"/>
      <c r="E875" s="149"/>
      <c r="F875" s="149"/>
      <c r="G875" s="124">
        <v>5</v>
      </c>
    </row>
    <row r="876" spans="1:7" x14ac:dyDescent="0.2">
      <c r="A876" s="146" t="s">
        <v>25800</v>
      </c>
      <c r="B876" s="147" t="s">
        <v>25801</v>
      </c>
      <c r="C876" s="148" t="s">
        <v>19</v>
      </c>
      <c r="D876" s="149">
        <v>45.12</v>
      </c>
      <c r="E876" s="149">
        <v>34.479999999999997</v>
      </c>
      <c r="F876" s="149">
        <v>79.599999999999994</v>
      </c>
      <c r="G876" s="124">
        <v>9</v>
      </c>
    </row>
    <row r="877" spans="1:7" x14ac:dyDescent="0.2">
      <c r="A877" s="146" t="s">
        <v>25802</v>
      </c>
      <c r="B877" s="147" t="s">
        <v>25803</v>
      </c>
      <c r="C877" s="148" t="s">
        <v>19</v>
      </c>
      <c r="D877" s="149">
        <v>61.12</v>
      </c>
      <c r="E877" s="149">
        <v>34.479999999999997</v>
      </c>
      <c r="F877" s="149">
        <v>95.6</v>
      </c>
      <c r="G877" s="124">
        <v>9</v>
      </c>
    </row>
    <row r="878" spans="1:7" x14ac:dyDescent="0.2">
      <c r="A878" s="146" t="s">
        <v>25804</v>
      </c>
      <c r="B878" s="147" t="s">
        <v>25805</v>
      </c>
      <c r="C878" s="148" t="s">
        <v>19</v>
      </c>
      <c r="D878" s="149">
        <v>36.64</v>
      </c>
      <c r="E878" s="149">
        <v>34.479999999999997</v>
      </c>
      <c r="F878" s="149">
        <v>71.12</v>
      </c>
      <c r="G878" s="124">
        <v>9</v>
      </c>
    </row>
    <row r="879" spans="1:7" x14ac:dyDescent="0.2">
      <c r="A879" s="146" t="s">
        <v>25806</v>
      </c>
      <c r="B879" s="147" t="s">
        <v>25807</v>
      </c>
      <c r="C879" s="148" t="s">
        <v>19</v>
      </c>
      <c r="D879" s="149">
        <v>86.13</v>
      </c>
      <c r="E879" s="149">
        <v>51.72</v>
      </c>
      <c r="F879" s="149">
        <v>137.85</v>
      </c>
      <c r="G879" s="124">
        <v>9</v>
      </c>
    </row>
    <row r="880" spans="1:7" x14ac:dyDescent="0.2">
      <c r="A880" s="146" t="s">
        <v>25808</v>
      </c>
      <c r="B880" s="147" t="s">
        <v>25809</v>
      </c>
      <c r="C880" s="148" t="s">
        <v>19</v>
      </c>
      <c r="D880" s="149">
        <v>101.25</v>
      </c>
      <c r="E880" s="149">
        <v>51.72</v>
      </c>
      <c r="F880" s="149">
        <v>152.97</v>
      </c>
      <c r="G880" s="124">
        <v>9</v>
      </c>
    </row>
    <row r="881" spans="1:7" x14ac:dyDescent="0.2">
      <c r="A881" s="146" t="s">
        <v>25810</v>
      </c>
      <c r="B881" s="147" t="s">
        <v>25811</v>
      </c>
      <c r="C881" s="148" t="s">
        <v>9</v>
      </c>
      <c r="D881" s="149">
        <v>0.97</v>
      </c>
      <c r="E881" s="149">
        <v>15.21</v>
      </c>
      <c r="F881" s="149">
        <v>16.18</v>
      </c>
      <c r="G881" s="124">
        <v>9</v>
      </c>
    </row>
    <row r="882" spans="1:7" ht="30" x14ac:dyDescent="0.2">
      <c r="A882" s="146" t="s">
        <v>25812</v>
      </c>
      <c r="B882" s="147" t="s">
        <v>25813</v>
      </c>
      <c r="C882" s="148" t="s">
        <v>9</v>
      </c>
      <c r="D882" s="149">
        <v>13.57</v>
      </c>
      <c r="E882" s="149">
        <v>19.010000000000002</v>
      </c>
      <c r="F882" s="149">
        <v>32.58</v>
      </c>
      <c r="G882" s="124">
        <v>9</v>
      </c>
    </row>
    <row r="883" spans="1:7" x14ac:dyDescent="0.2">
      <c r="A883" s="146" t="s">
        <v>25814</v>
      </c>
      <c r="B883" s="147" t="s">
        <v>25815</v>
      </c>
      <c r="C883" s="148" t="s">
        <v>9</v>
      </c>
      <c r="D883" s="149">
        <v>21.05</v>
      </c>
      <c r="E883" s="149">
        <v>19.010000000000002</v>
      </c>
      <c r="F883" s="149">
        <v>40.06</v>
      </c>
      <c r="G883" s="124">
        <v>9</v>
      </c>
    </row>
    <row r="884" spans="1:7" x14ac:dyDescent="0.2">
      <c r="A884" s="146" t="s">
        <v>25816</v>
      </c>
      <c r="B884" s="147" t="s">
        <v>25817</v>
      </c>
      <c r="C884" s="148"/>
      <c r="D884" s="149"/>
      <c r="E884" s="149"/>
      <c r="F884" s="149"/>
      <c r="G884" s="124">
        <v>5</v>
      </c>
    </row>
    <row r="885" spans="1:7" ht="30" x14ac:dyDescent="0.2">
      <c r="A885" s="146" t="s">
        <v>25818</v>
      </c>
      <c r="B885" s="147" t="s">
        <v>25819</v>
      </c>
      <c r="C885" s="148" t="s">
        <v>19</v>
      </c>
      <c r="D885" s="149">
        <v>39.58</v>
      </c>
      <c r="E885" s="149">
        <v>19.010000000000002</v>
      </c>
      <c r="F885" s="149">
        <v>58.59</v>
      </c>
      <c r="G885" s="124">
        <v>9</v>
      </c>
    </row>
    <row r="886" spans="1:7" ht="30" x14ac:dyDescent="0.2">
      <c r="A886" s="146" t="s">
        <v>25820</v>
      </c>
      <c r="B886" s="147" t="s">
        <v>25821</v>
      </c>
      <c r="C886" s="148" t="s">
        <v>19</v>
      </c>
      <c r="D886" s="149">
        <v>61.4</v>
      </c>
      <c r="E886" s="149">
        <v>19.010000000000002</v>
      </c>
      <c r="F886" s="149">
        <v>80.41</v>
      </c>
      <c r="G886" s="124">
        <v>9</v>
      </c>
    </row>
    <row r="887" spans="1:7" ht="30" x14ac:dyDescent="0.2">
      <c r="A887" s="146" t="s">
        <v>25822</v>
      </c>
      <c r="B887" s="147" t="s">
        <v>25823</v>
      </c>
      <c r="C887" s="148" t="s">
        <v>19</v>
      </c>
      <c r="D887" s="149">
        <v>147.38</v>
      </c>
      <c r="E887" s="149">
        <v>19.010000000000002</v>
      </c>
      <c r="F887" s="149">
        <v>166.39</v>
      </c>
      <c r="G887" s="124">
        <v>9</v>
      </c>
    </row>
    <row r="888" spans="1:7" ht="30" x14ac:dyDescent="0.2">
      <c r="A888" s="146" t="s">
        <v>25824</v>
      </c>
      <c r="B888" s="147" t="s">
        <v>25825</v>
      </c>
      <c r="C888" s="148" t="s">
        <v>19</v>
      </c>
      <c r="D888" s="149">
        <v>161.03</v>
      </c>
      <c r="E888" s="149">
        <v>19.010000000000002</v>
      </c>
      <c r="F888" s="149">
        <v>180.04</v>
      </c>
      <c r="G888" s="124">
        <v>9</v>
      </c>
    </row>
    <row r="889" spans="1:7" ht="30" x14ac:dyDescent="0.2">
      <c r="A889" s="146" t="s">
        <v>25826</v>
      </c>
      <c r="B889" s="147" t="s">
        <v>25827</v>
      </c>
      <c r="C889" s="148" t="s">
        <v>9</v>
      </c>
      <c r="D889" s="149">
        <v>82.87</v>
      </c>
      <c r="E889" s="149">
        <v>9.51</v>
      </c>
      <c r="F889" s="149">
        <v>92.38</v>
      </c>
      <c r="G889" s="124">
        <v>9</v>
      </c>
    </row>
    <row r="890" spans="1:7" ht="30" x14ac:dyDescent="0.2">
      <c r="A890" s="146" t="s">
        <v>25828</v>
      </c>
      <c r="B890" s="147" t="s">
        <v>25829</v>
      </c>
      <c r="C890" s="148" t="s">
        <v>9</v>
      </c>
      <c r="D890" s="149">
        <v>77.8</v>
      </c>
      <c r="E890" s="149">
        <v>9.51</v>
      </c>
      <c r="F890" s="149">
        <v>87.31</v>
      </c>
      <c r="G890" s="124">
        <v>9</v>
      </c>
    </row>
    <row r="891" spans="1:7" ht="30" x14ac:dyDescent="0.2">
      <c r="A891" s="146" t="s">
        <v>25830</v>
      </c>
      <c r="B891" s="147" t="s">
        <v>25831</v>
      </c>
      <c r="C891" s="148" t="s">
        <v>9</v>
      </c>
      <c r="D891" s="149">
        <v>107.3</v>
      </c>
      <c r="E891" s="149">
        <v>9.51</v>
      </c>
      <c r="F891" s="149">
        <v>116.81</v>
      </c>
      <c r="G891" s="124">
        <v>9</v>
      </c>
    </row>
    <row r="892" spans="1:7" ht="30" x14ac:dyDescent="0.2">
      <c r="A892" s="146" t="s">
        <v>25832</v>
      </c>
      <c r="B892" s="147" t="s">
        <v>25833</v>
      </c>
      <c r="C892" s="148" t="s">
        <v>9</v>
      </c>
      <c r="D892" s="149">
        <v>166.24</v>
      </c>
      <c r="E892" s="149">
        <v>9.51</v>
      </c>
      <c r="F892" s="149">
        <v>175.75</v>
      </c>
      <c r="G892" s="124">
        <v>9</v>
      </c>
    </row>
    <row r="893" spans="1:7" ht="30" x14ac:dyDescent="0.2">
      <c r="A893" s="146" t="s">
        <v>25834</v>
      </c>
      <c r="B893" s="147" t="s">
        <v>25835</v>
      </c>
      <c r="C893" s="148" t="s">
        <v>9</v>
      </c>
      <c r="D893" s="149">
        <v>54.02</v>
      </c>
      <c r="E893" s="149">
        <v>9.51</v>
      </c>
      <c r="F893" s="149">
        <v>63.53</v>
      </c>
      <c r="G893" s="124">
        <v>9</v>
      </c>
    </row>
    <row r="894" spans="1:7" ht="30" x14ac:dyDescent="0.2">
      <c r="A894" s="146" t="s">
        <v>25836</v>
      </c>
      <c r="B894" s="147" t="s">
        <v>25837</v>
      </c>
      <c r="C894" s="148" t="s">
        <v>9</v>
      </c>
      <c r="D894" s="149">
        <v>103.3</v>
      </c>
      <c r="E894" s="149">
        <v>9.51</v>
      </c>
      <c r="F894" s="149">
        <v>112.81</v>
      </c>
      <c r="G894" s="124">
        <v>9</v>
      </c>
    </row>
    <row r="895" spans="1:7" ht="30" x14ac:dyDescent="0.2">
      <c r="A895" s="146" t="s">
        <v>25838</v>
      </c>
      <c r="B895" s="147" t="s">
        <v>25839</v>
      </c>
      <c r="C895" s="148" t="s">
        <v>9</v>
      </c>
      <c r="D895" s="149">
        <v>69.33</v>
      </c>
      <c r="E895" s="149">
        <v>9.51</v>
      </c>
      <c r="F895" s="149">
        <v>78.84</v>
      </c>
      <c r="G895" s="124">
        <v>9</v>
      </c>
    </row>
    <row r="896" spans="1:7" x14ac:dyDescent="0.2">
      <c r="A896" s="146" t="s">
        <v>25840</v>
      </c>
      <c r="B896" s="147" t="s">
        <v>25841</v>
      </c>
      <c r="C896" s="148"/>
      <c r="D896" s="149"/>
      <c r="E896" s="149"/>
      <c r="F896" s="149"/>
      <c r="G896" s="124">
        <v>5</v>
      </c>
    </row>
    <row r="897" spans="1:7" ht="30" x14ac:dyDescent="0.2">
      <c r="A897" s="146" t="s">
        <v>25842</v>
      </c>
      <c r="B897" s="147" t="s">
        <v>25843</v>
      </c>
      <c r="C897" s="148" t="s">
        <v>19</v>
      </c>
      <c r="D897" s="149">
        <v>81.19</v>
      </c>
      <c r="E897" s="149">
        <v>30.89</v>
      </c>
      <c r="F897" s="149">
        <v>112.08</v>
      </c>
      <c r="G897" s="124">
        <v>9</v>
      </c>
    </row>
    <row r="898" spans="1:7" x14ac:dyDescent="0.2">
      <c r="A898" s="146" t="s">
        <v>25844</v>
      </c>
      <c r="B898" s="147" t="s">
        <v>25845</v>
      </c>
      <c r="C898" s="148" t="s">
        <v>9</v>
      </c>
      <c r="D898" s="149">
        <v>107.89</v>
      </c>
      <c r="E898" s="149">
        <v>10.45</v>
      </c>
      <c r="F898" s="149">
        <v>118.34</v>
      </c>
      <c r="G898" s="124">
        <v>9</v>
      </c>
    </row>
    <row r="899" spans="1:7" x14ac:dyDescent="0.2">
      <c r="A899" s="146" t="s">
        <v>25846</v>
      </c>
      <c r="B899" s="147" t="s">
        <v>25847</v>
      </c>
      <c r="C899" s="148"/>
      <c r="D899" s="149"/>
      <c r="E899" s="149"/>
      <c r="F899" s="149"/>
      <c r="G899" s="124">
        <v>5</v>
      </c>
    </row>
    <row r="900" spans="1:7" ht="30" x14ac:dyDescent="0.2">
      <c r="A900" s="146" t="s">
        <v>25848</v>
      </c>
      <c r="B900" s="147" t="s">
        <v>25849</v>
      </c>
      <c r="C900" s="148" t="s">
        <v>19</v>
      </c>
      <c r="D900" s="149">
        <v>84.36</v>
      </c>
      <c r="E900" s="149">
        <v>19.010000000000002</v>
      </c>
      <c r="F900" s="149">
        <v>103.37</v>
      </c>
      <c r="G900" s="124">
        <v>9</v>
      </c>
    </row>
    <row r="901" spans="1:7" ht="45" x14ac:dyDescent="0.2">
      <c r="A901" s="146" t="s">
        <v>25850</v>
      </c>
      <c r="B901" s="147" t="s">
        <v>25851</v>
      </c>
      <c r="C901" s="148" t="s">
        <v>19</v>
      </c>
      <c r="D901" s="149">
        <v>149.69</v>
      </c>
      <c r="E901" s="149">
        <v>19.010000000000002</v>
      </c>
      <c r="F901" s="149">
        <v>168.7</v>
      </c>
      <c r="G901" s="124">
        <v>9</v>
      </c>
    </row>
    <row r="902" spans="1:7" ht="45" x14ac:dyDescent="0.2">
      <c r="A902" s="146" t="s">
        <v>25852</v>
      </c>
      <c r="B902" s="147" t="s">
        <v>25853</v>
      </c>
      <c r="C902" s="148" t="s">
        <v>19</v>
      </c>
      <c r="D902" s="149">
        <v>162.9</v>
      </c>
      <c r="E902" s="149">
        <v>19.010000000000002</v>
      </c>
      <c r="F902" s="149">
        <v>181.91</v>
      </c>
      <c r="G902" s="124">
        <v>9</v>
      </c>
    </row>
    <row r="903" spans="1:7" ht="45" x14ac:dyDescent="0.2">
      <c r="A903" s="146" t="s">
        <v>25854</v>
      </c>
      <c r="B903" s="147" t="s">
        <v>25855</v>
      </c>
      <c r="C903" s="148" t="s">
        <v>19</v>
      </c>
      <c r="D903" s="149">
        <v>80.69</v>
      </c>
      <c r="E903" s="149">
        <v>19.010000000000002</v>
      </c>
      <c r="F903" s="149">
        <v>99.7</v>
      </c>
      <c r="G903" s="124">
        <v>9</v>
      </c>
    </row>
    <row r="904" spans="1:7" ht="30" x14ac:dyDescent="0.2">
      <c r="A904" s="146" t="s">
        <v>25856</v>
      </c>
      <c r="B904" s="147" t="s">
        <v>25857</v>
      </c>
      <c r="C904" s="148" t="s">
        <v>9</v>
      </c>
      <c r="D904" s="149">
        <v>64.23</v>
      </c>
      <c r="E904" s="149">
        <v>9.51</v>
      </c>
      <c r="F904" s="149">
        <v>73.739999999999995</v>
      </c>
      <c r="G904" s="124">
        <v>9</v>
      </c>
    </row>
    <row r="905" spans="1:7" ht="30" x14ac:dyDescent="0.2">
      <c r="A905" s="146" t="s">
        <v>25858</v>
      </c>
      <c r="B905" s="147" t="s">
        <v>25859</v>
      </c>
      <c r="C905" s="148" t="s">
        <v>9</v>
      </c>
      <c r="D905" s="149">
        <v>81.11</v>
      </c>
      <c r="E905" s="149">
        <v>9.51</v>
      </c>
      <c r="F905" s="149">
        <v>90.62</v>
      </c>
      <c r="G905" s="124">
        <v>9</v>
      </c>
    </row>
    <row r="906" spans="1:7" x14ac:dyDescent="0.2">
      <c r="A906" s="146" t="s">
        <v>25860</v>
      </c>
      <c r="B906" s="147" t="s">
        <v>25861</v>
      </c>
      <c r="C906" s="148"/>
      <c r="D906" s="149"/>
      <c r="E906" s="149"/>
      <c r="F906" s="149"/>
      <c r="G906" s="124">
        <v>5</v>
      </c>
    </row>
    <row r="907" spans="1:7" ht="45" x14ac:dyDescent="0.2">
      <c r="A907" s="146" t="s">
        <v>25862</v>
      </c>
      <c r="B907" s="147" t="s">
        <v>25863</v>
      </c>
      <c r="C907" s="148" t="s">
        <v>19</v>
      </c>
      <c r="D907" s="149">
        <v>234.08</v>
      </c>
      <c r="E907" s="149">
        <v>47.8</v>
      </c>
      <c r="F907" s="149">
        <v>281.88</v>
      </c>
      <c r="G907" s="124">
        <v>9</v>
      </c>
    </row>
    <row r="908" spans="1:7" ht="45" x14ac:dyDescent="0.2">
      <c r="A908" s="146" t="s">
        <v>25864</v>
      </c>
      <c r="B908" s="147" t="s">
        <v>25865</v>
      </c>
      <c r="C908" s="148" t="s">
        <v>19</v>
      </c>
      <c r="D908" s="149">
        <v>144.36000000000001</v>
      </c>
      <c r="E908" s="149">
        <v>20.69</v>
      </c>
      <c r="F908" s="149">
        <v>165.05</v>
      </c>
      <c r="G908" s="124">
        <v>9</v>
      </c>
    </row>
    <row r="909" spans="1:7" ht="45" x14ac:dyDescent="0.2">
      <c r="A909" s="146" t="s">
        <v>25866</v>
      </c>
      <c r="B909" s="147" t="s">
        <v>25867</v>
      </c>
      <c r="C909" s="148" t="s">
        <v>19</v>
      </c>
      <c r="D909" s="149">
        <v>131.04</v>
      </c>
      <c r="E909" s="149">
        <v>20.69</v>
      </c>
      <c r="F909" s="149">
        <v>151.72999999999999</v>
      </c>
      <c r="G909" s="124">
        <v>9</v>
      </c>
    </row>
    <row r="910" spans="1:7" ht="30" x14ac:dyDescent="0.2">
      <c r="A910" s="146" t="s">
        <v>25868</v>
      </c>
      <c r="B910" s="147" t="s">
        <v>25869</v>
      </c>
      <c r="C910" s="148" t="s">
        <v>19</v>
      </c>
      <c r="D910" s="149">
        <v>123.03</v>
      </c>
      <c r="E910" s="149">
        <v>19.010000000000002</v>
      </c>
      <c r="F910" s="149">
        <v>142.04</v>
      </c>
      <c r="G910" s="124">
        <v>9</v>
      </c>
    </row>
    <row r="911" spans="1:7" x14ac:dyDescent="0.2">
      <c r="A911" s="146" t="s">
        <v>25870</v>
      </c>
      <c r="B911" s="147" t="s">
        <v>25871</v>
      </c>
      <c r="C911" s="148"/>
      <c r="D911" s="149"/>
      <c r="E911" s="149"/>
      <c r="F911" s="149"/>
      <c r="G911" s="124">
        <v>5</v>
      </c>
    </row>
    <row r="912" spans="1:7" x14ac:dyDescent="0.2">
      <c r="A912" s="146" t="s">
        <v>25872</v>
      </c>
      <c r="B912" s="147" t="s">
        <v>25873</v>
      </c>
      <c r="C912" s="148" t="s">
        <v>19</v>
      </c>
      <c r="D912" s="149">
        <v>75.14</v>
      </c>
      <c r="E912" s="149">
        <v>19.010000000000002</v>
      </c>
      <c r="F912" s="149">
        <v>94.15</v>
      </c>
      <c r="G912" s="124">
        <v>9</v>
      </c>
    </row>
    <row r="913" spans="1:7" ht="30" x14ac:dyDescent="0.2">
      <c r="A913" s="146" t="s">
        <v>25874</v>
      </c>
      <c r="B913" s="147" t="s">
        <v>25875</v>
      </c>
      <c r="C913" s="148" t="s">
        <v>19</v>
      </c>
      <c r="D913" s="149">
        <v>120.78</v>
      </c>
      <c r="E913" s="149">
        <v>19.010000000000002</v>
      </c>
      <c r="F913" s="149">
        <v>139.79</v>
      </c>
      <c r="G913" s="124">
        <v>9</v>
      </c>
    </row>
    <row r="914" spans="1:7" x14ac:dyDescent="0.2">
      <c r="A914" s="146" t="s">
        <v>25876</v>
      </c>
      <c r="B914" s="147" t="s">
        <v>25877</v>
      </c>
      <c r="C914" s="148" t="s">
        <v>9</v>
      </c>
      <c r="D914" s="149">
        <v>169.88</v>
      </c>
      <c r="E914" s="149">
        <v>9.51</v>
      </c>
      <c r="F914" s="149">
        <v>179.39</v>
      </c>
      <c r="G914" s="124">
        <v>9</v>
      </c>
    </row>
    <row r="915" spans="1:7" x14ac:dyDescent="0.2">
      <c r="A915" s="146" t="s">
        <v>25878</v>
      </c>
      <c r="B915" s="147" t="s">
        <v>25879</v>
      </c>
      <c r="C915" s="148"/>
      <c r="D915" s="149"/>
      <c r="E915" s="149"/>
      <c r="F915" s="149"/>
      <c r="G915" s="124">
        <v>5</v>
      </c>
    </row>
    <row r="916" spans="1:7" x14ac:dyDescent="0.2">
      <c r="A916" s="146" t="s">
        <v>25880</v>
      </c>
      <c r="B916" s="147" t="s">
        <v>25881</v>
      </c>
      <c r="C916" s="148" t="s">
        <v>96</v>
      </c>
      <c r="D916" s="149">
        <v>66.28</v>
      </c>
      <c r="E916" s="149">
        <v>4.75</v>
      </c>
      <c r="F916" s="149">
        <v>71.03</v>
      </c>
      <c r="G916" s="124">
        <v>9</v>
      </c>
    </row>
    <row r="917" spans="1:7" x14ac:dyDescent="0.2">
      <c r="A917" s="146" t="s">
        <v>25882</v>
      </c>
      <c r="B917" s="147" t="s">
        <v>25883</v>
      </c>
      <c r="C917" s="148" t="s">
        <v>96</v>
      </c>
      <c r="D917" s="149">
        <v>66.28</v>
      </c>
      <c r="E917" s="149">
        <v>4.75</v>
      </c>
      <c r="F917" s="149">
        <v>71.03</v>
      </c>
      <c r="G917" s="124">
        <v>9</v>
      </c>
    </row>
    <row r="918" spans="1:7" x14ac:dyDescent="0.2">
      <c r="A918" s="146" t="s">
        <v>25884</v>
      </c>
      <c r="B918" s="147" t="s">
        <v>25885</v>
      </c>
      <c r="C918" s="148"/>
      <c r="D918" s="149"/>
      <c r="E918" s="149"/>
      <c r="F918" s="149"/>
      <c r="G918" s="124">
        <v>5</v>
      </c>
    </row>
    <row r="919" spans="1:7" x14ac:dyDescent="0.2">
      <c r="A919" s="146" t="s">
        <v>25886</v>
      </c>
      <c r="B919" s="147" t="s">
        <v>25887</v>
      </c>
      <c r="C919" s="148" t="s">
        <v>19</v>
      </c>
      <c r="D919" s="149">
        <v>762.79</v>
      </c>
      <c r="E919" s="149"/>
      <c r="F919" s="149">
        <v>762.79</v>
      </c>
      <c r="G919" s="124">
        <v>9</v>
      </c>
    </row>
    <row r="920" spans="1:7" x14ac:dyDescent="0.2">
      <c r="A920" s="146" t="s">
        <v>25888</v>
      </c>
      <c r="B920" s="147" t="s">
        <v>25889</v>
      </c>
      <c r="C920" s="148"/>
      <c r="D920" s="149"/>
      <c r="E920" s="149"/>
      <c r="F920" s="149"/>
      <c r="G920" s="124">
        <v>5</v>
      </c>
    </row>
    <row r="921" spans="1:7" ht="30" x14ac:dyDescent="0.2">
      <c r="A921" s="146" t="s">
        <v>25890</v>
      </c>
      <c r="B921" s="147" t="s">
        <v>25891</v>
      </c>
      <c r="C921" s="148" t="s">
        <v>19</v>
      </c>
      <c r="D921" s="149">
        <v>126.6</v>
      </c>
      <c r="E921" s="149">
        <v>96.93</v>
      </c>
      <c r="F921" s="149">
        <v>223.53</v>
      </c>
      <c r="G921" s="124">
        <v>9</v>
      </c>
    </row>
    <row r="922" spans="1:7" x14ac:dyDescent="0.2">
      <c r="A922" s="146" t="s">
        <v>25892</v>
      </c>
      <c r="B922" s="147" t="s">
        <v>25893</v>
      </c>
      <c r="C922" s="148" t="s">
        <v>19</v>
      </c>
      <c r="D922" s="149">
        <v>159.53</v>
      </c>
      <c r="E922" s="149">
        <v>87.24</v>
      </c>
      <c r="F922" s="149">
        <v>246.77</v>
      </c>
      <c r="G922" s="124">
        <v>9</v>
      </c>
    </row>
    <row r="923" spans="1:7" ht="30" x14ac:dyDescent="0.2">
      <c r="A923" s="146" t="s">
        <v>25894</v>
      </c>
      <c r="B923" s="147" t="s">
        <v>25895</v>
      </c>
      <c r="C923" s="148" t="s">
        <v>19</v>
      </c>
      <c r="D923" s="149">
        <v>182.88</v>
      </c>
      <c r="E923" s="149">
        <v>96.93</v>
      </c>
      <c r="F923" s="149">
        <v>279.81</v>
      </c>
      <c r="G923" s="124">
        <v>9</v>
      </c>
    </row>
    <row r="924" spans="1:7" x14ac:dyDescent="0.2">
      <c r="A924" s="146" t="s">
        <v>25896</v>
      </c>
      <c r="B924" s="147" t="s">
        <v>25897</v>
      </c>
      <c r="C924" s="148"/>
      <c r="D924" s="149"/>
      <c r="E924" s="149"/>
      <c r="F924" s="149"/>
      <c r="G924" s="124">
        <v>5</v>
      </c>
    </row>
    <row r="925" spans="1:7" x14ac:dyDescent="0.2">
      <c r="A925" s="146" t="s">
        <v>25898</v>
      </c>
      <c r="B925" s="147" t="s">
        <v>25899</v>
      </c>
      <c r="C925" s="148" t="s">
        <v>9</v>
      </c>
      <c r="D925" s="149">
        <v>55.49</v>
      </c>
      <c r="E925" s="149">
        <v>57.93</v>
      </c>
      <c r="F925" s="149">
        <v>113.42</v>
      </c>
      <c r="G925" s="124">
        <v>9</v>
      </c>
    </row>
    <row r="926" spans="1:7" x14ac:dyDescent="0.2">
      <c r="A926" s="146" t="s">
        <v>25900</v>
      </c>
      <c r="B926" s="147" t="s">
        <v>25901</v>
      </c>
      <c r="C926" s="148" t="s">
        <v>9</v>
      </c>
      <c r="D926" s="149">
        <v>86.21</v>
      </c>
      <c r="E926" s="149">
        <v>68.47</v>
      </c>
      <c r="F926" s="149">
        <v>154.68</v>
      </c>
      <c r="G926" s="124">
        <v>9</v>
      </c>
    </row>
    <row r="927" spans="1:7" x14ac:dyDescent="0.2">
      <c r="A927" s="146" t="s">
        <v>25902</v>
      </c>
      <c r="B927" s="147" t="s">
        <v>25903</v>
      </c>
      <c r="C927" s="148" t="s">
        <v>9</v>
      </c>
      <c r="D927" s="149">
        <v>159.16999999999999</v>
      </c>
      <c r="E927" s="149">
        <v>73.739999999999995</v>
      </c>
      <c r="F927" s="149">
        <v>232.91</v>
      </c>
      <c r="G927" s="124">
        <v>9</v>
      </c>
    </row>
    <row r="928" spans="1:7" x14ac:dyDescent="0.2">
      <c r="A928" s="146" t="s">
        <v>25904</v>
      </c>
      <c r="B928" s="147" t="s">
        <v>25905</v>
      </c>
      <c r="C928" s="148" t="s">
        <v>9</v>
      </c>
      <c r="D928" s="149">
        <v>42.16</v>
      </c>
      <c r="E928" s="149">
        <v>57.93</v>
      </c>
      <c r="F928" s="149">
        <v>100.09</v>
      </c>
      <c r="G928" s="124">
        <v>9</v>
      </c>
    </row>
    <row r="929" spans="1:7" x14ac:dyDescent="0.2">
      <c r="A929" s="146" t="s">
        <v>25906</v>
      </c>
      <c r="B929" s="147" t="s">
        <v>25907</v>
      </c>
      <c r="C929" s="148" t="s">
        <v>9</v>
      </c>
      <c r="D929" s="149">
        <v>64.88</v>
      </c>
      <c r="E929" s="149">
        <v>68.47</v>
      </c>
      <c r="F929" s="149">
        <v>133.35</v>
      </c>
      <c r="G929" s="124">
        <v>9</v>
      </c>
    </row>
    <row r="930" spans="1:7" x14ac:dyDescent="0.2">
      <c r="A930" s="146" t="s">
        <v>25908</v>
      </c>
      <c r="B930" s="147" t="s">
        <v>25909</v>
      </c>
      <c r="C930" s="148" t="s">
        <v>9</v>
      </c>
      <c r="D930" s="149">
        <v>104.68</v>
      </c>
      <c r="E930" s="149">
        <v>50.04</v>
      </c>
      <c r="F930" s="149">
        <v>154.72</v>
      </c>
      <c r="G930" s="124">
        <v>9</v>
      </c>
    </row>
    <row r="931" spans="1:7" x14ac:dyDescent="0.2">
      <c r="A931" s="146" t="s">
        <v>25910</v>
      </c>
      <c r="B931" s="147" t="s">
        <v>25911</v>
      </c>
      <c r="C931" s="148" t="s">
        <v>96</v>
      </c>
      <c r="D931" s="149">
        <v>14.81</v>
      </c>
      <c r="E931" s="149">
        <v>1.5</v>
      </c>
      <c r="F931" s="149">
        <v>16.309999999999999</v>
      </c>
      <c r="G931" s="124">
        <v>9</v>
      </c>
    </row>
    <row r="932" spans="1:7" x14ac:dyDescent="0.2">
      <c r="A932" s="146" t="s">
        <v>25912</v>
      </c>
      <c r="B932" s="147" t="s">
        <v>25913</v>
      </c>
      <c r="C932" s="148" t="s">
        <v>96</v>
      </c>
      <c r="D932" s="149">
        <v>17.72</v>
      </c>
      <c r="E932" s="149">
        <v>2.14</v>
      </c>
      <c r="F932" s="149">
        <v>19.86</v>
      </c>
      <c r="G932" s="124">
        <v>9</v>
      </c>
    </row>
    <row r="933" spans="1:7" x14ac:dyDescent="0.2">
      <c r="A933" s="146" t="s">
        <v>25914</v>
      </c>
      <c r="B933" s="147" t="s">
        <v>25915</v>
      </c>
      <c r="C933" s="148" t="s">
        <v>96</v>
      </c>
      <c r="D933" s="149">
        <v>19.02</v>
      </c>
      <c r="E933" s="149">
        <v>3</v>
      </c>
      <c r="F933" s="149">
        <v>22.02</v>
      </c>
      <c r="G933" s="124">
        <v>9</v>
      </c>
    </row>
    <row r="934" spans="1:7" x14ac:dyDescent="0.2">
      <c r="A934" s="146" t="s">
        <v>25916</v>
      </c>
      <c r="B934" s="147" t="s">
        <v>25917</v>
      </c>
      <c r="C934" s="148"/>
      <c r="D934" s="149"/>
      <c r="E934" s="149"/>
      <c r="F934" s="149"/>
      <c r="G934" s="124">
        <v>5</v>
      </c>
    </row>
    <row r="935" spans="1:7" x14ac:dyDescent="0.2">
      <c r="A935" s="146" t="s">
        <v>25918</v>
      </c>
      <c r="B935" s="147" t="s">
        <v>25919</v>
      </c>
      <c r="C935" s="148" t="s">
        <v>9</v>
      </c>
      <c r="D935" s="149">
        <v>2.5</v>
      </c>
      <c r="E935" s="149">
        <v>19.010000000000002</v>
      </c>
      <c r="F935" s="149">
        <v>21.51</v>
      </c>
      <c r="G935" s="124">
        <v>9</v>
      </c>
    </row>
    <row r="936" spans="1:7" x14ac:dyDescent="0.2">
      <c r="A936" s="146" t="s">
        <v>25920</v>
      </c>
      <c r="B936" s="147" t="s">
        <v>25921</v>
      </c>
      <c r="C936" s="148" t="s">
        <v>19</v>
      </c>
      <c r="D936" s="149"/>
      <c r="E936" s="149">
        <v>51.72</v>
      </c>
      <c r="F936" s="149">
        <v>51.72</v>
      </c>
      <c r="G936" s="124">
        <v>9</v>
      </c>
    </row>
    <row r="937" spans="1:7" x14ac:dyDescent="0.2">
      <c r="A937" s="146" t="s">
        <v>25922</v>
      </c>
      <c r="B937" s="147" t="s">
        <v>25923</v>
      </c>
      <c r="C937" s="148" t="s">
        <v>19</v>
      </c>
      <c r="D937" s="149"/>
      <c r="E937" s="149">
        <v>51.72</v>
      </c>
      <c r="F937" s="149">
        <v>51.72</v>
      </c>
      <c r="G937" s="124">
        <v>9</v>
      </c>
    </row>
    <row r="938" spans="1:7" ht="30" x14ac:dyDescent="0.2">
      <c r="A938" s="146" t="s">
        <v>25924</v>
      </c>
      <c r="B938" s="147" t="s">
        <v>25925</v>
      </c>
      <c r="C938" s="148" t="s">
        <v>19</v>
      </c>
      <c r="D938" s="149"/>
      <c r="E938" s="149">
        <v>23.77</v>
      </c>
      <c r="F938" s="149">
        <v>23.77</v>
      </c>
      <c r="G938" s="124">
        <v>9</v>
      </c>
    </row>
    <row r="939" spans="1:7" x14ac:dyDescent="0.2">
      <c r="A939" s="146" t="s">
        <v>25926</v>
      </c>
      <c r="B939" s="147" t="s">
        <v>25927</v>
      </c>
      <c r="C939" s="148" t="s">
        <v>19</v>
      </c>
      <c r="D939" s="149"/>
      <c r="E939" s="149">
        <v>34.479999999999997</v>
      </c>
      <c r="F939" s="149">
        <v>34.479999999999997</v>
      </c>
      <c r="G939" s="124">
        <v>9</v>
      </c>
    </row>
    <row r="940" spans="1:7" ht="30" x14ac:dyDescent="0.2">
      <c r="A940" s="146" t="s">
        <v>25928</v>
      </c>
      <c r="B940" s="147" t="s">
        <v>25929</v>
      </c>
      <c r="C940" s="148" t="s">
        <v>19</v>
      </c>
      <c r="D940" s="149">
        <v>3.22</v>
      </c>
      <c r="E940" s="149">
        <v>19.010000000000002</v>
      </c>
      <c r="F940" s="149">
        <v>22.23</v>
      </c>
      <c r="G940" s="124">
        <v>9</v>
      </c>
    </row>
    <row r="941" spans="1:7" ht="30" x14ac:dyDescent="0.2">
      <c r="A941" s="146" t="s">
        <v>25930</v>
      </c>
      <c r="B941" s="147" t="s">
        <v>25931</v>
      </c>
      <c r="C941" s="148" t="s">
        <v>19</v>
      </c>
      <c r="D941" s="149">
        <v>9.66</v>
      </c>
      <c r="E941" s="149">
        <v>19.010000000000002</v>
      </c>
      <c r="F941" s="149">
        <v>28.67</v>
      </c>
      <c r="G941" s="124">
        <v>9</v>
      </c>
    </row>
    <row r="942" spans="1:7" x14ac:dyDescent="0.2">
      <c r="A942" s="146" t="s">
        <v>25932</v>
      </c>
      <c r="B942" s="147" t="s">
        <v>25933</v>
      </c>
      <c r="C942" s="148"/>
      <c r="D942" s="149"/>
      <c r="E942" s="149"/>
      <c r="F942" s="149"/>
      <c r="G942" s="124">
        <v>2</v>
      </c>
    </row>
    <row r="943" spans="1:7" x14ac:dyDescent="0.2">
      <c r="A943" s="146" t="s">
        <v>25934</v>
      </c>
      <c r="B943" s="147" t="s">
        <v>25935</v>
      </c>
      <c r="C943" s="148"/>
      <c r="D943" s="149"/>
      <c r="E943" s="149"/>
      <c r="F943" s="149"/>
      <c r="G943" s="124">
        <v>5</v>
      </c>
    </row>
    <row r="944" spans="1:7" x14ac:dyDescent="0.2">
      <c r="A944" s="146" t="s">
        <v>25936</v>
      </c>
      <c r="B944" s="147" t="s">
        <v>25937</v>
      </c>
      <c r="C944" s="148" t="s">
        <v>15</v>
      </c>
      <c r="D944" s="149">
        <v>973.77</v>
      </c>
      <c r="E944" s="149">
        <v>338.7</v>
      </c>
      <c r="F944" s="149">
        <v>1312.47</v>
      </c>
      <c r="G944" s="124">
        <v>9</v>
      </c>
    </row>
    <row r="945" spans="1:7" x14ac:dyDescent="0.2">
      <c r="A945" s="146" t="s">
        <v>25938</v>
      </c>
      <c r="B945" s="147" t="s">
        <v>25939</v>
      </c>
      <c r="C945" s="148" t="s">
        <v>15</v>
      </c>
      <c r="D945" s="149">
        <v>464.07</v>
      </c>
      <c r="E945" s="149">
        <v>338.7</v>
      </c>
      <c r="F945" s="149">
        <v>802.77</v>
      </c>
      <c r="G945" s="124">
        <v>9</v>
      </c>
    </row>
    <row r="946" spans="1:7" x14ac:dyDescent="0.2">
      <c r="A946" s="146" t="s">
        <v>25940</v>
      </c>
      <c r="B946" s="147" t="s">
        <v>25941</v>
      </c>
      <c r="C946" s="148" t="s">
        <v>15</v>
      </c>
      <c r="D946" s="149">
        <v>421.38</v>
      </c>
      <c r="E946" s="149">
        <v>338.7</v>
      </c>
      <c r="F946" s="149">
        <v>760.08</v>
      </c>
      <c r="G946" s="124">
        <v>9</v>
      </c>
    </row>
    <row r="947" spans="1:7" x14ac:dyDescent="0.2">
      <c r="A947" s="146" t="s">
        <v>25942</v>
      </c>
      <c r="B947" s="147" t="s">
        <v>25943</v>
      </c>
      <c r="C947" s="148" t="s">
        <v>19</v>
      </c>
      <c r="D947" s="149">
        <v>3.96</v>
      </c>
      <c r="E947" s="149">
        <v>26.37</v>
      </c>
      <c r="F947" s="149">
        <v>30.33</v>
      </c>
      <c r="G947" s="124">
        <v>9</v>
      </c>
    </row>
    <row r="948" spans="1:7" ht="30" x14ac:dyDescent="0.2">
      <c r="A948" s="146" t="s">
        <v>25944</v>
      </c>
      <c r="B948" s="147" t="s">
        <v>25945</v>
      </c>
      <c r="C948" s="148" t="s">
        <v>19</v>
      </c>
      <c r="D948" s="149">
        <v>8.92</v>
      </c>
      <c r="E948" s="149">
        <v>25.91</v>
      </c>
      <c r="F948" s="149">
        <v>34.83</v>
      </c>
      <c r="G948" s="124">
        <v>9</v>
      </c>
    </row>
    <row r="949" spans="1:7" x14ac:dyDescent="0.2">
      <c r="A949" s="146" t="s">
        <v>25946</v>
      </c>
      <c r="B949" s="147" t="s">
        <v>25947</v>
      </c>
      <c r="C949" s="148" t="s">
        <v>15</v>
      </c>
      <c r="D949" s="149">
        <v>1142.6199999999999</v>
      </c>
      <c r="E949" s="149">
        <v>338.7</v>
      </c>
      <c r="F949" s="149">
        <v>1481.32</v>
      </c>
      <c r="G949" s="124">
        <v>9</v>
      </c>
    </row>
    <row r="950" spans="1:7" x14ac:dyDescent="0.2">
      <c r="A950" s="146" t="s">
        <v>25948</v>
      </c>
      <c r="B950" s="147" t="s">
        <v>25949</v>
      </c>
      <c r="C950" s="148"/>
      <c r="D950" s="149"/>
      <c r="E950" s="149"/>
      <c r="F950" s="149"/>
      <c r="G950" s="124">
        <v>5</v>
      </c>
    </row>
    <row r="951" spans="1:7" x14ac:dyDescent="0.2">
      <c r="A951" s="146" t="s">
        <v>25950</v>
      </c>
      <c r="B951" s="147" t="s">
        <v>25951</v>
      </c>
      <c r="C951" s="148" t="s">
        <v>19</v>
      </c>
      <c r="D951" s="149">
        <v>2.31</v>
      </c>
      <c r="E951" s="149">
        <v>5.0199999999999996</v>
      </c>
      <c r="F951" s="149">
        <v>7.33</v>
      </c>
      <c r="G951" s="124">
        <v>9</v>
      </c>
    </row>
    <row r="952" spans="1:7" x14ac:dyDescent="0.2">
      <c r="A952" s="146" t="s">
        <v>25952</v>
      </c>
      <c r="B952" s="147" t="s">
        <v>25953</v>
      </c>
      <c r="C952" s="148" t="s">
        <v>19</v>
      </c>
      <c r="D952" s="149">
        <v>1.47</v>
      </c>
      <c r="E952" s="149">
        <v>5.0199999999999996</v>
      </c>
      <c r="F952" s="149">
        <v>6.49</v>
      </c>
      <c r="G952" s="124">
        <v>9</v>
      </c>
    </row>
    <row r="953" spans="1:7" x14ac:dyDescent="0.2">
      <c r="A953" s="146" t="s">
        <v>25954</v>
      </c>
      <c r="B953" s="147" t="s">
        <v>25955</v>
      </c>
      <c r="C953" s="148" t="s">
        <v>19</v>
      </c>
      <c r="D953" s="149">
        <v>7.2</v>
      </c>
      <c r="E953" s="149">
        <v>5.0199999999999996</v>
      </c>
      <c r="F953" s="149">
        <v>12.22</v>
      </c>
      <c r="G953" s="124">
        <v>9</v>
      </c>
    </row>
    <row r="954" spans="1:7" x14ac:dyDescent="0.2">
      <c r="A954" s="146" t="s">
        <v>25956</v>
      </c>
      <c r="B954" s="147" t="s">
        <v>25957</v>
      </c>
      <c r="C954" s="148" t="s">
        <v>19</v>
      </c>
      <c r="D954" s="149">
        <v>2.36</v>
      </c>
      <c r="E954" s="149">
        <v>7.32</v>
      </c>
      <c r="F954" s="149">
        <v>9.68</v>
      </c>
      <c r="G954" s="124">
        <v>9</v>
      </c>
    </row>
    <row r="955" spans="1:7" x14ac:dyDescent="0.2">
      <c r="A955" s="146" t="s">
        <v>25958</v>
      </c>
      <c r="B955" s="147" t="s">
        <v>25959</v>
      </c>
      <c r="C955" s="148" t="s">
        <v>19</v>
      </c>
      <c r="D955" s="149">
        <v>4.1399999999999997</v>
      </c>
      <c r="E955" s="149">
        <v>7.77</v>
      </c>
      <c r="F955" s="149">
        <v>11.91</v>
      </c>
      <c r="G955" s="124">
        <v>9</v>
      </c>
    </row>
    <row r="956" spans="1:7" x14ac:dyDescent="0.2">
      <c r="A956" s="146" t="s">
        <v>25960</v>
      </c>
      <c r="B956" s="147" t="s">
        <v>25961</v>
      </c>
      <c r="C956" s="148" t="s">
        <v>19</v>
      </c>
      <c r="D956" s="149">
        <v>9.7799999999999994</v>
      </c>
      <c r="E956" s="149">
        <v>13.79</v>
      </c>
      <c r="F956" s="149">
        <v>23.57</v>
      </c>
      <c r="G956" s="124">
        <v>9</v>
      </c>
    </row>
    <row r="957" spans="1:7" x14ac:dyDescent="0.2">
      <c r="A957" s="146" t="s">
        <v>25962</v>
      </c>
      <c r="B957" s="147" t="s">
        <v>25963</v>
      </c>
      <c r="C957" s="148" t="s">
        <v>19</v>
      </c>
      <c r="D957" s="149">
        <v>9.7799999999999994</v>
      </c>
      <c r="E957" s="149">
        <v>19.010000000000002</v>
      </c>
      <c r="F957" s="149">
        <v>28.79</v>
      </c>
      <c r="G957" s="124">
        <v>9</v>
      </c>
    </row>
    <row r="958" spans="1:7" x14ac:dyDescent="0.2">
      <c r="A958" s="146" t="s">
        <v>25964</v>
      </c>
      <c r="B958" s="147" t="s">
        <v>25965</v>
      </c>
      <c r="C958" s="148" t="s">
        <v>19</v>
      </c>
      <c r="D958" s="149">
        <v>42.93</v>
      </c>
      <c r="E958" s="149">
        <v>11.88</v>
      </c>
      <c r="F958" s="149">
        <v>54.81</v>
      </c>
      <c r="G958" s="124">
        <v>9</v>
      </c>
    </row>
    <row r="959" spans="1:7" x14ac:dyDescent="0.2">
      <c r="A959" s="146" t="s">
        <v>25966</v>
      </c>
      <c r="B959" s="147" t="s">
        <v>25967</v>
      </c>
      <c r="C959" s="148" t="s">
        <v>19</v>
      </c>
      <c r="D959" s="149">
        <v>1.94</v>
      </c>
      <c r="E959" s="149">
        <v>11.88</v>
      </c>
      <c r="F959" s="149">
        <v>13.82</v>
      </c>
      <c r="G959" s="124">
        <v>9</v>
      </c>
    </row>
    <row r="960" spans="1:7" x14ac:dyDescent="0.2">
      <c r="A960" s="146" t="s">
        <v>25968</v>
      </c>
      <c r="B960" s="147" t="s">
        <v>25969</v>
      </c>
      <c r="C960" s="148" t="s">
        <v>19</v>
      </c>
      <c r="D960" s="149">
        <v>9.5399999999999991</v>
      </c>
      <c r="E960" s="149">
        <v>30.89</v>
      </c>
      <c r="F960" s="149">
        <v>40.43</v>
      </c>
      <c r="G960" s="124">
        <v>9</v>
      </c>
    </row>
    <row r="961" spans="1:7" x14ac:dyDescent="0.2">
      <c r="A961" s="146" t="s">
        <v>25970</v>
      </c>
      <c r="B961" s="147" t="s">
        <v>25971</v>
      </c>
      <c r="C961" s="148"/>
      <c r="D961" s="149"/>
      <c r="E961" s="149"/>
      <c r="F961" s="149"/>
      <c r="G961" s="124">
        <v>5</v>
      </c>
    </row>
    <row r="962" spans="1:7" x14ac:dyDescent="0.2">
      <c r="A962" s="146" t="s">
        <v>25972</v>
      </c>
      <c r="B962" s="147" t="s">
        <v>25973</v>
      </c>
      <c r="C962" s="148" t="s">
        <v>19</v>
      </c>
      <c r="D962" s="149">
        <v>9.2799999999999994</v>
      </c>
      <c r="E962" s="149">
        <v>26.14</v>
      </c>
      <c r="F962" s="149">
        <v>35.42</v>
      </c>
      <c r="G962" s="124">
        <v>9</v>
      </c>
    </row>
    <row r="963" spans="1:7" x14ac:dyDescent="0.2">
      <c r="A963" s="146" t="s">
        <v>25974</v>
      </c>
      <c r="B963" s="147" t="s">
        <v>25975</v>
      </c>
      <c r="C963" s="148" t="s">
        <v>19</v>
      </c>
      <c r="D963" s="149">
        <v>9.89</v>
      </c>
      <c r="E963" s="149">
        <v>30.89</v>
      </c>
      <c r="F963" s="149">
        <v>40.78</v>
      </c>
      <c r="G963" s="124">
        <v>9</v>
      </c>
    </row>
    <row r="964" spans="1:7" x14ac:dyDescent="0.2">
      <c r="A964" s="146" t="s">
        <v>25976</v>
      </c>
      <c r="B964" s="147" t="s">
        <v>25977</v>
      </c>
      <c r="C964" s="148" t="s">
        <v>19</v>
      </c>
      <c r="D964" s="149">
        <v>27.42</v>
      </c>
      <c r="E964" s="149">
        <v>30.89</v>
      </c>
      <c r="F964" s="149">
        <v>58.31</v>
      </c>
      <c r="G964" s="124">
        <v>9</v>
      </c>
    </row>
    <row r="965" spans="1:7" x14ac:dyDescent="0.2">
      <c r="A965" s="146" t="s">
        <v>25978</v>
      </c>
      <c r="B965" s="147" t="s">
        <v>25979</v>
      </c>
      <c r="C965" s="148" t="s">
        <v>19</v>
      </c>
      <c r="D965" s="149">
        <v>9.2799999999999994</v>
      </c>
      <c r="E965" s="149">
        <v>19.010000000000002</v>
      </c>
      <c r="F965" s="149">
        <v>28.29</v>
      </c>
      <c r="G965" s="124">
        <v>9</v>
      </c>
    </row>
    <row r="966" spans="1:7" x14ac:dyDescent="0.2">
      <c r="A966" s="146" t="s">
        <v>25980</v>
      </c>
      <c r="B966" s="147" t="s">
        <v>25981</v>
      </c>
      <c r="C966" s="148" t="s">
        <v>19</v>
      </c>
      <c r="D966" s="149">
        <v>9.2799999999999994</v>
      </c>
      <c r="E966" s="149">
        <v>33.26</v>
      </c>
      <c r="F966" s="149">
        <v>42.54</v>
      </c>
      <c r="G966" s="124">
        <v>9</v>
      </c>
    </row>
    <row r="967" spans="1:7" x14ac:dyDescent="0.2">
      <c r="A967" s="146" t="s">
        <v>25982</v>
      </c>
      <c r="B967" s="147" t="s">
        <v>25983</v>
      </c>
      <c r="C967" s="148" t="s">
        <v>9</v>
      </c>
      <c r="D967" s="149">
        <v>6.68</v>
      </c>
      <c r="E967" s="149">
        <v>53.81</v>
      </c>
      <c r="F967" s="149">
        <v>60.49</v>
      </c>
      <c r="G967" s="124">
        <v>9</v>
      </c>
    </row>
    <row r="968" spans="1:7" ht="30" x14ac:dyDescent="0.2">
      <c r="A968" s="146" t="s">
        <v>25984</v>
      </c>
      <c r="B968" s="147" t="s">
        <v>25985</v>
      </c>
      <c r="C968" s="148" t="s">
        <v>9</v>
      </c>
      <c r="D968" s="149">
        <v>1.1499999999999999</v>
      </c>
      <c r="E968" s="149">
        <v>25.05</v>
      </c>
      <c r="F968" s="149">
        <v>26.2</v>
      </c>
      <c r="G968" s="124">
        <v>9</v>
      </c>
    </row>
    <row r="969" spans="1:7" ht="30" x14ac:dyDescent="0.2">
      <c r="A969" s="146" t="s">
        <v>25986</v>
      </c>
      <c r="B969" s="147" t="s">
        <v>25987</v>
      </c>
      <c r="C969" s="148" t="s">
        <v>9</v>
      </c>
      <c r="D969" s="149">
        <v>1.34</v>
      </c>
      <c r="E969" s="149">
        <v>25.05</v>
      </c>
      <c r="F969" s="149">
        <v>26.39</v>
      </c>
      <c r="G969" s="124">
        <v>9</v>
      </c>
    </row>
    <row r="970" spans="1:7" ht="30" x14ac:dyDescent="0.2">
      <c r="A970" s="146" t="s">
        <v>25988</v>
      </c>
      <c r="B970" s="147" t="s">
        <v>25989</v>
      </c>
      <c r="C970" s="148" t="s">
        <v>9</v>
      </c>
      <c r="D970" s="149">
        <v>1.59</v>
      </c>
      <c r="E970" s="149">
        <v>25.05</v>
      </c>
      <c r="F970" s="149">
        <v>26.64</v>
      </c>
      <c r="G970" s="124">
        <v>9</v>
      </c>
    </row>
    <row r="971" spans="1:7" ht="30" x14ac:dyDescent="0.2">
      <c r="A971" s="146" t="s">
        <v>25990</v>
      </c>
      <c r="B971" s="147" t="s">
        <v>25991</v>
      </c>
      <c r="C971" s="148" t="s">
        <v>9</v>
      </c>
      <c r="D971" s="149">
        <v>2.0499999999999998</v>
      </c>
      <c r="E971" s="149">
        <v>25.05</v>
      </c>
      <c r="F971" s="149">
        <v>27.1</v>
      </c>
      <c r="G971" s="124">
        <v>9</v>
      </c>
    </row>
    <row r="972" spans="1:7" x14ac:dyDescent="0.2">
      <c r="A972" s="146" t="s">
        <v>25992</v>
      </c>
      <c r="B972" s="147" t="s">
        <v>25993</v>
      </c>
      <c r="C972" s="148"/>
      <c r="D972" s="149"/>
      <c r="E972" s="149"/>
      <c r="F972" s="149"/>
      <c r="G972" s="124">
        <v>5</v>
      </c>
    </row>
    <row r="973" spans="1:7" x14ac:dyDescent="0.2">
      <c r="A973" s="146" t="s">
        <v>25994</v>
      </c>
      <c r="B973" s="147" t="s">
        <v>25995</v>
      </c>
      <c r="C973" s="148" t="s">
        <v>19</v>
      </c>
      <c r="D973" s="149">
        <v>4.8499999999999996</v>
      </c>
      <c r="E973" s="149">
        <v>15.8</v>
      </c>
      <c r="F973" s="149">
        <v>20.65</v>
      </c>
      <c r="G973" s="124">
        <v>9</v>
      </c>
    </row>
    <row r="974" spans="1:7" x14ac:dyDescent="0.2">
      <c r="A974" s="146" t="s">
        <v>25996</v>
      </c>
      <c r="B974" s="147" t="s">
        <v>25997</v>
      </c>
      <c r="C974" s="148" t="s">
        <v>19</v>
      </c>
      <c r="D974" s="149">
        <v>6.79</v>
      </c>
      <c r="E974" s="149">
        <v>15.8</v>
      </c>
      <c r="F974" s="149">
        <v>22.59</v>
      </c>
      <c r="G974" s="124">
        <v>9</v>
      </c>
    </row>
    <row r="975" spans="1:7" x14ac:dyDescent="0.2">
      <c r="A975" s="146" t="s">
        <v>25998</v>
      </c>
      <c r="B975" s="147" t="s">
        <v>25999</v>
      </c>
      <c r="C975" s="148"/>
      <c r="D975" s="149"/>
      <c r="E975" s="149"/>
      <c r="F975" s="149"/>
      <c r="G975" s="124">
        <v>5</v>
      </c>
    </row>
    <row r="976" spans="1:7" x14ac:dyDescent="0.2">
      <c r="A976" s="146" t="s">
        <v>26000</v>
      </c>
      <c r="B976" s="147" t="s">
        <v>26001</v>
      </c>
      <c r="C976" s="148" t="s">
        <v>15</v>
      </c>
      <c r="D976" s="149">
        <v>470.12</v>
      </c>
      <c r="E976" s="149">
        <v>456.11</v>
      </c>
      <c r="F976" s="149">
        <v>926.23</v>
      </c>
      <c r="G976" s="124">
        <v>9</v>
      </c>
    </row>
    <row r="977" spans="1:7" ht="30" x14ac:dyDescent="0.2">
      <c r="A977" s="146" t="s">
        <v>26002</v>
      </c>
      <c r="B977" s="147" t="s">
        <v>26003</v>
      </c>
      <c r="C977" s="148" t="s">
        <v>15</v>
      </c>
      <c r="D977" s="149">
        <v>543.29</v>
      </c>
      <c r="E977" s="149">
        <v>456.11</v>
      </c>
      <c r="F977" s="149">
        <v>999.4</v>
      </c>
      <c r="G977" s="124">
        <v>9</v>
      </c>
    </row>
    <row r="978" spans="1:7" ht="30" x14ac:dyDescent="0.2">
      <c r="A978" s="146" t="s">
        <v>26004</v>
      </c>
      <c r="B978" s="147" t="s">
        <v>26005</v>
      </c>
      <c r="C978" s="148" t="s">
        <v>15</v>
      </c>
      <c r="D978" s="149">
        <v>582.35</v>
      </c>
      <c r="E978" s="149">
        <v>456.11</v>
      </c>
      <c r="F978" s="149">
        <v>1038.46</v>
      </c>
      <c r="G978" s="124">
        <v>9</v>
      </c>
    </row>
    <row r="979" spans="1:7" x14ac:dyDescent="0.2">
      <c r="A979" s="146" t="s">
        <v>26006</v>
      </c>
      <c r="B979" s="147" t="s">
        <v>26007</v>
      </c>
      <c r="C979" s="148" t="s">
        <v>9</v>
      </c>
      <c r="D979" s="149">
        <v>26.25</v>
      </c>
      <c r="E979" s="149">
        <v>53</v>
      </c>
      <c r="F979" s="149">
        <v>79.25</v>
      </c>
      <c r="G979" s="124">
        <v>9</v>
      </c>
    </row>
    <row r="980" spans="1:7" x14ac:dyDescent="0.2">
      <c r="A980" s="146" t="s">
        <v>26008</v>
      </c>
      <c r="B980" s="147" t="s">
        <v>26009</v>
      </c>
      <c r="C980" s="148" t="s">
        <v>9</v>
      </c>
      <c r="D980" s="149">
        <v>14.01</v>
      </c>
      <c r="E980" s="149">
        <v>72.150000000000006</v>
      </c>
      <c r="F980" s="149">
        <v>86.16</v>
      </c>
      <c r="G980" s="124">
        <v>9</v>
      </c>
    </row>
    <row r="981" spans="1:7" x14ac:dyDescent="0.2">
      <c r="A981" s="146" t="s">
        <v>26010</v>
      </c>
      <c r="B981" s="147" t="s">
        <v>26011</v>
      </c>
      <c r="C981" s="148"/>
      <c r="D981" s="149"/>
      <c r="E981" s="149"/>
      <c r="F981" s="149"/>
      <c r="G981" s="124">
        <v>5</v>
      </c>
    </row>
    <row r="982" spans="1:7" x14ac:dyDescent="0.2">
      <c r="A982" s="146" t="s">
        <v>26012</v>
      </c>
      <c r="B982" s="147" t="s">
        <v>26013</v>
      </c>
      <c r="C982" s="148" t="s">
        <v>19</v>
      </c>
      <c r="D982" s="149">
        <v>88.52</v>
      </c>
      <c r="E982" s="149">
        <v>8.57</v>
      </c>
      <c r="F982" s="149">
        <v>97.09</v>
      </c>
      <c r="G982" s="124">
        <v>9</v>
      </c>
    </row>
    <row r="983" spans="1:7" x14ac:dyDescent="0.2">
      <c r="A983" s="146" t="s">
        <v>26014</v>
      </c>
      <c r="B983" s="147" t="s">
        <v>26015</v>
      </c>
      <c r="C983" s="148" t="s">
        <v>9</v>
      </c>
      <c r="D983" s="149">
        <v>52.09</v>
      </c>
      <c r="E983" s="149">
        <v>2.14</v>
      </c>
      <c r="F983" s="149">
        <v>54.23</v>
      </c>
      <c r="G983" s="124">
        <v>9</v>
      </c>
    </row>
    <row r="984" spans="1:7" x14ac:dyDescent="0.2">
      <c r="A984" s="146" t="s">
        <v>26016</v>
      </c>
      <c r="B984" s="147" t="s">
        <v>26017</v>
      </c>
      <c r="C984" s="148" t="s">
        <v>9</v>
      </c>
      <c r="D984" s="149">
        <v>87.85</v>
      </c>
      <c r="E984" s="149">
        <v>2.57</v>
      </c>
      <c r="F984" s="149">
        <v>90.42</v>
      </c>
      <c r="G984" s="124">
        <v>9</v>
      </c>
    </row>
    <row r="985" spans="1:7" x14ac:dyDescent="0.2">
      <c r="A985" s="146" t="s">
        <v>26018</v>
      </c>
      <c r="B985" s="147" t="s">
        <v>26019</v>
      </c>
      <c r="C985" s="148" t="s">
        <v>9</v>
      </c>
      <c r="D985" s="149">
        <v>47.87</v>
      </c>
      <c r="E985" s="149">
        <v>4.29</v>
      </c>
      <c r="F985" s="149">
        <v>52.16</v>
      </c>
      <c r="G985" s="124">
        <v>9</v>
      </c>
    </row>
    <row r="986" spans="1:7" ht="30" x14ac:dyDescent="0.2">
      <c r="A986" s="146" t="s">
        <v>26020</v>
      </c>
      <c r="B986" s="147" t="s">
        <v>26021</v>
      </c>
      <c r="C986" s="148" t="s">
        <v>9</v>
      </c>
      <c r="D986" s="149">
        <v>120.78</v>
      </c>
      <c r="E986" s="149">
        <v>0.51</v>
      </c>
      <c r="F986" s="149">
        <v>121.29</v>
      </c>
      <c r="G986" s="124">
        <v>9</v>
      </c>
    </row>
    <row r="987" spans="1:7" x14ac:dyDescent="0.2">
      <c r="A987" s="146" t="s">
        <v>26022</v>
      </c>
      <c r="B987" s="147" t="s">
        <v>26023</v>
      </c>
      <c r="C987" s="148" t="s">
        <v>19</v>
      </c>
      <c r="D987" s="149">
        <v>252.66</v>
      </c>
      <c r="E987" s="149">
        <v>5.14</v>
      </c>
      <c r="F987" s="149">
        <v>257.8</v>
      </c>
      <c r="G987" s="124">
        <v>9</v>
      </c>
    </row>
    <row r="988" spans="1:7" x14ac:dyDescent="0.2">
      <c r="A988" s="146" t="s">
        <v>26024</v>
      </c>
      <c r="B988" s="147" t="s">
        <v>26025</v>
      </c>
      <c r="C988" s="148"/>
      <c r="D988" s="149"/>
      <c r="E988" s="149"/>
      <c r="F988" s="149"/>
      <c r="G988" s="124">
        <v>5</v>
      </c>
    </row>
    <row r="989" spans="1:7" x14ac:dyDescent="0.2">
      <c r="A989" s="146" t="s">
        <v>26026</v>
      </c>
      <c r="B989" s="147" t="s">
        <v>26027</v>
      </c>
      <c r="C989" s="148" t="s">
        <v>19</v>
      </c>
      <c r="D989" s="149">
        <v>88.71</v>
      </c>
      <c r="E989" s="149">
        <v>8.57</v>
      </c>
      <c r="F989" s="149">
        <v>97.28</v>
      </c>
      <c r="G989" s="124">
        <v>9</v>
      </c>
    </row>
    <row r="990" spans="1:7" x14ac:dyDescent="0.2">
      <c r="A990" s="146" t="s">
        <v>26028</v>
      </c>
      <c r="B990" s="147" t="s">
        <v>26029</v>
      </c>
      <c r="C990" s="148" t="s">
        <v>9</v>
      </c>
      <c r="D990" s="149">
        <v>40.79</v>
      </c>
      <c r="E990" s="149">
        <v>2.14</v>
      </c>
      <c r="F990" s="149">
        <v>42.93</v>
      </c>
      <c r="G990" s="124">
        <v>9</v>
      </c>
    </row>
    <row r="991" spans="1:7" x14ac:dyDescent="0.2">
      <c r="A991" s="146" t="s">
        <v>26030</v>
      </c>
      <c r="B991" s="147" t="s">
        <v>26031</v>
      </c>
      <c r="C991" s="148" t="s">
        <v>9</v>
      </c>
      <c r="D991" s="149">
        <v>80.34</v>
      </c>
      <c r="E991" s="149">
        <v>2.57</v>
      </c>
      <c r="F991" s="149">
        <v>82.91</v>
      </c>
      <c r="G991" s="124">
        <v>9</v>
      </c>
    </row>
    <row r="992" spans="1:7" x14ac:dyDescent="0.2">
      <c r="A992" s="146" t="s">
        <v>26032</v>
      </c>
      <c r="B992" s="147" t="s">
        <v>26033</v>
      </c>
      <c r="C992" s="148" t="s">
        <v>9</v>
      </c>
      <c r="D992" s="149">
        <v>84.34</v>
      </c>
      <c r="E992" s="149">
        <v>2.57</v>
      </c>
      <c r="F992" s="149">
        <v>86.91</v>
      </c>
      <c r="G992" s="124">
        <v>9</v>
      </c>
    </row>
    <row r="993" spans="1:7" ht="30" x14ac:dyDescent="0.2">
      <c r="A993" s="146" t="s">
        <v>26034</v>
      </c>
      <c r="B993" s="147" t="s">
        <v>26035</v>
      </c>
      <c r="C993" s="148" t="s">
        <v>9</v>
      </c>
      <c r="D993" s="149">
        <v>41.81</v>
      </c>
      <c r="E993" s="149">
        <v>4.29</v>
      </c>
      <c r="F993" s="149">
        <v>46.1</v>
      </c>
      <c r="G993" s="124">
        <v>9</v>
      </c>
    </row>
    <row r="994" spans="1:7" x14ac:dyDescent="0.2">
      <c r="A994" s="146" t="s">
        <v>26036</v>
      </c>
      <c r="B994" s="147" t="s">
        <v>26037</v>
      </c>
      <c r="C994" s="148" t="s">
        <v>9</v>
      </c>
      <c r="D994" s="149">
        <v>84.76</v>
      </c>
      <c r="E994" s="149"/>
      <c r="F994" s="149">
        <v>84.76</v>
      </c>
      <c r="G994" s="124">
        <v>9</v>
      </c>
    </row>
    <row r="995" spans="1:7" x14ac:dyDescent="0.2">
      <c r="A995" s="146" t="s">
        <v>26038</v>
      </c>
      <c r="B995" s="147" t="s">
        <v>26039</v>
      </c>
      <c r="C995" s="148" t="s">
        <v>19</v>
      </c>
      <c r="D995" s="149">
        <v>159.87</v>
      </c>
      <c r="E995" s="149"/>
      <c r="F995" s="149">
        <v>159.87</v>
      </c>
      <c r="G995" s="124">
        <v>9</v>
      </c>
    </row>
    <row r="996" spans="1:7" ht="30" x14ac:dyDescent="0.2">
      <c r="A996" s="146" t="s">
        <v>26040</v>
      </c>
      <c r="B996" s="147" t="s">
        <v>26041</v>
      </c>
      <c r="C996" s="148" t="s">
        <v>24115</v>
      </c>
      <c r="D996" s="149">
        <v>2127.39</v>
      </c>
      <c r="E996" s="149"/>
      <c r="F996" s="149">
        <v>2127.39</v>
      </c>
      <c r="G996" s="124">
        <v>9</v>
      </c>
    </row>
    <row r="997" spans="1:7" x14ac:dyDescent="0.2">
      <c r="A997" s="146" t="s">
        <v>26042</v>
      </c>
      <c r="B997" s="147" t="s">
        <v>26043</v>
      </c>
      <c r="C997" s="148"/>
      <c r="D997" s="149"/>
      <c r="E997" s="149"/>
      <c r="F997" s="149"/>
      <c r="G997" s="124">
        <v>5</v>
      </c>
    </row>
    <row r="998" spans="1:7" x14ac:dyDescent="0.2">
      <c r="A998" s="146" t="s">
        <v>26044</v>
      </c>
      <c r="B998" s="147" t="s">
        <v>26045</v>
      </c>
      <c r="C998" s="148" t="s">
        <v>19</v>
      </c>
      <c r="D998" s="149">
        <v>31.92</v>
      </c>
      <c r="E998" s="149">
        <v>60.24</v>
      </c>
      <c r="F998" s="149">
        <v>92.16</v>
      </c>
      <c r="G998" s="124">
        <v>9</v>
      </c>
    </row>
    <row r="999" spans="1:7" ht="30" x14ac:dyDescent="0.2">
      <c r="A999" s="146" t="s">
        <v>26046</v>
      </c>
      <c r="B999" s="147" t="s">
        <v>26047</v>
      </c>
      <c r="C999" s="148" t="s">
        <v>9</v>
      </c>
      <c r="D999" s="149">
        <v>81.099999999999994</v>
      </c>
      <c r="E999" s="149">
        <v>21.43</v>
      </c>
      <c r="F999" s="149">
        <v>102.53</v>
      </c>
      <c r="G999" s="124">
        <v>9</v>
      </c>
    </row>
    <row r="1000" spans="1:7" ht="30" x14ac:dyDescent="0.2">
      <c r="A1000" s="146" t="s">
        <v>26048</v>
      </c>
      <c r="B1000" s="147" t="s">
        <v>26049</v>
      </c>
      <c r="C1000" s="148" t="s">
        <v>9</v>
      </c>
      <c r="D1000" s="149">
        <v>10.95</v>
      </c>
      <c r="E1000" s="149"/>
      <c r="F1000" s="149">
        <v>10.95</v>
      </c>
      <c r="G1000" s="124">
        <v>9</v>
      </c>
    </row>
    <row r="1001" spans="1:7" x14ac:dyDescent="0.2">
      <c r="A1001" s="146" t="s">
        <v>26050</v>
      </c>
      <c r="B1001" s="147" t="s">
        <v>26051</v>
      </c>
      <c r="C1001" s="148" t="s">
        <v>19</v>
      </c>
      <c r="D1001" s="149">
        <v>143.25</v>
      </c>
      <c r="E1001" s="149">
        <v>21.43</v>
      </c>
      <c r="F1001" s="149">
        <v>164.68</v>
      </c>
      <c r="G1001" s="124">
        <v>9</v>
      </c>
    </row>
    <row r="1002" spans="1:7" ht="30" x14ac:dyDescent="0.2">
      <c r="A1002" s="146" t="s">
        <v>26052</v>
      </c>
      <c r="B1002" s="147" t="s">
        <v>26053</v>
      </c>
      <c r="C1002" s="148" t="s">
        <v>19</v>
      </c>
      <c r="D1002" s="149">
        <v>13.87</v>
      </c>
      <c r="E1002" s="149">
        <v>23.61</v>
      </c>
      <c r="F1002" s="149">
        <v>37.479999999999997</v>
      </c>
      <c r="G1002" s="124">
        <v>9</v>
      </c>
    </row>
    <row r="1003" spans="1:7" x14ac:dyDescent="0.2">
      <c r="A1003" s="146" t="s">
        <v>26054</v>
      </c>
      <c r="B1003" s="147" t="s">
        <v>26055</v>
      </c>
      <c r="C1003" s="148"/>
      <c r="D1003" s="149"/>
      <c r="E1003" s="149"/>
      <c r="F1003" s="149"/>
      <c r="G1003" s="124">
        <v>5</v>
      </c>
    </row>
    <row r="1004" spans="1:7" x14ac:dyDescent="0.2">
      <c r="A1004" s="146" t="s">
        <v>26056</v>
      </c>
      <c r="B1004" s="147" t="s">
        <v>26057</v>
      </c>
      <c r="C1004" s="148" t="s">
        <v>19</v>
      </c>
      <c r="D1004" s="149">
        <v>46.62</v>
      </c>
      <c r="E1004" s="149"/>
      <c r="F1004" s="149">
        <v>46.62</v>
      </c>
      <c r="G1004" s="124">
        <v>9</v>
      </c>
    </row>
    <row r="1005" spans="1:7" ht="30" x14ac:dyDescent="0.2">
      <c r="A1005" s="146" t="s">
        <v>26058</v>
      </c>
      <c r="B1005" s="147" t="s">
        <v>26059</v>
      </c>
      <c r="C1005" s="148" t="s">
        <v>19</v>
      </c>
      <c r="D1005" s="149">
        <v>43.99</v>
      </c>
      <c r="E1005" s="149"/>
      <c r="F1005" s="149">
        <v>43.99</v>
      </c>
      <c r="G1005" s="124">
        <v>9</v>
      </c>
    </row>
    <row r="1006" spans="1:7" ht="30" x14ac:dyDescent="0.2">
      <c r="A1006" s="146" t="s">
        <v>26060</v>
      </c>
      <c r="B1006" s="147" t="s">
        <v>26061</v>
      </c>
      <c r="C1006" s="148" t="s">
        <v>9</v>
      </c>
      <c r="D1006" s="149">
        <v>51.49</v>
      </c>
      <c r="E1006" s="149"/>
      <c r="F1006" s="149">
        <v>51.49</v>
      </c>
      <c r="G1006" s="124">
        <v>9</v>
      </c>
    </row>
    <row r="1007" spans="1:7" x14ac:dyDescent="0.2">
      <c r="A1007" s="146" t="s">
        <v>26062</v>
      </c>
      <c r="B1007" s="147" t="s">
        <v>26063</v>
      </c>
      <c r="C1007" s="148" t="s">
        <v>9</v>
      </c>
      <c r="D1007" s="149">
        <v>47.19</v>
      </c>
      <c r="E1007" s="149"/>
      <c r="F1007" s="149">
        <v>47.19</v>
      </c>
      <c r="G1007" s="124">
        <v>9</v>
      </c>
    </row>
    <row r="1008" spans="1:7" ht="30" x14ac:dyDescent="0.2">
      <c r="A1008" s="146" t="s">
        <v>26064</v>
      </c>
      <c r="B1008" s="147" t="s">
        <v>26065</v>
      </c>
      <c r="C1008" s="148" t="s">
        <v>9</v>
      </c>
      <c r="D1008" s="149"/>
      <c r="E1008" s="149">
        <v>47.52</v>
      </c>
      <c r="F1008" s="149">
        <v>47.52</v>
      </c>
      <c r="G1008" s="124">
        <v>9</v>
      </c>
    </row>
    <row r="1009" spans="1:7" x14ac:dyDescent="0.2">
      <c r="A1009" s="146" t="s">
        <v>26066</v>
      </c>
      <c r="B1009" s="147" t="s">
        <v>26067</v>
      </c>
      <c r="C1009" s="148" t="s">
        <v>19</v>
      </c>
      <c r="D1009" s="149">
        <v>11.68</v>
      </c>
      <c r="E1009" s="149">
        <v>24.19</v>
      </c>
      <c r="F1009" s="149">
        <v>35.869999999999997</v>
      </c>
      <c r="G1009" s="124">
        <v>9</v>
      </c>
    </row>
    <row r="1010" spans="1:7" x14ac:dyDescent="0.2">
      <c r="A1010" s="146" t="s">
        <v>26068</v>
      </c>
      <c r="B1010" s="147" t="s">
        <v>26069</v>
      </c>
      <c r="C1010" s="148" t="s">
        <v>19</v>
      </c>
      <c r="D1010" s="149">
        <v>26.18</v>
      </c>
      <c r="E1010" s="149">
        <v>24.19</v>
      </c>
      <c r="F1010" s="149">
        <v>50.37</v>
      </c>
      <c r="G1010" s="124">
        <v>9</v>
      </c>
    </row>
    <row r="1011" spans="1:7" x14ac:dyDescent="0.2">
      <c r="A1011" s="146" t="s">
        <v>26070</v>
      </c>
      <c r="B1011" s="147" t="s">
        <v>26071</v>
      </c>
      <c r="C1011" s="148" t="s">
        <v>9</v>
      </c>
      <c r="D1011" s="149">
        <v>6.23</v>
      </c>
      <c r="E1011" s="149">
        <v>12.62</v>
      </c>
      <c r="F1011" s="149">
        <v>18.850000000000001</v>
      </c>
      <c r="G1011" s="124">
        <v>9</v>
      </c>
    </row>
    <row r="1012" spans="1:7" x14ac:dyDescent="0.2">
      <c r="A1012" s="146" t="s">
        <v>26072</v>
      </c>
      <c r="B1012" s="147" t="s">
        <v>26073</v>
      </c>
      <c r="C1012" s="148" t="s">
        <v>9</v>
      </c>
      <c r="D1012" s="149">
        <v>13.96</v>
      </c>
      <c r="E1012" s="149">
        <v>12.62</v>
      </c>
      <c r="F1012" s="149">
        <v>26.58</v>
      </c>
      <c r="G1012" s="124">
        <v>9</v>
      </c>
    </row>
    <row r="1013" spans="1:7" x14ac:dyDescent="0.2">
      <c r="A1013" s="146" t="s">
        <v>26074</v>
      </c>
      <c r="B1013" s="147" t="s">
        <v>26075</v>
      </c>
      <c r="C1013" s="148"/>
      <c r="D1013" s="149"/>
      <c r="E1013" s="149"/>
      <c r="F1013" s="149"/>
      <c r="G1013" s="124">
        <v>2</v>
      </c>
    </row>
    <row r="1014" spans="1:7" x14ac:dyDescent="0.2">
      <c r="A1014" s="146" t="s">
        <v>26076</v>
      </c>
      <c r="B1014" s="147" t="s">
        <v>26077</v>
      </c>
      <c r="C1014" s="148"/>
      <c r="D1014" s="149"/>
      <c r="E1014" s="149"/>
      <c r="F1014" s="149"/>
      <c r="G1014" s="124">
        <v>5</v>
      </c>
    </row>
    <row r="1015" spans="1:7" ht="30" x14ac:dyDescent="0.2">
      <c r="A1015" s="146" t="s">
        <v>26078</v>
      </c>
      <c r="B1015" s="147" t="s">
        <v>26079</v>
      </c>
      <c r="C1015" s="148" t="s">
        <v>19</v>
      </c>
      <c r="D1015" s="149">
        <v>52.71</v>
      </c>
      <c r="E1015" s="149">
        <v>13.68</v>
      </c>
      <c r="F1015" s="149">
        <v>66.39</v>
      </c>
      <c r="G1015" s="124">
        <v>9</v>
      </c>
    </row>
    <row r="1016" spans="1:7" x14ac:dyDescent="0.2">
      <c r="A1016" s="146" t="s">
        <v>26080</v>
      </c>
      <c r="B1016" s="147" t="s">
        <v>26081</v>
      </c>
      <c r="C1016" s="148"/>
      <c r="D1016" s="149"/>
      <c r="E1016" s="149"/>
      <c r="F1016" s="149"/>
      <c r="G1016" s="124">
        <v>5</v>
      </c>
    </row>
    <row r="1017" spans="1:7" ht="45" x14ac:dyDescent="0.2">
      <c r="A1017" s="146" t="s">
        <v>26082</v>
      </c>
      <c r="B1017" s="147" t="s">
        <v>26083</v>
      </c>
      <c r="C1017" s="148" t="s">
        <v>19</v>
      </c>
      <c r="D1017" s="149">
        <v>31.41</v>
      </c>
      <c r="E1017" s="149">
        <v>16.190000000000001</v>
      </c>
      <c r="F1017" s="149">
        <v>47.6</v>
      </c>
      <c r="G1017" s="124">
        <v>9</v>
      </c>
    </row>
    <row r="1018" spans="1:7" ht="45" x14ac:dyDescent="0.2">
      <c r="A1018" s="146" t="s">
        <v>26084</v>
      </c>
      <c r="B1018" s="147" t="s">
        <v>26085</v>
      </c>
      <c r="C1018" s="148" t="s">
        <v>9</v>
      </c>
      <c r="D1018" s="149">
        <v>5.16</v>
      </c>
      <c r="E1018" s="149">
        <v>1.3</v>
      </c>
      <c r="F1018" s="149">
        <v>6.46</v>
      </c>
      <c r="G1018" s="124">
        <v>9</v>
      </c>
    </row>
    <row r="1019" spans="1:7" ht="60" x14ac:dyDescent="0.2">
      <c r="A1019" s="146" t="s">
        <v>26086</v>
      </c>
      <c r="B1019" s="147" t="s">
        <v>26087</v>
      </c>
      <c r="C1019" s="148" t="s">
        <v>19</v>
      </c>
      <c r="D1019" s="149">
        <v>130.61000000000001</v>
      </c>
      <c r="E1019" s="149">
        <v>16.190000000000001</v>
      </c>
      <c r="F1019" s="149">
        <v>146.80000000000001</v>
      </c>
      <c r="G1019" s="124">
        <v>9</v>
      </c>
    </row>
    <row r="1020" spans="1:7" ht="60" x14ac:dyDescent="0.2">
      <c r="A1020" s="146" t="s">
        <v>26088</v>
      </c>
      <c r="B1020" s="147" t="s">
        <v>26089</v>
      </c>
      <c r="C1020" s="148" t="s">
        <v>9</v>
      </c>
      <c r="D1020" s="149">
        <v>21.9</v>
      </c>
      <c r="E1020" s="149">
        <v>1.3</v>
      </c>
      <c r="F1020" s="149">
        <v>23.2</v>
      </c>
      <c r="G1020" s="124">
        <v>9</v>
      </c>
    </row>
    <row r="1021" spans="1:7" ht="45" x14ac:dyDescent="0.2">
      <c r="A1021" s="146" t="s">
        <v>26090</v>
      </c>
      <c r="B1021" s="147" t="s">
        <v>26091</v>
      </c>
      <c r="C1021" s="148" t="s">
        <v>19</v>
      </c>
      <c r="D1021" s="149">
        <v>44.24</v>
      </c>
      <c r="E1021" s="149">
        <v>16.190000000000001</v>
      </c>
      <c r="F1021" s="149">
        <v>60.43</v>
      </c>
      <c r="G1021" s="124">
        <v>9</v>
      </c>
    </row>
    <row r="1022" spans="1:7" ht="45" x14ac:dyDescent="0.2">
      <c r="A1022" s="146" t="s">
        <v>26092</v>
      </c>
      <c r="B1022" s="147" t="s">
        <v>26093</v>
      </c>
      <c r="C1022" s="148" t="s">
        <v>9</v>
      </c>
      <c r="D1022" s="149">
        <v>7.14</v>
      </c>
      <c r="E1022" s="149">
        <v>1.3</v>
      </c>
      <c r="F1022" s="149">
        <v>8.44</v>
      </c>
      <c r="G1022" s="124">
        <v>9</v>
      </c>
    </row>
    <row r="1023" spans="1:7" ht="45" x14ac:dyDescent="0.2">
      <c r="A1023" s="146" t="s">
        <v>26094</v>
      </c>
      <c r="B1023" s="147" t="s">
        <v>26095</v>
      </c>
      <c r="C1023" s="148" t="s">
        <v>19</v>
      </c>
      <c r="D1023" s="149">
        <v>44.66</v>
      </c>
      <c r="E1023" s="149">
        <v>16.190000000000001</v>
      </c>
      <c r="F1023" s="149">
        <v>60.85</v>
      </c>
      <c r="G1023" s="124">
        <v>9</v>
      </c>
    </row>
    <row r="1024" spans="1:7" ht="60" x14ac:dyDescent="0.2">
      <c r="A1024" s="146" t="s">
        <v>26096</v>
      </c>
      <c r="B1024" s="147" t="s">
        <v>26097</v>
      </c>
      <c r="C1024" s="148" t="s">
        <v>9</v>
      </c>
      <c r="D1024" s="149">
        <v>7.21</v>
      </c>
      <c r="E1024" s="149">
        <v>1.3</v>
      </c>
      <c r="F1024" s="149">
        <v>8.51</v>
      </c>
      <c r="G1024" s="124">
        <v>9</v>
      </c>
    </row>
    <row r="1025" spans="1:7" ht="30" x14ac:dyDescent="0.2">
      <c r="A1025" s="146" t="s">
        <v>26098</v>
      </c>
      <c r="B1025" s="147" t="s">
        <v>26099</v>
      </c>
      <c r="C1025" s="148" t="s">
        <v>19</v>
      </c>
      <c r="D1025" s="149">
        <v>11.91</v>
      </c>
      <c r="E1025" s="149">
        <v>68.069999999999993</v>
      </c>
      <c r="F1025" s="149">
        <v>79.98</v>
      </c>
      <c r="G1025" s="124">
        <v>9</v>
      </c>
    </row>
    <row r="1026" spans="1:7" ht="30" x14ac:dyDescent="0.2">
      <c r="A1026" s="146" t="s">
        <v>26100</v>
      </c>
      <c r="B1026" s="147" t="s">
        <v>26101</v>
      </c>
      <c r="C1026" s="148" t="s">
        <v>19</v>
      </c>
      <c r="D1026" s="149">
        <v>1.1599999999999999</v>
      </c>
      <c r="E1026" s="149">
        <v>10.81</v>
      </c>
      <c r="F1026" s="149">
        <v>11.97</v>
      </c>
      <c r="G1026" s="124">
        <v>9</v>
      </c>
    </row>
    <row r="1027" spans="1:7" ht="30" x14ac:dyDescent="0.2">
      <c r="A1027" s="146" t="s">
        <v>26102</v>
      </c>
      <c r="B1027" s="147" t="s">
        <v>26103</v>
      </c>
      <c r="C1027" s="148" t="s">
        <v>19</v>
      </c>
      <c r="D1027" s="149">
        <v>2.76</v>
      </c>
      <c r="E1027" s="149">
        <v>10.81</v>
      </c>
      <c r="F1027" s="149">
        <v>13.57</v>
      </c>
      <c r="G1027" s="124">
        <v>9</v>
      </c>
    </row>
    <row r="1028" spans="1:7" ht="30" x14ac:dyDescent="0.2">
      <c r="A1028" s="146" t="s">
        <v>26104</v>
      </c>
      <c r="B1028" s="147" t="s">
        <v>26105</v>
      </c>
      <c r="C1028" s="148" t="s">
        <v>19</v>
      </c>
      <c r="D1028" s="149">
        <v>2.3199999999999998</v>
      </c>
      <c r="E1028" s="149">
        <v>10.81</v>
      </c>
      <c r="F1028" s="149">
        <v>13.13</v>
      </c>
      <c r="G1028" s="124">
        <v>9</v>
      </c>
    </row>
    <row r="1029" spans="1:7" ht="30" x14ac:dyDescent="0.2">
      <c r="A1029" s="146" t="s">
        <v>26106</v>
      </c>
      <c r="B1029" s="147" t="s">
        <v>26107</v>
      </c>
      <c r="C1029" s="148" t="s">
        <v>19</v>
      </c>
      <c r="D1029" s="149">
        <v>6.89</v>
      </c>
      <c r="E1029" s="149">
        <v>10.81</v>
      </c>
      <c r="F1029" s="149">
        <v>17.7</v>
      </c>
      <c r="G1029" s="124">
        <v>9</v>
      </c>
    </row>
    <row r="1030" spans="1:7" ht="30" x14ac:dyDescent="0.2">
      <c r="A1030" s="146" t="s">
        <v>26108</v>
      </c>
      <c r="B1030" s="147" t="s">
        <v>26109</v>
      </c>
      <c r="C1030" s="148" t="s">
        <v>9</v>
      </c>
      <c r="D1030" s="149">
        <v>0.12</v>
      </c>
      <c r="E1030" s="149">
        <v>1.21</v>
      </c>
      <c r="F1030" s="149">
        <v>1.33</v>
      </c>
      <c r="G1030" s="124">
        <v>9</v>
      </c>
    </row>
    <row r="1031" spans="1:7" ht="45" x14ac:dyDescent="0.2">
      <c r="A1031" s="146" t="s">
        <v>26110</v>
      </c>
      <c r="B1031" s="147" t="s">
        <v>26111</v>
      </c>
      <c r="C1031" s="148" t="s">
        <v>9</v>
      </c>
      <c r="D1031" s="149">
        <v>0.28000000000000003</v>
      </c>
      <c r="E1031" s="149">
        <v>1.21</v>
      </c>
      <c r="F1031" s="149">
        <v>1.49</v>
      </c>
      <c r="G1031" s="124">
        <v>9</v>
      </c>
    </row>
    <row r="1032" spans="1:7" ht="30" x14ac:dyDescent="0.2">
      <c r="A1032" s="146" t="s">
        <v>26112</v>
      </c>
      <c r="B1032" s="147" t="s">
        <v>26113</v>
      </c>
      <c r="C1032" s="148" t="s">
        <v>9</v>
      </c>
      <c r="D1032" s="149">
        <v>0.23</v>
      </c>
      <c r="E1032" s="149">
        <v>1.21</v>
      </c>
      <c r="F1032" s="149">
        <v>1.44</v>
      </c>
      <c r="G1032" s="124">
        <v>9</v>
      </c>
    </row>
    <row r="1033" spans="1:7" ht="45" x14ac:dyDescent="0.2">
      <c r="A1033" s="146" t="s">
        <v>26114</v>
      </c>
      <c r="B1033" s="147" t="s">
        <v>26115</v>
      </c>
      <c r="C1033" s="148" t="s">
        <v>9</v>
      </c>
      <c r="D1033" s="149">
        <v>0.69</v>
      </c>
      <c r="E1033" s="149">
        <v>1.21</v>
      </c>
      <c r="F1033" s="149">
        <v>1.9</v>
      </c>
      <c r="G1033" s="124">
        <v>9</v>
      </c>
    </row>
    <row r="1034" spans="1:7" x14ac:dyDescent="0.2">
      <c r="A1034" s="146" t="s">
        <v>26116</v>
      </c>
      <c r="B1034" s="147" t="s">
        <v>26117</v>
      </c>
      <c r="C1034" s="148"/>
      <c r="D1034" s="149"/>
      <c r="E1034" s="149"/>
      <c r="F1034" s="149"/>
      <c r="G1034" s="124">
        <v>5</v>
      </c>
    </row>
    <row r="1035" spans="1:7" ht="45" x14ac:dyDescent="0.2">
      <c r="A1035" s="146" t="s">
        <v>26118</v>
      </c>
      <c r="B1035" s="147" t="s">
        <v>26119</v>
      </c>
      <c r="C1035" s="148" t="s">
        <v>19</v>
      </c>
      <c r="D1035" s="149">
        <v>134.33000000000001</v>
      </c>
      <c r="E1035" s="149">
        <v>16.190000000000001</v>
      </c>
      <c r="F1035" s="149">
        <v>150.52000000000001</v>
      </c>
      <c r="G1035" s="124">
        <v>9</v>
      </c>
    </row>
    <row r="1036" spans="1:7" ht="45" x14ac:dyDescent="0.2">
      <c r="A1036" s="146" t="s">
        <v>26120</v>
      </c>
      <c r="B1036" s="147" t="s">
        <v>26121</v>
      </c>
      <c r="C1036" s="148" t="s">
        <v>19</v>
      </c>
      <c r="D1036" s="149">
        <v>193.04</v>
      </c>
      <c r="E1036" s="149">
        <v>16.190000000000001</v>
      </c>
      <c r="F1036" s="149">
        <v>209.23</v>
      </c>
      <c r="G1036" s="124">
        <v>9</v>
      </c>
    </row>
    <row r="1037" spans="1:7" ht="45" x14ac:dyDescent="0.2">
      <c r="A1037" s="146" t="s">
        <v>26122</v>
      </c>
      <c r="B1037" s="147" t="s">
        <v>26123</v>
      </c>
      <c r="C1037" s="148" t="s">
        <v>19</v>
      </c>
      <c r="D1037" s="149">
        <v>148.35</v>
      </c>
      <c r="E1037" s="149">
        <v>16.190000000000001</v>
      </c>
      <c r="F1037" s="149">
        <v>164.54</v>
      </c>
      <c r="G1037" s="124">
        <v>9</v>
      </c>
    </row>
    <row r="1038" spans="1:7" ht="45" x14ac:dyDescent="0.2">
      <c r="A1038" s="146" t="s">
        <v>26124</v>
      </c>
      <c r="B1038" s="147" t="s">
        <v>26125</v>
      </c>
      <c r="C1038" s="148" t="s">
        <v>9</v>
      </c>
      <c r="D1038" s="149">
        <v>40.33</v>
      </c>
      <c r="E1038" s="149">
        <v>1.62</v>
      </c>
      <c r="F1038" s="149">
        <v>41.95</v>
      </c>
      <c r="G1038" s="124">
        <v>9</v>
      </c>
    </row>
    <row r="1039" spans="1:7" ht="60" x14ac:dyDescent="0.2">
      <c r="A1039" s="146" t="s">
        <v>26126</v>
      </c>
      <c r="B1039" s="147" t="s">
        <v>26127</v>
      </c>
      <c r="C1039" s="148" t="s">
        <v>19</v>
      </c>
      <c r="D1039" s="149">
        <v>237.98</v>
      </c>
      <c r="E1039" s="149">
        <v>16.190000000000001</v>
      </c>
      <c r="F1039" s="149">
        <v>254.17</v>
      </c>
      <c r="G1039" s="124">
        <v>9</v>
      </c>
    </row>
    <row r="1040" spans="1:7" ht="60" x14ac:dyDescent="0.2">
      <c r="A1040" s="146" t="s">
        <v>26128</v>
      </c>
      <c r="B1040" s="147" t="s">
        <v>26129</v>
      </c>
      <c r="C1040" s="148" t="s">
        <v>9</v>
      </c>
      <c r="D1040" s="149">
        <v>52.29</v>
      </c>
      <c r="E1040" s="149">
        <v>1.62</v>
      </c>
      <c r="F1040" s="149">
        <v>53.91</v>
      </c>
      <c r="G1040" s="124">
        <v>9</v>
      </c>
    </row>
    <row r="1041" spans="1:7" ht="45" x14ac:dyDescent="0.2">
      <c r="A1041" s="146" t="s">
        <v>26130</v>
      </c>
      <c r="B1041" s="147" t="s">
        <v>26131</v>
      </c>
      <c r="C1041" s="148" t="s">
        <v>19</v>
      </c>
      <c r="D1041" s="149">
        <v>31.99</v>
      </c>
      <c r="E1041" s="149">
        <v>10.81</v>
      </c>
      <c r="F1041" s="149">
        <v>42.8</v>
      </c>
      <c r="G1041" s="124">
        <v>9</v>
      </c>
    </row>
    <row r="1042" spans="1:7" ht="45" x14ac:dyDescent="0.2">
      <c r="A1042" s="146" t="s">
        <v>26132</v>
      </c>
      <c r="B1042" s="147" t="s">
        <v>26133</v>
      </c>
      <c r="C1042" s="148" t="s">
        <v>19</v>
      </c>
      <c r="D1042" s="149">
        <v>32.35</v>
      </c>
      <c r="E1042" s="149">
        <v>10.81</v>
      </c>
      <c r="F1042" s="149">
        <v>43.16</v>
      </c>
      <c r="G1042" s="124">
        <v>9</v>
      </c>
    </row>
    <row r="1043" spans="1:7" ht="60" x14ac:dyDescent="0.2">
      <c r="A1043" s="146" t="s">
        <v>26134</v>
      </c>
      <c r="B1043" s="147" t="s">
        <v>26135</v>
      </c>
      <c r="C1043" s="148" t="s">
        <v>19</v>
      </c>
      <c r="D1043" s="149">
        <v>53.32</v>
      </c>
      <c r="E1043" s="149">
        <v>10.81</v>
      </c>
      <c r="F1043" s="149">
        <v>64.13</v>
      </c>
      <c r="G1043" s="124">
        <v>9</v>
      </c>
    </row>
    <row r="1044" spans="1:7" ht="45" x14ac:dyDescent="0.2">
      <c r="A1044" s="146" t="s">
        <v>26136</v>
      </c>
      <c r="B1044" s="147" t="s">
        <v>26137</v>
      </c>
      <c r="C1044" s="148" t="s">
        <v>19</v>
      </c>
      <c r="D1044" s="149">
        <v>53.92</v>
      </c>
      <c r="E1044" s="149">
        <v>10.81</v>
      </c>
      <c r="F1044" s="149">
        <v>64.73</v>
      </c>
      <c r="G1044" s="124">
        <v>9</v>
      </c>
    </row>
    <row r="1045" spans="1:7" ht="60" x14ac:dyDescent="0.2">
      <c r="A1045" s="146" t="s">
        <v>26138</v>
      </c>
      <c r="B1045" s="147" t="s">
        <v>26139</v>
      </c>
      <c r="C1045" s="148" t="s">
        <v>19</v>
      </c>
      <c r="D1045" s="149">
        <v>46.7</v>
      </c>
      <c r="E1045" s="149">
        <v>10.81</v>
      </c>
      <c r="F1045" s="149">
        <v>57.51</v>
      </c>
      <c r="G1045" s="124">
        <v>9</v>
      </c>
    </row>
    <row r="1046" spans="1:7" ht="60" x14ac:dyDescent="0.2">
      <c r="A1046" s="146" t="s">
        <v>26140</v>
      </c>
      <c r="B1046" s="147" t="s">
        <v>26141</v>
      </c>
      <c r="C1046" s="148" t="s">
        <v>9</v>
      </c>
      <c r="D1046" s="149">
        <v>3.2</v>
      </c>
      <c r="E1046" s="149">
        <v>1.08</v>
      </c>
      <c r="F1046" s="149">
        <v>4.28</v>
      </c>
      <c r="G1046" s="124">
        <v>9</v>
      </c>
    </row>
    <row r="1047" spans="1:7" ht="60" x14ac:dyDescent="0.2">
      <c r="A1047" s="146" t="s">
        <v>26142</v>
      </c>
      <c r="B1047" s="147" t="s">
        <v>26143</v>
      </c>
      <c r="C1047" s="148" t="s">
        <v>9</v>
      </c>
      <c r="D1047" s="149">
        <v>3.24</v>
      </c>
      <c r="E1047" s="149">
        <v>1.08</v>
      </c>
      <c r="F1047" s="149">
        <v>4.32</v>
      </c>
      <c r="G1047" s="124">
        <v>9</v>
      </c>
    </row>
    <row r="1048" spans="1:7" x14ac:dyDescent="0.2">
      <c r="A1048" s="146" t="s">
        <v>26144</v>
      </c>
      <c r="B1048" s="147" t="s">
        <v>26145</v>
      </c>
      <c r="C1048" s="148"/>
      <c r="D1048" s="149"/>
      <c r="E1048" s="149"/>
      <c r="F1048" s="149"/>
      <c r="G1048" s="124">
        <v>5</v>
      </c>
    </row>
    <row r="1049" spans="1:7" ht="60" x14ac:dyDescent="0.2">
      <c r="A1049" s="146" t="s">
        <v>26146</v>
      </c>
      <c r="B1049" s="147" t="s">
        <v>26147</v>
      </c>
      <c r="C1049" s="148" t="s">
        <v>19</v>
      </c>
      <c r="D1049" s="149">
        <v>94.16</v>
      </c>
      <c r="E1049" s="149">
        <v>42.77</v>
      </c>
      <c r="F1049" s="149">
        <v>136.93</v>
      </c>
      <c r="G1049" s="124">
        <v>9</v>
      </c>
    </row>
    <row r="1050" spans="1:7" ht="45" x14ac:dyDescent="0.2">
      <c r="A1050" s="146" t="s">
        <v>26148</v>
      </c>
      <c r="B1050" s="147" t="s">
        <v>26149</v>
      </c>
      <c r="C1050" s="148" t="s">
        <v>9</v>
      </c>
      <c r="D1050" s="149">
        <v>16.88</v>
      </c>
      <c r="E1050" s="149">
        <v>11.88</v>
      </c>
      <c r="F1050" s="149">
        <v>28.76</v>
      </c>
      <c r="G1050" s="124">
        <v>9</v>
      </c>
    </row>
    <row r="1051" spans="1:7" ht="45" x14ac:dyDescent="0.2">
      <c r="A1051" s="146" t="s">
        <v>26150</v>
      </c>
      <c r="B1051" s="147" t="s">
        <v>26151</v>
      </c>
      <c r="C1051" s="148" t="s">
        <v>19</v>
      </c>
      <c r="D1051" s="149">
        <v>169.26</v>
      </c>
      <c r="E1051" s="149">
        <v>42.77</v>
      </c>
      <c r="F1051" s="149">
        <v>212.03</v>
      </c>
      <c r="G1051" s="124">
        <v>9</v>
      </c>
    </row>
    <row r="1052" spans="1:7" ht="45" x14ac:dyDescent="0.2">
      <c r="A1052" s="146" t="s">
        <v>26152</v>
      </c>
      <c r="B1052" s="147" t="s">
        <v>26153</v>
      </c>
      <c r="C1052" s="148" t="s">
        <v>9</v>
      </c>
      <c r="D1052" s="149">
        <v>29.96</v>
      </c>
      <c r="E1052" s="149">
        <v>11.88</v>
      </c>
      <c r="F1052" s="149">
        <v>41.84</v>
      </c>
      <c r="G1052" s="124">
        <v>9</v>
      </c>
    </row>
    <row r="1053" spans="1:7" ht="60" x14ac:dyDescent="0.2">
      <c r="A1053" s="146" t="s">
        <v>26154</v>
      </c>
      <c r="B1053" s="147" t="s">
        <v>26155</v>
      </c>
      <c r="C1053" s="148" t="s">
        <v>19</v>
      </c>
      <c r="D1053" s="149">
        <v>101.22</v>
      </c>
      <c r="E1053" s="149">
        <v>42.77</v>
      </c>
      <c r="F1053" s="149">
        <v>143.99</v>
      </c>
      <c r="G1053" s="124">
        <v>9</v>
      </c>
    </row>
    <row r="1054" spans="1:7" ht="60" x14ac:dyDescent="0.2">
      <c r="A1054" s="146" t="s">
        <v>26156</v>
      </c>
      <c r="B1054" s="147" t="s">
        <v>26157</v>
      </c>
      <c r="C1054" s="148" t="s">
        <v>9</v>
      </c>
      <c r="D1054" s="149">
        <v>18.11</v>
      </c>
      <c r="E1054" s="149">
        <v>11.88</v>
      </c>
      <c r="F1054" s="149">
        <v>29.99</v>
      </c>
      <c r="G1054" s="124">
        <v>9</v>
      </c>
    </row>
    <row r="1055" spans="1:7" ht="45" x14ac:dyDescent="0.2">
      <c r="A1055" s="146" t="s">
        <v>26158</v>
      </c>
      <c r="B1055" s="147" t="s">
        <v>26159</v>
      </c>
      <c r="C1055" s="148" t="s">
        <v>19</v>
      </c>
      <c r="D1055" s="149">
        <v>152.13</v>
      </c>
      <c r="E1055" s="149">
        <v>42.77</v>
      </c>
      <c r="F1055" s="149">
        <v>194.9</v>
      </c>
      <c r="G1055" s="124">
        <v>9</v>
      </c>
    </row>
    <row r="1056" spans="1:7" ht="45" x14ac:dyDescent="0.2">
      <c r="A1056" s="146" t="s">
        <v>26160</v>
      </c>
      <c r="B1056" s="147" t="s">
        <v>26161</v>
      </c>
      <c r="C1056" s="148" t="s">
        <v>9</v>
      </c>
      <c r="D1056" s="149">
        <v>27.25</v>
      </c>
      <c r="E1056" s="149">
        <v>11.88</v>
      </c>
      <c r="F1056" s="149">
        <v>39.130000000000003</v>
      </c>
      <c r="G1056" s="124">
        <v>9</v>
      </c>
    </row>
    <row r="1057" spans="1:7" ht="60" x14ac:dyDescent="0.2">
      <c r="A1057" s="146" t="s">
        <v>26162</v>
      </c>
      <c r="B1057" s="147" t="s">
        <v>26163</v>
      </c>
      <c r="C1057" s="148" t="s">
        <v>19</v>
      </c>
      <c r="D1057" s="149">
        <v>150.78</v>
      </c>
      <c r="E1057" s="149">
        <v>42.77</v>
      </c>
      <c r="F1057" s="149">
        <v>193.55</v>
      </c>
      <c r="G1057" s="124">
        <v>9</v>
      </c>
    </row>
    <row r="1058" spans="1:7" ht="45" x14ac:dyDescent="0.2">
      <c r="A1058" s="146" t="s">
        <v>26164</v>
      </c>
      <c r="B1058" s="147" t="s">
        <v>26165</v>
      </c>
      <c r="C1058" s="148" t="s">
        <v>9</v>
      </c>
      <c r="D1058" s="149">
        <v>27.01</v>
      </c>
      <c r="E1058" s="149">
        <v>11.88</v>
      </c>
      <c r="F1058" s="149">
        <v>38.89</v>
      </c>
      <c r="G1058" s="124">
        <v>9</v>
      </c>
    </row>
    <row r="1059" spans="1:7" ht="60" x14ac:dyDescent="0.2">
      <c r="A1059" s="146" t="s">
        <v>26166</v>
      </c>
      <c r="B1059" s="147" t="s">
        <v>26167</v>
      </c>
      <c r="C1059" s="148" t="s">
        <v>19</v>
      </c>
      <c r="D1059" s="149">
        <v>193.73</v>
      </c>
      <c r="E1059" s="149">
        <v>42.77</v>
      </c>
      <c r="F1059" s="149">
        <v>236.5</v>
      </c>
      <c r="G1059" s="124">
        <v>9</v>
      </c>
    </row>
    <row r="1060" spans="1:7" ht="45" x14ac:dyDescent="0.2">
      <c r="A1060" s="146" t="s">
        <v>26168</v>
      </c>
      <c r="B1060" s="147" t="s">
        <v>26169</v>
      </c>
      <c r="C1060" s="148" t="s">
        <v>9</v>
      </c>
      <c r="D1060" s="149">
        <v>34.49</v>
      </c>
      <c r="E1060" s="149">
        <v>11.88</v>
      </c>
      <c r="F1060" s="149">
        <v>46.37</v>
      </c>
      <c r="G1060" s="124">
        <v>9</v>
      </c>
    </row>
    <row r="1061" spans="1:7" x14ac:dyDescent="0.2">
      <c r="A1061" s="146" t="s">
        <v>26170</v>
      </c>
      <c r="B1061" s="147" t="s">
        <v>26171</v>
      </c>
      <c r="C1061" s="148"/>
      <c r="D1061" s="149"/>
      <c r="E1061" s="149"/>
      <c r="F1061" s="149"/>
      <c r="G1061" s="124">
        <v>5</v>
      </c>
    </row>
    <row r="1062" spans="1:7" ht="30" x14ac:dyDescent="0.2">
      <c r="A1062" s="146" t="s">
        <v>26172</v>
      </c>
      <c r="B1062" s="147" t="s">
        <v>26173</v>
      </c>
      <c r="C1062" s="148" t="s">
        <v>19</v>
      </c>
      <c r="D1062" s="149">
        <v>147.09</v>
      </c>
      <c r="E1062" s="149">
        <v>24.22</v>
      </c>
      <c r="F1062" s="149">
        <v>171.31</v>
      </c>
      <c r="G1062" s="124">
        <v>9</v>
      </c>
    </row>
    <row r="1063" spans="1:7" ht="30" x14ac:dyDescent="0.2">
      <c r="A1063" s="146" t="s">
        <v>26174</v>
      </c>
      <c r="B1063" s="147" t="s">
        <v>26175</v>
      </c>
      <c r="C1063" s="148" t="s">
        <v>19</v>
      </c>
      <c r="D1063" s="149">
        <v>100.48</v>
      </c>
      <c r="E1063" s="149">
        <v>24.22</v>
      </c>
      <c r="F1063" s="149">
        <v>124.7</v>
      </c>
      <c r="G1063" s="124">
        <v>9</v>
      </c>
    </row>
    <row r="1064" spans="1:7" ht="45" x14ac:dyDescent="0.2">
      <c r="A1064" s="146" t="s">
        <v>26176</v>
      </c>
      <c r="B1064" s="147" t="s">
        <v>26177</v>
      </c>
      <c r="C1064" s="148" t="s">
        <v>19</v>
      </c>
      <c r="D1064" s="149">
        <v>81.17</v>
      </c>
      <c r="E1064" s="149">
        <v>24.22</v>
      </c>
      <c r="F1064" s="149">
        <v>105.39</v>
      </c>
      <c r="G1064" s="124">
        <v>9</v>
      </c>
    </row>
    <row r="1065" spans="1:7" ht="45" x14ac:dyDescent="0.2">
      <c r="A1065" s="146" t="s">
        <v>26178</v>
      </c>
      <c r="B1065" s="147" t="s">
        <v>26179</v>
      </c>
      <c r="C1065" s="148" t="s">
        <v>19</v>
      </c>
      <c r="D1065" s="149">
        <v>73.42</v>
      </c>
      <c r="E1065" s="149">
        <v>24.22</v>
      </c>
      <c r="F1065" s="149">
        <v>97.64</v>
      </c>
      <c r="G1065" s="124">
        <v>9</v>
      </c>
    </row>
    <row r="1066" spans="1:7" ht="45" x14ac:dyDescent="0.2">
      <c r="A1066" s="146" t="s">
        <v>26180</v>
      </c>
      <c r="B1066" s="147" t="s">
        <v>26181</v>
      </c>
      <c r="C1066" s="148" t="s">
        <v>19</v>
      </c>
      <c r="D1066" s="149">
        <v>65.989999999999995</v>
      </c>
      <c r="E1066" s="149">
        <v>24.22</v>
      </c>
      <c r="F1066" s="149">
        <v>90.21</v>
      </c>
      <c r="G1066" s="124">
        <v>9</v>
      </c>
    </row>
    <row r="1067" spans="1:7" x14ac:dyDescent="0.2">
      <c r="A1067" s="146" t="s">
        <v>26182</v>
      </c>
      <c r="B1067" s="147" t="s">
        <v>26183</v>
      </c>
      <c r="C1067" s="148"/>
      <c r="D1067" s="149"/>
      <c r="E1067" s="149"/>
      <c r="F1067" s="149"/>
      <c r="G1067" s="124">
        <v>5</v>
      </c>
    </row>
    <row r="1068" spans="1:7" ht="45" x14ac:dyDescent="0.2">
      <c r="A1068" s="146" t="s">
        <v>26184</v>
      </c>
      <c r="B1068" s="147" t="s">
        <v>26185</v>
      </c>
      <c r="C1068" s="148" t="s">
        <v>19</v>
      </c>
      <c r="D1068" s="149">
        <v>177.48</v>
      </c>
      <c r="E1068" s="149">
        <v>30.65</v>
      </c>
      <c r="F1068" s="149">
        <v>208.13</v>
      </c>
      <c r="G1068" s="124">
        <v>9</v>
      </c>
    </row>
    <row r="1069" spans="1:7" ht="45" x14ac:dyDescent="0.2">
      <c r="A1069" s="146" t="s">
        <v>26186</v>
      </c>
      <c r="B1069" s="147" t="s">
        <v>26187</v>
      </c>
      <c r="C1069" s="148" t="s">
        <v>19</v>
      </c>
      <c r="D1069" s="149">
        <v>346.71</v>
      </c>
      <c r="E1069" s="149">
        <v>30.65</v>
      </c>
      <c r="F1069" s="149">
        <v>377.36</v>
      </c>
      <c r="G1069" s="124">
        <v>9</v>
      </c>
    </row>
    <row r="1070" spans="1:7" ht="45" x14ac:dyDescent="0.2">
      <c r="A1070" s="146" t="s">
        <v>26188</v>
      </c>
      <c r="B1070" s="147" t="s">
        <v>26189</v>
      </c>
      <c r="C1070" s="148" t="s">
        <v>19</v>
      </c>
      <c r="D1070" s="149">
        <v>357.25</v>
      </c>
      <c r="E1070" s="149">
        <v>30.65</v>
      </c>
      <c r="F1070" s="149">
        <v>387.9</v>
      </c>
      <c r="G1070" s="124">
        <v>9</v>
      </c>
    </row>
    <row r="1071" spans="1:7" x14ac:dyDescent="0.2">
      <c r="A1071" s="146" t="s">
        <v>26190</v>
      </c>
      <c r="B1071" s="147" t="s">
        <v>26191</v>
      </c>
      <c r="C1071" s="148"/>
      <c r="D1071" s="149"/>
      <c r="E1071" s="149"/>
      <c r="F1071" s="149"/>
      <c r="G1071" s="124">
        <v>5</v>
      </c>
    </row>
    <row r="1072" spans="1:7" ht="45" x14ac:dyDescent="0.2">
      <c r="A1072" s="146" t="s">
        <v>26192</v>
      </c>
      <c r="B1072" s="147" t="s">
        <v>26193</v>
      </c>
      <c r="C1072" s="148" t="s">
        <v>19</v>
      </c>
      <c r="D1072" s="149">
        <v>122.15</v>
      </c>
      <c r="E1072" s="149">
        <v>19.62</v>
      </c>
      <c r="F1072" s="149">
        <v>141.77000000000001</v>
      </c>
      <c r="G1072" s="124">
        <v>9</v>
      </c>
    </row>
    <row r="1073" spans="1:7" ht="45" x14ac:dyDescent="0.2">
      <c r="A1073" s="146" t="s">
        <v>26194</v>
      </c>
      <c r="B1073" s="147" t="s">
        <v>26195</v>
      </c>
      <c r="C1073" s="148" t="s">
        <v>19</v>
      </c>
      <c r="D1073" s="149">
        <v>133.46</v>
      </c>
      <c r="E1073" s="149">
        <v>19.62</v>
      </c>
      <c r="F1073" s="149">
        <v>153.08000000000001</v>
      </c>
      <c r="G1073" s="124">
        <v>9</v>
      </c>
    </row>
    <row r="1074" spans="1:7" ht="45" x14ac:dyDescent="0.2">
      <c r="A1074" s="146" t="s">
        <v>26196</v>
      </c>
      <c r="B1074" s="147" t="s">
        <v>26197</v>
      </c>
      <c r="C1074" s="148" t="s">
        <v>19</v>
      </c>
      <c r="D1074" s="149">
        <v>47.18</v>
      </c>
      <c r="E1074" s="149">
        <v>10.81</v>
      </c>
      <c r="F1074" s="149">
        <v>57.99</v>
      </c>
      <c r="G1074" s="124">
        <v>9</v>
      </c>
    </row>
    <row r="1075" spans="1:7" x14ac:dyDescent="0.2">
      <c r="A1075" s="146" t="s">
        <v>26198</v>
      </c>
      <c r="B1075" s="147" t="s">
        <v>26199</v>
      </c>
      <c r="C1075" s="148"/>
      <c r="D1075" s="149"/>
      <c r="E1075" s="149"/>
      <c r="F1075" s="149"/>
      <c r="G1075" s="124">
        <v>2</v>
      </c>
    </row>
    <row r="1076" spans="1:7" x14ac:dyDescent="0.2">
      <c r="A1076" s="146" t="s">
        <v>26200</v>
      </c>
      <c r="B1076" s="147" t="s">
        <v>26201</v>
      </c>
      <c r="C1076" s="148"/>
      <c r="D1076" s="149"/>
      <c r="E1076" s="149"/>
      <c r="F1076" s="149"/>
      <c r="G1076" s="124">
        <v>5</v>
      </c>
    </row>
    <row r="1077" spans="1:7" ht="30" x14ac:dyDescent="0.2">
      <c r="A1077" s="146" t="s">
        <v>26202</v>
      </c>
      <c r="B1077" s="147" t="s">
        <v>26203</v>
      </c>
      <c r="C1077" s="148" t="s">
        <v>19</v>
      </c>
      <c r="D1077" s="149">
        <v>409.84</v>
      </c>
      <c r="E1077" s="149">
        <v>47.41</v>
      </c>
      <c r="F1077" s="149">
        <v>457.25</v>
      </c>
      <c r="G1077" s="124">
        <v>9</v>
      </c>
    </row>
    <row r="1078" spans="1:7" ht="30" x14ac:dyDescent="0.2">
      <c r="A1078" s="146" t="s">
        <v>26204</v>
      </c>
      <c r="B1078" s="147" t="s">
        <v>26205</v>
      </c>
      <c r="C1078" s="148" t="s">
        <v>9</v>
      </c>
      <c r="D1078" s="149">
        <v>152.72</v>
      </c>
      <c r="E1078" s="149">
        <v>14.22</v>
      </c>
      <c r="F1078" s="149">
        <v>166.94</v>
      </c>
      <c r="G1078" s="124">
        <v>9</v>
      </c>
    </row>
    <row r="1079" spans="1:7" ht="30" x14ac:dyDescent="0.2">
      <c r="A1079" s="146" t="s">
        <v>26206</v>
      </c>
      <c r="B1079" s="147" t="s">
        <v>26207</v>
      </c>
      <c r="C1079" s="148" t="s">
        <v>9</v>
      </c>
      <c r="D1079" s="149">
        <v>174.71</v>
      </c>
      <c r="E1079" s="149">
        <v>21.33</v>
      </c>
      <c r="F1079" s="149">
        <v>196.04</v>
      </c>
      <c r="G1079" s="124">
        <v>9</v>
      </c>
    </row>
    <row r="1080" spans="1:7" ht="30" x14ac:dyDescent="0.2">
      <c r="A1080" s="146" t="s">
        <v>26208</v>
      </c>
      <c r="B1080" s="147" t="s">
        <v>26209</v>
      </c>
      <c r="C1080" s="148" t="s">
        <v>9</v>
      </c>
      <c r="D1080" s="149">
        <v>382.74</v>
      </c>
      <c r="E1080" s="149">
        <v>35.56</v>
      </c>
      <c r="F1080" s="149">
        <v>418.3</v>
      </c>
      <c r="G1080" s="124">
        <v>9</v>
      </c>
    </row>
    <row r="1081" spans="1:7" ht="30" x14ac:dyDescent="0.2">
      <c r="A1081" s="146" t="s">
        <v>26210</v>
      </c>
      <c r="B1081" s="147" t="s">
        <v>26211</v>
      </c>
      <c r="C1081" s="148" t="s">
        <v>9</v>
      </c>
      <c r="D1081" s="149">
        <v>78.86</v>
      </c>
      <c r="E1081" s="149">
        <v>7.11</v>
      </c>
      <c r="F1081" s="149">
        <v>85.97</v>
      </c>
      <c r="G1081" s="124">
        <v>9</v>
      </c>
    </row>
    <row r="1082" spans="1:7" ht="30" x14ac:dyDescent="0.2">
      <c r="A1082" s="146" t="s">
        <v>26212</v>
      </c>
      <c r="B1082" s="147" t="s">
        <v>26213</v>
      </c>
      <c r="C1082" s="148" t="s">
        <v>9</v>
      </c>
      <c r="D1082" s="149">
        <v>89.11</v>
      </c>
      <c r="E1082" s="149">
        <v>7.11</v>
      </c>
      <c r="F1082" s="149">
        <v>96.22</v>
      </c>
      <c r="G1082" s="124">
        <v>9</v>
      </c>
    </row>
    <row r="1083" spans="1:7" x14ac:dyDescent="0.2">
      <c r="A1083" s="146" t="s">
        <v>26214</v>
      </c>
      <c r="B1083" s="147" t="s">
        <v>26215</v>
      </c>
      <c r="C1083" s="148"/>
      <c r="D1083" s="149"/>
      <c r="E1083" s="149"/>
      <c r="F1083" s="149"/>
      <c r="G1083" s="124">
        <v>5</v>
      </c>
    </row>
    <row r="1084" spans="1:7" ht="30" x14ac:dyDescent="0.2">
      <c r="A1084" s="146" t="s">
        <v>26216</v>
      </c>
      <c r="B1084" s="147" t="s">
        <v>26217</v>
      </c>
      <c r="C1084" s="148" t="s">
        <v>19</v>
      </c>
      <c r="D1084" s="149">
        <v>846.36</v>
      </c>
      <c r="E1084" s="149">
        <v>47.41</v>
      </c>
      <c r="F1084" s="149">
        <v>893.77</v>
      </c>
      <c r="G1084" s="124">
        <v>9</v>
      </c>
    </row>
    <row r="1085" spans="1:7" ht="30" x14ac:dyDescent="0.2">
      <c r="A1085" s="146" t="s">
        <v>26218</v>
      </c>
      <c r="B1085" s="147" t="s">
        <v>26219</v>
      </c>
      <c r="C1085" s="148" t="s">
        <v>19</v>
      </c>
      <c r="D1085" s="149">
        <v>859.3</v>
      </c>
      <c r="E1085" s="149">
        <v>47.41</v>
      </c>
      <c r="F1085" s="149">
        <v>906.71</v>
      </c>
      <c r="G1085" s="124">
        <v>9</v>
      </c>
    </row>
    <row r="1086" spans="1:7" ht="30" x14ac:dyDescent="0.2">
      <c r="A1086" s="146" t="s">
        <v>26220</v>
      </c>
      <c r="B1086" s="147" t="s">
        <v>26221</v>
      </c>
      <c r="C1086" s="148" t="s">
        <v>19</v>
      </c>
      <c r="D1086" s="149">
        <v>907.35</v>
      </c>
      <c r="E1086" s="149">
        <v>47.41</v>
      </c>
      <c r="F1086" s="149">
        <v>954.76</v>
      </c>
      <c r="G1086" s="124">
        <v>9</v>
      </c>
    </row>
    <row r="1087" spans="1:7" ht="30" x14ac:dyDescent="0.2">
      <c r="A1087" s="146" t="s">
        <v>26222</v>
      </c>
      <c r="B1087" s="147" t="s">
        <v>26223</v>
      </c>
      <c r="C1087" s="148" t="s">
        <v>19</v>
      </c>
      <c r="D1087" s="149">
        <v>1002.35</v>
      </c>
      <c r="E1087" s="149">
        <v>47.41</v>
      </c>
      <c r="F1087" s="149">
        <v>1049.76</v>
      </c>
      <c r="G1087" s="124">
        <v>9</v>
      </c>
    </row>
    <row r="1088" spans="1:7" x14ac:dyDescent="0.2">
      <c r="A1088" s="146" t="s">
        <v>26224</v>
      </c>
      <c r="B1088" s="147" t="s">
        <v>26225</v>
      </c>
      <c r="C1088" s="148" t="s">
        <v>9</v>
      </c>
      <c r="D1088" s="149">
        <v>450.35</v>
      </c>
      <c r="E1088" s="149">
        <v>35.56</v>
      </c>
      <c r="F1088" s="149">
        <v>485.91</v>
      </c>
      <c r="G1088" s="124">
        <v>9</v>
      </c>
    </row>
    <row r="1089" spans="1:7" ht="30" x14ac:dyDescent="0.2">
      <c r="A1089" s="146" t="s">
        <v>26226</v>
      </c>
      <c r="B1089" s="147" t="s">
        <v>26227</v>
      </c>
      <c r="C1089" s="148" t="s">
        <v>9</v>
      </c>
      <c r="D1089" s="149">
        <v>420.81</v>
      </c>
      <c r="E1089" s="149">
        <v>35.56</v>
      </c>
      <c r="F1089" s="149">
        <v>456.37</v>
      </c>
      <c r="G1089" s="124">
        <v>9</v>
      </c>
    </row>
    <row r="1090" spans="1:7" ht="30" x14ac:dyDescent="0.2">
      <c r="A1090" s="146" t="s">
        <v>26228</v>
      </c>
      <c r="B1090" s="147" t="s">
        <v>26229</v>
      </c>
      <c r="C1090" s="148" t="s">
        <v>9</v>
      </c>
      <c r="D1090" s="149">
        <v>57.18</v>
      </c>
      <c r="E1090" s="149">
        <v>9.48</v>
      </c>
      <c r="F1090" s="149">
        <v>66.66</v>
      </c>
      <c r="G1090" s="124">
        <v>9</v>
      </c>
    </row>
    <row r="1091" spans="1:7" x14ac:dyDescent="0.2">
      <c r="A1091" s="146" t="s">
        <v>26230</v>
      </c>
      <c r="B1091" s="147" t="s">
        <v>26231</v>
      </c>
      <c r="C1091" s="148"/>
      <c r="D1091" s="149"/>
      <c r="E1091" s="149"/>
      <c r="F1091" s="149"/>
      <c r="G1091" s="124">
        <v>5</v>
      </c>
    </row>
    <row r="1092" spans="1:7" x14ac:dyDescent="0.2">
      <c r="A1092" s="146" t="s">
        <v>26232</v>
      </c>
      <c r="B1092" s="147" t="s">
        <v>26233</v>
      </c>
      <c r="C1092" s="148" t="s">
        <v>19</v>
      </c>
      <c r="D1092" s="149">
        <v>246.02</v>
      </c>
      <c r="E1092" s="149">
        <v>42.77</v>
      </c>
      <c r="F1092" s="149">
        <v>288.79000000000002</v>
      </c>
      <c r="G1092" s="124">
        <v>9</v>
      </c>
    </row>
    <row r="1093" spans="1:7" x14ac:dyDescent="0.2">
      <c r="A1093" s="146" t="s">
        <v>26234</v>
      </c>
      <c r="B1093" s="147" t="s">
        <v>26235</v>
      </c>
      <c r="C1093" s="148" t="s">
        <v>19</v>
      </c>
      <c r="D1093" s="149">
        <v>60.26</v>
      </c>
      <c r="E1093" s="149">
        <v>42.77</v>
      </c>
      <c r="F1093" s="149">
        <v>103.03</v>
      </c>
      <c r="G1093" s="124">
        <v>9</v>
      </c>
    </row>
    <row r="1094" spans="1:7" x14ac:dyDescent="0.2">
      <c r="A1094" s="146" t="s">
        <v>26236</v>
      </c>
      <c r="B1094" s="147" t="s">
        <v>26237</v>
      </c>
      <c r="C1094" s="148" t="s">
        <v>9</v>
      </c>
      <c r="D1094" s="149">
        <v>8.2200000000000006</v>
      </c>
      <c r="E1094" s="149">
        <v>12.83</v>
      </c>
      <c r="F1094" s="149">
        <v>21.05</v>
      </c>
      <c r="G1094" s="124">
        <v>9</v>
      </c>
    </row>
    <row r="1095" spans="1:7" x14ac:dyDescent="0.2">
      <c r="A1095" s="146" t="s">
        <v>26238</v>
      </c>
      <c r="B1095" s="147" t="s">
        <v>26239</v>
      </c>
      <c r="C1095" s="148" t="s">
        <v>9</v>
      </c>
      <c r="D1095" s="149">
        <v>52.57</v>
      </c>
      <c r="E1095" s="149">
        <v>6.41</v>
      </c>
      <c r="F1095" s="149">
        <v>58.98</v>
      </c>
      <c r="G1095" s="124">
        <v>9</v>
      </c>
    </row>
    <row r="1096" spans="1:7" x14ac:dyDescent="0.2">
      <c r="A1096" s="146" t="s">
        <v>26240</v>
      </c>
      <c r="B1096" s="147" t="s">
        <v>26241</v>
      </c>
      <c r="C1096" s="148" t="s">
        <v>19</v>
      </c>
      <c r="D1096" s="149">
        <v>270.54000000000002</v>
      </c>
      <c r="E1096" s="149">
        <v>19.010000000000002</v>
      </c>
      <c r="F1096" s="149">
        <v>289.55</v>
      </c>
      <c r="G1096" s="124">
        <v>9</v>
      </c>
    </row>
    <row r="1097" spans="1:7" x14ac:dyDescent="0.2">
      <c r="A1097" s="146" t="s">
        <v>26242</v>
      </c>
      <c r="B1097" s="147" t="s">
        <v>26243</v>
      </c>
      <c r="C1097" s="148" t="s">
        <v>9</v>
      </c>
      <c r="D1097" s="149">
        <v>35.72</v>
      </c>
      <c r="E1097" s="149">
        <v>6.41</v>
      </c>
      <c r="F1097" s="149">
        <v>42.13</v>
      </c>
      <c r="G1097" s="124">
        <v>9</v>
      </c>
    </row>
    <row r="1098" spans="1:7" ht="30" x14ac:dyDescent="0.2">
      <c r="A1098" s="146" t="s">
        <v>26244</v>
      </c>
      <c r="B1098" s="147" t="s">
        <v>26245</v>
      </c>
      <c r="C1098" s="148" t="s">
        <v>9</v>
      </c>
      <c r="D1098" s="149">
        <v>126.27</v>
      </c>
      <c r="E1098" s="149">
        <v>12.83</v>
      </c>
      <c r="F1098" s="149">
        <v>139.1</v>
      </c>
      <c r="G1098" s="124">
        <v>9</v>
      </c>
    </row>
    <row r="1099" spans="1:7" x14ac:dyDescent="0.2">
      <c r="A1099" s="146" t="s">
        <v>26246</v>
      </c>
      <c r="B1099" s="147" t="s">
        <v>26247</v>
      </c>
      <c r="C1099" s="148"/>
      <c r="D1099" s="149"/>
      <c r="E1099" s="149"/>
      <c r="F1099" s="149"/>
      <c r="G1099" s="124">
        <v>5</v>
      </c>
    </row>
    <row r="1100" spans="1:7" ht="30" x14ac:dyDescent="0.2">
      <c r="A1100" s="146" t="s">
        <v>26248</v>
      </c>
      <c r="B1100" s="147" t="s">
        <v>26249</v>
      </c>
      <c r="C1100" s="148" t="s">
        <v>19</v>
      </c>
      <c r="D1100" s="149">
        <v>24.58</v>
      </c>
      <c r="E1100" s="149">
        <v>42.77</v>
      </c>
      <c r="F1100" s="149">
        <v>67.349999999999994</v>
      </c>
      <c r="G1100" s="124">
        <v>9</v>
      </c>
    </row>
    <row r="1101" spans="1:7" x14ac:dyDescent="0.2">
      <c r="A1101" s="146" t="s">
        <v>26250</v>
      </c>
      <c r="B1101" s="147" t="s">
        <v>26251</v>
      </c>
      <c r="C1101" s="148"/>
      <c r="D1101" s="149"/>
      <c r="E1101" s="149"/>
      <c r="F1101" s="149"/>
      <c r="G1101" s="124">
        <v>2</v>
      </c>
    </row>
    <row r="1102" spans="1:7" x14ac:dyDescent="0.2">
      <c r="A1102" s="146" t="s">
        <v>26252</v>
      </c>
      <c r="B1102" s="147" t="s">
        <v>26253</v>
      </c>
      <c r="C1102" s="148"/>
      <c r="D1102" s="149"/>
      <c r="E1102" s="149"/>
      <c r="F1102" s="149"/>
      <c r="G1102" s="124">
        <v>5</v>
      </c>
    </row>
    <row r="1103" spans="1:7" x14ac:dyDescent="0.2">
      <c r="A1103" s="146" t="s">
        <v>26254</v>
      </c>
      <c r="B1103" s="147" t="s">
        <v>26255</v>
      </c>
      <c r="C1103" s="148" t="s">
        <v>19</v>
      </c>
      <c r="D1103" s="149">
        <v>105.73</v>
      </c>
      <c r="E1103" s="149">
        <v>73.430000000000007</v>
      </c>
      <c r="F1103" s="149">
        <v>179.16</v>
      </c>
      <c r="G1103" s="124">
        <v>9</v>
      </c>
    </row>
    <row r="1104" spans="1:7" x14ac:dyDescent="0.2">
      <c r="A1104" s="146" t="s">
        <v>26256</v>
      </c>
      <c r="B1104" s="147" t="s">
        <v>26257</v>
      </c>
      <c r="C1104" s="148"/>
      <c r="D1104" s="149"/>
      <c r="E1104" s="149"/>
      <c r="F1104" s="149"/>
      <c r="G1104" s="124">
        <v>5</v>
      </c>
    </row>
    <row r="1105" spans="1:7" x14ac:dyDescent="0.2">
      <c r="A1105" s="146" t="s">
        <v>26258</v>
      </c>
      <c r="B1105" s="147" t="s">
        <v>26259</v>
      </c>
      <c r="C1105" s="148" t="s">
        <v>19</v>
      </c>
      <c r="D1105" s="149">
        <v>737</v>
      </c>
      <c r="E1105" s="149"/>
      <c r="F1105" s="149">
        <v>737</v>
      </c>
      <c r="G1105" s="124">
        <v>9</v>
      </c>
    </row>
    <row r="1106" spans="1:7" x14ac:dyDescent="0.2">
      <c r="A1106" s="146" t="s">
        <v>26260</v>
      </c>
      <c r="B1106" s="147" t="s">
        <v>26261</v>
      </c>
      <c r="C1106" s="148"/>
      <c r="D1106" s="149"/>
      <c r="E1106" s="149"/>
      <c r="F1106" s="149"/>
      <c r="G1106" s="124">
        <v>5</v>
      </c>
    </row>
    <row r="1107" spans="1:7" x14ac:dyDescent="0.2">
      <c r="A1107" s="146" t="s">
        <v>26262</v>
      </c>
      <c r="B1107" s="147" t="s">
        <v>26263</v>
      </c>
      <c r="C1107" s="148" t="s">
        <v>19</v>
      </c>
      <c r="D1107" s="149">
        <v>351.75</v>
      </c>
      <c r="E1107" s="149">
        <v>24.13</v>
      </c>
      <c r="F1107" s="149">
        <v>375.88</v>
      </c>
      <c r="G1107" s="124">
        <v>9</v>
      </c>
    </row>
    <row r="1108" spans="1:7" x14ac:dyDescent="0.2">
      <c r="A1108" s="146" t="s">
        <v>26264</v>
      </c>
      <c r="B1108" s="147" t="s">
        <v>26265</v>
      </c>
      <c r="C1108" s="148"/>
      <c r="D1108" s="149"/>
      <c r="E1108" s="149"/>
      <c r="F1108" s="149"/>
      <c r="G1108" s="124">
        <v>5</v>
      </c>
    </row>
    <row r="1109" spans="1:7" x14ac:dyDescent="0.2">
      <c r="A1109" s="146" t="s">
        <v>26266</v>
      </c>
      <c r="B1109" s="147" t="s">
        <v>26267</v>
      </c>
      <c r="C1109" s="148" t="s">
        <v>9</v>
      </c>
      <c r="D1109" s="149">
        <v>22.21</v>
      </c>
      <c r="E1109" s="149">
        <v>16.03</v>
      </c>
      <c r="F1109" s="149">
        <v>38.24</v>
      </c>
      <c r="G1109" s="124">
        <v>9</v>
      </c>
    </row>
    <row r="1110" spans="1:7" x14ac:dyDescent="0.2">
      <c r="A1110" s="146" t="s">
        <v>26268</v>
      </c>
      <c r="B1110" s="147" t="s">
        <v>26269</v>
      </c>
      <c r="C1110" s="148" t="s">
        <v>9</v>
      </c>
      <c r="D1110" s="149">
        <v>3.93</v>
      </c>
      <c r="E1110" s="149">
        <v>3.91</v>
      </c>
      <c r="F1110" s="149">
        <v>7.84</v>
      </c>
      <c r="G1110" s="124">
        <v>9</v>
      </c>
    </row>
    <row r="1111" spans="1:7" x14ac:dyDescent="0.2">
      <c r="A1111" s="146" t="s">
        <v>26270</v>
      </c>
      <c r="B1111" s="147" t="s">
        <v>26271</v>
      </c>
      <c r="C1111" s="148"/>
      <c r="D1111" s="149"/>
      <c r="E1111" s="149"/>
      <c r="F1111" s="149"/>
      <c r="G1111" s="124">
        <v>5</v>
      </c>
    </row>
    <row r="1112" spans="1:7" x14ac:dyDescent="0.2">
      <c r="A1112" s="146" t="s">
        <v>26272</v>
      </c>
      <c r="B1112" s="147" t="s">
        <v>26273</v>
      </c>
      <c r="C1112" s="148" t="s">
        <v>19</v>
      </c>
      <c r="D1112" s="149">
        <v>0.42</v>
      </c>
      <c r="E1112" s="149">
        <v>9.51</v>
      </c>
      <c r="F1112" s="149">
        <v>9.93</v>
      </c>
      <c r="G1112" s="124">
        <v>9</v>
      </c>
    </row>
    <row r="1113" spans="1:7" x14ac:dyDescent="0.2">
      <c r="A1113" s="146" t="s">
        <v>26274</v>
      </c>
      <c r="B1113" s="147" t="s">
        <v>26275</v>
      </c>
      <c r="C1113" s="148" t="s">
        <v>19</v>
      </c>
      <c r="D1113" s="149">
        <v>27.31</v>
      </c>
      <c r="E1113" s="149">
        <v>24.13</v>
      </c>
      <c r="F1113" s="149">
        <v>51.44</v>
      </c>
      <c r="G1113" s="124">
        <v>9</v>
      </c>
    </row>
    <row r="1114" spans="1:7" x14ac:dyDescent="0.2">
      <c r="A1114" s="146" t="s">
        <v>26276</v>
      </c>
      <c r="B1114" s="147" t="s">
        <v>26277</v>
      </c>
      <c r="C1114" s="148" t="s">
        <v>9</v>
      </c>
      <c r="D1114" s="149">
        <v>0.42</v>
      </c>
      <c r="E1114" s="149">
        <v>12.12</v>
      </c>
      <c r="F1114" s="149">
        <v>12.54</v>
      </c>
      <c r="G1114" s="124">
        <v>9</v>
      </c>
    </row>
    <row r="1115" spans="1:7" x14ac:dyDescent="0.2">
      <c r="A1115" s="146" t="s">
        <v>26278</v>
      </c>
      <c r="B1115" s="147" t="s">
        <v>26279</v>
      </c>
      <c r="C1115" s="148" t="s">
        <v>19</v>
      </c>
      <c r="D1115" s="149">
        <v>145.68</v>
      </c>
      <c r="E1115" s="149"/>
      <c r="F1115" s="149">
        <v>145.68</v>
      </c>
      <c r="G1115" s="124">
        <v>9</v>
      </c>
    </row>
    <row r="1116" spans="1:7" x14ac:dyDescent="0.2">
      <c r="A1116" s="146" t="s">
        <v>26280</v>
      </c>
      <c r="B1116" s="147" t="s">
        <v>26281</v>
      </c>
      <c r="C1116" s="148"/>
      <c r="D1116" s="149"/>
      <c r="E1116" s="149"/>
      <c r="F1116" s="149"/>
      <c r="G1116" s="124">
        <v>2</v>
      </c>
    </row>
    <row r="1117" spans="1:7" x14ac:dyDescent="0.2">
      <c r="A1117" s="146" t="s">
        <v>26282</v>
      </c>
      <c r="B1117" s="147" t="s">
        <v>26283</v>
      </c>
      <c r="C1117" s="148"/>
      <c r="D1117" s="149"/>
      <c r="E1117" s="149"/>
      <c r="F1117" s="149"/>
      <c r="G1117" s="124">
        <v>5</v>
      </c>
    </row>
    <row r="1118" spans="1:7" ht="30" x14ac:dyDescent="0.2">
      <c r="A1118" s="146" t="s">
        <v>26284</v>
      </c>
      <c r="B1118" s="147" t="s">
        <v>26285</v>
      </c>
      <c r="C1118" s="148" t="s">
        <v>19</v>
      </c>
      <c r="D1118" s="149">
        <v>111.74</v>
      </c>
      <c r="E1118" s="149">
        <v>10.93</v>
      </c>
      <c r="F1118" s="149">
        <v>122.67</v>
      </c>
      <c r="G1118" s="124">
        <v>9</v>
      </c>
    </row>
    <row r="1119" spans="1:7" ht="30" x14ac:dyDescent="0.2">
      <c r="A1119" s="146" t="s">
        <v>26286</v>
      </c>
      <c r="B1119" s="147" t="s">
        <v>26287</v>
      </c>
      <c r="C1119" s="148" t="s">
        <v>19</v>
      </c>
      <c r="D1119" s="149">
        <v>70.319999999999993</v>
      </c>
      <c r="E1119" s="149"/>
      <c r="F1119" s="149">
        <v>70.319999999999993</v>
      </c>
      <c r="G1119" s="124">
        <v>9</v>
      </c>
    </row>
    <row r="1120" spans="1:7" x14ac:dyDescent="0.2">
      <c r="A1120" s="146" t="s">
        <v>26288</v>
      </c>
      <c r="B1120" s="147" t="s">
        <v>26289</v>
      </c>
      <c r="C1120" s="148"/>
      <c r="D1120" s="149"/>
      <c r="E1120" s="149"/>
      <c r="F1120" s="149"/>
      <c r="G1120" s="124">
        <v>5</v>
      </c>
    </row>
    <row r="1121" spans="1:7" ht="30" x14ac:dyDescent="0.2">
      <c r="A1121" s="146" t="s">
        <v>26290</v>
      </c>
      <c r="B1121" s="147" t="s">
        <v>26291</v>
      </c>
      <c r="C1121" s="148" t="s">
        <v>19</v>
      </c>
      <c r="D1121" s="149">
        <v>148.56</v>
      </c>
      <c r="E1121" s="149">
        <v>24.25</v>
      </c>
      <c r="F1121" s="149">
        <v>172.81</v>
      </c>
      <c r="G1121" s="124">
        <v>9</v>
      </c>
    </row>
    <row r="1122" spans="1:7" ht="30" x14ac:dyDescent="0.2">
      <c r="A1122" s="146" t="s">
        <v>26292</v>
      </c>
      <c r="B1122" s="147" t="s">
        <v>26293</v>
      </c>
      <c r="C1122" s="148" t="s">
        <v>19</v>
      </c>
      <c r="D1122" s="149">
        <v>230.27</v>
      </c>
      <c r="E1122" s="149">
        <v>24.25</v>
      </c>
      <c r="F1122" s="149">
        <v>254.52</v>
      </c>
      <c r="G1122" s="124">
        <v>9</v>
      </c>
    </row>
    <row r="1123" spans="1:7" ht="30" x14ac:dyDescent="0.2">
      <c r="A1123" s="146" t="s">
        <v>26294</v>
      </c>
      <c r="B1123" s="147" t="s">
        <v>26295</v>
      </c>
      <c r="C1123" s="148" t="s">
        <v>19</v>
      </c>
      <c r="D1123" s="149">
        <v>176.52</v>
      </c>
      <c r="E1123" s="149"/>
      <c r="F1123" s="149">
        <v>176.52</v>
      </c>
      <c r="G1123" s="124">
        <v>9</v>
      </c>
    </row>
    <row r="1124" spans="1:7" ht="30" x14ac:dyDescent="0.2">
      <c r="A1124" s="146" t="s">
        <v>26296</v>
      </c>
      <c r="B1124" s="147" t="s">
        <v>26297</v>
      </c>
      <c r="C1124" s="148" t="s">
        <v>19</v>
      </c>
      <c r="D1124" s="149">
        <v>260.11</v>
      </c>
      <c r="E1124" s="149">
        <v>24.25</v>
      </c>
      <c r="F1124" s="149">
        <v>284.36</v>
      </c>
      <c r="G1124" s="124">
        <v>9</v>
      </c>
    </row>
    <row r="1125" spans="1:7" ht="30" x14ac:dyDescent="0.2">
      <c r="A1125" s="146" t="s">
        <v>26298</v>
      </c>
      <c r="B1125" s="147" t="s">
        <v>26299</v>
      </c>
      <c r="C1125" s="148" t="s">
        <v>19</v>
      </c>
      <c r="D1125" s="149">
        <v>384.14</v>
      </c>
      <c r="E1125" s="149">
        <v>24.25</v>
      </c>
      <c r="F1125" s="149">
        <v>408.39</v>
      </c>
      <c r="G1125" s="124">
        <v>9</v>
      </c>
    </row>
    <row r="1126" spans="1:7" ht="30" x14ac:dyDescent="0.2">
      <c r="A1126" s="146" t="s">
        <v>26300</v>
      </c>
      <c r="B1126" s="147" t="s">
        <v>26301</v>
      </c>
      <c r="C1126" s="148" t="s">
        <v>19</v>
      </c>
      <c r="D1126" s="149">
        <v>238.23</v>
      </c>
      <c r="E1126" s="149">
        <v>24.25</v>
      </c>
      <c r="F1126" s="149">
        <v>262.48</v>
      </c>
      <c r="G1126" s="124">
        <v>9</v>
      </c>
    </row>
    <row r="1127" spans="1:7" ht="30" x14ac:dyDescent="0.2">
      <c r="A1127" s="146" t="s">
        <v>26302</v>
      </c>
      <c r="B1127" s="147" t="s">
        <v>26303</v>
      </c>
      <c r="C1127" s="148" t="s">
        <v>19</v>
      </c>
      <c r="D1127" s="149">
        <v>520.78</v>
      </c>
      <c r="E1127" s="149">
        <v>24.25</v>
      </c>
      <c r="F1127" s="149">
        <v>545.03</v>
      </c>
      <c r="G1127" s="124">
        <v>9</v>
      </c>
    </row>
    <row r="1128" spans="1:7" ht="30" x14ac:dyDescent="0.2">
      <c r="A1128" s="146" t="s">
        <v>26304</v>
      </c>
      <c r="B1128" s="147" t="s">
        <v>26305</v>
      </c>
      <c r="C1128" s="148" t="s">
        <v>19</v>
      </c>
      <c r="D1128" s="149">
        <v>396.45</v>
      </c>
      <c r="E1128" s="149">
        <v>24.25</v>
      </c>
      <c r="F1128" s="149">
        <v>420.7</v>
      </c>
      <c r="G1128" s="124">
        <v>9</v>
      </c>
    </row>
    <row r="1129" spans="1:7" ht="30" x14ac:dyDescent="0.2">
      <c r="A1129" s="146" t="s">
        <v>26306</v>
      </c>
      <c r="B1129" s="147" t="s">
        <v>26307</v>
      </c>
      <c r="C1129" s="148" t="s">
        <v>19</v>
      </c>
      <c r="D1129" s="149">
        <v>258.31</v>
      </c>
      <c r="E1129" s="149">
        <v>49.24</v>
      </c>
      <c r="F1129" s="149">
        <v>307.55</v>
      </c>
      <c r="G1129" s="124">
        <v>9</v>
      </c>
    </row>
    <row r="1130" spans="1:7" x14ac:dyDescent="0.2">
      <c r="A1130" s="146" t="s">
        <v>26308</v>
      </c>
      <c r="B1130" s="147" t="s">
        <v>26309</v>
      </c>
      <c r="C1130" s="148"/>
      <c r="D1130" s="149"/>
      <c r="E1130" s="149"/>
      <c r="F1130" s="149"/>
      <c r="G1130" s="124">
        <v>5</v>
      </c>
    </row>
    <row r="1131" spans="1:7" ht="30" x14ac:dyDescent="0.2">
      <c r="A1131" s="146" t="s">
        <v>26310</v>
      </c>
      <c r="B1131" s="147" t="s">
        <v>26311</v>
      </c>
      <c r="C1131" s="148" t="s">
        <v>19</v>
      </c>
      <c r="D1131" s="149">
        <v>1100.04</v>
      </c>
      <c r="E1131" s="149"/>
      <c r="F1131" s="149">
        <v>1100.04</v>
      </c>
      <c r="G1131" s="124">
        <v>9</v>
      </c>
    </row>
    <row r="1132" spans="1:7" ht="30" x14ac:dyDescent="0.2">
      <c r="A1132" s="146" t="s">
        <v>26312</v>
      </c>
      <c r="B1132" s="147" t="s">
        <v>26313</v>
      </c>
      <c r="C1132" s="148" t="s">
        <v>19</v>
      </c>
      <c r="D1132" s="149">
        <v>375.57</v>
      </c>
      <c r="E1132" s="149"/>
      <c r="F1132" s="149">
        <v>375.57</v>
      </c>
      <c r="G1132" s="124">
        <v>9</v>
      </c>
    </row>
    <row r="1133" spans="1:7" ht="30" x14ac:dyDescent="0.2">
      <c r="A1133" s="146" t="s">
        <v>26314</v>
      </c>
      <c r="B1133" s="147" t="s">
        <v>26315</v>
      </c>
      <c r="C1133" s="148" t="s">
        <v>19</v>
      </c>
      <c r="D1133" s="149">
        <v>443.99</v>
      </c>
      <c r="E1133" s="149">
        <v>301.47000000000003</v>
      </c>
      <c r="F1133" s="149">
        <v>745.46</v>
      </c>
      <c r="G1133" s="124">
        <v>9</v>
      </c>
    </row>
    <row r="1134" spans="1:7" ht="30" x14ac:dyDescent="0.2">
      <c r="A1134" s="146" t="s">
        <v>26316</v>
      </c>
      <c r="B1134" s="147" t="s">
        <v>26317</v>
      </c>
      <c r="C1134" s="148" t="s">
        <v>19</v>
      </c>
      <c r="D1134" s="149">
        <v>337.54</v>
      </c>
      <c r="E1134" s="149">
        <v>301.47000000000003</v>
      </c>
      <c r="F1134" s="149">
        <v>639.01</v>
      </c>
      <c r="G1134" s="124">
        <v>9</v>
      </c>
    </row>
    <row r="1135" spans="1:7" x14ac:dyDescent="0.2">
      <c r="A1135" s="146" t="s">
        <v>26318</v>
      </c>
      <c r="B1135" s="147" t="s">
        <v>26319</v>
      </c>
      <c r="C1135" s="148"/>
      <c r="D1135" s="149"/>
      <c r="E1135" s="149"/>
      <c r="F1135" s="149"/>
      <c r="G1135" s="124">
        <v>5</v>
      </c>
    </row>
    <row r="1136" spans="1:7" ht="30" x14ac:dyDescent="0.2">
      <c r="A1136" s="146" t="s">
        <v>26320</v>
      </c>
      <c r="B1136" s="147" t="s">
        <v>26321</v>
      </c>
      <c r="C1136" s="148" t="s">
        <v>19</v>
      </c>
      <c r="D1136" s="149">
        <v>149.11000000000001</v>
      </c>
      <c r="E1136" s="149"/>
      <c r="F1136" s="149">
        <v>149.11000000000001</v>
      </c>
      <c r="G1136" s="124">
        <v>9</v>
      </c>
    </row>
    <row r="1137" spans="1:7" ht="30" x14ac:dyDescent="0.2">
      <c r="A1137" s="146" t="s">
        <v>26322</v>
      </c>
      <c r="B1137" s="147" t="s">
        <v>26323</v>
      </c>
      <c r="C1137" s="148" t="s">
        <v>19</v>
      </c>
      <c r="D1137" s="149">
        <v>182.43</v>
      </c>
      <c r="E1137" s="149"/>
      <c r="F1137" s="149">
        <v>182.43</v>
      </c>
      <c r="G1137" s="124">
        <v>9</v>
      </c>
    </row>
    <row r="1138" spans="1:7" x14ac:dyDescent="0.2">
      <c r="A1138" s="146" t="s">
        <v>26324</v>
      </c>
      <c r="B1138" s="147" t="s">
        <v>26325</v>
      </c>
      <c r="C1138" s="148"/>
      <c r="D1138" s="149"/>
      <c r="E1138" s="149"/>
      <c r="F1138" s="149"/>
      <c r="G1138" s="124">
        <v>5</v>
      </c>
    </row>
    <row r="1139" spans="1:7" ht="45" x14ac:dyDescent="0.2">
      <c r="A1139" s="146" t="s">
        <v>26326</v>
      </c>
      <c r="B1139" s="147" t="s">
        <v>26327</v>
      </c>
      <c r="C1139" s="148" t="s">
        <v>19</v>
      </c>
      <c r="D1139" s="149">
        <v>154.08000000000001</v>
      </c>
      <c r="E1139" s="149">
        <v>103.43</v>
      </c>
      <c r="F1139" s="149">
        <v>257.51</v>
      </c>
      <c r="G1139" s="124">
        <v>9</v>
      </c>
    </row>
    <row r="1140" spans="1:7" ht="30" x14ac:dyDescent="0.2">
      <c r="A1140" s="146" t="s">
        <v>26328</v>
      </c>
      <c r="B1140" s="147" t="s">
        <v>26329</v>
      </c>
      <c r="C1140" s="148" t="s">
        <v>19</v>
      </c>
      <c r="D1140" s="149">
        <v>445.33</v>
      </c>
      <c r="E1140" s="149"/>
      <c r="F1140" s="149">
        <v>445.33</v>
      </c>
      <c r="G1140" s="124">
        <v>9</v>
      </c>
    </row>
    <row r="1141" spans="1:7" x14ac:dyDescent="0.2">
      <c r="A1141" s="146" t="s">
        <v>26330</v>
      </c>
      <c r="B1141" s="147" t="s">
        <v>26331</v>
      </c>
      <c r="C1141" s="148"/>
      <c r="D1141" s="149"/>
      <c r="E1141" s="149"/>
      <c r="F1141" s="149"/>
      <c r="G1141" s="124">
        <v>5</v>
      </c>
    </row>
    <row r="1142" spans="1:7" x14ac:dyDescent="0.2">
      <c r="A1142" s="146" t="s">
        <v>26332</v>
      </c>
      <c r="B1142" s="147" t="s">
        <v>26333</v>
      </c>
      <c r="C1142" s="148" t="s">
        <v>19</v>
      </c>
      <c r="D1142" s="149">
        <v>788.21</v>
      </c>
      <c r="E1142" s="149"/>
      <c r="F1142" s="149">
        <v>788.21</v>
      </c>
      <c r="G1142" s="124">
        <v>9</v>
      </c>
    </row>
    <row r="1143" spans="1:7" x14ac:dyDescent="0.2">
      <c r="A1143" s="146" t="s">
        <v>26334</v>
      </c>
      <c r="B1143" s="147" t="s">
        <v>26335</v>
      </c>
      <c r="C1143" s="148"/>
      <c r="D1143" s="149"/>
      <c r="E1143" s="149"/>
      <c r="F1143" s="149"/>
      <c r="G1143" s="124">
        <v>5</v>
      </c>
    </row>
    <row r="1144" spans="1:7" x14ac:dyDescent="0.2">
      <c r="A1144" s="146" t="s">
        <v>26336</v>
      </c>
      <c r="B1144" s="147" t="s">
        <v>26337</v>
      </c>
      <c r="C1144" s="148" t="s">
        <v>9</v>
      </c>
      <c r="D1144" s="149">
        <v>43.75</v>
      </c>
      <c r="E1144" s="149">
        <v>8.3800000000000008</v>
      </c>
      <c r="F1144" s="149">
        <v>52.13</v>
      </c>
      <c r="G1144" s="124">
        <v>9</v>
      </c>
    </row>
    <row r="1145" spans="1:7" x14ac:dyDescent="0.2">
      <c r="A1145" s="146" t="s">
        <v>26338</v>
      </c>
      <c r="B1145" s="147" t="s">
        <v>26339</v>
      </c>
      <c r="C1145" s="148" t="s">
        <v>9</v>
      </c>
      <c r="D1145" s="149">
        <v>60.38</v>
      </c>
      <c r="E1145" s="149">
        <v>8.3800000000000008</v>
      </c>
      <c r="F1145" s="149">
        <v>68.760000000000005</v>
      </c>
      <c r="G1145" s="124">
        <v>9</v>
      </c>
    </row>
    <row r="1146" spans="1:7" ht="30" x14ac:dyDescent="0.2">
      <c r="A1146" s="146" t="s">
        <v>26340</v>
      </c>
      <c r="B1146" s="147" t="s">
        <v>26341</v>
      </c>
      <c r="C1146" s="148" t="s">
        <v>9</v>
      </c>
      <c r="D1146" s="149">
        <v>29.13</v>
      </c>
      <c r="E1146" s="149">
        <v>10.95</v>
      </c>
      <c r="F1146" s="149">
        <v>40.08</v>
      </c>
      <c r="G1146" s="124">
        <v>9</v>
      </c>
    </row>
    <row r="1147" spans="1:7" ht="45" x14ac:dyDescent="0.2">
      <c r="A1147" s="146" t="s">
        <v>26342</v>
      </c>
      <c r="B1147" s="147" t="s">
        <v>26343</v>
      </c>
      <c r="C1147" s="148" t="s">
        <v>9</v>
      </c>
      <c r="D1147" s="149">
        <v>35.18</v>
      </c>
      <c r="E1147" s="149">
        <v>10.95</v>
      </c>
      <c r="F1147" s="149">
        <v>46.13</v>
      </c>
      <c r="G1147" s="124">
        <v>9</v>
      </c>
    </row>
    <row r="1148" spans="1:7" ht="45" x14ac:dyDescent="0.2">
      <c r="A1148" s="146" t="s">
        <v>26344</v>
      </c>
      <c r="B1148" s="147" t="s">
        <v>26345</v>
      </c>
      <c r="C1148" s="148" t="s">
        <v>9</v>
      </c>
      <c r="D1148" s="149">
        <v>47.51</v>
      </c>
      <c r="E1148" s="149">
        <v>8.3800000000000008</v>
      </c>
      <c r="F1148" s="149">
        <v>55.89</v>
      </c>
      <c r="G1148" s="124">
        <v>9</v>
      </c>
    </row>
    <row r="1149" spans="1:7" x14ac:dyDescent="0.2">
      <c r="A1149" s="146" t="s">
        <v>26346</v>
      </c>
      <c r="B1149" s="147" t="s">
        <v>26347</v>
      </c>
      <c r="C1149" s="148" t="s">
        <v>9</v>
      </c>
      <c r="D1149" s="149">
        <v>21.91</v>
      </c>
      <c r="E1149" s="149">
        <v>3.33</v>
      </c>
      <c r="F1149" s="149">
        <v>25.24</v>
      </c>
      <c r="G1149" s="124">
        <v>9</v>
      </c>
    </row>
    <row r="1150" spans="1:7" x14ac:dyDescent="0.2">
      <c r="A1150" s="146" t="s">
        <v>26348</v>
      </c>
      <c r="B1150" s="147" t="s">
        <v>26349</v>
      </c>
      <c r="C1150" s="148" t="s">
        <v>9</v>
      </c>
      <c r="D1150" s="149">
        <v>9.7100000000000009</v>
      </c>
      <c r="E1150" s="149"/>
      <c r="F1150" s="149">
        <v>9.7100000000000009</v>
      </c>
      <c r="G1150" s="124">
        <v>9</v>
      </c>
    </row>
    <row r="1151" spans="1:7" ht="30" x14ac:dyDescent="0.2">
      <c r="A1151" s="146" t="s">
        <v>26350</v>
      </c>
      <c r="B1151" s="147" t="s">
        <v>26351</v>
      </c>
      <c r="C1151" s="148" t="s">
        <v>9</v>
      </c>
      <c r="D1151" s="149">
        <v>82.57</v>
      </c>
      <c r="E1151" s="149"/>
      <c r="F1151" s="149">
        <v>82.57</v>
      </c>
      <c r="G1151" s="124">
        <v>9</v>
      </c>
    </row>
    <row r="1152" spans="1:7" x14ac:dyDescent="0.2">
      <c r="A1152" s="146" t="s">
        <v>26352</v>
      </c>
      <c r="B1152" s="147" t="s">
        <v>26353</v>
      </c>
      <c r="C1152" s="148"/>
      <c r="D1152" s="149"/>
      <c r="E1152" s="149"/>
      <c r="F1152" s="149"/>
      <c r="G1152" s="124">
        <v>5</v>
      </c>
    </row>
    <row r="1153" spans="1:7" ht="30" x14ac:dyDescent="0.2">
      <c r="A1153" s="146" t="s">
        <v>26354</v>
      </c>
      <c r="B1153" s="147" t="s">
        <v>26355</v>
      </c>
      <c r="C1153" s="148" t="s">
        <v>9</v>
      </c>
      <c r="D1153" s="149">
        <v>204.61</v>
      </c>
      <c r="E1153" s="149">
        <v>9.0299999999999994</v>
      </c>
      <c r="F1153" s="149">
        <v>213.64</v>
      </c>
      <c r="G1153" s="124">
        <v>9</v>
      </c>
    </row>
    <row r="1154" spans="1:7" ht="30" x14ac:dyDescent="0.2">
      <c r="A1154" s="146" t="s">
        <v>26356</v>
      </c>
      <c r="B1154" s="147" t="s">
        <v>26357</v>
      </c>
      <c r="C1154" s="148" t="s">
        <v>9</v>
      </c>
      <c r="D1154" s="149">
        <v>50.75</v>
      </c>
      <c r="E1154" s="149">
        <v>8.3800000000000008</v>
      </c>
      <c r="F1154" s="149">
        <v>59.13</v>
      </c>
      <c r="G1154" s="124">
        <v>9</v>
      </c>
    </row>
    <row r="1155" spans="1:7" x14ac:dyDescent="0.2">
      <c r="A1155" s="146" t="s">
        <v>26358</v>
      </c>
      <c r="B1155" s="147" t="s">
        <v>26359</v>
      </c>
      <c r="C1155" s="148"/>
      <c r="D1155" s="149"/>
      <c r="E1155" s="149"/>
      <c r="F1155" s="149"/>
      <c r="G1155" s="124">
        <v>5</v>
      </c>
    </row>
    <row r="1156" spans="1:7" x14ac:dyDescent="0.2">
      <c r="A1156" s="146" t="s">
        <v>26360</v>
      </c>
      <c r="B1156" s="147" t="s">
        <v>26361</v>
      </c>
      <c r="C1156" s="148" t="s">
        <v>19</v>
      </c>
      <c r="D1156" s="149">
        <v>11.74</v>
      </c>
      <c r="E1156" s="149">
        <v>9.51</v>
      </c>
      <c r="F1156" s="149">
        <v>21.25</v>
      </c>
      <c r="G1156" s="124">
        <v>9</v>
      </c>
    </row>
    <row r="1157" spans="1:7" x14ac:dyDescent="0.2">
      <c r="A1157" s="146" t="s">
        <v>26362</v>
      </c>
      <c r="B1157" s="147" t="s">
        <v>26363</v>
      </c>
      <c r="C1157" s="148" t="s">
        <v>19</v>
      </c>
      <c r="D1157" s="149">
        <v>3.89</v>
      </c>
      <c r="E1157" s="149">
        <v>33.26</v>
      </c>
      <c r="F1157" s="149">
        <v>37.15</v>
      </c>
      <c r="G1157" s="124">
        <v>9</v>
      </c>
    </row>
    <row r="1158" spans="1:7" ht="30" x14ac:dyDescent="0.2">
      <c r="A1158" s="146" t="s">
        <v>26364</v>
      </c>
      <c r="B1158" s="147" t="s">
        <v>26365</v>
      </c>
      <c r="C1158" s="148" t="s">
        <v>19</v>
      </c>
      <c r="D1158" s="149"/>
      <c r="E1158" s="149">
        <v>72.48</v>
      </c>
      <c r="F1158" s="149">
        <v>72.48</v>
      </c>
      <c r="G1158" s="124">
        <v>9</v>
      </c>
    </row>
    <row r="1159" spans="1:7" x14ac:dyDescent="0.2">
      <c r="A1159" s="146" t="s">
        <v>26366</v>
      </c>
      <c r="B1159" s="147" t="s">
        <v>26367</v>
      </c>
      <c r="C1159" s="148" t="s">
        <v>96</v>
      </c>
      <c r="D1159" s="149">
        <v>54.05</v>
      </c>
      <c r="E1159" s="149"/>
      <c r="F1159" s="149">
        <v>54.05</v>
      </c>
      <c r="G1159" s="124">
        <v>9</v>
      </c>
    </row>
    <row r="1160" spans="1:7" x14ac:dyDescent="0.2">
      <c r="A1160" s="146" t="s">
        <v>26368</v>
      </c>
      <c r="B1160" s="147" t="s">
        <v>26369</v>
      </c>
      <c r="C1160" s="148" t="s">
        <v>9</v>
      </c>
      <c r="D1160" s="149"/>
      <c r="E1160" s="149">
        <v>12.12</v>
      </c>
      <c r="F1160" s="149">
        <v>12.12</v>
      </c>
      <c r="G1160" s="124">
        <v>9</v>
      </c>
    </row>
    <row r="1161" spans="1:7" x14ac:dyDescent="0.2">
      <c r="A1161" s="146" t="s">
        <v>26370</v>
      </c>
      <c r="B1161" s="147" t="s">
        <v>26371</v>
      </c>
      <c r="C1161" s="148" t="s">
        <v>9</v>
      </c>
      <c r="D1161" s="149">
        <v>15.84</v>
      </c>
      <c r="E1161" s="149">
        <v>13.05</v>
      </c>
      <c r="F1161" s="149">
        <v>28.89</v>
      </c>
      <c r="G1161" s="124">
        <v>9</v>
      </c>
    </row>
    <row r="1162" spans="1:7" ht="30" x14ac:dyDescent="0.2">
      <c r="A1162" s="146" t="s">
        <v>26372</v>
      </c>
      <c r="B1162" s="147" t="s">
        <v>26373</v>
      </c>
      <c r="C1162" s="148" t="s">
        <v>9</v>
      </c>
      <c r="D1162" s="149">
        <v>15.21</v>
      </c>
      <c r="E1162" s="149">
        <v>13.05</v>
      </c>
      <c r="F1162" s="149">
        <v>28.26</v>
      </c>
      <c r="G1162" s="124">
        <v>9</v>
      </c>
    </row>
    <row r="1163" spans="1:7" x14ac:dyDescent="0.2">
      <c r="A1163" s="146" t="s">
        <v>26374</v>
      </c>
      <c r="B1163" s="147" t="s">
        <v>26375</v>
      </c>
      <c r="C1163" s="148" t="s">
        <v>9</v>
      </c>
      <c r="D1163" s="149">
        <v>54.84</v>
      </c>
      <c r="E1163" s="149">
        <v>3.33</v>
      </c>
      <c r="F1163" s="149">
        <v>58.17</v>
      </c>
      <c r="G1163" s="124">
        <v>9</v>
      </c>
    </row>
    <row r="1164" spans="1:7" x14ac:dyDescent="0.2">
      <c r="A1164" s="146" t="s">
        <v>26376</v>
      </c>
      <c r="B1164" s="147" t="s">
        <v>26377</v>
      </c>
      <c r="C1164" s="148" t="s">
        <v>9</v>
      </c>
      <c r="D1164" s="149">
        <v>11.44</v>
      </c>
      <c r="E1164" s="149">
        <v>1.66</v>
      </c>
      <c r="F1164" s="149">
        <v>13.1</v>
      </c>
      <c r="G1164" s="124">
        <v>9</v>
      </c>
    </row>
    <row r="1165" spans="1:7" x14ac:dyDescent="0.2">
      <c r="A1165" s="146" t="s">
        <v>26378</v>
      </c>
      <c r="B1165" s="147" t="s">
        <v>26379</v>
      </c>
      <c r="C1165" s="148" t="s">
        <v>9</v>
      </c>
      <c r="D1165" s="149">
        <v>43.19</v>
      </c>
      <c r="E1165" s="149">
        <v>7.12</v>
      </c>
      <c r="F1165" s="149">
        <v>50.31</v>
      </c>
      <c r="G1165" s="124">
        <v>9</v>
      </c>
    </row>
    <row r="1166" spans="1:7" x14ac:dyDescent="0.2">
      <c r="A1166" s="146" t="s">
        <v>26380</v>
      </c>
      <c r="B1166" s="147" t="s">
        <v>26381</v>
      </c>
      <c r="C1166" s="148"/>
      <c r="D1166" s="149"/>
      <c r="E1166" s="149"/>
      <c r="F1166" s="149"/>
      <c r="G1166" s="124">
        <v>2</v>
      </c>
    </row>
    <row r="1167" spans="1:7" x14ac:dyDescent="0.2">
      <c r="A1167" s="146" t="s">
        <v>26382</v>
      </c>
      <c r="B1167" s="147" t="s">
        <v>26383</v>
      </c>
      <c r="C1167" s="148"/>
      <c r="D1167" s="149"/>
      <c r="E1167" s="149"/>
      <c r="F1167" s="149"/>
      <c r="G1167" s="124">
        <v>5</v>
      </c>
    </row>
    <row r="1168" spans="1:7" x14ac:dyDescent="0.2">
      <c r="A1168" s="146" t="s">
        <v>26384</v>
      </c>
      <c r="B1168" s="147" t="s">
        <v>26385</v>
      </c>
      <c r="C1168" s="148" t="s">
        <v>19</v>
      </c>
      <c r="D1168" s="149">
        <v>59.23</v>
      </c>
      <c r="E1168" s="149">
        <v>28.51</v>
      </c>
      <c r="F1168" s="149">
        <v>87.74</v>
      </c>
      <c r="G1168" s="124">
        <v>9</v>
      </c>
    </row>
    <row r="1169" spans="1:7" ht="30" x14ac:dyDescent="0.2">
      <c r="A1169" s="146" t="s">
        <v>26386</v>
      </c>
      <c r="B1169" s="147" t="s">
        <v>26387</v>
      </c>
      <c r="C1169" s="148" t="s">
        <v>19</v>
      </c>
      <c r="D1169" s="149">
        <v>78.97</v>
      </c>
      <c r="E1169" s="149">
        <v>57.03</v>
      </c>
      <c r="F1169" s="149">
        <v>136</v>
      </c>
      <c r="G1169" s="124">
        <v>9</v>
      </c>
    </row>
    <row r="1170" spans="1:7" ht="30" x14ac:dyDescent="0.2">
      <c r="A1170" s="146" t="s">
        <v>26388</v>
      </c>
      <c r="B1170" s="147" t="s">
        <v>26389</v>
      </c>
      <c r="C1170" s="148" t="s">
        <v>19</v>
      </c>
      <c r="D1170" s="149">
        <v>102.03</v>
      </c>
      <c r="E1170" s="149">
        <v>61.78</v>
      </c>
      <c r="F1170" s="149">
        <v>163.81</v>
      </c>
      <c r="G1170" s="124">
        <v>9</v>
      </c>
    </row>
    <row r="1171" spans="1:7" x14ac:dyDescent="0.2">
      <c r="A1171" s="146" t="s">
        <v>26390</v>
      </c>
      <c r="B1171" s="147" t="s">
        <v>26391</v>
      </c>
      <c r="C1171" s="148" t="s">
        <v>9</v>
      </c>
      <c r="D1171" s="149">
        <v>21.47</v>
      </c>
      <c r="E1171" s="149">
        <v>19.010000000000002</v>
      </c>
      <c r="F1171" s="149">
        <v>40.479999999999997</v>
      </c>
      <c r="G1171" s="124">
        <v>9</v>
      </c>
    </row>
    <row r="1172" spans="1:7" ht="30" x14ac:dyDescent="0.2">
      <c r="A1172" s="146" t="s">
        <v>26392</v>
      </c>
      <c r="B1172" s="147" t="s">
        <v>26393</v>
      </c>
      <c r="C1172" s="148" t="s">
        <v>19</v>
      </c>
      <c r="D1172" s="149">
        <v>130.85</v>
      </c>
      <c r="E1172" s="149">
        <v>57.03</v>
      </c>
      <c r="F1172" s="149">
        <v>187.88</v>
      </c>
      <c r="G1172" s="124">
        <v>9</v>
      </c>
    </row>
    <row r="1173" spans="1:7" ht="30" x14ac:dyDescent="0.2">
      <c r="A1173" s="146" t="s">
        <v>26394</v>
      </c>
      <c r="B1173" s="147" t="s">
        <v>26395</v>
      </c>
      <c r="C1173" s="148" t="s">
        <v>19</v>
      </c>
      <c r="D1173" s="149">
        <v>100.01</v>
      </c>
      <c r="E1173" s="149">
        <v>28.51</v>
      </c>
      <c r="F1173" s="149">
        <v>128.52000000000001</v>
      </c>
      <c r="G1173" s="124">
        <v>9</v>
      </c>
    </row>
    <row r="1174" spans="1:7" x14ac:dyDescent="0.2">
      <c r="A1174" s="146" t="s">
        <v>26396</v>
      </c>
      <c r="B1174" s="147" t="s">
        <v>26397</v>
      </c>
      <c r="C1174" s="148"/>
      <c r="D1174" s="149"/>
      <c r="E1174" s="149"/>
      <c r="F1174" s="149"/>
      <c r="G1174" s="124">
        <v>5</v>
      </c>
    </row>
    <row r="1175" spans="1:7" x14ac:dyDescent="0.2">
      <c r="A1175" s="146" t="s">
        <v>26398</v>
      </c>
      <c r="B1175" s="147" t="s">
        <v>26399</v>
      </c>
      <c r="C1175" s="148" t="s">
        <v>19</v>
      </c>
      <c r="D1175" s="149">
        <v>88.71</v>
      </c>
      <c r="E1175" s="149"/>
      <c r="F1175" s="149">
        <v>88.71</v>
      </c>
      <c r="G1175" s="124">
        <v>9</v>
      </c>
    </row>
    <row r="1176" spans="1:7" ht="30" x14ac:dyDescent="0.2">
      <c r="A1176" s="146" t="s">
        <v>26400</v>
      </c>
      <c r="B1176" s="147" t="s">
        <v>26401</v>
      </c>
      <c r="C1176" s="148" t="s">
        <v>19</v>
      </c>
      <c r="D1176" s="149">
        <v>101.92</v>
      </c>
      <c r="E1176" s="149"/>
      <c r="F1176" s="149">
        <v>101.92</v>
      </c>
      <c r="G1176" s="124">
        <v>9</v>
      </c>
    </row>
    <row r="1177" spans="1:7" ht="30" x14ac:dyDescent="0.2">
      <c r="A1177" s="146" t="s">
        <v>26402</v>
      </c>
      <c r="B1177" s="147" t="s">
        <v>26403</v>
      </c>
      <c r="C1177" s="148" t="s">
        <v>19</v>
      </c>
      <c r="D1177" s="149">
        <v>96.47</v>
      </c>
      <c r="E1177" s="149"/>
      <c r="F1177" s="149">
        <v>96.47</v>
      </c>
      <c r="G1177" s="124">
        <v>9</v>
      </c>
    </row>
    <row r="1178" spans="1:7" x14ac:dyDescent="0.2">
      <c r="A1178" s="146" t="s">
        <v>26404</v>
      </c>
      <c r="B1178" s="147" t="s">
        <v>26405</v>
      </c>
      <c r="C1178" s="148"/>
      <c r="D1178" s="149"/>
      <c r="E1178" s="149"/>
      <c r="F1178" s="149"/>
      <c r="G1178" s="124">
        <v>5</v>
      </c>
    </row>
    <row r="1179" spans="1:7" x14ac:dyDescent="0.2">
      <c r="A1179" s="146" t="s">
        <v>26406</v>
      </c>
      <c r="B1179" s="147" t="s">
        <v>26407</v>
      </c>
      <c r="C1179" s="148" t="s">
        <v>19</v>
      </c>
      <c r="D1179" s="149">
        <v>74.760000000000005</v>
      </c>
      <c r="E1179" s="149"/>
      <c r="F1179" s="149">
        <v>74.760000000000005</v>
      </c>
      <c r="G1179" s="124">
        <v>9</v>
      </c>
    </row>
    <row r="1180" spans="1:7" x14ac:dyDescent="0.2">
      <c r="A1180" s="146" t="s">
        <v>26408</v>
      </c>
      <c r="B1180" s="147" t="s">
        <v>26409</v>
      </c>
      <c r="C1180" s="148" t="s">
        <v>19</v>
      </c>
      <c r="D1180" s="149">
        <v>161.56</v>
      </c>
      <c r="E1180" s="149"/>
      <c r="F1180" s="149">
        <v>161.56</v>
      </c>
      <c r="G1180" s="124">
        <v>9</v>
      </c>
    </row>
    <row r="1181" spans="1:7" x14ac:dyDescent="0.2">
      <c r="A1181" s="146" t="s">
        <v>26410</v>
      </c>
      <c r="B1181" s="147" t="s">
        <v>26411</v>
      </c>
      <c r="C1181" s="148" t="s">
        <v>19</v>
      </c>
      <c r="D1181" s="149">
        <v>114.29</v>
      </c>
      <c r="E1181" s="149"/>
      <c r="F1181" s="149">
        <v>114.29</v>
      </c>
      <c r="G1181" s="124">
        <v>9</v>
      </c>
    </row>
    <row r="1182" spans="1:7" x14ac:dyDescent="0.2">
      <c r="A1182" s="146" t="s">
        <v>26412</v>
      </c>
      <c r="B1182" s="147" t="s">
        <v>26413</v>
      </c>
      <c r="C1182" s="148" t="s">
        <v>19</v>
      </c>
      <c r="D1182" s="149">
        <v>159.99</v>
      </c>
      <c r="E1182" s="149"/>
      <c r="F1182" s="149">
        <v>159.99</v>
      </c>
      <c r="G1182" s="124">
        <v>9</v>
      </c>
    </row>
    <row r="1183" spans="1:7" x14ac:dyDescent="0.2">
      <c r="A1183" s="146" t="s">
        <v>26414</v>
      </c>
      <c r="B1183" s="147" t="s">
        <v>26415</v>
      </c>
      <c r="C1183" s="148" t="s">
        <v>19</v>
      </c>
      <c r="D1183" s="149">
        <v>90.27</v>
      </c>
      <c r="E1183" s="149"/>
      <c r="F1183" s="149">
        <v>90.27</v>
      </c>
      <c r="G1183" s="124">
        <v>9</v>
      </c>
    </row>
    <row r="1184" spans="1:7" ht="30" x14ac:dyDescent="0.2">
      <c r="A1184" s="146" t="s">
        <v>26416</v>
      </c>
      <c r="B1184" s="147" t="s">
        <v>26417</v>
      </c>
      <c r="C1184" s="148" t="s">
        <v>19</v>
      </c>
      <c r="D1184" s="149">
        <v>317.75</v>
      </c>
      <c r="E1184" s="149"/>
      <c r="F1184" s="149">
        <v>317.75</v>
      </c>
      <c r="G1184" s="124">
        <v>9</v>
      </c>
    </row>
    <row r="1185" spans="1:7" ht="30" x14ac:dyDescent="0.2">
      <c r="A1185" s="146" t="s">
        <v>26418</v>
      </c>
      <c r="B1185" s="147" t="s">
        <v>26419</v>
      </c>
      <c r="C1185" s="148" t="s">
        <v>19</v>
      </c>
      <c r="D1185" s="149">
        <v>210.57</v>
      </c>
      <c r="E1185" s="149"/>
      <c r="F1185" s="149">
        <v>210.57</v>
      </c>
      <c r="G1185" s="124">
        <v>9</v>
      </c>
    </row>
    <row r="1186" spans="1:7" ht="30" x14ac:dyDescent="0.2">
      <c r="A1186" s="146" t="s">
        <v>26420</v>
      </c>
      <c r="B1186" s="147" t="s">
        <v>26421</v>
      </c>
      <c r="C1186" s="148" t="s">
        <v>19</v>
      </c>
      <c r="D1186" s="149">
        <v>319.72000000000003</v>
      </c>
      <c r="E1186" s="149"/>
      <c r="F1186" s="149">
        <v>319.72000000000003</v>
      </c>
      <c r="G1186" s="124">
        <v>9</v>
      </c>
    </row>
    <row r="1187" spans="1:7" x14ac:dyDescent="0.2">
      <c r="A1187" s="146" t="s">
        <v>26422</v>
      </c>
      <c r="B1187" s="147" t="s">
        <v>26423</v>
      </c>
      <c r="C1187" s="148"/>
      <c r="D1187" s="149"/>
      <c r="E1187" s="149"/>
      <c r="F1187" s="149"/>
      <c r="G1187" s="124">
        <v>5</v>
      </c>
    </row>
    <row r="1188" spans="1:7" ht="30" x14ac:dyDescent="0.2">
      <c r="A1188" s="146" t="s">
        <v>26424</v>
      </c>
      <c r="B1188" s="147" t="s">
        <v>26425</v>
      </c>
      <c r="C1188" s="148" t="s">
        <v>19</v>
      </c>
      <c r="D1188" s="149">
        <v>846.24</v>
      </c>
      <c r="E1188" s="149"/>
      <c r="F1188" s="149">
        <v>846.24</v>
      </c>
      <c r="G1188" s="124">
        <v>9</v>
      </c>
    </row>
    <row r="1189" spans="1:7" ht="30" x14ac:dyDescent="0.2">
      <c r="A1189" s="146" t="s">
        <v>26426</v>
      </c>
      <c r="B1189" s="147" t="s">
        <v>26427</v>
      </c>
      <c r="C1189" s="148" t="s">
        <v>19</v>
      </c>
      <c r="D1189" s="149">
        <v>390.38</v>
      </c>
      <c r="E1189" s="149"/>
      <c r="F1189" s="149">
        <v>390.38</v>
      </c>
      <c r="G1189" s="124">
        <v>9</v>
      </c>
    </row>
    <row r="1190" spans="1:7" x14ac:dyDescent="0.2">
      <c r="A1190" s="146" t="s">
        <v>26428</v>
      </c>
      <c r="B1190" s="147" t="s">
        <v>26429</v>
      </c>
      <c r="C1190" s="148"/>
      <c r="D1190" s="149"/>
      <c r="E1190" s="149"/>
      <c r="F1190" s="149"/>
      <c r="G1190" s="124">
        <v>5</v>
      </c>
    </row>
    <row r="1191" spans="1:7" x14ac:dyDescent="0.2">
      <c r="A1191" s="146" t="s">
        <v>26430</v>
      </c>
      <c r="B1191" s="147" t="s">
        <v>26431</v>
      </c>
      <c r="C1191" s="148" t="s">
        <v>19</v>
      </c>
      <c r="D1191" s="149">
        <v>253.58</v>
      </c>
      <c r="E1191" s="149">
        <v>137.01</v>
      </c>
      <c r="F1191" s="149">
        <v>390.59</v>
      </c>
      <c r="G1191" s="124">
        <v>9</v>
      </c>
    </row>
    <row r="1192" spans="1:7" ht="30" x14ac:dyDescent="0.2">
      <c r="A1192" s="146" t="s">
        <v>26432</v>
      </c>
      <c r="B1192" s="147" t="s">
        <v>26433</v>
      </c>
      <c r="C1192" s="148" t="s">
        <v>19</v>
      </c>
      <c r="D1192" s="149">
        <v>843.59</v>
      </c>
      <c r="E1192" s="149"/>
      <c r="F1192" s="149">
        <v>843.59</v>
      </c>
      <c r="G1192" s="124">
        <v>9</v>
      </c>
    </row>
    <row r="1193" spans="1:7" ht="30" x14ac:dyDescent="0.2">
      <c r="A1193" s="146" t="s">
        <v>26434</v>
      </c>
      <c r="B1193" s="147" t="s">
        <v>26435</v>
      </c>
      <c r="C1193" s="148" t="s">
        <v>19</v>
      </c>
      <c r="D1193" s="149">
        <v>637.80999999999995</v>
      </c>
      <c r="E1193" s="149"/>
      <c r="F1193" s="149">
        <v>637.80999999999995</v>
      </c>
      <c r="G1193" s="124">
        <v>9</v>
      </c>
    </row>
    <row r="1194" spans="1:7" ht="30" x14ac:dyDescent="0.2">
      <c r="A1194" s="146" t="s">
        <v>26436</v>
      </c>
      <c r="B1194" s="147" t="s">
        <v>26437</v>
      </c>
      <c r="C1194" s="148" t="s">
        <v>19</v>
      </c>
      <c r="D1194" s="149">
        <v>1063.02</v>
      </c>
      <c r="E1194" s="149"/>
      <c r="F1194" s="149">
        <v>1063.02</v>
      </c>
      <c r="G1194" s="124">
        <v>9</v>
      </c>
    </row>
    <row r="1195" spans="1:7" x14ac:dyDescent="0.2">
      <c r="A1195" s="146" t="s">
        <v>26438</v>
      </c>
      <c r="B1195" s="147" t="s">
        <v>26439</v>
      </c>
      <c r="C1195" s="148"/>
      <c r="D1195" s="149"/>
      <c r="E1195" s="149"/>
      <c r="F1195" s="149"/>
      <c r="G1195" s="124">
        <v>5</v>
      </c>
    </row>
    <row r="1196" spans="1:7" x14ac:dyDescent="0.2">
      <c r="A1196" s="146" t="s">
        <v>26440</v>
      </c>
      <c r="B1196" s="147" t="s">
        <v>26441</v>
      </c>
      <c r="C1196" s="148" t="s">
        <v>19</v>
      </c>
      <c r="D1196" s="149">
        <v>58.23</v>
      </c>
      <c r="E1196" s="149"/>
      <c r="F1196" s="149">
        <v>58.23</v>
      </c>
      <c r="G1196" s="124">
        <v>9</v>
      </c>
    </row>
    <row r="1197" spans="1:7" x14ac:dyDescent="0.2">
      <c r="A1197" s="146" t="s">
        <v>26442</v>
      </c>
      <c r="B1197" s="147" t="s">
        <v>26443</v>
      </c>
      <c r="C1197" s="148" t="s">
        <v>19</v>
      </c>
      <c r="D1197" s="149">
        <v>0.85</v>
      </c>
      <c r="E1197" s="149">
        <v>14.26</v>
      </c>
      <c r="F1197" s="149">
        <v>15.11</v>
      </c>
      <c r="G1197" s="124">
        <v>9</v>
      </c>
    </row>
    <row r="1198" spans="1:7" x14ac:dyDescent="0.2">
      <c r="A1198" s="146" t="s">
        <v>26444</v>
      </c>
      <c r="B1198" s="147" t="s">
        <v>26445</v>
      </c>
      <c r="C1198" s="148" t="s">
        <v>19</v>
      </c>
      <c r="D1198" s="149"/>
      <c r="E1198" s="149">
        <v>7.12</v>
      </c>
      <c r="F1198" s="149">
        <v>7.12</v>
      </c>
      <c r="G1198" s="124">
        <v>9</v>
      </c>
    </row>
    <row r="1199" spans="1:7" x14ac:dyDescent="0.2">
      <c r="A1199" s="146" t="s">
        <v>26446</v>
      </c>
      <c r="B1199" s="147" t="s">
        <v>26447</v>
      </c>
      <c r="C1199" s="148" t="s">
        <v>9</v>
      </c>
      <c r="D1199" s="149">
        <v>21.6</v>
      </c>
      <c r="E1199" s="149"/>
      <c r="F1199" s="149">
        <v>21.6</v>
      </c>
      <c r="G1199" s="124">
        <v>9</v>
      </c>
    </row>
    <row r="1200" spans="1:7" x14ac:dyDescent="0.2">
      <c r="A1200" s="146" t="s">
        <v>26448</v>
      </c>
      <c r="B1200" s="147" t="s">
        <v>26449</v>
      </c>
      <c r="C1200" s="148" t="s">
        <v>96</v>
      </c>
      <c r="D1200" s="149">
        <v>24.15</v>
      </c>
      <c r="E1200" s="149"/>
      <c r="F1200" s="149">
        <v>24.15</v>
      </c>
      <c r="G1200" s="124">
        <v>9</v>
      </c>
    </row>
    <row r="1201" spans="1:7" x14ac:dyDescent="0.2">
      <c r="A1201" s="146" t="s">
        <v>26450</v>
      </c>
      <c r="B1201" s="147" t="s">
        <v>26451</v>
      </c>
      <c r="C1201" s="148"/>
      <c r="D1201" s="149"/>
      <c r="E1201" s="149"/>
      <c r="F1201" s="149"/>
      <c r="G1201" s="124">
        <v>2</v>
      </c>
    </row>
    <row r="1202" spans="1:7" x14ac:dyDescent="0.2">
      <c r="A1202" s="146" t="s">
        <v>26452</v>
      </c>
      <c r="B1202" s="147" t="s">
        <v>26453</v>
      </c>
      <c r="C1202" s="148"/>
      <c r="D1202" s="149"/>
      <c r="E1202" s="149"/>
      <c r="F1202" s="149"/>
      <c r="G1202" s="124">
        <v>5</v>
      </c>
    </row>
    <row r="1203" spans="1:7" x14ac:dyDescent="0.2">
      <c r="A1203" s="146" t="s">
        <v>26454</v>
      </c>
      <c r="B1203" s="147" t="s">
        <v>26455</v>
      </c>
      <c r="C1203" s="148" t="s">
        <v>19</v>
      </c>
      <c r="D1203" s="149">
        <v>929.82</v>
      </c>
      <c r="E1203" s="149">
        <v>62.25</v>
      </c>
      <c r="F1203" s="149">
        <v>992.07</v>
      </c>
      <c r="G1203" s="124">
        <v>9</v>
      </c>
    </row>
    <row r="1204" spans="1:7" x14ac:dyDescent="0.2">
      <c r="A1204" s="146" t="s">
        <v>26456</v>
      </c>
      <c r="B1204" s="147" t="s">
        <v>26457</v>
      </c>
      <c r="C1204" s="148" t="s">
        <v>19</v>
      </c>
      <c r="D1204" s="149">
        <v>818.3</v>
      </c>
      <c r="E1204" s="149">
        <v>62.25</v>
      </c>
      <c r="F1204" s="149">
        <v>880.55</v>
      </c>
      <c r="G1204" s="124">
        <v>9</v>
      </c>
    </row>
    <row r="1205" spans="1:7" x14ac:dyDescent="0.2">
      <c r="A1205" s="146" t="s">
        <v>26458</v>
      </c>
      <c r="B1205" s="147" t="s">
        <v>26459</v>
      </c>
      <c r="C1205" s="148"/>
      <c r="D1205" s="149"/>
      <c r="E1205" s="149"/>
      <c r="F1205" s="149"/>
      <c r="G1205" s="124">
        <v>5</v>
      </c>
    </row>
    <row r="1206" spans="1:7" ht="30" x14ac:dyDescent="0.2">
      <c r="A1206" s="146" t="s">
        <v>26460</v>
      </c>
      <c r="B1206" s="147" t="s">
        <v>26461</v>
      </c>
      <c r="C1206" s="148" t="s">
        <v>19</v>
      </c>
      <c r="D1206" s="149">
        <v>653.34</v>
      </c>
      <c r="E1206" s="149">
        <v>65.569999999999993</v>
      </c>
      <c r="F1206" s="149">
        <v>718.91</v>
      </c>
      <c r="G1206" s="124">
        <v>9</v>
      </c>
    </row>
    <row r="1207" spans="1:7" x14ac:dyDescent="0.2">
      <c r="A1207" s="146" t="s">
        <v>26462</v>
      </c>
      <c r="B1207" s="147" t="s">
        <v>26463</v>
      </c>
      <c r="C1207" s="148" t="s">
        <v>96</v>
      </c>
      <c r="D1207" s="149">
        <v>1113.3800000000001</v>
      </c>
      <c r="E1207" s="149">
        <v>133.07</v>
      </c>
      <c r="F1207" s="149">
        <v>1246.45</v>
      </c>
      <c r="G1207" s="124">
        <v>9</v>
      </c>
    </row>
    <row r="1208" spans="1:7" x14ac:dyDescent="0.2">
      <c r="A1208" s="146" t="s">
        <v>26464</v>
      </c>
      <c r="B1208" s="147" t="s">
        <v>26465</v>
      </c>
      <c r="C1208" s="148" t="s">
        <v>96</v>
      </c>
      <c r="D1208" s="149">
        <v>1118.5</v>
      </c>
      <c r="E1208" s="149">
        <v>133.07</v>
      </c>
      <c r="F1208" s="149">
        <v>1251.57</v>
      </c>
      <c r="G1208" s="124">
        <v>9</v>
      </c>
    </row>
    <row r="1209" spans="1:7" x14ac:dyDescent="0.2">
      <c r="A1209" s="146" t="s">
        <v>26466</v>
      </c>
      <c r="B1209" s="147" t="s">
        <v>26467</v>
      </c>
      <c r="C1209" s="148" t="s">
        <v>96</v>
      </c>
      <c r="D1209" s="149">
        <v>1200.52</v>
      </c>
      <c r="E1209" s="149">
        <v>133.07</v>
      </c>
      <c r="F1209" s="149">
        <v>1333.59</v>
      </c>
      <c r="G1209" s="124">
        <v>9</v>
      </c>
    </row>
    <row r="1210" spans="1:7" x14ac:dyDescent="0.2">
      <c r="A1210" s="146" t="s">
        <v>26468</v>
      </c>
      <c r="B1210" s="147" t="s">
        <v>26469</v>
      </c>
      <c r="C1210" s="148" t="s">
        <v>96</v>
      </c>
      <c r="D1210" s="149">
        <v>2098.6799999999998</v>
      </c>
      <c r="E1210" s="149">
        <v>166.33</v>
      </c>
      <c r="F1210" s="149">
        <v>2265.0100000000002</v>
      </c>
      <c r="G1210" s="124">
        <v>9</v>
      </c>
    </row>
    <row r="1211" spans="1:7" x14ac:dyDescent="0.2">
      <c r="A1211" s="146" t="s">
        <v>26470</v>
      </c>
      <c r="B1211" s="147" t="s">
        <v>26471</v>
      </c>
      <c r="C1211" s="148"/>
      <c r="D1211" s="149"/>
      <c r="E1211" s="149"/>
      <c r="F1211" s="149"/>
      <c r="G1211" s="124">
        <v>5</v>
      </c>
    </row>
    <row r="1212" spans="1:7" ht="30" x14ac:dyDescent="0.2">
      <c r="A1212" s="146" t="s">
        <v>26472</v>
      </c>
      <c r="B1212" s="147" t="s">
        <v>26473</v>
      </c>
      <c r="C1212" s="148" t="s">
        <v>96</v>
      </c>
      <c r="D1212" s="149">
        <v>1284.49</v>
      </c>
      <c r="E1212" s="149">
        <v>66.53</v>
      </c>
      <c r="F1212" s="149">
        <v>1351.02</v>
      </c>
      <c r="G1212" s="124">
        <v>9</v>
      </c>
    </row>
    <row r="1213" spans="1:7" ht="30" x14ac:dyDescent="0.2">
      <c r="A1213" s="146" t="s">
        <v>26474</v>
      </c>
      <c r="B1213" s="147" t="s">
        <v>26475</v>
      </c>
      <c r="C1213" s="148" t="s">
        <v>96</v>
      </c>
      <c r="D1213" s="149">
        <v>1095.94</v>
      </c>
      <c r="E1213" s="149">
        <v>66.53</v>
      </c>
      <c r="F1213" s="149">
        <v>1162.47</v>
      </c>
      <c r="G1213" s="124">
        <v>9</v>
      </c>
    </row>
    <row r="1214" spans="1:7" ht="30" x14ac:dyDescent="0.2">
      <c r="A1214" s="146" t="s">
        <v>26476</v>
      </c>
      <c r="B1214" s="147" t="s">
        <v>26477</v>
      </c>
      <c r="C1214" s="148" t="s">
        <v>96</v>
      </c>
      <c r="D1214" s="149">
        <v>1267.67</v>
      </c>
      <c r="E1214" s="149">
        <v>133.07</v>
      </c>
      <c r="F1214" s="149">
        <v>1400.74</v>
      </c>
      <c r="G1214" s="124">
        <v>9</v>
      </c>
    </row>
    <row r="1215" spans="1:7" ht="30" x14ac:dyDescent="0.2">
      <c r="A1215" s="146" t="s">
        <v>26478</v>
      </c>
      <c r="B1215" s="147" t="s">
        <v>26479</v>
      </c>
      <c r="C1215" s="148" t="s">
        <v>96</v>
      </c>
      <c r="D1215" s="149">
        <v>1375.08</v>
      </c>
      <c r="E1215" s="149">
        <v>133.07</v>
      </c>
      <c r="F1215" s="149">
        <v>1508.15</v>
      </c>
      <c r="G1215" s="124">
        <v>9</v>
      </c>
    </row>
    <row r="1216" spans="1:7" ht="30" x14ac:dyDescent="0.2">
      <c r="A1216" s="146" t="s">
        <v>26480</v>
      </c>
      <c r="B1216" s="147" t="s">
        <v>26481</v>
      </c>
      <c r="C1216" s="148" t="s">
        <v>96</v>
      </c>
      <c r="D1216" s="149">
        <v>1388.56</v>
      </c>
      <c r="E1216" s="149">
        <v>133.07</v>
      </c>
      <c r="F1216" s="149">
        <v>1521.63</v>
      </c>
      <c r="G1216" s="124">
        <v>9</v>
      </c>
    </row>
    <row r="1217" spans="1:7" ht="30" x14ac:dyDescent="0.2">
      <c r="A1217" s="146" t="s">
        <v>26482</v>
      </c>
      <c r="B1217" s="147" t="s">
        <v>26483</v>
      </c>
      <c r="C1217" s="148" t="s">
        <v>96</v>
      </c>
      <c r="D1217" s="149">
        <v>2257.6</v>
      </c>
      <c r="E1217" s="149">
        <v>166.33</v>
      </c>
      <c r="F1217" s="149">
        <v>2423.9299999999998</v>
      </c>
      <c r="G1217" s="124">
        <v>9</v>
      </c>
    </row>
    <row r="1218" spans="1:7" ht="30" x14ac:dyDescent="0.2">
      <c r="A1218" s="146" t="s">
        <v>26484</v>
      </c>
      <c r="B1218" s="147" t="s">
        <v>26485</v>
      </c>
      <c r="C1218" s="148" t="s">
        <v>96</v>
      </c>
      <c r="D1218" s="149">
        <v>2392.7399999999998</v>
      </c>
      <c r="E1218" s="149">
        <v>166.33</v>
      </c>
      <c r="F1218" s="149">
        <v>2559.0700000000002</v>
      </c>
      <c r="G1218" s="124">
        <v>9</v>
      </c>
    </row>
    <row r="1219" spans="1:7" ht="30" x14ac:dyDescent="0.2">
      <c r="A1219" s="146" t="s">
        <v>26486</v>
      </c>
      <c r="B1219" s="147" t="s">
        <v>26487</v>
      </c>
      <c r="C1219" s="148" t="s">
        <v>96</v>
      </c>
      <c r="D1219" s="149">
        <v>4328.45</v>
      </c>
      <c r="E1219" s="149">
        <v>190.1</v>
      </c>
      <c r="F1219" s="149">
        <v>4518.55</v>
      </c>
      <c r="G1219" s="124">
        <v>9</v>
      </c>
    </row>
    <row r="1220" spans="1:7" ht="30" x14ac:dyDescent="0.2">
      <c r="A1220" s="146" t="s">
        <v>26488</v>
      </c>
      <c r="B1220" s="147" t="s">
        <v>26489</v>
      </c>
      <c r="C1220" s="148" t="s">
        <v>96</v>
      </c>
      <c r="D1220" s="149">
        <v>962.84</v>
      </c>
      <c r="E1220" s="149">
        <v>16.63</v>
      </c>
      <c r="F1220" s="149">
        <v>979.47</v>
      </c>
      <c r="G1220" s="124">
        <v>9</v>
      </c>
    </row>
    <row r="1221" spans="1:7" ht="30" x14ac:dyDescent="0.2">
      <c r="A1221" s="146" t="s">
        <v>26490</v>
      </c>
      <c r="B1221" s="147" t="s">
        <v>26491</v>
      </c>
      <c r="C1221" s="148" t="s">
        <v>96</v>
      </c>
      <c r="D1221" s="149">
        <v>2123.96</v>
      </c>
      <c r="E1221" s="149">
        <v>128.31</v>
      </c>
      <c r="F1221" s="149">
        <v>2252.27</v>
      </c>
      <c r="G1221" s="124">
        <v>9</v>
      </c>
    </row>
    <row r="1222" spans="1:7" ht="30" x14ac:dyDescent="0.2">
      <c r="A1222" s="146" t="s">
        <v>26492</v>
      </c>
      <c r="B1222" s="147" t="s">
        <v>26493</v>
      </c>
      <c r="C1222" s="148" t="s">
        <v>96</v>
      </c>
      <c r="D1222" s="149">
        <v>2215.0300000000002</v>
      </c>
      <c r="E1222" s="149">
        <v>123.56</v>
      </c>
      <c r="F1222" s="149">
        <v>2338.59</v>
      </c>
      <c r="G1222" s="124">
        <v>9</v>
      </c>
    </row>
    <row r="1223" spans="1:7" ht="30" x14ac:dyDescent="0.2">
      <c r="A1223" s="146" t="s">
        <v>26494</v>
      </c>
      <c r="B1223" s="147" t="s">
        <v>26495</v>
      </c>
      <c r="C1223" s="148" t="s">
        <v>96</v>
      </c>
      <c r="D1223" s="149">
        <v>2370.9699999999998</v>
      </c>
      <c r="E1223" s="149">
        <v>123.56</v>
      </c>
      <c r="F1223" s="149">
        <v>2494.5300000000002</v>
      </c>
      <c r="G1223" s="124">
        <v>9</v>
      </c>
    </row>
    <row r="1224" spans="1:7" ht="30" x14ac:dyDescent="0.2">
      <c r="A1224" s="146" t="s">
        <v>26496</v>
      </c>
      <c r="B1224" s="147" t="s">
        <v>26497</v>
      </c>
      <c r="C1224" s="148" t="s">
        <v>96</v>
      </c>
      <c r="D1224" s="149">
        <v>2384.4499999999998</v>
      </c>
      <c r="E1224" s="149">
        <v>123.56</v>
      </c>
      <c r="F1224" s="149">
        <v>2508.0100000000002</v>
      </c>
      <c r="G1224" s="124">
        <v>9</v>
      </c>
    </row>
    <row r="1225" spans="1:7" ht="30" x14ac:dyDescent="0.2">
      <c r="A1225" s="146" t="s">
        <v>26498</v>
      </c>
      <c r="B1225" s="147" t="s">
        <v>26499</v>
      </c>
      <c r="C1225" s="148" t="s">
        <v>96</v>
      </c>
      <c r="D1225" s="149">
        <v>3199.96</v>
      </c>
      <c r="E1225" s="149">
        <v>161.56</v>
      </c>
      <c r="F1225" s="149">
        <v>3361.52</v>
      </c>
      <c r="G1225" s="124">
        <v>9</v>
      </c>
    </row>
    <row r="1226" spans="1:7" x14ac:dyDescent="0.2">
      <c r="A1226" s="146" t="s">
        <v>26500</v>
      </c>
      <c r="B1226" s="147" t="s">
        <v>26501</v>
      </c>
      <c r="C1226" s="148"/>
      <c r="D1226" s="149"/>
      <c r="E1226" s="149"/>
      <c r="F1226" s="149"/>
      <c r="G1226" s="124">
        <v>5</v>
      </c>
    </row>
    <row r="1227" spans="1:7" x14ac:dyDescent="0.2">
      <c r="A1227" s="146" t="s">
        <v>26502</v>
      </c>
      <c r="B1227" s="147" t="s">
        <v>26503</v>
      </c>
      <c r="C1227" s="148" t="s">
        <v>19</v>
      </c>
      <c r="D1227" s="149">
        <v>98.23</v>
      </c>
      <c r="E1227" s="149">
        <v>47.52</v>
      </c>
      <c r="F1227" s="149">
        <v>145.75</v>
      </c>
      <c r="G1227" s="124">
        <v>9</v>
      </c>
    </row>
    <row r="1228" spans="1:7" ht="30" x14ac:dyDescent="0.2">
      <c r="A1228" s="146" t="s">
        <v>26504</v>
      </c>
      <c r="B1228" s="147" t="s">
        <v>26505</v>
      </c>
      <c r="C1228" s="148" t="s">
        <v>9</v>
      </c>
      <c r="D1228" s="149">
        <v>7.97</v>
      </c>
      <c r="E1228" s="149">
        <v>9.51</v>
      </c>
      <c r="F1228" s="149">
        <v>17.48</v>
      </c>
      <c r="G1228" s="124">
        <v>9</v>
      </c>
    </row>
    <row r="1229" spans="1:7" ht="30" x14ac:dyDescent="0.2">
      <c r="A1229" s="146" t="s">
        <v>26506</v>
      </c>
      <c r="B1229" s="147" t="s">
        <v>26507</v>
      </c>
      <c r="C1229" s="148" t="s">
        <v>9</v>
      </c>
      <c r="D1229" s="149">
        <v>99.41</v>
      </c>
      <c r="E1229" s="149">
        <v>95.04</v>
      </c>
      <c r="F1229" s="149">
        <v>194.45</v>
      </c>
      <c r="G1229" s="124">
        <v>9</v>
      </c>
    </row>
    <row r="1230" spans="1:7" ht="30" x14ac:dyDescent="0.2">
      <c r="A1230" s="146" t="s">
        <v>26508</v>
      </c>
      <c r="B1230" s="147" t="s">
        <v>26509</v>
      </c>
      <c r="C1230" s="148" t="s">
        <v>19</v>
      </c>
      <c r="D1230" s="149">
        <v>2322.2600000000002</v>
      </c>
      <c r="E1230" s="149"/>
      <c r="F1230" s="149">
        <v>2322.2600000000002</v>
      </c>
      <c r="G1230" s="124">
        <v>9</v>
      </c>
    </row>
    <row r="1231" spans="1:7" ht="30" x14ac:dyDescent="0.2">
      <c r="A1231" s="146" t="s">
        <v>26510</v>
      </c>
      <c r="B1231" s="147" t="s">
        <v>26511</v>
      </c>
      <c r="C1231" s="148" t="s">
        <v>19</v>
      </c>
      <c r="D1231" s="149">
        <v>818.25</v>
      </c>
      <c r="E1231" s="149"/>
      <c r="F1231" s="149">
        <v>818.25</v>
      </c>
      <c r="G1231" s="124">
        <v>9</v>
      </c>
    </row>
    <row r="1232" spans="1:7" ht="30" x14ac:dyDescent="0.2">
      <c r="A1232" s="146" t="s">
        <v>26512</v>
      </c>
      <c r="B1232" s="147" t="s">
        <v>26513</v>
      </c>
      <c r="C1232" s="148" t="s">
        <v>19</v>
      </c>
      <c r="D1232" s="149">
        <v>640.84</v>
      </c>
      <c r="E1232" s="149">
        <v>19.010000000000002</v>
      </c>
      <c r="F1232" s="149">
        <v>659.85</v>
      </c>
      <c r="G1232" s="124">
        <v>9</v>
      </c>
    </row>
    <row r="1233" spans="1:7" ht="30" x14ac:dyDescent="0.2">
      <c r="A1233" s="146" t="s">
        <v>26514</v>
      </c>
      <c r="B1233" s="147" t="s">
        <v>26515</v>
      </c>
      <c r="C1233" s="148" t="s">
        <v>19</v>
      </c>
      <c r="D1233" s="149">
        <v>2064.6799999999998</v>
      </c>
      <c r="E1233" s="149"/>
      <c r="F1233" s="149">
        <v>2064.6799999999998</v>
      </c>
      <c r="G1233" s="124">
        <v>9</v>
      </c>
    </row>
    <row r="1234" spans="1:7" x14ac:dyDescent="0.2">
      <c r="A1234" s="146" t="s">
        <v>26516</v>
      </c>
      <c r="B1234" s="147" t="s">
        <v>26517</v>
      </c>
      <c r="C1234" s="148" t="s">
        <v>19</v>
      </c>
      <c r="D1234" s="149">
        <v>188.24</v>
      </c>
      <c r="E1234" s="149">
        <v>47.52</v>
      </c>
      <c r="F1234" s="149">
        <v>235.76</v>
      </c>
      <c r="G1234" s="124">
        <v>9</v>
      </c>
    </row>
    <row r="1235" spans="1:7" ht="30" x14ac:dyDescent="0.2">
      <c r="A1235" s="146" t="s">
        <v>26518</v>
      </c>
      <c r="B1235" s="147" t="s">
        <v>26519</v>
      </c>
      <c r="C1235" s="148" t="s">
        <v>21557</v>
      </c>
      <c r="D1235" s="149">
        <v>1150.43</v>
      </c>
      <c r="E1235" s="149">
        <v>204.34</v>
      </c>
      <c r="F1235" s="149">
        <v>1354.77</v>
      </c>
      <c r="G1235" s="124">
        <v>9</v>
      </c>
    </row>
    <row r="1236" spans="1:7" x14ac:dyDescent="0.2">
      <c r="A1236" s="146" t="s">
        <v>26520</v>
      </c>
      <c r="B1236" s="147" t="s">
        <v>26521</v>
      </c>
      <c r="C1236" s="148" t="s">
        <v>19</v>
      </c>
      <c r="D1236" s="149">
        <v>251.95</v>
      </c>
      <c r="E1236" s="149">
        <v>9.31</v>
      </c>
      <c r="F1236" s="149">
        <v>261.26</v>
      </c>
      <c r="G1236" s="124">
        <v>9</v>
      </c>
    </row>
    <row r="1237" spans="1:7" ht="30" x14ac:dyDescent="0.2">
      <c r="A1237" s="146" t="s">
        <v>26522</v>
      </c>
      <c r="B1237" s="147" t="s">
        <v>26523</v>
      </c>
      <c r="C1237" s="148" t="s">
        <v>19</v>
      </c>
      <c r="D1237" s="149">
        <v>2088.9899999999998</v>
      </c>
      <c r="E1237" s="149"/>
      <c r="F1237" s="149">
        <v>2088.9899999999998</v>
      </c>
      <c r="G1237" s="124">
        <v>9</v>
      </c>
    </row>
    <row r="1238" spans="1:7" ht="30" x14ac:dyDescent="0.2">
      <c r="A1238" s="146" t="s">
        <v>26524</v>
      </c>
      <c r="B1238" s="147" t="s">
        <v>26525</v>
      </c>
      <c r="C1238" s="148" t="s">
        <v>19</v>
      </c>
      <c r="D1238" s="149">
        <v>1855.83</v>
      </c>
      <c r="E1238" s="149"/>
      <c r="F1238" s="149">
        <v>1855.83</v>
      </c>
      <c r="G1238" s="124">
        <v>9</v>
      </c>
    </row>
    <row r="1239" spans="1:7" x14ac:dyDescent="0.2">
      <c r="A1239" s="146" t="s">
        <v>26526</v>
      </c>
      <c r="B1239" s="147" t="s">
        <v>26527</v>
      </c>
      <c r="C1239" s="148" t="s">
        <v>19</v>
      </c>
      <c r="D1239" s="149">
        <v>571.97</v>
      </c>
      <c r="E1239" s="149">
        <v>39.14</v>
      </c>
      <c r="F1239" s="149">
        <v>611.11</v>
      </c>
      <c r="G1239" s="124">
        <v>9</v>
      </c>
    </row>
    <row r="1240" spans="1:7" ht="30" x14ac:dyDescent="0.2">
      <c r="A1240" s="146" t="s">
        <v>26528</v>
      </c>
      <c r="B1240" s="147" t="s">
        <v>26529</v>
      </c>
      <c r="C1240" s="148" t="s">
        <v>19</v>
      </c>
      <c r="D1240" s="149">
        <v>789.17</v>
      </c>
      <c r="E1240" s="149">
        <v>190.08</v>
      </c>
      <c r="F1240" s="149">
        <v>979.25</v>
      </c>
      <c r="G1240" s="124">
        <v>9</v>
      </c>
    </row>
    <row r="1241" spans="1:7" x14ac:dyDescent="0.2">
      <c r="A1241" s="146" t="s">
        <v>26530</v>
      </c>
      <c r="B1241" s="147" t="s">
        <v>26531</v>
      </c>
      <c r="C1241" s="148" t="s">
        <v>19</v>
      </c>
      <c r="D1241" s="149">
        <v>482.47</v>
      </c>
      <c r="E1241" s="149">
        <v>94.75</v>
      </c>
      <c r="F1241" s="149">
        <v>577.22</v>
      </c>
      <c r="G1241" s="124">
        <v>9</v>
      </c>
    </row>
    <row r="1242" spans="1:7" ht="30" x14ac:dyDescent="0.2">
      <c r="A1242" s="146" t="s">
        <v>26532</v>
      </c>
      <c r="B1242" s="147" t="s">
        <v>26533</v>
      </c>
      <c r="C1242" s="148" t="s">
        <v>9</v>
      </c>
      <c r="D1242" s="149">
        <v>257.44</v>
      </c>
      <c r="E1242" s="149">
        <v>9.51</v>
      </c>
      <c r="F1242" s="149">
        <v>266.95</v>
      </c>
      <c r="G1242" s="124">
        <v>9</v>
      </c>
    </row>
    <row r="1243" spans="1:7" x14ac:dyDescent="0.2">
      <c r="A1243" s="146" t="s">
        <v>26534</v>
      </c>
      <c r="B1243" s="147" t="s">
        <v>26535</v>
      </c>
      <c r="C1243" s="148"/>
      <c r="D1243" s="149"/>
      <c r="E1243" s="149"/>
      <c r="F1243" s="149"/>
      <c r="G1243" s="124">
        <v>5</v>
      </c>
    </row>
    <row r="1244" spans="1:7" ht="30" x14ac:dyDescent="0.2">
      <c r="A1244" s="146" t="s">
        <v>26536</v>
      </c>
      <c r="B1244" s="147" t="s">
        <v>26537</v>
      </c>
      <c r="C1244" s="148" t="s">
        <v>19</v>
      </c>
      <c r="D1244" s="149">
        <v>243.86</v>
      </c>
      <c r="E1244" s="149">
        <v>65.569999999999993</v>
      </c>
      <c r="F1244" s="149">
        <v>309.43</v>
      </c>
      <c r="G1244" s="124">
        <v>9</v>
      </c>
    </row>
    <row r="1245" spans="1:7" x14ac:dyDescent="0.2">
      <c r="A1245" s="146" t="s">
        <v>26538</v>
      </c>
      <c r="B1245" s="147" t="s">
        <v>26539</v>
      </c>
      <c r="C1245" s="148" t="s">
        <v>96</v>
      </c>
      <c r="D1245" s="149">
        <v>480.85</v>
      </c>
      <c r="E1245" s="149">
        <v>133.07</v>
      </c>
      <c r="F1245" s="149">
        <v>613.91999999999996</v>
      </c>
      <c r="G1245" s="124">
        <v>9</v>
      </c>
    </row>
    <row r="1246" spans="1:7" x14ac:dyDescent="0.2">
      <c r="A1246" s="146" t="s">
        <v>26540</v>
      </c>
      <c r="B1246" s="147" t="s">
        <v>26541</v>
      </c>
      <c r="C1246" s="148" t="s">
        <v>96</v>
      </c>
      <c r="D1246" s="149">
        <v>492.95</v>
      </c>
      <c r="E1246" s="149">
        <v>133.07</v>
      </c>
      <c r="F1246" s="149">
        <v>626.02</v>
      </c>
      <c r="G1246" s="124">
        <v>9</v>
      </c>
    </row>
    <row r="1247" spans="1:7" x14ac:dyDescent="0.2">
      <c r="A1247" s="146" t="s">
        <v>26542</v>
      </c>
      <c r="B1247" s="147" t="s">
        <v>26543</v>
      </c>
      <c r="C1247" s="148" t="s">
        <v>96</v>
      </c>
      <c r="D1247" s="149">
        <v>499.23</v>
      </c>
      <c r="E1247" s="149">
        <v>133.07</v>
      </c>
      <c r="F1247" s="149">
        <v>632.29999999999995</v>
      </c>
      <c r="G1247" s="124">
        <v>9</v>
      </c>
    </row>
    <row r="1248" spans="1:7" x14ac:dyDescent="0.2">
      <c r="A1248" s="146" t="s">
        <v>26544</v>
      </c>
      <c r="B1248" s="147" t="s">
        <v>26545</v>
      </c>
      <c r="C1248" s="148" t="s">
        <v>96</v>
      </c>
      <c r="D1248" s="149">
        <v>518.91</v>
      </c>
      <c r="E1248" s="149">
        <v>133.07</v>
      </c>
      <c r="F1248" s="149">
        <v>651.98</v>
      </c>
      <c r="G1248" s="124">
        <v>9</v>
      </c>
    </row>
    <row r="1249" spans="1:7" x14ac:dyDescent="0.2">
      <c r="A1249" s="146" t="s">
        <v>26546</v>
      </c>
      <c r="B1249" s="147" t="s">
        <v>26547</v>
      </c>
      <c r="C1249" s="148" t="s">
        <v>96</v>
      </c>
      <c r="D1249" s="149">
        <v>677.5</v>
      </c>
      <c r="E1249" s="149">
        <v>133.07</v>
      </c>
      <c r="F1249" s="149">
        <v>810.57</v>
      </c>
      <c r="G1249" s="124">
        <v>9</v>
      </c>
    </row>
    <row r="1250" spans="1:7" x14ac:dyDescent="0.2">
      <c r="A1250" s="146" t="s">
        <v>26548</v>
      </c>
      <c r="B1250" s="147" t="s">
        <v>26549</v>
      </c>
      <c r="C1250" s="148" t="s">
        <v>96</v>
      </c>
      <c r="D1250" s="149">
        <v>819.52</v>
      </c>
      <c r="E1250" s="149">
        <v>166.33</v>
      </c>
      <c r="F1250" s="149">
        <v>985.85</v>
      </c>
      <c r="G1250" s="124">
        <v>9</v>
      </c>
    </row>
    <row r="1251" spans="1:7" x14ac:dyDescent="0.2">
      <c r="A1251" s="146" t="s">
        <v>26550</v>
      </c>
      <c r="B1251" s="147" t="s">
        <v>26551</v>
      </c>
      <c r="C1251" s="148" t="s">
        <v>96</v>
      </c>
      <c r="D1251" s="149">
        <v>882.52</v>
      </c>
      <c r="E1251" s="149">
        <v>192.46</v>
      </c>
      <c r="F1251" s="149">
        <v>1074.98</v>
      </c>
      <c r="G1251" s="124">
        <v>9</v>
      </c>
    </row>
    <row r="1252" spans="1:7" ht="30" x14ac:dyDescent="0.2">
      <c r="A1252" s="146" t="s">
        <v>26552</v>
      </c>
      <c r="B1252" s="147" t="s">
        <v>26553</v>
      </c>
      <c r="C1252" s="148" t="s">
        <v>96</v>
      </c>
      <c r="D1252" s="149">
        <v>314.89</v>
      </c>
      <c r="E1252" s="149">
        <v>66.53</v>
      </c>
      <c r="F1252" s="149">
        <v>381.42</v>
      </c>
      <c r="G1252" s="124">
        <v>9</v>
      </c>
    </row>
    <row r="1253" spans="1:7" ht="30" x14ac:dyDescent="0.2">
      <c r="A1253" s="146" t="s">
        <v>26554</v>
      </c>
      <c r="B1253" s="147" t="s">
        <v>26555</v>
      </c>
      <c r="C1253" s="148" t="s">
        <v>96</v>
      </c>
      <c r="D1253" s="149">
        <v>333.27</v>
      </c>
      <c r="E1253" s="149">
        <v>66.53</v>
      </c>
      <c r="F1253" s="149">
        <v>399.8</v>
      </c>
      <c r="G1253" s="124">
        <v>9</v>
      </c>
    </row>
    <row r="1254" spans="1:7" ht="30" x14ac:dyDescent="0.2">
      <c r="A1254" s="146" t="s">
        <v>26556</v>
      </c>
      <c r="B1254" s="147" t="s">
        <v>26557</v>
      </c>
      <c r="C1254" s="148" t="s">
        <v>96</v>
      </c>
      <c r="D1254" s="149">
        <v>352.95</v>
      </c>
      <c r="E1254" s="149">
        <v>66.53</v>
      </c>
      <c r="F1254" s="149">
        <v>419.48</v>
      </c>
      <c r="G1254" s="124">
        <v>9</v>
      </c>
    </row>
    <row r="1255" spans="1:7" x14ac:dyDescent="0.2">
      <c r="A1255" s="146" t="s">
        <v>26558</v>
      </c>
      <c r="B1255" s="147" t="s">
        <v>26559</v>
      </c>
      <c r="C1255" s="148" t="s">
        <v>96</v>
      </c>
      <c r="D1255" s="149">
        <v>991.53</v>
      </c>
      <c r="E1255" s="149">
        <v>66.53</v>
      </c>
      <c r="F1255" s="149">
        <v>1058.06</v>
      </c>
      <c r="G1255" s="124">
        <v>9</v>
      </c>
    </row>
    <row r="1256" spans="1:7" x14ac:dyDescent="0.2">
      <c r="A1256" s="146" t="s">
        <v>26560</v>
      </c>
      <c r="B1256" s="147" t="s">
        <v>26561</v>
      </c>
      <c r="C1256" s="148" t="s">
        <v>96</v>
      </c>
      <c r="D1256" s="149">
        <v>1009.91</v>
      </c>
      <c r="E1256" s="149">
        <v>66.53</v>
      </c>
      <c r="F1256" s="149">
        <v>1076.44</v>
      </c>
      <c r="G1256" s="124">
        <v>9</v>
      </c>
    </row>
    <row r="1257" spans="1:7" x14ac:dyDescent="0.2">
      <c r="A1257" s="146" t="s">
        <v>26562</v>
      </c>
      <c r="B1257" s="147" t="s">
        <v>26563</v>
      </c>
      <c r="C1257" s="148" t="s">
        <v>96</v>
      </c>
      <c r="D1257" s="149">
        <v>1440.31</v>
      </c>
      <c r="E1257" s="149">
        <v>123.56</v>
      </c>
      <c r="F1257" s="149">
        <v>1563.87</v>
      </c>
      <c r="G1257" s="124">
        <v>9</v>
      </c>
    </row>
    <row r="1258" spans="1:7" x14ac:dyDescent="0.2">
      <c r="A1258" s="146" t="s">
        <v>26564</v>
      </c>
      <c r="B1258" s="147" t="s">
        <v>26565</v>
      </c>
      <c r="C1258" s="148" t="s">
        <v>96</v>
      </c>
      <c r="D1258" s="149">
        <v>1470.85</v>
      </c>
      <c r="E1258" s="149">
        <v>123.56</v>
      </c>
      <c r="F1258" s="149">
        <v>1594.41</v>
      </c>
      <c r="G1258" s="124">
        <v>9</v>
      </c>
    </row>
    <row r="1259" spans="1:7" x14ac:dyDescent="0.2">
      <c r="A1259" s="146" t="s">
        <v>26566</v>
      </c>
      <c r="B1259" s="147" t="s">
        <v>26567</v>
      </c>
      <c r="C1259" s="148" t="s">
        <v>96</v>
      </c>
      <c r="D1259" s="149">
        <v>1514.8</v>
      </c>
      <c r="E1259" s="149">
        <v>123.56</v>
      </c>
      <c r="F1259" s="149">
        <v>1638.36</v>
      </c>
      <c r="G1259" s="124">
        <v>9</v>
      </c>
    </row>
    <row r="1260" spans="1:7" x14ac:dyDescent="0.2">
      <c r="A1260" s="146" t="s">
        <v>26568</v>
      </c>
      <c r="B1260" s="147" t="s">
        <v>26569</v>
      </c>
      <c r="C1260" s="148" t="s">
        <v>96</v>
      </c>
      <c r="D1260" s="149">
        <v>1761.88</v>
      </c>
      <c r="E1260" s="149">
        <v>161.56</v>
      </c>
      <c r="F1260" s="149">
        <v>1923.44</v>
      </c>
      <c r="G1260" s="124">
        <v>9</v>
      </c>
    </row>
    <row r="1261" spans="1:7" x14ac:dyDescent="0.2">
      <c r="A1261" s="146" t="s">
        <v>26570</v>
      </c>
      <c r="B1261" s="147" t="s">
        <v>26571</v>
      </c>
      <c r="C1261" s="148" t="s">
        <v>96</v>
      </c>
      <c r="D1261" s="149">
        <v>1895.69</v>
      </c>
      <c r="E1261" s="149">
        <v>161.56</v>
      </c>
      <c r="F1261" s="149">
        <v>2057.25</v>
      </c>
      <c r="G1261" s="124">
        <v>9</v>
      </c>
    </row>
    <row r="1262" spans="1:7" x14ac:dyDescent="0.2">
      <c r="A1262" s="146" t="s">
        <v>26572</v>
      </c>
      <c r="B1262" s="147" t="s">
        <v>26573</v>
      </c>
      <c r="C1262" s="148" t="s">
        <v>96</v>
      </c>
      <c r="D1262" s="149">
        <v>1186.55</v>
      </c>
      <c r="E1262" s="149">
        <v>66.53</v>
      </c>
      <c r="F1262" s="149">
        <v>1253.08</v>
      </c>
      <c r="G1262" s="124">
        <v>9</v>
      </c>
    </row>
    <row r="1263" spans="1:7" x14ac:dyDescent="0.2">
      <c r="A1263" s="146" t="s">
        <v>26574</v>
      </c>
      <c r="B1263" s="147" t="s">
        <v>26575</v>
      </c>
      <c r="C1263" s="148" t="s">
        <v>96</v>
      </c>
      <c r="D1263" s="149">
        <v>1403.95</v>
      </c>
      <c r="E1263" s="149">
        <v>66.53</v>
      </c>
      <c r="F1263" s="149">
        <v>1470.48</v>
      </c>
      <c r="G1263" s="124">
        <v>9</v>
      </c>
    </row>
    <row r="1264" spans="1:7" x14ac:dyDescent="0.2">
      <c r="A1264" s="146" t="s">
        <v>26576</v>
      </c>
      <c r="B1264" s="147" t="s">
        <v>26577</v>
      </c>
      <c r="C1264" s="148" t="s">
        <v>96</v>
      </c>
      <c r="D1264" s="149">
        <v>767.93</v>
      </c>
      <c r="E1264" s="149">
        <v>166.33</v>
      </c>
      <c r="F1264" s="149">
        <v>934.26</v>
      </c>
      <c r="G1264" s="124">
        <v>9</v>
      </c>
    </row>
    <row r="1265" spans="1:7" x14ac:dyDescent="0.2">
      <c r="A1265" s="146" t="s">
        <v>26578</v>
      </c>
      <c r="B1265" s="147" t="s">
        <v>26579</v>
      </c>
      <c r="C1265" s="148"/>
      <c r="D1265" s="149"/>
      <c r="E1265" s="149"/>
      <c r="F1265" s="149"/>
      <c r="G1265" s="124">
        <v>5</v>
      </c>
    </row>
    <row r="1266" spans="1:7" ht="30" x14ac:dyDescent="0.2">
      <c r="A1266" s="146" t="s">
        <v>26580</v>
      </c>
      <c r="B1266" s="147" t="s">
        <v>26581</v>
      </c>
      <c r="C1266" s="148" t="s">
        <v>19</v>
      </c>
      <c r="D1266" s="149">
        <v>256.58</v>
      </c>
      <c r="E1266" s="149">
        <v>65.569999999999993</v>
      </c>
      <c r="F1266" s="149">
        <v>322.14999999999998</v>
      </c>
      <c r="G1266" s="124">
        <v>9</v>
      </c>
    </row>
    <row r="1267" spans="1:7" ht="30" x14ac:dyDescent="0.2">
      <c r="A1267" s="146" t="s">
        <v>26582</v>
      </c>
      <c r="B1267" s="147" t="s">
        <v>26583</v>
      </c>
      <c r="C1267" s="148" t="s">
        <v>96</v>
      </c>
      <c r="D1267" s="149">
        <v>502.24</v>
      </c>
      <c r="E1267" s="149">
        <v>133.07</v>
      </c>
      <c r="F1267" s="149">
        <v>635.30999999999995</v>
      </c>
      <c r="G1267" s="124">
        <v>9</v>
      </c>
    </row>
    <row r="1268" spans="1:7" ht="30" x14ac:dyDescent="0.2">
      <c r="A1268" s="146" t="s">
        <v>26584</v>
      </c>
      <c r="B1268" s="147" t="s">
        <v>26585</v>
      </c>
      <c r="C1268" s="148" t="s">
        <v>96</v>
      </c>
      <c r="D1268" s="149">
        <v>505.76</v>
      </c>
      <c r="E1268" s="149">
        <v>133.07</v>
      </c>
      <c r="F1268" s="149">
        <v>638.83000000000004</v>
      </c>
      <c r="G1268" s="124">
        <v>9</v>
      </c>
    </row>
    <row r="1269" spans="1:7" ht="30" x14ac:dyDescent="0.2">
      <c r="A1269" s="146" t="s">
        <v>26586</v>
      </c>
      <c r="B1269" s="147" t="s">
        <v>26587</v>
      </c>
      <c r="C1269" s="148" t="s">
        <v>96</v>
      </c>
      <c r="D1269" s="149">
        <v>540.28</v>
      </c>
      <c r="E1269" s="149">
        <v>133.07</v>
      </c>
      <c r="F1269" s="149">
        <v>673.35</v>
      </c>
      <c r="G1269" s="124">
        <v>9</v>
      </c>
    </row>
    <row r="1270" spans="1:7" ht="30" x14ac:dyDescent="0.2">
      <c r="A1270" s="146" t="s">
        <v>26588</v>
      </c>
      <c r="B1270" s="147" t="s">
        <v>26589</v>
      </c>
      <c r="C1270" s="148"/>
      <c r="D1270" s="149"/>
      <c r="E1270" s="149"/>
      <c r="F1270" s="149"/>
      <c r="G1270" s="124">
        <v>5</v>
      </c>
    </row>
    <row r="1271" spans="1:7" ht="45" x14ac:dyDescent="0.2">
      <c r="A1271" s="146" t="s">
        <v>26590</v>
      </c>
      <c r="B1271" s="147" t="s">
        <v>26591</v>
      </c>
      <c r="C1271" s="148" t="s">
        <v>96</v>
      </c>
      <c r="D1271" s="149">
        <v>611.57000000000005</v>
      </c>
      <c r="E1271" s="149"/>
      <c r="F1271" s="149">
        <v>611.57000000000005</v>
      </c>
      <c r="G1271" s="124">
        <v>9</v>
      </c>
    </row>
    <row r="1272" spans="1:7" ht="30" x14ac:dyDescent="0.2">
      <c r="A1272" s="146" t="s">
        <v>26592</v>
      </c>
      <c r="B1272" s="147" t="s">
        <v>26593</v>
      </c>
      <c r="C1272" s="148"/>
      <c r="D1272" s="149"/>
      <c r="E1272" s="149"/>
      <c r="F1272" s="149"/>
      <c r="G1272" s="124">
        <v>5</v>
      </c>
    </row>
    <row r="1273" spans="1:7" ht="45" x14ac:dyDescent="0.2">
      <c r="A1273" s="146" t="s">
        <v>26594</v>
      </c>
      <c r="B1273" s="147" t="s">
        <v>26595</v>
      </c>
      <c r="C1273" s="148" t="s">
        <v>96</v>
      </c>
      <c r="D1273" s="149">
        <v>611.57000000000005</v>
      </c>
      <c r="E1273" s="149"/>
      <c r="F1273" s="149">
        <v>611.57000000000005</v>
      </c>
      <c r="G1273" s="124">
        <v>9</v>
      </c>
    </row>
    <row r="1274" spans="1:7" ht="45" x14ac:dyDescent="0.2">
      <c r="A1274" s="146" t="s">
        <v>26596</v>
      </c>
      <c r="B1274" s="147" t="s">
        <v>26597</v>
      </c>
      <c r="C1274" s="148" t="s">
        <v>96</v>
      </c>
      <c r="D1274" s="149">
        <v>628.76</v>
      </c>
      <c r="E1274" s="149"/>
      <c r="F1274" s="149">
        <v>628.76</v>
      </c>
      <c r="G1274" s="124">
        <v>9</v>
      </c>
    </row>
    <row r="1275" spans="1:7" ht="45" x14ac:dyDescent="0.2">
      <c r="A1275" s="146" t="s">
        <v>26598</v>
      </c>
      <c r="B1275" s="147" t="s">
        <v>26599</v>
      </c>
      <c r="C1275" s="148" t="s">
        <v>96</v>
      </c>
      <c r="D1275" s="149">
        <v>611.57000000000005</v>
      </c>
      <c r="E1275" s="149"/>
      <c r="F1275" s="149">
        <v>611.57000000000005</v>
      </c>
      <c r="G1275" s="124">
        <v>9</v>
      </c>
    </row>
    <row r="1276" spans="1:7" ht="60" x14ac:dyDescent="0.2">
      <c r="A1276" s="146" t="s">
        <v>26600</v>
      </c>
      <c r="B1276" s="147" t="s">
        <v>26601</v>
      </c>
      <c r="C1276" s="148" t="s">
        <v>96</v>
      </c>
      <c r="D1276" s="149">
        <v>759.73</v>
      </c>
      <c r="E1276" s="149"/>
      <c r="F1276" s="149">
        <v>759.73</v>
      </c>
      <c r="G1276" s="124">
        <v>9</v>
      </c>
    </row>
    <row r="1277" spans="1:7" ht="60" x14ac:dyDescent="0.2">
      <c r="A1277" s="146" t="s">
        <v>26602</v>
      </c>
      <c r="B1277" s="147" t="s">
        <v>26603</v>
      </c>
      <c r="C1277" s="148" t="s">
        <v>96</v>
      </c>
      <c r="D1277" s="149">
        <v>796.21</v>
      </c>
      <c r="E1277" s="149"/>
      <c r="F1277" s="149">
        <v>796.21</v>
      </c>
      <c r="G1277" s="124">
        <v>9</v>
      </c>
    </row>
    <row r="1278" spans="1:7" ht="60" x14ac:dyDescent="0.2">
      <c r="A1278" s="146" t="s">
        <v>26604</v>
      </c>
      <c r="B1278" s="147" t="s">
        <v>26605</v>
      </c>
      <c r="C1278" s="148" t="s">
        <v>96</v>
      </c>
      <c r="D1278" s="149">
        <v>889.98</v>
      </c>
      <c r="E1278" s="149"/>
      <c r="F1278" s="149">
        <v>889.98</v>
      </c>
      <c r="G1278" s="124">
        <v>9</v>
      </c>
    </row>
    <row r="1279" spans="1:7" x14ac:dyDescent="0.2">
      <c r="A1279" s="146" t="s">
        <v>26606</v>
      </c>
      <c r="B1279" s="147" t="s">
        <v>26607</v>
      </c>
      <c r="C1279" s="148"/>
      <c r="D1279" s="149"/>
      <c r="E1279" s="149"/>
      <c r="F1279" s="149"/>
      <c r="G1279" s="124">
        <v>5</v>
      </c>
    </row>
    <row r="1280" spans="1:7" x14ac:dyDescent="0.2">
      <c r="A1280" s="146" t="s">
        <v>26608</v>
      </c>
      <c r="B1280" s="147" t="s">
        <v>26609</v>
      </c>
      <c r="C1280" s="148" t="s">
        <v>96</v>
      </c>
      <c r="D1280" s="149"/>
      <c r="E1280" s="149">
        <v>61.78</v>
      </c>
      <c r="F1280" s="149">
        <v>61.78</v>
      </c>
      <c r="G1280" s="124">
        <v>9</v>
      </c>
    </row>
    <row r="1281" spans="1:7" x14ac:dyDescent="0.2">
      <c r="A1281" s="146" t="s">
        <v>26610</v>
      </c>
      <c r="B1281" s="147" t="s">
        <v>26611</v>
      </c>
      <c r="C1281" s="148" t="s">
        <v>96</v>
      </c>
      <c r="D1281" s="149"/>
      <c r="E1281" s="149">
        <v>76.03</v>
      </c>
      <c r="F1281" s="149">
        <v>76.03</v>
      </c>
      <c r="G1281" s="124">
        <v>9</v>
      </c>
    </row>
    <row r="1282" spans="1:7" x14ac:dyDescent="0.2">
      <c r="A1282" s="146" t="s">
        <v>26612</v>
      </c>
      <c r="B1282" s="147" t="s">
        <v>26613</v>
      </c>
      <c r="C1282" s="148" t="s">
        <v>9</v>
      </c>
      <c r="D1282" s="149"/>
      <c r="E1282" s="149">
        <v>2.37</v>
      </c>
      <c r="F1282" s="149">
        <v>2.37</v>
      </c>
      <c r="G1282" s="124">
        <v>9</v>
      </c>
    </row>
    <row r="1283" spans="1:7" x14ac:dyDescent="0.2">
      <c r="A1283" s="146" t="s">
        <v>26614</v>
      </c>
      <c r="B1283" s="147" t="s">
        <v>26615</v>
      </c>
      <c r="C1283" s="148" t="s">
        <v>9</v>
      </c>
      <c r="D1283" s="149">
        <v>41.34</v>
      </c>
      <c r="E1283" s="149">
        <v>14.26</v>
      </c>
      <c r="F1283" s="149">
        <v>55.6</v>
      </c>
      <c r="G1283" s="124">
        <v>9</v>
      </c>
    </row>
    <row r="1284" spans="1:7" ht="30" x14ac:dyDescent="0.2">
      <c r="A1284" s="146" t="s">
        <v>26616</v>
      </c>
      <c r="B1284" s="147" t="s">
        <v>26617</v>
      </c>
      <c r="C1284" s="148" t="s">
        <v>19</v>
      </c>
      <c r="D1284" s="149">
        <v>1520.05</v>
      </c>
      <c r="E1284" s="149">
        <v>190.08</v>
      </c>
      <c r="F1284" s="149">
        <v>1710.13</v>
      </c>
      <c r="G1284" s="124">
        <v>9</v>
      </c>
    </row>
    <row r="1285" spans="1:7" x14ac:dyDescent="0.2">
      <c r="A1285" s="146" t="s">
        <v>26618</v>
      </c>
      <c r="B1285" s="147" t="s">
        <v>26619</v>
      </c>
      <c r="C1285" s="148" t="s">
        <v>9</v>
      </c>
      <c r="D1285" s="149">
        <v>7.11</v>
      </c>
      <c r="E1285" s="149">
        <v>2.37</v>
      </c>
      <c r="F1285" s="149">
        <v>9.48</v>
      </c>
      <c r="G1285" s="124">
        <v>9</v>
      </c>
    </row>
    <row r="1286" spans="1:7" x14ac:dyDescent="0.2">
      <c r="A1286" s="146" t="s">
        <v>26620</v>
      </c>
      <c r="B1286" s="147" t="s">
        <v>26621</v>
      </c>
      <c r="C1286" s="148" t="s">
        <v>96</v>
      </c>
      <c r="D1286" s="149">
        <v>298.02</v>
      </c>
      <c r="E1286" s="149"/>
      <c r="F1286" s="149">
        <v>298.02</v>
      </c>
      <c r="G1286" s="124">
        <v>9</v>
      </c>
    </row>
    <row r="1287" spans="1:7" x14ac:dyDescent="0.2">
      <c r="A1287" s="146" t="s">
        <v>26622</v>
      </c>
      <c r="B1287" s="147" t="s">
        <v>26623</v>
      </c>
      <c r="C1287" s="148" t="s">
        <v>19</v>
      </c>
      <c r="D1287" s="149">
        <v>1111.79</v>
      </c>
      <c r="E1287" s="149">
        <v>23.77</v>
      </c>
      <c r="F1287" s="149">
        <v>1135.56</v>
      </c>
      <c r="G1287" s="124">
        <v>9</v>
      </c>
    </row>
    <row r="1288" spans="1:7" x14ac:dyDescent="0.2">
      <c r="A1288" s="146" t="s">
        <v>26624</v>
      </c>
      <c r="B1288" s="147" t="s">
        <v>26625</v>
      </c>
      <c r="C1288" s="148" t="s">
        <v>19</v>
      </c>
      <c r="D1288" s="149">
        <v>127.05</v>
      </c>
      <c r="E1288" s="149">
        <v>23.77</v>
      </c>
      <c r="F1288" s="149">
        <v>150.82</v>
      </c>
      <c r="G1288" s="124">
        <v>9</v>
      </c>
    </row>
    <row r="1289" spans="1:7" x14ac:dyDescent="0.2">
      <c r="A1289" s="146" t="s">
        <v>26626</v>
      </c>
      <c r="B1289" s="147" t="s">
        <v>26627</v>
      </c>
      <c r="C1289" s="148" t="s">
        <v>19</v>
      </c>
      <c r="D1289" s="149">
        <v>444.7</v>
      </c>
      <c r="E1289" s="149">
        <v>23.77</v>
      </c>
      <c r="F1289" s="149">
        <v>468.47</v>
      </c>
      <c r="G1289" s="124">
        <v>9</v>
      </c>
    </row>
    <row r="1290" spans="1:7" x14ac:dyDescent="0.2">
      <c r="A1290" s="146" t="s">
        <v>26628</v>
      </c>
      <c r="B1290" s="147" t="s">
        <v>26629</v>
      </c>
      <c r="C1290" s="148" t="s">
        <v>96</v>
      </c>
      <c r="D1290" s="149">
        <v>212.35</v>
      </c>
      <c r="E1290" s="149">
        <v>71.290000000000006</v>
      </c>
      <c r="F1290" s="149">
        <v>283.64</v>
      </c>
      <c r="G1290" s="124">
        <v>9</v>
      </c>
    </row>
    <row r="1291" spans="1:7" x14ac:dyDescent="0.2">
      <c r="A1291" s="146" t="s">
        <v>26630</v>
      </c>
      <c r="B1291" s="147" t="s">
        <v>26631</v>
      </c>
      <c r="C1291" s="148" t="s">
        <v>96</v>
      </c>
      <c r="D1291" s="149">
        <v>224.45</v>
      </c>
      <c r="E1291" s="149">
        <v>71.290000000000006</v>
      </c>
      <c r="F1291" s="149">
        <v>295.74</v>
      </c>
      <c r="G1291" s="124">
        <v>9</v>
      </c>
    </row>
    <row r="1292" spans="1:7" x14ac:dyDescent="0.2">
      <c r="A1292" s="146" t="s">
        <v>26632</v>
      </c>
      <c r="B1292" s="147" t="s">
        <v>26633</v>
      </c>
      <c r="C1292" s="148" t="s">
        <v>96</v>
      </c>
      <c r="D1292" s="149">
        <v>230.73</v>
      </c>
      <c r="E1292" s="149">
        <v>71.290000000000006</v>
      </c>
      <c r="F1292" s="149">
        <v>302.02</v>
      </c>
      <c r="G1292" s="124">
        <v>9</v>
      </c>
    </row>
    <row r="1293" spans="1:7" x14ac:dyDescent="0.2">
      <c r="A1293" s="146" t="s">
        <v>26634</v>
      </c>
      <c r="B1293" s="147" t="s">
        <v>26635</v>
      </c>
      <c r="C1293" s="148" t="s">
        <v>96</v>
      </c>
      <c r="D1293" s="149">
        <v>250.41</v>
      </c>
      <c r="E1293" s="149">
        <v>71.290000000000006</v>
      </c>
      <c r="F1293" s="149">
        <v>321.7</v>
      </c>
      <c r="G1293" s="124">
        <v>9</v>
      </c>
    </row>
    <row r="1294" spans="1:7" ht="30" x14ac:dyDescent="0.2">
      <c r="A1294" s="146" t="s">
        <v>26636</v>
      </c>
      <c r="B1294" s="147" t="s">
        <v>26637</v>
      </c>
      <c r="C1294" s="148" t="s">
        <v>96</v>
      </c>
      <c r="D1294" s="149">
        <v>999.17</v>
      </c>
      <c r="E1294" s="149">
        <v>71.290000000000006</v>
      </c>
      <c r="F1294" s="149">
        <v>1070.46</v>
      </c>
      <c r="G1294" s="124">
        <v>9</v>
      </c>
    </row>
    <row r="1295" spans="1:7" ht="30" x14ac:dyDescent="0.2">
      <c r="A1295" s="146" t="s">
        <v>26638</v>
      </c>
      <c r="B1295" s="147" t="s">
        <v>26639</v>
      </c>
      <c r="C1295" s="148" t="s">
        <v>96</v>
      </c>
      <c r="D1295" s="149">
        <v>1120.06</v>
      </c>
      <c r="E1295" s="149">
        <v>71.290000000000006</v>
      </c>
      <c r="F1295" s="149">
        <v>1191.3499999999999</v>
      </c>
      <c r="G1295" s="124">
        <v>9</v>
      </c>
    </row>
    <row r="1296" spans="1:7" ht="30" x14ac:dyDescent="0.2">
      <c r="A1296" s="146" t="s">
        <v>26640</v>
      </c>
      <c r="B1296" s="147" t="s">
        <v>26641</v>
      </c>
      <c r="C1296" s="148" t="s">
        <v>96</v>
      </c>
      <c r="D1296" s="149">
        <v>1106.58</v>
      </c>
      <c r="E1296" s="149">
        <v>71.290000000000006</v>
      </c>
      <c r="F1296" s="149">
        <v>1177.8699999999999</v>
      </c>
      <c r="G1296" s="124">
        <v>9</v>
      </c>
    </row>
    <row r="1297" spans="1:7" ht="30" x14ac:dyDescent="0.2">
      <c r="A1297" s="146" t="s">
        <v>26642</v>
      </c>
      <c r="B1297" s="147" t="s">
        <v>26643</v>
      </c>
      <c r="C1297" s="148" t="s">
        <v>19</v>
      </c>
      <c r="D1297" s="149">
        <v>643.66999999999996</v>
      </c>
      <c r="E1297" s="149">
        <v>38.58</v>
      </c>
      <c r="F1297" s="149">
        <v>682.25</v>
      </c>
      <c r="G1297" s="124">
        <v>9</v>
      </c>
    </row>
    <row r="1298" spans="1:7" ht="30" x14ac:dyDescent="0.2">
      <c r="A1298" s="146" t="s">
        <v>26644</v>
      </c>
      <c r="B1298" s="147" t="s">
        <v>26645</v>
      </c>
      <c r="C1298" s="148" t="s">
        <v>19</v>
      </c>
      <c r="D1298" s="149">
        <v>1198.45</v>
      </c>
      <c r="E1298" s="149">
        <v>71.290000000000006</v>
      </c>
      <c r="F1298" s="149">
        <v>1269.74</v>
      </c>
      <c r="G1298" s="124">
        <v>9</v>
      </c>
    </row>
    <row r="1299" spans="1:7" x14ac:dyDescent="0.2">
      <c r="A1299" s="146" t="s">
        <v>26646</v>
      </c>
      <c r="B1299" s="147" t="s">
        <v>26647</v>
      </c>
      <c r="C1299" s="148"/>
      <c r="D1299" s="149"/>
      <c r="E1299" s="149"/>
      <c r="F1299" s="149"/>
      <c r="G1299" s="124">
        <v>2</v>
      </c>
    </row>
    <row r="1300" spans="1:7" x14ac:dyDescent="0.2">
      <c r="A1300" s="146" t="s">
        <v>26648</v>
      </c>
      <c r="B1300" s="147" t="s">
        <v>26649</v>
      </c>
      <c r="C1300" s="148"/>
      <c r="D1300" s="149"/>
      <c r="E1300" s="149"/>
      <c r="F1300" s="149"/>
      <c r="G1300" s="124">
        <v>5</v>
      </c>
    </row>
    <row r="1301" spans="1:7" x14ac:dyDescent="0.2">
      <c r="A1301" s="146" t="s">
        <v>26650</v>
      </c>
      <c r="B1301" s="147" t="s">
        <v>26651</v>
      </c>
      <c r="C1301" s="148" t="s">
        <v>19</v>
      </c>
      <c r="D1301" s="149">
        <v>441.41</v>
      </c>
      <c r="E1301" s="149">
        <v>30.16</v>
      </c>
      <c r="F1301" s="149">
        <v>471.57</v>
      </c>
      <c r="G1301" s="124">
        <v>9</v>
      </c>
    </row>
    <row r="1302" spans="1:7" x14ac:dyDescent="0.2">
      <c r="A1302" s="146" t="s">
        <v>26652</v>
      </c>
      <c r="B1302" s="147" t="s">
        <v>26653</v>
      </c>
      <c r="C1302" s="148" t="s">
        <v>19</v>
      </c>
      <c r="D1302" s="149">
        <v>1386.58</v>
      </c>
      <c r="E1302" s="149">
        <v>30.16</v>
      </c>
      <c r="F1302" s="149">
        <v>1416.74</v>
      </c>
      <c r="G1302" s="124">
        <v>9</v>
      </c>
    </row>
    <row r="1303" spans="1:7" x14ac:dyDescent="0.2">
      <c r="A1303" s="146" t="s">
        <v>26654</v>
      </c>
      <c r="B1303" s="147" t="s">
        <v>26655</v>
      </c>
      <c r="C1303" s="148" t="s">
        <v>19</v>
      </c>
      <c r="D1303" s="149">
        <v>849.97</v>
      </c>
      <c r="E1303" s="149">
        <v>30.16</v>
      </c>
      <c r="F1303" s="149">
        <v>880.13</v>
      </c>
      <c r="G1303" s="124">
        <v>9</v>
      </c>
    </row>
    <row r="1304" spans="1:7" x14ac:dyDescent="0.2">
      <c r="A1304" s="146" t="s">
        <v>26656</v>
      </c>
      <c r="B1304" s="147" t="s">
        <v>26657</v>
      </c>
      <c r="C1304" s="148" t="s">
        <v>19</v>
      </c>
      <c r="D1304" s="149">
        <v>778.6</v>
      </c>
      <c r="E1304" s="149">
        <v>30.16</v>
      </c>
      <c r="F1304" s="149">
        <v>808.76</v>
      </c>
      <c r="G1304" s="124">
        <v>9</v>
      </c>
    </row>
    <row r="1305" spans="1:7" x14ac:dyDescent="0.2">
      <c r="A1305" s="146" t="s">
        <v>26658</v>
      </c>
      <c r="B1305" s="147" t="s">
        <v>26659</v>
      </c>
      <c r="C1305" s="148" t="s">
        <v>19</v>
      </c>
      <c r="D1305" s="149">
        <v>392.25</v>
      </c>
      <c r="E1305" s="149">
        <v>30.16</v>
      </c>
      <c r="F1305" s="149">
        <v>422.41</v>
      </c>
      <c r="G1305" s="124">
        <v>9</v>
      </c>
    </row>
    <row r="1306" spans="1:7" x14ac:dyDescent="0.2">
      <c r="A1306" s="146" t="s">
        <v>26660</v>
      </c>
      <c r="B1306" s="147" t="s">
        <v>26661</v>
      </c>
      <c r="C1306" s="148" t="s">
        <v>19</v>
      </c>
      <c r="D1306" s="149">
        <v>885.84</v>
      </c>
      <c r="E1306" s="149">
        <v>30.16</v>
      </c>
      <c r="F1306" s="149">
        <v>916</v>
      </c>
      <c r="G1306" s="124">
        <v>9</v>
      </c>
    </row>
    <row r="1307" spans="1:7" ht="30" x14ac:dyDescent="0.2">
      <c r="A1307" s="146" t="s">
        <v>26662</v>
      </c>
      <c r="B1307" s="147" t="s">
        <v>26663</v>
      </c>
      <c r="C1307" s="148" t="s">
        <v>19</v>
      </c>
      <c r="D1307" s="149">
        <v>268.68</v>
      </c>
      <c r="E1307" s="149"/>
      <c r="F1307" s="149">
        <v>268.68</v>
      </c>
      <c r="G1307" s="124">
        <v>9</v>
      </c>
    </row>
    <row r="1308" spans="1:7" ht="45" x14ac:dyDescent="0.2">
      <c r="A1308" s="146" t="s">
        <v>26664</v>
      </c>
      <c r="B1308" s="147" t="s">
        <v>26665</v>
      </c>
      <c r="C1308" s="148" t="s">
        <v>19</v>
      </c>
      <c r="D1308" s="149">
        <v>820.55</v>
      </c>
      <c r="E1308" s="149">
        <v>28.96</v>
      </c>
      <c r="F1308" s="149">
        <v>849.51</v>
      </c>
      <c r="G1308" s="124">
        <v>9</v>
      </c>
    </row>
    <row r="1309" spans="1:7" ht="45" x14ac:dyDescent="0.2">
      <c r="A1309" s="146" t="s">
        <v>26666</v>
      </c>
      <c r="B1309" s="147" t="s">
        <v>26667</v>
      </c>
      <c r="C1309" s="148" t="s">
        <v>19</v>
      </c>
      <c r="D1309" s="149">
        <v>738.46</v>
      </c>
      <c r="E1309" s="149">
        <v>28.96</v>
      </c>
      <c r="F1309" s="149">
        <v>767.42</v>
      </c>
      <c r="G1309" s="124">
        <v>9</v>
      </c>
    </row>
    <row r="1310" spans="1:7" ht="30" x14ac:dyDescent="0.2">
      <c r="A1310" s="146" t="s">
        <v>26668</v>
      </c>
      <c r="B1310" s="147" t="s">
        <v>26669</v>
      </c>
      <c r="C1310" s="148" t="s">
        <v>19</v>
      </c>
      <c r="D1310" s="149">
        <v>1913.04</v>
      </c>
      <c r="E1310" s="149">
        <v>76.64</v>
      </c>
      <c r="F1310" s="149">
        <v>1989.68</v>
      </c>
      <c r="G1310" s="124">
        <v>9</v>
      </c>
    </row>
    <row r="1311" spans="1:7" x14ac:dyDescent="0.2">
      <c r="A1311" s="146" t="s">
        <v>26670</v>
      </c>
      <c r="B1311" s="147" t="s">
        <v>26671</v>
      </c>
      <c r="C1311" s="148" t="s">
        <v>19</v>
      </c>
      <c r="D1311" s="149">
        <v>1117.3800000000001</v>
      </c>
      <c r="E1311" s="149">
        <v>90.38</v>
      </c>
      <c r="F1311" s="149">
        <v>1207.76</v>
      </c>
      <c r="G1311" s="124">
        <v>9</v>
      </c>
    </row>
    <row r="1312" spans="1:7" x14ac:dyDescent="0.2">
      <c r="A1312" s="146" t="s">
        <v>26672</v>
      </c>
      <c r="B1312" s="147" t="s">
        <v>26673</v>
      </c>
      <c r="C1312" s="148"/>
      <c r="D1312" s="149"/>
      <c r="E1312" s="149"/>
      <c r="F1312" s="149"/>
      <c r="G1312" s="124">
        <v>5</v>
      </c>
    </row>
    <row r="1313" spans="1:7" x14ac:dyDescent="0.2">
      <c r="A1313" s="146" t="s">
        <v>26674</v>
      </c>
      <c r="B1313" s="147" t="s">
        <v>26675</v>
      </c>
      <c r="C1313" s="148" t="s">
        <v>19</v>
      </c>
      <c r="D1313" s="149">
        <v>933.63</v>
      </c>
      <c r="E1313" s="149">
        <v>90.38</v>
      </c>
      <c r="F1313" s="149">
        <v>1024.01</v>
      </c>
      <c r="G1313" s="124">
        <v>9</v>
      </c>
    </row>
    <row r="1314" spans="1:7" x14ac:dyDescent="0.2">
      <c r="A1314" s="146" t="s">
        <v>26676</v>
      </c>
      <c r="B1314" s="147" t="s">
        <v>26677</v>
      </c>
      <c r="C1314" s="148" t="s">
        <v>19</v>
      </c>
      <c r="D1314" s="149">
        <v>853.33</v>
      </c>
      <c r="E1314" s="149">
        <v>90.38</v>
      </c>
      <c r="F1314" s="149">
        <v>943.71</v>
      </c>
      <c r="G1314" s="124">
        <v>9</v>
      </c>
    </row>
    <row r="1315" spans="1:7" ht="30" x14ac:dyDescent="0.2">
      <c r="A1315" s="146" t="s">
        <v>26678</v>
      </c>
      <c r="B1315" s="147" t="s">
        <v>26679</v>
      </c>
      <c r="C1315" s="148" t="s">
        <v>96</v>
      </c>
      <c r="D1315" s="149">
        <v>1443.82</v>
      </c>
      <c r="E1315" s="149">
        <v>159.33000000000001</v>
      </c>
      <c r="F1315" s="149">
        <v>1603.15</v>
      </c>
      <c r="G1315" s="124">
        <v>9</v>
      </c>
    </row>
    <row r="1316" spans="1:7" ht="30" x14ac:dyDescent="0.2">
      <c r="A1316" s="146" t="s">
        <v>26680</v>
      </c>
      <c r="B1316" s="147" t="s">
        <v>26681</v>
      </c>
      <c r="C1316" s="148" t="s">
        <v>96</v>
      </c>
      <c r="D1316" s="149">
        <v>1273.1600000000001</v>
      </c>
      <c r="E1316" s="149">
        <v>159.33000000000001</v>
      </c>
      <c r="F1316" s="149">
        <v>1432.49</v>
      </c>
      <c r="G1316" s="124">
        <v>9</v>
      </c>
    </row>
    <row r="1317" spans="1:7" ht="30" x14ac:dyDescent="0.2">
      <c r="A1317" s="146" t="s">
        <v>26682</v>
      </c>
      <c r="B1317" s="147" t="s">
        <v>26683</v>
      </c>
      <c r="C1317" s="148" t="s">
        <v>19</v>
      </c>
      <c r="D1317" s="149">
        <v>891.35</v>
      </c>
      <c r="E1317" s="149">
        <v>90.38</v>
      </c>
      <c r="F1317" s="149">
        <v>981.73</v>
      </c>
      <c r="G1317" s="124">
        <v>9</v>
      </c>
    </row>
    <row r="1318" spans="1:7" ht="30" x14ac:dyDescent="0.2">
      <c r="A1318" s="146" t="s">
        <v>26684</v>
      </c>
      <c r="B1318" s="147" t="s">
        <v>26685</v>
      </c>
      <c r="C1318" s="148" t="s">
        <v>96</v>
      </c>
      <c r="D1318" s="149">
        <v>2078.2600000000002</v>
      </c>
      <c r="E1318" s="149">
        <v>159.33000000000001</v>
      </c>
      <c r="F1318" s="149">
        <v>2237.59</v>
      </c>
      <c r="G1318" s="124">
        <v>9</v>
      </c>
    </row>
    <row r="1319" spans="1:7" ht="30" x14ac:dyDescent="0.2">
      <c r="A1319" s="146" t="s">
        <v>26686</v>
      </c>
      <c r="B1319" s="147" t="s">
        <v>26687</v>
      </c>
      <c r="C1319" s="148" t="s">
        <v>96</v>
      </c>
      <c r="D1319" s="149">
        <v>2311.5300000000002</v>
      </c>
      <c r="E1319" s="149">
        <v>159.33000000000001</v>
      </c>
      <c r="F1319" s="149">
        <v>2470.86</v>
      </c>
      <c r="G1319" s="124">
        <v>9</v>
      </c>
    </row>
    <row r="1320" spans="1:7" x14ac:dyDescent="0.2">
      <c r="A1320" s="146" t="s">
        <v>26688</v>
      </c>
      <c r="B1320" s="147" t="s">
        <v>26689</v>
      </c>
      <c r="C1320" s="148" t="s">
        <v>19</v>
      </c>
      <c r="D1320" s="149">
        <v>888.26</v>
      </c>
      <c r="E1320" s="149">
        <v>90.38</v>
      </c>
      <c r="F1320" s="149">
        <v>978.64</v>
      </c>
      <c r="G1320" s="124">
        <v>9</v>
      </c>
    </row>
    <row r="1321" spans="1:7" x14ac:dyDescent="0.2">
      <c r="A1321" s="146" t="s">
        <v>26690</v>
      </c>
      <c r="B1321" s="147" t="s">
        <v>26691</v>
      </c>
      <c r="C1321" s="148" t="s">
        <v>19</v>
      </c>
      <c r="D1321" s="149">
        <v>439.44</v>
      </c>
      <c r="E1321" s="149">
        <v>90.38</v>
      </c>
      <c r="F1321" s="149">
        <v>529.82000000000005</v>
      </c>
      <c r="G1321" s="124">
        <v>9</v>
      </c>
    </row>
    <row r="1322" spans="1:7" x14ac:dyDescent="0.2">
      <c r="A1322" s="146" t="s">
        <v>26692</v>
      </c>
      <c r="B1322" s="147" t="s">
        <v>26693</v>
      </c>
      <c r="C1322" s="148" t="s">
        <v>19</v>
      </c>
      <c r="D1322" s="149">
        <v>1490.87</v>
      </c>
      <c r="E1322" s="149">
        <v>90.38</v>
      </c>
      <c r="F1322" s="149">
        <v>1581.25</v>
      </c>
      <c r="G1322" s="124">
        <v>9</v>
      </c>
    </row>
    <row r="1323" spans="1:7" ht="30" x14ac:dyDescent="0.2">
      <c r="A1323" s="146" t="s">
        <v>26694</v>
      </c>
      <c r="B1323" s="147" t="s">
        <v>26695</v>
      </c>
      <c r="C1323" s="148" t="s">
        <v>19</v>
      </c>
      <c r="D1323" s="149">
        <v>914.45</v>
      </c>
      <c r="E1323" s="149">
        <v>68.95</v>
      </c>
      <c r="F1323" s="149">
        <v>983.4</v>
      </c>
      <c r="G1323" s="124">
        <v>9</v>
      </c>
    </row>
    <row r="1324" spans="1:7" ht="30" x14ac:dyDescent="0.2">
      <c r="A1324" s="146" t="s">
        <v>26696</v>
      </c>
      <c r="B1324" s="147" t="s">
        <v>26697</v>
      </c>
      <c r="C1324" s="148" t="s">
        <v>19</v>
      </c>
      <c r="D1324" s="149">
        <v>803.03</v>
      </c>
      <c r="E1324" s="149">
        <v>90.38</v>
      </c>
      <c r="F1324" s="149">
        <v>893.41</v>
      </c>
      <c r="G1324" s="124">
        <v>9</v>
      </c>
    </row>
    <row r="1325" spans="1:7" ht="30" x14ac:dyDescent="0.2">
      <c r="A1325" s="146" t="s">
        <v>26698</v>
      </c>
      <c r="B1325" s="147" t="s">
        <v>26699</v>
      </c>
      <c r="C1325" s="148" t="s">
        <v>19</v>
      </c>
      <c r="D1325" s="149">
        <v>652.66</v>
      </c>
      <c r="E1325" s="149">
        <v>90.38</v>
      </c>
      <c r="F1325" s="149">
        <v>743.04</v>
      </c>
      <c r="G1325" s="124">
        <v>9</v>
      </c>
    </row>
    <row r="1326" spans="1:7" x14ac:dyDescent="0.2">
      <c r="A1326" s="146" t="s">
        <v>26700</v>
      </c>
      <c r="B1326" s="147" t="s">
        <v>26701</v>
      </c>
      <c r="C1326" s="148" t="s">
        <v>19</v>
      </c>
      <c r="D1326" s="149">
        <v>1212.32</v>
      </c>
      <c r="E1326" s="149">
        <v>90.38</v>
      </c>
      <c r="F1326" s="149">
        <v>1302.7</v>
      </c>
      <c r="G1326" s="124">
        <v>9</v>
      </c>
    </row>
    <row r="1327" spans="1:7" x14ac:dyDescent="0.2">
      <c r="A1327" s="146" t="s">
        <v>26702</v>
      </c>
      <c r="B1327" s="147" t="s">
        <v>26703</v>
      </c>
      <c r="C1327" s="148" t="s">
        <v>19</v>
      </c>
      <c r="D1327" s="149">
        <v>1721.56</v>
      </c>
      <c r="E1327" s="149">
        <v>90.38</v>
      </c>
      <c r="F1327" s="149">
        <v>1811.94</v>
      </c>
      <c r="G1327" s="124">
        <v>9</v>
      </c>
    </row>
    <row r="1328" spans="1:7" ht="30" x14ac:dyDescent="0.2">
      <c r="A1328" s="146" t="s">
        <v>26704</v>
      </c>
      <c r="B1328" s="147" t="s">
        <v>26705</v>
      </c>
      <c r="C1328" s="148" t="s">
        <v>19</v>
      </c>
      <c r="D1328" s="149">
        <v>1506.88</v>
      </c>
      <c r="E1328" s="149">
        <v>90.38</v>
      </c>
      <c r="F1328" s="149">
        <v>1597.26</v>
      </c>
      <c r="G1328" s="124">
        <v>9</v>
      </c>
    </row>
    <row r="1329" spans="1:7" x14ac:dyDescent="0.2">
      <c r="A1329" s="146" t="s">
        <v>26706</v>
      </c>
      <c r="B1329" s="147" t="s">
        <v>26707</v>
      </c>
      <c r="C1329" s="148" t="s">
        <v>19</v>
      </c>
      <c r="D1329" s="149">
        <v>1053.73</v>
      </c>
      <c r="E1329" s="149">
        <v>60.07</v>
      </c>
      <c r="F1329" s="149">
        <v>1113.8</v>
      </c>
      <c r="G1329" s="124">
        <v>9</v>
      </c>
    </row>
    <row r="1330" spans="1:7" x14ac:dyDescent="0.2">
      <c r="A1330" s="146" t="s">
        <v>26708</v>
      </c>
      <c r="B1330" s="147" t="s">
        <v>26709</v>
      </c>
      <c r="C1330" s="148" t="s">
        <v>19</v>
      </c>
      <c r="D1330" s="149">
        <v>976.43</v>
      </c>
      <c r="E1330" s="149">
        <v>68.95</v>
      </c>
      <c r="F1330" s="149">
        <v>1045.3800000000001</v>
      </c>
      <c r="G1330" s="124">
        <v>9</v>
      </c>
    </row>
    <row r="1331" spans="1:7" ht="30" x14ac:dyDescent="0.2">
      <c r="A1331" s="146" t="s">
        <v>26710</v>
      </c>
      <c r="B1331" s="147" t="s">
        <v>26711</v>
      </c>
      <c r="C1331" s="148" t="s">
        <v>19</v>
      </c>
      <c r="D1331" s="149">
        <v>1984.93</v>
      </c>
      <c r="E1331" s="149">
        <v>60.07</v>
      </c>
      <c r="F1331" s="149">
        <v>2045</v>
      </c>
      <c r="G1331" s="124">
        <v>9</v>
      </c>
    </row>
    <row r="1332" spans="1:7" ht="30" x14ac:dyDescent="0.2">
      <c r="A1332" s="146" t="s">
        <v>26712</v>
      </c>
      <c r="B1332" s="147" t="s">
        <v>26713</v>
      </c>
      <c r="C1332" s="148" t="s">
        <v>19</v>
      </c>
      <c r="D1332" s="149">
        <v>1372.98</v>
      </c>
      <c r="E1332" s="149">
        <v>60.07</v>
      </c>
      <c r="F1332" s="149">
        <v>1433.05</v>
      </c>
      <c r="G1332" s="124">
        <v>9</v>
      </c>
    </row>
    <row r="1333" spans="1:7" x14ac:dyDescent="0.2">
      <c r="A1333" s="146" t="s">
        <v>26714</v>
      </c>
      <c r="B1333" s="147" t="s">
        <v>26715</v>
      </c>
      <c r="C1333" s="148" t="s">
        <v>19</v>
      </c>
      <c r="D1333" s="149">
        <v>1514.77</v>
      </c>
      <c r="E1333" s="149">
        <v>30.16</v>
      </c>
      <c r="F1333" s="149">
        <v>1544.93</v>
      </c>
      <c r="G1333" s="124">
        <v>9</v>
      </c>
    </row>
    <row r="1334" spans="1:7" x14ac:dyDescent="0.2">
      <c r="A1334" s="146" t="s">
        <v>26716</v>
      </c>
      <c r="B1334" s="147" t="s">
        <v>26717</v>
      </c>
      <c r="C1334" s="148" t="s">
        <v>19</v>
      </c>
      <c r="D1334" s="149">
        <v>284.89999999999998</v>
      </c>
      <c r="E1334" s="149">
        <v>47.52</v>
      </c>
      <c r="F1334" s="149">
        <v>332.42</v>
      </c>
      <c r="G1334" s="124">
        <v>9</v>
      </c>
    </row>
    <row r="1335" spans="1:7" ht="30" x14ac:dyDescent="0.2">
      <c r="A1335" s="146" t="s">
        <v>26718</v>
      </c>
      <c r="B1335" s="147" t="s">
        <v>26719</v>
      </c>
      <c r="C1335" s="148" t="s">
        <v>19</v>
      </c>
      <c r="D1335" s="149">
        <v>787.38</v>
      </c>
      <c r="E1335" s="149">
        <v>90.38</v>
      </c>
      <c r="F1335" s="149">
        <v>877.76</v>
      </c>
      <c r="G1335" s="124">
        <v>9</v>
      </c>
    </row>
    <row r="1336" spans="1:7" ht="30" x14ac:dyDescent="0.2">
      <c r="A1336" s="146" t="s">
        <v>26720</v>
      </c>
      <c r="B1336" s="147" t="s">
        <v>26721</v>
      </c>
      <c r="C1336" s="148" t="s">
        <v>19</v>
      </c>
      <c r="D1336" s="149">
        <v>1157.29</v>
      </c>
      <c r="E1336" s="149">
        <v>143.41999999999999</v>
      </c>
      <c r="F1336" s="149">
        <v>1300.71</v>
      </c>
      <c r="G1336" s="124">
        <v>9</v>
      </c>
    </row>
    <row r="1337" spans="1:7" ht="30" x14ac:dyDescent="0.2">
      <c r="A1337" s="146" t="s">
        <v>26722</v>
      </c>
      <c r="B1337" s="147" t="s">
        <v>26723</v>
      </c>
      <c r="C1337" s="148" t="s">
        <v>19</v>
      </c>
      <c r="D1337" s="149">
        <v>6636.81</v>
      </c>
      <c r="E1337" s="149">
        <v>177.04</v>
      </c>
      <c r="F1337" s="149">
        <v>6813.85</v>
      </c>
      <c r="G1337" s="124">
        <v>9</v>
      </c>
    </row>
    <row r="1338" spans="1:7" ht="30" x14ac:dyDescent="0.2">
      <c r="A1338" s="146" t="s">
        <v>26724</v>
      </c>
      <c r="B1338" s="147" t="s">
        <v>26725</v>
      </c>
      <c r="C1338" s="148" t="s">
        <v>19</v>
      </c>
      <c r="D1338" s="149">
        <v>991.28</v>
      </c>
      <c r="E1338" s="149">
        <v>60.07</v>
      </c>
      <c r="F1338" s="149">
        <v>1051.3499999999999</v>
      </c>
      <c r="G1338" s="124">
        <v>9</v>
      </c>
    </row>
    <row r="1339" spans="1:7" ht="30" x14ac:dyDescent="0.2">
      <c r="A1339" s="146" t="s">
        <v>26726</v>
      </c>
      <c r="B1339" s="147" t="s">
        <v>26727</v>
      </c>
      <c r="C1339" s="148" t="s">
        <v>19</v>
      </c>
      <c r="D1339" s="149">
        <v>1548.58</v>
      </c>
      <c r="E1339" s="149">
        <v>68.64</v>
      </c>
      <c r="F1339" s="149">
        <v>1617.22</v>
      </c>
      <c r="G1339" s="124">
        <v>9</v>
      </c>
    </row>
    <row r="1340" spans="1:7" ht="30" x14ac:dyDescent="0.2">
      <c r="A1340" s="146" t="s">
        <v>26728</v>
      </c>
      <c r="B1340" s="147" t="s">
        <v>26729</v>
      </c>
      <c r="C1340" s="148" t="s">
        <v>19</v>
      </c>
      <c r="D1340" s="149">
        <v>1318.02</v>
      </c>
      <c r="E1340" s="149">
        <v>90.38</v>
      </c>
      <c r="F1340" s="149">
        <v>1408.4</v>
      </c>
      <c r="G1340" s="124">
        <v>9</v>
      </c>
    </row>
    <row r="1341" spans="1:7" x14ac:dyDescent="0.2">
      <c r="A1341" s="146" t="s">
        <v>26730</v>
      </c>
      <c r="B1341" s="147" t="s">
        <v>26731</v>
      </c>
      <c r="C1341" s="148"/>
      <c r="D1341" s="149"/>
      <c r="E1341" s="149"/>
      <c r="F1341" s="149"/>
      <c r="G1341" s="124">
        <v>5</v>
      </c>
    </row>
    <row r="1342" spans="1:7" ht="30" x14ac:dyDescent="0.2">
      <c r="A1342" s="146" t="s">
        <v>26732</v>
      </c>
      <c r="B1342" s="147" t="s">
        <v>26733</v>
      </c>
      <c r="C1342" s="148" t="s">
        <v>9</v>
      </c>
      <c r="D1342" s="149">
        <v>850.57</v>
      </c>
      <c r="E1342" s="149">
        <v>47.52</v>
      </c>
      <c r="F1342" s="149">
        <v>898.09</v>
      </c>
      <c r="G1342" s="124">
        <v>9</v>
      </c>
    </row>
    <row r="1343" spans="1:7" x14ac:dyDescent="0.2">
      <c r="A1343" s="146" t="s">
        <v>26734</v>
      </c>
      <c r="B1343" s="147" t="s">
        <v>26735</v>
      </c>
      <c r="C1343" s="148" t="s">
        <v>9</v>
      </c>
      <c r="D1343" s="149">
        <v>822.09</v>
      </c>
      <c r="E1343" s="149">
        <v>19.010000000000002</v>
      </c>
      <c r="F1343" s="149">
        <v>841.1</v>
      </c>
      <c r="G1343" s="124">
        <v>9</v>
      </c>
    </row>
    <row r="1344" spans="1:7" x14ac:dyDescent="0.2">
      <c r="A1344" s="146" t="s">
        <v>26736</v>
      </c>
      <c r="B1344" s="147" t="s">
        <v>26737</v>
      </c>
      <c r="C1344" s="148" t="s">
        <v>9</v>
      </c>
      <c r="D1344" s="149">
        <v>1329.84</v>
      </c>
      <c r="E1344" s="149">
        <v>47.52</v>
      </c>
      <c r="F1344" s="149">
        <v>1377.36</v>
      </c>
      <c r="G1344" s="124">
        <v>9</v>
      </c>
    </row>
    <row r="1345" spans="1:7" x14ac:dyDescent="0.2">
      <c r="A1345" s="146" t="s">
        <v>26738</v>
      </c>
      <c r="B1345" s="147" t="s">
        <v>26739</v>
      </c>
      <c r="C1345" s="148" t="s">
        <v>19</v>
      </c>
      <c r="D1345" s="149">
        <v>1293.6600000000001</v>
      </c>
      <c r="E1345" s="149">
        <v>95.04</v>
      </c>
      <c r="F1345" s="149">
        <v>1388.7</v>
      </c>
      <c r="G1345" s="124">
        <v>9</v>
      </c>
    </row>
    <row r="1346" spans="1:7" ht="30" x14ac:dyDescent="0.2">
      <c r="A1346" s="146" t="s">
        <v>26740</v>
      </c>
      <c r="B1346" s="147" t="s">
        <v>26741</v>
      </c>
      <c r="C1346" s="148" t="s">
        <v>19</v>
      </c>
      <c r="D1346" s="149">
        <v>1059.5999999999999</v>
      </c>
      <c r="E1346" s="149">
        <v>15.68</v>
      </c>
      <c r="F1346" s="149">
        <v>1075.28</v>
      </c>
      <c r="G1346" s="124">
        <v>9</v>
      </c>
    </row>
    <row r="1347" spans="1:7" ht="30" x14ac:dyDescent="0.2">
      <c r="A1347" s="146" t="s">
        <v>26742</v>
      </c>
      <c r="B1347" s="147" t="s">
        <v>26743</v>
      </c>
      <c r="C1347" s="148" t="s">
        <v>19</v>
      </c>
      <c r="D1347" s="149">
        <v>382.96</v>
      </c>
      <c r="E1347" s="149">
        <v>206.79</v>
      </c>
      <c r="F1347" s="149">
        <v>589.75</v>
      </c>
      <c r="G1347" s="124">
        <v>9</v>
      </c>
    </row>
    <row r="1348" spans="1:7" ht="45" x14ac:dyDescent="0.2">
      <c r="A1348" s="146" t="s">
        <v>26744</v>
      </c>
      <c r="B1348" s="147" t="s">
        <v>26745</v>
      </c>
      <c r="C1348" s="148" t="s">
        <v>19</v>
      </c>
      <c r="D1348" s="149">
        <v>1014.75</v>
      </c>
      <c r="E1348" s="149">
        <v>30.16</v>
      </c>
      <c r="F1348" s="149">
        <v>1044.9100000000001</v>
      </c>
      <c r="G1348" s="124">
        <v>9</v>
      </c>
    </row>
    <row r="1349" spans="1:7" ht="30" x14ac:dyDescent="0.2">
      <c r="A1349" s="146" t="s">
        <v>26746</v>
      </c>
      <c r="B1349" s="147" t="s">
        <v>26747</v>
      </c>
      <c r="C1349" s="148" t="s">
        <v>19</v>
      </c>
      <c r="D1349" s="149">
        <v>701.16</v>
      </c>
      <c r="E1349" s="149">
        <v>60.07</v>
      </c>
      <c r="F1349" s="149">
        <v>761.23</v>
      </c>
      <c r="G1349" s="124">
        <v>9</v>
      </c>
    </row>
    <row r="1350" spans="1:7" x14ac:dyDescent="0.2">
      <c r="A1350" s="146" t="s">
        <v>26748</v>
      </c>
      <c r="B1350" s="147" t="s">
        <v>26749</v>
      </c>
      <c r="C1350" s="148" t="s">
        <v>9</v>
      </c>
      <c r="D1350" s="149">
        <v>197.79</v>
      </c>
      <c r="E1350" s="149">
        <v>23.77</v>
      </c>
      <c r="F1350" s="149">
        <v>221.56</v>
      </c>
      <c r="G1350" s="124">
        <v>9</v>
      </c>
    </row>
    <row r="1351" spans="1:7" x14ac:dyDescent="0.2">
      <c r="A1351" s="146" t="s">
        <v>26750</v>
      </c>
      <c r="B1351" s="147" t="s">
        <v>26751</v>
      </c>
      <c r="C1351" s="148" t="s">
        <v>9</v>
      </c>
      <c r="D1351" s="149">
        <v>229.29</v>
      </c>
      <c r="E1351" s="149">
        <v>23.77</v>
      </c>
      <c r="F1351" s="149">
        <v>253.06</v>
      </c>
      <c r="G1351" s="124">
        <v>9</v>
      </c>
    </row>
    <row r="1352" spans="1:7" ht="30" x14ac:dyDescent="0.2">
      <c r="A1352" s="146" t="s">
        <v>26752</v>
      </c>
      <c r="B1352" s="147" t="s">
        <v>26753</v>
      </c>
      <c r="C1352" s="148" t="s">
        <v>19</v>
      </c>
      <c r="D1352" s="149">
        <v>1237.5</v>
      </c>
      <c r="E1352" s="149">
        <v>68.95</v>
      </c>
      <c r="F1352" s="149">
        <v>1306.45</v>
      </c>
      <c r="G1352" s="124">
        <v>9</v>
      </c>
    </row>
    <row r="1353" spans="1:7" ht="30" x14ac:dyDescent="0.2">
      <c r="A1353" s="146" t="s">
        <v>26754</v>
      </c>
      <c r="B1353" s="147" t="s">
        <v>26755</v>
      </c>
      <c r="C1353" s="148" t="s">
        <v>19</v>
      </c>
      <c r="D1353" s="149">
        <v>1202.3599999999999</v>
      </c>
      <c r="E1353" s="149">
        <v>30.16</v>
      </c>
      <c r="F1353" s="149">
        <v>1232.52</v>
      </c>
      <c r="G1353" s="124">
        <v>9</v>
      </c>
    </row>
    <row r="1354" spans="1:7" ht="30" x14ac:dyDescent="0.2">
      <c r="A1354" s="146" t="s">
        <v>26756</v>
      </c>
      <c r="B1354" s="147" t="s">
        <v>26757</v>
      </c>
      <c r="C1354" s="148" t="s">
        <v>19</v>
      </c>
      <c r="D1354" s="149">
        <v>1131.3599999999999</v>
      </c>
      <c r="E1354" s="149">
        <v>60.07</v>
      </c>
      <c r="F1354" s="149">
        <v>1191.43</v>
      </c>
      <c r="G1354" s="124">
        <v>9</v>
      </c>
    </row>
    <row r="1355" spans="1:7" ht="30" x14ac:dyDescent="0.2">
      <c r="A1355" s="146" t="s">
        <v>26758</v>
      </c>
      <c r="B1355" s="147" t="s">
        <v>26759</v>
      </c>
      <c r="C1355" s="148" t="s">
        <v>19</v>
      </c>
      <c r="D1355" s="149">
        <v>682.08</v>
      </c>
      <c r="E1355" s="149">
        <v>19.010000000000002</v>
      </c>
      <c r="F1355" s="149">
        <v>701.09</v>
      </c>
      <c r="G1355" s="124">
        <v>9</v>
      </c>
    </row>
    <row r="1356" spans="1:7" ht="45" x14ac:dyDescent="0.2">
      <c r="A1356" s="146" t="s">
        <v>26760</v>
      </c>
      <c r="B1356" s="147" t="s">
        <v>26761</v>
      </c>
      <c r="C1356" s="148" t="s">
        <v>19</v>
      </c>
      <c r="D1356" s="149">
        <v>601.55999999999995</v>
      </c>
      <c r="E1356" s="149"/>
      <c r="F1356" s="149">
        <v>601.55999999999995</v>
      </c>
      <c r="G1356" s="124">
        <v>9</v>
      </c>
    </row>
    <row r="1357" spans="1:7" x14ac:dyDescent="0.2">
      <c r="A1357" s="146" t="s">
        <v>26762</v>
      </c>
      <c r="B1357" s="147" t="s">
        <v>26763</v>
      </c>
      <c r="C1357" s="148"/>
      <c r="D1357" s="149"/>
      <c r="E1357" s="149"/>
      <c r="F1357" s="149"/>
      <c r="G1357" s="124">
        <v>5</v>
      </c>
    </row>
    <row r="1358" spans="1:7" ht="30" x14ac:dyDescent="0.2">
      <c r="A1358" s="146" t="s">
        <v>26764</v>
      </c>
      <c r="B1358" s="147" t="s">
        <v>26765</v>
      </c>
      <c r="C1358" s="148" t="s">
        <v>19</v>
      </c>
      <c r="D1358" s="149">
        <v>3148.15</v>
      </c>
      <c r="E1358" s="149">
        <v>66.739999999999995</v>
      </c>
      <c r="F1358" s="149">
        <v>3214.89</v>
      </c>
      <c r="G1358" s="124">
        <v>9</v>
      </c>
    </row>
    <row r="1359" spans="1:7" ht="30" x14ac:dyDescent="0.2">
      <c r="A1359" s="146" t="s">
        <v>26766</v>
      </c>
      <c r="B1359" s="147" t="s">
        <v>26767</v>
      </c>
      <c r="C1359" s="148" t="s">
        <v>19</v>
      </c>
      <c r="D1359" s="149">
        <v>1853.4</v>
      </c>
      <c r="E1359" s="149">
        <v>66.739999999999995</v>
      </c>
      <c r="F1359" s="149">
        <v>1920.14</v>
      </c>
      <c r="G1359" s="124">
        <v>9</v>
      </c>
    </row>
    <row r="1360" spans="1:7" ht="30" x14ac:dyDescent="0.2">
      <c r="A1360" s="146" t="s">
        <v>26768</v>
      </c>
      <c r="B1360" s="147" t="s">
        <v>26769</v>
      </c>
      <c r="C1360" s="148" t="s">
        <v>19</v>
      </c>
      <c r="D1360" s="149">
        <v>1987.89</v>
      </c>
      <c r="E1360" s="149">
        <v>66.739999999999995</v>
      </c>
      <c r="F1360" s="149">
        <v>2054.63</v>
      </c>
      <c r="G1360" s="124">
        <v>9</v>
      </c>
    </row>
    <row r="1361" spans="1:7" ht="30" x14ac:dyDescent="0.2">
      <c r="A1361" s="146" t="s">
        <v>26770</v>
      </c>
      <c r="B1361" s="147" t="s">
        <v>26771</v>
      </c>
      <c r="C1361" s="148" t="s">
        <v>19</v>
      </c>
      <c r="D1361" s="149">
        <v>3011.25</v>
      </c>
      <c r="E1361" s="149">
        <v>66.739999999999995</v>
      </c>
      <c r="F1361" s="149">
        <v>3077.99</v>
      </c>
      <c r="G1361" s="124">
        <v>9</v>
      </c>
    </row>
    <row r="1362" spans="1:7" ht="30" x14ac:dyDescent="0.2">
      <c r="A1362" s="146" t="s">
        <v>26772</v>
      </c>
      <c r="B1362" s="147" t="s">
        <v>26773</v>
      </c>
      <c r="C1362" s="148" t="s">
        <v>19</v>
      </c>
      <c r="D1362" s="149">
        <v>2427.44</v>
      </c>
      <c r="E1362" s="149">
        <v>122.2</v>
      </c>
      <c r="F1362" s="149">
        <v>2549.64</v>
      </c>
      <c r="G1362" s="124">
        <v>9</v>
      </c>
    </row>
    <row r="1363" spans="1:7" ht="45" x14ac:dyDescent="0.2">
      <c r="A1363" s="146" t="s">
        <v>26774</v>
      </c>
      <c r="B1363" s="147" t="s">
        <v>26775</v>
      </c>
      <c r="C1363" s="148" t="s">
        <v>19</v>
      </c>
      <c r="D1363" s="149">
        <v>3657.43</v>
      </c>
      <c r="E1363" s="149">
        <v>122.2</v>
      </c>
      <c r="F1363" s="149">
        <v>3779.63</v>
      </c>
      <c r="G1363" s="124">
        <v>9</v>
      </c>
    </row>
    <row r="1364" spans="1:7" ht="45" x14ac:dyDescent="0.2">
      <c r="A1364" s="146" t="s">
        <v>26776</v>
      </c>
      <c r="B1364" s="147" t="s">
        <v>26777</v>
      </c>
      <c r="C1364" s="148" t="s">
        <v>19</v>
      </c>
      <c r="D1364" s="149">
        <v>2925.27</v>
      </c>
      <c r="E1364" s="149">
        <v>122.2</v>
      </c>
      <c r="F1364" s="149">
        <v>3047.47</v>
      </c>
      <c r="G1364" s="124">
        <v>9</v>
      </c>
    </row>
    <row r="1365" spans="1:7" ht="45" x14ac:dyDescent="0.2">
      <c r="A1365" s="146" t="s">
        <v>26778</v>
      </c>
      <c r="B1365" s="147" t="s">
        <v>26779</v>
      </c>
      <c r="C1365" s="148" t="s">
        <v>19</v>
      </c>
      <c r="D1365" s="149">
        <v>3702.39</v>
      </c>
      <c r="E1365" s="149">
        <v>122.2</v>
      </c>
      <c r="F1365" s="149">
        <v>3824.59</v>
      </c>
      <c r="G1365" s="124">
        <v>9</v>
      </c>
    </row>
    <row r="1366" spans="1:7" ht="30" x14ac:dyDescent="0.2">
      <c r="A1366" s="146" t="s">
        <v>26780</v>
      </c>
      <c r="B1366" s="147" t="s">
        <v>26781</v>
      </c>
      <c r="C1366" s="148" t="s">
        <v>19</v>
      </c>
      <c r="D1366" s="149">
        <v>2404.37</v>
      </c>
      <c r="E1366" s="149">
        <v>66.739999999999995</v>
      </c>
      <c r="F1366" s="149">
        <v>2471.11</v>
      </c>
      <c r="G1366" s="124">
        <v>9</v>
      </c>
    </row>
    <row r="1367" spans="1:7" ht="30" x14ac:dyDescent="0.2">
      <c r="A1367" s="146" t="s">
        <v>26782</v>
      </c>
      <c r="B1367" s="147" t="s">
        <v>26783</v>
      </c>
      <c r="C1367" s="148" t="s">
        <v>19</v>
      </c>
      <c r="D1367" s="149">
        <v>2426.52</v>
      </c>
      <c r="E1367" s="149">
        <v>66.739999999999995</v>
      </c>
      <c r="F1367" s="149">
        <v>2493.2600000000002</v>
      </c>
      <c r="G1367" s="124">
        <v>9</v>
      </c>
    </row>
    <row r="1368" spans="1:7" ht="30" x14ac:dyDescent="0.2">
      <c r="A1368" s="146" t="s">
        <v>26784</v>
      </c>
      <c r="B1368" s="147" t="s">
        <v>26785</v>
      </c>
      <c r="C1368" s="148" t="s">
        <v>19</v>
      </c>
      <c r="D1368" s="149">
        <v>3600.69</v>
      </c>
      <c r="E1368" s="149">
        <v>66.739999999999995</v>
      </c>
      <c r="F1368" s="149">
        <v>3667.43</v>
      </c>
      <c r="G1368" s="124">
        <v>9</v>
      </c>
    </row>
    <row r="1369" spans="1:7" ht="30" x14ac:dyDescent="0.2">
      <c r="A1369" s="146" t="s">
        <v>26786</v>
      </c>
      <c r="B1369" s="147" t="s">
        <v>26787</v>
      </c>
      <c r="C1369" s="148" t="s">
        <v>19</v>
      </c>
      <c r="D1369" s="149">
        <v>2994.97</v>
      </c>
      <c r="E1369" s="149">
        <v>122.2</v>
      </c>
      <c r="F1369" s="149">
        <v>3117.17</v>
      </c>
      <c r="G1369" s="124">
        <v>9</v>
      </c>
    </row>
    <row r="1370" spans="1:7" ht="45" x14ac:dyDescent="0.2">
      <c r="A1370" s="146" t="s">
        <v>26788</v>
      </c>
      <c r="B1370" s="147" t="s">
        <v>26789</v>
      </c>
      <c r="C1370" s="148" t="s">
        <v>19</v>
      </c>
      <c r="D1370" s="149">
        <v>4238.97</v>
      </c>
      <c r="E1370" s="149">
        <v>122.2</v>
      </c>
      <c r="F1370" s="149">
        <v>4361.17</v>
      </c>
      <c r="G1370" s="124">
        <v>9</v>
      </c>
    </row>
    <row r="1371" spans="1:7" ht="45" x14ac:dyDescent="0.2">
      <c r="A1371" s="146" t="s">
        <v>26790</v>
      </c>
      <c r="B1371" s="147" t="s">
        <v>26791</v>
      </c>
      <c r="C1371" s="148" t="s">
        <v>19</v>
      </c>
      <c r="D1371" s="149">
        <v>3244.58</v>
      </c>
      <c r="E1371" s="149">
        <v>122.2</v>
      </c>
      <c r="F1371" s="149">
        <v>3366.78</v>
      </c>
      <c r="G1371" s="124">
        <v>9</v>
      </c>
    </row>
    <row r="1372" spans="1:7" ht="45" x14ac:dyDescent="0.2">
      <c r="A1372" s="146" t="s">
        <v>26792</v>
      </c>
      <c r="B1372" s="147" t="s">
        <v>26793</v>
      </c>
      <c r="C1372" s="148" t="s">
        <v>19</v>
      </c>
      <c r="D1372" s="149">
        <v>4270.95</v>
      </c>
      <c r="E1372" s="149">
        <v>122.2</v>
      </c>
      <c r="F1372" s="149">
        <v>4393.1499999999996</v>
      </c>
      <c r="G1372" s="124">
        <v>9</v>
      </c>
    </row>
    <row r="1373" spans="1:7" ht="45" x14ac:dyDescent="0.2">
      <c r="A1373" s="146" t="s">
        <v>26794</v>
      </c>
      <c r="B1373" s="147" t="s">
        <v>26795</v>
      </c>
      <c r="C1373" s="148" t="s">
        <v>19</v>
      </c>
      <c r="D1373" s="149">
        <v>4338.12</v>
      </c>
      <c r="E1373" s="149">
        <v>122.2</v>
      </c>
      <c r="F1373" s="149">
        <v>4460.32</v>
      </c>
      <c r="G1373" s="124">
        <v>9</v>
      </c>
    </row>
    <row r="1374" spans="1:7" ht="45" x14ac:dyDescent="0.2">
      <c r="A1374" s="146" t="s">
        <v>26796</v>
      </c>
      <c r="B1374" s="147" t="s">
        <v>26797</v>
      </c>
      <c r="C1374" s="148" t="s">
        <v>19</v>
      </c>
      <c r="D1374" s="149">
        <v>4163.22</v>
      </c>
      <c r="E1374" s="149">
        <v>66.739999999999995</v>
      </c>
      <c r="F1374" s="149">
        <v>4229.96</v>
      </c>
      <c r="G1374" s="124">
        <v>9</v>
      </c>
    </row>
    <row r="1375" spans="1:7" ht="30" x14ac:dyDescent="0.2">
      <c r="A1375" s="146" t="s">
        <v>26798</v>
      </c>
      <c r="B1375" s="147" t="s">
        <v>26799</v>
      </c>
      <c r="C1375" s="148" t="s">
        <v>19</v>
      </c>
      <c r="D1375" s="149">
        <v>2636.24</v>
      </c>
      <c r="E1375" s="149">
        <v>66.739999999999995</v>
      </c>
      <c r="F1375" s="149">
        <v>2702.98</v>
      </c>
      <c r="G1375" s="124">
        <v>9</v>
      </c>
    </row>
    <row r="1376" spans="1:7" ht="45" x14ac:dyDescent="0.2">
      <c r="A1376" s="146" t="s">
        <v>26800</v>
      </c>
      <c r="B1376" s="147" t="s">
        <v>26801</v>
      </c>
      <c r="C1376" s="148" t="s">
        <v>19</v>
      </c>
      <c r="D1376" s="149">
        <v>4471.09</v>
      </c>
      <c r="E1376" s="149">
        <v>66.739999999999995</v>
      </c>
      <c r="F1376" s="149">
        <v>4537.83</v>
      </c>
      <c r="G1376" s="124">
        <v>9</v>
      </c>
    </row>
    <row r="1377" spans="1:7" ht="45" x14ac:dyDescent="0.2">
      <c r="A1377" s="146" t="s">
        <v>26802</v>
      </c>
      <c r="B1377" s="147" t="s">
        <v>26803</v>
      </c>
      <c r="C1377" s="148" t="s">
        <v>19</v>
      </c>
      <c r="D1377" s="149">
        <v>3901.38</v>
      </c>
      <c r="E1377" s="149">
        <v>267.69</v>
      </c>
      <c r="F1377" s="149">
        <v>4169.07</v>
      </c>
      <c r="G1377" s="124">
        <v>9</v>
      </c>
    </row>
    <row r="1378" spans="1:7" ht="30" x14ac:dyDescent="0.2">
      <c r="A1378" s="146" t="s">
        <v>26804</v>
      </c>
      <c r="B1378" s="147" t="s">
        <v>26805</v>
      </c>
      <c r="C1378" s="148" t="s">
        <v>19</v>
      </c>
      <c r="D1378" s="149">
        <v>3464.97</v>
      </c>
      <c r="E1378" s="149">
        <v>66.739999999999995</v>
      </c>
      <c r="F1378" s="149">
        <v>3531.71</v>
      </c>
      <c r="G1378" s="124">
        <v>9</v>
      </c>
    </row>
    <row r="1379" spans="1:7" ht="30" x14ac:dyDescent="0.2">
      <c r="A1379" s="146" t="s">
        <v>26806</v>
      </c>
      <c r="B1379" s="147" t="s">
        <v>26807</v>
      </c>
      <c r="C1379" s="148" t="s">
        <v>19</v>
      </c>
      <c r="D1379" s="149">
        <v>1699.71</v>
      </c>
      <c r="E1379" s="149">
        <v>66.739999999999995</v>
      </c>
      <c r="F1379" s="149">
        <v>1766.45</v>
      </c>
      <c r="G1379" s="124">
        <v>9</v>
      </c>
    </row>
    <row r="1380" spans="1:7" ht="30" x14ac:dyDescent="0.2">
      <c r="A1380" s="146" t="s">
        <v>26808</v>
      </c>
      <c r="B1380" s="147" t="s">
        <v>26809</v>
      </c>
      <c r="C1380" s="148" t="s">
        <v>19</v>
      </c>
      <c r="D1380" s="149">
        <v>2758.08</v>
      </c>
      <c r="E1380" s="149">
        <v>66.739999999999995</v>
      </c>
      <c r="F1380" s="149">
        <v>2824.82</v>
      </c>
      <c r="G1380" s="124">
        <v>9</v>
      </c>
    </row>
    <row r="1381" spans="1:7" ht="30" x14ac:dyDescent="0.2">
      <c r="A1381" s="146" t="s">
        <v>26810</v>
      </c>
      <c r="B1381" s="147" t="s">
        <v>26811</v>
      </c>
      <c r="C1381" s="148" t="s">
        <v>19</v>
      </c>
      <c r="D1381" s="149">
        <v>2259.62</v>
      </c>
      <c r="E1381" s="149">
        <v>66.739999999999995</v>
      </c>
      <c r="F1381" s="149">
        <v>2326.36</v>
      </c>
      <c r="G1381" s="124">
        <v>9</v>
      </c>
    </row>
    <row r="1382" spans="1:7" x14ac:dyDescent="0.2">
      <c r="A1382" s="146" t="s">
        <v>26812</v>
      </c>
      <c r="B1382" s="147" t="s">
        <v>26813</v>
      </c>
      <c r="C1382" s="148"/>
      <c r="D1382" s="149"/>
      <c r="E1382" s="149"/>
      <c r="F1382" s="149"/>
      <c r="G1382" s="124">
        <v>5</v>
      </c>
    </row>
    <row r="1383" spans="1:7" ht="30" x14ac:dyDescent="0.2">
      <c r="A1383" s="146" t="s">
        <v>26814</v>
      </c>
      <c r="B1383" s="147" t="s">
        <v>26815</v>
      </c>
      <c r="C1383" s="148" t="s">
        <v>9</v>
      </c>
      <c r="D1383" s="149">
        <v>948.26</v>
      </c>
      <c r="E1383" s="149">
        <v>55.46</v>
      </c>
      <c r="F1383" s="149">
        <v>1003.72</v>
      </c>
      <c r="G1383" s="124">
        <v>9</v>
      </c>
    </row>
    <row r="1384" spans="1:7" x14ac:dyDescent="0.2">
      <c r="A1384" s="146" t="s">
        <v>26816</v>
      </c>
      <c r="B1384" s="147" t="s">
        <v>26817</v>
      </c>
      <c r="C1384" s="148"/>
      <c r="D1384" s="149"/>
      <c r="E1384" s="149"/>
      <c r="F1384" s="149"/>
      <c r="G1384" s="124">
        <v>5</v>
      </c>
    </row>
    <row r="1385" spans="1:7" ht="30" x14ac:dyDescent="0.2">
      <c r="A1385" s="146" t="s">
        <v>26818</v>
      </c>
      <c r="B1385" s="147" t="s">
        <v>26819</v>
      </c>
      <c r="C1385" s="148" t="s">
        <v>19</v>
      </c>
      <c r="D1385" s="149">
        <v>678.58</v>
      </c>
      <c r="E1385" s="149">
        <v>47.52</v>
      </c>
      <c r="F1385" s="149">
        <v>726.1</v>
      </c>
      <c r="G1385" s="124">
        <v>9</v>
      </c>
    </row>
    <row r="1386" spans="1:7" ht="30" x14ac:dyDescent="0.2">
      <c r="A1386" s="146" t="s">
        <v>26820</v>
      </c>
      <c r="B1386" s="147" t="s">
        <v>26821</v>
      </c>
      <c r="C1386" s="148" t="s">
        <v>19</v>
      </c>
      <c r="D1386" s="149">
        <v>911.73</v>
      </c>
      <c r="E1386" s="149">
        <v>133.30000000000001</v>
      </c>
      <c r="F1386" s="149">
        <v>1045.03</v>
      </c>
      <c r="G1386" s="124">
        <v>9</v>
      </c>
    </row>
    <row r="1387" spans="1:7" x14ac:dyDescent="0.2">
      <c r="A1387" s="146" t="s">
        <v>26822</v>
      </c>
      <c r="B1387" s="147" t="s">
        <v>26823</v>
      </c>
      <c r="C1387" s="148"/>
      <c r="D1387" s="149"/>
      <c r="E1387" s="149"/>
      <c r="F1387" s="149"/>
      <c r="G1387" s="124">
        <v>5</v>
      </c>
    </row>
    <row r="1388" spans="1:7" ht="30" x14ac:dyDescent="0.2">
      <c r="A1388" s="146" t="s">
        <v>26824</v>
      </c>
      <c r="B1388" s="147" t="s">
        <v>26825</v>
      </c>
      <c r="C1388" s="148" t="s">
        <v>9</v>
      </c>
      <c r="D1388" s="149">
        <v>718.13</v>
      </c>
      <c r="E1388" s="149">
        <v>57.03</v>
      </c>
      <c r="F1388" s="149">
        <v>775.16</v>
      </c>
      <c r="G1388" s="124">
        <v>9</v>
      </c>
    </row>
    <row r="1389" spans="1:7" ht="30" x14ac:dyDescent="0.2">
      <c r="A1389" s="146" t="s">
        <v>26826</v>
      </c>
      <c r="B1389" s="147" t="s">
        <v>26827</v>
      </c>
      <c r="C1389" s="148" t="s">
        <v>9</v>
      </c>
      <c r="D1389" s="149">
        <v>528.63</v>
      </c>
      <c r="E1389" s="149">
        <v>23.77</v>
      </c>
      <c r="F1389" s="149">
        <v>552.4</v>
      </c>
      <c r="G1389" s="124">
        <v>9</v>
      </c>
    </row>
    <row r="1390" spans="1:7" ht="30" x14ac:dyDescent="0.2">
      <c r="A1390" s="146" t="s">
        <v>26828</v>
      </c>
      <c r="B1390" s="147" t="s">
        <v>26829</v>
      </c>
      <c r="C1390" s="148" t="s">
        <v>9</v>
      </c>
      <c r="D1390" s="149">
        <v>646.80999999999995</v>
      </c>
      <c r="E1390" s="149">
        <v>47.52</v>
      </c>
      <c r="F1390" s="149">
        <v>694.33</v>
      </c>
      <c r="G1390" s="124">
        <v>9</v>
      </c>
    </row>
    <row r="1391" spans="1:7" x14ac:dyDescent="0.2">
      <c r="A1391" s="146" t="s">
        <v>26830</v>
      </c>
      <c r="B1391" s="147" t="s">
        <v>26831</v>
      </c>
      <c r="C1391" s="148"/>
      <c r="D1391" s="149"/>
      <c r="E1391" s="149"/>
      <c r="F1391" s="149"/>
      <c r="G1391" s="124">
        <v>5</v>
      </c>
    </row>
    <row r="1392" spans="1:7" x14ac:dyDescent="0.2">
      <c r="A1392" s="146" t="s">
        <v>26832</v>
      </c>
      <c r="B1392" s="147" t="s">
        <v>26833</v>
      </c>
      <c r="C1392" s="148" t="s">
        <v>19</v>
      </c>
      <c r="D1392" s="149"/>
      <c r="E1392" s="149">
        <v>47.52</v>
      </c>
      <c r="F1392" s="149">
        <v>47.52</v>
      </c>
      <c r="G1392" s="124">
        <v>9</v>
      </c>
    </row>
    <row r="1393" spans="1:7" x14ac:dyDescent="0.2">
      <c r="A1393" s="146" t="s">
        <v>26834</v>
      </c>
      <c r="B1393" s="147" t="s">
        <v>26835</v>
      </c>
      <c r="C1393" s="148" t="s">
        <v>9</v>
      </c>
      <c r="D1393" s="149">
        <v>2.0099999999999998</v>
      </c>
      <c r="E1393" s="149">
        <v>12.35</v>
      </c>
      <c r="F1393" s="149">
        <v>14.36</v>
      </c>
      <c r="G1393" s="124">
        <v>9</v>
      </c>
    </row>
    <row r="1394" spans="1:7" x14ac:dyDescent="0.2">
      <c r="A1394" s="146" t="s">
        <v>26836</v>
      </c>
      <c r="B1394" s="147" t="s">
        <v>26837</v>
      </c>
      <c r="C1394" s="148" t="s">
        <v>9</v>
      </c>
      <c r="D1394" s="149"/>
      <c r="E1394" s="149">
        <v>28.51</v>
      </c>
      <c r="F1394" s="149">
        <v>28.51</v>
      </c>
      <c r="G1394" s="124">
        <v>9</v>
      </c>
    </row>
    <row r="1395" spans="1:7" x14ac:dyDescent="0.2">
      <c r="A1395" s="146" t="s">
        <v>26838</v>
      </c>
      <c r="B1395" s="147" t="s">
        <v>26839</v>
      </c>
      <c r="C1395" s="148" t="s">
        <v>9</v>
      </c>
      <c r="D1395" s="149">
        <v>31.04</v>
      </c>
      <c r="E1395" s="149">
        <v>29.68</v>
      </c>
      <c r="F1395" s="149">
        <v>60.72</v>
      </c>
      <c r="G1395" s="124">
        <v>9</v>
      </c>
    </row>
    <row r="1396" spans="1:7" x14ac:dyDescent="0.2">
      <c r="A1396" s="146" t="s">
        <v>26840</v>
      </c>
      <c r="B1396" s="147" t="s">
        <v>26841</v>
      </c>
      <c r="C1396" s="148" t="s">
        <v>21557</v>
      </c>
      <c r="D1396" s="149">
        <v>3914.72</v>
      </c>
      <c r="E1396" s="149">
        <v>110.92</v>
      </c>
      <c r="F1396" s="149">
        <v>4025.64</v>
      </c>
      <c r="G1396" s="124">
        <v>9</v>
      </c>
    </row>
    <row r="1397" spans="1:7" x14ac:dyDescent="0.2">
      <c r="A1397" s="146" t="s">
        <v>26842</v>
      </c>
      <c r="B1397" s="147" t="s">
        <v>26843</v>
      </c>
      <c r="C1397" s="148" t="s">
        <v>9</v>
      </c>
      <c r="D1397" s="149">
        <v>245.51</v>
      </c>
      <c r="E1397" s="149">
        <v>12.35</v>
      </c>
      <c r="F1397" s="149">
        <v>257.86</v>
      </c>
      <c r="G1397" s="124">
        <v>9</v>
      </c>
    </row>
    <row r="1398" spans="1:7" ht="30" x14ac:dyDescent="0.2">
      <c r="A1398" s="146" t="s">
        <v>26844</v>
      </c>
      <c r="B1398" s="147" t="s">
        <v>26845</v>
      </c>
      <c r="C1398" s="148" t="s">
        <v>9</v>
      </c>
      <c r="D1398" s="149">
        <v>320.38</v>
      </c>
      <c r="E1398" s="149">
        <v>12.35</v>
      </c>
      <c r="F1398" s="149">
        <v>332.73</v>
      </c>
      <c r="G1398" s="124">
        <v>9</v>
      </c>
    </row>
    <row r="1399" spans="1:7" x14ac:dyDescent="0.2">
      <c r="A1399" s="146" t="s">
        <v>26846</v>
      </c>
      <c r="B1399" s="147" t="s">
        <v>26847</v>
      </c>
      <c r="C1399" s="148" t="s">
        <v>19</v>
      </c>
      <c r="D1399" s="149">
        <v>253.04</v>
      </c>
      <c r="E1399" s="149">
        <v>57.03</v>
      </c>
      <c r="F1399" s="149">
        <v>310.07</v>
      </c>
      <c r="G1399" s="124">
        <v>9</v>
      </c>
    </row>
    <row r="1400" spans="1:7" x14ac:dyDescent="0.2">
      <c r="A1400" s="146" t="s">
        <v>26848</v>
      </c>
      <c r="B1400" s="147" t="s">
        <v>26849</v>
      </c>
      <c r="C1400" s="148" t="s">
        <v>19</v>
      </c>
      <c r="D1400" s="149">
        <v>101.58</v>
      </c>
      <c r="E1400" s="149">
        <v>10.34</v>
      </c>
      <c r="F1400" s="149">
        <v>111.92</v>
      </c>
      <c r="G1400" s="124">
        <v>9</v>
      </c>
    </row>
    <row r="1401" spans="1:7" ht="30" x14ac:dyDescent="0.2">
      <c r="A1401" s="146" t="s">
        <v>26850</v>
      </c>
      <c r="B1401" s="147" t="s">
        <v>26851</v>
      </c>
      <c r="C1401" s="148" t="s">
        <v>19</v>
      </c>
      <c r="D1401" s="149">
        <v>37.42</v>
      </c>
      <c r="E1401" s="149">
        <v>10.34</v>
      </c>
      <c r="F1401" s="149">
        <v>47.76</v>
      </c>
      <c r="G1401" s="124">
        <v>9</v>
      </c>
    </row>
    <row r="1402" spans="1:7" ht="30" x14ac:dyDescent="0.2">
      <c r="A1402" s="146" t="s">
        <v>26852</v>
      </c>
      <c r="B1402" s="147" t="s">
        <v>26853</v>
      </c>
      <c r="C1402" s="148" t="s">
        <v>19</v>
      </c>
      <c r="D1402" s="149">
        <v>521.59</v>
      </c>
      <c r="E1402" s="149">
        <v>101.77</v>
      </c>
      <c r="F1402" s="149">
        <v>623.36</v>
      </c>
      <c r="G1402" s="124">
        <v>9</v>
      </c>
    </row>
    <row r="1403" spans="1:7" ht="30" x14ac:dyDescent="0.2">
      <c r="A1403" s="146" t="s">
        <v>26854</v>
      </c>
      <c r="B1403" s="147" t="s">
        <v>26855</v>
      </c>
      <c r="C1403" s="148" t="s">
        <v>19</v>
      </c>
      <c r="D1403" s="149">
        <v>895.78</v>
      </c>
      <c r="E1403" s="149">
        <v>101.77</v>
      </c>
      <c r="F1403" s="149">
        <v>997.55</v>
      </c>
      <c r="G1403" s="124">
        <v>9</v>
      </c>
    </row>
    <row r="1404" spans="1:7" x14ac:dyDescent="0.2">
      <c r="A1404" s="146" t="s">
        <v>26856</v>
      </c>
      <c r="B1404" s="147" t="s">
        <v>26857</v>
      </c>
      <c r="C1404" s="148"/>
      <c r="D1404" s="149"/>
      <c r="E1404" s="149"/>
      <c r="F1404" s="149"/>
      <c r="G1404" s="124">
        <v>2</v>
      </c>
    </row>
    <row r="1405" spans="1:7" x14ac:dyDescent="0.2">
      <c r="A1405" s="146" t="s">
        <v>26858</v>
      </c>
      <c r="B1405" s="147" t="s">
        <v>26859</v>
      </c>
      <c r="C1405" s="148"/>
      <c r="D1405" s="149"/>
      <c r="E1405" s="149"/>
      <c r="F1405" s="149"/>
      <c r="G1405" s="124">
        <v>5</v>
      </c>
    </row>
    <row r="1406" spans="1:7" x14ac:dyDescent="0.2">
      <c r="A1406" s="146" t="s">
        <v>26860</v>
      </c>
      <c r="B1406" s="147" t="s">
        <v>26861</v>
      </c>
      <c r="C1406" s="148" t="s">
        <v>19</v>
      </c>
      <c r="D1406" s="149">
        <v>752.04</v>
      </c>
      <c r="E1406" s="149">
        <v>71.290000000000006</v>
      </c>
      <c r="F1406" s="149">
        <v>823.33</v>
      </c>
      <c r="G1406" s="124">
        <v>9</v>
      </c>
    </row>
    <row r="1407" spans="1:7" x14ac:dyDescent="0.2">
      <c r="A1407" s="146" t="s">
        <v>26862</v>
      </c>
      <c r="B1407" s="147" t="s">
        <v>26863</v>
      </c>
      <c r="C1407" s="148" t="s">
        <v>19</v>
      </c>
      <c r="D1407" s="149">
        <v>339.95</v>
      </c>
      <c r="E1407" s="149">
        <v>71.290000000000006</v>
      </c>
      <c r="F1407" s="149">
        <v>411.24</v>
      </c>
      <c r="G1407" s="124">
        <v>9</v>
      </c>
    </row>
    <row r="1408" spans="1:7" x14ac:dyDescent="0.2">
      <c r="A1408" s="146" t="s">
        <v>26864</v>
      </c>
      <c r="B1408" s="147" t="s">
        <v>26865</v>
      </c>
      <c r="C1408" s="148" t="s">
        <v>19</v>
      </c>
      <c r="D1408" s="149">
        <v>1126.1500000000001</v>
      </c>
      <c r="E1408" s="149">
        <v>71.290000000000006</v>
      </c>
      <c r="F1408" s="149">
        <v>1197.44</v>
      </c>
      <c r="G1408" s="124">
        <v>9</v>
      </c>
    </row>
    <row r="1409" spans="1:7" x14ac:dyDescent="0.2">
      <c r="A1409" s="146" t="s">
        <v>26866</v>
      </c>
      <c r="B1409" s="147" t="s">
        <v>26867</v>
      </c>
      <c r="C1409" s="148" t="s">
        <v>19</v>
      </c>
      <c r="D1409" s="149">
        <v>343.51</v>
      </c>
      <c r="E1409" s="149">
        <v>71.290000000000006</v>
      </c>
      <c r="F1409" s="149">
        <v>414.8</v>
      </c>
      <c r="G1409" s="124">
        <v>9</v>
      </c>
    </row>
    <row r="1410" spans="1:7" x14ac:dyDescent="0.2">
      <c r="A1410" s="146" t="s">
        <v>26868</v>
      </c>
      <c r="B1410" s="147" t="s">
        <v>26869</v>
      </c>
      <c r="C1410" s="148" t="s">
        <v>19</v>
      </c>
      <c r="D1410" s="149">
        <v>877.78</v>
      </c>
      <c r="E1410" s="149">
        <v>71.290000000000006</v>
      </c>
      <c r="F1410" s="149">
        <v>949.07</v>
      </c>
      <c r="G1410" s="124">
        <v>9</v>
      </c>
    </row>
    <row r="1411" spans="1:7" x14ac:dyDescent="0.2">
      <c r="A1411" s="146" t="s">
        <v>26870</v>
      </c>
      <c r="B1411" s="147" t="s">
        <v>26871</v>
      </c>
      <c r="C1411" s="148" t="s">
        <v>19</v>
      </c>
      <c r="D1411" s="149">
        <v>255.46</v>
      </c>
      <c r="E1411" s="149">
        <v>71.290000000000006</v>
      </c>
      <c r="F1411" s="149">
        <v>326.75</v>
      </c>
      <c r="G1411" s="124">
        <v>9</v>
      </c>
    </row>
    <row r="1412" spans="1:7" x14ac:dyDescent="0.2">
      <c r="A1412" s="146" t="s">
        <v>26872</v>
      </c>
      <c r="B1412" s="147" t="s">
        <v>26873</v>
      </c>
      <c r="C1412" s="148" t="s">
        <v>19</v>
      </c>
      <c r="D1412" s="149">
        <v>809.49</v>
      </c>
      <c r="E1412" s="149">
        <v>71.290000000000006</v>
      </c>
      <c r="F1412" s="149">
        <v>880.78</v>
      </c>
      <c r="G1412" s="124">
        <v>9</v>
      </c>
    </row>
    <row r="1413" spans="1:7" ht="30" x14ac:dyDescent="0.2">
      <c r="A1413" s="146" t="s">
        <v>26874</v>
      </c>
      <c r="B1413" s="147" t="s">
        <v>26875</v>
      </c>
      <c r="C1413" s="148" t="s">
        <v>19</v>
      </c>
      <c r="D1413" s="149">
        <v>324.98</v>
      </c>
      <c r="E1413" s="149">
        <v>71.290000000000006</v>
      </c>
      <c r="F1413" s="149">
        <v>396.27</v>
      </c>
      <c r="G1413" s="124">
        <v>9</v>
      </c>
    </row>
    <row r="1414" spans="1:7" x14ac:dyDescent="0.2">
      <c r="A1414" s="146" t="s">
        <v>26876</v>
      </c>
      <c r="B1414" s="147" t="s">
        <v>26877</v>
      </c>
      <c r="C1414" s="148" t="s">
        <v>19</v>
      </c>
      <c r="D1414" s="149">
        <v>1215.82</v>
      </c>
      <c r="E1414" s="149">
        <v>71.290000000000006</v>
      </c>
      <c r="F1414" s="149">
        <v>1287.1099999999999</v>
      </c>
      <c r="G1414" s="124">
        <v>9</v>
      </c>
    </row>
    <row r="1415" spans="1:7" x14ac:dyDescent="0.2">
      <c r="A1415" s="146" t="s">
        <v>26878</v>
      </c>
      <c r="B1415" s="147" t="s">
        <v>26879</v>
      </c>
      <c r="C1415" s="148" t="s">
        <v>19</v>
      </c>
      <c r="D1415" s="149">
        <v>1058.8800000000001</v>
      </c>
      <c r="E1415" s="149">
        <v>71.290000000000006</v>
      </c>
      <c r="F1415" s="149">
        <v>1130.17</v>
      </c>
      <c r="G1415" s="124">
        <v>9</v>
      </c>
    </row>
    <row r="1416" spans="1:7" ht="30" x14ac:dyDescent="0.2">
      <c r="A1416" s="146" t="s">
        <v>26880</v>
      </c>
      <c r="B1416" s="147" t="s">
        <v>26881</v>
      </c>
      <c r="C1416" s="148" t="s">
        <v>19</v>
      </c>
      <c r="D1416" s="149">
        <v>480.24</v>
      </c>
      <c r="E1416" s="149"/>
      <c r="F1416" s="149">
        <v>480.24</v>
      </c>
      <c r="G1416" s="124">
        <v>9</v>
      </c>
    </row>
    <row r="1417" spans="1:7" x14ac:dyDescent="0.2">
      <c r="A1417" s="146" t="s">
        <v>26882</v>
      </c>
      <c r="B1417" s="147" t="s">
        <v>26883</v>
      </c>
      <c r="C1417" s="148" t="s">
        <v>19</v>
      </c>
      <c r="D1417" s="149">
        <v>1074.07</v>
      </c>
      <c r="E1417" s="149">
        <v>54.78</v>
      </c>
      <c r="F1417" s="149">
        <v>1128.8499999999999</v>
      </c>
      <c r="G1417" s="124">
        <v>9</v>
      </c>
    </row>
    <row r="1418" spans="1:7" x14ac:dyDescent="0.2">
      <c r="A1418" s="146" t="s">
        <v>26884</v>
      </c>
      <c r="B1418" s="147" t="s">
        <v>26885</v>
      </c>
      <c r="C1418" s="148" t="s">
        <v>19</v>
      </c>
      <c r="D1418" s="149">
        <v>1413.19</v>
      </c>
      <c r="E1418" s="149">
        <v>71.290000000000006</v>
      </c>
      <c r="F1418" s="149">
        <v>1484.48</v>
      </c>
      <c r="G1418" s="124">
        <v>9</v>
      </c>
    </row>
    <row r="1419" spans="1:7" x14ac:dyDescent="0.2">
      <c r="A1419" s="146" t="s">
        <v>26886</v>
      </c>
      <c r="B1419" s="147" t="s">
        <v>26887</v>
      </c>
      <c r="C1419" s="148" t="s">
        <v>19</v>
      </c>
      <c r="D1419" s="149">
        <v>1238.05</v>
      </c>
      <c r="E1419" s="149">
        <v>71.290000000000006</v>
      </c>
      <c r="F1419" s="149">
        <v>1309.3399999999999</v>
      </c>
      <c r="G1419" s="124">
        <v>9</v>
      </c>
    </row>
    <row r="1420" spans="1:7" x14ac:dyDescent="0.2">
      <c r="A1420" s="146" t="s">
        <v>26888</v>
      </c>
      <c r="B1420" s="147" t="s">
        <v>26889</v>
      </c>
      <c r="C1420" s="148" t="s">
        <v>19</v>
      </c>
      <c r="D1420" s="149">
        <v>680.53</v>
      </c>
      <c r="E1420" s="149">
        <v>71.290000000000006</v>
      </c>
      <c r="F1420" s="149">
        <v>751.82</v>
      </c>
      <c r="G1420" s="124">
        <v>9</v>
      </c>
    </row>
    <row r="1421" spans="1:7" x14ac:dyDescent="0.2">
      <c r="A1421" s="146" t="s">
        <v>26890</v>
      </c>
      <c r="B1421" s="147" t="s">
        <v>26891</v>
      </c>
      <c r="C1421" s="148" t="s">
        <v>19</v>
      </c>
      <c r="D1421" s="149">
        <v>606.44000000000005</v>
      </c>
      <c r="E1421" s="149">
        <v>54.78</v>
      </c>
      <c r="F1421" s="149">
        <v>661.22</v>
      </c>
      <c r="G1421" s="124">
        <v>9</v>
      </c>
    </row>
    <row r="1422" spans="1:7" x14ac:dyDescent="0.2">
      <c r="A1422" s="146" t="s">
        <v>26892</v>
      </c>
      <c r="B1422" s="147" t="s">
        <v>26893</v>
      </c>
      <c r="C1422" s="148" t="s">
        <v>19</v>
      </c>
      <c r="D1422" s="149">
        <v>953.63</v>
      </c>
      <c r="E1422" s="149">
        <v>54.78</v>
      </c>
      <c r="F1422" s="149">
        <v>1008.41</v>
      </c>
      <c r="G1422" s="124">
        <v>9</v>
      </c>
    </row>
    <row r="1423" spans="1:7" x14ac:dyDescent="0.2">
      <c r="A1423" s="146" t="s">
        <v>26894</v>
      </c>
      <c r="B1423" s="147" t="s">
        <v>26895</v>
      </c>
      <c r="C1423" s="148" t="s">
        <v>19</v>
      </c>
      <c r="D1423" s="149">
        <v>886.46</v>
      </c>
      <c r="E1423" s="149">
        <v>41.09</v>
      </c>
      <c r="F1423" s="149">
        <v>927.55</v>
      </c>
      <c r="G1423" s="124">
        <v>9</v>
      </c>
    </row>
    <row r="1424" spans="1:7" x14ac:dyDescent="0.2">
      <c r="A1424" s="146" t="s">
        <v>26896</v>
      </c>
      <c r="B1424" s="147" t="s">
        <v>26897</v>
      </c>
      <c r="C1424" s="148" t="s">
        <v>19</v>
      </c>
      <c r="D1424" s="149">
        <v>856.49</v>
      </c>
      <c r="E1424" s="149">
        <v>41.09</v>
      </c>
      <c r="F1424" s="149">
        <v>897.58</v>
      </c>
      <c r="G1424" s="124">
        <v>9</v>
      </c>
    </row>
    <row r="1425" spans="1:7" x14ac:dyDescent="0.2">
      <c r="A1425" s="146" t="s">
        <v>26898</v>
      </c>
      <c r="B1425" s="147" t="s">
        <v>26899</v>
      </c>
      <c r="C1425" s="148" t="s">
        <v>19</v>
      </c>
      <c r="D1425" s="149">
        <v>1229.07</v>
      </c>
      <c r="E1425" s="149">
        <v>41.09</v>
      </c>
      <c r="F1425" s="149">
        <v>1270.1600000000001</v>
      </c>
      <c r="G1425" s="124">
        <v>9</v>
      </c>
    </row>
    <row r="1426" spans="1:7" x14ac:dyDescent="0.2">
      <c r="A1426" s="146" t="s">
        <v>26900</v>
      </c>
      <c r="B1426" s="147" t="s">
        <v>26901</v>
      </c>
      <c r="C1426" s="148" t="s">
        <v>19</v>
      </c>
      <c r="D1426" s="149">
        <v>693.31</v>
      </c>
      <c r="E1426" s="149"/>
      <c r="F1426" s="149">
        <v>693.31</v>
      </c>
      <c r="G1426" s="124">
        <v>9</v>
      </c>
    </row>
    <row r="1427" spans="1:7" ht="30" x14ac:dyDescent="0.2">
      <c r="A1427" s="146" t="s">
        <v>26902</v>
      </c>
      <c r="B1427" s="147" t="s">
        <v>26903</v>
      </c>
      <c r="C1427" s="148" t="s">
        <v>19</v>
      </c>
      <c r="D1427" s="149">
        <v>1391.78</v>
      </c>
      <c r="E1427" s="149"/>
      <c r="F1427" s="149">
        <v>1391.78</v>
      </c>
      <c r="G1427" s="124">
        <v>9</v>
      </c>
    </row>
    <row r="1428" spans="1:7" ht="30" x14ac:dyDescent="0.2">
      <c r="A1428" s="146" t="s">
        <v>26904</v>
      </c>
      <c r="B1428" s="147" t="s">
        <v>26905</v>
      </c>
      <c r="C1428" s="148" t="s">
        <v>19</v>
      </c>
      <c r="D1428" s="149">
        <v>836.9</v>
      </c>
      <c r="E1428" s="149"/>
      <c r="F1428" s="149">
        <v>836.9</v>
      </c>
      <c r="G1428" s="124">
        <v>9</v>
      </c>
    </row>
    <row r="1429" spans="1:7" ht="30" x14ac:dyDescent="0.2">
      <c r="A1429" s="146" t="s">
        <v>26906</v>
      </c>
      <c r="B1429" s="147" t="s">
        <v>26907</v>
      </c>
      <c r="C1429" s="148" t="s">
        <v>19</v>
      </c>
      <c r="D1429" s="149">
        <v>874.33</v>
      </c>
      <c r="E1429" s="149"/>
      <c r="F1429" s="149">
        <v>874.33</v>
      </c>
      <c r="G1429" s="124">
        <v>9</v>
      </c>
    </row>
    <row r="1430" spans="1:7" ht="30" x14ac:dyDescent="0.2">
      <c r="A1430" s="146" t="s">
        <v>26908</v>
      </c>
      <c r="B1430" s="147" t="s">
        <v>26909</v>
      </c>
      <c r="C1430" s="148" t="s">
        <v>19</v>
      </c>
      <c r="D1430" s="149">
        <v>1020.38</v>
      </c>
      <c r="E1430" s="149">
        <v>71.290000000000006</v>
      </c>
      <c r="F1430" s="149">
        <v>1091.67</v>
      </c>
      <c r="G1430" s="124">
        <v>9</v>
      </c>
    </row>
    <row r="1431" spans="1:7" ht="30" x14ac:dyDescent="0.2">
      <c r="A1431" s="146" t="s">
        <v>26910</v>
      </c>
      <c r="B1431" s="147" t="s">
        <v>26911</v>
      </c>
      <c r="C1431" s="148" t="s">
        <v>19</v>
      </c>
      <c r="D1431" s="149">
        <v>1114.74</v>
      </c>
      <c r="E1431" s="149">
        <v>71.290000000000006</v>
      </c>
      <c r="F1431" s="149">
        <v>1186.03</v>
      </c>
      <c r="G1431" s="124">
        <v>9</v>
      </c>
    </row>
    <row r="1432" spans="1:7" ht="30" x14ac:dyDescent="0.2">
      <c r="A1432" s="146" t="s">
        <v>26912</v>
      </c>
      <c r="B1432" s="147" t="s">
        <v>26913</v>
      </c>
      <c r="C1432" s="148" t="s">
        <v>19</v>
      </c>
      <c r="D1432" s="149">
        <v>1119.32</v>
      </c>
      <c r="E1432" s="149">
        <v>71.290000000000006</v>
      </c>
      <c r="F1432" s="149">
        <v>1190.6099999999999</v>
      </c>
      <c r="G1432" s="124">
        <v>9</v>
      </c>
    </row>
    <row r="1433" spans="1:7" ht="30" x14ac:dyDescent="0.2">
      <c r="A1433" s="146" t="s">
        <v>26914</v>
      </c>
      <c r="B1433" s="147" t="s">
        <v>26915</v>
      </c>
      <c r="C1433" s="148" t="s">
        <v>19</v>
      </c>
      <c r="D1433" s="149">
        <v>1092.3800000000001</v>
      </c>
      <c r="E1433" s="149">
        <v>71.290000000000006</v>
      </c>
      <c r="F1433" s="149">
        <v>1163.67</v>
      </c>
      <c r="G1433" s="124">
        <v>9</v>
      </c>
    </row>
    <row r="1434" spans="1:7" x14ac:dyDescent="0.2">
      <c r="A1434" s="146" t="s">
        <v>26916</v>
      </c>
      <c r="B1434" s="147" t="s">
        <v>26917</v>
      </c>
      <c r="C1434" s="148"/>
      <c r="D1434" s="149"/>
      <c r="E1434" s="149"/>
      <c r="F1434" s="149"/>
      <c r="G1434" s="124">
        <v>5</v>
      </c>
    </row>
    <row r="1435" spans="1:7" ht="30" x14ac:dyDescent="0.2">
      <c r="A1435" s="146" t="s">
        <v>26918</v>
      </c>
      <c r="B1435" s="147" t="s">
        <v>26919</v>
      </c>
      <c r="C1435" s="148" t="s">
        <v>19</v>
      </c>
      <c r="D1435" s="149">
        <v>359.81</v>
      </c>
      <c r="E1435" s="149">
        <v>142.56</v>
      </c>
      <c r="F1435" s="149">
        <v>502.37</v>
      </c>
      <c r="G1435" s="124">
        <v>9</v>
      </c>
    </row>
    <row r="1436" spans="1:7" x14ac:dyDescent="0.2">
      <c r="A1436" s="146" t="s">
        <v>26920</v>
      </c>
      <c r="B1436" s="147" t="s">
        <v>26921</v>
      </c>
      <c r="C1436" s="148" t="s">
        <v>19</v>
      </c>
      <c r="D1436" s="149">
        <v>870.23</v>
      </c>
      <c r="E1436" s="149">
        <v>142.56</v>
      </c>
      <c r="F1436" s="149">
        <v>1012.79</v>
      </c>
      <c r="G1436" s="124">
        <v>9</v>
      </c>
    </row>
    <row r="1437" spans="1:7" x14ac:dyDescent="0.2">
      <c r="A1437" s="146" t="s">
        <v>26922</v>
      </c>
      <c r="B1437" s="147" t="s">
        <v>26923</v>
      </c>
      <c r="C1437" s="148" t="s">
        <v>19</v>
      </c>
      <c r="D1437" s="149">
        <v>994.59</v>
      </c>
      <c r="E1437" s="149">
        <v>142.56</v>
      </c>
      <c r="F1437" s="149">
        <v>1137.1500000000001</v>
      </c>
      <c r="G1437" s="124">
        <v>9</v>
      </c>
    </row>
    <row r="1438" spans="1:7" x14ac:dyDescent="0.2">
      <c r="A1438" s="146" t="s">
        <v>26924</v>
      </c>
      <c r="B1438" s="147" t="s">
        <v>26925</v>
      </c>
      <c r="C1438" s="148" t="s">
        <v>19</v>
      </c>
      <c r="D1438" s="149">
        <v>853.9</v>
      </c>
      <c r="E1438" s="149">
        <v>71.290000000000006</v>
      </c>
      <c r="F1438" s="149">
        <v>925.19</v>
      </c>
      <c r="G1438" s="124">
        <v>9</v>
      </c>
    </row>
    <row r="1439" spans="1:7" x14ac:dyDescent="0.2">
      <c r="A1439" s="146" t="s">
        <v>26926</v>
      </c>
      <c r="B1439" s="147" t="s">
        <v>26927</v>
      </c>
      <c r="C1439" s="148" t="s">
        <v>19</v>
      </c>
      <c r="D1439" s="149">
        <v>359.14</v>
      </c>
      <c r="E1439" s="149">
        <v>142.56</v>
      </c>
      <c r="F1439" s="149">
        <v>501.7</v>
      </c>
      <c r="G1439" s="124">
        <v>9</v>
      </c>
    </row>
    <row r="1440" spans="1:7" ht="30" x14ac:dyDescent="0.2">
      <c r="A1440" s="146" t="s">
        <v>26928</v>
      </c>
      <c r="B1440" s="147" t="s">
        <v>26929</v>
      </c>
      <c r="C1440" s="148" t="s">
        <v>19</v>
      </c>
      <c r="D1440" s="149">
        <v>765.99</v>
      </c>
      <c r="E1440" s="149">
        <v>142.56</v>
      </c>
      <c r="F1440" s="149">
        <v>908.55</v>
      </c>
      <c r="G1440" s="124">
        <v>9</v>
      </c>
    </row>
    <row r="1441" spans="1:7" ht="30" x14ac:dyDescent="0.2">
      <c r="A1441" s="146" t="s">
        <v>26930</v>
      </c>
      <c r="B1441" s="147" t="s">
        <v>26931</v>
      </c>
      <c r="C1441" s="148" t="s">
        <v>19</v>
      </c>
      <c r="D1441" s="149">
        <v>519.08000000000004</v>
      </c>
      <c r="E1441" s="149">
        <v>142.56</v>
      </c>
      <c r="F1441" s="149">
        <v>661.64</v>
      </c>
      <c r="G1441" s="124">
        <v>9</v>
      </c>
    </row>
    <row r="1442" spans="1:7" x14ac:dyDescent="0.2">
      <c r="A1442" s="146" t="s">
        <v>26932</v>
      </c>
      <c r="B1442" s="147" t="s">
        <v>26933</v>
      </c>
      <c r="C1442" s="148" t="s">
        <v>19</v>
      </c>
      <c r="D1442" s="149">
        <v>974</v>
      </c>
      <c r="E1442" s="149">
        <v>142.56</v>
      </c>
      <c r="F1442" s="149">
        <v>1116.56</v>
      </c>
      <c r="G1442" s="124">
        <v>9</v>
      </c>
    </row>
    <row r="1443" spans="1:7" x14ac:dyDescent="0.2">
      <c r="A1443" s="146" t="s">
        <v>26934</v>
      </c>
      <c r="B1443" s="147" t="s">
        <v>26935</v>
      </c>
      <c r="C1443" s="148" t="s">
        <v>19</v>
      </c>
      <c r="D1443" s="149">
        <v>562.29999999999995</v>
      </c>
      <c r="E1443" s="149">
        <v>142.56</v>
      </c>
      <c r="F1443" s="149">
        <v>704.86</v>
      </c>
      <c r="G1443" s="124">
        <v>9</v>
      </c>
    </row>
    <row r="1444" spans="1:7" ht="30" x14ac:dyDescent="0.2">
      <c r="A1444" s="146" t="s">
        <v>26936</v>
      </c>
      <c r="B1444" s="147" t="s">
        <v>26937</v>
      </c>
      <c r="C1444" s="148" t="s">
        <v>19</v>
      </c>
      <c r="D1444" s="149">
        <v>617.54999999999995</v>
      </c>
      <c r="E1444" s="149">
        <v>142.56</v>
      </c>
      <c r="F1444" s="149">
        <v>760.11</v>
      </c>
      <c r="G1444" s="124">
        <v>9</v>
      </c>
    </row>
    <row r="1445" spans="1:7" ht="30" x14ac:dyDescent="0.2">
      <c r="A1445" s="146" t="s">
        <v>26938</v>
      </c>
      <c r="B1445" s="147" t="s">
        <v>26939</v>
      </c>
      <c r="C1445" s="148" t="s">
        <v>19</v>
      </c>
      <c r="D1445" s="149">
        <v>975.61</v>
      </c>
      <c r="E1445" s="149">
        <v>71.290000000000006</v>
      </c>
      <c r="F1445" s="149">
        <v>1046.9000000000001</v>
      </c>
      <c r="G1445" s="124">
        <v>9</v>
      </c>
    </row>
    <row r="1446" spans="1:7" ht="30" x14ac:dyDescent="0.2">
      <c r="A1446" s="146" t="s">
        <v>26940</v>
      </c>
      <c r="B1446" s="147" t="s">
        <v>26941</v>
      </c>
      <c r="C1446" s="148" t="s">
        <v>19</v>
      </c>
      <c r="D1446" s="149">
        <v>926.57</v>
      </c>
      <c r="E1446" s="149">
        <v>71.290000000000006</v>
      </c>
      <c r="F1446" s="149">
        <v>997.86</v>
      </c>
      <c r="G1446" s="124">
        <v>9</v>
      </c>
    </row>
    <row r="1447" spans="1:7" ht="30" x14ac:dyDescent="0.2">
      <c r="A1447" s="146" t="s">
        <v>26942</v>
      </c>
      <c r="B1447" s="147" t="s">
        <v>26943</v>
      </c>
      <c r="C1447" s="148" t="s">
        <v>19</v>
      </c>
      <c r="D1447" s="149">
        <v>889.46</v>
      </c>
      <c r="E1447" s="149">
        <v>71.290000000000006</v>
      </c>
      <c r="F1447" s="149">
        <v>960.75</v>
      </c>
      <c r="G1447" s="124">
        <v>9</v>
      </c>
    </row>
    <row r="1448" spans="1:7" ht="30" x14ac:dyDescent="0.2">
      <c r="A1448" s="146" t="s">
        <v>26944</v>
      </c>
      <c r="B1448" s="147" t="s">
        <v>26945</v>
      </c>
      <c r="C1448" s="148" t="s">
        <v>19</v>
      </c>
      <c r="D1448" s="149">
        <v>1245.73</v>
      </c>
      <c r="E1448" s="149">
        <v>71.290000000000006</v>
      </c>
      <c r="F1448" s="149">
        <v>1317.02</v>
      </c>
      <c r="G1448" s="124">
        <v>9</v>
      </c>
    </row>
    <row r="1449" spans="1:7" ht="30" x14ac:dyDescent="0.2">
      <c r="A1449" s="146" t="s">
        <v>26946</v>
      </c>
      <c r="B1449" s="147" t="s">
        <v>26947</v>
      </c>
      <c r="C1449" s="148" t="s">
        <v>19</v>
      </c>
      <c r="D1449" s="149">
        <v>1331.45</v>
      </c>
      <c r="E1449" s="149">
        <v>142.56</v>
      </c>
      <c r="F1449" s="149">
        <v>1474.01</v>
      </c>
      <c r="G1449" s="124">
        <v>9</v>
      </c>
    </row>
    <row r="1450" spans="1:7" ht="30" x14ac:dyDescent="0.2">
      <c r="A1450" s="146" t="s">
        <v>26948</v>
      </c>
      <c r="B1450" s="147" t="s">
        <v>26949</v>
      </c>
      <c r="C1450" s="148" t="s">
        <v>19</v>
      </c>
      <c r="D1450" s="149">
        <v>1142.07</v>
      </c>
      <c r="E1450" s="149">
        <v>142.56</v>
      </c>
      <c r="F1450" s="149">
        <v>1284.6300000000001</v>
      </c>
      <c r="G1450" s="124">
        <v>9</v>
      </c>
    </row>
    <row r="1451" spans="1:7" x14ac:dyDescent="0.2">
      <c r="A1451" s="146" t="s">
        <v>26950</v>
      </c>
      <c r="B1451" s="147" t="s">
        <v>26951</v>
      </c>
      <c r="C1451" s="148"/>
      <c r="D1451" s="149"/>
      <c r="E1451" s="149"/>
      <c r="F1451" s="149"/>
      <c r="G1451" s="124">
        <v>5</v>
      </c>
    </row>
    <row r="1452" spans="1:7" ht="30" x14ac:dyDescent="0.2">
      <c r="A1452" s="146" t="s">
        <v>26952</v>
      </c>
      <c r="B1452" s="147" t="s">
        <v>26953</v>
      </c>
      <c r="C1452" s="148" t="s">
        <v>19</v>
      </c>
      <c r="D1452" s="149">
        <v>238.28</v>
      </c>
      <c r="E1452" s="149">
        <v>15.83</v>
      </c>
      <c r="F1452" s="149">
        <v>254.11</v>
      </c>
      <c r="G1452" s="124">
        <v>9</v>
      </c>
    </row>
    <row r="1453" spans="1:7" x14ac:dyDescent="0.2">
      <c r="A1453" s="146" t="s">
        <v>26954</v>
      </c>
      <c r="B1453" s="147" t="s">
        <v>26955</v>
      </c>
      <c r="C1453" s="148"/>
      <c r="D1453" s="149"/>
      <c r="E1453" s="149"/>
      <c r="F1453" s="149"/>
      <c r="G1453" s="124">
        <v>2</v>
      </c>
    </row>
    <row r="1454" spans="1:7" x14ac:dyDescent="0.2">
      <c r="A1454" s="146" t="s">
        <v>26956</v>
      </c>
      <c r="B1454" s="147" t="s">
        <v>26957</v>
      </c>
      <c r="C1454" s="148"/>
      <c r="D1454" s="149"/>
      <c r="E1454" s="149"/>
      <c r="F1454" s="149"/>
      <c r="G1454" s="124">
        <v>5</v>
      </c>
    </row>
    <row r="1455" spans="1:7" x14ac:dyDescent="0.2">
      <c r="A1455" s="146" t="s">
        <v>26958</v>
      </c>
      <c r="B1455" s="147" t="s">
        <v>26959</v>
      </c>
      <c r="C1455" s="148" t="s">
        <v>19</v>
      </c>
      <c r="D1455" s="149">
        <v>103.95</v>
      </c>
      <c r="E1455" s="149">
        <v>22.76</v>
      </c>
      <c r="F1455" s="149">
        <v>126.71</v>
      </c>
      <c r="G1455" s="124">
        <v>9</v>
      </c>
    </row>
    <row r="1456" spans="1:7" x14ac:dyDescent="0.2">
      <c r="A1456" s="146" t="s">
        <v>26960</v>
      </c>
      <c r="B1456" s="147" t="s">
        <v>26961</v>
      </c>
      <c r="C1456" s="148" t="s">
        <v>19</v>
      </c>
      <c r="D1456" s="149">
        <v>142.08000000000001</v>
      </c>
      <c r="E1456" s="149">
        <v>22.76</v>
      </c>
      <c r="F1456" s="149">
        <v>164.84</v>
      </c>
      <c r="G1456" s="124">
        <v>9</v>
      </c>
    </row>
    <row r="1457" spans="1:7" x14ac:dyDescent="0.2">
      <c r="A1457" s="146" t="s">
        <v>26962</v>
      </c>
      <c r="B1457" s="147" t="s">
        <v>26963</v>
      </c>
      <c r="C1457" s="148" t="s">
        <v>19</v>
      </c>
      <c r="D1457" s="149">
        <v>144.86000000000001</v>
      </c>
      <c r="E1457" s="149">
        <v>22.76</v>
      </c>
      <c r="F1457" s="149">
        <v>167.62</v>
      </c>
      <c r="G1457" s="124">
        <v>9</v>
      </c>
    </row>
    <row r="1458" spans="1:7" x14ac:dyDescent="0.2">
      <c r="A1458" s="146" t="s">
        <v>26964</v>
      </c>
      <c r="B1458" s="147" t="s">
        <v>26965</v>
      </c>
      <c r="C1458" s="148" t="s">
        <v>19</v>
      </c>
      <c r="D1458" s="149">
        <v>170.98</v>
      </c>
      <c r="E1458" s="149">
        <v>29.78</v>
      </c>
      <c r="F1458" s="149">
        <v>200.76</v>
      </c>
      <c r="G1458" s="124">
        <v>9</v>
      </c>
    </row>
    <row r="1459" spans="1:7" x14ac:dyDescent="0.2">
      <c r="A1459" s="146" t="s">
        <v>26966</v>
      </c>
      <c r="B1459" s="147" t="s">
        <v>26967</v>
      </c>
      <c r="C1459" s="148" t="s">
        <v>19</v>
      </c>
      <c r="D1459" s="149">
        <v>399.16</v>
      </c>
      <c r="E1459" s="149">
        <v>29.78</v>
      </c>
      <c r="F1459" s="149">
        <v>428.94</v>
      </c>
      <c r="G1459" s="124">
        <v>9</v>
      </c>
    </row>
    <row r="1460" spans="1:7" x14ac:dyDescent="0.2">
      <c r="A1460" s="146" t="s">
        <v>26968</v>
      </c>
      <c r="B1460" s="147" t="s">
        <v>26969</v>
      </c>
      <c r="C1460" s="148" t="s">
        <v>19</v>
      </c>
      <c r="D1460" s="149">
        <v>397.93</v>
      </c>
      <c r="E1460" s="149">
        <v>34.15</v>
      </c>
      <c r="F1460" s="149">
        <v>432.08</v>
      </c>
      <c r="G1460" s="124">
        <v>9</v>
      </c>
    </row>
    <row r="1461" spans="1:7" x14ac:dyDescent="0.2">
      <c r="A1461" s="146" t="s">
        <v>26970</v>
      </c>
      <c r="B1461" s="147" t="s">
        <v>26971</v>
      </c>
      <c r="C1461" s="148" t="s">
        <v>19</v>
      </c>
      <c r="D1461" s="149">
        <v>470.53</v>
      </c>
      <c r="E1461" s="149">
        <v>35.93</v>
      </c>
      <c r="F1461" s="149">
        <v>506.46</v>
      </c>
      <c r="G1461" s="124">
        <v>9</v>
      </c>
    </row>
    <row r="1462" spans="1:7" x14ac:dyDescent="0.2">
      <c r="A1462" s="146" t="s">
        <v>26972</v>
      </c>
      <c r="B1462" s="147" t="s">
        <v>26973</v>
      </c>
      <c r="C1462" s="148" t="s">
        <v>19</v>
      </c>
      <c r="D1462" s="149">
        <v>416.18</v>
      </c>
      <c r="E1462" s="149">
        <v>29.78</v>
      </c>
      <c r="F1462" s="149">
        <v>445.96</v>
      </c>
      <c r="G1462" s="124">
        <v>9</v>
      </c>
    </row>
    <row r="1463" spans="1:7" x14ac:dyDescent="0.2">
      <c r="A1463" s="146" t="s">
        <v>26974</v>
      </c>
      <c r="B1463" s="147" t="s">
        <v>26975</v>
      </c>
      <c r="C1463" s="148" t="s">
        <v>19</v>
      </c>
      <c r="D1463" s="149">
        <v>251.79</v>
      </c>
      <c r="E1463" s="149">
        <v>29.78</v>
      </c>
      <c r="F1463" s="149">
        <v>281.57</v>
      </c>
      <c r="G1463" s="124">
        <v>9</v>
      </c>
    </row>
    <row r="1464" spans="1:7" x14ac:dyDescent="0.2">
      <c r="A1464" s="146" t="s">
        <v>26976</v>
      </c>
      <c r="B1464" s="147" t="s">
        <v>26977</v>
      </c>
      <c r="C1464" s="148" t="s">
        <v>19</v>
      </c>
      <c r="D1464" s="149">
        <v>284.73</v>
      </c>
      <c r="E1464" s="149">
        <v>34.15</v>
      </c>
      <c r="F1464" s="149">
        <v>318.88</v>
      </c>
      <c r="G1464" s="124">
        <v>9</v>
      </c>
    </row>
    <row r="1465" spans="1:7" x14ac:dyDescent="0.2">
      <c r="A1465" s="146" t="s">
        <v>26978</v>
      </c>
      <c r="B1465" s="147" t="s">
        <v>26979</v>
      </c>
      <c r="C1465" s="148" t="s">
        <v>19</v>
      </c>
      <c r="D1465" s="149">
        <v>358.64</v>
      </c>
      <c r="E1465" s="149">
        <v>35.92</v>
      </c>
      <c r="F1465" s="149">
        <v>394.56</v>
      </c>
      <c r="G1465" s="124">
        <v>9</v>
      </c>
    </row>
    <row r="1466" spans="1:7" x14ac:dyDescent="0.2">
      <c r="A1466" s="146" t="s">
        <v>26980</v>
      </c>
      <c r="B1466" s="147" t="s">
        <v>26981</v>
      </c>
      <c r="C1466" s="148" t="s">
        <v>19</v>
      </c>
      <c r="D1466" s="149">
        <v>188.25</v>
      </c>
      <c r="E1466" s="149">
        <v>22.76</v>
      </c>
      <c r="F1466" s="149">
        <v>211.01</v>
      </c>
      <c r="G1466" s="124">
        <v>9</v>
      </c>
    </row>
    <row r="1467" spans="1:7" ht="30" x14ac:dyDescent="0.2">
      <c r="A1467" s="146" t="s">
        <v>26982</v>
      </c>
      <c r="B1467" s="147" t="s">
        <v>26983</v>
      </c>
      <c r="C1467" s="148" t="s">
        <v>19</v>
      </c>
      <c r="D1467" s="149">
        <v>3966.12</v>
      </c>
      <c r="E1467" s="149"/>
      <c r="F1467" s="149">
        <v>3966.12</v>
      </c>
      <c r="G1467" s="124">
        <v>9</v>
      </c>
    </row>
    <row r="1468" spans="1:7" ht="30" x14ac:dyDescent="0.2">
      <c r="A1468" s="146" t="s">
        <v>26984</v>
      </c>
      <c r="B1468" s="147" t="s">
        <v>26985</v>
      </c>
      <c r="C1468" s="148" t="s">
        <v>19</v>
      </c>
      <c r="D1468" s="149">
        <v>5964.81</v>
      </c>
      <c r="E1468" s="149">
        <v>89.64</v>
      </c>
      <c r="F1468" s="149">
        <v>6054.45</v>
      </c>
      <c r="G1468" s="124">
        <v>9</v>
      </c>
    </row>
    <row r="1469" spans="1:7" x14ac:dyDescent="0.2">
      <c r="A1469" s="146" t="s">
        <v>26986</v>
      </c>
      <c r="B1469" s="147" t="s">
        <v>26987</v>
      </c>
      <c r="C1469" s="148" t="s">
        <v>19</v>
      </c>
      <c r="D1469" s="149">
        <v>200.44</v>
      </c>
      <c r="E1469" s="149">
        <v>29.78</v>
      </c>
      <c r="F1469" s="149">
        <v>230.22</v>
      </c>
      <c r="G1469" s="124">
        <v>9</v>
      </c>
    </row>
    <row r="1470" spans="1:7" x14ac:dyDescent="0.2">
      <c r="A1470" s="146" t="s">
        <v>26988</v>
      </c>
      <c r="B1470" s="147" t="s">
        <v>26989</v>
      </c>
      <c r="C1470" s="148"/>
      <c r="D1470" s="149"/>
      <c r="E1470" s="149"/>
      <c r="F1470" s="149"/>
      <c r="G1470" s="124">
        <v>5</v>
      </c>
    </row>
    <row r="1471" spans="1:7" x14ac:dyDescent="0.2">
      <c r="A1471" s="146" t="s">
        <v>26990</v>
      </c>
      <c r="B1471" s="147" t="s">
        <v>26991</v>
      </c>
      <c r="C1471" s="148" t="s">
        <v>19</v>
      </c>
      <c r="D1471" s="149">
        <v>217.29</v>
      </c>
      <c r="E1471" s="149">
        <v>29.78</v>
      </c>
      <c r="F1471" s="149">
        <v>247.07</v>
      </c>
      <c r="G1471" s="124">
        <v>9</v>
      </c>
    </row>
    <row r="1472" spans="1:7" x14ac:dyDescent="0.2">
      <c r="A1472" s="146" t="s">
        <v>26992</v>
      </c>
      <c r="B1472" s="147" t="s">
        <v>26993</v>
      </c>
      <c r="C1472" s="148" t="s">
        <v>19</v>
      </c>
      <c r="D1472" s="149">
        <v>228.54</v>
      </c>
      <c r="E1472" s="149">
        <v>34.15</v>
      </c>
      <c r="F1472" s="149">
        <v>262.69</v>
      </c>
      <c r="G1472" s="124">
        <v>9</v>
      </c>
    </row>
    <row r="1473" spans="1:7" x14ac:dyDescent="0.2">
      <c r="A1473" s="146" t="s">
        <v>26994</v>
      </c>
      <c r="B1473" s="147" t="s">
        <v>26995</v>
      </c>
      <c r="C1473" s="148" t="s">
        <v>19</v>
      </c>
      <c r="D1473" s="149">
        <v>261.60000000000002</v>
      </c>
      <c r="E1473" s="149">
        <v>35.92</v>
      </c>
      <c r="F1473" s="149">
        <v>297.52</v>
      </c>
      <c r="G1473" s="124">
        <v>9</v>
      </c>
    </row>
    <row r="1474" spans="1:7" x14ac:dyDescent="0.2">
      <c r="A1474" s="146" t="s">
        <v>26996</v>
      </c>
      <c r="B1474" s="147" t="s">
        <v>26997</v>
      </c>
      <c r="C1474" s="148" t="s">
        <v>19</v>
      </c>
      <c r="D1474" s="149">
        <v>260.83</v>
      </c>
      <c r="E1474" s="149">
        <v>29.76</v>
      </c>
      <c r="F1474" s="149">
        <v>290.58999999999997</v>
      </c>
      <c r="G1474" s="124">
        <v>9</v>
      </c>
    </row>
    <row r="1475" spans="1:7" x14ac:dyDescent="0.2">
      <c r="A1475" s="146" t="s">
        <v>26998</v>
      </c>
      <c r="B1475" s="147" t="s">
        <v>26999</v>
      </c>
      <c r="C1475" s="148" t="s">
        <v>19</v>
      </c>
      <c r="D1475" s="149">
        <v>304.49</v>
      </c>
      <c r="E1475" s="149">
        <v>34.15</v>
      </c>
      <c r="F1475" s="149">
        <v>338.64</v>
      </c>
      <c r="G1475" s="124">
        <v>9</v>
      </c>
    </row>
    <row r="1476" spans="1:7" x14ac:dyDescent="0.2">
      <c r="A1476" s="146" t="s">
        <v>27000</v>
      </c>
      <c r="B1476" s="147" t="s">
        <v>27001</v>
      </c>
      <c r="C1476" s="148" t="s">
        <v>19</v>
      </c>
      <c r="D1476" s="149">
        <v>430.88</v>
      </c>
      <c r="E1476" s="149">
        <v>35.92</v>
      </c>
      <c r="F1476" s="149">
        <v>466.8</v>
      </c>
      <c r="G1476" s="124">
        <v>9</v>
      </c>
    </row>
    <row r="1477" spans="1:7" x14ac:dyDescent="0.2">
      <c r="A1477" s="146" t="s">
        <v>27002</v>
      </c>
      <c r="B1477" s="147" t="s">
        <v>27003</v>
      </c>
      <c r="C1477" s="148" t="s">
        <v>19</v>
      </c>
      <c r="D1477" s="149">
        <v>534.33000000000004</v>
      </c>
      <c r="E1477" s="149">
        <v>34.15</v>
      </c>
      <c r="F1477" s="149">
        <v>568.48</v>
      </c>
      <c r="G1477" s="124">
        <v>9</v>
      </c>
    </row>
    <row r="1478" spans="1:7" x14ac:dyDescent="0.2">
      <c r="A1478" s="146" t="s">
        <v>27004</v>
      </c>
      <c r="B1478" s="147" t="s">
        <v>27005</v>
      </c>
      <c r="C1478" s="148" t="s">
        <v>19</v>
      </c>
      <c r="D1478" s="149">
        <v>483.15</v>
      </c>
      <c r="E1478" s="149">
        <v>35.92</v>
      </c>
      <c r="F1478" s="149">
        <v>519.07000000000005</v>
      </c>
      <c r="G1478" s="124">
        <v>9</v>
      </c>
    </row>
    <row r="1479" spans="1:7" x14ac:dyDescent="0.2">
      <c r="A1479" s="146" t="s">
        <v>27006</v>
      </c>
      <c r="B1479" s="147" t="s">
        <v>27007</v>
      </c>
      <c r="C1479" s="148"/>
      <c r="D1479" s="149"/>
      <c r="E1479" s="149"/>
      <c r="F1479" s="149"/>
      <c r="G1479" s="124">
        <v>5</v>
      </c>
    </row>
    <row r="1480" spans="1:7" x14ac:dyDescent="0.2">
      <c r="A1480" s="146" t="s">
        <v>27008</v>
      </c>
      <c r="B1480" s="147" t="s">
        <v>27009</v>
      </c>
      <c r="C1480" s="148" t="s">
        <v>19</v>
      </c>
      <c r="D1480" s="149">
        <v>381.97</v>
      </c>
      <c r="E1480" s="149">
        <v>34.15</v>
      </c>
      <c r="F1480" s="149">
        <v>416.12</v>
      </c>
      <c r="G1480" s="124">
        <v>9</v>
      </c>
    </row>
    <row r="1481" spans="1:7" x14ac:dyDescent="0.2">
      <c r="A1481" s="146" t="s">
        <v>27010</v>
      </c>
      <c r="B1481" s="147" t="s">
        <v>27011</v>
      </c>
      <c r="C1481" s="148" t="s">
        <v>19</v>
      </c>
      <c r="D1481" s="149">
        <v>1007.35</v>
      </c>
      <c r="E1481" s="149">
        <v>45.53</v>
      </c>
      <c r="F1481" s="149">
        <v>1052.8800000000001</v>
      </c>
      <c r="G1481" s="124">
        <v>9</v>
      </c>
    </row>
    <row r="1482" spans="1:7" x14ac:dyDescent="0.2">
      <c r="A1482" s="146" t="s">
        <v>27012</v>
      </c>
      <c r="B1482" s="147" t="s">
        <v>27013</v>
      </c>
      <c r="C1482" s="148"/>
      <c r="D1482" s="149"/>
      <c r="E1482" s="149"/>
      <c r="F1482" s="149"/>
      <c r="G1482" s="124">
        <v>5</v>
      </c>
    </row>
    <row r="1483" spans="1:7" x14ac:dyDescent="0.2">
      <c r="A1483" s="146" t="s">
        <v>27014</v>
      </c>
      <c r="B1483" s="147" t="s">
        <v>27015</v>
      </c>
      <c r="C1483" s="148" t="s">
        <v>19</v>
      </c>
      <c r="D1483" s="149">
        <v>586.66</v>
      </c>
      <c r="E1483" s="149"/>
      <c r="F1483" s="149">
        <v>586.66</v>
      </c>
      <c r="G1483" s="124">
        <v>9</v>
      </c>
    </row>
    <row r="1484" spans="1:7" x14ac:dyDescent="0.2">
      <c r="A1484" s="146" t="s">
        <v>27016</v>
      </c>
      <c r="B1484" s="147" t="s">
        <v>27017</v>
      </c>
      <c r="C1484" s="148" t="s">
        <v>19</v>
      </c>
      <c r="D1484" s="149">
        <v>726.47</v>
      </c>
      <c r="E1484" s="149">
        <v>23.77</v>
      </c>
      <c r="F1484" s="149">
        <v>750.24</v>
      </c>
      <c r="G1484" s="124">
        <v>9</v>
      </c>
    </row>
    <row r="1485" spans="1:7" x14ac:dyDescent="0.2">
      <c r="A1485" s="146" t="s">
        <v>27018</v>
      </c>
      <c r="B1485" s="147" t="s">
        <v>27019</v>
      </c>
      <c r="C1485" s="148"/>
      <c r="D1485" s="149"/>
      <c r="E1485" s="149"/>
      <c r="F1485" s="149"/>
      <c r="G1485" s="124">
        <v>5</v>
      </c>
    </row>
    <row r="1486" spans="1:7" x14ac:dyDescent="0.2">
      <c r="A1486" s="146" t="s">
        <v>27020</v>
      </c>
      <c r="B1486" s="147" t="s">
        <v>27021</v>
      </c>
      <c r="C1486" s="148" t="s">
        <v>9</v>
      </c>
      <c r="D1486" s="149">
        <v>1.65</v>
      </c>
      <c r="E1486" s="149">
        <v>4.6900000000000004</v>
      </c>
      <c r="F1486" s="149">
        <v>6.34</v>
      </c>
      <c r="G1486" s="124">
        <v>9</v>
      </c>
    </row>
    <row r="1487" spans="1:7" ht="30" x14ac:dyDescent="0.2">
      <c r="A1487" s="146" t="s">
        <v>27022</v>
      </c>
      <c r="B1487" s="147" t="s">
        <v>27023</v>
      </c>
      <c r="C1487" s="148" t="s">
        <v>19</v>
      </c>
      <c r="D1487" s="149">
        <v>8.26</v>
      </c>
      <c r="E1487" s="149">
        <v>62.48</v>
      </c>
      <c r="F1487" s="149">
        <v>70.739999999999995</v>
      </c>
      <c r="G1487" s="124">
        <v>9</v>
      </c>
    </row>
    <row r="1488" spans="1:7" x14ac:dyDescent="0.2">
      <c r="A1488" s="146" t="s">
        <v>27024</v>
      </c>
      <c r="B1488" s="147" t="s">
        <v>27025</v>
      </c>
      <c r="C1488" s="148"/>
      <c r="D1488" s="149"/>
      <c r="E1488" s="149"/>
      <c r="F1488" s="149"/>
      <c r="G1488" s="124">
        <v>2</v>
      </c>
    </row>
    <row r="1489" spans="1:7" x14ac:dyDescent="0.2">
      <c r="A1489" s="146" t="s">
        <v>27026</v>
      </c>
      <c r="B1489" s="147" t="s">
        <v>27027</v>
      </c>
      <c r="C1489" s="148"/>
      <c r="D1489" s="149"/>
      <c r="E1489" s="149"/>
      <c r="F1489" s="149"/>
      <c r="G1489" s="124">
        <v>5</v>
      </c>
    </row>
    <row r="1490" spans="1:7" x14ac:dyDescent="0.2">
      <c r="A1490" s="146" t="s">
        <v>27028</v>
      </c>
      <c r="B1490" s="147" t="s">
        <v>27029</v>
      </c>
      <c r="C1490" s="148" t="s">
        <v>19</v>
      </c>
      <c r="D1490" s="149">
        <v>468.63</v>
      </c>
      <c r="E1490" s="149">
        <v>109.26</v>
      </c>
      <c r="F1490" s="149">
        <v>577.89</v>
      </c>
      <c r="G1490" s="124">
        <v>9</v>
      </c>
    </row>
    <row r="1491" spans="1:7" x14ac:dyDescent="0.2">
      <c r="A1491" s="146" t="s">
        <v>27030</v>
      </c>
      <c r="B1491" s="147" t="s">
        <v>27031</v>
      </c>
      <c r="C1491" s="148" t="s">
        <v>19</v>
      </c>
      <c r="D1491" s="149">
        <v>409.3</v>
      </c>
      <c r="E1491" s="149">
        <v>109.26</v>
      </c>
      <c r="F1491" s="149">
        <v>518.55999999999995</v>
      </c>
      <c r="G1491" s="124">
        <v>9</v>
      </c>
    </row>
    <row r="1492" spans="1:7" ht="30" x14ac:dyDescent="0.2">
      <c r="A1492" s="146" t="s">
        <v>27032</v>
      </c>
      <c r="B1492" s="147" t="s">
        <v>27033</v>
      </c>
      <c r="C1492" s="148" t="s">
        <v>19</v>
      </c>
      <c r="D1492" s="149">
        <v>646.36</v>
      </c>
      <c r="E1492" s="149">
        <v>109.26</v>
      </c>
      <c r="F1492" s="149">
        <v>755.62</v>
      </c>
      <c r="G1492" s="124">
        <v>9</v>
      </c>
    </row>
    <row r="1493" spans="1:7" x14ac:dyDescent="0.2">
      <c r="A1493" s="146" t="s">
        <v>27034</v>
      </c>
      <c r="B1493" s="147" t="s">
        <v>27035</v>
      </c>
      <c r="C1493" s="148" t="s">
        <v>19</v>
      </c>
      <c r="D1493" s="149">
        <v>69.739999999999995</v>
      </c>
      <c r="E1493" s="149">
        <v>109.26</v>
      </c>
      <c r="F1493" s="149">
        <v>179</v>
      </c>
      <c r="G1493" s="124">
        <v>9</v>
      </c>
    </row>
    <row r="1494" spans="1:7" x14ac:dyDescent="0.2">
      <c r="A1494" s="146" t="s">
        <v>27036</v>
      </c>
      <c r="B1494" s="147" t="s">
        <v>27037</v>
      </c>
      <c r="C1494" s="148"/>
      <c r="D1494" s="149"/>
      <c r="E1494" s="149"/>
      <c r="F1494" s="149"/>
      <c r="G1494" s="124">
        <v>5</v>
      </c>
    </row>
    <row r="1495" spans="1:7" x14ac:dyDescent="0.2">
      <c r="A1495" s="146" t="s">
        <v>27038</v>
      </c>
      <c r="B1495" s="147" t="s">
        <v>27039</v>
      </c>
      <c r="C1495" s="148" t="s">
        <v>19</v>
      </c>
      <c r="D1495" s="149">
        <v>117.48</v>
      </c>
      <c r="E1495" s="149">
        <v>62.48</v>
      </c>
      <c r="F1495" s="149">
        <v>179.96</v>
      </c>
      <c r="G1495" s="124">
        <v>9</v>
      </c>
    </row>
    <row r="1496" spans="1:7" x14ac:dyDescent="0.2">
      <c r="A1496" s="146" t="s">
        <v>27040</v>
      </c>
      <c r="B1496" s="147" t="s">
        <v>27041</v>
      </c>
      <c r="C1496" s="148"/>
      <c r="D1496" s="149"/>
      <c r="E1496" s="149"/>
      <c r="F1496" s="149"/>
      <c r="G1496" s="124">
        <v>5</v>
      </c>
    </row>
    <row r="1497" spans="1:7" x14ac:dyDescent="0.2">
      <c r="A1497" s="146" t="s">
        <v>27042</v>
      </c>
      <c r="B1497" s="147" t="s">
        <v>27043</v>
      </c>
      <c r="C1497" s="148" t="s">
        <v>19</v>
      </c>
      <c r="D1497" s="149">
        <v>2552.91</v>
      </c>
      <c r="E1497" s="149">
        <v>107.89</v>
      </c>
      <c r="F1497" s="149">
        <v>2660.8</v>
      </c>
      <c r="G1497" s="124">
        <v>9</v>
      </c>
    </row>
    <row r="1498" spans="1:7" ht="30" x14ac:dyDescent="0.2">
      <c r="A1498" s="146" t="s">
        <v>27044</v>
      </c>
      <c r="B1498" s="147" t="s">
        <v>27045</v>
      </c>
      <c r="C1498" s="148" t="s">
        <v>9</v>
      </c>
      <c r="D1498" s="149">
        <v>239.72</v>
      </c>
      <c r="E1498" s="149">
        <v>87.68</v>
      </c>
      <c r="F1498" s="149">
        <v>327.39999999999998</v>
      </c>
      <c r="G1498" s="124">
        <v>9</v>
      </c>
    </row>
    <row r="1499" spans="1:7" ht="30" x14ac:dyDescent="0.2">
      <c r="A1499" s="146" t="s">
        <v>27046</v>
      </c>
      <c r="B1499" s="147" t="s">
        <v>27047</v>
      </c>
      <c r="C1499" s="148" t="s">
        <v>9</v>
      </c>
      <c r="D1499" s="149">
        <v>106.16</v>
      </c>
      <c r="E1499" s="149">
        <v>28.51</v>
      </c>
      <c r="F1499" s="149">
        <v>134.66999999999999</v>
      </c>
      <c r="G1499" s="124">
        <v>9</v>
      </c>
    </row>
    <row r="1500" spans="1:7" ht="30" x14ac:dyDescent="0.2">
      <c r="A1500" s="146" t="s">
        <v>27048</v>
      </c>
      <c r="B1500" s="147" t="s">
        <v>27049</v>
      </c>
      <c r="C1500" s="148" t="s">
        <v>9</v>
      </c>
      <c r="D1500" s="149">
        <v>59.28</v>
      </c>
      <c r="E1500" s="149">
        <v>13.05</v>
      </c>
      <c r="F1500" s="149">
        <v>72.33</v>
      </c>
      <c r="G1500" s="124">
        <v>9</v>
      </c>
    </row>
    <row r="1501" spans="1:7" x14ac:dyDescent="0.2">
      <c r="A1501" s="146" t="s">
        <v>27050</v>
      </c>
      <c r="B1501" s="147" t="s">
        <v>27051</v>
      </c>
      <c r="C1501" s="148" t="s">
        <v>9</v>
      </c>
      <c r="D1501" s="149">
        <v>62.37</v>
      </c>
      <c r="E1501" s="149">
        <v>7.12</v>
      </c>
      <c r="F1501" s="149">
        <v>69.489999999999995</v>
      </c>
      <c r="G1501" s="124">
        <v>9</v>
      </c>
    </row>
    <row r="1502" spans="1:7" ht="30" x14ac:dyDescent="0.2">
      <c r="A1502" s="146" t="s">
        <v>27052</v>
      </c>
      <c r="B1502" s="147" t="s">
        <v>27053</v>
      </c>
      <c r="C1502" s="148" t="s">
        <v>9</v>
      </c>
      <c r="D1502" s="149">
        <v>92.39</v>
      </c>
      <c r="E1502" s="149">
        <v>77.709999999999994</v>
      </c>
      <c r="F1502" s="149">
        <v>170.1</v>
      </c>
      <c r="G1502" s="124">
        <v>9</v>
      </c>
    </row>
    <row r="1503" spans="1:7" ht="30" x14ac:dyDescent="0.2">
      <c r="A1503" s="146" t="s">
        <v>27054</v>
      </c>
      <c r="B1503" s="147" t="s">
        <v>27055</v>
      </c>
      <c r="C1503" s="148" t="s">
        <v>9</v>
      </c>
      <c r="D1503" s="149">
        <v>114.44</v>
      </c>
      <c r="E1503" s="149">
        <v>39.69</v>
      </c>
      <c r="F1503" s="149">
        <v>154.13</v>
      </c>
      <c r="G1503" s="124">
        <v>9</v>
      </c>
    </row>
    <row r="1504" spans="1:7" x14ac:dyDescent="0.2">
      <c r="A1504" s="146" t="s">
        <v>27056</v>
      </c>
      <c r="B1504" s="147" t="s">
        <v>27057</v>
      </c>
      <c r="C1504" s="148"/>
      <c r="D1504" s="149"/>
      <c r="E1504" s="149"/>
      <c r="F1504" s="149"/>
      <c r="G1504" s="124">
        <v>2</v>
      </c>
    </row>
    <row r="1505" spans="1:7" x14ac:dyDescent="0.2">
      <c r="A1505" s="146" t="s">
        <v>27058</v>
      </c>
      <c r="B1505" s="147" t="s">
        <v>27059</v>
      </c>
      <c r="C1505" s="148"/>
      <c r="D1505" s="149"/>
      <c r="E1505" s="149"/>
      <c r="F1505" s="149"/>
      <c r="G1505" s="124">
        <v>5</v>
      </c>
    </row>
    <row r="1506" spans="1:7" ht="30" x14ac:dyDescent="0.2">
      <c r="A1506" s="146" t="s">
        <v>27060</v>
      </c>
      <c r="B1506" s="147" t="s">
        <v>27061</v>
      </c>
      <c r="C1506" s="148" t="s">
        <v>21557</v>
      </c>
      <c r="D1506" s="149">
        <v>440.72</v>
      </c>
      <c r="E1506" s="149">
        <v>71.290000000000006</v>
      </c>
      <c r="F1506" s="149">
        <v>512.01</v>
      </c>
      <c r="G1506" s="124">
        <v>9</v>
      </c>
    </row>
    <row r="1507" spans="1:7" ht="30" x14ac:dyDescent="0.2">
      <c r="A1507" s="146" t="s">
        <v>27062</v>
      </c>
      <c r="B1507" s="147" t="s">
        <v>27063</v>
      </c>
      <c r="C1507" s="148" t="s">
        <v>21557</v>
      </c>
      <c r="D1507" s="149">
        <v>800.21</v>
      </c>
      <c r="E1507" s="149">
        <v>95.04</v>
      </c>
      <c r="F1507" s="149">
        <v>895.25</v>
      </c>
      <c r="G1507" s="124">
        <v>9</v>
      </c>
    </row>
    <row r="1508" spans="1:7" ht="30" x14ac:dyDescent="0.2">
      <c r="A1508" s="146" t="s">
        <v>27064</v>
      </c>
      <c r="B1508" s="147" t="s">
        <v>27065</v>
      </c>
      <c r="C1508" s="148" t="s">
        <v>21557</v>
      </c>
      <c r="D1508" s="149">
        <v>330.26</v>
      </c>
      <c r="E1508" s="149">
        <v>71.290000000000006</v>
      </c>
      <c r="F1508" s="149">
        <v>401.55</v>
      </c>
      <c r="G1508" s="124">
        <v>9</v>
      </c>
    </row>
    <row r="1509" spans="1:7" ht="30" x14ac:dyDescent="0.2">
      <c r="A1509" s="146" t="s">
        <v>27066</v>
      </c>
      <c r="B1509" s="147" t="s">
        <v>27067</v>
      </c>
      <c r="C1509" s="148" t="s">
        <v>21557</v>
      </c>
      <c r="D1509" s="149">
        <v>649.49</v>
      </c>
      <c r="E1509" s="149">
        <v>95.04</v>
      </c>
      <c r="F1509" s="149">
        <v>744.53</v>
      </c>
      <c r="G1509" s="124">
        <v>9</v>
      </c>
    </row>
    <row r="1510" spans="1:7" ht="30" x14ac:dyDescent="0.2">
      <c r="A1510" s="146" t="s">
        <v>27068</v>
      </c>
      <c r="B1510" s="147" t="s">
        <v>27069</v>
      </c>
      <c r="C1510" s="148" t="s">
        <v>21557</v>
      </c>
      <c r="D1510" s="149">
        <v>262.88</v>
      </c>
      <c r="E1510" s="149">
        <v>71.290000000000006</v>
      </c>
      <c r="F1510" s="149">
        <v>334.17</v>
      </c>
      <c r="G1510" s="124">
        <v>9</v>
      </c>
    </row>
    <row r="1511" spans="1:7" x14ac:dyDescent="0.2">
      <c r="A1511" s="146" t="s">
        <v>27070</v>
      </c>
      <c r="B1511" s="147" t="s">
        <v>27071</v>
      </c>
      <c r="C1511" s="148" t="s">
        <v>21557</v>
      </c>
      <c r="D1511" s="149">
        <v>271.7</v>
      </c>
      <c r="E1511" s="149"/>
      <c r="F1511" s="149">
        <v>271.7</v>
      </c>
      <c r="G1511" s="124">
        <v>9</v>
      </c>
    </row>
    <row r="1512" spans="1:7" x14ac:dyDescent="0.2">
      <c r="A1512" s="146" t="s">
        <v>27072</v>
      </c>
      <c r="B1512" s="147" t="s">
        <v>27073</v>
      </c>
      <c r="C1512" s="148" t="s">
        <v>21557</v>
      </c>
      <c r="D1512" s="149">
        <v>366.99</v>
      </c>
      <c r="E1512" s="149"/>
      <c r="F1512" s="149">
        <v>366.99</v>
      </c>
      <c r="G1512" s="124">
        <v>9</v>
      </c>
    </row>
    <row r="1513" spans="1:7" ht="30" x14ac:dyDescent="0.2">
      <c r="A1513" s="146" t="s">
        <v>27074</v>
      </c>
      <c r="B1513" s="147" t="s">
        <v>27075</v>
      </c>
      <c r="C1513" s="148" t="s">
        <v>96</v>
      </c>
      <c r="D1513" s="149">
        <v>277.35000000000002</v>
      </c>
      <c r="E1513" s="149">
        <v>79.010000000000005</v>
      </c>
      <c r="F1513" s="149">
        <v>356.36</v>
      </c>
      <c r="G1513" s="124">
        <v>9</v>
      </c>
    </row>
    <row r="1514" spans="1:7" ht="30" x14ac:dyDescent="0.2">
      <c r="A1514" s="146" t="s">
        <v>27076</v>
      </c>
      <c r="B1514" s="147" t="s">
        <v>27077</v>
      </c>
      <c r="C1514" s="148" t="s">
        <v>21557</v>
      </c>
      <c r="D1514" s="149">
        <v>468.27</v>
      </c>
      <c r="E1514" s="149">
        <v>79.010000000000005</v>
      </c>
      <c r="F1514" s="149">
        <v>547.28</v>
      </c>
      <c r="G1514" s="124">
        <v>9</v>
      </c>
    </row>
    <row r="1515" spans="1:7" x14ac:dyDescent="0.2">
      <c r="A1515" s="146" t="s">
        <v>27078</v>
      </c>
      <c r="B1515" s="147" t="s">
        <v>27079</v>
      </c>
      <c r="C1515" s="148" t="s">
        <v>96</v>
      </c>
      <c r="D1515" s="149">
        <v>284.42</v>
      </c>
      <c r="E1515" s="149">
        <v>22.18</v>
      </c>
      <c r="F1515" s="149">
        <v>306.60000000000002</v>
      </c>
      <c r="G1515" s="124">
        <v>9</v>
      </c>
    </row>
    <row r="1516" spans="1:7" x14ac:dyDescent="0.2">
      <c r="A1516" s="146" t="s">
        <v>27080</v>
      </c>
      <c r="B1516" s="147" t="s">
        <v>27081</v>
      </c>
      <c r="C1516" s="148" t="s">
        <v>96</v>
      </c>
      <c r="D1516" s="149">
        <v>316.73</v>
      </c>
      <c r="E1516" s="149">
        <v>22.18</v>
      </c>
      <c r="F1516" s="149">
        <v>338.91</v>
      </c>
      <c r="G1516" s="124">
        <v>9</v>
      </c>
    </row>
    <row r="1517" spans="1:7" x14ac:dyDescent="0.2">
      <c r="A1517" s="146" t="s">
        <v>27082</v>
      </c>
      <c r="B1517" s="147" t="s">
        <v>27083</v>
      </c>
      <c r="C1517" s="148" t="s">
        <v>96</v>
      </c>
      <c r="D1517" s="149">
        <v>2824.91</v>
      </c>
      <c r="E1517" s="149">
        <v>55.46</v>
      </c>
      <c r="F1517" s="149">
        <v>2880.37</v>
      </c>
      <c r="G1517" s="124">
        <v>9</v>
      </c>
    </row>
    <row r="1518" spans="1:7" x14ac:dyDescent="0.2">
      <c r="A1518" s="146" t="s">
        <v>27084</v>
      </c>
      <c r="B1518" s="147" t="s">
        <v>27085</v>
      </c>
      <c r="C1518" s="148" t="s">
        <v>96</v>
      </c>
      <c r="D1518" s="149">
        <v>494.47</v>
      </c>
      <c r="E1518" s="149">
        <v>41.59</v>
      </c>
      <c r="F1518" s="149">
        <v>536.05999999999995</v>
      </c>
      <c r="G1518" s="124">
        <v>9</v>
      </c>
    </row>
    <row r="1519" spans="1:7" x14ac:dyDescent="0.2">
      <c r="A1519" s="146" t="s">
        <v>27086</v>
      </c>
      <c r="B1519" s="147" t="s">
        <v>27087</v>
      </c>
      <c r="C1519" s="148" t="s">
        <v>96</v>
      </c>
      <c r="D1519" s="149">
        <v>28.05</v>
      </c>
      <c r="E1519" s="149">
        <v>14.26</v>
      </c>
      <c r="F1519" s="149">
        <v>42.31</v>
      </c>
      <c r="G1519" s="124">
        <v>9</v>
      </c>
    </row>
    <row r="1520" spans="1:7" ht="30" x14ac:dyDescent="0.2">
      <c r="A1520" s="146" t="s">
        <v>27088</v>
      </c>
      <c r="B1520" s="147" t="s">
        <v>27089</v>
      </c>
      <c r="C1520" s="148" t="s">
        <v>96</v>
      </c>
      <c r="D1520" s="149">
        <v>944.83</v>
      </c>
      <c r="E1520" s="149">
        <v>55.46</v>
      </c>
      <c r="F1520" s="149">
        <v>1000.29</v>
      </c>
      <c r="G1520" s="124">
        <v>9</v>
      </c>
    </row>
    <row r="1521" spans="1:7" ht="30" x14ac:dyDescent="0.2">
      <c r="A1521" s="146" t="s">
        <v>27090</v>
      </c>
      <c r="B1521" s="147" t="s">
        <v>27091</v>
      </c>
      <c r="C1521" s="148" t="s">
        <v>96</v>
      </c>
      <c r="D1521" s="149">
        <v>1034.57</v>
      </c>
      <c r="E1521" s="149">
        <v>110.92</v>
      </c>
      <c r="F1521" s="149">
        <v>1145.49</v>
      </c>
      <c r="G1521" s="124">
        <v>9</v>
      </c>
    </row>
    <row r="1522" spans="1:7" ht="30" x14ac:dyDescent="0.2">
      <c r="A1522" s="146" t="s">
        <v>27092</v>
      </c>
      <c r="B1522" s="147" t="s">
        <v>27093</v>
      </c>
      <c r="C1522" s="148" t="s">
        <v>96</v>
      </c>
      <c r="D1522" s="149">
        <v>248.53</v>
      </c>
      <c r="E1522" s="149">
        <v>71.290000000000006</v>
      </c>
      <c r="F1522" s="149">
        <v>319.82</v>
      </c>
      <c r="G1522" s="124">
        <v>9</v>
      </c>
    </row>
    <row r="1523" spans="1:7" x14ac:dyDescent="0.2">
      <c r="A1523" s="146" t="s">
        <v>27094</v>
      </c>
      <c r="B1523" s="147" t="s">
        <v>27095</v>
      </c>
      <c r="C1523" s="148"/>
      <c r="D1523" s="149"/>
      <c r="E1523" s="149"/>
      <c r="F1523" s="149"/>
      <c r="G1523" s="124">
        <v>5</v>
      </c>
    </row>
    <row r="1524" spans="1:7" x14ac:dyDescent="0.2">
      <c r="A1524" s="146" t="s">
        <v>27096</v>
      </c>
      <c r="B1524" s="147" t="s">
        <v>27097</v>
      </c>
      <c r="C1524" s="148" t="s">
        <v>96</v>
      </c>
      <c r="D1524" s="149">
        <v>19.04</v>
      </c>
      <c r="E1524" s="149"/>
      <c r="F1524" s="149">
        <v>19.04</v>
      </c>
      <c r="G1524" s="124">
        <v>9</v>
      </c>
    </row>
    <row r="1525" spans="1:7" x14ac:dyDescent="0.2">
      <c r="A1525" s="146" t="s">
        <v>27098</v>
      </c>
      <c r="B1525" s="147" t="s">
        <v>27099</v>
      </c>
      <c r="C1525" s="148" t="s">
        <v>96</v>
      </c>
      <c r="D1525" s="149">
        <v>27.88</v>
      </c>
      <c r="E1525" s="149"/>
      <c r="F1525" s="149">
        <v>27.88</v>
      </c>
      <c r="G1525" s="124">
        <v>9</v>
      </c>
    </row>
    <row r="1526" spans="1:7" x14ac:dyDescent="0.2">
      <c r="A1526" s="146" t="s">
        <v>27100</v>
      </c>
      <c r="B1526" s="147" t="s">
        <v>27101</v>
      </c>
      <c r="C1526" s="148" t="s">
        <v>96</v>
      </c>
      <c r="D1526" s="149">
        <v>47.85</v>
      </c>
      <c r="E1526" s="149"/>
      <c r="F1526" s="149">
        <v>47.85</v>
      </c>
      <c r="G1526" s="124">
        <v>9</v>
      </c>
    </row>
    <row r="1527" spans="1:7" ht="30" x14ac:dyDescent="0.2">
      <c r="A1527" s="146" t="s">
        <v>27102</v>
      </c>
      <c r="B1527" s="147" t="s">
        <v>27103</v>
      </c>
      <c r="C1527" s="148" t="s">
        <v>96</v>
      </c>
      <c r="D1527" s="149">
        <v>216.18</v>
      </c>
      <c r="E1527" s="149"/>
      <c r="F1527" s="149">
        <v>216.18</v>
      </c>
      <c r="G1527" s="124">
        <v>9</v>
      </c>
    </row>
    <row r="1528" spans="1:7" x14ac:dyDescent="0.2">
      <c r="A1528" s="146" t="s">
        <v>27104</v>
      </c>
      <c r="B1528" s="147" t="s">
        <v>27105</v>
      </c>
      <c r="C1528" s="148" t="s">
        <v>96</v>
      </c>
      <c r="D1528" s="149">
        <v>79.89</v>
      </c>
      <c r="E1528" s="149"/>
      <c r="F1528" s="149">
        <v>79.89</v>
      </c>
      <c r="G1528" s="124">
        <v>9</v>
      </c>
    </row>
    <row r="1529" spans="1:7" x14ac:dyDescent="0.2">
      <c r="A1529" s="146" t="s">
        <v>27106</v>
      </c>
      <c r="B1529" s="147" t="s">
        <v>27107</v>
      </c>
      <c r="C1529" s="148"/>
      <c r="D1529" s="149"/>
      <c r="E1529" s="149"/>
      <c r="F1529" s="149"/>
      <c r="G1529" s="124">
        <v>5</v>
      </c>
    </row>
    <row r="1530" spans="1:7" x14ac:dyDescent="0.2">
      <c r="A1530" s="146" t="s">
        <v>27108</v>
      </c>
      <c r="B1530" s="147" t="s">
        <v>27109</v>
      </c>
      <c r="C1530" s="148" t="s">
        <v>96</v>
      </c>
      <c r="D1530" s="149"/>
      <c r="E1530" s="149">
        <v>71.290000000000006</v>
      </c>
      <c r="F1530" s="149">
        <v>71.290000000000006</v>
      </c>
      <c r="G1530" s="124">
        <v>9</v>
      </c>
    </row>
    <row r="1531" spans="1:7" x14ac:dyDescent="0.2">
      <c r="A1531" s="146" t="s">
        <v>27110</v>
      </c>
      <c r="B1531" s="147" t="s">
        <v>27111</v>
      </c>
      <c r="C1531" s="148" t="s">
        <v>96</v>
      </c>
      <c r="D1531" s="149">
        <v>1072.03</v>
      </c>
      <c r="E1531" s="149">
        <v>55.46</v>
      </c>
      <c r="F1531" s="149">
        <v>1127.49</v>
      </c>
      <c r="G1531" s="124">
        <v>9</v>
      </c>
    </row>
    <row r="1532" spans="1:7" x14ac:dyDescent="0.2">
      <c r="A1532" s="146" t="s">
        <v>27112</v>
      </c>
      <c r="B1532" s="147" t="s">
        <v>27113</v>
      </c>
      <c r="C1532" s="148" t="s">
        <v>96</v>
      </c>
      <c r="D1532" s="149"/>
      <c r="E1532" s="149">
        <v>61.3</v>
      </c>
      <c r="F1532" s="149">
        <v>61.3</v>
      </c>
      <c r="G1532" s="124">
        <v>9</v>
      </c>
    </row>
    <row r="1533" spans="1:7" ht="30" x14ac:dyDescent="0.2">
      <c r="A1533" s="146" t="s">
        <v>27114</v>
      </c>
      <c r="B1533" s="147" t="s">
        <v>27115</v>
      </c>
      <c r="C1533" s="148" t="s">
        <v>21557</v>
      </c>
      <c r="D1533" s="149">
        <v>1053.73</v>
      </c>
      <c r="E1533" s="149">
        <v>72.099999999999994</v>
      </c>
      <c r="F1533" s="149">
        <v>1125.83</v>
      </c>
      <c r="G1533" s="124">
        <v>9</v>
      </c>
    </row>
    <row r="1534" spans="1:7" x14ac:dyDescent="0.2">
      <c r="A1534" s="146" t="s">
        <v>27116</v>
      </c>
      <c r="B1534" s="147" t="s">
        <v>27117</v>
      </c>
      <c r="C1534" s="148" t="s">
        <v>96</v>
      </c>
      <c r="D1534" s="149"/>
      <c r="E1534" s="149">
        <v>8.08</v>
      </c>
      <c r="F1534" s="149">
        <v>8.08</v>
      </c>
      <c r="G1534" s="124">
        <v>9</v>
      </c>
    </row>
    <row r="1535" spans="1:7" x14ac:dyDescent="0.2">
      <c r="A1535" s="146" t="s">
        <v>27118</v>
      </c>
      <c r="B1535" s="147" t="s">
        <v>27119</v>
      </c>
      <c r="C1535" s="148" t="s">
        <v>21557</v>
      </c>
      <c r="D1535" s="149">
        <v>617.37</v>
      </c>
      <c r="E1535" s="149">
        <v>142.56</v>
      </c>
      <c r="F1535" s="149">
        <v>759.93</v>
      </c>
      <c r="G1535" s="124">
        <v>9</v>
      </c>
    </row>
    <row r="1536" spans="1:7" x14ac:dyDescent="0.2">
      <c r="A1536" s="146" t="s">
        <v>27120</v>
      </c>
      <c r="B1536" s="147" t="s">
        <v>27121</v>
      </c>
      <c r="C1536" s="148" t="s">
        <v>96</v>
      </c>
      <c r="D1536" s="149">
        <v>161.27000000000001</v>
      </c>
      <c r="E1536" s="149">
        <v>26.91</v>
      </c>
      <c r="F1536" s="149">
        <v>188.18</v>
      </c>
      <c r="G1536" s="124">
        <v>9</v>
      </c>
    </row>
    <row r="1537" spans="1:7" ht="30" x14ac:dyDescent="0.2">
      <c r="A1537" s="146" t="s">
        <v>27122</v>
      </c>
      <c r="B1537" s="147" t="s">
        <v>27123</v>
      </c>
      <c r="C1537" s="148" t="s">
        <v>21557</v>
      </c>
      <c r="D1537" s="149">
        <v>4288.93</v>
      </c>
      <c r="E1537" s="149">
        <v>166.38</v>
      </c>
      <c r="F1537" s="149">
        <v>4455.3100000000004</v>
      </c>
      <c r="G1537" s="124">
        <v>9</v>
      </c>
    </row>
    <row r="1538" spans="1:7" x14ac:dyDescent="0.2">
      <c r="A1538" s="146" t="s">
        <v>27124</v>
      </c>
      <c r="B1538" s="147" t="s">
        <v>27125</v>
      </c>
      <c r="C1538" s="148" t="s">
        <v>96</v>
      </c>
      <c r="D1538" s="149">
        <v>416.93</v>
      </c>
      <c r="E1538" s="149">
        <v>55.46</v>
      </c>
      <c r="F1538" s="149">
        <v>472.39</v>
      </c>
      <c r="G1538" s="124">
        <v>9</v>
      </c>
    </row>
    <row r="1539" spans="1:7" ht="30" x14ac:dyDescent="0.2">
      <c r="A1539" s="146" t="s">
        <v>27126</v>
      </c>
      <c r="B1539" s="147" t="s">
        <v>27127</v>
      </c>
      <c r="C1539" s="148" t="s">
        <v>96</v>
      </c>
      <c r="D1539" s="149">
        <v>178.18</v>
      </c>
      <c r="E1539" s="149">
        <v>41.59</v>
      </c>
      <c r="F1539" s="149">
        <v>219.77</v>
      </c>
      <c r="G1539" s="124">
        <v>9</v>
      </c>
    </row>
    <row r="1540" spans="1:7" x14ac:dyDescent="0.2">
      <c r="A1540" s="146" t="s">
        <v>27128</v>
      </c>
      <c r="B1540" s="147" t="s">
        <v>27129</v>
      </c>
      <c r="C1540" s="148" t="s">
        <v>96</v>
      </c>
      <c r="D1540" s="149">
        <v>106.04</v>
      </c>
      <c r="E1540" s="149">
        <v>9.43</v>
      </c>
      <c r="F1540" s="149">
        <v>115.47</v>
      </c>
      <c r="G1540" s="124">
        <v>9</v>
      </c>
    </row>
    <row r="1541" spans="1:7" x14ac:dyDescent="0.2">
      <c r="A1541" s="146" t="s">
        <v>27130</v>
      </c>
      <c r="B1541" s="147" t="s">
        <v>27131</v>
      </c>
      <c r="C1541" s="148" t="s">
        <v>96</v>
      </c>
      <c r="D1541" s="149">
        <v>69.87</v>
      </c>
      <c r="E1541" s="149">
        <v>9.43</v>
      </c>
      <c r="F1541" s="149">
        <v>79.3</v>
      </c>
      <c r="G1541" s="124">
        <v>9</v>
      </c>
    </row>
    <row r="1542" spans="1:7" x14ac:dyDescent="0.2">
      <c r="A1542" s="146" t="s">
        <v>27132</v>
      </c>
      <c r="B1542" s="147" t="s">
        <v>27133</v>
      </c>
      <c r="C1542" s="148" t="s">
        <v>96</v>
      </c>
      <c r="D1542" s="149">
        <v>176.12</v>
      </c>
      <c r="E1542" s="149">
        <v>9.43</v>
      </c>
      <c r="F1542" s="149">
        <v>185.55</v>
      </c>
      <c r="G1542" s="124">
        <v>9</v>
      </c>
    </row>
    <row r="1543" spans="1:7" x14ac:dyDescent="0.2">
      <c r="A1543" s="146" t="s">
        <v>27134</v>
      </c>
      <c r="B1543" s="147" t="s">
        <v>27135</v>
      </c>
      <c r="C1543" s="148" t="s">
        <v>21557</v>
      </c>
      <c r="D1543" s="149">
        <v>27.37</v>
      </c>
      <c r="E1543" s="149">
        <v>8.08</v>
      </c>
      <c r="F1543" s="149">
        <v>35.450000000000003</v>
      </c>
      <c r="G1543" s="124">
        <v>9</v>
      </c>
    </row>
    <row r="1544" spans="1:7" ht="30" x14ac:dyDescent="0.2">
      <c r="A1544" s="146" t="s">
        <v>27136</v>
      </c>
      <c r="B1544" s="147" t="s">
        <v>27137</v>
      </c>
      <c r="C1544" s="148" t="s">
        <v>96</v>
      </c>
      <c r="D1544" s="149">
        <v>56.68</v>
      </c>
      <c r="E1544" s="149">
        <v>8.08</v>
      </c>
      <c r="F1544" s="149">
        <v>64.760000000000005</v>
      </c>
      <c r="G1544" s="124">
        <v>9</v>
      </c>
    </row>
    <row r="1545" spans="1:7" ht="30" x14ac:dyDescent="0.2">
      <c r="A1545" s="146" t="s">
        <v>27138</v>
      </c>
      <c r="B1545" s="147" t="s">
        <v>27139</v>
      </c>
      <c r="C1545" s="148" t="s">
        <v>96</v>
      </c>
      <c r="D1545" s="149">
        <v>88.13</v>
      </c>
      <c r="E1545" s="149">
        <v>8.08</v>
      </c>
      <c r="F1545" s="149">
        <v>96.21</v>
      </c>
      <c r="G1545" s="124">
        <v>9</v>
      </c>
    </row>
    <row r="1546" spans="1:7" x14ac:dyDescent="0.2">
      <c r="A1546" s="146" t="s">
        <v>27140</v>
      </c>
      <c r="B1546" s="147" t="s">
        <v>27141</v>
      </c>
      <c r="C1546" s="148" t="s">
        <v>21557</v>
      </c>
      <c r="D1546" s="149">
        <v>223.68</v>
      </c>
      <c r="E1546" s="149">
        <v>17.100000000000001</v>
      </c>
      <c r="F1546" s="149">
        <v>240.78</v>
      </c>
      <c r="G1546" s="124">
        <v>9</v>
      </c>
    </row>
    <row r="1547" spans="1:7" x14ac:dyDescent="0.2">
      <c r="A1547" s="146" t="s">
        <v>27142</v>
      </c>
      <c r="B1547" s="147" t="s">
        <v>27143</v>
      </c>
      <c r="C1547" s="148" t="s">
        <v>96</v>
      </c>
      <c r="D1547" s="149">
        <v>72.69</v>
      </c>
      <c r="E1547" s="149">
        <v>9.43</v>
      </c>
      <c r="F1547" s="149">
        <v>82.12</v>
      </c>
      <c r="G1547" s="124">
        <v>9</v>
      </c>
    </row>
    <row r="1548" spans="1:7" ht="30" x14ac:dyDescent="0.2">
      <c r="A1548" s="146" t="s">
        <v>27144</v>
      </c>
      <c r="B1548" s="147" t="s">
        <v>27145</v>
      </c>
      <c r="C1548" s="148" t="s">
        <v>96</v>
      </c>
      <c r="D1548" s="149">
        <v>89.42</v>
      </c>
      <c r="E1548" s="149">
        <v>9.43</v>
      </c>
      <c r="F1548" s="149">
        <v>98.85</v>
      </c>
      <c r="G1548" s="124">
        <v>9</v>
      </c>
    </row>
    <row r="1549" spans="1:7" x14ac:dyDescent="0.2">
      <c r="A1549" s="146" t="s">
        <v>27146</v>
      </c>
      <c r="B1549" s="147" t="s">
        <v>27147</v>
      </c>
      <c r="C1549" s="148" t="s">
        <v>96</v>
      </c>
      <c r="D1549" s="149">
        <v>192.62</v>
      </c>
      <c r="E1549" s="149">
        <v>6.81</v>
      </c>
      <c r="F1549" s="149">
        <v>199.43</v>
      </c>
      <c r="G1549" s="124">
        <v>9</v>
      </c>
    </row>
    <row r="1550" spans="1:7" ht="30" x14ac:dyDescent="0.2">
      <c r="A1550" s="146" t="s">
        <v>27148</v>
      </c>
      <c r="B1550" s="147" t="s">
        <v>27149</v>
      </c>
      <c r="C1550" s="148" t="s">
        <v>96</v>
      </c>
      <c r="D1550" s="149">
        <v>219.03</v>
      </c>
      <c r="E1550" s="149">
        <v>9.43</v>
      </c>
      <c r="F1550" s="149">
        <v>228.46</v>
      </c>
      <c r="G1550" s="124">
        <v>9</v>
      </c>
    </row>
    <row r="1551" spans="1:7" ht="30" x14ac:dyDescent="0.2">
      <c r="A1551" s="146" t="s">
        <v>27150</v>
      </c>
      <c r="B1551" s="147" t="s">
        <v>27151</v>
      </c>
      <c r="C1551" s="148" t="s">
        <v>96</v>
      </c>
      <c r="D1551" s="149">
        <v>389.67</v>
      </c>
      <c r="E1551" s="149">
        <v>83.2</v>
      </c>
      <c r="F1551" s="149">
        <v>472.87</v>
      </c>
      <c r="G1551" s="124">
        <v>9</v>
      </c>
    </row>
    <row r="1552" spans="1:7" x14ac:dyDescent="0.2">
      <c r="A1552" s="146" t="s">
        <v>27152</v>
      </c>
      <c r="B1552" s="147" t="s">
        <v>27153</v>
      </c>
      <c r="C1552" s="148" t="s">
        <v>96</v>
      </c>
      <c r="D1552" s="149">
        <v>137.54</v>
      </c>
      <c r="E1552" s="149">
        <v>83.2</v>
      </c>
      <c r="F1552" s="149">
        <v>220.74</v>
      </c>
      <c r="G1552" s="124">
        <v>9</v>
      </c>
    </row>
    <row r="1553" spans="1:7" x14ac:dyDescent="0.2">
      <c r="A1553" s="146" t="s">
        <v>27154</v>
      </c>
      <c r="B1553" s="147" t="s">
        <v>27155</v>
      </c>
      <c r="C1553" s="148" t="s">
        <v>96</v>
      </c>
      <c r="D1553" s="149">
        <v>23.98</v>
      </c>
      <c r="E1553" s="149">
        <v>53.82</v>
      </c>
      <c r="F1553" s="149">
        <v>77.8</v>
      </c>
      <c r="G1553" s="124">
        <v>9</v>
      </c>
    </row>
    <row r="1554" spans="1:7" x14ac:dyDescent="0.2">
      <c r="A1554" s="146" t="s">
        <v>27156</v>
      </c>
      <c r="B1554" s="147" t="s">
        <v>27157</v>
      </c>
      <c r="C1554" s="148" t="s">
        <v>96</v>
      </c>
      <c r="D1554" s="149">
        <v>179.63</v>
      </c>
      <c r="E1554" s="149">
        <v>9.43</v>
      </c>
      <c r="F1554" s="149">
        <v>189.06</v>
      </c>
      <c r="G1554" s="124">
        <v>9</v>
      </c>
    </row>
    <row r="1555" spans="1:7" ht="30" x14ac:dyDescent="0.2">
      <c r="A1555" s="146" t="s">
        <v>27158</v>
      </c>
      <c r="B1555" s="147" t="s">
        <v>27159</v>
      </c>
      <c r="C1555" s="148" t="s">
        <v>96</v>
      </c>
      <c r="D1555" s="149">
        <v>13719.43</v>
      </c>
      <c r="E1555" s="149"/>
      <c r="F1555" s="149">
        <v>13719.43</v>
      </c>
      <c r="G1555" s="124">
        <v>9</v>
      </c>
    </row>
    <row r="1556" spans="1:7" ht="30" x14ac:dyDescent="0.2">
      <c r="A1556" s="146" t="s">
        <v>27160</v>
      </c>
      <c r="B1556" s="147" t="s">
        <v>27161</v>
      </c>
      <c r="C1556" s="148" t="s">
        <v>96</v>
      </c>
      <c r="D1556" s="149">
        <v>15707.76</v>
      </c>
      <c r="E1556" s="149"/>
      <c r="F1556" s="149">
        <v>15707.76</v>
      </c>
      <c r="G1556" s="124">
        <v>9</v>
      </c>
    </row>
    <row r="1557" spans="1:7" ht="30" x14ac:dyDescent="0.2">
      <c r="A1557" s="146" t="s">
        <v>27162</v>
      </c>
      <c r="B1557" s="147" t="s">
        <v>27163</v>
      </c>
      <c r="C1557" s="148" t="s">
        <v>21557</v>
      </c>
      <c r="D1557" s="149">
        <v>477.89</v>
      </c>
      <c r="E1557" s="149">
        <v>110.92</v>
      </c>
      <c r="F1557" s="149">
        <v>588.80999999999995</v>
      </c>
      <c r="G1557" s="124">
        <v>9</v>
      </c>
    </row>
    <row r="1558" spans="1:7" ht="30" x14ac:dyDescent="0.2">
      <c r="A1558" s="146" t="s">
        <v>27164</v>
      </c>
      <c r="B1558" s="147" t="s">
        <v>27165</v>
      </c>
      <c r="C1558" s="148" t="s">
        <v>21557</v>
      </c>
      <c r="D1558" s="149">
        <v>1132.92</v>
      </c>
      <c r="E1558" s="149">
        <v>221.84</v>
      </c>
      <c r="F1558" s="149">
        <v>1354.76</v>
      </c>
      <c r="G1558" s="124">
        <v>9</v>
      </c>
    </row>
    <row r="1559" spans="1:7" ht="45" x14ac:dyDescent="0.2">
      <c r="A1559" s="146" t="s">
        <v>27166</v>
      </c>
      <c r="B1559" s="147" t="s">
        <v>27167</v>
      </c>
      <c r="C1559" s="148" t="s">
        <v>21557</v>
      </c>
      <c r="D1559" s="149">
        <v>1178.43</v>
      </c>
      <c r="E1559" s="149">
        <v>221.84</v>
      </c>
      <c r="F1559" s="149">
        <v>1400.27</v>
      </c>
      <c r="G1559" s="124">
        <v>9</v>
      </c>
    </row>
    <row r="1560" spans="1:7" ht="45" x14ac:dyDescent="0.2">
      <c r="A1560" s="146" t="s">
        <v>27168</v>
      </c>
      <c r="B1560" s="147" t="s">
        <v>27169</v>
      </c>
      <c r="C1560" s="148" t="s">
        <v>21557</v>
      </c>
      <c r="D1560" s="149">
        <v>1037.96</v>
      </c>
      <c r="E1560" s="149">
        <v>221.84</v>
      </c>
      <c r="F1560" s="149">
        <v>1259.8</v>
      </c>
      <c r="G1560" s="124">
        <v>9</v>
      </c>
    </row>
    <row r="1561" spans="1:7" x14ac:dyDescent="0.2">
      <c r="A1561" s="146" t="s">
        <v>27170</v>
      </c>
      <c r="B1561" s="147" t="s">
        <v>27171</v>
      </c>
      <c r="C1561" s="148" t="s">
        <v>9</v>
      </c>
      <c r="D1561" s="149">
        <v>50.13</v>
      </c>
      <c r="E1561" s="149">
        <v>13.05</v>
      </c>
      <c r="F1561" s="149">
        <v>63.18</v>
      </c>
      <c r="G1561" s="124">
        <v>9</v>
      </c>
    </row>
    <row r="1562" spans="1:7" x14ac:dyDescent="0.2">
      <c r="A1562" s="146" t="s">
        <v>27172</v>
      </c>
      <c r="B1562" s="147" t="s">
        <v>27173</v>
      </c>
      <c r="C1562" s="148"/>
      <c r="D1562" s="149"/>
      <c r="E1562" s="149"/>
      <c r="F1562" s="149"/>
      <c r="G1562" s="124">
        <v>2</v>
      </c>
    </row>
    <row r="1563" spans="1:7" x14ac:dyDescent="0.2">
      <c r="A1563" s="146" t="s">
        <v>27174</v>
      </c>
      <c r="B1563" s="147" t="s">
        <v>27175</v>
      </c>
      <c r="C1563" s="148"/>
      <c r="D1563" s="149"/>
      <c r="E1563" s="149"/>
      <c r="F1563" s="149"/>
      <c r="G1563" s="124">
        <v>5</v>
      </c>
    </row>
    <row r="1564" spans="1:7" x14ac:dyDescent="0.2">
      <c r="A1564" s="146" t="s">
        <v>27176</v>
      </c>
      <c r="B1564" s="147" t="s">
        <v>27177</v>
      </c>
      <c r="C1564" s="148" t="s">
        <v>9</v>
      </c>
      <c r="D1564" s="149">
        <v>6.8</v>
      </c>
      <c r="E1564" s="149">
        <v>16.87</v>
      </c>
      <c r="F1564" s="149">
        <v>23.67</v>
      </c>
      <c r="G1564" s="124">
        <v>9</v>
      </c>
    </row>
    <row r="1565" spans="1:7" x14ac:dyDescent="0.2">
      <c r="A1565" s="146" t="s">
        <v>27178</v>
      </c>
      <c r="B1565" s="147" t="s">
        <v>27179</v>
      </c>
      <c r="C1565" s="148" t="s">
        <v>18</v>
      </c>
      <c r="D1565" s="149">
        <v>34.950000000000003</v>
      </c>
      <c r="E1565" s="149">
        <v>75.430000000000007</v>
      </c>
      <c r="F1565" s="149">
        <v>110.38</v>
      </c>
      <c r="G1565" s="124">
        <v>9</v>
      </c>
    </row>
    <row r="1566" spans="1:7" x14ac:dyDescent="0.2">
      <c r="A1566" s="146" t="s">
        <v>27180</v>
      </c>
      <c r="B1566" s="147" t="s">
        <v>27181</v>
      </c>
      <c r="C1566" s="148" t="s">
        <v>9</v>
      </c>
      <c r="D1566" s="149">
        <v>7.48</v>
      </c>
      <c r="E1566" s="149">
        <v>16.87</v>
      </c>
      <c r="F1566" s="149">
        <v>24.35</v>
      </c>
      <c r="G1566" s="124">
        <v>9</v>
      </c>
    </row>
    <row r="1567" spans="1:7" x14ac:dyDescent="0.2">
      <c r="A1567" s="146" t="s">
        <v>27182</v>
      </c>
      <c r="B1567" s="147" t="s">
        <v>27183</v>
      </c>
      <c r="C1567" s="148" t="s">
        <v>18</v>
      </c>
      <c r="D1567" s="149">
        <v>14.47</v>
      </c>
      <c r="E1567" s="149">
        <v>16.87</v>
      </c>
      <c r="F1567" s="149">
        <v>31.34</v>
      </c>
      <c r="G1567" s="124">
        <v>9</v>
      </c>
    </row>
    <row r="1568" spans="1:7" x14ac:dyDescent="0.2">
      <c r="A1568" s="146" t="s">
        <v>27184</v>
      </c>
      <c r="B1568" s="147" t="s">
        <v>27185</v>
      </c>
      <c r="C1568" s="148" t="s">
        <v>18</v>
      </c>
      <c r="D1568" s="149">
        <v>9.23</v>
      </c>
      <c r="E1568" s="149">
        <v>16.87</v>
      </c>
      <c r="F1568" s="149">
        <v>26.1</v>
      </c>
      <c r="G1568" s="124">
        <v>9</v>
      </c>
    </row>
    <row r="1569" spans="1:7" x14ac:dyDescent="0.2">
      <c r="A1569" s="146" t="s">
        <v>27186</v>
      </c>
      <c r="B1569" s="147" t="s">
        <v>27187</v>
      </c>
      <c r="C1569" s="148"/>
      <c r="D1569" s="149"/>
      <c r="E1569" s="149"/>
      <c r="F1569" s="149"/>
      <c r="G1569" s="124">
        <v>5</v>
      </c>
    </row>
    <row r="1570" spans="1:7" ht="30" x14ac:dyDescent="0.2">
      <c r="A1570" s="146" t="s">
        <v>27188</v>
      </c>
      <c r="B1570" s="147" t="s">
        <v>27189</v>
      </c>
      <c r="C1570" s="148" t="s">
        <v>9</v>
      </c>
      <c r="D1570" s="149">
        <v>8.33</v>
      </c>
      <c r="E1570" s="149">
        <v>14.26</v>
      </c>
      <c r="F1570" s="149">
        <v>22.59</v>
      </c>
      <c r="G1570" s="124">
        <v>9</v>
      </c>
    </row>
    <row r="1571" spans="1:7" ht="30" x14ac:dyDescent="0.2">
      <c r="A1571" s="146" t="s">
        <v>27190</v>
      </c>
      <c r="B1571" s="147" t="s">
        <v>27191</v>
      </c>
      <c r="C1571" s="148" t="s">
        <v>9</v>
      </c>
      <c r="D1571" s="149">
        <v>13.46</v>
      </c>
      <c r="E1571" s="149">
        <v>14.26</v>
      </c>
      <c r="F1571" s="149">
        <v>27.72</v>
      </c>
      <c r="G1571" s="124">
        <v>9</v>
      </c>
    </row>
    <row r="1572" spans="1:7" x14ac:dyDescent="0.2">
      <c r="A1572" s="146" t="s">
        <v>27192</v>
      </c>
      <c r="B1572" s="147" t="s">
        <v>27193</v>
      </c>
      <c r="C1572" s="148" t="s">
        <v>9</v>
      </c>
      <c r="D1572" s="149">
        <v>9.5500000000000007</v>
      </c>
      <c r="E1572" s="149">
        <v>14.26</v>
      </c>
      <c r="F1572" s="149">
        <v>23.81</v>
      </c>
      <c r="G1572" s="124">
        <v>9</v>
      </c>
    </row>
    <row r="1573" spans="1:7" ht="30" x14ac:dyDescent="0.2">
      <c r="A1573" s="146" t="s">
        <v>27194</v>
      </c>
      <c r="B1573" s="147" t="s">
        <v>27195</v>
      </c>
      <c r="C1573" s="148" t="s">
        <v>9</v>
      </c>
      <c r="D1573" s="149">
        <v>17.739999999999998</v>
      </c>
      <c r="E1573" s="149">
        <v>14.26</v>
      </c>
      <c r="F1573" s="149">
        <v>32</v>
      </c>
      <c r="G1573" s="124">
        <v>9</v>
      </c>
    </row>
    <row r="1574" spans="1:7" x14ac:dyDescent="0.2">
      <c r="A1574" s="146" t="s">
        <v>27196</v>
      </c>
      <c r="B1574" s="147" t="s">
        <v>27197</v>
      </c>
      <c r="C1574" s="148"/>
      <c r="D1574" s="149"/>
      <c r="E1574" s="149"/>
      <c r="F1574" s="149"/>
      <c r="G1574" s="124">
        <v>5</v>
      </c>
    </row>
    <row r="1575" spans="1:7" x14ac:dyDescent="0.2">
      <c r="A1575" s="146" t="s">
        <v>27198</v>
      </c>
      <c r="B1575" s="147" t="s">
        <v>27199</v>
      </c>
      <c r="C1575" s="148" t="s">
        <v>18</v>
      </c>
      <c r="D1575" s="149">
        <v>50.74</v>
      </c>
      <c r="E1575" s="149">
        <v>17.27</v>
      </c>
      <c r="F1575" s="149">
        <v>68.010000000000005</v>
      </c>
      <c r="G1575" s="124">
        <v>9</v>
      </c>
    </row>
    <row r="1576" spans="1:7" x14ac:dyDescent="0.2">
      <c r="A1576" s="146" t="s">
        <v>27200</v>
      </c>
      <c r="B1576" s="147" t="s">
        <v>27201</v>
      </c>
      <c r="C1576" s="148"/>
      <c r="D1576" s="149"/>
      <c r="E1576" s="149"/>
      <c r="F1576" s="149"/>
      <c r="G1576" s="124">
        <v>2</v>
      </c>
    </row>
    <row r="1577" spans="1:7" x14ac:dyDescent="0.2">
      <c r="A1577" s="146" t="s">
        <v>27202</v>
      </c>
      <c r="B1577" s="147" t="s">
        <v>27203</v>
      </c>
      <c r="C1577" s="148"/>
      <c r="D1577" s="149"/>
      <c r="E1577" s="149"/>
      <c r="F1577" s="149"/>
      <c r="G1577" s="124">
        <v>5</v>
      </c>
    </row>
    <row r="1578" spans="1:7" ht="30" x14ac:dyDescent="0.2">
      <c r="A1578" s="146" t="s">
        <v>27204</v>
      </c>
      <c r="B1578" s="147" t="s">
        <v>27205</v>
      </c>
      <c r="C1578" s="148" t="s">
        <v>9</v>
      </c>
      <c r="D1578" s="149">
        <v>177.37</v>
      </c>
      <c r="E1578" s="149">
        <v>14.26</v>
      </c>
      <c r="F1578" s="149">
        <v>191.63</v>
      </c>
      <c r="G1578" s="124">
        <v>9</v>
      </c>
    </row>
    <row r="1579" spans="1:7" ht="30" x14ac:dyDescent="0.2">
      <c r="A1579" s="146" t="s">
        <v>27206</v>
      </c>
      <c r="B1579" s="147" t="s">
        <v>27207</v>
      </c>
      <c r="C1579" s="148" t="s">
        <v>96</v>
      </c>
      <c r="D1579" s="149">
        <v>118.04</v>
      </c>
      <c r="E1579" s="149">
        <v>14.26</v>
      </c>
      <c r="F1579" s="149">
        <v>132.30000000000001</v>
      </c>
      <c r="G1579" s="124">
        <v>9</v>
      </c>
    </row>
    <row r="1580" spans="1:7" ht="30" x14ac:dyDescent="0.2">
      <c r="A1580" s="146" t="s">
        <v>27208</v>
      </c>
      <c r="B1580" s="147" t="s">
        <v>27209</v>
      </c>
      <c r="C1580" s="148" t="s">
        <v>96</v>
      </c>
      <c r="D1580" s="149">
        <v>147.81</v>
      </c>
      <c r="E1580" s="149">
        <v>14.26</v>
      </c>
      <c r="F1580" s="149">
        <v>162.07</v>
      </c>
      <c r="G1580" s="124">
        <v>9</v>
      </c>
    </row>
    <row r="1581" spans="1:7" ht="45" x14ac:dyDescent="0.2">
      <c r="A1581" s="146" t="s">
        <v>27210</v>
      </c>
      <c r="B1581" s="147" t="s">
        <v>27211</v>
      </c>
      <c r="C1581" s="148" t="s">
        <v>96</v>
      </c>
      <c r="D1581" s="149">
        <v>336.43</v>
      </c>
      <c r="E1581" s="149">
        <v>14.26</v>
      </c>
      <c r="F1581" s="149">
        <v>350.69</v>
      </c>
      <c r="G1581" s="124">
        <v>9</v>
      </c>
    </row>
    <row r="1582" spans="1:7" ht="45" x14ac:dyDescent="0.2">
      <c r="A1582" s="146" t="s">
        <v>27212</v>
      </c>
      <c r="B1582" s="147" t="s">
        <v>27213</v>
      </c>
      <c r="C1582" s="148" t="s">
        <v>96</v>
      </c>
      <c r="D1582" s="149">
        <v>151.94999999999999</v>
      </c>
      <c r="E1582" s="149">
        <v>14.26</v>
      </c>
      <c r="F1582" s="149">
        <v>166.21</v>
      </c>
      <c r="G1582" s="124">
        <v>9</v>
      </c>
    </row>
    <row r="1583" spans="1:7" ht="45" x14ac:dyDescent="0.2">
      <c r="A1583" s="146" t="s">
        <v>27214</v>
      </c>
      <c r="B1583" s="147" t="s">
        <v>27215</v>
      </c>
      <c r="C1583" s="148" t="s">
        <v>96</v>
      </c>
      <c r="D1583" s="149">
        <v>119.57</v>
      </c>
      <c r="E1583" s="149">
        <v>14.26</v>
      </c>
      <c r="F1583" s="149">
        <v>133.83000000000001</v>
      </c>
      <c r="G1583" s="124">
        <v>9</v>
      </c>
    </row>
    <row r="1584" spans="1:7" ht="45" x14ac:dyDescent="0.2">
      <c r="A1584" s="146" t="s">
        <v>27216</v>
      </c>
      <c r="B1584" s="147" t="s">
        <v>27217</v>
      </c>
      <c r="C1584" s="148" t="s">
        <v>96</v>
      </c>
      <c r="D1584" s="149">
        <v>292.33</v>
      </c>
      <c r="E1584" s="149">
        <v>14.26</v>
      </c>
      <c r="F1584" s="149">
        <v>306.58999999999997</v>
      </c>
      <c r="G1584" s="124">
        <v>9</v>
      </c>
    </row>
    <row r="1585" spans="1:7" ht="45" x14ac:dyDescent="0.2">
      <c r="A1585" s="146" t="s">
        <v>27218</v>
      </c>
      <c r="B1585" s="147" t="s">
        <v>27219</v>
      </c>
      <c r="C1585" s="148" t="s">
        <v>96</v>
      </c>
      <c r="D1585" s="149">
        <v>242.65</v>
      </c>
      <c r="E1585" s="149">
        <v>14.26</v>
      </c>
      <c r="F1585" s="149">
        <v>256.91000000000003</v>
      </c>
      <c r="G1585" s="124">
        <v>9</v>
      </c>
    </row>
    <row r="1586" spans="1:7" ht="30" x14ac:dyDescent="0.2">
      <c r="A1586" s="146" t="s">
        <v>27220</v>
      </c>
      <c r="B1586" s="147" t="s">
        <v>27221</v>
      </c>
      <c r="C1586" s="148" t="s">
        <v>96</v>
      </c>
      <c r="D1586" s="149">
        <v>136.37</v>
      </c>
      <c r="E1586" s="149">
        <v>14.26</v>
      </c>
      <c r="F1586" s="149">
        <v>150.63</v>
      </c>
      <c r="G1586" s="124">
        <v>9</v>
      </c>
    </row>
    <row r="1587" spans="1:7" ht="45" x14ac:dyDescent="0.2">
      <c r="A1587" s="146" t="s">
        <v>27222</v>
      </c>
      <c r="B1587" s="147" t="s">
        <v>27223</v>
      </c>
      <c r="C1587" s="148" t="s">
        <v>96</v>
      </c>
      <c r="D1587" s="149">
        <v>365.42</v>
      </c>
      <c r="E1587" s="149">
        <v>23.77</v>
      </c>
      <c r="F1587" s="149">
        <v>389.19</v>
      </c>
      <c r="G1587" s="124">
        <v>9</v>
      </c>
    </row>
    <row r="1588" spans="1:7" x14ac:dyDescent="0.2">
      <c r="A1588" s="146" t="s">
        <v>27224</v>
      </c>
      <c r="B1588" s="147" t="s">
        <v>27225</v>
      </c>
      <c r="C1588" s="148"/>
      <c r="D1588" s="149"/>
      <c r="E1588" s="149"/>
      <c r="F1588" s="149"/>
      <c r="G1588" s="124">
        <v>5</v>
      </c>
    </row>
    <row r="1589" spans="1:7" ht="45" x14ac:dyDescent="0.2">
      <c r="A1589" s="146" t="s">
        <v>27226</v>
      </c>
      <c r="B1589" s="147" t="s">
        <v>27227</v>
      </c>
      <c r="C1589" s="148" t="s">
        <v>96</v>
      </c>
      <c r="D1589" s="149">
        <v>2784.5</v>
      </c>
      <c r="E1589" s="149">
        <v>74.099999999999994</v>
      </c>
      <c r="F1589" s="149">
        <v>2858.6</v>
      </c>
      <c r="G1589" s="124">
        <v>9</v>
      </c>
    </row>
    <row r="1590" spans="1:7" ht="45" x14ac:dyDescent="0.2">
      <c r="A1590" s="146" t="s">
        <v>27228</v>
      </c>
      <c r="B1590" s="147" t="s">
        <v>27229</v>
      </c>
      <c r="C1590" s="148" t="s">
        <v>96</v>
      </c>
      <c r="D1590" s="149">
        <v>3485.58</v>
      </c>
      <c r="E1590" s="149">
        <v>74.099999999999994</v>
      </c>
      <c r="F1590" s="149">
        <v>3559.68</v>
      </c>
      <c r="G1590" s="124">
        <v>9</v>
      </c>
    </row>
    <row r="1591" spans="1:7" x14ac:dyDescent="0.2">
      <c r="A1591" s="146" t="s">
        <v>27230</v>
      </c>
      <c r="B1591" s="147" t="s">
        <v>27231</v>
      </c>
      <c r="C1591" s="148"/>
      <c r="D1591" s="149"/>
      <c r="E1591" s="149"/>
      <c r="F1591" s="149"/>
      <c r="G1591" s="124">
        <v>5</v>
      </c>
    </row>
    <row r="1592" spans="1:7" ht="45" x14ac:dyDescent="0.2">
      <c r="A1592" s="146" t="s">
        <v>27232</v>
      </c>
      <c r="B1592" s="147" t="s">
        <v>27233</v>
      </c>
      <c r="C1592" s="148" t="s">
        <v>19</v>
      </c>
      <c r="D1592" s="149">
        <v>388.9</v>
      </c>
      <c r="E1592" s="149">
        <v>26.12</v>
      </c>
      <c r="F1592" s="149">
        <v>415.02</v>
      </c>
      <c r="G1592" s="124">
        <v>9</v>
      </c>
    </row>
    <row r="1593" spans="1:7" ht="30" x14ac:dyDescent="0.2">
      <c r="A1593" s="146" t="s">
        <v>27234</v>
      </c>
      <c r="B1593" s="147" t="s">
        <v>27235</v>
      </c>
      <c r="C1593" s="148" t="s">
        <v>19</v>
      </c>
      <c r="D1593" s="149">
        <v>183.96</v>
      </c>
      <c r="E1593" s="149">
        <v>10.93</v>
      </c>
      <c r="F1593" s="149">
        <v>194.89</v>
      </c>
      <c r="G1593" s="124">
        <v>9</v>
      </c>
    </row>
    <row r="1594" spans="1:7" ht="30" x14ac:dyDescent="0.2">
      <c r="A1594" s="146" t="s">
        <v>27236</v>
      </c>
      <c r="B1594" s="147" t="s">
        <v>27237</v>
      </c>
      <c r="C1594" s="148" t="s">
        <v>19</v>
      </c>
      <c r="D1594" s="149">
        <v>102.5</v>
      </c>
      <c r="E1594" s="149">
        <v>30.65</v>
      </c>
      <c r="F1594" s="149">
        <v>133.15</v>
      </c>
      <c r="G1594" s="124">
        <v>9</v>
      </c>
    </row>
    <row r="1595" spans="1:7" ht="30" x14ac:dyDescent="0.2">
      <c r="A1595" s="146" t="s">
        <v>27238</v>
      </c>
      <c r="B1595" s="147" t="s">
        <v>27239</v>
      </c>
      <c r="C1595" s="148" t="s">
        <v>19</v>
      </c>
      <c r="D1595" s="149">
        <v>138.59</v>
      </c>
      <c r="E1595" s="149">
        <v>30.65</v>
      </c>
      <c r="F1595" s="149">
        <v>169.24</v>
      </c>
      <c r="G1595" s="124">
        <v>9</v>
      </c>
    </row>
    <row r="1596" spans="1:7" ht="30" x14ac:dyDescent="0.2">
      <c r="A1596" s="146" t="s">
        <v>27240</v>
      </c>
      <c r="B1596" s="147" t="s">
        <v>27241</v>
      </c>
      <c r="C1596" s="148" t="s">
        <v>96</v>
      </c>
      <c r="D1596" s="149">
        <v>4.53</v>
      </c>
      <c r="E1596" s="149">
        <v>1.66</v>
      </c>
      <c r="F1596" s="149">
        <v>6.19</v>
      </c>
      <c r="G1596" s="124">
        <v>9</v>
      </c>
    </row>
    <row r="1597" spans="1:7" ht="30" x14ac:dyDescent="0.2">
      <c r="A1597" s="146" t="s">
        <v>27242</v>
      </c>
      <c r="B1597" s="147" t="s">
        <v>27243</v>
      </c>
      <c r="C1597" s="148" t="s">
        <v>9</v>
      </c>
      <c r="D1597" s="149">
        <v>440.02</v>
      </c>
      <c r="E1597" s="149"/>
      <c r="F1597" s="149">
        <v>440.02</v>
      </c>
      <c r="G1597" s="124">
        <v>9</v>
      </c>
    </row>
    <row r="1598" spans="1:7" ht="30" x14ac:dyDescent="0.2">
      <c r="A1598" s="146" t="s">
        <v>27244</v>
      </c>
      <c r="B1598" s="147" t="s">
        <v>27245</v>
      </c>
      <c r="C1598" s="148" t="s">
        <v>19</v>
      </c>
      <c r="D1598" s="149">
        <v>6.03</v>
      </c>
      <c r="E1598" s="149">
        <v>10.81</v>
      </c>
      <c r="F1598" s="149">
        <v>16.84</v>
      </c>
      <c r="G1598" s="124">
        <v>9</v>
      </c>
    </row>
    <row r="1599" spans="1:7" ht="30" x14ac:dyDescent="0.2">
      <c r="A1599" s="146" t="s">
        <v>27246</v>
      </c>
      <c r="B1599" s="147" t="s">
        <v>27247</v>
      </c>
      <c r="C1599" s="148" t="s">
        <v>96</v>
      </c>
      <c r="D1599" s="149">
        <v>0.56999999999999995</v>
      </c>
      <c r="E1599" s="149">
        <v>17.38</v>
      </c>
      <c r="F1599" s="149">
        <v>17.95</v>
      </c>
      <c r="G1599" s="124">
        <v>9</v>
      </c>
    </row>
    <row r="1600" spans="1:7" ht="30" x14ac:dyDescent="0.2">
      <c r="A1600" s="146" t="s">
        <v>27248</v>
      </c>
      <c r="B1600" s="147" t="s">
        <v>27249</v>
      </c>
      <c r="C1600" s="148" t="s">
        <v>19</v>
      </c>
      <c r="D1600" s="149">
        <v>114.92</v>
      </c>
      <c r="E1600" s="149">
        <v>16.93</v>
      </c>
      <c r="F1600" s="149">
        <v>131.85</v>
      </c>
      <c r="G1600" s="124">
        <v>9</v>
      </c>
    </row>
    <row r="1601" spans="1:7" x14ac:dyDescent="0.2">
      <c r="A1601" s="146" t="s">
        <v>27250</v>
      </c>
      <c r="B1601" s="147" t="s">
        <v>27251</v>
      </c>
      <c r="C1601" s="148"/>
      <c r="D1601" s="149"/>
      <c r="E1601" s="149"/>
      <c r="F1601" s="149"/>
      <c r="G1601" s="124">
        <v>5</v>
      </c>
    </row>
    <row r="1602" spans="1:7" ht="30" x14ac:dyDescent="0.2">
      <c r="A1602" s="146" t="s">
        <v>27252</v>
      </c>
      <c r="B1602" s="147" t="s">
        <v>27253</v>
      </c>
      <c r="C1602" s="148" t="s">
        <v>96</v>
      </c>
      <c r="D1602" s="149">
        <v>11.01</v>
      </c>
      <c r="E1602" s="149">
        <v>1.66</v>
      </c>
      <c r="F1602" s="149">
        <v>12.67</v>
      </c>
      <c r="G1602" s="124">
        <v>9</v>
      </c>
    </row>
    <row r="1603" spans="1:7" ht="30" x14ac:dyDescent="0.2">
      <c r="A1603" s="146" t="s">
        <v>27254</v>
      </c>
      <c r="B1603" s="147" t="s">
        <v>27255</v>
      </c>
      <c r="C1603" s="148" t="s">
        <v>96</v>
      </c>
      <c r="D1603" s="149">
        <v>10.130000000000001</v>
      </c>
      <c r="E1603" s="149">
        <v>1.66</v>
      </c>
      <c r="F1603" s="149">
        <v>11.79</v>
      </c>
      <c r="G1603" s="124">
        <v>9</v>
      </c>
    </row>
    <row r="1604" spans="1:7" ht="30" x14ac:dyDescent="0.2">
      <c r="A1604" s="146" t="s">
        <v>27256</v>
      </c>
      <c r="B1604" s="147" t="s">
        <v>27257</v>
      </c>
      <c r="C1604" s="148" t="s">
        <v>9</v>
      </c>
      <c r="D1604" s="149">
        <v>41.27</v>
      </c>
      <c r="E1604" s="149">
        <v>26.34</v>
      </c>
      <c r="F1604" s="149">
        <v>67.61</v>
      </c>
      <c r="G1604" s="124">
        <v>9</v>
      </c>
    </row>
    <row r="1605" spans="1:7" ht="30" x14ac:dyDescent="0.2">
      <c r="A1605" s="146" t="s">
        <v>27258</v>
      </c>
      <c r="B1605" s="147" t="s">
        <v>27259</v>
      </c>
      <c r="C1605" s="148" t="s">
        <v>21557</v>
      </c>
      <c r="D1605" s="149">
        <v>263.89</v>
      </c>
      <c r="E1605" s="149">
        <v>26.34</v>
      </c>
      <c r="F1605" s="149">
        <v>290.23</v>
      </c>
      <c r="G1605" s="124">
        <v>9</v>
      </c>
    </row>
    <row r="1606" spans="1:7" ht="45" x14ac:dyDescent="0.2">
      <c r="A1606" s="146" t="s">
        <v>27260</v>
      </c>
      <c r="B1606" s="147" t="s">
        <v>27261</v>
      </c>
      <c r="C1606" s="148" t="s">
        <v>21557</v>
      </c>
      <c r="D1606" s="149">
        <v>639.64</v>
      </c>
      <c r="E1606" s="149">
        <v>26.34</v>
      </c>
      <c r="F1606" s="149">
        <v>665.98</v>
      </c>
      <c r="G1606" s="124">
        <v>9</v>
      </c>
    </row>
    <row r="1607" spans="1:7" ht="30" x14ac:dyDescent="0.2">
      <c r="A1607" s="146" t="s">
        <v>27262</v>
      </c>
      <c r="B1607" s="147" t="s">
        <v>27263</v>
      </c>
      <c r="C1607" s="148" t="s">
        <v>96</v>
      </c>
      <c r="D1607" s="149">
        <v>31.36</v>
      </c>
      <c r="E1607" s="149">
        <v>4.29</v>
      </c>
      <c r="F1607" s="149">
        <v>35.65</v>
      </c>
      <c r="G1607" s="124">
        <v>9</v>
      </c>
    </row>
    <row r="1608" spans="1:7" ht="30" x14ac:dyDescent="0.2">
      <c r="A1608" s="146" t="s">
        <v>27264</v>
      </c>
      <c r="B1608" s="147" t="s">
        <v>27265</v>
      </c>
      <c r="C1608" s="148" t="s">
        <v>96</v>
      </c>
      <c r="D1608" s="149">
        <v>830.27</v>
      </c>
      <c r="E1608" s="149">
        <v>5.36</v>
      </c>
      <c r="F1608" s="149">
        <v>835.63</v>
      </c>
      <c r="G1608" s="124">
        <v>9</v>
      </c>
    </row>
    <row r="1609" spans="1:7" x14ac:dyDescent="0.2">
      <c r="A1609" s="146" t="s">
        <v>27266</v>
      </c>
      <c r="B1609" s="147" t="s">
        <v>27267</v>
      </c>
      <c r="C1609" s="148" t="s">
        <v>96</v>
      </c>
      <c r="D1609" s="149">
        <v>138.97</v>
      </c>
      <c r="E1609" s="149">
        <v>92.17</v>
      </c>
      <c r="F1609" s="149">
        <v>231.14</v>
      </c>
      <c r="G1609" s="124">
        <v>9</v>
      </c>
    </row>
    <row r="1610" spans="1:7" ht="30" x14ac:dyDescent="0.2">
      <c r="A1610" s="146" t="s">
        <v>27268</v>
      </c>
      <c r="B1610" s="147" t="s">
        <v>27269</v>
      </c>
      <c r="C1610" s="148" t="s">
        <v>96</v>
      </c>
      <c r="D1610" s="149">
        <v>285.83</v>
      </c>
      <c r="E1610" s="149">
        <v>210.68</v>
      </c>
      <c r="F1610" s="149">
        <v>496.51</v>
      </c>
      <c r="G1610" s="124">
        <v>9</v>
      </c>
    </row>
    <row r="1611" spans="1:7" ht="30" x14ac:dyDescent="0.2">
      <c r="A1611" s="146" t="s">
        <v>27270</v>
      </c>
      <c r="B1611" s="147" t="s">
        <v>27271</v>
      </c>
      <c r="C1611" s="148" t="s">
        <v>96</v>
      </c>
      <c r="D1611" s="149">
        <v>186.59</v>
      </c>
      <c r="E1611" s="149">
        <v>23.77</v>
      </c>
      <c r="F1611" s="149">
        <v>210.36</v>
      </c>
      <c r="G1611" s="124">
        <v>9</v>
      </c>
    </row>
    <row r="1612" spans="1:7" ht="30" x14ac:dyDescent="0.2">
      <c r="A1612" s="146" t="s">
        <v>27272</v>
      </c>
      <c r="B1612" s="147" t="s">
        <v>27273</v>
      </c>
      <c r="C1612" s="148" t="s">
        <v>96</v>
      </c>
      <c r="D1612" s="149">
        <v>24.59</v>
      </c>
      <c r="E1612" s="149">
        <v>4.29</v>
      </c>
      <c r="F1612" s="149">
        <v>28.88</v>
      </c>
      <c r="G1612" s="124">
        <v>9</v>
      </c>
    </row>
    <row r="1613" spans="1:7" x14ac:dyDescent="0.2">
      <c r="A1613" s="146" t="s">
        <v>27274</v>
      </c>
      <c r="B1613" s="147" t="s">
        <v>27275</v>
      </c>
      <c r="C1613" s="148"/>
      <c r="D1613" s="149"/>
      <c r="E1613" s="149"/>
      <c r="F1613" s="149"/>
      <c r="G1613" s="124">
        <v>5</v>
      </c>
    </row>
    <row r="1614" spans="1:7" ht="30" x14ac:dyDescent="0.2">
      <c r="A1614" s="146" t="s">
        <v>27276</v>
      </c>
      <c r="B1614" s="147" t="s">
        <v>27277</v>
      </c>
      <c r="C1614" s="148" t="s">
        <v>96</v>
      </c>
      <c r="D1614" s="149">
        <v>686.78</v>
      </c>
      <c r="E1614" s="149">
        <v>5.36</v>
      </c>
      <c r="F1614" s="149">
        <v>692.14</v>
      </c>
      <c r="G1614" s="124">
        <v>9</v>
      </c>
    </row>
    <row r="1615" spans="1:7" ht="30" x14ac:dyDescent="0.2">
      <c r="A1615" s="146" t="s">
        <v>27278</v>
      </c>
      <c r="B1615" s="147" t="s">
        <v>27279</v>
      </c>
      <c r="C1615" s="148" t="s">
        <v>96</v>
      </c>
      <c r="D1615" s="149">
        <v>1687.56</v>
      </c>
      <c r="E1615" s="149">
        <v>74.099999999999994</v>
      </c>
      <c r="F1615" s="149">
        <v>1761.66</v>
      </c>
      <c r="G1615" s="124">
        <v>9</v>
      </c>
    </row>
    <row r="1616" spans="1:7" ht="30" x14ac:dyDescent="0.2">
      <c r="A1616" s="146" t="s">
        <v>27280</v>
      </c>
      <c r="B1616" s="147" t="s">
        <v>27281</v>
      </c>
      <c r="C1616" s="148" t="s">
        <v>96</v>
      </c>
      <c r="D1616" s="149">
        <v>2635.55</v>
      </c>
      <c r="E1616" s="149">
        <v>386.52</v>
      </c>
      <c r="F1616" s="149">
        <v>3022.07</v>
      </c>
      <c r="G1616" s="124">
        <v>9</v>
      </c>
    </row>
    <row r="1617" spans="1:7" ht="30" x14ac:dyDescent="0.2">
      <c r="A1617" s="146" t="s">
        <v>27282</v>
      </c>
      <c r="B1617" s="147" t="s">
        <v>27283</v>
      </c>
      <c r="C1617" s="148" t="s">
        <v>96</v>
      </c>
      <c r="D1617" s="149">
        <v>1142.6199999999999</v>
      </c>
      <c r="E1617" s="149">
        <v>63.39</v>
      </c>
      <c r="F1617" s="149">
        <v>1206.01</v>
      </c>
      <c r="G1617" s="124">
        <v>9</v>
      </c>
    </row>
    <row r="1618" spans="1:7" x14ac:dyDescent="0.2">
      <c r="A1618" s="146" t="s">
        <v>27284</v>
      </c>
      <c r="B1618" s="147" t="s">
        <v>27285</v>
      </c>
      <c r="C1618" s="148"/>
      <c r="D1618" s="149"/>
      <c r="E1618" s="149"/>
      <c r="F1618" s="149"/>
      <c r="G1618" s="124">
        <v>5</v>
      </c>
    </row>
    <row r="1619" spans="1:7" ht="45" x14ac:dyDescent="0.2">
      <c r="A1619" s="146" t="s">
        <v>27286</v>
      </c>
      <c r="B1619" s="147" t="s">
        <v>27287</v>
      </c>
      <c r="C1619" s="148" t="s">
        <v>21557</v>
      </c>
      <c r="D1619" s="149">
        <v>134999.69</v>
      </c>
      <c r="E1619" s="149"/>
      <c r="F1619" s="149">
        <v>134999.69</v>
      </c>
      <c r="G1619" s="124">
        <v>9</v>
      </c>
    </row>
    <row r="1620" spans="1:7" ht="45" x14ac:dyDescent="0.2">
      <c r="A1620" s="146" t="s">
        <v>27288</v>
      </c>
      <c r="B1620" s="147" t="s">
        <v>27289</v>
      </c>
      <c r="C1620" s="148" t="s">
        <v>21557</v>
      </c>
      <c r="D1620" s="149">
        <v>124282.04</v>
      </c>
      <c r="E1620" s="149"/>
      <c r="F1620" s="149">
        <v>124282.04</v>
      </c>
      <c r="G1620" s="124">
        <v>9</v>
      </c>
    </row>
    <row r="1621" spans="1:7" ht="30" x14ac:dyDescent="0.2">
      <c r="A1621" s="146" t="s">
        <v>27290</v>
      </c>
      <c r="B1621" s="147" t="s">
        <v>27291</v>
      </c>
      <c r="C1621" s="148" t="s">
        <v>21557</v>
      </c>
      <c r="D1621" s="149">
        <v>28769.88</v>
      </c>
      <c r="E1621" s="149"/>
      <c r="F1621" s="149">
        <v>28769.88</v>
      </c>
      <c r="G1621" s="124">
        <v>9</v>
      </c>
    </row>
    <row r="1622" spans="1:7" ht="45" x14ac:dyDescent="0.2">
      <c r="A1622" s="146" t="s">
        <v>27292</v>
      </c>
      <c r="B1622" s="147" t="s">
        <v>27293</v>
      </c>
      <c r="C1622" s="148" t="s">
        <v>21557</v>
      </c>
      <c r="D1622" s="149">
        <v>29478.41</v>
      </c>
      <c r="E1622" s="149"/>
      <c r="F1622" s="149">
        <v>29478.41</v>
      </c>
      <c r="G1622" s="124">
        <v>9</v>
      </c>
    </row>
    <row r="1623" spans="1:7" x14ac:dyDescent="0.2">
      <c r="A1623" s="146" t="s">
        <v>27294</v>
      </c>
      <c r="B1623" s="147" t="s">
        <v>27295</v>
      </c>
      <c r="C1623" s="148"/>
      <c r="D1623" s="149"/>
      <c r="E1623" s="149"/>
      <c r="F1623" s="149"/>
      <c r="G1623" s="124">
        <v>2</v>
      </c>
    </row>
    <row r="1624" spans="1:7" x14ac:dyDescent="0.2">
      <c r="A1624" s="146" t="s">
        <v>27296</v>
      </c>
      <c r="B1624" s="147" t="s">
        <v>27297</v>
      </c>
      <c r="C1624" s="148"/>
      <c r="D1624" s="149"/>
      <c r="E1624" s="149"/>
      <c r="F1624" s="149"/>
      <c r="G1624" s="124">
        <v>5</v>
      </c>
    </row>
    <row r="1625" spans="1:7" x14ac:dyDescent="0.2">
      <c r="A1625" s="146" t="s">
        <v>27298</v>
      </c>
      <c r="B1625" s="147" t="s">
        <v>27299</v>
      </c>
      <c r="C1625" s="148" t="s">
        <v>19</v>
      </c>
      <c r="D1625" s="149">
        <v>15.99</v>
      </c>
      <c r="E1625" s="149">
        <v>4.29</v>
      </c>
      <c r="F1625" s="149">
        <v>20.28</v>
      </c>
      <c r="G1625" s="124">
        <v>9</v>
      </c>
    </row>
    <row r="1626" spans="1:7" x14ac:dyDescent="0.2">
      <c r="A1626" s="146" t="s">
        <v>27300</v>
      </c>
      <c r="B1626" s="147" t="s">
        <v>27301</v>
      </c>
      <c r="C1626" s="148" t="s">
        <v>19</v>
      </c>
      <c r="D1626" s="149">
        <v>29.29</v>
      </c>
      <c r="E1626" s="149">
        <v>4.29</v>
      </c>
      <c r="F1626" s="149">
        <v>33.58</v>
      </c>
      <c r="G1626" s="124">
        <v>9</v>
      </c>
    </row>
    <row r="1627" spans="1:7" x14ac:dyDescent="0.2">
      <c r="A1627" s="146" t="s">
        <v>27302</v>
      </c>
      <c r="B1627" s="147" t="s">
        <v>27303</v>
      </c>
      <c r="C1627" s="148" t="s">
        <v>15</v>
      </c>
      <c r="D1627" s="149">
        <v>591.5</v>
      </c>
      <c r="E1627" s="149">
        <v>60</v>
      </c>
      <c r="F1627" s="149">
        <v>651.5</v>
      </c>
      <c r="G1627" s="124">
        <v>9</v>
      </c>
    </row>
    <row r="1628" spans="1:7" ht="30" x14ac:dyDescent="0.2">
      <c r="A1628" s="146" t="s">
        <v>27304</v>
      </c>
      <c r="B1628" s="147" t="s">
        <v>27305</v>
      </c>
      <c r="C1628" s="148" t="s">
        <v>19</v>
      </c>
      <c r="D1628" s="149">
        <v>170.56</v>
      </c>
      <c r="E1628" s="149">
        <v>7.89</v>
      </c>
      <c r="F1628" s="149">
        <v>178.45</v>
      </c>
      <c r="G1628" s="124">
        <v>9</v>
      </c>
    </row>
    <row r="1629" spans="1:7" ht="45" x14ac:dyDescent="0.2">
      <c r="A1629" s="146" t="s">
        <v>27306</v>
      </c>
      <c r="B1629" s="147" t="s">
        <v>27307</v>
      </c>
      <c r="C1629" s="148" t="s">
        <v>19</v>
      </c>
      <c r="D1629" s="149">
        <v>17.829999999999998</v>
      </c>
      <c r="E1629" s="149">
        <v>11.65</v>
      </c>
      <c r="F1629" s="149">
        <v>29.48</v>
      </c>
      <c r="G1629" s="124">
        <v>9</v>
      </c>
    </row>
    <row r="1630" spans="1:7" ht="30" x14ac:dyDescent="0.2">
      <c r="A1630" s="146" t="s">
        <v>27308</v>
      </c>
      <c r="B1630" s="147" t="s">
        <v>27309</v>
      </c>
      <c r="C1630" s="148" t="s">
        <v>19</v>
      </c>
      <c r="D1630" s="149">
        <v>78.47</v>
      </c>
      <c r="E1630" s="149"/>
      <c r="F1630" s="149">
        <v>78.47</v>
      </c>
      <c r="G1630" s="124">
        <v>9</v>
      </c>
    </row>
    <row r="1631" spans="1:7" x14ac:dyDescent="0.2">
      <c r="A1631" s="146" t="s">
        <v>27310</v>
      </c>
      <c r="B1631" s="147" t="s">
        <v>27311</v>
      </c>
      <c r="C1631" s="148" t="s">
        <v>19</v>
      </c>
      <c r="D1631" s="149">
        <v>42.83</v>
      </c>
      <c r="E1631" s="149">
        <v>36.869999999999997</v>
      </c>
      <c r="F1631" s="149">
        <v>79.7</v>
      </c>
      <c r="G1631" s="124">
        <v>9</v>
      </c>
    </row>
    <row r="1632" spans="1:7" ht="30" x14ac:dyDescent="0.2">
      <c r="A1632" s="146" t="s">
        <v>27312</v>
      </c>
      <c r="B1632" s="147" t="s">
        <v>27313</v>
      </c>
      <c r="C1632" s="148" t="s">
        <v>19</v>
      </c>
      <c r="D1632" s="149">
        <v>1337.64</v>
      </c>
      <c r="E1632" s="149"/>
      <c r="F1632" s="149">
        <v>1337.64</v>
      </c>
      <c r="G1632" s="124">
        <v>9</v>
      </c>
    </row>
    <row r="1633" spans="1:7" ht="30" x14ac:dyDescent="0.2">
      <c r="A1633" s="146" t="s">
        <v>27314</v>
      </c>
      <c r="B1633" s="147" t="s">
        <v>27315</v>
      </c>
      <c r="C1633" s="148" t="s">
        <v>19</v>
      </c>
      <c r="D1633" s="149">
        <v>81.58</v>
      </c>
      <c r="E1633" s="149">
        <v>31.6</v>
      </c>
      <c r="F1633" s="149">
        <v>113.18</v>
      </c>
      <c r="G1633" s="124">
        <v>9</v>
      </c>
    </row>
    <row r="1634" spans="1:7" ht="45" x14ac:dyDescent="0.2">
      <c r="A1634" s="146" t="s">
        <v>27316</v>
      </c>
      <c r="B1634" s="147" t="s">
        <v>27317</v>
      </c>
      <c r="C1634" s="148" t="s">
        <v>19</v>
      </c>
      <c r="D1634" s="149">
        <v>539.61</v>
      </c>
      <c r="E1634" s="149"/>
      <c r="F1634" s="149">
        <v>539.61</v>
      </c>
      <c r="G1634" s="124">
        <v>9</v>
      </c>
    </row>
    <row r="1635" spans="1:7" x14ac:dyDescent="0.2">
      <c r="A1635" s="146" t="s">
        <v>27318</v>
      </c>
      <c r="B1635" s="147" t="s">
        <v>27319</v>
      </c>
      <c r="C1635" s="148"/>
      <c r="D1635" s="149"/>
      <c r="E1635" s="149"/>
      <c r="F1635" s="149"/>
      <c r="G1635" s="124">
        <v>5</v>
      </c>
    </row>
    <row r="1636" spans="1:7" x14ac:dyDescent="0.2">
      <c r="A1636" s="146" t="s">
        <v>27320</v>
      </c>
      <c r="B1636" s="147" t="s">
        <v>27321</v>
      </c>
      <c r="C1636" s="148" t="s">
        <v>9</v>
      </c>
      <c r="D1636" s="149">
        <v>1.44</v>
      </c>
      <c r="E1636" s="149">
        <v>7.81</v>
      </c>
      <c r="F1636" s="149">
        <v>9.25</v>
      </c>
      <c r="G1636" s="124">
        <v>9</v>
      </c>
    </row>
    <row r="1637" spans="1:7" x14ac:dyDescent="0.2">
      <c r="A1637" s="146" t="s">
        <v>27322</v>
      </c>
      <c r="B1637" s="147" t="s">
        <v>27323</v>
      </c>
      <c r="C1637" s="148" t="s">
        <v>9</v>
      </c>
      <c r="D1637" s="149">
        <v>77.17</v>
      </c>
      <c r="E1637" s="149">
        <v>7.81</v>
      </c>
      <c r="F1637" s="149">
        <v>84.98</v>
      </c>
      <c r="G1637" s="124">
        <v>9</v>
      </c>
    </row>
    <row r="1638" spans="1:7" ht="30" x14ac:dyDescent="0.2">
      <c r="A1638" s="146" t="s">
        <v>27324</v>
      </c>
      <c r="B1638" s="147" t="s">
        <v>27325</v>
      </c>
      <c r="C1638" s="148" t="s">
        <v>9</v>
      </c>
      <c r="D1638" s="149">
        <v>6.53</v>
      </c>
      <c r="E1638" s="149">
        <v>3.26</v>
      </c>
      <c r="F1638" s="149">
        <v>9.7899999999999991</v>
      </c>
      <c r="G1638" s="124">
        <v>9</v>
      </c>
    </row>
    <row r="1639" spans="1:7" x14ac:dyDescent="0.2">
      <c r="A1639" s="146" t="s">
        <v>27326</v>
      </c>
      <c r="B1639" s="147" t="s">
        <v>27327</v>
      </c>
      <c r="C1639" s="148" t="s">
        <v>27328</v>
      </c>
      <c r="D1639" s="149">
        <v>0.14000000000000001</v>
      </c>
      <c r="E1639" s="149">
        <v>0.06</v>
      </c>
      <c r="F1639" s="149">
        <v>0.2</v>
      </c>
      <c r="G1639" s="124">
        <v>9</v>
      </c>
    </row>
    <row r="1640" spans="1:7" x14ac:dyDescent="0.2">
      <c r="A1640" s="146" t="s">
        <v>27329</v>
      </c>
      <c r="B1640" s="147" t="s">
        <v>27330</v>
      </c>
      <c r="C1640" s="148" t="s">
        <v>9</v>
      </c>
      <c r="D1640" s="149">
        <v>6.71</v>
      </c>
      <c r="E1640" s="149">
        <v>5.22</v>
      </c>
      <c r="F1640" s="149">
        <v>11.93</v>
      </c>
      <c r="G1640" s="124">
        <v>9</v>
      </c>
    </row>
    <row r="1641" spans="1:7" x14ac:dyDescent="0.2">
      <c r="A1641" s="146" t="s">
        <v>27331</v>
      </c>
      <c r="B1641" s="147" t="s">
        <v>27332</v>
      </c>
      <c r="C1641" s="148" t="s">
        <v>27328</v>
      </c>
      <c r="D1641" s="149">
        <v>0.16</v>
      </c>
      <c r="E1641" s="149">
        <v>0.13</v>
      </c>
      <c r="F1641" s="149">
        <v>0.28999999999999998</v>
      </c>
      <c r="G1641" s="124">
        <v>9</v>
      </c>
    </row>
    <row r="1642" spans="1:7" ht="30" x14ac:dyDescent="0.2">
      <c r="A1642" s="146" t="s">
        <v>27333</v>
      </c>
      <c r="B1642" s="147" t="s">
        <v>27334</v>
      </c>
      <c r="C1642" s="148" t="s">
        <v>9</v>
      </c>
      <c r="D1642" s="149">
        <v>7.63</v>
      </c>
      <c r="E1642" s="149">
        <v>0.1</v>
      </c>
      <c r="F1642" s="149">
        <v>7.73</v>
      </c>
      <c r="G1642" s="124">
        <v>9</v>
      </c>
    </row>
    <row r="1643" spans="1:7" ht="45" x14ac:dyDescent="0.2">
      <c r="A1643" s="146" t="s">
        <v>27335</v>
      </c>
      <c r="B1643" s="147" t="s">
        <v>27336</v>
      </c>
      <c r="C1643" s="148" t="s">
        <v>9</v>
      </c>
      <c r="D1643" s="149">
        <v>221.48</v>
      </c>
      <c r="E1643" s="149">
        <v>4.75</v>
      </c>
      <c r="F1643" s="149">
        <v>226.23</v>
      </c>
      <c r="G1643" s="124">
        <v>9</v>
      </c>
    </row>
    <row r="1644" spans="1:7" ht="45" x14ac:dyDescent="0.2">
      <c r="A1644" s="146" t="s">
        <v>27337</v>
      </c>
      <c r="B1644" s="147" t="s">
        <v>27338</v>
      </c>
      <c r="C1644" s="148" t="s">
        <v>9</v>
      </c>
      <c r="D1644" s="149">
        <v>273.66000000000003</v>
      </c>
      <c r="E1644" s="149">
        <v>4.75</v>
      </c>
      <c r="F1644" s="149">
        <v>278.41000000000003</v>
      </c>
      <c r="G1644" s="124">
        <v>9</v>
      </c>
    </row>
    <row r="1645" spans="1:7" ht="45" x14ac:dyDescent="0.2">
      <c r="A1645" s="146" t="s">
        <v>27339</v>
      </c>
      <c r="B1645" s="147" t="s">
        <v>27340</v>
      </c>
      <c r="C1645" s="148" t="s">
        <v>9</v>
      </c>
      <c r="D1645" s="149">
        <v>106.27</v>
      </c>
      <c r="E1645" s="149">
        <v>4.75</v>
      </c>
      <c r="F1645" s="149">
        <v>111.02</v>
      </c>
      <c r="G1645" s="124">
        <v>9</v>
      </c>
    </row>
    <row r="1646" spans="1:7" ht="45" x14ac:dyDescent="0.2">
      <c r="A1646" s="146" t="s">
        <v>27341</v>
      </c>
      <c r="B1646" s="147" t="s">
        <v>27342</v>
      </c>
      <c r="C1646" s="148" t="s">
        <v>9</v>
      </c>
      <c r="D1646" s="149">
        <v>100.96</v>
      </c>
      <c r="E1646" s="149">
        <v>4.75</v>
      </c>
      <c r="F1646" s="149">
        <v>105.71</v>
      </c>
      <c r="G1646" s="124">
        <v>9</v>
      </c>
    </row>
    <row r="1647" spans="1:7" x14ac:dyDescent="0.2">
      <c r="A1647" s="146" t="s">
        <v>27343</v>
      </c>
      <c r="B1647" s="147" t="s">
        <v>27344</v>
      </c>
      <c r="C1647" s="148"/>
      <c r="D1647" s="149"/>
      <c r="E1647" s="149"/>
      <c r="F1647" s="149"/>
      <c r="G1647" s="124">
        <v>5</v>
      </c>
    </row>
    <row r="1648" spans="1:7" ht="30" x14ac:dyDescent="0.2">
      <c r="A1648" s="146" t="s">
        <v>27345</v>
      </c>
      <c r="B1648" s="147" t="s">
        <v>27346</v>
      </c>
      <c r="C1648" s="148" t="s">
        <v>19</v>
      </c>
      <c r="D1648" s="149">
        <v>9.7899999999999991</v>
      </c>
      <c r="E1648" s="149">
        <v>3.21</v>
      </c>
      <c r="F1648" s="149">
        <v>13</v>
      </c>
      <c r="G1648" s="124">
        <v>9</v>
      </c>
    </row>
    <row r="1649" spans="1:7" ht="30" x14ac:dyDescent="0.2">
      <c r="A1649" s="146" t="s">
        <v>27347</v>
      </c>
      <c r="B1649" s="147" t="s">
        <v>27348</v>
      </c>
      <c r="C1649" s="148" t="s">
        <v>19</v>
      </c>
      <c r="D1649" s="149">
        <v>26.11</v>
      </c>
      <c r="E1649" s="149">
        <v>3.21</v>
      </c>
      <c r="F1649" s="149">
        <v>29.32</v>
      </c>
      <c r="G1649" s="124">
        <v>9</v>
      </c>
    </row>
    <row r="1650" spans="1:7" ht="30" x14ac:dyDescent="0.2">
      <c r="A1650" s="146" t="s">
        <v>27349</v>
      </c>
      <c r="B1650" s="147" t="s">
        <v>27350</v>
      </c>
      <c r="C1650" s="148" t="s">
        <v>9</v>
      </c>
      <c r="D1650" s="149">
        <v>48.87</v>
      </c>
      <c r="E1650" s="149">
        <v>22.08</v>
      </c>
      <c r="F1650" s="149">
        <v>70.95</v>
      </c>
      <c r="G1650" s="124">
        <v>9</v>
      </c>
    </row>
    <row r="1651" spans="1:7" ht="30" x14ac:dyDescent="0.2">
      <c r="A1651" s="146" t="s">
        <v>27351</v>
      </c>
      <c r="B1651" s="147" t="s">
        <v>27352</v>
      </c>
      <c r="C1651" s="148" t="s">
        <v>9</v>
      </c>
      <c r="D1651" s="149">
        <v>95.69</v>
      </c>
      <c r="E1651" s="149">
        <v>22.08</v>
      </c>
      <c r="F1651" s="149">
        <v>117.77</v>
      </c>
      <c r="G1651" s="124">
        <v>9</v>
      </c>
    </row>
    <row r="1652" spans="1:7" ht="30" x14ac:dyDescent="0.2">
      <c r="A1652" s="146" t="s">
        <v>27353</v>
      </c>
      <c r="B1652" s="147" t="s">
        <v>27354</v>
      </c>
      <c r="C1652" s="148" t="s">
        <v>9</v>
      </c>
      <c r="D1652" s="149">
        <v>194.17</v>
      </c>
      <c r="E1652" s="149"/>
      <c r="F1652" s="149">
        <v>194.17</v>
      </c>
      <c r="G1652" s="124">
        <v>9</v>
      </c>
    </row>
    <row r="1653" spans="1:7" ht="30" x14ac:dyDescent="0.2">
      <c r="A1653" s="146" t="s">
        <v>27355</v>
      </c>
      <c r="B1653" s="147" t="s">
        <v>27356</v>
      </c>
      <c r="C1653" s="148" t="s">
        <v>9</v>
      </c>
      <c r="D1653" s="149">
        <v>403.36</v>
      </c>
      <c r="E1653" s="149"/>
      <c r="F1653" s="149">
        <v>403.36</v>
      </c>
      <c r="G1653" s="124">
        <v>9</v>
      </c>
    </row>
    <row r="1654" spans="1:7" ht="30" x14ac:dyDescent="0.2">
      <c r="A1654" s="146" t="s">
        <v>27357</v>
      </c>
      <c r="B1654" s="147" t="s">
        <v>27358</v>
      </c>
      <c r="C1654" s="148" t="s">
        <v>9</v>
      </c>
      <c r="D1654" s="149">
        <v>870.84</v>
      </c>
      <c r="E1654" s="149">
        <v>10.72</v>
      </c>
      <c r="F1654" s="149">
        <v>881.56</v>
      </c>
      <c r="G1654" s="124">
        <v>9</v>
      </c>
    </row>
    <row r="1655" spans="1:7" ht="30" x14ac:dyDescent="0.2">
      <c r="A1655" s="146" t="s">
        <v>27359</v>
      </c>
      <c r="B1655" s="147" t="s">
        <v>27360</v>
      </c>
      <c r="C1655" s="148" t="s">
        <v>9</v>
      </c>
      <c r="D1655" s="149">
        <v>1227</v>
      </c>
      <c r="E1655" s="149">
        <v>10.72</v>
      </c>
      <c r="F1655" s="149">
        <v>1237.72</v>
      </c>
      <c r="G1655" s="124">
        <v>9</v>
      </c>
    </row>
    <row r="1656" spans="1:7" x14ac:dyDescent="0.2">
      <c r="A1656" s="146" t="s">
        <v>27361</v>
      </c>
      <c r="B1656" s="147" t="s">
        <v>27362</v>
      </c>
      <c r="C1656" s="148" t="s">
        <v>9</v>
      </c>
      <c r="D1656" s="149">
        <v>199.43</v>
      </c>
      <c r="E1656" s="149"/>
      <c r="F1656" s="149">
        <v>199.43</v>
      </c>
      <c r="G1656" s="124">
        <v>9</v>
      </c>
    </row>
    <row r="1657" spans="1:7" x14ac:dyDescent="0.2">
      <c r="A1657" s="146" t="s">
        <v>27363</v>
      </c>
      <c r="B1657" s="147" t="s">
        <v>27364</v>
      </c>
      <c r="C1657" s="148"/>
      <c r="D1657" s="149"/>
      <c r="E1657" s="149"/>
      <c r="F1657" s="149"/>
      <c r="G1657" s="124">
        <v>5</v>
      </c>
    </row>
    <row r="1658" spans="1:7" x14ac:dyDescent="0.2">
      <c r="A1658" s="146" t="s">
        <v>27365</v>
      </c>
      <c r="B1658" s="147" t="s">
        <v>27366</v>
      </c>
      <c r="C1658" s="148" t="s">
        <v>18</v>
      </c>
      <c r="D1658" s="149">
        <v>10.28</v>
      </c>
      <c r="E1658" s="149">
        <v>14.26</v>
      </c>
      <c r="F1658" s="149">
        <v>24.54</v>
      </c>
      <c r="G1658" s="124">
        <v>9</v>
      </c>
    </row>
    <row r="1659" spans="1:7" x14ac:dyDescent="0.2">
      <c r="A1659" s="146" t="s">
        <v>27367</v>
      </c>
      <c r="B1659" s="147" t="s">
        <v>27368</v>
      </c>
      <c r="C1659" s="148" t="s">
        <v>21420</v>
      </c>
      <c r="D1659" s="149">
        <v>148.31</v>
      </c>
      <c r="E1659" s="149">
        <v>9.51</v>
      </c>
      <c r="F1659" s="149">
        <v>157.82</v>
      </c>
      <c r="G1659" s="124">
        <v>9</v>
      </c>
    </row>
    <row r="1660" spans="1:7" x14ac:dyDescent="0.2">
      <c r="A1660" s="146" t="s">
        <v>27369</v>
      </c>
      <c r="B1660" s="147" t="s">
        <v>27370</v>
      </c>
      <c r="C1660" s="148"/>
      <c r="D1660" s="149"/>
      <c r="E1660" s="149"/>
      <c r="F1660" s="149"/>
      <c r="G1660" s="124">
        <v>5</v>
      </c>
    </row>
    <row r="1661" spans="1:7" ht="30" x14ac:dyDescent="0.2">
      <c r="A1661" s="146" t="s">
        <v>27371</v>
      </c>
      <c r="B1661" s="147" t="s">
        <v>27372</v>
      </c>
      <c r="C1661" s="148" t="s">
        <v>9</v>
      </c>
      <c r="D1661" s="149">
        <v>4.6399999999999997</v>
      </c>
      <c r="E1661" s="149">
        <v>2.89</v>
      </c>
      <c r="F1661" s="149">
        <v>7.53</v>
      </c>
      <c r="G1661" s="124">
        <v>9</v>
      </c>
    </row>
    <row r="1662" spans="1:7" ht="30" x14ac:dyDescent="0.2">
      <c r="A1662" s="146" t="s">
        <v>27373</v>
      </c>
      <c r="B1662" s="147" t="s">
        <v>27374</v>
      </c>
      <c r="C1662" s="148" t="s">
        <v>9</v>
      </c>
      <c r="D1662" s="149">
        <v>9.2899999999999991</v>
      </c>
      <c r="E1662" s="149">
        <v>5.79</v>
      </c>
      <c r="F1662" s="149">
        <v>15.08</v>
      </c>
      <c r="G1662" s="124">
        <v>9</v>
      </c>
    </row>
    <row r="1663" spans="1:7" ht="30" x14ac:dyDescent="0.2">
      <c r="A1663" s="146" t="s">
        <v>27375</v>
      </c>
      <c r="B1663" s="147" t="s">
        <v>27376</v>
      </c>
      <c r="C1663" s="148" t="s">
        <v>9</v>
      </c>
      <c r="D1663" s="149">
        <v>13.93</v>
      </c>
      <c r="E1663" s="149">
        <v>8.68</v>
      </c>
      <c r="F1663" s="149">
        <v>22.61</v>
      </c>
      <c r="G1663" s="124">
        <v>9</v>
      </c>
    </row>
    <row r="1664" spans="1:7" ht="30" x14ac:dyDescent="0.2">
      <c r="A1664" s="146" t="s">
        <v>27377</v>
      </c>
      <c r="B1664" s="147" t="s">
        <v>27378</v>
      </c>
      <c r="C1664" s="148" t="s">
        <v>9</v>
      </c>
      <c r="D1664" s="149">
        <v>18.57</v>
      </c>
      <c r="E1664" s="149">
        <v>11.57</v>
      </c>
      <c r="F1664" s="149">
        <v>30.14</v>
      </c>
      <c r="G1664" s="124">
        <v>9</v>
      </c>
    </row>
    <row r="1665" spans="1:7" ht="30" x14ac:dyDescent="0.2">
      <c r="A1665" s="146" t="s">
        <v>27379</v>
      </c>
      <c r="B1665" s="147" t="s">
        <v>27380</v>
      </c>
      <c r="C1665" s="148" t="s">
        <v>9</v>
      </c>
      <c r="D1665" s="149">
        <v>27.89</v>
      </c>
      <c r="E1665" s="149">
        <v>17.38</v>
      </c>
      <c r="F1665" s="149">
        <v>45.27</v>
      </c>
      <c r="G1665" s="124">
        <v>9</v>
      </c>
    </row>
    <row r="1666" spans="1:7" ht="30" x14ac:dyDescent="0.2">
      <c r="A1666" s="146" t="s">
        <v>27381</v>
      </c>
      <c r="B1666" s="147" t="s">
        <v>27382</v>
      </c>
      <c r="C1666" s="148" t="s">
        <v>9</v>
      </c>
      <c r="D1666" s="149">
        <v>25.56</v>
      </c>
      <c r="E1666" s="149">
        <v>1.79</v>
      </c>
      <c r="F1666" s="149">
        <v>27.35</v>
      </c>
      <c r="G1666" s="124">
        <v>9</v>
      </c>
    </row>
    <row r="1667" spans="1:7" ht="30" x14ac:dyDescent="0.2">
      <c r="A1667" s="146" t="s">
        <v>27383</v>
      </c>
      <c r="B1667" s="147" t="s">
        <v>27384</v>
      </c>
      <c r="C1667" s="148" t="s">
        <v>9</v>
      </c>
      <c r="D1667" s="149">
        <v>46.1</v>
      </c>
      <c r="E1667" s="149">
        <v>2.5</v>
      </c>
      <c r="F1667" s="149">
        <v>48.6</v>
      </c>
      <c r="G1667" s="124">
        <v>9</v>
      </c>
    </row>
    <row r="1668" spans="1:7" ht="30" x14ac:dyDescent="0.2">
      <c r="A1668" s="146" t="s">
        <v>27385</v>
      </c>
      <c r="B1668" s="147" t="s">
        <v>27386</v>
      </c>
      <c r="C1668" s="148" t="s">
        <v>9</v>
      </c>
      <c r="D1668" s="149">
        <v>73.599999999999994</v>
      </c>
      <c r="E1668" s="149">
        <v>3.21</v>
      </c>
      <c r="F1668" s="149">
        <v>76.81</v>
      </c>
      <c r="G1668" s="124">
        <v>9</v>
      </c>
    </row>
    <row r="1669" spans="1:7" x14ac:dyDescent="0.2">
      <c r="A1669" s="146" t="s">
        <v>27387</v>
      </c>
      <c r="B1669" s="147" t="s">
        <v>27388</v>
      </c>
      <c r="C1669" s="148"/>
      <c r="D1669" s="149"/>
      <c r="E1669" s="149"/>
      <c r="F1669" s="149"/>
      <c r="G1669" s="124">
        <v>5</v>
      </c>
    </row>
    <row r="1670" spans="1:7" x14ac:dyDescent="0.2">
      <c r="A1670" s="146" t="s">
        <v>27389</v>
      </c>
      <c r="B1670" s="147" t="s">
        <v>27390</v>
      </c>
      <c r="C1670" s="148" t="s">
        <v>19</v>
      </c>
      <c r="D1670" s="149">
        <v>26.51</v>
      </c>
      <c r="E1670" s="149">
        <v>12.12</v>
      </c>
      <c r="F1670" s="149">
        <v>38.630000000000003</v>
      </c>
      <c r="G1670" s="124">
        <v>9</v>
      </c>
    </row>
    <row r="1671" spans="1:7" ht="30" x14ac:dyDescent="0.2">
      <c r="A1671" s="146" t="s">
        <v>27391</v>
      </c>
      <c r="B1671" s="147" t="s">
        <v>27392</v>
      </c>
      <c r="C1671" s="148" t="s">
        <v>9</v>
      </c>
      <c r="D1671" s="149">
        <v>1.62</v>
      </c>
      <c r="E1671" s="149">
        <v>12.12</v>
      </c>
      <c r="F1671" s="149">
        <v>13.74</v>
      </c>
      <c r="G1671" s="124">
        <v>9</v>
      </c>
    </row>
    <row r="1672" spans="1:7" ht="30" x14ac:dyDescent="0.2">
      <c r="A1672" s="146" t="s">
        <v>27393</v>
      </c>
      <c r="B1672" s="147" t="s">
        <v>27394</v>
      </c>
      <c r="C1672" s="148" t="s">
        <v>9</v>
      </c>
      <c r="D1672" s="149">
        <v>2.5</v>
      </c>
      <c r="E1672" s="149">
        <v>12.12</v>
      </c>
      <c r="F1672" s="149">
        <v>14.62</v>
      </c>
      <c r="G1672" s="124">
        <v>9</v>
      </c>
    </row>
    <row r="1673" spans="1:7" ht="30" x14ac:dyDescent="0.2">
      <c r="A1673" s="146" t="s">
        <v>27395</v>
      </c>
      <c r="B1673" s="147" t="s">
        <v>27396</v>
      </c>
      <c r="C1673" s="148" t="s">
        <v>9</v>
      </c>
      <c r="D1673" s="149">
        <v>3.05</v>
      </c>
      <c r="E1673" s="149">
        <v>12.12</v>
      </c>
      <c r="F1673" s="149">
        <v>15.17</v>
      </c>
      <c r="G1673" s="124">
        <v>9</v>
      </c>
    </row>
    <row r="1674" spans="1:7" ht="30" x14ac:dyDescent="0.2">
      <c r="A1674" s="146" t="s">
        <v>27397</v>
      </c>
      <c r="B1674" s="147" t="s">
        <v>27398</v>
      </c>
      <c r="C1674" s="148" t="s">
        <v>9</v>
      </c>
      <c r="D1674" s="149">
        <v>3.56</v>
      </c>
      <c r="E1674" s="149">
        <v>12.12</v>
      </c>
      <c r="F1674" s="149">
        <v>15.68</v>
      </c>
      <c r="G1674" s="124">
        <v>9</v>
      </c>
    </row>
    <row r="1675" spans="1:7" ht="30" x14ac:dyDescent="0.2">
      <c r="A1675" s="146" t="s">
        <v>27399</v>
      </c>
      <c r="B1675" s="147" t="s">
        <v>27400</v>
      </c>
      <c r="C1675" s="148" t="s">
        <v>9</v>
      </c>
      <c r="D1675" s="149">
        <v>5.03</v>
      </c>
      <c r="E1675" s="149">
        <v>12.12</v>
      </c>
      <c r="F1675" s="149">
        <v>17.149999999999999</v>
      </c>
      <c r="G1675" s="124">
        <v>9</v>
      </c>
    </row>
    <row r="1676" spans="1:7" ht="30" x14ac:dyDescent="0.2">
      <c r="A1676" s="146" t="s">
        <v>27401</v>
      </c>
      <c r="B1676" s="147" t="s">
        <v>27402</v>
      </c>
      <c r="C1676" s="148" t="s">
        <v>9</v>
      </c>
      <c r="D1676" s="149">
        <v>8.6300000000000008</v>
      </c>
      <c r="E1676" s="149">
        <v>12.12</v>
      </c>
      <c r="F1676" s="149">
        <v>20.75</v>
      </c>
      <c r="G1676" s="124">
        <v>9</v>
      </c>
    </row>
    <row r="1677" spans="1:7" ht="30" x14ac:dyDescent="0.2">
      <c r="A1677" s="146" t="s">
        <v>27403</v>
      </c>
      <c r="B1677" s="147" t="s">
        <v>27404</v>
      </c>
      <c r="C1677" s="148" t="s">
        <v>9</v>
      </c>
      <c r="D1677" s="149">
        <v>7.04</v>
      </c>
      <c r="E1677" s="149">
        <v>12.12</v>
      </c>
      <c r="F1677" s="149">
        <v>19.16</v>
      </c>
      <c r="G1677" s="124">
        <v>9</v>
      </c>
    </row>
    <row r="1678" spans="1:7" ht="30" x14ac:dyDescent="0.2">
      <c r="A1678" s="146" t="s">
        <v>27405</v>
      </c>
      <c r="B1678" s="147" t="s">
        <v>27406</v>
      </c>
      <c r="C1678" s="148" t="s">
        <v>9</v>
      </c>
      <c r="D1678" s="149">
        <v>6.96</v>
      </c>
      <c r="E1678" s="149">
        <v>12.12</v>
      </c>
      <c r="F1678" s="149">
        <v>19.079999999999998</v>
      </c>
      <c r="G1678" s="124">
        <v>9</v>
      </c>
    </row>
    <row r="1679" spans="1:7" ht="30" x14ac:dyDescent="0.2">
      <c r="A1679" s="146" t="s">
        <v>27407</v>
      </c>
      <c r="B1679" s="147" t="s">
        <v>27408</v>
      </c>
      <c r="C1679" s="148" t="s">
        <v>9</v>
      </c>
      <c r="D1679" s="149">
        <v>7.81</v>
      </c>
      <c r="E1679" s="149">
        <v>12.12</v>
      </c>
      <c r="F1679" s="149">
        <v>19.93</v>
      </c>
      <c r="G1679" s="124">
        <v>9</v>
      </c>
    </row>
    <row r="1680" spans="1:7" ht="30" x14ac:dyDescent="0.2">
      <c r="A1680" s="146" t="s">
        <v>27409</v>
      </c>
      <c r="B1680" s="147" t="s">
        <v>27410</v>
      </c>
      <c r="C1680" s="148" t="s">
        <v>9</v>
      </c>
      <c r="D1680" s="149">
        <v>9.0399999999999991</v>
      </c>
      <c r="E1680" s="149">
        <v>12.12</v>
      </c>
      <c r="F1680" s="149">
        <v>21.16</v>
      </c>
      <c r="G1680" s="124">
        <v>9</v>
      </c>
    </row>
    <row r="1681" spans="1:7" ht="30" x14ac:dyDescent="0.2">
      <c r="A1681" s="146" t="s">
        <v>27411</v>
      </c>
      <c r="B1681" s="147" t="s">
        <v>27412</v>
      </c>
      <c r="C1681" s="148" t="s">
        <v>9</v>
      </c>
      <c r="D1681" s="149">
        <v>21.09</v>
      </c>
      <c r="E1681" s="149">
        <v>12.12</v>
      </c>
      <c r="F1681" s="149">
        <v>33.21</v>
      </c>
      <c r="G1681" s="124">
        <v>9</v>
      </c>
    </row>
    <row r="1682" spans="1:7" ht="30" x14ac:dyDescent="0.2">
      <c r="A1682" s="146" t="s">
        <v>27413</v>
      </c>
      <c r="B1682" s="147" t="s">
        <v>27414</v>
      </c>
      <c r="C1682" s="148" t="s">
        <v>9</v>
      </c>
      <c r="D1682" s="149">
        <v>24.18</v>
      </c>
      <c r="E1682" s="149">
        <v>12.12</v>
      </c>
      <c r="F1682" s="149">
        <v>36.299999999999997</v>
      </c>
      <c r="G1682" s="124">
        <v>9</v>
      </c>
    </row>
    <row r="1683" spans="1:7" ht="30" x14ac:dyDescent="0.2">
      <c r="A1683" s="146" t="s">
        <v>27415</v>
      </c>
      <c r="B1683" s="147" t="s">
        <v>27416</v>
      </c>
      <c r="C1683" s="148" t="s">
        <v>9</v>
      </c>
      <c r="D1683" s="149">
        <v>29.13</v>
      </c>
      <c r="E1683" s="149">
        <v>12.12</v>
      </c>
      <c r="F1683" s="149">
        <v>41.25</v>
      </c>
      <c r="G1683" s="124">
        <v>9</v>
      </c>
    </row>
    <row r="1684" spans="1:7" ht="30" x14ac:dyDescent="0.2">
      <c r="A1684" s="146" t="s">
        <v>27417</v>
      </c>
      <c r="B1684" s="147" t="s">
        <v>27418</v>
      </c>
      <c r="C1684" s="148" t="s">
        <v>9</v>
      </c>
      <c r="D1684" s="149">
        <v>32.85</v>
      </c>
      <c r="E1684" s="149">
        <v>12.12</v>
      </c>
      <c r="F1684" s="149">
        <v>44.97</v>
      </c>
      <c r="G1684" s="124">
        <v>9</v>
      </c>
    </row>
    <row r="1685" spans="1:7" ht="30" x14ac:dyDescent="0.2">
      <c r="A1685" s="146" t="s">
        <v>27419</v>
      </c>
      <c r="B1685" s="147" t="s">
        <v>27420</v>
      </c>
      <c r="C1685" s="148" t="s">
        <v>9</v>
      </c>
      <c r="D1685" s="149">
        <v>36.369999999999997</v>
      </c>
      <c r="E1685" s="149">
        <v>12.12</v>
      </c>
      <c r="F1685" s="149">
        <v>48.49</v>
      </c>
      <c r="G1685" s="124">
        <v>9</v>
      </c>
    </row>
    <row r="1686" spans="1:7" ht="30" x14ac:dyDescent="0.2">
      <c r="A1686" s="146" t="s">
        <v>27421</v>
      </c>
      <c r="B1686" s="147" t="s">
        <v>27422</v>
      </c>
      <c r="C1686" s="148" t="s">
        <v>9</v>
      </c>
      <c r="D1686" s="149">
        <v>46.12</v>
      </c>
      <c r="E1686" s="149">
        <v>12.12</v>
      </c>
      <c r="F1686" s="149">
        <v>58.24</v>
      </c>
      <c r="G1686" s="124">
        <v>9</v>
      </c>
    </row>
    <row r="1687" spans="1:7" ht="30" x14ac:dyDescent="0.2">
      <c r="A1687" s="146" t="s">
        <v>27423</v>
      </c>
      <c r="B1687" s="147" t="s">
        <v>27424</v>
      </c>
      <c r="C1687" s="148" t="s">
        <v>9</v>
      </c>
      <c r="D1687" s="149">
        <v>56.15</v>
      </c>
      <c r="E1687" s="149">
        <v>12.12</v>
      </c>
      <c r="F1687" s="149">
        <v>68.27</v>
      </c>
      <c r="G1687" s="124">
        <v>9</v>
      </c>
    </row>
    <row r="1688" spans="1:7" ht="30" x14ac:dyDescent="0.2">
      <c r="A1688" s="146" t="s">
        <v>27425</v>
      </c>
      <c r="B1688" s="147" t="s">
        <v>27426</v>
      </c>
      <c r="C1688" s="148" t="s">
        <v>9</v>
      </c>
      <c r="D1688" s="149">
        <v>60.88</v>
      </c>
      <c r="E1688" s="149">
        <v>12.12</v>
      </c>
      <c r="F1688" s="149">
        <v>73</v>
      </c>
      <c r="G1688" s="124">
        <v>9</v>
      </c>
    </row>
    <row r="1689" spans="1:7" ht="30" x14ac:dyDescent="0.2">
      <c r="A1689" s="146" t="s">
        <v>27427</v>
      </c>
      <c r="B1689" s="147" t="s">
        <v>27428</v>
      </c>
      <c r="C1689" s="148" t="s">
        <v>9</v>
      </c>
      <c r="D1689" s="149">
        <v>95.67</v>
      </c>
      <c r="E1689" s="149">
        <v>12.12</v>
      </c>
      <c r="F1689" s="149">
        <v>107.79</v>
      </c>
      <c r="G1689" s="124">
        <v>9</v>
      </c>
    </row>
    <row r="1690" spans="1:7" ht="30" x14ac:dyDescent="0.2">
      <c r="A1690" s="146" t="s">
        <v>27429</v>
      </c>
      <c r="B1690" s="147" t="s">
        <v>27430</v>
      </c>
      <c r="C1690" s="148" t="s">
        <v>9</v>
      </c>
      <c r="D1690" s="149">
        <v>109.27</v>
      </c>
      <c r="E1690" s="149">
        <v>12.12</v>
      </c>
      <c r="F1690" s="149">
        <v>121.39</v>
      </c>
      <c r="G1690" s="124">
        <v>9</v>
      </c>
    </row>
    <row r="1691" spans="1:7" ht="30" x14ac:dyDescent="0.2">
      <c r="A1691" s="146" t="s">
        <v>27431</v>
      </c>
      <c r="B1691" s="147" t="s">
        <v>27432</v>
      </c>
      <c r="C1691" s="148" t="s">
        <v>9</v>
      </c>
      <c r="D1691" s="149">
        <v>142.12</v>
      </c>
      <c r="E1691" s="149">
        <v>12.12</v>
      </c>
      <c r="F1691" s="149">
        <v>154.24</v>
      </c>
      <c r="G1691" s="124">
        <v>9</v>
      </c>
    </row>
    <row r="1692" spans="1:7" ht="30" x14ac:dyDescent="0.2">
      <c r="A1692" s="146" t="s">
        <v>27433</v>
      </c>
      <c r="B1692" s="147" t="s">
        <v>27434</v>
      </c>
      <c r="C1692" s="148" t="s">
        <v>19</v>
      </c>
      <c r="D1692" s="149">
        <v>186.24</v>
      </c>
      <c r="E1692" s="149">
        <v>22.23</v>
      </c>
      <c r="F1692" s="149">
        <v>208.47</v>
      </c>
      <c r="G1692" s="124">
        <v>9</v>
      </c>
    </row>
    <row r="1693" spans="1:7" ht="30" x14ac:dyDescent="0.2">
      <c r="A1693" s="146" t="s">
        <v>27435</v>
      </c>
      <c r="B1693" s="147" t="s">
        <v>27436</v>
      </c>
      <c r="C1693" s="148" t="s">
        <v>9</v>
      </c>
      <c r="D1693" s="149">
        <v>16.41</v>
      </c>
      <c r="E1693" s="149">
        <v>12.12</v>
      </c>
      <c r="F1693" s="149">
        <v>28.53</v>
      </c>
      <c r="G1693" s="124">
        <v>9</v>
      </c>
    </row>
    <row r="1694" spans="1:7" ht="30" x14ac:dyDescent="0.2">
      <c r="A1694" s="146" t="s">
        <v>27437</v>
      </c>
      <c r="B1694" s="147" t="s">
        <v>27438</v>
      </c>
      <c r="C1694" s="148" t="s">
        <v>9</v>
      </c>
      <c r="D1694" s="149">
        <v>18.63</v>
      </c>
      <c r="E1694" s="149">
        <v>12.12</v>
      </c>
      <c r="F1694" s="149">
        <v>30.75</v>
      </c>
      <c r="G1694" s="124">
        <v>9</v>
      </c>
    </row>
    <row r="1695" spans="1:7" x14ac:dyDescent="0.2">
      <c r="A1695" s="146" t="s">
        <v>27439</v>
      </c>
      <c r="B1695" s="147" t="s">
        <v>27440</v>
      </c>
      <c r="C1695" s="148"/>
      <c r="D1695" s="149"/>
      <c r="E1695" s="149"/>
      <c r="F1695" s="149"/>
      <c r="G1695" s="124">
        <v>5</v>
      </c>
    </row>
    <row r="1696" spans="1:7" ht="30" x14ac:dyDescent="0.2">
      <c r="A1696" s="146" t="s">
        <v>27441</v>
      </c>
      <c r="B1696" s="147" t="s">
        <v>27442</v>
      </c>
      <c r="C1696" s="148" t="s">
        <v>19</v>
      </c>
      <c r="D1696" s="149">
        <v>65.260000000000005</v>
      </c>
      <c r="E1696" s="149">
        <v>20.69</v>
      </c>
      <c r="F1696" s="149">
        <v>85.95</v>
      </c>
      <c r="G1696" s="124">
        <v>9</v>
      </c>
    </row>
    <row r="1697" spans="1:7" ht="30" x14ac:dyDescent="0.2">
      <c r="A1697" s="146" t="s">
        <v>27443</v>
      </c>
      <c r="B1697" s="147" t="s">
        <v>27444</v>
      </c>
      <c r="C1697" s="148" t="s">
        <v>19</v>
      </c>
      <c r="D1697" s="149">
        <v>71.12</v>
      </c>
      <c r="E1697" s="149">
        <v>20.69</v>
      </c>
      <c r="F1697" s="149">
        <v>91.81</v>
      </c>
      <c r="G1697" s="124">
        <v>9</v>
      </c>
    </row>
    <row r="1698" spans="1:7" ht="30" x14ac:dyDescent="0.2">
      <c r="A1698" s="146" t="s">
        <v>27445</v>
      </c>
      <c r="B1698" s="147" t="s">
        <v>27446</v>
      </c>
      <c r="C1698" s="148" t="s">
        <v>19</v>
      </c>
      <c r="D1698" s="149">
        <v>131.83000000000001</v>
      </c>
      <c r="E1698" s="149">
        <v>26.05</v>
      </c>
      <c r="F1698" s="149">
        <v>157.88</v>
      </c>
      <c r="G1698" s="124">
        <v>9</v>
      </c>
    </row>
    <row r="1699" spans="1:7" ht="45" x14ac:dyDescent="0.2">
      <c r="A1699" s="146" t="s">
        <v>27447</v>
      </c>
      <c r="B1699" s="147" t="s">
        <v>27448</v>
      </c>
      <c r="C1699" s="148" t="s">
        <v>19</v>
      </c>
      <c r="D1699" s="149">
        <v>138.91</v>
      </c>
      <c r="E1699" s="149">
        <v>26.05</v>
      </c>
      <c r="F1699" s="149">
        <v>164.96</v>
      </c>
      <c r="G1699" s="124">
        <v>9</v>
      </c>
    </row>
    <row r="1700" spans="1:7" ht="30" x14ac:dyDescent="0.2">
      <c r="A1700" s="146" t="s">
        <v>27449</v>
      </c>
      <c r="B1700" s="147" t="s">
        <v>27450</v>
      </c>
      <c r="C1700" s="148" t="s">
        <v>19</v>
      </c>
      <c r="D1700" s="149">
        <v>143.25</v>
      </c>
      <c r="E1700" s="149"/>
      <c r="F1700" s="149">
        <v>143.25</v>
      </c>
      <c r="G1700" s="124">
        <v>9</v>
      </c>
    </row>
    <row r="1701" spans="1:7" x14ac:dyDescent="0.2">
      <c r="A1701" s="146" t="s">
        <v>27451</v>
      </c>
      <c r="B1701" s="147" t="s">
        <v>27452</v>
      </c>
      <c r="C1701" s="148"/>
      <c r="D1701" s="149"/>
      <c r="E1701" s="149"/>
      <c r="F1701" s="149"/>
      <c r="G1701" s="124">
        <v>5</v>
      </c>
    </row>
    <row r="1702" spans="1:7" ht="30" x14ac:dyDescent="0.2">
      <c r="A1702" s="146" t="s">
        <v>27453</v>
      </c>
      <c r="B1702" s="147" t="s">
        <v>27454</v>
      </c>
      <c r="C1702" s="148" t="s">
        <v>19</v>
      </c>
      <c r="D1702" s="149">
        <v>11.84</v>
      </c>
      <c r="E1702" s="149">
        <v>8.57</v>
      </c>
      <c r="F1702" s="149">
        <v>20.41</v>
      </c>
      <c r="G1702" s="124">
        <v>9</v>
      </c>
    </row>
    <row r="1703" spans="1:7" ht="30" x14ac:dyDescent="0.2">
      <c r="A1703" s="146" t="s">
        <v>27455</v>
      </c>
      <c r="B1703" s="147" t="s">
        <v>27456</v>
      </c>
      <c r="C1703" s="148" t="s">
        <v>19</v>
      </c>
      <c r="D1703" s="149">
        <v>8.2799999999999994</v>
      </c>
      <c r="E1703" s="149">
        <v>8.57</v>
      </c>
      <c r="F1703" s="149">
        <v>16.850000000000001</v>
      </c>
      <c r="G1703" s="124">
        <v>9</v>
      </c>
    </row>
    <row r="1704" spans="1:7" ht="30" x14ac:dyDescent="0.2">
      <c r="A1704" s="146" t="s">
        <v>27457</v>
      </c>
      <c r="B1704" s="147" t="s">
        <v>27458</v>
      </c>
      <c r="C1704" s="148" t="s">
        <v>19</v>
      </c>
      <c r="D1704" s="149">
        <v>52.35</v>
      </c>
      <c r="E1704" s="149">
        <v>8.57</v>
      </c>
      <c r="F1704" s="149">
        <v>60.92</v>
      </c>
      <c r="G1704" s="124">
        <v>9</v>
      </c>
    </row>
    <row r="1705" spans="1:7" ht="30" x14ac:dyDescent="0.2">
      <c r="A1705" s="146" t="s">
        <v>27459</v>
      </c>
      <c r="B1705" s="147" t="s">
        <v>27460</v>
      </c>
      <c r="C1705" s="148" t="s">
        <v>19</v>
      </c>
      <c r="D1705" s="149">
        <v>80.14</v>
      </c>
      <c r="E1705" s="149">
        <v>23.77</v>
      </c>
      <c r="F1705" s="149">
        <v>103.91</v>
      </c>
      <c r="G1705" s="124">
        <v>9</v>
      </c>
    </row>
    <row r="1706" spans="1:7" ht="30" x14ac:dyDescent="0.2">
      <c r="A1706" s="146" t="s">
        <v>27461</v>
      </c>
      <c r="B1706" s="147" t="s">
        <v>27462</v>
      </c>
      <c r="C1706" s="148" t="s">
        <v>19</v>
      </c>
      <c r="D1706" s="149">
        <v>46.35</v>
      </c>
      <c r="E1706" s="149">
        <v>8.57</v>
      </c>
      <c r="F1706" s="149">
        <v>54.92</v>
      </c>
      <c r="G1706" s="124">
        <v>9</v>
      </c>
    </row>
    <row r="1707" spans="1:7" ht="30" x14ac:dyDescent="0.2">
      <c r="A1707" s="146" t="s">
        <v>27463</v>
      </c>
      <c r="B1707" s="147" t="s">
        <v>27464</v>
      </c>
      <c r="C1707" s="148" t="s">
        <v>19</v>
      </c>
      <c r="D1707" s="149">
        <v>71.739999999999995</v>
      </c>
      <c r="E1707" s="149">
        <v>23.77</v>
      </c>
      <c r="F1707" s="149">
        <v>95.51</v>
      </c>
      <c r="G1707" s="124">
        <v>9</v>
      </c>
    </row>
    <row r="1708" spans="1:7" ht="45" x14ac:dyDescent="0.2">
      <c r="A1708" s="146" t="s">
        <v>27465</v>
      </c>
      <c r="B1708" s="147" t="s">
        <v>27466</v>
      </c>
      <c r="C1708" s="148" t="s">
        <v>19</v>
      </c>
      <c r="D1708" s="149">
        <v>44.35</v>
      </c>
      <c r="E1708" s="149">
        <v>28.05</v>
      </c>
      <c r="F1708" s="149">
        <v>72.400000000000006</v>
      </c>
      <c r="G1708" s="124">
        <v>9</v>
      </c>
    </row>
    <row r="1709" spans="1:7" x14ac:dyDescent="0.2">
      <c r="A1709" s="146" t="s">
        <v>27467</v>
      </c>
      <c r="B1709" s="147" t="s">
        <v>27468</v>
      </c>
      <c r="C1709" s="148"/>
      <c r="D1709" s="149"/>
      <c r="E1709" s="149"/>
      <c r="F1709" s="149"/>
      <c r="G1709" s="124">
        <v>5</v>
      </c>
    </row>
    <row r="1710" spans="1:7" ht="30" x14ac:dyDescent="0.2">
      <c r="A1710" s="146" t="s">
        <v>27469</v>
      </c>
      <c r="B1710" s="147" t="s">
        <v>27470</v>
      </c>
      <c r="C1710" s="148" t="s">
        <v>15</v>
      </c>
      <c r="D1710" s="149">
        <v>474.49</v>
      </c>
      <c r="E1710" s="149">
        <v>370.84</v>
      </c>
      <c r="F1710" s="149">
        <v>845.33</v>
      </c>
      <c r="G1710" s="124">
        <v>9</v>
      </c>
    </row>
    <row r="1711" spans="1:7" ht="30" x14ac:dyDescent="0.2">
      <c r="A1711" s="146" t="s">
        <v>27471</v>
      </c>
      <c r="B1711" s="147" t="s">
        <v>27472</v>
      </c>
      <c r="C1711" s="148" t="s">
        <v>15</v>
      </c>
      <c r="D1711" s="149">
        <v>501.93</v>
      </c>
      <c r="E1711" s="149">
        <v>42.87</v>
      </c>
      <c r="F1711" s="149">
        <v>544.79999999999995</v>
      </c>
      <c r="G1711" s="124">
        <v>9</v>
      </c>
    </row>
    <row r="1712" spans="1:7" ht="30" x14ac:dyDescent="0.2">
      <c r="A1712" s="146" t="s">
        <v>27473</v>
      </c>
      <c r="B1712" s="147" t="s">
        <v>27474</v>
      </c>
      <c r="C1712" s="148" t="s">
        <v>19</v>
      </c>
      <c r="D1712" s="149">
        <v>5.46</v>
      </c>
      <c r="E1712" s="149">
        <v>9.0399999999999991</v>
      </c>
      <c r="F1712" s="149">
        <v>14.5</v>
      </c>
      <c r="G1712" s="124">
        <v>9</v>
      </c>
    </row>
    <row r="1713" spans="1:7" ht="30" x14ac:dyDescent="0.2">
      <c r="A1713" s="146" t="s">
        <v>27475</v>
      </c>
      <c r="B1713" s="147" t="s">
        <v>27476</v>
      </c>
      <c r="C1713" s="148" t="s">
        <v>19</v>
      </c>
      <c r="D1713" s="149">
        <v>17.77</v>
      </c>
      <c r="E1713" s="149">
        <v>18.079999999999998</v>
      </c>
      <c r="F1713" s="149">
        <v>35.85</v>
      </c>
      <c r="G1713" s="124">
        <v>9</v>
      </c>
    </row>
    <row r="1714" spans="1:7" ht="30" x14ac:dyDescent="0.2">
      <c r="A1714" s="146" t="s">
        <v>27477</v>
      </c>
      <c r="B1714" s="147" t="s">
        <v>27478</v>
      </c>
      <c r="C1714" s="148" t="s">
        <v>19</v>
      </c>
      <c r="D1714" s="149">
        <v>55.21</v>
      </c>
      <c r="E1714" s="149">
        <v>9.0399999999999991</v>
      </c>
      <c r="F1714" s="149">
        <v>64.25</v>
      </c>
      <c r="G1714" s="124">
        <v>9</v>
      </c>
    </row>
    <row r="1715" spans="1:7" x14ac:dyDescent="0.2">
      <c r="A1715" s="146" t="s">
        <v>27479</v>
      </c>
      <c r="B1715" s="147" t="s">
        <v>27480</v>
      </c>
      <c r="C1715" s="148"/>
      <c r="D1715" s="149"/>
      <c r="E1715" s="149"/>
      <c r="F1715" s="149"/>
      <c r="G1715" s="124">
        <v>5</v>
      </c>
    </row>
    <row r="1716" spans="1:7" x14ac:dyDescent="0.2">
      <c r="A1716" s="146" t="s">
        <v>27481</v>
      </c>
      <c r="B1716" s="147" t="s">
        <v>27482</v>
      </c>
      <c r="C1716" s="148" t="s">
        <v>15</v>
      </c>
      <c r="D1716" s="149"/>
      <c r="E1716" s="149">
        <v>85.72</v>
      </c>
      <c r="F1716" s="149">
        <v>85.72</v>
      </c>
      <c r="G1716" s="124">
        <v>9</v>
      </c>
    </row>
    <row r="1717" spans="1:7" x14ac:dyDescent="0.2">
      <c r="A1717" s="146" t="s">
        <v>27483</v>
      </c>
      <c r="B1717" s="147" t="s">
        <v>27484</v>
      </c>
      <c r="C1717" s="148" t="s">
        <v>19</v>
      </c>
      <c r="D1717" s="149">
        <v>4.9400000000000004</v>
      </c>
      <c r="E1717" s="149">
        <v>4.29</v>
      </c>
      <c r="F1717" s="149">
        <v>9.23</v>
      </c>
      <c r="G1717" s="124">
        <v>9</v>
      </c>
    </row>
    <row r="1718" spans="1:7" ht="30" x14ac:dyDescent="0.2">
      <c r="A1718" s="146" t="s">
        <v>27485</v>
      </c>
      <c r="B1718" s="147" t="s">
        <v>27486</v>
      </c>
      <c r="C1718" s="148" t="s">
        <v>19</v>
      </c>
      <c r="D1718" s="149">
        <v>5.25</v>
      </c>
      <c r="E1718" s="149">
        <v>4.29</v>
      </c>
      <c r="F1718" s="149">
        <v>9.5399999999999991</v>
      </c>
      <c r="G1718" s="124">
        <v>9</v>
      </c>
    </row>
    <row r="1719" spans="1:7" ht="30" x14ac:dyDescent="0.2">
      <c r="A1719" s="146" t="s">
        <v>27487</v>
      </c>
      <c r="B1719" s="147" t="s">
        <v>27488</v>
      </c>
      <c r="C1719" s="148" t="s">
        <v>19</v>
      </c>
      <c r="D1719" s="149">
        <v>13.6</v>
      </c>
      <c r="E1719" s="149">
        <v>4.29</v>
      </c>
      <c r="F1719" s="149">
        <v>17.89</v>
      </c>
      <c r="G1719" s="124">
        <v>9</v>
      </c>
    </row>
    <row r="1720" spans="1:7" ht="30" x14ac:dyDescent="0.2">
      <c r="A1720" s="146" t="s">
        <v>27489</v>
      </c>
      <c r="B1720" s="147" t="s">
        <v>27490</v>
      </c>
      <c r="C1720" s="148" t="s">
        <v>19</v>
      </c>
      <c r="D1720" s="149">
        <v>1.05</v>
      </c>
      <c r="E1720" s="149">
        <v>0.31</v>
      </c>
      <c r="F1720" s="149">
        <v>1.36</v>
      </c>
      <c r="G1720" s="124">
        <v>9</v>
      </c>
    </row>
    <row r="1721" spans="1:7" x14ac:dyDescent="0.2">
      <c r="A1721" s="146" t="s">
        <v>27491</v>
      </c>
      <c r="B1721" s="147" t="s">
        <v>23188</v>
      </c>
      <c r="C1721" s="148"/>
      <c r="D1721" s="149"/>
      <c r="E1721" s="149"/>
      <c r="F1721" s="149"/>
      <c r="G1721" s="124">
        <v>2</v>
      </c>
    </row>
    <row r="1722" spans="1:7" x14ac:dyDescent="0.2">
      <c r="A1722" s="146" t="s">
        <v>27492</v>
      </c>
      <c r="B1722" s="147" t="s">
        <v>27493</v>
      </c>
      <c r="C1722" s="148"/>
      <c r="D1722" s="149"/>
      <c r="E1722" s="149"/>
      <c r="F1722" s="149"/>
      <c r="G1722" s="124">
        <v>5</v>
      </c>
    </row>
    <row r="1723" spans="1:7" x14ac:dyDescent="0.2">
      <c r="A1723" s="146" t="s">
        <v>27494</v>
      </c>
      <c r="B1723" s="147" t="s">
        <v>27495</v>
      </c>
      <c r="C1723" s="148" t="s">
        <v>19</v>
      </c>
      <c r="D1723" s="149">
        <v>8.1999999999999993</v>
      </c>
      <c r="E1723" s="149">
        <v>36.81</v>
      </c>
      <c r="F1723" s="149">
        <v>45.01</v>
      </c>
      <c r="G1723" s="124">
        <v>9</v>
      </c>
    </row>
    <row r="1724" spans="1:7" x14ac:dyDescent="0.2">
      <c r="A1724" s="146" t="s">
        <v>27496</v>
      </c>
      <c r="B1724" s="147" t="s">
        <v>27497</v>
      </c>
      <c r="C1724" s="148" t="s">
        <v>19</v>
      </c>
      <c r="D1724" s="149">
        <v>4.6900000000000004</v>
      </c>
      <c r="E1724" s="149">
        <v>36.81</v>
      </c>
      <c r="F1724" s="149">
        <v>41.5</v>
      </c>
      <c r="G1724" s="124">
        <v>9</v>
      </c>
    </row>
    <row r="1725" spans="1:7" x14ac:dyDescent="0.2">
      <c r="A1725" s="146" t="s">
        <v>27498</v>
      </c>
      <c r="B1725" s="147" t="s">
        <v>27499</v>
      </c>
      <c r="C1725" s="148" t="s">
        <v>19</v>
      </c>
      <c r="D1725" s="149">
        <v>6.54</v>
      </c>
      <c r="E1725" s="149">
        <v>9.3699999999999992</v>
      </c>
      <c r="F1725" s="149">
        <v>15.91</v>
      </c>
      <c r="G1725" s="124">
        <v>9</v>
      </c>
    </row>
    <row r="1726" spans="1:7" x14ac:dyDescent="0.2">
      <c r="A1726" s="146" t="s">
        <v>27500</v>
      </c>
      <c r="B1726" s="147" t="s">
        <v>27501</v>
      </c>
      <c r="C1726" s="148" t="s">
        <v>9</v>
      </c>
      <c r="D1726" s="149">
        <v>27.03</v>
      </c>
      <c r="E1726" s="149">
        <v>26.34</v>
      </c>
      <c r="F1726" s="149">
        <v>53.37</v>
      </c>
      <c r="G1726" s="124">
        <v>9</v>
      </c>
    </row>
    <row r="1727" spans="1:7" ht="30" x14ac:dyDescent="0.2">
      <c r="A1727" s="146" t="s">
        <v>27502</v>
      </c>
      <c r="B1727" s="147" t="s">
        <v>27503</v>
      </c>
      <c r="C1727" s="148" t="s">
        <v>19</v>
      </c>
      <c r="D1727" s="149">
        <v>7.97</v>
      </c>
      <c r="E1727" s="149">
        <v>10.07</v>
      </c>
      <c r="F1727" s="149">
        <v>18.04</v>
      </c>
      <c r="G1727" s="124">
        <v>9</v>
      </c>
    </row>
    <row r="1728" spans="1:7" x14ac:dyDescent="0.2">
      <c r="A1728" s="146" t="s">
        <v>27504</v>
      </c>
      <c r="B1728" s="147" t="s">
        <v>27505</v>
      </c>
      <c r="C1728" s="148"/>
      <c r="D1728" s="149"/>
      <c r="E1728" s="149"/>
      <c r="F1728" s="149"/>
      <c r="G1728" s="124">
        <v>5</v>
      </c>
    </row>
    <row r="1729" spans="1:7" x14ac:dyDescent="0.2">
      <c r="A1729" s="146" t="s">
        <v>27506</v>
      </c>
      <c r="B1729" s="147" t="s">
        <v>27507</v>
      </c>
      <c r="C1729" s="148" t="s">
        <v>19</v>
      </c>
      <c r="D1729" s="149">
        <v>2.82</v>
      </c>
      <c r="E1729" s="149">
        <v>12.68</v>
      </c>
      <c r="F1729" s="149">
        <v>15.5</v>
      </c>
      <c r="G1729" s="124">
        <v>9</v>
      </c>
    </row>
    <row r="1730" spans="1:7" x14ac:dyDescent="0.2">
      <c r="A1730" s="146" t="s">
        <v>27508</v>
      </c>
      <c r="B1730" s="147" t="s">
        <v>27509</v>
      </c>
      <c r="C1730" s="148" t="s">
        <v>19</v>
      </c>
      <c r="D1730" s="149">
        <v>5.24</v>
      </c>
      <c r="E1730" s="149">
        <v>12.68</v>
      </c>
      <c r="F1730" s="149">
        <v>17.920000000000002</v>
      </c>
      <c r="G1730" s="124">
        <v>9</v>
      </c>
    </row>
    <row r="1731" spans="1:7" x14ac:dyDescent="0.2">
      <c r="A1731" s="146" t="s">
        <v>27510</v>
      </c>
      <c r="B1731" s="147" t="s">
        <v>27511</v>
      </c>
      <c r="C1731" s="148"/>
      <c r="D1731" s="149"/>
      <c r="E1731" s="149"/>
      <c r="F1731" s="149"/>
      <c r="G1731" s="124">
        <v>5</v>
      </c>
    </row>
    <row r="1732" spans="1:7" x14ac:dyDescent="0.2">
      <c r="A1732" s="146" t="s">
        <v>27512</v>
      </c>
      <c r="B1732" s="147" t="s">
        <v>27513</v>
      </c>
      <c r="C1732" s="148" t="s">
        <v>19</v>
      </c>
      <c r="D1732" s="149">
        <v>6.39</v>
      </c>
      <c r="E1732" s="149">
        <v>27.9</v>
      </c>
      <c r="F1732" s="149">
        <v>34.29</v>
      </c>
      <c r="G1732" s="124">
        <v>9</v>
      </c>
    </row>
    <row r="1733" spans="1:7" x14ac:dyDescent="0.2">
      <c r="A1733" s="146" t="s">
        <v>27514</v>
      </c>
      <c r="B1733" s="147" t="s">
        <v>27515</v>
      </c>
      <c r="C1733" s="148" t="s">
        <v>19</v>
      </c>
      <c r="D1733" s="149">
        <v>8.7899999999999991</v>
      </c>
      <c r="E1733" s="149">
        <v>23.7</v>
      </c>
      <c r="F1733" s="149">
        <v>32.49</v>
      </c>
      <c r="G1733" s="124">
        <v>9</v>
      </c>
    </row>
    <row r="1734" spans="1:7" x14ac:dyDescent="0.2">
      <c r="A1734" s="146" t="s">
        <v>27516</v>
      </c>
      <c r="B1734" s="147" t="s">
        <v>27517</v>
      </c>
      <c r="C1734" s="148" t="s">
        <v>19</v>
      </c>
      <c r="D1734" s="149">
        <v>18.649999999999999</v>
      </c>
      <c r="E1734" s="149">
        <v>13.17</v>
      </c>
      <c r="F1734" s="149">
        <v>31.82</v>
      </c>
      <c r="G1734" s="124">
        <v>9</v>
      </c>
    </row>
    <row r="1735" spans="1:7" x14ac:dyDescent="0.2">
      <c r="A1735" s="146" t="s">
        <v>27518</v>
      </c>
      <c r="B1735" s="147" t="s">
        <v>27519</v>
      </c>
      <c r="C1735" s="148" t="s">
        <v>19</v>
      </c>
      <c r="D1735" s="149">
        <v>19.41</v>
      </c>
      <c r="E1735" s="149">
        <v>22.63</v>
      </c>
      <c r="F1735" s="149">
        <v>42.04</v>
      </c>
      <c r="G1735" s="124">
        <v>9</v>
      </c>
    </row>
    <row r="1736" spans="1:7" ht="30" x14ac:dyDescent="0.2">
      <c r="A1736" s="146" t="s">
        <v>27520</v>
      </c>
      <c r="B1736" s="147" t="s">
        <v>27521</v>
      </c>
      <c r="C1736" s="148" t="s">
        <v>19</v>
      </c>
      <c r="D1736" s="149">
        <v>10.62</v>
      </c>
      <c r="E1736" s="149">
        <v>16.79</v>
      </c>
      <c r="F1736" s="149">
        <v>27.41</v>
      </c>
      <c r="G1736" s="124">
        <v>9</v>
      </c>
    </row>
    <row r="1737" spans="1:7" ht="30" x14ac:dyDescent="0.2">
      <c r="A1737" s="146" t="s">
        <v>27522</v>
      </c>
      <c r="B1737" s="147" t="s">
        <v>27523</v>
      </c>
      <c r="C1737" s="148" t="s">
        <v>19</v>
      </c>
      <c r="D1737" s="149">
        <v>41.86</v>
      </c>
      <c r="E1737" s="149">
        <v>16.79</v>
      </c>
      <c r="F1737" s="149">
        <v>58.65</v>
      </c>
      <c r="G1737" s="124">
        <v>9</v>
      </c>
    </row>
    <row r="1738" spans="1:7" x14ac:dyDescent="0.2">
      <c r="A1738" s="146" t="s">
        <v>27524</v>
      </c>
      <c r="B1738" s="147" t="s">
        <v>27525</v>
      </c>
      <c r="C1738" s="148" t="s">
        <v>19</v>
      </c>
      <c r="D1738" s="149">
        <v>30.61</v>
      </c>
      <c r="E1738" s="149">
        <v>22.63</v>
      </c>
      <c r="F1738" s="149">
        <v>53.24</v>
      </c>
      <c r="G1738" s="124">
        <v>9</v>
      </c>
    </row>
    <row r="1739" spans="1:7" x14ac:dyDescent="0.2">
      <c r="A1739" s="146" t="s">
        <v>27526</v>
      </c>
      <c r="B1739" s="147" t="s">
        <v>27527</v>
      </c>
      <c r="C1739" s="148"/>
      <c r="D1739" s="149"/>
      <c r="E1739" s="149"/>
      <c r="F1739" s="149"/>
      <c r="G1739" s="124">
        <v>5</v>
      </c>
    </row>
    <row r="1740" spans="1:7" x14ac:dyDescent="0.2">
      <c r="A1740" s="146" t="s">
        <v>27528</v>
      </c>
      <c r="B1740" s="147" t="s">
        <v>27529</v>
      </c>
      <c r="C1740" s="148" t="s">
        <v>19</v>
      </c>
      <c r="D1740" s="149">
        <v>8.7799999999999994</v>
      </c>
      <c r="E1740" s="149">
        <v>16.79</v>
      </c>
      <c r="F1740" s="149">
        <v>25.57</v>
      </c>
      <c r="G1740" s="124">
        <v>9</v>
      </c>
    </row>
    <row r="1741" spans="1:7" x14ac:dyDescent="0.2">
      <c r="A1741" s="146" t="s">
        <v>27530</v>
      </c>
      <c r="B1741" s="147" t="s">
        <v>27531</v>
      </c>
      <c r="C1741" s="148" t="s">
        <v>9</v>
      </c>
      <c r="D1741" s="149">
        <v>2.94</v>
      </c>
      <c r="E1741" s="149">
        <v>3.12</v>
      </c>
      <c r="F1741" s="149">
        <v>6.06</v>
      </c>
      <c r="G1741" s="124">
        <v>9</v>
      </c>
    </row>
    <row r="1742" spans="1:7" x14ac:dyDescent="0.2">
      <c r="A1742" s="146" t="s">
        <v>27532</v>
      </c>
      <c r="B1742" s="147" t="s">
        <v>27533</v>
      </c>
      <c r="C1742" s="148" t="s">
        <v>19</v>
      </c>
      <c r="D1742" s="149">
        <v>11.19</v>
      </c>
      <c r="E1742" s="149">
        <v>18.93</v>
      </c>
      <c r="F1742" s="149">
        <v>30.12</v>
      </c>
      <c r="G1742" s="124">
        <v>9</v>
      </c>
    </row>
    <row r="1743" spans="1:7" x14ac:dyDescent="0.2">
      <c r="A1743" s="146" t="s">
        <v>27534</v>
      </c>
      <c r="B1743" s="147" t="s">
        <v>27535</v>
      </c>
      <c r="C1743" s="148" t="s">
        <v>9</v>
      </c>
      <c r="D1743" s="149">
        <v>2.97</v>
      </c>
      <c r="E1743" s="149">
        <v>2.5</v>
      </c>
      <c r="F1743" s="149">
        <v>5.47</v>
      </c>
      <c r="G1743" s="124">
        <v>9</v>
      </c>
    </row>
    <row r="1744" spans="1:7" x14ac:dyDescent="0.2">
      <c r="A1744" s="146" t="s">
        <v>27536</v>
      </c>
      <c r="B1744" s="147" t="s">
        <v>27537</v>
      </c>
      <c r="C1744" s="148"/>
      <c r="D1744" s="149"/>
      <c r="E1744" s="149"/>
      <c r="F1744" s="149"/>
      <c r="G1744" s="124">
        <v>5</v>
      </c>
    </row>
    <row r="1745" spans="1:7" x14ac:dyDescent="0.2">
      <c r="A1745" s="146" t="s">
        <v>27538</v>
      </c>
      <c r="B1745" s="147" t="s">
        <v>27539</v>
      </c>
      <c r="C1745" s="148" t="s">
        <v>19</v>
      </c>
      <c r="D1745" s="149">
        <v>4.34</v>
      </c>
      <c r="E1745" s="149">
        <v>22.63</v>
      </c>
      <c r="F1745" s="149">
        <v>26.97</v>
      </c>
      <c r="G1745" s="124">
        <v>9</v>
      </c>
    </row>
    <row r="1746" spans="1:7" x14ac:dyDescent="0.2">
      <c r="A1746" s="146" t="s">
        <v>27540</v>
      </c>
      <c r="B1746" s="147" t="s">
        <v>27541</v>
      </c>
      <c r="C1746" s="148"/>
      <c r="D1746" s="149"/>
      <c r="E1746" s="149"/>
      <c r="F1746" s="149"/>
      <c r="G1746" s="124">
        <v>5</v>
      </c>
    </row>
    <row r="1747" spans="1:7" x14ac:dyDescent="0.2">
      <c r="A1747" s="146" t="s">
        <v>27542</v>
      </c>
      <c r="B1747" s="147" t="s">
        <v>27543</v>
      </c>
      <c r="C1747" s="148" t="s">
        <v>18</v>
      </c>
      <c r="D1747" s="149">
        <v>4.67</v>
      </c>
      <c r="E1747" s="149"/>
      <c r="F1747" s="149">
        <v>4.67</v>
      </c>
      <c r="G1747" s="124">
        <v>9</v>
      </c>
    </row>
    <row r="1748" spans="1:7" x14ac:dyDescent="0.2">
      <c r="A1748" s="146" t="s">
        <v>27544</v>
      </c>
      <c r="B1748" s="147" t="s">
        <v>27545</v>
      </c>
      <c r="C1748" s="148" t="s">
        <v>18</v>
      </c>
      <c r="D1748" s="149">
        <v>4.08</v>
      </c>
      <c r="E1748" s="149"/>
      <c r="F1748" s="149">
        <v>4.08</v>
      </c>
      <c r="G1748" s="124">
        <v>9</v>
      </c>
    </row>
    <row r="1749" spans="1:7" ht="45" x14ac:dyDescent="0.2">
      <c r="A1749" s="146" t="s">
        <v>27546</v>
      </c>
      <c r="B1749" s="147" t="s">
        <v>27547</v>
      </c>
      <c r="C1749" s="148" t="s">
        <v>19</v>
      </c>
      <c r="D1749" s="149">
        <v>183.87</v>
      </c>
      <c r="E1749" s="149">
        <v>209.17</v>
      </c>
      <c r="F1749" s="149">
        <v>393.04</v>
      </c>
      <c r="G1749" s="124">
        <v>9</v>
      </c>
    </row>
    <row r="1750" spans="1:7" ht="45" x14ac:dyDescent="0.2">
      <c r="A1750" s="146" t="s">
        <v>27548</v>
      </c>
      <c r="B1750" s="147" t="s">
        <v>27549</v>
      </c>
      <c r="C1750" s="148" t="s">
        <v>19</v>
      </c>
      <c r="D1750" s="149">
        <v>690.16</v>
      </c>
      <c r="E1750" s="149">
        <v>242.51</v>
      </c>
      <c r="F1750" s="149">
        <v>932.67</v>
      </c>
      <c r="G1750" s="124">
        <v>9</v>
      </c>
    </row>
    <row r="1751" spans="1:7" x14ac:dyDescent="0.2">
      <c r="A1751" s="146" t="s">
        <v>27550</v>
      </c>
      <c r="B1751" s="147" t="s">
        <v>27551</v>
      </c>
      <c r="C1751" s="148"/>
      <c r="D1751" s="149"/>
      <c r="E1751" s="149"/>
      <c r="F1751" s="149"/>
      <c r="G1751" s="124">
        <v>5</v>
      </c>
    </row>
    <row r="1752" spans="1:7" x14ac:dyDescent="0.2">
      <c r="A1752" s="146" t="s">
        <v>27552</v>
      </c>
      <c r="B1752" s="147" t="s">
        <v>27553</v>
      </c>
      <c r="C1752" s="148" t="s">
        <v>9</v>
      </c>
      <c r="D1752" s="149">
        <v>1.54</v>
      </c>
      <c r="E1752" s="149">
        <v>1.7</v>
      </c>
      <c r="F1752" s="149">
        <v>3.24</v>
      </c>
      <c r="G1752" s="124">
        <v>9</v>
      </c>
    </row>
    <row r="1753" spans="1:7" x14ac:dyDescent="0.2">
      <c r="A1753" s="146" t="s">
        <v>27554</v>
      </c>
      <c r="B1753" s="147" t="s">
        <v>27555</v>
      </c>
      <c r="C1753" s="148" t="s">
        <v>9</v>
      </c>
      <c r="D1753" s="149">
        <v>1</v>
      </c>
      <c r="E1753" s="149">
        <v>3.4</v>
      </c>
      <c r="F1753" s="149">
        <v>4.4000000000000004</v>
      </c>
      <c r="G1753" s="124">
        <v>9</v>
      </c>
    </row>
    <row r="1754" spans="1:7" ht="30" x14ac:dyDescent="0.2">
      <c r="A1754" s="146" t="s">
        <v>27556</v>
      </c>
      <c r="B1754" s="147" t="s">
        <v>27557</v>
      </c>
      <c r="C1754" s="148"/>
      <c r="D1754" s="149"/>
      <c r="E1754" s="149"/>
      <c r="F1754" s="149"/>
      <c r="G1754" s="124">
        <v>5</v>
      </c>
    </row>
    <row r="1755" spans="1:7" x14ac:dyDescent="0.2">
      <c r="A1755" s="146" t="s">
        <v>27558</v>
      </c>
      <c r="B1755" s="147" t="s">
        <v>27559</v>
      </c>
      <c r="C1755" s="148" t="s">
        <v>19</v>
      </c>
      <c r="D1755" s="149">
        <v>7.78</v>
      </c>
      <c r="E1755" s="149">
        <v>22.63</v>
      </c>
      <c r="F1755" s="149">
        <v>30.41</v>
      </c>
      <c r="G1755" s="124">
        <v>9</v>
      </c>
    </row>
    <row r="1756" spans="1:7" x14ac:dyDescent="0.2">
      <c r="A1756" s="146" t="s">
        <v>27560</v>
      </c>
      <c r="B1756" s="147" t="s">
        <v>27561</v>
      </c>
      <c r="C1756" s="148" t="s">
        <v>19</v>
      </c>
      <c r="D1756" s="149">
        <v>9.65</v>
      </c>
      <c r="E1756" s="149">
        <v>22.63</v>
      </c>
      <c r="F1756" s="149">
        <v>32.28</v>
      </c>
      <c r="G1756" s="124">
        <v>9</v>
      </c>
    </row>
    <row r="1757" spans="1:7" x14ac:dyDescent="0.2">
      <c r="A1757" s="146" t="s">
        <v>27562</v>
      </c>
      <c r="B1757" s="147" t="s">
        <v>27563</v>
      </c>
      <c r="C1757" s="148" t="s">
        <v>19</v>
      </c>
      <c r="D1757" s="149">
        <v>11.78</v>
      </c>
      <c r="E1757" s="149">
        <v>22.63</v>
      </c>
      <c r="F1757" s="149">
        <v>34.409999999999997</v>
      </c>
      <c r="G1757" s="124">
        <v>9</v>
      </c>
    </row>
    <row r="1758" spans="1:7" x14ac:dyDescent="0.2">
      <c r="A1758" s="146" t="s">
        <v>27564</v>
      </c>
      <c r="B1758" s="147" t="s">
        <v>27565</v>
      </c>
      <c r="C1758" s="148" t="s">
        <v>19</v>
      </c>
      <c r="D1758" s="149">
        <v>13.5</v>
      </c>
      <c r="E1758" s="149">
        <v>22.63</v>
      </c>
      <c r="F1758" s="149">
        <v>36.130000000000003</v>
      </c>
      <c r="G1758" s="124">
        <v>9</v>
      </c>
    </row>
    <row r="1759" spans="1:7" x14ac:dyDescent="0.2">
      <c r="A1759" s="146" t="s">
        <v>27566</v>
      </c>
      <c r="B1759" s="147" t="s">
        <v>27567</v>
      </c>
      <c r="C1759" s="148" t="s">
        <v>19</v>
      </c>
      <c r="D1759" s="149">
        <v>11.46</v>
      </c>
      <c r="E1759" s="149">
        <v>22.63</v>
      </c>
      <c r="F1759" s="149">
        <v>34.090000000000003</v>
      </c>
      <c r="G1759" s="124">
        <v>9</v>
      </c>
    </row>
    <row r="1760" spans="1:7" x14ac:dyDescent="0.2">
      <c r="A1760" s="146" t="s">
        <v>27568</v>
      </c>
      <c r="B1760" s="147" t="s">
        <v>27569</v>
      </c>
      <c r="C1760" s="148" t="s">
        <v>19</v>
      </c>
      <c r="D1760" s="149">
        <v>80.3</v>
      </c>
      <c r="E1760" s="149">
        <v>47.41</v>
      </c>
      <c r="F1760" s="149">
        <v>127.71</v>
      </c>
      <c r="G1760" s="124">
        <v>9</v>
      </c>
    </row>
    <row r="1761" spans="1:7" x14ac:dyDescent="0.2">
      <c r="A1761" s="146" t="s">
        <v>27570</v>
      </c>
      <c r="B1761" s="147" t="s">
        <v>27571</v>
      </c>
      <c r="C1761" s="148" t="s">
        <v>19</v>
      </c>
      <c r="D1761" s="149">
        <v>18.43</v>
      </c>
      <c r="E1761" s="149">
        <v>22.63</v>
      </c>
      <c r="F1761" s="149">
        <v>41.06</v>
      </c>
      <c r="G1761" s="124">
        <v>9</v>
      </c>
    </row>
    <row r="1762" spans="1:7" x14ac:dyDescent="0.2">
      <c r="A1762" s="146" t="s">
        <v>27572</v>
      </c>
      <c r="B1762" s="147" t="s">
        <v>27573</v>
      </c>
      <c r="C1762" s="148" t="s">
        <v>19</v>
      </c>
      <c r="D1762" s="149">
        <v>16.21</v>
      </c>
      <c r="E1762" s="149">
        <v>31.6</v>
      </c>
      <c r="F1762" s="149">
        <v>47.81</v>
      </c>
      <c r="G1762" s="124">
        <v>9</v>
      </c>
    </row>
    <row r="1763" spans="1:7" ht="45" x14ac:dyDescent="0.2">
      <c r="A1763" s="146" t="s">
        <v>27574</v>
      </c>
      <c r="B1763" s="147" t="s">
        <v>27575</v>
      </c>
      <c r="C1763" s="148" t="s">
        <v>19</v>
      </c>
      <c r="D1763" s="149">
        <v>252.74</v>
      </c>
      <c r="E1763" s="149"/>
      <c r="F1763" s="149">
        <v>252.74</v>
      </c>
      <c r="G1763" s="124">
        <v>9</v>
      </c>
    </row>
    <row r="1764" spans="1:7" ht="45" x14ac:dyDescent="0.2">
      <c r="A1764" s="146" t="s">
        <v>27576</v>
      </c>
      <c r="B1764" s="147" t="s">
        <v>27577</v>
      </c>
      <c r="C1764" s="148" t="s">
        <v>19</v>
      </c>
      <c r="D1764" s="149">
        <v>501.14</v>
      </c>
      <c r="E1764" s="149"/>
      <c r="F1764" s="149">
        <v>501.14</v>
      </c>
      <c r="G1764" s="124">
        <v>9</v>
      </c>
    </row>
    <row r="1765" spans="1:7" x14ac:dyDescent="0.2">
      <c r="A1765" s="146" t="s">
        <v>27578</v>
      </c>
      <c r="B1765" s="147" t="s">
        <v>27579</v>
      </c>
      <c r="C1765" s="148"/>
      <c r="D1765" s="149"/>
      <c r="E1765" s="149"/>
      <c r="F1765" s="149"/>
      <c r="G1765" s="124">
        <v>5</v>
      </c>
    </row>
    <row r="1766" spans="1:7" x14ac:dyDescent="0.2">
      <c r="A1766" s="146" t="s">
        <v>27580</v>
      </c>
      <c r="B1766" s="147" t="s">
        <v>27581</v>
      </c>
      <c r="C1766" s="148" t="s">
        <v>19</v>
      </c>
      <c r="D1766" s="149">
        <v>17.36</v>
      </c>
      <c r="E1766" s="149">
        <v>31.6</v>
      </c>
      <c r="F1766" s="149">
        <v>48.96</v>
      </c>
      <c r="G1766" s="124">
        <v>9</v>
      </c>
    </row>
    <row r="1767" spans="1:7" x14ac:dyDescent="0.2">
      <c r="A1767" s="146" t="s">
        <v>27582</v>
      </c>
      <c r="B1767" s="147" t="s">
        <v>27583</v>
      </c>
      <c r="C1767" s="148"/>
      <c r="D1767" s="149"/>
      <c r="E1767" s="149"/>
      <c r="F1767" s="149"/>
      <c r="G1767" s="124">
        <v>5</v>
      </c>
    </row>
    <row r="1768" spans="1:7" x14ac:dyDescent="0.2">
      <c r="A1768" s="146" t="s">
        <v>27584</v>
      </c>
      <c r="B1768" s="147" t="s">
        <v>27585</v>
      </c>
      <c r="C1768" s="148" t="s">
        <v>19</v>
      </c>
      <c r="D1768" s="149">
        <v>17.760000000000002</v>
      </c>
      <c r="E1768" s="149">
        <v>31.6</v>
      </c>
      <c r="F1768" s="149">
        <v>49.36</v>
      </c>
      <c r="G1768" s="124">
        <v>9</v>
      </c>
    </row>
    <row r="1769" spans="1:7" x14ac:dyDescent="0.2">
      <c r="A1769" s="146" t="s">
        <v>27586</v>
      </c>
      <c r="B1769" s="147" t="s">
        <v>27587</v>
      </c>
      <c r="C1769" s="148"/>
      <c r="D1769" s="149"/>
      <c r="E1769" s="149"/>
      <c r="F1769" s="149"/>
      <c r="G1769" s="124">
        <v>2</v>
      </c>
    </row>
    <row r="1770" spans="1:7" x14ac:dyDescent="0.2">
      <c r="A1770" s="146" t="s">
        <v>27588</v>
      </c>
      <c r="B1770" s="147" t="s">
        <v>27589</v>
      </c>
      <c r="C1770" s="148"/>
      <c r="D1770" s="149"/>
      <c r="E1770" s="149"/>
      <c r="F1770" s="149"/>
      <c r="G1770" s="124">
        <v>5</v>
      </c>
    </row>
    <row r="1771" spans="1:7" x14ac:dyDescent="0.2">
      <c r="A1771" s="146" t="s">
        <v>27590</v>
      </c>
      <c r="B1771" s="147" t="s">
        <v>27591</v>
      </c>
      <c r="C1771" s="148" t="s">
        <v>15</v>
      </c>
      <c r="D1771" s="149">
        <v>175.26</v>
      </c>
      <c r="E1771" s="149">
        <v>53.58</v>
      </c>
      <c r="F1771" s="149">
        <v>228.84</v>
      </c>
      <c r="G1771" s="124">
        <v>9</v>
      </c>
    </row>
    <row r="1772" spans="1:7" ht="30" x14ac:dyDescent="0.2">
      <c r="A1772" s="146" t="s">
        <v>27592</v>
      </c>
      <c r="B1772" s="147" t="s">
        <v>27593</v>
      </c>
      <c r="C1772" s="148" t="s">
        <v>19</v>
      </c>
      <c r="D1772" s="149"/>
      <c r="E1772" s="149">
        <v>2.14</v>
      </c>
      <c r="F1772" s="149">
        <v>2.14</v>
      </c>
      <c r="G1772" s="124">
        <v>9</v>
      </c>
    </row>
    <row r="1773" spans="1:7" x14ac:dyDescent="0.2">
      <c r="A1773" s="146" t="s">
        <v>27594</v>
      </c>
      <c r="B1773" s="147" t="s">
        <v>27595</v>
      </c>
      <c r="C1773" s="148"/>
      <c r="D1773" s="149"/>
      <c r="E1773" s="149"/>
      <c r="F1773" s="149"/>
      <c r="G1773" s="124">
        <v>5</v>
      </c>
    </row>
    <row r="1774" spans="1:7" x14ac:dyDescent="0.2">
      <c r="A1774" s="146" t="s">
        <v>27596</v>
      </c>
      <c r="B1774" s="147" t="s">
        <v>27597</v>
      </c>
      <c r="C1774" s="148" t="s">
        <v>19</v>
      </c>
      <c r="D1774" s="149">
        <v>10.52</v>
      </c>
      <c r="E1774" s="149">
        <v>3.61</v>
      </c>
      <c r="F1774" s="149">
        <v>14.13</v>
      </c>
      <c r="G1774" s="124">
        <v>9</v>
      </c>
    </row>
    <row r="1775" spans="1:7" x14ac:dyDescent="0.2">
      <c r="A1775" s="146" t="s">
        <v>27598</v>
      </c>
      <c r="B1775" s="147" t="s">
        <v>27599</v>
      </c>
      <c r="C1775" s="148" t="s">
        <v>19</v>
      </c>
      <c r="D1775" s="149">
        <v>9.65</v>
      </c>
      <c r="E1775" s="149">
        <v>5.43</v>
      </c>
      <c r="F1775" s="149">
        <v>15.08</v>
      </c>
      <c r="G1775" s="124">
        <v>9</v>
      </c>
    </row>
    <row r="1776" spans="1:7" x14ac:dyDescent="0.2">
      <c r="A1776" s="146" t="s">
        <v>27600</v>
      </c>
      <c r="B1776" s="147" t="s">
        <v>27601</v>
      </c>
      <c r="C1776" s="148" t="s">
        <v>19</v>
      </c>
      <c r="D1776" s="149">
        <v>76.89</v>
      </c>
      <c r="E1776" s="149">
        <v>6.9</v>
      </c>
      <c r="F1776" s="149">
        <v>83.79</v>
      </c>
      <c r="G1776" s="124">
        <v>9</v>
      </c>
    </row>
    <row r="1777" spans="1:7" x14ac:dyDescent="0.2">
      <c r="A1777" s="146" t="s">
        <v>27602</v>
      </c>
      <c r="B1777" s="147" t="s">
        <v>27603</v>
      </c>
      <c r="C1777" s="148" t="s">
        <v>19</v>
      </c>
      <c r="D1777" s="149">
        <v>17.62</v>
      </c>
      <c r="E1777" s="149">
        <v>5.43</v>
      </c>
      <c r="F1777" s="149">
        <v>23.05</v>
      </c>
      <c r="G1777" s="124">
        <v>9</v>
      </c>
    </row>
    <row r="1778" spans="1:7" x14ac:dyDescent="0.2">
      <c r="A1778" s="146" t="s">
        <v>27604</v>
      </c>
      <c r="B1778" s="147" t="s">
        <v>27605</v>
      </c>
      <c r="C1778" s="148" t="s">
        <v>19</v>
      </c>
      <c r="D1778" s="149">
        <v>46.11</v>
      </c>
      <c r="E1778" s="149">
        <v>6.9</v>
      </c>
      <c r="F1778" s="149">
        <v>53.01</v>
      </c>
      <c r="G1778" s="124">
        <v>9</v>
      </c>
    </row>
    <row r="1779" spans="1:7" x14ac:dyDescent="0.2">
      <c r="A1779" s="146" t="s">
        <v>27606</v>
      </c>
      <c r="B1779" s="147" t="s">
        <v>27607</v>
      </c>
      <c r="C1779" s="148" t="s">
        <v>19</v>
      </c>
      <c r="D1779" s="149">
        <v>12.52</v>
      </c>
      <c r="E1779" s="149">
        <v>5.43</v>
      </c>
      <c r="F1779" s="149">
        <v>17.95</v>
      </c>
      <c r="G1779" s="124">
        <v>9</v>
      </c>
    </row>
    <row r="1780" spans="1:7" x14ac:dyDescent="0.2">
      <c r="A1780" s="146" t="s">
        <v>27608</v>
      </c>
      <c r="B1780" s="147" t="s">
        <v>27609</v>
      </c>
      <c r="C1780" s="148" t="s">
        <v>19</v>
      </c>
      <c r="D1780" s="149">
        <v>47.13</v>
      </c>
      <c r="E1780" s="149">
        <v>6.9</v>
      </c>
      <c r="F1780" s="149">
        <v>54.03</v>
      </c>
      <c r="G1780" s="124">
        <v>9</v>
      </c>
    </row>
    <row r="1781" spans="1:7" x14ac:dyDescent="0.2">
      <c r="A1781" s="146" t="s">
        <v>27610</v>
      </c>
      <c r="B1781" s="147" t="s">
        <v>27611</v>
      </c>
      <c r="C1781" s="148" t="s">
        <v>19</v>
      </c>
      <c r="D1781" s="149">
        <v>9.0500000000000007</v>
      </c>
      <c r="E1781" s="149"/>
      <c r="F1781" s="149">
        <v>9.0500000000000007</v>
      </c>
      <c r="G1781" s="124">
        <v>9</v>
      </c>
    </row>
    <row r="1782" spans="1:7" x14ac:dyDescent="0.2">
      <c r="A1782" s="146" t="s">
        <v>27612</v>
      </c>
      <c r="B1782" s="147" t="s">
        <v>27613</v>
      </c>
      <c r="C1782" s="148"/>
      <c r="D1782" s="149"/>
      <c r="E1782" s="149"/>
      <c r="F1782" s="149"/>
      <c r="G1782" s="124">
        <v>5</v>
      </c>
    </row>
    <row r="1783" spans="1:7" x14ac:dyDescent="0.2">
      <c r="A1783" s="146" t="s">
        <v>27614</v>
      </c>
      <c r="B1783" s="147" t="s">
        <v>27615</v>
      </c>
      <c r="C1783" s="148" t="s">
        <v>96</v>
      </c>
      <c r="D1783" s="149">
        <v>48.31</v>
      </c>
      <c r="E1783" s="149">
        <v>3.97</v>
      </c>
      <c r="F1783" s="149">
        <v>52.28</v>
      </c>
      <c r="G1783" s="124">
        <v>9</v>
      </c>
    </row>
    <row r="1784" spans="1:7" x14ac:dyDescent="0.2">
      <c r="A1784" s="146" t="s">
        <v>27616</v>
      </c>
      <c r="B1784" s="147" t="s">
        <v>27617</v>
      </c>
      <c r="C1784" s="148" t="s">
        <v>96</v>
      </c>
      <c r="D1784" s="149">
        <v>35.17</v>
      </c>
      <c r="E1784" s="149">
        <v>3.97</v>
      </c>
      <c r="F1784" s="149">
        <v>39.14</v>
      </c>
      <c r="G1784" s="124">
        <v>9</v>
      </c>
    </row>
    <row r="1785" spans="1:7" x14ac:dyDescent="0.2">
      <c r="A1785" s="146" t="s">
        <v>27618</v>
      </c>
      <c r="B1785" s="147" t="s">
        <v>27619</v>
      </c>
      <c r="C1785" s="148" t="s">
        <v>96</v>
      </c>
      <c r="D1785" s="149">
        <v>40.729999999999997</v>
      </c>
      <c r="E1785" s="149">
        <v>3.97</v>
      </c>
      <c r="F1785" s="149">
        <v>44.7</v>
      </c>
      <c r="G1785" s="124">
        <v>9</v>
      </c>
    </row>
    <row r="1786" spans="1:7" x14ac:dyDescent="0.2">
      <c r="A1786" s="146" t="s">
        <v>27620</v>
      </c>
      <c r="B1786" s="147" t="s">
        <v>27621</v>
      </c>
      <c r="C1786" s="148" t="s">
        <v>96</v>
      </c>
      <c r="D1786" s="149">
        <v>53.7</v>
      </c>
      <c r="E1786" s="149">
        <v>3.97</v>
      </c>
      <c r="F1786" s="149">
        <v>57.67</v>
      </c>
      <c r="G1786" s="124">
        <v>9</v>
      </c>
    </row>
    <row r="1787" spans="1:7" x14ac:dyDescent="0.2">
      <c r="A1787" s="146" t="s">
        <v>27622</v>
      </c>
      <c r="B1787" s="147" t="s">
        <v>27623</v>
      </c>
      <c r="C1787" s="148"/>
      <c r="D1787" s="149"/>
      <c r="E1787" s="149"/>
      <c r="F1787" s="149"/>
      <c r="G1787" s="124">
        <v>5</v>
      </c>
    </row>
    <row r="1788" spans="1:7" x14ac:dyDescent="0.2">
      <c r="A1788" s="146" t="s">
        <v>27624</v>
      </c>
      <c r="B1788" s="147" t="s">
        <v>27625</v>
      </c>
      <c r="C1788" s="148" t="s">
        <v>96</v>
      </c>
      <c r="D1788" s="149">
        <v>126.68</v>
      </c>
      <c r="E1788" s="149">
        <v>34.479999999999997</v>
      </c>
      <c r="F1788" s="149">
        <v>161.16</v>
      </c>
      <c r="G1788" s="124">
        <v>9</v>
      </c>
    </row>
    <row r="1789" spans="1:7" x14ac:dyDescent="0.2">
      <c r="A1789" s="146" t="s">
        <v>27626</v>
      </c>
      <c r="B1789" s="147" t="s">
        <v>27627</v>
      </c>
      <c r="C1789" s="148" t="s">
        <v>96</v>
      </c>
      <c r="D1789" s="149">
        <v>125.62</v>
      </c>
      <c r="E1789" s="149">
        <v>34.479999999999997</v>
      </c>
      <c r="F1789" s="149">
        <v>160.1</v>
      </c>
      <c r="G1789" s="124">
        <v>9</v>
      </c>
    </row>
    <row r="1790" spans="1:7" x14ac:dyDescent="0.2">
      <c r="A1790" s="146" t="s">
        <v>27628</v>
      </c>
      <c r="B1790" s="147" t="s">
        <v>27629</v>
      </c>
      <c r="C1790" s="148" t="s">
        <v>96</v>
      </c>
      <c r="D1790" s="149">
        <v>179.13</v>
      </c>
      <c r="E1790" s="149">
        <v>34.479999999999997</v>
      </c>
      <c r="F1790" s="149">
        <v>213.61</v>
      </c>
      <c r="G1790" s="124">
        <v>9</v>
      </c>
    </row>
    <row r="1791" spans="1:7" x14ac:dyDescent="0.2">
      <c r="A1791" s="146" t="s">
        <v>27630</v>
      </c>
      <c r="B1791" s="147" t="s">
        <v>27631</v>
      </c>
      <c r="C1791" s="148" t="s">
        <v>96</v>
      </c>
      <c r="D1791" s="149">
        <v>315.81</v>
      </c>
      <c r="E1791" s="149">
        <v>34.479999999999997</v>
      </c>
      <c r="F1791" s="149">
        <v>350.29</v>
      </c>
      <c r="G1791" s="124">
        <v>9</v>
      </c>
    </row>
    <row r="1792" spans="1:7" x14ac:dyDescent="0.2">
      <c r="A1792" s="146" t="s">
        <v>27632</v>
      </c>
      <c r="B1792" s="147" t="s">
        <v>27633</v>
      </c>
      <c r="C1792" s="148" t="s">
        <v>96</v>
      </c>
      <c r="D1792" s="149">
        <v>135.66999999999999</v>
      </c>
      <c r="E1792" s="149">
        <v>34.479999999999997</v>
      </c>
      <c r="F1792" s="149">
        <v>170.15</v>
      </c>
      <c r="G1792" s="124">
        <v>9</v>
      </c>
    </row>
    <row r="1793" spans="1:7" x14ac:dyDescent="0.2">
      <c r="A1793" s="146" t="s">
        <v>27634</v>
      </c>
      <c r="B1793" s="147" t="s">
        <v>27635</v>
      </c>
      <c r="C1793" s="148" t="s">
        <v>96</v>
      </c>
      <c r="D1793" s="149">
        <v>103.79</v>
      </c>
      <c r="E1793" s="149">
        <v>34.479999999999997</v>
      </c>
      <c r="F1793" s="149">
        <v>138.27000000000001</v>
      </c>
      <c r="G1793" s="124">
        <v>9</v>
      </c>
    </row>
    <row r="1794" spans="1:7" x14ac:dyDescent="0.2">
      <c r="A1794" s="146" t="s">
        <v>27636</v>
      </c>
      <c r="B1794" s="147" t="s">
        <v>27637</v>
      </c>
      <c r="C1794" s="148" t="s">
        <v>96</v>
      </c>
      <c r="D1794" s="149">
        <v>410.16</v>
      </c>
      <c r="E1794" s="149">
        <v>34.479999999999997</v>
      </c>
      <c r="F1794" s="149">
        <v>444.64</v>
      </c>
      <c r="G1794" s="124">
        <v>9</v>
      </c>
    </row>
    <row r="1795" spans="1:7" x14ac:dyDescent="0.2">
      <c r="A1795" s="146" t="s">
        <v>27638</v>
      </c>
      <c r="B1795" s="147" t="s">
        <v>27639</v>
      </c>
      <c r="C1795" s="148" t="s">
        <v>96</v>
      </c>
      <c r="D1795" s="149">
        <v>116.18</v>
      </c>
      <c r="E1795" s="149">
        <v>34.479999999999997</v>
      </c>
      <c r="F1795" s="149">
        <v>150.66</v>
      </c>
      <c r="G1795" s="124">
        <v>9</v>
      </c>
    </row>
    <row r="1796" spans="1:7" x14ac:dyDescent="0.2">
      <c r="A1796" s="146" t="s">
        <v>27640</v>
      </c>
      <c r="B1796" s="147" t="s">
        <v>27641</v>
      </c>
      <c r="C1796" s="148"/>
      <c r="D1796" s="149"/>
      <c r="E1796" s="149"/>
      <c r="F1796" s="149"/>
      <c r="G1796" s="124">
        <v>5</v>
      </c>
    </row>
    <row r="1797" spans="1:7" x14ac:dyDescent="0.2">
      <c r="A1797" s="146" t="s">
        <v>27642</v>
      </c>
      <c r="B1797" s="147" t="s">
        <v>27643</v>
      </c>
      <c r="C1797" s="148" t="s">
        <v>9</v>
      </c>
      <c r="D1797" s="149">
        <v>28.64</v>
      </c>
      <c r="E1797" s="149">
        <v>34.479999999999997</v>
      </c>
      <c r="F1797" s="149">
        <v>63.12</v>
      </c>
      <c r="G1797" s="124">
        <v>9</v>
      </c>
    </row>
    <row r="1798" spans="1:7" ht="30" x14ac:dyDescent="0.2">
      <c r="A1798" s="146" t="s">
        <v>27644</v>
      </c>
      <c r="B1798" s="147" t="s">
        <v>27645</v>
      </c>
      <c r="C1798" s="148" t="s">
        <v>9</v>
      </c>
      <c r="D1798" s="149">
        <v>36.630000000000003</v>
      </c>
      <c r="E1798" s="149">
        <v>34.479999999999997</v>
      </c>
      <c r="F1798" s="149">
        <v>71.11</v>
      </c>
      <c r="G1798" s="124">
        <v>9</v>
      </c>
    </row>
    <row r="1799" spans="1:7" ht="30" x14ac:dyDescent="0.2">
      <c r="A1799" s="146" t="s">
        <v>27646</v>
      </c>
      <c r="B1799" s="147" t="s">
        <v>27647</v>
      </c>
      <c r="C1799" s="148" t="s">
        <v>9</v>
      </c>
      <c r="D1799" s="149">
        <v>42.93</v>
      </c>
      <c r="E1799" s="149">
        <v>34.479999999999997</v>
      </c>
      <c r="F1799" s="149">
        <v>77.41</v>
      </c>
      <c r="G1799" s="124">
        <v>9</v>
      </c>
    </row>
    <row r="1800" spans="1:7" ht="30" x14ac:dyDescent="0.2">
      <c r="A1800" s="146" t="s">
        <v>27648</v>
      </c>
      <c r="B1800" s="147" t="s">
        <v>27649</v>
      </c>
      <c r="C1800" s="148" t="s">
        <v>9</v>
      </c>
      <c r="D1800" s="149">
        <v>147.52000000000001</v>
      </c>
      <c r="E1800" s="149">
        <v>55.24</v>
      </c>
      <c r="F1800" s="149">
        <v>202.76</v>
      </c>
      <c r="G1800" s="124">
        <v>9</v>
      </c>
    </row>
    <row r="1801" spans="1:7" ht="30" x14ac:dyDescent="0.2">
      <c r="A1801" s="146" t="s">
        <v>27650</v>
      </c>
      <c r="B1801" s="147" t="s">
        <v>27651</v>
      </c>
      <c r="C1801" s="148" t="s">
        <v>19</v>
      </c>
      <c r="D1801" s="149">
        <v>240.6</v>
      </c>
      <c r="E1801" s="149"/>
      <c r="F1801" s="149">
        <v>240.6</v>
      </c>
      <c r="G1801" s="124">
        <v>9</v>
      </c>
    </row>
    <row r="1802" spans="1:7" ht="30" x14ac:dyDescent="0.2">
      <c r="A1802" s="146" t="s">
        <v>27652</v>
      </c>
      <c r="B1802" s="147" t="s">
        <v>27653</v>
      </c>
      <c r="C1802" s="148" t="s">
        <v>19</v>
      </c>
      <c r="D1802" s="149">
        <v>251.24</v>
      </c>
      <c r="E1802" s="149"/>
      <c r="F1802" s="149">
        <v>251.24</v>
      </c>
      <c r="G1802" s="124">
        <v>9</v>
      </c>
    </row>
    <row r="1803" spans="1:7" ht="30" x14ac:dyDescent="0.2">
      <c r="A1803" s="146" t="s">
        <v>27654</v>
      </c>
      <c r="B1803" s="147" t="s">
        <v>27655</v>
      </c>
      <c r="C1803" s="148" t="s">
        <v>19</v>
      </c>
      <c r="D1803" s="149">
        <v>222.91</v>
      </c>
      <c r="E1803" s="149"/>
      <c r="F1803" s="149">
        <v>222.91</v>
      </c>
      <c r="G1803" s="124">
        <v>9</v>
      </c>
    </row>
    <row r="1804" spans="1:7" ht="30" x14ac:dyDescent="0.2">
      <c r="A1804" s="146" t="s">
        <v>27656</v>
      </c>
      <c r="B1804" s="147" t="s">
        <v>27657</v>
      </c>
      <c r="C1804" s="148" t="s">
        <v>9</v>
      </c>
      <c r="D1804" s="149">
        <v>40.47</v>
      </c>
      <c r="E1804" s="149"/>
      <c r="F1804" s="149">
        <v>40.47</v>
      </c>
      <c r="G1804" s="124">
        <v>9</v>
      </c>
    </row>
    <row r="1805" spans="1:7" ht="45" x14ac:dyDescent="0.2">
      <c r="A1805" s="146" t="s">
        <v>27658</v>
      </c>
      <c r="B1805" s="147" t="s">
        <v>27659</v>
      </c>
      <c r="C1805" s="148" t="s">
        <v>19</v>
      </c>
      <c r="D1805" s="149">
        <v>333.29</v>
      </c>
      <c r="E1805" s="149"/>
      <c r="F1805" s="149">
        <v>333.29</v>
      </c>
      <c r="G1805" s="124">
        <v>9</v>
      </c>
    </row>
    <row r="1806" spans="1:7" ht="30" x14ac:dyDescent="0.2">
      <c r="A1806" s="146" t="s">
        <v>27660</v>
      </c>
      <c r="B1806" s="147" t="s">
        <v>27661</v>
      </c>
      <c r="C1806" s="148" t="s">
        <v>19</v>
      </c>
      <c r="D1806" s="149">
        <v>452.04</v>
      </c>
      <c r="E1806" s="149">
        <v>71.05</v>
      </c>
      <c r="F1806" s="149">
        <v>523.09</v>
      </c>
      <c r="G1806" s="124">
        <v>9</v>
      </c>
    </row>
    <row r="1807" spans="1:7" ht="30" x14ac:dyDescent="0.2">
      <c r="A1807" s="146" t="s">
        <v>27662</v>
      </c>
      <c r="B1807" s="147" t="s">
        <v>27663</v>
      </c>
      <c r="C1807" s="148" t="s">
        <v>19</v>
      </c>
      <c r="D1807" s="149">
        <v>240.22</v>
      </c>
      <c r="E1807" s="149"/>
      <c r="F1807" s="149">
        <v>240.22</v>
      </c>
      <c r="G1807" s="124">
        <v>9</v>
      </c>
    </row>
    <row r="1808" spans="1:7" ht="30" x14ac:dyDescent="0.2">
      <c r="A1808" s="146" t="s">
        <v>27664</v>
      </c>
      <c r="B1808" s="147" t="s">
        <v>27665</v>
      </c>
      <c r="C1808" s="148" t="s">
        <v>19</v>
      </c>
      <c r="D1808" s="149">
        <v>1421.75</v>
      </c>
      <c r="E1808" s="149">
        <v>106.09</v>
      </c>
      <c r="F1808" s="149">
        <v>1527.84</v>
      </c>
      <c r="G1808" s="124">
        <v>9</v>
      </c>
    </row>
    <row r="1809" spans="1:7" ht="30" x14ac:dyDescent="0.2">
      <c r="A1809" s="146" t="s">
        <v>27666</v>
      </c>
      <c r="B1809" s="147" t="s">
        <v>27667</v>
      </c>
      <c r="C1809" s="148" t="s">
        <v>19</v>
      </c>
      <c r="D1809" s="149">
        <v>1101.9100000000001</v>
      </c>
      <c r="E1809" s="149">
        <v>106.09</v>
      </c>
      <c r="F1809" s="149">
        <v>1208</v>
      </c>
      <c r="G1809" s="124">
        <v>9</v>
      </c>
    </row>
    <row r="1810" spans="1:7" x14ac:dyDescent="0.2">
      <c r="A1810" s="146" t="s">
        <v>27668</v>
      </c>
      <c r="B1810" s="147" t="s">
        <v>27669</v>
      </c>
      <c r="C1810" s="148" t="s">
        <v>19</v>
      </c>
      <c r="D1810" s="149">
        <v>518.36</v>
      </c>
      <c r="E1810" s="149">
        <v>41.6</v>
      </c>
      <c r="F1810" s="149">
        <v>559.96</v>
      </c>
      <c r="G1810" s="124">
        <v>9</v>
      </c>
    </row>
    <row r="1811" spans="1:7" x14ac:dyDescent="0.2">
      <c r="A1811" s="146" t="s">
        <v>27670</v>
      </c>
      <c r="B1811" s="147" t="s">
        <v>27671</v>
      </c>
      <c r="C1811" s="148" t="s">
        <v>19</v>
      </c>
      <c r="D1811" s="149">
        <v>735.59</v>
      </c>
      <c r="E1811" s="149">
        <v>36.19</v>
      </c>
      <c r="F1811" s="149">
        <v>771.78</v>
      </c>
      <c r="G1811" s="124">
        <v>9</v>
      </c>
    </row>
    <row r="1812" spans="1:7" ht="30" x14ac:dyDescent="0.2">
      <c r="A1812" s="146" t="s">
        <v>27672</v>
      </c>
      <c r="B1812" s="147" t="s">
        <v>27673</v>
      </c>
      <c r="C1812" s="148" t="s">
        <v>96</v>
      </c>
      <c r="D1812" s="149">
        <v>539.48</v>
      </c>
      <c r="E1812" s="149">
        <v>142.21</v>
      </c>
      <c r="F1812" s="149">
        <v>681.69</v>
      </c>
      <c r="G1812" s="124">
        <v>9</v>
      </c>
    </row>
    <row r="1813" spans="1:7" x14ac:dyDescent="0.2">
      <c r="A1813" s="146" t="s">
        <v>27674</v>
      </c>
      <c r="B1813" s="147" t="s">
        <v>27675</v>
      </c>
      <c r="C1813" s="148" t="s">
        <v>19</v>
      </c>
      <c r="D1813" s="149">
        <v>1379.16</v>
      </c>
      <c r="E1813" s="149">
        <v>85.63</v>
      </c>
      <c r="F1813" s="149">
        <v>1464.79</v>
      </c>
      <c r="G1813" s="124">
        <v>9</v>
      </c>
    </row>
    <row r="1814" spans="1:7" x14ac:dyDescent="0.2">
      <c r="A1814" s="146" t="s">
        <v>27676</v>
      </c>
      <c r="B1814" s="147" t="s">
        <v>27677</v>
      </c>
      <c r="C1814" s="148" t="s">
        <v>19</v>
      </c>
      <c r="D1814" s="149">
        <v>88.52</v>
      </c>
      <c r="E1814" s="149">
        <v>104.42</v>
      </c>
      <c r="F1814" s="149">
        <v>192.94</v>
      </c>
      <c r="G1814" s="124">
        <v>9</v>
      </c>
    </row>
    <row r="1815" spans="1:7" x14ac:dyDescent="0.2">
      <c r="A1815" s="146" t="s">
        <v>27678</v>
      </c>
      <c r="B1815" s="147" t="s">
        <v>27679</v>
      </c>
      <c r="C1815" s="148" t="s">
        <v>9</v>
      </c>
      <c r="D1815" s="149">
        <v>189.63</v>
      </c>
      <c r="E1815" s="149">
        <v>55.7</v>
      </c>
      <c r="F1815" s="149">
        <v>245.33</v>
      </c>
      <c r="G1815" s="124">
        <v>9</v>
      </c>
    </row>
    <row r="1816" spans="1:7" x14ac:dyDescent="0.2">
      <c r="A1816" s="146" t="s">
        <v>27680</v>
      </c>
      <c r="B1816" s="147" t="s">
        <v>27681</v>
      </c>
      <c r="C1816" s="148"/>
      <c r="D1816" s="149"/>
      <c r="E1816" s="149"/>
      <c r="F1816" s="149"/>
      <c r="G1816" s="124">
        <v>5</v>
      </c>
    </row>
    <row r="1817" spans="1:7" ht="30" x14ac:dyDescent="0.2">
      <c r="A1817" s="146" t="s">
        <v>27682</v>
      </c>
      <c r="B1817" s="147" t="s">
        <v>27683</v>
      </c>
      <c r="C1817" s="148" t="s">
        <v>96</v>
      </c>
      <c r="D1817" s="149">
        <v>104.17</v>
      </c>
      <c r="E1817" s="149">
        <v>166.7</v>
      </c>
      <c r="F1817" s="149">
        <v>270.87</v>
      </c>
      <c r="G1817" s="124">
        <v>9</v>
      </c>
    </row>
    <row r="1818" spans="1:7" ht="30" x14ac:dyDescent="0.2">
      <c r="A1818" s="146" t="s">
        <v>27684</v>
      </c>
      <c r="B1818" s="147" t="s">
        <v>27685</v>
      </c>
      <c r="C1818" s="148" t="s">
        <v>96</v>
      </c>
      <c r="D1818" s="149">
        <v>549.66</v>
      </c>
      <c r="E1818" s="149">
        <v>204.82</v>
      </c>
      <c r="F1818" s="149">
        <v>754.48</v>
      </c>
      <c r="G1818" s="124">
        <v>9</v>
      </c>
    </row>
    <row r="1819" spans="1:7" ht="30" x14ac:dyDescent="0.2">
      <c r="A1819" s="146" t="s">
        <v>27686</v>
      </c>
      <c r="B1819" s="147" t="s">
        <v>27687</v>
      </c>
      <c r="C1819" s="148" t="s">
        <v>96</v>
      </c>
      <c r="D1819" s="149">
        <v>1884.78</v>
      </c>
      <c r="E1819" s="149">
        <v>371.52</v>
      </c>
      <c r="F1819" s="149">
        <v>2256.3000000000002</v>
      </c>
      <c r="G1819" s="124">
        <v>9</v>
      </c>
    </row>
    <row r="1820" spans="1:7" ht="30" x14ac:dyDescent="0.2">
      <c r="A1820" s="146" t="s">
        <v>27688</v>
      </c>
      <c r="B1820" s="147" t="s">
        <v>27689</v>
      </c>
      <c r="C1820" s="148" t="s">
        <v>96</v>
      </c>
      <c r="D1820" s="149">
        <v>2974.02</v>
      </c>
      <c r="E1820" s="149">
        <v>1009.68</v>
      </c>
      <c r="F1820" s="149">
        <v>3983.7</v>
      </c>
      <c r="G1820" s="124">
        <v>9</v>
      </c>
    </row>
    <row r="1821" spans="1:7" ht="30" x14ac:dyDescent="0.2">
      <c r="A1821" s="146" t="s">
        <v>27690</v>
      </c>
      <c r="B1821" s="147" t="s">
        <v>27691</v>
      </c>
      <c r="C1821" s="148" t="s">
        <v>96</v>
      </c>
      <c r="D1821" s="149">
        <v>6381.68</v>
      </c>
      <c r="E1821" s="149">
        <v>2019.36</v>
      </c>
      <c r="F1821" s="149">
        <v>8401.0400000000009</v>
      </c>
      <c r="G1821" s="124">
        <v>9</v>
      </c>
    </row>
    <row r="1822" spans="1:7" ht="30" x14ac:dyDescent="0.2">
      <c r="A1822" s="146" t="s">
        <v>27692</v>
      </c>
      <c r="B1822" s="147" t="s">
        <v>27693</v>
      </c>
      <c r="C1822" s="148" t="s">
        <v>96</v>
      </c>
      <c r="D1822" s="149">
        <v>9424.14</v>
      </c>
      <c r="E1822" s="149">
        <v>2343.2800000000002</v>
      </c>
      <c r="F1822" s="149">
        <v>11767.42</v>
      </c>
      <c r="G1822" s="124">
        <v>9</v>
      </c>
    </row>
    <row r="1823" spans="1:7" x14ac:dyDescent="0.2">
      <c r="A1823" s="146" t="s">
        <v>27694</v>
      </c>
      <c r="B1823" s="147" t="s">
        <v>27695</v>
      </c>
      <c r="C1823" s="148"/>
      <c r="D1823" s="149"/>
      <c r="E1823" s="149"/>
      <c r="F1823" s="149"/>
      <c r="G1823" s="124">
        <v>5</v>
      </c>
    </row>
    <row r="1824" spans="1:7" ht="30" x14ac:dyDescent="0.2">
      <c r="A1824" s="146" t="s">
        <v>27696</v>
      </c>
      <c r="B1824" s="147" t="s">
        <v>27697</v>
      </c>
      <c r="C1824" s="148" t="s">
        <v>19</v>
      </c>
      <c r="D1824" s="149">
        <v>8.5500000000000007</v>
      </c>
      <c r="E1824" s="149">
        <v>8.31</v>
      </c>
      <c r="F1824" s="149">
        <v>16.86</v>
      </c>
      <c r="G1824" s="124">
        <v>9</v>
      </c>
    </row>
    <row r="1825" spans="1:7" ht="30" x14ac:dyDescent="0.2">
      <c r="A1825" s="146" t="s">
        <v>27698</v>
      </c>
      <c r="B1825" s="147" t="s">
        <v>27699</v>
      </c>
      <c r="C1825" s="148" t="s">
        <v>19</v>
      </c>
      <c r="D1825" s="149">
        <v>64.03</v>
      </c>
      <c r="E1825" s="149">
        <v>11.53</v>
      </c>
      <c r="F1825" s="149">
        <v>75.56</v>
      </c>
      <c r="G1825" s="124">
        <v>9</v>
      </c>
    </row>
    <row r="1826" spans="1:7" ht="30" x14ac:dyDescent="0.2">
      <c r="A1826" s="146" t="s">
        <v>27700</v>
      </c>
      <c r="B1826" s="147" t="s">
        <v>27701</v>
      </c>
      <c r="C1826" s="148" t="s">
        <v>9</v>
      </c>
      <c r="D1826" s="149">
        <v>10.51</v>
      </c>
      <c r="E1826" s="149"/>
      <c r="F1826" s="149">
        <v>10.51</v>
      </c>
      <c r="G1826" s="124">
        <v>9</v>
      </c>
    </row>
    <row r="1827" spans="1:7" x14ac:dyDescent="0.2">
      <c r="A1827" s="146" t="s">
        <v>27702</v>
      </c>
      <c r="B1827" s="147" t="s">
        <v>27703</v>
      </c>
      <c r="C1827" s="148" t="s">
        <v>19</v>
      </c>
      <c r="D1827" s="149">
        <v>1.51</v>
      </c>
      <c r="E1827" s="149">
        <v>17.489999999999998</v>
      </c>
      <c r="F1827" s="149">
        <v>19</v>
      </c>
      <c r="G1827" s="124">
        <v>9</v>
      </c>
    </row>
    <row r="1828" spans="1:7" x14ac:dyDescent="0.2">
      <c r="A1828" s="146" t="s">
        <v>27704</v>
      </c>
      <c r="B1828" s="147" t="s">
        <v>27705</v>
      </c>
      <c r="C1828" s="148" t="s">
        <v>19</v>
      </c>
      <c r="D1828" s="149">
        <v>1.59</v>
      </c>
      <c r="E1828" s="149">
        <v>23.43</v>
      </c>
      <c r="F1828" s="149">
        <v>25.02</v>
      </c>
      <c r="G1828" s="124">
        <v>9</v>
      </c>
    </row>
    <row r="1829" spans="1:7" ht="30" x14ac:dyDescent="0.2">
      <c r="A1829" s="146" t="s">
        <v>27706</v>
      </c>
      <c r="B1829" s="147" t="s">
        <v>27707</v>
      </c>
      <c r="C1829" s="148" t="s">
        <v>96</v>
      </c>
      <c r="D1829" s="149">
        <v>361.53</v>
      </c>
      <c r="E1829" s="149">
        <v>190.15</v>
      </c>
      <c r="F1829" s="149">
        <v>551.67999999999995</v>
      </c>
      <c r="G1829" s="124">
        <v>9</v>
      </c>
    </row>
    <row r="1830" spans="1:7" ht="45" x14ac:dyDescent="0.2">
      <c r="A1830" s="146" t="s">
        <v>27708</v>
      </c>
      <c r="B1830" s="147" t="s">
        <v>27709</v>
      </c>
      <c r="C1830" s="148" t="s">
        <v>96</v>
      </c>
      <c r="D1830" s="149">
        <v>1449.12</v>
      </c>
      <c r="E1830" s="149">
        <v>41.88</v>
      </c>
      <c r="F1830" s="149">
        <v>1491</v>
      </c>
      <c r="G1830" s="124">
        <v>9</v>
      </c>
    </row>
    <row r="1831" spans="1:7" x14ac:dyDescent="0.2">
      <c r="A1831" s="146" t="s">
        <v>27710</v>
      </c>
      <c r="B1831" s="147" t="s">
        <v>27711</v>
      </c>
      <c r="C1831" s="148" t="s">
        <v>19</v>
      </c>
      <c r="D1831" s="149">
        <v>1304.0999999999999</v>
      </c>
      <c r="E1831" s="149">
        <v>23.77</v>
      </c>
      <c r="F1831" s="149">
        <v>1327.87</v>
      </c>
      <c r="G1831" s="124">
        <v>9</v>
      </c>
    </row>
    <row r="1832" spans="1:7" x14ac:dyDescent="0.2">
      <c r="A1832" s="146" t="s">
        <v>27712</v>
      </c>
      <c r="B1832" s="147" t="s">
        <v>27713</v>
      </c>
      <c r="C1832" s="148"/>
      <c r="D1832" s="149"/>
      <c r="E1832" s="149"/>
      <c r="F1832" s="149"/>
      <c r="G1832" s="124">
        <v>2</v>
      </c>
    </row>
    <row r="1833" spans="1:7" x14ac:dyDescent="0.2">
      <c r="A1833" s="146" t="s">
        <v>27714</v>
      </c>
      <c r="B1833" s="147" t="s">
        <v>27715</v>
      </c>
      <c r="C1833" s="148"/>
      <c r="D1833" s="149"/>
      <c r="E1833" s="149"/>
      <c r="F1833" s="149"/>
      <c r="G1833" s="124">
        <v>5</v>
      </c>
    </row>
    <row r="1834" spans="1:7" x14ac:dyDescent="0.2">
      <c r="A1834" s="146" t="s">
        <v>27716</v>
      </c>
      <c r="B1834" s="147" t="s">
        <v>27717</v>
      </c>
      <c r="C1834" s="148" t="s">
        <v>19</v>
      </c>
      <c r="D1834" s="149">
        <v>41.27</v>
      </c>
      <c r="E1834" s="149">
        <v>7.12</v>
      </c>
      <c r="F1834" s="149">
        <v>48.39</v>
      </c>
      <c r="G1834" s="124">
        <v>9</v>
      </c>
    </row>
    <row r="1835" spans="1:7" x14ac:dyDescent="0.2">
      <c r="A1835" s="146" t="s">
        <v>27718</v>
      </c>
      <c r="B1835" s="147" t="s">
        <v>27719</v>
      </c>
      <c r="C1835" s="148" t="s">
        <v>21557</v>
      </c>
      <c r="D1835" s="149">
        <v>1990.8</v>
      </c>
      <c r="E1835" s="149">
        <v>171.07</v>
      </c>
      <c r="F1835" s="149">
        <v>2161.87</v>
      </c>
      <c r="G1835" s="124">
        <v>9</v>
      </c>
    </row>
    <row r="1836" spans="1:7" x14ac:dyDescent="0.2">
      <c r="A1836" s="146" t="s">
        <v>27720</v>
      </c>
      <c r="B1836" s="147" t="s">
        <v>27721</v>
      </c>
      <c r="C1836" s="148" t="s">
        <v>21557</v>
      </c>
      <c r="D1836" s="149">
        <v>1704.64</v>
      </c>
      <c r="E1836" s="149">
        <v>171.07</v>
      </c>
      <c r="F1836" s="149">
        <v>1875.71</v>
      </c>
      <c r="G1836" s="124">
        <v>9</v>
      </c>
    </row>
    <row r="1837" spans="1:7" ht="30" x14ac:dyDescent="0.2">
      <c r="A1837" s="146" t="s">
        <v>27722</v>
      </c>
      <c r="B1837" s="147" t="s">
        <v>27723</v>
      </c>
      <c r="C1837" s="148" t="s">
        <v>19</v>
      </c>
      <c r="D1837" s="149">
        <v>150.59</v>
      </c>
      <c r="E1837" s="149">
        <v>35.200000000000003</v>
      </c>
      <c r="F1837" s="149">
        <v>185.79</v>
      </c>
      <c r="G1837" s="124">
        <v>9</v>
      </c>
    </row>
    <row r="1838" spans="1:7" x14ac:dyDescent="0.2">
      <c r="A1838" s="146" t="s">
        <v>27724</v>
      </c>
      <c r="B1838" s="147" t="s">
        <v>27725</v>
      </c>
      <c r="C1838" s="148"/>
      <c r="D1838" s="149"/>
      <c r="E1838" s="149"/>
      <c r="F1838" s="149"/>
      <c r="G1838" s="124">
        <v>5</v>
      </c>
    </row>
    <row r="1839" spans="1:7" ht="30" x14ac:dyDescent="0.2">
      <c r="A1839" s="146" t="s">
        <v>27726</v>
      </c>
      <c r="B1839" s="147" t="s">
        <v>27727</v>
      </c>
      <c r="C1839" s="148" t="s">
        <v>96</v>
      </c>
      <c r="D1839" s="149">
        <v>5322.33</v>
      </c>
      <c r="E1839" s="149">
        <v>100.63</v>
      </c>
      <c r="F1839" s="149">
        <v>5422.96</v>
      </c>
      <c r="G1839" s="124">
        <v>9</v>
      </c>
    </row>
    <row r="1840" spans="1:7" x14ac:dyDescent="0.2">
      <c r="A1840" s="146" t="s">
        <v>27728</v>
      </c>
      <c r="B1840" s="147" t="s">
        <v>27729</v>
      </c>
      <c r="C1840" s="148"/>
      <c r="D1840" s="149"/>
      <c r="E1840" s="149"/>
      <c r="F1840" s="149"/>
      <c r="G1840" s="124">
        <v>5</v>
      </c>
    </row>
    <row r="1841" spans="1:7" x14ac:dyDescent="0.2">
      <c r="A1841" s="146" t="s">
        <v>27730</v>
      </c>
      <c r="B1841" s="147" t="s">
        <v>27731</v>
      </c>
      <c r="C1841" s="148" t="s">
        <v>9</v>
      </c>
      <c r="D1841" s="149">
        <v>114.14</v>
      </c>
      <c r="E1841" s="149">
        <v>103.16</v>
      </c>
      <c r="F1841" s="149">
        <v>217.3</v>
      </c>
      <c r="G1841" s="124">
        <v>9</v>
      </c>
    </row>
    <row r="1842" spans="1:7" x14ac:dyDescent="0.2">
      <c r="A1842" s="146" t="s">
        <v>27732</v>
      </c>
      <c r="B1842" s="147" t="s">
        <v>27733</v>
      </c>
      <c r="C1842" s="148" t="s">
        <v>96</v>
      </c>
      <c r="D1842" s="149">
        <v>546.86</v>
      </c>
      <c r="E1842" s="149">
        <v>22.96</v>
      </c>
      <c r="F1842" s="149">
        <v>569.82000000000005</v>
      </c>
      <c r="G1842" s="124">
        <v>9</v>
      </c>
    </row>
    <row r="1843" spans="1:7" x14ac:dyDescent="0.2">
      <c r="A1843" s="146" t="s">
        <v>27734</v>
      </c>
      <c r="B1843" s="147" t="s">
        <v>27735</v>
      </c>
      <c r="C1843" s="148" t="s">
        <v>19</v>
      </c>
      <c r="D1843" s="149">
        <v>194.79</v>
      </c>
      <c r="E1843" s="149">
        <v>64.31</v>
      </c>
      <c r="F1843" s="149">
        <v>259.10000000000002</v>
      </c>
      <c r="G1843" s="124">
        <v>9</v>
      </c>
    </row>
    <row r="1844" spans="1:7" ht="30" x14ac:dyDescent="0.2">
      <c r="A1844" s="146" t="s">
        <v>27736</v>
      </c>
      <c r="B1844" s="147" t="s">
        <v>27737</v>
      </c>
      <c r="C1844" s="148" t="s">
        <v>96</v>
      </c>
      <c r="D1844" s="149">
        <v>609.17999999999995</v>
      </c>
      <c r="E1844" s="149">
        <v>32.29</v>
      </c>
      <c r="F1844" s="149">
        <v>641.47</v>
      </c>
      <c r="G1844" s="124">
        <v>9</v>
      </c>
    </row>
    <row r="1845" spans="1:7" ht="30" x14ac:dyDescent="0.2">
      <c r="A1845" s="146" t="s">
        <v>27738</v>
      </c>
      <c r="B1845" s="147" t="s">
        <v>27739</v>
      </c>
      <c r="C1845" s="148" t="s">
        <v>96</v>
      </c>
      <c r="D1845" s="149">
        <v>856.17</v>
      </c>
      <c r="E1845" s="149">
        <v>48.43</v>
      </c>
      <c r="F1845" s="149">
        <v>904.6</v>
      </c>
      <c r="G1845" s="124">
        <v>9</v>
      </c>
    </row>
    <row r="1846" spans="1:7" x14ac:dyDescent="0.2">
      <c r="A1846" s="146" t="s">
        <v>27740</v>
      </c>
      <c r="B1846" s="147" t="s">
        <v>27741</v>
      </c>
      <c r="C1846" s="148"/>
      <c r="D1846" s="149"/>
      <c r="E1846" s="149"/>
      <c r="F1846" s="149"/>
      <c r="G1846" s="124">
        <v>5</v>
      </c>
    </row>
    <row r="1847" spans="1:7" x14ac:dyDescent="0.2">
      <c r="A1847" s="146" t="s">
        <v>27742</v>
      </c>
      <c r="B1847" s="147" t="s">
        <v>27743</v>
      </c>
      <c r="C1847" s="148" t="s">
        <v>21557</v>
      </c>
      <c r="D1847" s="149">
        <v>5309.31</v>
      </c>
      <c r="E1847" s="149">
        <v>228.09</v>
      </c>
      <c r="F1847" s="149">
        <v>5537.4</v>
      </c>
      <c r="G1847" s="124">
        <v>9</v>
      </c>
    </row>
    <row r="1848" spans="1:7" x14ac:dyDescent="0.2">
      <c r="A1848" s="146" t="s">
        <v>27744</v>
      </c>
      <c r="B1848" s="147" t="s">
        <v>27745</v>
      </c>
      <c r="C1848" s="148" t="s">
        <v>21557</v>
      </c>
      <c r="D1848" s="149">
        <v>2756.5</v>
      </c>
      <c r="E1848" s="149">
        <v>228.09</v>
      </c>
      <c r="F1848" s="149">
        <v>2984.59</v>
      </c>
      <c r="G1848" s="124">
        <v>9</v>
      </c>
    </row>
    <row r="1849" spans="1:7" x14ac:dyDescent="0.2">
      <c r="A1849" s="146" t="s">
        <v>27746</v>
      </c>
      <c r="B1849" s="147" t="s">
        <v>27747</v>
      </c>
      <c r="C1849" s="148" t="s">
        <v>21557</v>
      </c>
      <c r="D1849" s="149">
        <v>1531.21</v>
      </c>
      <c r="E1849" s="149">
        <v>228.09</v>
      </c>
      <c r="F1849" s="149">
        <v>1759.3</v>
      </c>
      <c r="G1849" s="124">
        <v>9</v>
      </c>
    </row>
    <row r="1850" spans="1:7" x14ac:dyDescent="0.2">
      <c r="A1850" s="146" t="s">
        <v>27748</v>
      </c>
      <c r="B1850" s="147" t="s">
        <v>27749</v>
      </c>
      <c r="C1850" s="148" t="s">
        <v>21557</v>
      </c>
      <c r="D1850" s="149">
        <v>3181.27</v>
      </c>
      <c r="E1850" s="149">
        <v>228.09</v>
      </c>
      <c r="F1850" s="149">
        <v>3409.36</v>
      </c>
      <c r="G1850" s="124">
        <v>9</v>
      </c>
    </row>
    <row r="1851" spans="1:7" x14ac:dyDescent="0.2">
      <c r="A1851" s="146" t="s">
        <v>27750</v>
      </c>
      <c r="B1851" s="147" t="s">
        <v>27751</v>
      </c>
      <c r="C1851" s="148"/>
      <c r="D1851" s="149"/>
      <c r="E1851" s="149"/>
      <c r="F1851" s="149"/>
      <c r="G1851" s="124">
        <v>5</v>
      </c>
    </row>
    <row r="1852" spans="1:7" x14ac:dyDescent="0.2">
      <c r="A1852" s="146" t="s">
        <v>27752</v>
      </c>
      <c r="B1852" s="147" t="s">
        <v>27753</v>
      </c>
      <c r="C1852" s="148" t="s">
        <v>21557</v>
      </c>
      <c r="D1852" s="149">
        <v>6034.17</v>
      </c>
      <c r="E1852" s="149">
        <v>362.54</v>
      </c>
      <c r="F1852" s="149">
        <v>6396.71</v>
      </c>
      <c r="G1852" s="124">
        <v>9</v>
      </c>
    </row>
    <row r="1853" spans="1:7" x14ac:dyDescent="0.2">
      <c r="A1853" s="146" t="s">
        <v>27754</v>
      </c>
      <c r="B1853" s="147" t="s">
        <v>27755</v>
      </c>
      <c r="C1853" s="148" t="s">
        <v>21557</v>
      </c>
      <c r="D1853" s="149">
        <v>8528.0300000000007</v>
      </c>
      <c r="E1853" s="149">
        <v>362.54</v>
      </c>
      <c r="F1853" s="149">
        <v>8890.57</v>
      </c>
      <c r="G1853" s="124">
        <v>9</v>
      </c>
    </row>
    <row r="1854" spans="1:7" x14ac:dyDescent="0.2">
      <c r="A1854" s="146" t="s">
        <v>27756</v>
      </c>
      <c r="B1854" s="147" t="s">
        <v>27757</v>
      </c>
      <c r="C1854" s="148" t="s">
        <v>96</v>
      </c>
      <c r="D1854" s="149">
        <v>2831.34</v>
      </c>
      <c r="E1854" s="149">
        <v>53.54</v>
      </c>
      <c r="F1854" s="149">
        <v>2884.88</v>
      </c>
      <c r="G1854" s="124">
        <v>9</v>
      </c>
    </row>
    <row r="1855" spans="1:7" x14ac:dyDescent="0.2">
      <c r="A1855" s="146" t="s">
        <v>27758</v>
      </c>
      <c r="B1855" s="147" t="s">
        <v>27759</v>
      </c>
      <c r="C1855" s="148" t="s">
        <v>96</v>
      </c>
      <c r="D1855" s="149">
        <v>2000.1</v>
      </c>
      <c r="E1855" s="149">
        <v>53.54</v>
      </c>
      <c r="F1855" s="149">
        <v>2053.64</v>
      </c>
      <c r="G1855" s="124">
        <v>9</v>
      </c>
    </row>
    <row r="1856" spans="1:7" x14ac:dyDescent="0.2">
      <c r="A1856" s="146" t="s">
        <v>27760</v>
      </c>
      <c r="B1856" s="147" t="s">
        <v>27761</v>
      </c>
      <c r="C1856" s="148"/>
      <c r="D1856" s="149"/>
      <c r="E1856" s="149"/>
      <c r="F1856" s="149"/>
      <c r="G1856" s="124">
        <v>5</v>
      </c>
    </row>
    <row r="1857" spans="1:7" x14ac:dyDescent="0.2">
      <c r="A1857" s="146" t="s">
        <v>27762</v>
      </c>
      <c r="B1857" s="147" t="s">
        <v>27763</v>
      </c>
      <c r="C1857" s="148" t="s">
        <v>19</v>
      </c>
      <c r="D1857" s="149">
        <v>13.05</v>
      </c>
      <c r="E1857" s="149"/>
      <c r="F1857" s="149">
        <v>13.05</v>
      </c>
      <c r="G1857" s="124">
        <v>9</v>
      </c>
    </row>
    <row r="1858" spans="1:7" ht="30" x14ac:dyDescent="0.2">
      <c r="A1858" s="146" t="s">
        <v>27764</v>
      </c>
      <c r="B1858" s="147" t="s">
        <v>27765</v>
      </c>
      <c r="C1858" s="148" t="s">
        <v>96</v>
      </c>
      <c r="D1858" s="149">
        <v>1151.75</v>
      </c>
      <c r="E1858" s="149">
        <v>35.64</v>
      </c>
      <c r="F1858" s="149">
        <v>1187.3900000000001</v>
      </c>
      <c r="G1858" s="124">
        <v>9</v>
      </c>
    </row>
    <row r="1859" spans="1:7" x14ac:dyDescent="0.2">
      <c r="A1859" s="146" t="s">
        <v>27766</v>
      </c>
      <c r="B1859" s="147" t="s">
        <v>27767</v>
      </c>
      <c r="C1859" s="148"/>
      <c r="D1859" s="149"/>
      <c r="E1859" s="149"/>
      <c r="F1859" s="149"/>
      <c r="G1859" s="124">
        <v>2</v>
      </c>
    </row>
    <row r="1860" spans="1:7" x14ac:dyDescent="0.2">
      <c r="A1860" s="146" t="s">
        <v>27768</v>
      </c>
      <c r="B1860" s="147" t="s">
        <v>27769</v>
      </c>
      <c r="C1860" s="148"/>
      <c r="D1860" s="149"/>
      <c r="E1860" s="149"/>
      <c r="F1860" s="149"/>
      <c r="G1860" s="124">
        <v>5</v>
      </c>
    </row>
    <row r="1861" spans="1:7" x14ac:dyDescent="0.2">
      <c r="A1861" s="146" t="s">
        <v>27770</v>
      </c>
      <c r="B1861" s="147" t="s">
        <v>27771</v>
      </c>
      <c r="C1861" s="148" t="s">
        <v>21557</v>
      </c>
      <c r="D1861" s="149">
        <v>141178.85999999999</v>
      </c>
      <c r="E1861" s="149">
        <v>278.85000000000002</v>
      </c>
      <c r="F1861" s="149">
        <v>141457.71</v>
      </c>
      <c r="G1861" s="124">
        <v>9</v>
      </c>
    </row>
    <row r="1862" spans="1:7" x14ac:dyDescent="0.2">
      <c r="A1862" s="146" t="s">
        <v>27772</v>
      </c>
      <c r="B1862" s="147" t="s">
        <v>27773</v>
      </c>
      <c r="C1862" s="148" t="s">
        <v>21557</v>
      </c>
      <c r="D1862" s="149">
        <v>107806.09</v>
      </c>
      <c r="E1862" s="149">
        <v>278.85000000000002</v>
      </c>
      <c r="F1862" s="149">
        <v>108084.94</v>
      </c>
      <c r="G1862" s="124">
        <v>9</v>
      </c>
    </row>
    <row r="1863" spans="1:7" x14ac:dyDescent="0.2">
      <c r="A1863" s="146" t="s">
        <v>27774</v>
      </c>
      <c r="B1863" s="147" t="s">
        <v>27775</v>
      </c>
      <c r="C1863" s="148" t="s">
        <v>21557</v>
      </c>
      <c r="D1863" s="149">
        <v>114588.86</v>
      </c>
      <c r="E1863" s="149">
        <v>557.70000000000005</v>
      </c>
      <c r="F1863" s="149">
        <v>115146.56</v>
      </c>
      <c r="G1863" s="124">
        <v>9</v>
      </c>
    </row>
    <row r="1864" spans="1:7" x14ac:dyDescent="0.2">
      <c r="A1864" s="146" t="s">
        <v>27776</v>
      </c>
      <c r="B1864" s="147" t="s">
        <v>27777</v>
      </c>
      <c r="C1864" s="148"/>
      <c r="D1864" s="149"/>
      <c r="E1864" s="149"/>
      <c r="F1864" s="149"/>
      <c r="G1864" s="124">
        <v>5</v>
      </c>
    </row>
    <row r="1865" spans="1:7" ht="30" x14ac:dyDescent="0.2">
      <c r="A1865" s="146" t="s">
        <v>27778</v>
      </c>
      <c r="B1865" s="147" t="s">
        <v>27779</v>
      </c>
      <c r="C1865" s="148" t="s">
        <v>96</v>
      </c>
      <c r="D1865" s="149">
        <v>133.71</v>
      </c>
      <c r="E1865" s="149">
        <v>182.29</v>
      </c>
      <c r="F1865" s="149">
        <v>316</v>
      </c>
      <c r="G1865" s="124">
        <v>9</v>
      </c>
    </row>
    <row r="1866" spans="1:7" ht="30" x14ac:dyDescent="0.2">
      <c r="A1866" s="146" t="s">
        <v>27780</v>
      </c>
      <c r="B1866" s="147" t="s">
        <v>27781</v>
      </c>
      <c r="C1866" s="148" t="s">
        <v>96</v>
      </c>
      <c r="D1866" s="149">
        <v>227.76</v>
      </c>
      <c r="E1866" s="149">
        <v>182.29</v>
      </c>
      <c r="F1866" s="149">
        <v>410.05</v>
      </c>
      <c r="G1866" s="124">
        <v>9</v>
      </c>
    </row>
    <row r="1867" spans="1:7" ht="30" x14ac:dyDescent="0.2">
      <c r="A1867" s="146" t="s">
        <v>27782</v>
      </c>
      <c r="B1867" s="147" t="s">
        <v>27783</v>
      </c>
      <c r="C1867" s="148" t="s">
        <v>96</v>
      </c>
      <c r="D1867" s="149">
        <v>937.4</v>
      </c>
      <c r="E1867" s="149">
        <v>210.68</v>
      </c>
      <c r="F1867" s="149">
        <v>1148.08</v>
      </c>
      <c r="G1867" s="124">
        <v>9</v>
      </c>
    </row>
    <row r="1868" spans="1:7" ht="30" x14ac:dyDescent="0.2">
      <c r="A1868" s="146" t="s">
        <v>27784</v>
      </c>
      <c r="B1868" s="147" t="s">
        <v>27785</v>
      </c>
      <c r="C1868" s="148" t="s">
        <v>96</v>
      </c>
      <c r="D1868" s="149">
        <v>2858.54</v>
      </c>
      <c r="E1868" s="149">
        <v>210.68</v>
      </c>
      <c r="F1868" s="149">
        <v>3069.22</v>
      </c>
      <c r="G1868" s="124">
        <v>9</v>
      </c>
    </row>
    <row r="1869" spans="1:7" ht="30" x14ac:dyDescent="0.2">
      <c r="A1869" s="146" t="s">
        <v>27786</v>
      </c>
      <c r="B1869" s="147" t="s">
        <v>27787</v>
      </c>
      <c r="C1869" s="148" t="s">
        <v>96</v>
      </c>
      <c r="D1869" s="149">
        <v>1673.27</v>
      </c>
      <c r="E1869" s="149">
        <v>210.68</v>
      </c>
      <c r="F1869" s="149">
        <v>1883.95</v>
      </c>
      <c r="G1869" s="124">
        <v>9</v>
      </c>
    </row>
    <row r="1870" spans="1:7" ht="30" x14ac:dyDescent="0.2">
      <c r="A1870" s="146" t="s">
        <v>27788</v>
      </c>
      <c r="B1870" s="147" t="s">
        <v>27789</v>
      </c>
      <c r="C1870" s="148" t="s">
        <v>96</v>
      </c>
      <c r="D1870" s="149">
        <v>582.94000000000005</v>
      </c>
      <c r="E1870" s="149">
        <v>158.01</v>
      </c>
      <c r="F1870" s="149">
        <v>740.95</v>
      </c>
      <c r="G1870" s="124">
        <v>9</v>
      </c>
    </row>
    <row r="1871" spans="1:7" ht="30" x14ac:dyDescent="0.2">
      <c r="A1871" s="146" t="s">
        <v>27790</v>
      </c>
      <c r="B1871" s="147" t="s">
        <v>27791</v>
      </c>
      <c r="C1871" s="148" t="s">
        <v>96</v>
      </c>
      <c r="D1871" s="149">
        <v>1683.76</v>
      </c>
      <c r="E1871" s="149">
        <v>219.34</v>
      </c>
      <c r="F1871" s="149">
        <v>1903.1</v>
      </c>
      <c r="G1871" s="124">
        <v>9</v>
      </c>
    </row>
    <row r="1872" spans="1:7" ht="30" x14ac:dyDescent="0.2">
      <c r="A1872" s="146" t="s">
        <v>27792</v>
      </c>
      <c r="B1872" s="147" t="s">
        <v>27793</v>
      </c>
      <c r="C1872" s="148" t="s">
        <v>96</v>
      </c>
      <c r="D1872" s="149">
        <v>1372.99</v>
      </c>
      <c r="E1872" s="149">
        <v>210.68</v>
      </c>
      <c r="F1872" s="149">
        <v>1583.67</v>
      </c>
      <c r="G1872" s="124">
        <v>9</v>
      </c>
    </row>
    <row r="1873" spans="1:7" ht="30" x14ac:dyDescent="0.2">
      <c r="A1873" s="146" t="s">
        <v>27794</v>
      </c>
      <c r="B1873" s="147" t="s">
        <v>27795</v>
      </c>
      <c r="C1873" s="148" t="s">
        <v>96</v>
      </c>
      <c r="D1873" s="149">
        <v>141.96</v>
      </c>
      <c r="E1873" s="149">
        <v>105.34</v>
      </c>
      <c r="F1873" s="149">
        <v>247.3</v>
      </c>
      <c r="G1873" s="124">
        <v>9</v>
      </c>
    </row>
    <row r="1874" spans="1:7" ht="30" x14ac:dyDescent="0.2">
      <c r="A1874" s="146" t="s">
        <v>27796</v>
      </c>
      <c r="B1874" s="147" t="s">
        <v>27797</v>
      </c>
      <c r="C1874" s="148" t="s">
        <v>96</v>
      </c>
      <c r="D1874" s="149">
        <v>214.99</v>
      </c>
      <c r="E1874" s="149">
        <v>182.29</v>
      </c>
      <c r="F1874" s="149">
        <v>397.28</v>
      </c>
      <c r="G1874" s="124">
        <v>9</v>
      </c>
    </row>
    <row r="1875" spans="1:7" x14ac:dyDescent="0.2">
      <c r="A1875" s="146" t="s">
        <v>27798</v>
      </c>
      <c r="B1875" s="147" t="s">
        <v>27799</v>
      </c>
      <c r="C1875" s="148" t="s">
        <v>96</v>
      </c>
      <c r="D1875" s="149">
        <v>707.02</v>
      </c>
      <c r="E1875" s="149">
        <v>210.68</v>
      </c>
      <c r="F1875" s="149">
        <v>917.7</v>
      </c>
      <c r="G1875" s="124">
        <v>9</v>
      </c>
    </row>
    <row r="1876" spans="1:7" x14ac:dyDescent="0.2">
      <c r="A1876" s="146" t="s">
        <v>27800</v>
      </c>
      <c r="B1876" s="147" t="s">
        <v>27801</v>
      </c>
      <c r="C1876" s="148"/>
      <c r="D1876" s="149"/>
      <c r="E1876" s="149"/>
      <c r="F1876" s="149"/>
      <c r="G1876" s="124">
        <v>5</v>
      </c>
    </row>
    <row r="1877" spans="1:7" x14ac:dyDescent="0.2">
      <c r="A1877" s="146" t="s">
        <v>27802</v>
      </c>
      <c r="B1877" s="147" t="s">
        <v>27803</v>
      </c>
      <c r="C1877" s="148" t="s">
        <v>96</v>
      </c>
      <c r="D1877" s="149">
        <v>35.31</v>
      </c>
      <c r="E1877" s="149">
        <v>15.8</v>
      </c>
      <c r="F1877" s="149">
        <v>51.11</v>
      </c>
      <c r="G1877" s="124">
        <v>9</v>
      </c>
    </row>
    <row r="1878" spans="1:7" x14ac:dyDescent="0.2">
      <c r="A1878" s="146" t="s">
        <v>27804</v>
      </c>
      <c r="B1878" s="147" t="s">
        <v>27805</v>
      </c>
      <c r="C1878" s="148" t="s">
        <v>96</v>
      </c>
      <c r="D1878" s="149">
        <v>42.05</v>
      </c>
      <c r="E1878" s="149">
        <v>15.8</v>
      </c>
      <c r="F1878" s="149">
        <v>57.85</v>
      </c>
      <c r="G1878" s="124">
        <v>9</v>
      </c>
    </row>
    <row r="1879" spans="1:7" x14ac:dyDescent="0.2">
      <c r="A1879" s="146" t="s">
        <v>27806</v>
      </c>
      <c r="B1879" s="147" t="s">
        <v>27807</v>
      </c>
      <c r="C1879" s="148" t="s">
        <v>96</v>
      </c>
      <c r="D1879" s="149">
        <v>67.319999999999993</v>
      </c>
      <c r="E1879" s="149">
        <v>15.8</v>
      </c>
      <c r="F1879" s="149">
        <v>83.12</v>
      </c>
      <c r="G1879" s="124">
        <v>9</v>
      </c>
    </row>
    <row r="1880" spans="1:7" x14ac:dyDescent="0.2">
      <c r="A1880" s="146" t="s">
        <v>27808</v>
      </c>
      <c r="B1880" s="147" t="s">
        <v>27809</v>
      </c>
      <c r="C1880" s="148" t="s">
        <v>96</v>
      </c>
      <c r="D1880" s="149">
        <v>98.67</v>
      </c>
      <c r="E1880" s="149">
        <v>15.8</v>
      </c>
      <c r="F1880" s="149">
        <v>114.47</v>
      </c>
      <c r="G1880" s="124">
        <v>9</v>
      </c>
    </row>
    <row r="1881" spans="1:7" x14ac:dyDescent="0.2">
      <c r="A1881" s="146" t="s">
        <v>27810</v>
      </c>
      <c r="B1881" s="147" t="s">
        <v>27811</v>
      </c>
      <c r="C1881" s="148"/>
      <c r="D1881" s="149"/>
      <c r="E1881" s="149"/>
      <c r="F1881" s="149"/>
      <c r="G1881" s="124">
        <v>5</v>
      </c>
    </row>
    <row r="1882" spans="1:7" x14ac:dyDescent="0.2">
      <c r="A1882" s="146" t="s">
        <v>27812</v>
      </c>
      <c r="B1882" s="147" t="s">
        <v>27813</v>
      </c>
      <c r="C1882" s="148" t="s">
        <v>96</v>
      </c>
      <c r="D1882" s="149">
        <v>45.14</v>
      </c>
      <c r="E1882" s="149">
        <v>10.54</v>
      </c>
      <c r="F1882" s="149">
        <v>55.68</v>
      </c>
      <c r="G1882" s="124">
        <v>9</v>
      </c>
    </row>
    <row r="1883" spans="1:7" x14ac:dyDescent="0.2">
      <c r="A1883" s="146" t="s">
        <v>27814</v>
      </c>
      <c r="B1883" s="147" t="s">
        <v>27815</v>
      </c>
      <c r="C1883" s="148" t="s">
        <v>96</v>
      </c>
      <c r="D1883" s="149">
        <v>95.07</v>
      </c>
      <c r="E1883" s="149">
        <v>10.54</v>
      </c>
      <c r="F1883" s="149">
        <v>105.61</v>
      </c>
      <c r="G1883" s="124">
        <v>9</v>
      </c>
    </row>
    <row r="1884" spans="1:7" x14ac:dyDescent="0.2">
      <c r="A1884" s="146" t="s">
        <v>27816</v>
      </c>
      <c r="B1884" s="147" t="s">
        <v>27817</v>
      </c>
      <c r="C1884" s="148" t="s">
        <v>96</v>
      </c>
      <c r="D1884" s="149">
        <v>75.11</v>
      </c>
      <c r="E1884" s="149">
        <v>39.5</v>
      </c>
      <c r="F1884" s="149">
        <v>114.61</v>
      </c>
      <c r="G1884" s="124">
        <v>9</v>
      </c>
    </row>
    <row r="1885" spans="1:7" x14ac:dyDescent="0.2">
      <c r="A1885" s="146" t="s">
        <v>27818</v>
      </c>
      <c r="B1885" s="147" t="s">
        <v>27819</v>
      </c>
      <c r="C1885" s="148" t="s">
        <v>96</v>
      </c>
      <c r="D1885" s="149">
        <v>142.84</v>
      </c>
      <c r="E1885" s="149">
        <v>10.54</v>
      </c>
      <c r="F1885" s="149">
        <v>153.38</v>
      </c>
      <c r="G1885" s="124">
        <v>9</v>
      </c>
    </row>
    <row r="1886" spans="1:7" x14ac:dyDescent="0.2">
      <c r="A1886" s="146" t="s">
        <v>27820</v>
      </c>
      <c r="B1886" s="147" t="s">
        <v>27821</v>
      </c>
      <c r="C1886" s="148" t="s">
        <v>96</v>
      </c>
      <c r="D1886" s="149">
        <v>194.05</v>
      </c>
      <c r="E1886" s="149">
        <v>10.54</v>
      </c>
      <c r="F1886" s="149">
        <v>204.59</v>
      </c>
      <c r="G1886" s="124">
        <v>9</v>
      </c>
    </row>
    <row r="1887" spans="1:7" x14ac:dyDescent="0.2">
      <c r="A1887" s="146" t="s">
        <v>27822</v>
      </c>
      <c r="B1887" s="147" t="s">
        <v>27823</v>
      </c>
      <c r="C1887" s="148"/>
      <c r="D1887" s="149"/>
      <c r="E1887" s="149"/>
      <c r="F1887" s="149"/>
      <c r="G1887" s="124">
        <v>5</v>
      </c>
    </row>
    <row r="1888" spans="1:7" ht="30" x14ac:dyDescent="0.2">
      <c r="A1888" s="146" t="s">
        <v>27824</v>
      </c>
      <c r="B1888" s="147" t="s">
        <v>27825</v>
      </c>
      <c r="C1888" s="148" t="s">
        <v>21557</v>
      </c>
      <c r="D1888" s="149">
        <v>494.54</v>
      </c>
      <c r="E1888" s="149">
        <v>26.34</v>
      </c>
      <c r="F1888" s="149">
        <v>520.88</v>
      </c>
      <c r="G1888" s="124">
        <v>9</v>
      </c>
    </row>
    <row r="1889" spans="1:7" ht="30" x14ac:dyDescent="0.2">
      <c r="A1889" s="146" t="s">
        <v>27826</v>
      </c>
      <c r="B1889" s="147" t="s">
        <v>27827</v>
      </c>
      <c r="C1889" s="148" t="s">
        <v>21557</v>
      </c>
      <c r="D1889" s="149">
        <v>428.53</v>
      </c>
      <c r="E1889" s="149">
        <v>26.34</v>
      </c>
      <c r="F1889" s="149">
        <v>454.87</v>
      </c>
      <c r="G1889" s="124">
        <v>9</v>
      </c>
    </row>
    <row r="1890" spans="1:7" x14ac:dyDescent="0.2">
      <c r="A1890" s="146" t="s">
        <v>27828</v>
      </c>
      <c r="B1890" s="147" t="s">
        <v>27829</v>
      </c>
      <c r="C1890" s="148"/>
      <c r="D1890" s="149"/>
      <c r="E1890" s="149"/>
      <c r="F1890" s="149"/>
      <c r="G1890" s="124">
        <v>5</v>
      </c>
    </row>
    <row r="1891" spans="1:7" ht="30" x14ac:dyDescent="0.2">
      <c r="A1891" s="146" t="s">
        <v>27830</v>
      </c>
      <c r="B1891" s="147" t="s">
        <v>27831</v>
      </c>
      <c r="C1891" s="148" t="s">
        <v>96</v>
      </c>
      <c r="D1891" s="149">
        <v>194.63</v>
      </c>
      <c r="E1891" s="149">
        <v>24.71</v>
      </c>
      <c r="F1891" s="149">
        <v>219.34</v>
      </c>
      <c r="G1891" s="124">
        <v>9</v>
      </c>
    </row>
    <row r="1892" spans="1:7" ht="30" x14ac:dyDescent="0.2">
      <c r="A1892" s="146" t="s">
        <v>27832</v>
      </c>
      <c r="B1892" s="147" t="s">
        <v>27833</v>
      </c>
      <c r="C1892" s="148" t="s">
        <v>96</v>
      </c>
      <c r="D1892" s="149">
        <v>182.96</v>
      </c>
      <c r="E1892" s="149">
        <v>24.71</v>
      </c>
      <c r="F1892" s="149">
        <v>207.67</v>
      </c>
      <c r="G1892" s="124">
        <v>9</v>
      </c>
    </row>
    <row r="1893" spans="1:7" ht="30" x14ac:dyDescent="0.2">
      <c r="A1893" s="146" t="s">
        <v>27834</v>
      </c>
      <c r="B1893" s="147" t="s">
        <v>27835</v>
      </c>
      <c r="C1893" s="148" t="s">
        <v>96</v>
      </c>
      <c r="D1893" s="149">
        <v>212.06</v>
      </c>
      <c r="E1893" s="149">
        <v>24.71</v>
      </c>
      <c r="F1893" s="149">
        <v>236.77</v>
      </c>
      <c r="G1893" s="124">
        <v>9</v>
      </c>
    </row>
    <row r="1894" spans="1:7" ht="30" x14ac:dyDescent="0.2">
      <c r="A1894" s="146" t="s">
        <v>27836</v>
      </c>
      <c r="B1894" s="147" t="s">
        <v>27837</v>
      </c>
      <c r="C1894" s="148" t="s">
        <v>96</v>
      </c>
      <c r="D1894" s="149">
        <v>199.77</v>
      </c>
      <c r="E1894" s="149">
        <v>24.71</v>
      </c>
      <c r="F1894" s="149">
        <v>224.48</v>
      </c>
      <c r="G1894" s="124">
        <v>9</v>
      </c>
    </row>
    <row r="1895" spans="1:7" x14ac:dyDescent="0.2">
      <c r="A1895" s="146" t="s">
        <v>27838</v>
      </c>
      <c r="B1895" s="147" t="s">
        <v>27839</v>
      </c>
      <c r="C1895" s="148"/>
      <c r="D1895" s="149"/>
      <c r="E1895" s="149"/>
      <c r="F1895" s="149"/>
      <c r="G1895" s="124">
        <v>5</v>
      </c>
    </row>
    <row r="1896" spans="1:7" ht="30" x14ac:dyDescent="0.2">
      <c r="A1896" s="146" t="s">
        <v>27840</v>
      </c>
      <c r="B1896" s="147" t="s">
        <v>27841</v>
      </c>
      <c r="C1896" s="148" t="s">
        <v>96</v>
      </c>
      <c r="D1896" s="149">
        <v>191101.97</v>
      </c>
      <c r="E1896" s="149">
        <v>2027.36</v>
      </c>
      <c r="F1896" s="149">
        <v>193129.33</v>
      </c>
      <c r="G1896" s="124">
        <v>9</v>
      </c>
    </row>
    <row r="1897" spans="1:7" ht="30" x14ac:dyDescent="0.2">
      <c r="A1897" s="146" t="s">
        <v>27842</v>
      </c>
      <c r="B1897" s="147" t="s">
        <v>27843</v>
      </c>
      <c r="C1897" s="148" t="s">
        <v>96</v>
      </c>
      <c r="D1897" s="149">
        <v>252000.47</v>
      </c>
      <c r="E1897" s="149">
        <v>2027.36</v>
      </c>
      <c r="F1897" s="149">
        <v>254027.83</v>
      </c>
      <c r="G1897" s="124">
        <v>9</v>
      </c>
    </row>
    <row r="1898" spans="1:7" ht="30" x14ac:dyDescent="0.2">
      <c r="A1898" s="146" t="s">
        <v>27844</v>
      </c>
      <c r="B1898" s="147" t="s">
        <v>27845</v>
      </c>
      <c r="C1898" s="148" t="s">
        <v>96</v>
      </c>
      <c r="D1898" s="149">
        <v>84412.98</v>
      </c>
      <c r="E1898" s="149">
        <v>2027.36</v>
      </c>
      <c r="F1898" s="149">
        <v>86440.34</v>
      </c>
      <c r="G1898" s="124">
        <v>9</v>
      </c>
    </row>
    <row r="1899" spans="1:7" ht="30" x14ac:dyDescent="0.2">
      <c r="A1899" s="146" t="s">
        <v>27846</v>
      </c>
      <c r="B1899" s="147" t="s">
        <v>27847</v>
      </c>
      <c r="C1899" s="148" t="s">
        <v>96</v>
      </c>
      <c r="D1899" s="149">
        <v>112515.47</v>
      </c>
      <c r="E1899" s="149">
        <v>2027.36</v>
      </c>
      <c r="F1899" s="149">
        <v>114542.83</v>
      </c>
      <c r="G1899" s="124">
        <v>9</v>
      </c>
    </row>
    <row r="1900" spans="1:7" ht="30" x14ac:dyDescent="0.2">
      <c r="A1900" s="146" t="s">
        <v>27848</v>
      </c>
      <c r="B1900" s="147" t="s">
        <v>27849</v>
      </c>
      <c r="C1900" s="148" t="s">
        <v>96</v>
      </c>
      <c r="D1900" s="149">
        <v>88032.55</v>
      </c>
      <c r="E1900" s="149">
        <v>1081.8499999999999</v>
      </c>
      <c r="F1900" s="149">
        <v>89114.4</v>
      </c>
      <c r="G1900" s="124">
        <v>9</v>
      </c>
    </row>
    <row r="1901" spans="1:7" ht="30" x14ac:dyDescent="0.2">
      <c r="A1901" s="146" t="s">
        <v>27850</v>
      </c>
      <c r="B1901" s="147" t="s">
        <v>27851</v>
      </c>
      <c r="C1901" s="148" t="s">
        <v>96</v>
      </c>
      <c r="D1901" s="149">
        <v>137811.84</v>
      </c>
      <c r="E1901" s="149">
        <v>2027.36</v>
      </c>
      <c r="F1901" s="149">
        <v>139839.20000000001</v>
      </c>
      <c r="G1901" s="124">
        <v>9</v>
      </c>
    </row>
    <row r="1902" spans="1:7" ht="30" x14ac:dyDescent="0.2">
      <c r="A1902" s="146" t="s">
        <v>27852</v>
      </c>
      <c r="B1902" s="147" t="s">
        <v>27853</v>
      </c>
      <c r="C1902" s="148" t="s">
        <v>96</v>
      </c>
      <c r="D1902" s="149">
        <v>438916.13</v>
      </c>
      <c r="E1902" s="149">
        <v>2243.73</v>
      </c>
      <c r="F1902" s="149">
        <v>441159.86</v>
      </c>
      <c r="G1902" s="124">
        <v>9</v>
      </c>
    </row>
    <row r="1903" spans="1:7" ht="30" x14ac:dyDescent="0.2">
      <c r="A1903" s="146" t="s">
        <v>27854</v>
      </c>
      <c r="B1903" s="147" t="s">
        <v>27855</v>
      </c>
      <c r="C1903" s="148" t="s">
        <v>96</v>
      </c>
      <c r="D1903" s="149">
        <v>145888.47</v>
      </c>
      <c r="E1903" s="149">
        <v>2027.36</v>
      </c>
      <c r="F1903" s="149">
        <v>147915.82999999999</v>
      </c>
      <c r="G1903" s="124">
        <v>9</v>
      </c>
    </row>
    <row r="1904" spans="1:7" ht="30" x14ac:dyDescent="0.2">
      <c r="A1904" s="146" t="s">
        <v>27856</v>
      </c>
      <c r="B1904" s="147" t="s">
        <v>27857</v>
      </c>
      <c r="C1904" s="148" t="s">
        <v>96</v>
      </c>
      <c r="D1904" s="149">
        <v>371219.56</v>
      </c>
      <c r="E1904" s="149">
        <v>2223.56</v>
      </c>
      <c r="F1904" s="149">
        <v>373443.12</v>
      </c>
      <c r="G1904" s="124">
        <v>9</v>
      </c>
    </row>
    <row r="1905" spans="1:7" ht="30" x14ac:dyDescent="0.2">
      <c r="A1905" s="146" t="s">
        <v>27858</v>
      </c>
      <c r="B1905" s="147" t="s">
        <v>27859</v>
      </c>
      <c r="C1905" s="148" t="s">
        <v>96</v>
      </c>
      <c r="D1905" s="149">
        <v>412370</v>
      </c>
      <c r="E1905" s="149">
        <v>2243.73</v>
      </c>
      <c r="F1905" s="149">
        <v>414613.73</v>
      </c>
      <c r="G1905" s="124">
        <v>9</v>
      </c>
    </row>
    <row r="1906" spans="1:7" x14ac:dyDescent="0.2">
      <c r="A1906" s="146" t="s">
        <v>27860</v>
      </c>
      <c r="B1906" s="147" t="s">
        <v>27861</v>
      </c>
      <c r="C1906" s="148"/>
      <c r="D1906" s="149"/>
      <c r="E1906" s="149"/>
      <c r="F1906" s="149"/>
      <c r="G1906" s="124">
        <v>5</v>
      </c>
    </row>
    <row r="1907" spans="1:7" ht="30" x14ac:dyDescent="0.2">
      <c r="A1907" s="146" t="s">
        <v>27862</v>
      </c>
      <c r="B1907" s="147" t="s">
        <v>27863</v>
      </c>
      <c r="C1907" s="148" t="s">
        <v>96</v>
      </c>
      <c r="D1907" s="149">
        <v>40777.9</v>
      </c>
      <c r="E1907" s="149">
        <v>1081.8499999999999</v>
      </c>
      <c r="F1907" s="149">
        <v>41859.75</v>
      </c>
      <c r="G1907" s="124">
        <v>9</v>
      </c>
    </row>
    <row r="1908" spans="1:7" ht="30" x14ac:dyDescent="0.2">
      <c r="A1908" s="146" t="s">
        <v>27864</v>
      </c>
      <c r="B1908" s="147" t="s">
        <v>27865</v>
      </c>
      <c r="C1908" s="148" t="s">
        <v>96</v>
      </c>
      <c r="D1908" s="149">
        <v>28967.37</v>
      </c>
      <c r="E1908" s="149">
        <v>1081.8499999999999</v>
      </c>
      <c r="F1908" s="149">
        <v>30049.22</v>
      </c>
      <c r="G1908" s="124">
        <v>9</v>
      </c>
    </row>
    <row r="1909" spans="1:7" ht="30" x14ac:dyDescent="0.2">
      <c r="A1909" s="146" t="s">
        <v>27866</v>
      </c>
      <c r="B1909" s="147" t="s">
        <v>27867</v>
      </c>
      <c r="C1909" s="148" t="s">
        <v>96</v>
      </c>
      <c r="D1909" s="149">
        <v>78689</v>
      </c>
      <c r="E1909" s="149">
        <v>1730.96</v>
      </c>
      <c r="F1909" s="149">
        <v>80419.960000000006</v>
      </c>
      <c r="G1909" s="124">
        <v>9</v>
      </c>
    </row>
    <row r="1910" spans="1:7" ht="30" x14ac:dyDescent="0.2">
      <c r="A1910" s="146" t="s">
        <v>27868</v>
      </c>
      <c r="B1910" s="147" t="s">
        <v>27869</v>
      </c>
      <c r="C1910" s="148" t="s">
        <v>96</v>
      </c>
      <c r="D1910" s="149">
        <v>127329.5</v>
      </c>
      <c r="E1910" s="149">
        <v>1730.96</v>
      </c>
      <c r="F1910" s="149">
        <v>129060.46</v>
      </c>
      <c r="G1910" s="124">
        <v>9</v>
      </c>
    </row>
    <row r="1911" spans="1:7" ht="30" x14ac:dyDescent="0.2">
      <c r="A1911" s="146" t="s">
        <v>27870</v>
      </c>
      <c r="B1911" s="147" t="s">
        <v>27871</v>
      </c>
      <c r="C1911" s="148" t="s">
        <v>96</v>
      </c>
      <c r="D1911" s="149">
        <v>5884.03</v>
      </c>
      <c r="E1911" s="149">
        <v>432.74</v>
      </c>
      <c r="F1911" s="149">
        <v>6316.77</v>
      </c>
      <c r="G1911" s="124">
        <v>9</v>
      </c>
    </row>
    <row r="1912" spans="1:7" ht="30" x14ac:dyDescent="0.2">
      <c r="A1912" s="146" t="s">
        <v>27872</v>
      </c>
      <c r="B1912" s="147" t="s">
        <v>27873</v>
      </c>
      <c r="C1912" s="148" t="s">
        <v>96</v>
      </c>
      <c r="D1912" s="149">
        <v>8441.27</v>
      </c>
      <c r="E1912" s="149">
        <v>432.74</v>
      </c>
      <c r="F1912" s="149">
        <v>8874.01</v>
      </c>
      <c r="G1912" s="124">
        <v>9</v>
      </c>
    </row>
    <row r="1913" spans="1:7" ht="30" x14ac:dyDescent="0.2">
      <c r="A1913" s="146" t="s">
        <v>27874</v>
      </c>
      <c r="B1913" s="147" t="s">
        <v>27875</v>
      </c>
      <c r="C1913" s="148" t="s">
        <v>96</v>
      </c>
      <c r="D1913" s="149">
        <v>21980.38</v>
      </c>
      <c r="E1913" s="149">
        <v>1081.8499999999999</v>
      </c>
      <c r="F1913" s="149">
        <v>23062.23</v>
      </c>
      <c r="G1913" s="124">
        <v>9</v>
      </c>
    </row>
    <row r="1914" spans="1:7" ht="30" x14ac:dyDescent="0.2">
      <c r="A1914" s="146" t="s">
        <v>27876</v>
      </c>
      <c r="B1914" s="147" t="s">
        <v>27877</v>
      </c>
      <c r="C1914" s="148" t="s">
        <v>96</v>
      </c>
      <c r="D1914" s="149">
        <v>47649.74</v>
      </c>
      <c r="E1914" s="149">
        <v>1081.8499999999999</v>
      </c>
      <c r="F1914" s="149">
        <v>48731.59</v>
      </c>
      <c r="G1914" s="124">
        <v>9</v>
      </c>
    </row>
    <row r="1915" spans="1:7" ht="30" x14ac:dyDescent="0.2">
      <c r="A1915" s="146" t="s">
        <v>27878</v>
      </c>
      <c r="B1915" s="147" t="s">
        <v>27879</v>
      </c>
      <c r="C1915" s="148" t="s">
        <v>96</v>
      </c>
      <c r="D1915" s="149">
        <v>22455.24</v>
      </c>
      <c r="E1915" s="149">
        <v>1081.8499999999999</v>
      </c>
      <c r="F1915" s="149">
        <v>23537.09</v>
      </c>
      <c r="G1915" s="124">
        <v>9</v>
      </c>
    </row>
    <row r="1916" spans="1:7" ht="30" x14ac:dyDescent="0.2">
      <c r="A1916" s="146" t="s">
        <v>27880</v>
      </c>
      <c r="B1916" s="147" t="s">
        <v>27881</v>
      </c>
      <c r="C1916" s="148" t="s">
        <v>96</v>
      </c>
      <c r="D1916" s="149">
        <v>98244.11</v>
      </c>
      <c r="E1916" s="149">
        <v>1730.96</v>
      </c>
      <c r="F1916" s="149">
        <v>99975.07</v>
      </c>
      <c r="G1916" s="124">
        <v>9</v>
      </c>
    </row>
    <row r="1917" spans="1:7" ht="30" x14ac:dyDescent="0.2">
      <c r="A1917" s="146" t="s">
        <v>27882</v>
      </c>
      <c r="B1917" s="147" t="s">
        <v>27883</v>
      </c>
      <c r="C1917" s="148" t="s">
        <v>96</v>
      </c>
      <c r="D1917" s="149">
        <v>18848.75</v>
      </c>
      <c r="E1917" s="149">
        <v>432.74</v>
      </c>
      <c r="F1917" s="149">
        <v>19281.490000000002</v>
      </c>
      <c r="G1917" s="124">
        <v>9</v>
      </c>
    </row>
    <row r="1918" spans="1:7" ht="30" x14ac:dyDescent="0.2">
      <c r="A1918" s="146" t="s">
        <v>27884</v>
      </c>
      <c r="B1918" s="147" t="s">
        <v>27885</v>
      </c>
      <c r="C1918" s="148" t="s">
        <v>96</v>
      </c>
      <c r="D1918" s="149">
        <v>73924.350000000006</v>
      </c>
      <c r="E1918" s="149">
        <v>1730.96</v>
      </c>
      <c r="F1918" s="149">
        <v>75655.31</v>
      </c>
      <c r="G1918" s="124">
        <v>9</v>
      </c>
    </row>
    <row r="1919" spans="1:7" ht="30" x14ac:dyDescent="0.2">
      <c r="A1919" s="146" t="s">
        <v>27886</v>
      </c>
      <c r="B1919" s="147" t="s">
        <v>27887</v>
      </c>
      <c r="C1919" s="148" t="s">
        <v>96</v>
      </c>
      <c r="D1919" s="149">
        <v>97380.05</v>
      </c>
      <c r="E1919" s="149">
        <v>1730.96</v>
      </c>
      <c r="F1919" s="149">
        <v>99111.01</v>
      </c>
      <c r="G1919" s="124">
        <v>9</v>
      </c>
    </row>
    <row r="1920" spans="1:7" ht="30" x14ac:dyDescent="0.2">
      <c r="A1920" s="146" t="s">
        <v>27888</v>
      </c>
      <c r="B1920" s="147" t="s">
        <v>27889</v>
      </c>
      <c r="C1920" s="148" t="s">
        <v>96</v>
      </c>
      <c r="D1920" s="149">
        <v>128855.3</v>
      </c>
      <c r="E1920" s="149">
        <v>1730.96</v>
      </c>
      <c r="F1920" s="149">
        <v>130586.26</v>
      </c>
      <c r="G1920" s="124">
        <v>9</v>
      </c>
    </row>
    <row r="1921" spans="1:7" ht="30" x14ac:dyDescent="0.2">
      <c r="A1921" s="146" t="s">
        <v>27890</v>
      </c>
      <c r="B1921" s="147" t="s">
        <v>27891</v>
      </c>
      <c r="C1921" s="148" t="s">
        <v>96</v>
      </c>
      <c r="D1921" s="149">
        <v>69910.48</v>
      </c>
      <c r="E1921" s="149">
        <v>1081.8499999999999</v>
      </c>
      <c r="F1921" s="149">
        <v>70992.33</v>
      </c>
      <c r="G1921" s="124">
        <v>9</v>
      </c>
    </row>
    <row r="1922" spans="1:7" ht="30" x14ac:dyDescent="0.2">
      <c r="A1922" s="146" t="s">
        <v>27892</v>
      </c>
      <c r="B1922" s="147" t="s">
        <v>27893</v>
      </c>
      <c r="C1922" s="148" t="s">
        <v>96</v>
      </c>
      <c r="D1922" s="149">
        <v>32457.21</v>
      </c>
      <c r="E1922" s="149">
        <v>1081.8499999999999</v>
      </c>
      <c r="F1922" s="149">
        <v>33539.06</v>
      </c>
      <c r="G1922" s="124">
        <v>9</v>
      </c>
    </row>
    <row r="1923" spans="1:7" ht="30" x14ac:dyDescent="0.2">
      <c r="A1923" s="146" t="s">
        <v>27894</v>
      </c>
      <c r="B1923" s="147" t="s">
        <v>27895</v>
      </c>
      <c r="C1923" s="148" t="s">
        <v>96</v>
      </c>
      <c r="D1923" s="149">
        <v>137165.14000000001</v>
      </c>
      <c r="E1923" s="149">
        <v>1730.96</v>
      </c>
      <c r="F1923" s="149">
        <v>138896.1</v>
      </c>
      <c r="G1923" s="124">
        <v>9</v>
      </c>
    </row>
    <row r="1924" spans="1:7" ht="30" x14ac:dyDescent="0.2">
      <c r="A1924" s="146" t="s">
        <v>27896</v>
      </c>
      <c r="B1924" s="147" t="s">
        <v>27897</v>
      </c>
      <c r="C1924" s="148" t="s">
        <v>96</v>
      </c>
      <c r="D1924" s="149">
        <v>43250.94</v>
      </c>
      <c r="E1924" s="149">
        <v>1081.8499999999999</v>
      </c>
      <c r="F1924" s="149">
        <v>44332.79</v>
      </c>
      <c r="G1924" s="124">
        <v>9</v>
      </c>
    </row>
    <row r="1925" spans="1:7" ht="30" x14ac:dyDescent="0.2">
      <c r="A1925" s="146" t="s">
        <v>27898</v>
      </c>
      <c r="B1925" s="147" t="s">
        <v>27899</v>
      </c>
      <c r="C1925" s="148" t="s">
        <v>96</v>
      </c>
      <c r="D1925" s="149">
        <v>47176.62</v>
      </c>
      <c r="E1925" s="149">
        <v>1081.8499999999999</v>
      </c>
      <c r="F1925" s="149">
        <v>48258.47</v>
      </c>
      <c r="G1925" s="124">
        <v>9</v>
      </c>
    </row>
    <row r="1926" spans="1:7" x14ac:dyDescent="0.2">
      <c r="A1926" s="146" t="s">
        <v>27900</v>
      </c>
      <c r="B1926" s="147" t="s">
        <v>27901</v>
      </c>
      <c r="C1926" s="148"/>
      <c r="D1926" s="149"/>
      <c r="E1926" s="149"/>
      <c r="F1926" s="149"/>
      <c r="G1926" s="124">
        <v>5</v>
      </c>
    </row>
    <row r="1927" spans="1:7" x14ac:dyDescent="0.2">
      <c r="A1927" s="146" t="s">
        <v>27902</v>
      </c>
      <c r="B1927" s="147" t="s">
        <v>27903</v>
      </c>
      <c r="C1927" s="148" t="s">
        <v>9</v>
      </c>
      <c r="D1927" s="149">
        <v>65.89</v>
      </c>
      <c r="E1927" s="149">
        <v>21.07</v>
      </c>
      <c r="F1927" s="149">
        <v>86.96</v>
      </c>
      <c r="G1927" s="124">
        <v>9</v>
      </c>
    </row>
    <row r="1928" spans="1:7" x14ac:dyDescent="0.2">
      <c r="A1928" s="146" t="s">
        <v>27904</v>
      </c>
      <c r="B1928" s="147" t="s">
        <v>27905</v>
      </c>
      <c r="C1928" s="148" t="s">
        <v>96</v>
      </c>
      <c r="D1928" s="149">
        <v>51.45</v>
      </c>
      <c r="E1928" s="149">
        <v>10.54</v>
      </c>
      <c r="F1928" s="149">
        <v>61.99</v>
      </c>
      <c r="G1928" s="124">
        <v>9</v>
      </c>
    </row>
    <row r="1929" spans="1:7" x14ac:dyDescent="0.2">
      <c r="A1929" s="146" t="s">
        <v>27906</v>
      </c>
      <c r="B1929" s="147" t="s">
        <v>27907</v>
      </c>
      <c r="C1929" s="148" t="s">
        <v>96</v>
      </c>
      <c r="D1929" s="149">
        <v>1492.95</v>
      </c>
      <c r="E1929" s="149">
        <v>68.17</v>
      </c>
      <c r="F1929" s="149">
        <v>1561.12</v>
      </c>
      <c r="G1929" s="124">
        <v>9</v>
      </c>
    </row>
    <row r="1930" spans="1:7" x14ac:dyDescent="0.2">
      <c r="A1930" s="146" t="s">
        <v>27908</v>
      </c>
      <c r="B1930" s="147" t="s">
        <v>27909</v>
      </c>
      <c r="C1930" s="148" t="s">
        <v>96</v>
      </c>
      <c r="D1930" s="149">
        <v>23.82</v>
      </c>
      <c r="E1930" s="149">
        <v>10.54</v>
      </c>
      <c r="F1930" s="149">
        <v>34.36</v>
      </c>
      <c r="G1930" s="124">
        <v>9</v>
      </c>
    </row>
    <row r="1931" spans="1:7" x14ac:dyDescent="0.2">
      <c r="A1931" s="146" t="s">
        <v>27910</v>
      </c>
      <c r="B1931" s="147" t="s">
        <v>27911</v>
      </c>
      <c r="C1931" s="148" t="s">
        <v>96</v>
      </c>
      <c r="D1931" s="149">
        <v>3.29</v>
      </c>
      <c r="E1931" s="149">
        <v>7.9</v>
      </c>
      <c r="F1931" s="149">
        <v>11.19</v>
      </c>
      <c r="G1931" s="124">
        <v>9</v>
      </c>
    </row>
    <row r="1932" spans="1:7" x14ac:dyDescent="0.2">
      <c r="A1932" s="146" t="s">
        <v>27912</v>
      </c>
      <c r="B1932" s="147" t="s">
        <v>27913</v>
      </c>
      <c r="C1932" s="148" t="s">
        <v>96</v>
      </c>
      <c r="D1932" s="149">
        <v>19.37</v>
      </c>
      <c r="E1932" s="149">
        <v>10.54</v>
      </c>
      <c r="F1932" s="149">
        <v>29.91</v>
      </c>
      <c r="G1932" s="124">
        <v>9</v>
      </c>
    </row>
    <row r="1933" spans="1:7" ht="30" x14ac:dyDescent="0.2">
      <c r="A1933" s="146" t="s">
        <v>27914</v>
      </c>
      <c r="B1933" s="147" t="s">
        <v>27915</v>
      </c>
      <c r="C1933" s="148" t="s">
        <v>96</v>
      </c>
      <c r="D1933" s="149">
        <v>684.89</v>
      </c>
      <c r="E1933" s="149">
        <v>1.07</v>
      </c>
      <c r="F1933" s="149">
        <v>685.96</v>
      </c>
      <c r="G1933" s="124">
        <v>9</v>
      </c>
    </row>
    <row r="1934" spans="1:7" x14ac:dyDescent="0.2">
      <c r="A1934" s="146" t="s">
        <v>27916</v>
      </c>
      <c r="B1934" s="147" t="s">
        <v>27917</v>
      </c>
      <c r="C1934" s="148" t="s">
        <v>96</v>
      </c>
      <c r="D1934" s="149">
        <v>481.35</v>
      </c>
      <c r="E1934" s="149">
        <v>26.34</v>
      </c>
      <c r="F1934" s="149">
        <v>507.69</v>
      </c>
      <c r="G1934" s="124">
        <v>9</v>
      </c>
    </row>
    <row r="1935" spans="1:7" x14ac:dyDescent="0.2">
      <c r="A1935" s="146" t="s">
        <v>27918</v>
      </c>
      <c r="B1935" s="147" t="s">
        <v>27919</v>
      </c>
      <c r="C1935" s="148" t="s">
        <v>96</v>
      </c>
      <c r="D1935" s="149">
        <v>268.76</v>
      </c>
      <c r="E1935" s="149">
        <v>26.34</v>
      </c>
      <c r="F1935" s="149">
        <v>295.10000000000002</v>
      </c>
      <c r="G1935" s="124">
        <v>9</v>
      </c>
    </row>
    <row r="1936" spans="1:7" x14ac:dyDescent="0.2">
      <c r="A1936" s="146" t="s">
        <v>27920</v>
      </c>
      <c r="B1936" s="147" t="s">
        <v>27921</v>
      </c>
      <c r="C1936" s="148" t="s">
        <v>96</v>
      </c>
      <c r="D1936" s="149">
        <v>270.81</v>
      </c>
      <c r="E1936" s="149">
        <v>148.19999999999999</v>
      </c>
      <c r="F1936" s="149">
        <v>419.01</v>
      </c>
      <c r="G1936" s="124">
        <v>9</v>
      </c>
    </row>
    <row r="1937" spans="1:7" x14ac:dyDescent="0.2">
      <c r="A1937" s="146" t="s">
        <v>27922</v>
      </c>
      <c r="B1937" s="147" t="s">
        <v>27923</v>
      </c>
      <c r="C1937" s="148" t="s">
        <v>21601</v>
      </c>
      <c r="D1937" s="149">
        <v>588.91</v>
      </c>
      <c r="E1937" s="149">
        <v>1.07</v>
      </c>
      <c r="F1937" s="149">
        <v>589.98</v>
      </c>
      <c r="G1937" s="124">
        <v>9</v>
      </c>
    </row>
    <row r="1938" spans="1:7" x14ac:dyDescent="0.2">
      <c r="A1938" s="146" t="s">
        <v>27924</v>
      </c>
      <c r="B1938" s="147" t="s">
        <v>27925</v>
      </c>
      <c r="C1938" s="148" t="s">
        <v>96</v>
      </c>
      <c r="D1938" s="149">
        <v>27.9</v>
      </c>
      <c r="E1938" s="149">
        <v>52.67</v>
      </c>
      <c r="F1938" s="149">
        <v>80.569999999999993</v>
      </c>
      <c r="G1938" s="124">
        <v>9</v>
      </c>
    </row>
    <row r="1939" spans="1:7" x14ac:dyDescent="0.2">
      <c r="A1939" s="146" t="s">
        <v>27926</v>
      </c>
      <c r="B1939" s="147" t="s">
        <v>27927</v>
      </c>
      <c r="C1939" s="148" t="s">
        <v>21601</v>
      </c>
      <c r="D1939" s="149">
        <v>460.75</v>
      </c>
      <c r="E1939" s="149">
        <v>1.07</v>
      </c>
      <c r="F1939" s="149">
        <v>461.82</v>
      </c>
      <c r="G1939" s="124">
        <v>9</v>
      </c>
    </row>
    <row r="1940" spans="1:7" x14ac:dyDescent="0.2">
      <c r="A1940" s="146" t="s">
        <v>27928</v>
      </c>
      <c r="B1940" s="147" t="s">
        <v>27929</v>
      </c>
      <c r="C1940" s="148" t="s">
        <v>96</v>
      </c>
      <c r="D1940" s="149"/>
      <c r="E1940" s="149">
        <v>296.39999999999998</v>
      </c>
      <c r="F1940" s="149">
        <v>296.39999999999998</v>
      </c>
      <c r="G1940" s="124">
        <v>9</v>
      </c>
    </row>
    <row r="1941" spans="1:7" x14ac:dyDescent="0.2">
      <c r="A1941" s="146" t="s">
        <v>27930</v>
      </c>
      <c r="B1941" s="147" t="s">
        <v>27931</v>
      </c>
      <c r="C1941" s="148" t="s">
        <v>7316</v>
      </c>
      <c r="D1941" s="149">
        <v>25.93</v>
      </c>
      <c r="E1941" s="149">
        <v>0.86</v>
      </c>
      <c r="F1941" s="149">
        <v>26.79</v>
      </c>
      <c r="G1941" s="124">
        <v>9</v>
      </c>
    </row>
    <row r="1942" spans="1:7" x14ac:dyDescent="0.2">
      <c r="A1942" s="146" t="s">
        <v>27932</v>
      </c>
      <c r="B1942" s="147" t="s">
        <v>27933</v>
      </c>
      <c r="C1942" s="148" t="s">
        <v>7316</v>
      </c>
      <c r="D1942" s="149">
        <v>25.93</v>
      </c>
      <c r="E1942" s="149">
        <v>1.29</v>
      </c>
      <c r="F1942" s="149">
        <v>27.22</v>
      </c>
      <c r="G1942" s="124">
        <v>9</v>
      </c>
    </row>
    <row r="1943" spans="1:7" ht="30" x14ac:dyDescent="0.2">
      <c r="A1943" s="146" t="s">
        <v>27934</v>
      </c>
      <c r="B1943" s="147" t="s">
        <v>27935</v>
      </c>
      <c r="C1943" s="148" t="s">
        <v>19</v>
      </c>
      <c r="D1943" s="149">
        <v>577.5</v>
      </c>
      <c r="E1943" s="149">
        <v>10.72</v>
      </c>
      <c r="F1943" s="149">
        <v>588.22</v>
      </c>
      <c r="G1943" s="124">
        <v>9</v>
      </c>
    </row>
    <row r="1944" spans="1:7" ht="30" x14ac:dyDescent="0.2">
      <c r="A1944" s="146" t="s">
        <v>27936</v>
      </c>
      <c r="B1944" s="147" t="s">
        <v>27937</v>
      </c>
      <c r="C1944" s="148" t="s">
        <v>19</v>
      </c>
      <c r="D1944" s="149">
        <v>720</v>
      </c>
      <c r="E1944" s="149">
        <v>10.72</v>
      </c>
      <c r="F1944" s="149">
        <v>730.72</v>
      </c>
      <c r="G1944" s="124">
        <v>9</v>
      </c>
    </row>
    <row r="1945" spans="1:7" x14ac:dyDescent="0.2">
      <c r="A1945" s="146" t="s">
        <v>27938</v>
      </c>
      <c r="B1945" s="147" t="s">
        <v>27939</v>
      </c>
      <c r="C1945" s="148" t="s">
        <v>21601</v>
      </c>
      <c r="D1945" s="149">
        <v>36.29</v>
      </c>
      <c r="E1945" s="149">
        <v>1.07</v>
      </c>
      <c r="F1945" s="149">
        <v>37.36</v>
      </c>
      <c r="G1945" s="124">
        <v>9</v>
      </c>
    </row>
    <row r="1946" spans="1:7" x14ac:dyDescent="0.2">
      <c r="A1946" s="146" t="s">
        <v>27940</v>
      </c>
      <c r="B1946" s="147" t="s">
        <v>27941</v>
      </c>
      <c r="C1946" s="148" t="s">
        <v>96</v>
      </c>
      <c r="D1946" s="149">
        <v>18.88</v>
      </c>
      <c r="E1946" s="149">
        <v>74.099999999999994</v>
      </c>
      <c r="F1946" s="149">
        <v>92.98</v>
      </c>
      <c r="G1946" s="124">
        <v>9</v>
      </c>
    </row>
    <row r="1947" spans="1:7" x14ac:dyDescent="0.2">
      <c r="A1947" s="146" t="s">
        <v>27942</v>
      </c>
      <c r="B1947" s="147" t="s">
        <v>27943</v>
      </c>
      <c r="C1947" s="148" t="s">
        <v>96</v>
      </c>
      <c r="D1947" s="149">
        <v>63.59</v>
      </c>
      <c r="E1947" s="149">
        <v>1.07</v>
      </c>
      <c r="F1947" s="149">
        <v>64.66</v>
      </c>
      <c r="G1947" s="124">
        <v>9</v>
      </c>
    </row>
    <row r="1948" spans="1:7" x14ac:dyDescent="0.2">
      <c r="A1948" s="146" t="s">
        <v>27944</v>
      </c>
      <c r="B1948" s="147" t="s">
        <v>27945</v>
      </c>
      <c r="C1948" s="148" t="s">
        <v>96</v>
      </c>
      <c r="D1948" s="149">
        <v>198.79</v>
      </c>
      <c r="E1948" s="149">
        <v>148.19999999999999</v>
      </c>
      <c r="F1948" s="149">
        <v>346.99</v>
      </c>
      <c r="G1948" s="124">
        <v>9</v>
      </c>
    </row>
    <row r="1949" spans="1:7" x14ac:dyDescent="0.2">
      <c r="A1949" s="146" t="s">
        <v>27946</v>
      </c>
      <c r="B1949" s="147" t="s">
        <v>27947</v>
      </c>
      <c r="C1949" s="148" t="s">
        <v>96</v>
      </c>
      <c r="D1949" s="149">
        <v>582.62</v>
      </c>
      <c r="E1949" s="149">
        <v>1.07</v>
      </c>
      <c r="F1949" s="149">
        <v>583.69000000000005</v>
      </c>
      <c r="G1949" s="124">
        <v>9</v>
      </c>
    </row>
    <row r="1950" spans="1:7" ht="30" x14ac:dyDescent="0.2">
      <c r="A1950" s="146" t="s">
        <v>27948</v>
      </c>
      <c r="B1950" s="147" t="s">
        <v>27949</v>
      </c>
      <c r="C1950" s="148" t="s">
        <v>96</v>
      </c>
      <c r="D1950" s="149">
        <v>483.19</v>
      </c>
      <c r="E1950" s="149">
        <v>148.19999999999999</v>
      </c>
      <c r="F1950" s="149">
        <v>631.39</v>
      </c>
      <c r="G1950" s="124">
        <v>9</v>
      </c>
    </row>
    <row r="1951" spans="1:7" x14ac:dyDescent="0.2">
      <c r="A1951" s="146" t="s">
        <v>27950</v>
      </c>
      <c r="B1951" s="147" t="s">
        <v>27951</v>
      </c>
      <c r="C1951" s="148" t="s">
        <v>96</v>
      </c>
      <c r="D1951" s="149">
        <v>2760.7</v>
      </c>
      <c r="E1951" s="149">
        <v>52.67</v>
      </c>
      <c r="F1951" s="149">
        <v>2813.37</v>
      </c>
      <c r="G1951" s="124">
        <v>9</v>
      </c>
    </row>
    <row r="1952" spans="1:7" x14ac:dyDescent="0.2">
      <c r="A1952" s="146" t="s">
        <v>27952</v>
      </c>
      <c r="B1952" s="147" t="s">
        <v>27953</v>
      </c>
      <c r="C1952" s="148" t="s">
        <v>96</v>
      </c>
      <c r="D1952" s="149">
        <v>4160.5200000000004</v>
      </c>
      <c r="E1952" s="149">
        <v>52.67</v>
      </c>
      <c r="F1952" s="149">
        <v>4213.1899999999996</v>
      </c>
      <c r="G1952" s="124">
        <v>9</v>
      </c>
    </row>
    <row r="1953" spans="1:7" x14ac:dyDescent="0.2">
      <c r="A1953" s="146" t="s">
        <v>27954</v>
      </c>
      <c r="B1953" s="147" t="s">
        <v>27955</v>
      </c>
      <c r="C1953" s="148" t="s">
        <v>96</v>
      </c>
      <c r="D1953" s="149">
        <v>5394.42</v>
      </c>
      <c r="E1953" s="149">
        <v>52.67</v>
      </c>
      <c r="F1953" s="149">
        <v>5447.09</v>
      </c>
      <c r="G1953" s="124">
        <v>9</v>
      </c>
    </row>
    <row r="1954" spans="1:7" x14ac:dyDescent="0.2">
      <c r="A1954" s="146" t="s">
        <v>27956</v>
      </c>
      <c r="B1954" s="147" t="s">
        <v>27957</v>
      </c>
      <c r="C1954" s="148"/>
      <c r="D1954" s="149"/>
      <c r="E1954" s="149"/>
      <c r="F1954" s="149"/>
      <c r="G1954" s="124">
        <v>2</v>
      </c>
    </row>
    <row r="1955" spans="1:7" x14ac:dyDescent="0.2">
      <c r="A1955" s="146" t="s">
        <v>27958</v>
      </c>
      <c r="B1955" s="147" t="s">
        <v>27959</v>
      </c>
      <c r="C1955" s="148"/>
      <c r="D1955" s="149"/>
      <c r="E1955" s="149"/>
      <c r="F1955" s="149"/>
      <c r="G1955" s="124">
        <v>5</v>
      </c>
    </row>
    <row r="1956" spans="1:7" x14ac:dyDescent="0.2">
      <c r="A1956" s="146" t="s">
        <v>27960</v>
      </c>
      <c r="B1956" s="147" t="s">
        <v>27961</v>
      </c>
      <c r="C1956" s="148" t="s">
        <v>96</v>
      </c>
      <c r="D1956" s="149">
        <v>60</v>
      </c>
      <c r="E1956" s="149">
        <v>90.68</v>
      </c>
      <c r="F1956" s="149">
        <v>150.68</v>
      </c>
      <c r="G1956" s="124">
        <v>9</v>
      </c>
    </row>
    <row r="1957" spans="1:7" x14ac:dyDescent="0.2">
      <c r="A1957" s="146" t="s">
        <v>27962</v>
      </c>
      <c r="B1957" s="147" t="s">
        <v>27963</v>
      </c>
      <c r="C1957" s="148" t="s">
        <v>96</v>
      </c>
      <c r="D1957" s="149">
        <v>169.86</v>
      </c>
      <c r="E1957" s="149">
        <v>126.53</v>
      </c>
      <c r="F1957" s="149">
        <v>296.39</v>
      </c>
      <c r="G1957" s="124">
        <v>9</v>
      </c>
    </row>
    <row r="1958" spans="1:7" x14ac:dyDescent="0.2">
      <c r="A1958" s="146" t="s">
        <v>27964</v>
      </c>
      <c r="B1958" s="147" t="s">
        <v>27965</v>
      </c>
      <c r="C1958" s="148" t="s">
        <v>96</v>
      </c>
      <c r="D1958" s="149">
        <v>302.85000000000002</v>
      </c>
      <c r="E1958" s="149">
        <v>162.37</v>
      </c>
      <c r="F1958" s="149">
        <v>465.22</v>
      </c>
      <c r="G1958" s="124">
        <v>9</v>
      </c>
    </row>
    <row r="1959" spans="1:7" x14ac:dyDescent="0.2">
      <c r="A1959" s="146" t="s">
        <v>27966</v>
      </c>
      <c r="B1959" s="147" t="s">
        <v>27967</v>
      </c>
      <c r="C1959" s="148" t="s">
        <v>96</v>
      </c>
      <c r="D1959" s="149">
        <v>507.9</v>
      </c>
      <c r="E1959" s="149">
        <v>201.33</v>
      </c>
      <c r="F1959" s="149">
        <v>709.23</v>
      </c>
      <c r="G1959" s="124">
        <v>9</v>
      </c>
    </row>
    <row r="1960" spans="1:7" x14ac:dyDescent="0.2">
      <c r="A1960" s="146" t="s">
        <v>27968</v>
      </c>
      <c r="B1960" s="147" t="s">
        <v>27969</v>
      </c>
      <c r="C1960" s="148" t="s">
        <v>96</v>
      </c>
      <c r="D1960" s="149">
        <v>1533.49</v>
      </c>
      <c r="E1960" s="149">
        <v>269.88</v>
      </c>
      <c r="F1960" s="149">
        <v>1803.37</v>
      </c>
      <c r="G1960" s="124">
        <v>9</v>
      </c>
    </row>
    <row r="1961" spans="1:7" ht="30" x14ac:dyDescent="0.2">
      <c r="A1961" s="146" t="s">
        <v>27970</v>
      </c>
      <c r="B1961" s="147" t="s">
        <v>27971</v>
      </c>
      <c r="C1961" s="148"/>
      <c r="D1961" s="149"/>
      <c r="E1961" s="149"/>
      <c r="F1961" s="149"/>
      <c r="G1961" s="124">
        <v>5</v>
      </c>
    </row>
    <row r="1962" spans="1:7" x14ac:dyDescent="0.2">
      <c r="A1962" s="146" t="s">
        <v>27972</v>
      </c>
      <c r="B1962" s="147" t="s">
        <v>27973</v>
      </c>
      <c r="C1962" s="148" t="s">
        <v>96</v>
      </c>
      <c r="D1962" s="149">
        <v>70.25</v>
      </c>
      <c r="E1962" s="149">
        <v>79.010000000000005</v>
      </c>
      <c r="F1962" s="149">
        <v>149.26</v>
      </c>
      <c r="G1962" s="124">
        <v>9</v>
      </c>
    </row>
    <row r="1963" spans="1:7" x14ac:dyDescent="0.2">
      <c r="A1963" s="146" t="s">
        <v>27974</v>
      </c>
      <c r="B1963" s="147" t="s">
        <v>27975</v>
      </c>
      <c r="C1963" s="148" t="s">
        <v>96</v>
      </c>
      <c r="D1963" s="149">
        <v>147.86000000000001</v>
      </c>
      <c r="E1963" s="149">
        <v>105.34</v>
      </c>
      <c r="F1963" s="149">
        <v>253.2</v>
      </c>
      <c r="G1963" s="124">
        <v>9</v>
      </c>
    </row>
    <row r="1964" spans="1:7" x14ac:dyDescent="0.2">
      <c r="A1964" s="146" t="s">
        <v>27976</v>
      </c>
      <c r="B1964" s="147" t="s">
        <v>27977</v>
      </c>
      <c r="C1964" s="148" t="s">
        <v>96</v>
      </c>
      <c r="D1964" s="149">
        <v>349.76</v>
      </c>
      <c r="E1964" s="149">
        <v>131.68</v>
      </c>
      <c r="F1964" s="149">
        <v>481.44</v>
      </c>
      <c r="G1964" s="124">
        <v>9</v>
      </c>
    </row>
    <row r="1965" spans="1:7" x14ac:dyDescent="0.2">
      <c r="A1965" s="146" t="s">
        <v>27978</v>
      </c>
      <c r="B1965" s="147" t="s">
        <v>27979</v>
      </c>
      <c r="C1965" s="148" t="s">
        <v>96</v>
      </c>
      <c r="D1965" s="149">
        <v>556.37</v>
      </c>
      <c r="E1965" s="149">
        <v>158.01</v>
      </c>
      <c r="F1965" s="149">
        <v>714.38</v>
      </c>
      <c r="G1965" s="124">
        <v>9</v>
      </c>
    </row>
    <row r="1966" spans="1:7" x14ac:dyDescent="0.2">
      <c r="A1966" s="146" t="s">
        <v>27980</v>
      </c>
      <c r="B1966" s="147" t="s">
        <v>27981</v>
      </c>
      <c r="C1966" s="148"/>
      <c r="D1966" s="149"/>
      <c r="E1966" s="149"/>
      <c r="F1966" s="149"/>
      <c r="G1966" s="124">
        <v>5</v>
      </c>
    </row>
    <row r="1967" spans="1:7" ht="30" x14ac:dyDescent="0.2">
      <c r="A1967" s="146" t="s">
        <v>27982</v>
      </c>
      <c r="B1967" s="147" t="s">
        <v>27983</v>
      </c>
      <c r="C1967" s="148" t="s">
        <v>96</v>
      </c>
      <c r="D1967" s="149">
        <v>462.46</v>
      </c>
      <c r="E1967" s="149">
        <v>157.52000000000001</v>
      </c>
      <c r="F1967" s="149">
        <v>619.98</v>
      </c>
      <c r="G1967" s="124">
        <v>9</v>
      </c>
    </row>
    <row r="1968" spans="1:7" ht="30" x14ac:dyDescent="0.2">
      <c r="A1968" s="146" t="s">
        <v>27984</v>
      </c>
      <c r="B1968" s="147" t="s">
        <v>27985</v>
      </c>
      <c r="C1968" s="148" t="s">
        <v>96</v>
      </c>
      <c r="D1968" s="149">
        <v>468.4</v>
      </c>
      <c r="E1968" s="149">
        <v>157.52000000000001</v>
      </c>
      <c r="F1968" s="149">
        <v>625.91999999999996</v>
      </c>
      <c r="G1968" s="124">
        <v>9</v>
      </c>
    </row>
    <row r="1969" spans="1:7" ht="30" x14ac:dyDescent="0.2">
      <c r="A1969" s="146" t="s">
        <v>27986</v>
      </c>
      <c r="B1969" s="147" t="s">
        <v>27987</v>
      </c>
      <c r="C1969" s="148" t="s">
        <v>96</v>
      </c>
      <c r="D1969" s="149">
        <v>706.08</v>
      </c>
      <c r="E1969" s="149">
        <v>196.91</v>
      </c>
      <c r="F1969" s="149">
        <v>902.99</v>
      </c>
      <c r="G1969" s="124">
        <v>9</v>
      </c>
    </row>
    <row r="1970" spans="1:7" ht="30" x14ac:dyDescent="0.2">
      <c r="A1970" s="146" t="s">
        <v>27988</v>
      </c>
      <c r="B1970" s="147" t="s">
        <v>27989</v>
      </c>
      <c r="C1970" s="148" t="s">
        <v>96</v>
      </c>
      <c r="D1970" s="149">
        <v>703.88</v>
      </c>
      <c r="E1970" s="149">
        <v>196.91</v>
      </c>
      <c r="F1970" s="149">
        <v>900.79</v>
      </c>
      <c r="G1970" s="124">
        <v>9</v>
      </c>
    </row>
    <row r="1971" spans="1:7" ht="30" x14ac:dyDescent="0.2">
      <c r="A1971" s="146" t="s">
        <v>27990</v>
      </c>
      <c r="B1971" s="147" t="s">
        <v>27991</v>
      </c>
      <c r="C1971" s="148" t="s">
        <v>96</v>
      </c>
      <c r="D1971" s="149">
        <v>773.14</v>
      </c>
      <c r="E1971" s="149">
        <v>236.28</v>
      </c>
      <c r="F1971" s="149">
        <v>1009.42</v>
      </c>
      <c r="G1971" s="124">
        <v>9</v>
      </c>
    </row>
    <row r="1972" spans="1:7" ht="30" x14ac:dyDescent="0.2">
      <c r="A1972" s="146" t="s">
        <v>27992</v>
      </c>
      <c r="B1972" s="147" t="s">
        <v>27993</v>
      </c>
      <c r="C1972" s="148" t="s">
        <v>96</v>
      </c>
      <c r="D1972" s="149">
        <v>1401.88</v>
      </c>
      <c r="E1972" s="149">
        <v>236.28</v>
      </c>
      <c r="F1972" s="149">
        <v>1638.16</v>
      </c>
      <c r="G1972" s="124">
        <v>9</v>
      </c>
    </row>
    <row r="1973" spans="1:7" x14ac:dyDescent="0.2">
      <c r="A1973" s="146" t="s">
        <v>27994</v>
      </c>
      <c r="B1973" s="147" t="s">
        <v>27995</v>
      </c>
      <c r="C1973" s="148"/>
      <c r="D1973" s="149"/>
      <c r="E1973" s="149"/>
      <c r="F1973" s="149"/>
      <c r="G1973" s="124">
        <v>5</v>
      </c>
    </row>
    <row r="1974" spans="1:7" ht="30" x14ac:dyDescent="0.2">
      <c r="A1974" s="146" t="s">
        <v>27996</v>
      </c>
      <c r="B1974" s="147" t="s">
        <v>27997</v>
      </c>
      <c r="C1974" s="148" t="s">
        <v>96</v>
      </c>
      <c r="D1974" s="149">
        <v>529.08000000000004</v>
      </c>
      <c r="E1974" s="149">
        <v>118.15</v>
      </c>
      <c r="F1974" s="149">
        <v>647.23</v>
      </c>
      <c r="G1974" s="124">
        <v>9</v>
      </c>
    </row>
    <row r="1975" spans="1:7" ht="30" x14ac:dyDescent="0.2">
      <c r="A1975" s="146" t="s">
        <v>27998</v>
      </c>
      <c r="B1975" s="147" t="s">
        <v>27999</v>
      </c>
      <c r="C1975" s="148" t="s">
        <v>96</v>
      </c>
      <c r="D1975" s="149">
        <v>647.17999999999995</v>
      </c>
      <c r="E1975" s="149">
        <v>118.15</v>
      </c>
      <c r="F1975" s="149">
        <v>765.33</v>
      </c>
      <c r="G1975" s="124">
        <v>9</v>
      </c>
    </row>
    <row r="1976" spans="1:7" ht="30" x14ac:dyDescent="0.2">
      <c r="A1976" s="146" t="s">
        <v>28000</v>
      </c>
      <c r="B1976" s="147" t="s">
        <v>28001</v>
      </c>
      <c r="C1976" s="148" t="s">
        <v>96</v>
      </c>
      <c r="D1976" s="149">
        <v>707.94</v>
      </c>
      <c r="E1976" s="149">
        <v>157.52000000000001</v>
      </c>
      <c r="F1976" s="149">
        <v>865.46</v>
      </c>
      <c r="G1976" s="124">
        <v>9</v>
      </c>
    </row>
    <row r="1977" spans="1:7" ht="30" x14ac:dyDescent="0.2">
      <c r="A1977" s="146" t="s">
        <v>28002</v>
      </c>
      <c r="B1977" s="147" t="s">
        <v>28003</v>
      </c>
      <c r="C1977" s="148" t="s">
        <v>96</v>
      </c>
      <c r="D1977" s="149">
        <v>876.61</v>
      </c>
      <c r="E1977" s="149">
        <v>157.52000000000001</v>
      </c>
      <c r="F1977" s="149">
        <v>1034.1300000000001</v>
      </c>
      <c r="G1977" s="124">
        <v>9</v>
      </c>
    </row>
    <row r="1978" spans="1:7" ht="30" x14ac:dyDescent="0.2">
      <c r="A1978" s="146" t="s">
        <v>28004</v>
      </c>
      <c r="B1978" s="147" t="s">
        <v>28005</v>
      </c>
      <c r="C1978" s="148" t="s">
        <v>96</v>
      </c>
      <c r="D1978" s="149">
        <v>1547.73</v>
      </c>
      <c r="E1978" s="149">
        <v>196.91</v>
      </c>
      <c r="F1978" s="149">
        <v>1744.64</v>
      </c>
      <c r="G1978" s="124">
        <v>9</v>
      </c>
    </row>
    <row r="1979" spans="1:7" ht="30" x14ac:dyDescent="0.2">
      <c r="A1979" s="146" t="s">
        <v>28006</v>
      </c>
      <c r="B1979" s="147" t="s">
        <v>28007</v>
      </c>
      <c r="C1979" s="148" t="s">
        <v>96</v>
      </c>
      <c r="D1979" s="149">
        <v>1697.73</v>
      </c>
      <c r="E1979" s="149">
        <v>196.91</v>
      </c>
      <c r="F1979" s="149">
        <v>1894.64</v>
      </c>
      <c r="G1979" s="124">
        <v>9</v>
      </c>
    </row>
    <row r="1980" spans="1:7" x14ac:dyDescent="0.2">
      <c r="A1980" s="146" t="s">
        <v>28008</v>
      </c>
      <c r="B1980" s="147" t="s">
        <v>28009</v>
      </c>
      <c r="C1980" s="148"/>
      <c r="D1980" s="149"/>
      <c r="E1980" s="149"/>
      <c r="F1980" s="149"/>
      <c r="G1980" s="124">
        <v>5</v>
      </c>
    </row>
    <row r="1981" spans="1:7" ht="30" x14ac:dyDescent="0.2">
      <c r="A1981" s="146" t="s">
        <v>28010</v>
      </c>
      <c r="B1981" s="147" t="s">
        <v>28011</v>
      </c>
      <c r="C1981" s="148" t="s">
        <v>19</v>
      </c>
      <c r="D1981" s="149">
        <v>2750.54</v>
      </c>
      <c r="E1981" s="149">
        <v>139.43</v>
      </c>
      <c r="F1981" s="149">
        <v>2889.97</v>
      </c>
      <c r="G1981" s="124">
        <v>9</v>
      </c>
    </row>
    <row r="1982" spans="1:7" x14ac:dyDescent="0.2">
      <c r="A1982" s="146" t="s">
        <v>28012</v>
      </c>
      <c r="B1982" s="147" t="s">
        <v>28013</v>
      </c>
      <c r="C1982" s="148"/>
      <c r="D1982" s="149"/>
      <c r="E1982" s="149"/>
      <c r="F1982" s="149"/>
      <c r="G1982" s="124">
        <v>5</v>
      </c>
    </row>
    <row r="1983" spans="1:7" x14ac:dyDescent="0.2">
      <c r="A1983" s="146" t="s">
        <v>28014</v>
      </c>
      <c r="B1983" s="147" t="s">
        <v>28015</v>
      </c>
      <c r="C1983" s="148" t="s">
        <v>18</v>
      </c>
      <c r="D1983" s="149">
        <v>118.31</v>
      </c>
      <c r="E1983" s="149">
        <v>9.3699999999999992</v>
      </c>
      <c r="F1983" s="149">
        <v>127.68</v>
      </c>
      <c r="G1983" s="124">
        <v>9</v>
      </c>
    </row>
    <row r="1984" spans="1:7" x14ac:dyDescent="0.2">
      <c r="A1984" s="146" t="s">
        <v>28016</v>
      </c>
      <c r="B1984" s="147" t="s">
        <v>28017</v>
      </c>
      <c r="C1984" s="148"/>
      <c r="D1984" s="149"/>
      <c r="E1984" s="149"/>
      <c r="F1984" s="149"/>
      <c r="G1984" s="124">
        <v>5</v>
      </c>
    </row>
    <row r="1985" spans="1:7" x14ac:dyDescent="0.2">
      <c r="A1985" s="146" t="s">
        <v>28018</v>
      </c>
      <c r="B1985" s="147" t="s">
        <v>28019</v>
      </c>
      <c r="C1985" s="148" t="s">
        <v>96</v>
      </c>
      <c r="D1985" s="149">
        <v>40.090000000000003</v>
      </c>
      <c r="E1985" s="149">
        <v>15.8</v>
      </c>
      <c r="F1985" s="149">
        <v>55.89</v>
      </c>
      <c r="G1985" s="124">
        <v>9</v>
      </c>
    </row>
    <row r="1986" spans="1:7" x14ac:dyDescent="0.2">
      <c r="A1986" s="146" t="s">
        <v>28020</v>
      </c>
      <c r="B1986" s="147" t="s">
        <v>28021</v>
      </c>
      <c r="C1986" s="148" t="s">
        <v>96</v>
      </c>
      <c r="D1986" s="149">
        <v>48.65</v>
      </c>
      <c r="E1986" s="149">
        <v>26.34</v>
      </c>
      <c r="F1986" s="149">
        <v>74.989999999999995</v>
      </c>
      <c r="G1986" s="124">
        <v>9</v>
      </c>
    </row>
    <row r="1987" spans="1:7" x14ac:dyDescent="0.2">
      <c r="A1987" s="146" t="s">
        <v>28022</v>
      </c>
      <c r="B1987" s="147" t="s">
        <v>28023</v>
      </c>
      <c r="C1987" s="148" t="s">
        <v>96</v>
      </c>
      <c r="D1987" s="149">
        <v>59.9</v>
      </c>
      <c r="E1987" s="149">
        <v>52.67</v>
      </c>
      <c r="F1987" s="149">
        <v>112.57</v>
      </c>
      <c r="G1987" s="124">
        <v>9</v>
      </c>
    </row>
    <row r="1988" spans="1:7" x14ac:dyDescent="0.2">
      <c r="A1988" s="146" t="s">
        <v>28024</v>
      </c>
      <c r="B1988" s="147" t="s">
        <v>28025</v>
      </c>
      <c r="C1988" s="148" t="s">
        <v>96</v>
      </c>
      <c r="D1988" s="149">
        <v>181.86</v>
      </c>
      <c r="E1988" s="149">
        <v>52.67</v>
      </c>
      <c r="F1988" s="149">
        <v>234.53</v>
      </c>
      <c r="G1988" s="124">
        <v>9</v>
      </c>
    </row>
    <row r="1989" spans="1:7" x14ac:dyDescent="0.2">
      <c r="A1989" s="146" t="s">
        <v>28026</v>
      </c>
      <c r="B1989" s="147" t="s">
        <v>28027</v>
      </c>
      <c r="C1989" s="148" t="s">
        <v>96</v>
      </c>
      <c r="D1989" s="149">
        <v>269.70999999999998</v>
      </c>
      <c r="E1989" s="149">
        <v>52.67</v>
      </c>
      <c r="F1989" s="149">
        <v>322.38</v>
      </c>
      <c r="G1989" s="124">
        <v>9</v>
      </c>
    </row>
    <row r="1990" spans="1:7" x14ac:dyDescent="0.2">
      <c r="A1990" s="146" t="s">
        <v>28028</v>
      </c>
      <c r="B1990" s="147" t="s">
        <v>28029</v>
      </c>
      <c r="C1990" s="148" t="s">
        <v>96</v>
      </c>
      <c r="D1990" s="149">
        <v>906.3</v>
      </c>
      <c r="E1990" s="149">
        <v>63.21</v>
      </c>
      <c r="F1990" s="149">
        <v>969.51</v>
      </c>
      <c r="G1990" s="124">
        <v>9</v>
      </c>
    </row>
    <row r="1991" spans="1:7" x14ac:dyDescent="0.2">
      <c r="A1991" s="146" t="s">
        <v>28030</v>
      </c>
      <c r="B1991" s="147" t="s">
        <v>28031</v>
      </c>
      <c r="C1991" s="148" t="s">
        <v>96</v>
      </c>
      <c r="D1991" s="149">
        <v>348.9</v>
      </c>
      <c r="E1991" s="149">
        <v>63.21</v>
      </c>
      <c r="F1991" s="149">
        <v>412.11</v>
      </c>
      <c r="G1991" s="124">
        <v>9</v>
      </c>
    </row>
    <row r="1992" spans="1:7" x14ac:dyDescent="0.2">
      <c r="A1992" s="146" t="s">
        <v>28032</v>
      </c>
      <c r="B1992" s="147" t="s">
        <v>28033</v>
      </c>
      <c r="C1992" s="148"/>
      <c r="D1992" s="149"/>
      <c r="E1992" s="149"/>
      <c r="F1992" s="149"/>
      <c r="G1992" s="124">
        <v>5</v>
      </c>
    </row>
    <row r="1993" spans="1:7" x14ac:dyDescent="0.2">
      <c r="A1993" s="146" t="s">
        <v>28034</v>
      </c>
      <c r="B1993" s="147" t="s">
        <v>28035</v>
      </c>
      <c r="C1993" s="148" t="s">
        <v>96</v>
      </c>
      <c r="D1993" s="149">
        <v>28.34</v>
      </c>
      <c r="E1993" s="149">
        <v>10.54</v>
      </c>
      <c r="F1993" s="149">
        <v>38.880000000000003</v>
      </c>
      <c r="G1993" s="124">
        <v>9</v>
      </c>
    </row>
    <row r="1994" spans="1:7" x14ac:dyDescent="0.2">
      <c r="A1994" s="146" t="s">
        <v>28036</v>
      </c>
      <c r="B1994" s="147" t="s">
        <v>28037</v>
      </c>
      <c r="C1994" s="148" t="s">
        <v>96</v>
      </c>
      <c r="D1994" s="149">
        <v>68.62</v>
      </c>
      <c r="E1994" s="149">
        <v>10.54</v>
      </c>
      <c r="F1994" s="149">
        <v>79.16</v>
      </c>
      <c r="G1994" s="124">
        <v>9</v>
      </c>
    </row>
    <row r="1995" spans="1:7" x14ac:dyDescent="0.2">
      <c r="A1995" s="146" t="s">
        <v>28038</v>
      </c>
      <c r="B1995" s="147" t="s">
        <v>28039</v>
      </c>
      <c r="C1995" s="148" t="s">
        <v>96</v>
      </c>
      <c r="D1995" s="149">
        <v>102.03</v>
      </c>
      <c r="E1995" s="149">
        <v>10.54</v>
      </c>
      <c r="F1995" s="149">
        <v>112.57</v>
      </c>
      <c r="G1995" s="124">
        <v>9</v>
      </c>
    </row>
    <row r="1996" spans="1:7" x14ac:dyDescent="0.2">
      <c r="A1996" s="146" t="s">
        <v>28040</v>
      </c>
      <c r="B1996" s="147" t="s">
        <v>28041</v>
      </c>
      <c r="C1996" s="148" t="s">
        <v>96</v>
      </c>
      <c r="D1996" s="149">
        <v>136.91</v>
      </c>
      <c r="E1996" s="149">
        <v>10.54</v>
      </c>
      <c r="F1996" s="149">
        <v>147.44999999999999</v>
      </c>
      <c r="G1996" s="124">
        <v>9</v>
      </c>
    </row>
    <row r="1997" spans="1:7" x14ac:dyDescent="0.2">
      <c r="A1997" s="146" t="s">
        <v>28042</v>
      </c>
      <c r="B1997" s="147" t="s">
        <v>28043</v>
      </c>
      <c r="C1997" s="148" t="s">
        <v>96</v>
      </c>
      <c r="D1997" s="149">
        <v>191.33</v>
      </c>
      <c r="E1997" s="149">
        <v>10.54</v>
      </c>
      <c r="F1997" s="149">
        <v>201.87</v>
      </c>
      <c r="G1997" s="124">
        <v>9</v>
      </c>
    </row>
    <row r="1998" spans="1:7" x14ac:dyDescent="0.2">
      <c r="A1998" s="146" t="s">
        <v>28044</v>
      </c>
      <c r="B1998" s="147" t="s">
        <v>28045</v>
      </c>
      <c r="C1998" s="148" t="s">
        <v>96</v>
      </c>
      <c r="D1998" s="149">
        <v>337.48</v>
      </c>
      <c r="E1998" s="149">
        <v>10.54</v>
      </c>
      <c r="F1998" s="149">
        <v>348.02</v>
      </c>
      <c r="G1998" s="124">
        <v>9</v>
      </c>
    </row>
    <row r="1999" spans="1:7" x14ac:dyDescent="0.2">
      <c r="A1999" s="146" t="s">
        <v>28046</v>
      </c>
      <c r="B1999" s="147" t="s">
        <v>28047</v>
      </c>
      <c r="C1999" s="148" t="s">
        <v>96</v>
      </c>
      <c r="D1999" s="149">
        <v>10.28</v>
      </c>
      <c r="E1999" s="149">
        <v>10.54</v>
      </c>
      <c r="F1999" s="149">
        <v>20.82</v>
      </c>
      <c r="G1999" s="124">
        <v>9</v>
      </c>
    </row>
    <row r="2000" spans="1:7" x14ac:dyDescent="0.2">
      <c r="A2000" s="146" t="s">
        <v>28048</v>
      </c>
      <c r="B2000" s="147" t="s">
        <v>28049</v>
      </c>
      <c r="C2000" s="148" t="s">
        <v>96</v>
      </c>
      <c r="D2000" s="149">
        <v>16.239999999999998</v>
      </c>
      <c r="E2000" s="149">
        <v>10.54</v>
      </c>
      <c r="F2000" s="149">
        <v>26.78</v>
      </c>
      <c r="G2000" s="124">
        <v>9</v>
      </c>
    </row>
    <row r="2001" spans="1:7" x14ac:dyDescent="0.2">
      <c r="A2001" s="146" t="s">
        <v>28050</v>
      </c>
      <c r="B2001" s="147" t="s">
        <v>28051</v>
      </c>
      <c r="C2001" s="148" t="s">
        <v>96</v>
      </c>
      <c r="D2001" s="149">
        <v>31.73</v>
      </c>
      <c r="E2001" s="149">
        <v>2.63</v>
      </c>
      <c r="F2001" s="149">
        <v>34.36</v>
      </c>
      <c r="G2001" s="124">
        <v>9</v>
      </c>
    </row>
    <row r="2002" spans="1:7" x14ac:dyDescent="0.2">
      <c r="A2002" s="146" t="s">
        <v>28052</v>
      </c>
      <c r="B2002" s="147" t="s">
        <v>28053</v>
      </c>
      <c r="C2002" s="148"/>
      <c r="D2002" s="149"/>
      <c r="E2002" s="149"/>
      <c r="F2002" s="149"/>
      <c r="G2002" s="124">
        <v>5</v>
      </c>
    </row>
    <row r="2003" spans="1:7" ht="30" x14ac:dyDescent="0.2">
      <c r="A2003" s="146" t="s">
        <v>28054</v>
      </c>
      <c r="B2003" s="147" t="s">
        <v>28055</v>
      </c>
      <c r="C2003" s="148" t="s">
        <v>96</v>
      </c>
      <c r="D2003" s="149">
        <v>20609.3</v>
      </c>
      <c r="E2003" s="149">
        <v>330.49</v>
      </c>
      <c r="F2003" s="149">
        <v>20939.79</v>
      </c>
      <c r="G2003" s="124">
        <v>9</v>
      </c>
    </row>
    <row r="2004" spans="1:7" ht="30" x14ac:dyDescent="0.2">
      <c r="A2004" s="146" t="s">
        <v>28056</v>
      </c>
      <c r="B2004" s="147" t="s">
        <v>28057</v>
      </c>
      <c r="C2004" s="148" t="s">
        <v>96</v>
      </c>
      <c r="D2004" s="149">
        <v>32292.5</v>
      </c>
      <c r="E2004" s="149">
        <v>296.39999999999998</v>
      </c>
      <c r="F2004" s="149">
        <v>32588.9</v>
      </c>
      <c r="G2004" s="124">
        <v>9</v>
      </c>
    </row>
    <row r="2005" spans="1:7" ht="30" x14ac:dyDescent="0.2">
      <c r="A2005" s="146" t="s">
        <v>28058</v>
      </c>
      <c r="B2005" s="147" t="s">
        <v>28059</v>
      </c>
      <c r="C2005" s="148" t="s">
        <v>21557</v>
      </c>
      <c r="D2005" s="149">
        <v>38854.17</v>
      </c>
      <c r="E2005" s="149">
        <v>436.55</v>
      </c>
      <c r="F2005" s="149">
        <v>39290.720000000001</v>
      </c>
      <c r="G2005" s="124">
        <v>9</v>
      </c>
    </row>
    <row r="2006" spans="1:7" ht="30" x14ac:dyDescent="0.2">
      <c r="A2006" s="146" t="s">
        <v>28060</v>
      </c>
      <c r="B2006" s="147" t="s">
        <v>28061</v>
      </c>
      <c r="C2006" s="148" t="s">
        <v>96</v>
      </c>
      <c r="D2006" s="149">
        <v>76826.39</v>
      </c>
      <c r="E2006" s="149">
        <v>52.67</v>
      </c>
      <c r="F2006" s="149">
        <v>76879.06</v>
      </c>
      <c r="G2006" s="124">
        <v>9</v>
      </c>
    </row>
    <row r="2007" spans="1:7" ht="30" x14ac:dyDescent="0.2">
      <c r="A2007" s="146" t="s">
        <v>28062</v>
      </c>
      <c r="B2007" s="147" t="s">
        <v>28063</v>
      </c>
      <c r="C2007" s="148" t="s">
        <v>96</v>
      </c>
      <c r="D2007" s="149">
        <v>134601.71</v>
      </c>
      <c r="E2007" s="149">
        <v>52.67</v>
      </c>
      <c r="F2007" s="149">
        <v>134654.38</v>
      </c>
      <c r="G2007" s="124">
        <v>9</v>
      </c>
    </row>
    <row r="2008" spans="1:7" ht="30" x14ac:dyDescent="0.2">
      <c r="A2008" s="146" t="s">
        <v>28064</v>
      </c>
      <c r="B2008" s="147" t="s">
        <v>28065</v>
      </c>
      <c r="C2008" s="148" t="s">
        <v>96</v>
      </c>
      <c r="D2008" s="149">
        <v>18.350000000000001</v>
      </c>
      <c r="E2008" s="149">
        <v>15.8</v>
      </c>
      <c r="F2008" s="149">
        <v>34.15</v>
      </c>
      <c r="G2008" s="124">
        <v>9</v>
      </c>
    </row>
    <row r="2009" spans="1:7" ht="30" x14ac:dyDescent="0.2">
      <c r="A2009" s="146" t="s">
        <v>28066</v>
      </c>
      <c r="B2009" s="147" t="s">
        <v>28067</v>
      </c>
      <c r="C2009" s="148" t="s">
        <v>96</v>
      </c>
      <c r="D2009" s="149">
        <v>27.51</v>
      </c>
      <c r="E2009" s="149">
        <v>15.8</v>
      </c>
      <c r="F2009" s="149">
        <v>43.31</v>
      </c>
      <c r="G2009" s="124">
        <v>9</v>
      </c>
    </row>
    <row r="2010" spans="1:7" ht="30" x14ac:dyDescent="0.2">
      <c r="A2010" s="146" t="s">
        <v>28068</v>
      </c>
      <c r="B2010" s="147" t="s">
        <v>28069</v>
      </c>
      <c r="C2010" s="148" t="s">
        <v>96</v>
      </c>
      <c r="D2010" s="149">
        <v>107.08</v>
      </c>
      <c r="E2010" s="149">
        <v>31.6</v>
      </c>
      <c r="F2010" s="149">
        <v>138.68</v>
      </c>
      <c r="G2010" s="124">
        <v>9</v>
      </c>
    </row>
    <row r="2011" spans="1:7" ht="30" x14ac:dyDescent="0.2">
      <c r="A2011" s="146" t="s">
        <v>28070</v>
      </c>
      <c r="B2011" s="147" t="s">
        <v>28071</v>
      </c>
      <c r="C2011" s="148" t="s">
        <v>96</v>
      </c>
      <c r="D2011" s="149">
        <v>126.01</v>
      </c>
      <c r="E2011" s="149">
        <v>31.6</v>
      </c>
      <c r="F2011" s="149">
        <v>157.61000000000001</v>
      </c>
      <c r="G2011" s="124">
        <v>9</v>
      </c>
    </row>
    <row r="2012" spans="1:7" ht="30" x14ac:dyDescent="0.2">
      <c r="A2012" s="146" t="s">
        <v>28072</v>
      </c>
      <c r="B2012" s="147" t="s">
        <v>28073</v>
      </c>
      <c r="C2012" s="148" t="s">
        <v>96</v>
      </c>
      <c r="D2012" s="149">
        <v>113.51</v>
      </c>
      <c r="E2012" s="149">
        <v>47.41</v>
      </c>
      <c r="F2012" s="149">
        <v>160.91999999999999</v>
      </c>
      <c r="G2012" s="124">
        <v>9</v>
      </c>
    </row>
    <row r="2013" spans="1:7" ht="30" x14ac:dyDescent="0.2">
      <c r="A2013" s="146" t="s">
        <v>28074</v>
      </c>
      <c r="B2013" s="147" t="s">
        <v>28075</v>
      </c>
      <c r="C2013" s="148" t="s">
        <v>96</v>
      </c>
      <c r="D2013" s="149">
        <v>163.61000000000001</v>
      </c>
      <c r="E2013" s="149">
        <v>47.41</v>
      </c>
      <c r="F2013" s="149">
        <v>211.02</v>
      </c>
      <c r="G2013" s="124">
        <v>9</v>
      </c>
    </row>
    <row r="2014" spans="1:7" ht="30" x14ac:dyDescent="0.2">
      <c r="A2014" s="146" t="s">
        <v>28076</v>
      </c>
      <c r="B2014" s="147" t="s">
        <v>28077</v>
      </c>
      <c r="C2014" s="148" t="s">
        <v>96</v>
      </c>
      <c r="D2014" s="149">
        <v>444.9</v>
      </c>
      <c r="E2014" s="149">
        <v>52.67</v>
      </c>
      <c r="F2014" s="149">
        <v>497.57</v>
      </c>
      <c r="G2014" s="124">
        <v>9</v>
      </c>
    </row>
    <row r="2015" spans="1:7" ht="30" x14ac:dyDescent="0.2">
      <c r="A2015" s="146" t="s">
        <v>28078</v>
      </c>
      <c r="B2015" s="147" t="s">
        <v>28079</v>
      </c>
      <c r="C2015" s="148" t="s">
        <v>96</v>
      </c>
      <c r="D2015" s="149">
        <v>636.42999999999995</v>
      </c>
      <c r="E2015" s="149">
        <v>52.67</v>
      </c>
      <c r="F2015" s="149">
        <v>689.1</v>
      </c>
      <c r="G2015" s="124">
        <v>9</v>
      </c>
    </row>
    <row r="2016" spans="1:7" ht="45" x14ac:dyDescent="0.2">
      <c r="A2016" s="146" t="s">
        <v>28080</v>
      </c>
      <c r="B2016" s="147" t="s">
        <v>28081</v>
      </c>
      <c r="C2016" s="148" t="s">
        <v>96</v>
      </c>
      <c r="D2016" s="149">
        <v>3489.16</v>
      </c>
      <c r="E2016" s="149">
        <v>105.34</v>
      </c>
      <c r="F2016" s="149">
        <v>3594.5</v>
      </c>
      <c r="G2016" s="124">
        <v>9</v>
      </c>
    </row>
    <row r="2017" spans="1:7" ht="45" x14ac:dyDescent="0.2">
      <c r="A2017" s="146" t="s">
        <v>28082</v>
      </c>
      <c r="B2017" s="147" t="s">
        <v>28083</v>
      </c>
      <c r="C2017" s="148" t="s">
        <v>96</v>
      </c>
      <c r="D2017" s="149">
        <v>6080.86</v>
      </c>
      <c r="E2017" s="149">
        <v>105.34</v>
      </c>
      <c r="F2017" s="149">
        <v>6186.2</v>
      </c>
      <c r="G2017" s="124">
        <v>9</v>
      </c>
    </row>
    <row r="2018" spans="1:7" ht="45" x14ac:dyDescent="0.2">
      <c r="A2018" s="146" t="s">
        <v>28084</v>
      </c>
      <c r="B2018" s="147" t="s">
        <v>28085</v>
      </c>
      <c r="C2018" s="148" t="s">
        <v>96</v>
      </c>
      <c r="D2018" s="149">
        <v>6754.66</v>
      </c>
      <c r="E2018" s="149">
        <v>105.34</v>
      </c>
      <c r="F2018" s="149">
        <v>6860</v>
      </c>
      <c r="G2018" s="124">
        <v>9</v>
      </c>
    </row>
    <row r="2019" spans="1:7" ht="30" x14ac:dyDescent="0.2">
      <c r="A2019" s="146" t="s">
        <v>28086</v>
      </c>
      <c r="B2019" s="147" t="s">
        <v>28087</v>
      </c>
      <c r="C2019" s="148" t="s">
        <v>96</v>
      </c>
      <c r="D2019" s="149">
        <v>8765.5300000000007</v>
      </c>
      <c r="E2019" s="149">
        <v>105.34</v>
      </c>
      <c r="F2019" s="149">
        <v>8870.8700000000008</v>
      </c>
      <c r="G2019" s="124">
        <v>9</v>
      </c>
    </row>
    <row r="2020" spans="1:7" ht="30" x14ac:dyDescent="0.2">
      <c r="A2020" s="146" t="s">
        <v>28088</v>
      </c>
      <c r="B2020" s="147" t="s">
        <v>28089</v>
      </c>
      <c r="C2020" s="148" t="s">
        <v>96</v>
      </c>
      <c r="D2020" s="149">
        <v>15082.77</v>
      </c>
      <c r="E2020" s="149">
        <v>105.34</v>
      </c>
      <c r="F2020" s="149">
        <v>15188.11</v>
      </c>
      <c r="G2020" s="124">
        <v>9</v>
      </c>
    </row>
    <row r="2021" spans="1:7" ht="30" x14ac:dyDescent="0.2">
      <c r="A2021" s="146" t="s">
        <v>28090</v>
      </c>
      <c r="B2021" s="147" t="s">
        <v>28091</v>
      </c>
      <c r="C2021" s="148" t="s">
        <v>96</v>
      </c>
      <c r="D2021" s="149">
        <v>20883.79</v>
      </c>
      <c r="E2021" s="149">
        <v>105.34</v>
      </c>
      <c r="F2021" s="149">
        <v>20989.13</v>
      </c>
      <c r="G2021" s="124">
        <v>9</v>
      </c>
    </row>
    <row r="2022" spans="1:7" ht="30" x14ac:dyDescent="0.2">
      <c r="A2022" s="146" t="s">
        <v>28092</v>
      </c>
      <c r="B2022" s="147" t="s">
        <v>28093</v>
      </c>
      <c r="C2022" s="148" t="s">
        <v>96</v>
      </c>
      <c r="D2022" s="149">
        <v>11.4</v>
      </c>
      <c r="E2022" s="149">
        <v>10.54</v>
      </c>
      <c r="F2022" s="149">
        <v>21.94</v>
      </c>
      <c r="G2022" s="124">
        <v>9</v>
      </c>
    </row>
    <row r="2023" spans="1:7" ht="30" x14ac:dyDescent="0.2">
      <c r="A2023" s="146" t="s">
        <v>28094</v>
      </c>
      <c r="B2023" s="147" t="s">
        <v>28095</v>
      </c>
      <c r="C2023" s="148" t="s">
        <v>96</v>
      </c>
      <c r="D2023" s="149">
        <v>13.82</v>
      </c>
      <c r="E2023" s="149">
        <v>10.54</v>
      </c>
      <c r="F2023" s="149">
        <v>24.36</v>
      </c>
      <c r="G2023" s="124">
        <v>9</v>
      </c>
    </row>
    <row r="2024" spans="1:7" ht="30" x14ac:dyDescent="0.2">
      <c r="A2024" s="146" t="s">
        <v>28096</v>
      </c>
      <c r="B2024" s="147" t="s">
        <v>28097</v>
      </c>
      <c r="C2024" s="148" t="s">
        <v>96</v>
      </c>
      <c r="D2024" s="149">
        <v>39.159999999999997</v>
      </c>
      <c r="E2024" s="149">
        <v>10.54</v>
      </c>
      <c r="F2024" s="149">
        <v>49.7</v>
      </c>
      <c r="G2024" s="124">
        <v>9</v>
      </c>
    </row>
    <row r="2025" spans="1:7" ht="30" x14ac:dyDescent="0.2">
      <c r="A2025" s="146" t="s">
        <v>28098</v>
      </c>
      <c r="B2025" s="147" t="s">
        <v>28099</v>
      </c>
      <c r="C2025" s="148" t="s">
        <v>96</v>
      </c>
      <c r="D2025" s="149">
        <v>43.4</v>
      </c>
      <c r="E2025" s="149">
        <v>10.54</v>
      </c>
      <c r="F2025" s="149">
        <v>53.94</v>
      </c>
      <c r="G2025" s="124">
        <v>9</v>
      </c>
    </row>
    <row r="2026" spans="1:7" ht="30" x14ac:dyDescent="0.2">
      <c r="A2026" s="146" t="s">
        <v>28100</v>
      </c>
      <c r="B2026" s="147" t="s">
        <v>28101</v>
      </c>
      <c r="C2026" s="148" t="s">
        <v>96</v>
      </c>
      <c r="D2026" s="149">
        <v>49.27</v>
      </c>
      <c r="E2026" s="149">
        <v>10.54</v>
      </c>
      <c r="F2026" s="149">
        <v>59.81</v>
      </c>
      <c r="G2026" s="124">
        <v>9</v>
      </c>
    </row>
    <row r="2027" spans="1:7" ht="30" x14ac:dyDescent="0.2">
      <c r="A2027" s="146" t="s">
        <v>28102</v>
      </c>
      <c r="B2027" s="147" t="s">
        <v>28103</v>
      </c>
      <c r="C2027" s="148" t="s">
        <v>96</v>
      </c>
      <c r="D2027" s="149">
        <v>129.54</v>
      </c>
      <c r="E2027" s="149">
        <v>10.54</v>
      </c>
      <c r="F2027" s="149">
        <v>140.08000000000001</v>
      </c>
      <c r="G2027" s="124">
        <v>9</v>
      </c>
    </row>
    <row r="2028" spans="1:7" ht="30" x14ac:dyDescent="0.2">
      <c r="A2028" s="146" t="s">
        <v>28104</v>
      </c>
      <c r="B2028" s="147" t="s">
        <v>28105</v>
      </c>
      <c r="C2028" s="148" t="s">
        <v>96</v>
      </c>
      <c r="D2028" s="149">
        <v>54.92</v>
      </c>
      <c r="E2028" s="149">
        <v>10.54</v>
      </c>
      <c r="F2028" s="149">
        <v>65.459999999999994</v>
      </c>
      <c r="G2028" s="124">
        <v>9</v>
      </c>
    </row>
    <row r="2029" spans="1:7" ht="30" x14ac:dyDescent="0.2">
      <c r="A2029" s="146" t="s">
        <v>28106</v>
      </c>
      <c r="B2029" s="147" t="s">
        <v>28107</v>
      </c>
      <c r="C2029" s="148" t="s">
        <v>96</v>
      </c>
      <c r="D2029" s="149">
        <v>60.61</v>
      </c>
      <c r="E2029" s="149">
        <v>10.54</v>
      </c>
      <c r="F2029" s="149">
        <v>71.150000000000006</v>
      </c>
      <c r="G2029" s="124">
        <v>9</v>
      </c>
    </row>
    <row r="2030" spans="1:7" ht="30" x14ac:dyDescent="0.2">
      <c r="A2030" s="146" t="s">
        <v>28108</v>
      </c>
      <c r="B2030" s="147" t="s">
        <v>28109</v>
      </c>
      <c r="C2030" s="148" t="s">
        <v>96</v>
      </c>
      <c r="D2030" s="149">
        <v>67.08</v>
      </c>
      <c r="E2030" s="149">
        <v>10.54</v>
      </c>
      <c r="F2030" s="149">
        <v>77.62</v>
      </c>
      <c r="G2030" s="124">
        <v>9</v>
      </c>
    </row>
    <row r="2031" spans="1:7" ht="30" x14ac:dyDescent="0.2">
      <c r="A2031" s="146" t="s">
        <v>28110</v>
      </c>
      <c r="B2031" s="147" t="s">
        <v>28111</v>
      </c>
      <c r="C2031" s="148" t="s">
        <v>96</v>
      </c>
      <c r="D2031" s="149">
        <v>1471.17</v>
      </c>
      <c r="E2031" s="149">
        <v>10.54</v>
      </c>
      <c r="F2031" s="149">
        <v>1481.71</v>
      </c>
      <c r="G2031" s="124">
        <v>9</v>
      </c>
    </row>
    <row r="2032" spans="1:7" ht="30" x14ac:dyDescent="0.2">
      <c r="A2032" s="146" t="s">
        <v>28112</v>
      </c>
      <c r="B2032" s="147" t="s">
        <v>28113</v>
      </c>
      <c r="C2032" s="148" t="s">
        <v>96</v>
      </c>
      <c r="D2032" s="149">
        <v>38198.57</v>
      </c>
      <c r="E2032" s="149">
        <v>105.34</v>
      </c>
      <c r="F2032" s="149">
        <v>38303.910000000003</v>
      </c>
      <c r="G2032" s="124">
        <v>9</v>
      </c>
    </row>
    <row r="2033" spans="1:7" ht="30" x14ac:dyDescent="0.2">
      <c r="A2033" s="146" t="s">
        <v>28114</v>
      </c>
      <c r="B2033" s="147" t="s">
        <v>28115</v>
      </c>
      <c r="C2033" s="148" t="s">
        <v>96</v>
      </c>
      <c r="D2033" s="149">
        <v>58554.02</v>
      </c>
      <c r="E2033" s="149">
        <v>105.34</v>
      </c>
      <c r="F2033" s="149">
        <v>58659.360000000001</v>
      </c>
      <c r="G2033" s="124">
        <v>9</v>
      </c>
    </row>
    <row r="2034" spans="1:7" ht="30" x14ac:dyDescent="0.2">
      <c r="A2034" s="146" t="s">
        <v>28116</v>
      </c>
      <c r="B2034" s="147" t="s">
        <v>28117</v>
      </c>
      <c r="C2034" s="148" t="s">
        <v>96</v>
      </c>
      <c r="D2034" s="149">
        <v>341223.38</v>
      </c>
      <c r="E2034" s="149">
        <v>52.67</v>
      </c>
      <c r="F2034" s="149">
        <v>341276.05</v>
      </c>
      <c r="G2034" s="124">
        <v>9</v>
      </c>
    </row>
    <row r="2035" spans="1:7" x14ac:dyDescent="0.2">
      <c r="A2035" s="146" t="s">
        <v>28118</v>
      </c>
      <c r="B2035" s="147" t="s">
        <v>28119</v>
      </c>
      <c r="C2035" s="148"/>
      <c r="D2035" s="149"/>
      <c r="E2035" s="149"/>
      <c r="F2035" s="149"/>
      <c r="G2035" s="124">
        <v>5</v>
      </c>
    </row>
    <row r="2036" spans="1:7" ht="30" x14ac:dyDescent="0.2">
      <c r="A2036" s="146" t="s">
        <v>28120</v>
      </c>
      <c r="B2036" s="147" t="s">
        <v>28121</v>
      </c>
      <c r="C2036" s="148" t="s">
        <v>96</v>
      </c>
      <c r="D2036" s="149">
        <v>2182.65</v>
      </c>
      <c r="E2036" s="149">
        <v>52.67</v>
      </c>
      <c r="F2036" s="149">
        <v>2235.3200000000002</v>
      </c>
      <c r="G2036" s="124">
        <v>9</v>
      </c>
    </row>
    <row r="2037" spans="1:7" ht="30" x14ac:dyDescent="0.2">
      <c r="A2037" s="146" t="s">
        <v>28122</v>
      </c>
      <c r="B2037" s="147" t="s">
        <v>28123</v>
      </c>
      <c r="C2037" s="148" t="s">
        <v>96</v>
      </c>
      <c r="D2037" s="149">
        <v>1865.16</v>
      </c>
      <c r="E2037" s="149">
        <v>42.13</v>
      </c>
      <c r="F2037" s="149">
        <v>1907.29</v>
      </c>
      <c r="G2037" s="124">
        <v>9</v>
      </c>
    </row>
    <row r="2038" spans="1:7" ht="30" x14ac:dyDescent="0.2">
      <c r="A2038" s="146" t="s">
        <v>28124</v>
      </c>
      <c r="B2038" s="147" t="s">
        <v>28125</v>
      </c>
      <c r="C2038" s="148" t="s">
        <v>96</v>
      </c>
      <c r="D2038" s="149">
        <v>1263.4100000000001</v>
      </c>
      <c r="E2038" s="149">
        <v>42.13</v>
      </c>
      <c r="F2038" s="149">
        <v>1305.54</v>
      </c>
      <c r="G2038" s="124">
        <v>9</v>
      </c>
    </row>
    <row r="2039" spans="1:7" ht="30" x14ac:dyDescent="0.2">
      <c r="A2039" s="146" t="s">
        <v>28126</v>
      </c>
      <c r="B2039" s="147" t="s">
        <v>28127</v>
      </c>
      <c r="C2039" s="148" t="s">
        <v>96</v>
      </c>
      <c r="D2039" s="149">
        <v>1921.7</v>
      </c>
      <c r="E2039" s="149">
        <v>52.67</v>
      </c>
      <c r="F2039" s="149">
        <v>1974.37</v>
      </c>
      <c r="G2039" s="124">
        <v>9</v>
      </c>
    </row>
    <row r="2040" spans="1:7" ht="30" x14ac:dyDescent="0.2">
      <c r="A2040" s="146" t="s">
        <v>28128</v>
      </c>
      <c r="B2040" s="147" t="s">
        <v>28129</v>
      </c>
      <c r="C2040" s="148" t="s">
        <v>96</v>
      </c>
      <c r="D2040" s="149">
        <v>2091.8000000000002</v>
      </c>
      <c r="E2040" s="149">
        <v>63.21</v>
      </c>
      <c r="F2040" s="149">
        <v>2155.0100000000002</v>
      </c>
      <c r="G2040" s="124">
        <v>9</v>
      </c>
    </row>
    <row r="2041" spans="1:7" ht="30" x14ac:dyDescent="0.2">
      <c r="A2041" s="146" t="s">
        <v>28130</v>
      </c>
      <c r="B2041" s="147" t="s">
        <v>28131</v>
      </c>
      <c r="C2041" s="148" t="s">
        <v>96</v>
      </c>
      <c r="D2041" s="149">
        <v>4640.3500000000004</v>
      </c>
      <c r="E2041" s="149">
        <v>79.010000000000005</v>
      </c>
      <c r="F2041" s="149">
        <v>4719.3599999999997</v>
      </c>
      <c r="G2041" s="124">
        <v>9</v>
      </c>
    </row>
    <row r="2042" spans="1:7" ht="30" x14ac:dyDescent="0.2">
      <c r="A2042" s="146" t="s">
        <v>28132</v>
      </c>
      <c r="B2042" s="147" t="s">
        <v>28133</v>
      </c>
      <c r="C2042" s="148" t="s">
        <v>96</v>
      </c>
      <c r="D2042" s="149">
        <v>9259.75</v>
      </c>
      <c r="E2042" s="149">
        <v>79.010000000000005</v>
      </c>
      <c r="F2042" s="149">
        <v>9338.76</v>
      </c>
      <c r="G2042" s="124">
        <v>9</v>
      </c>
    </row>
    <row r="2043" spans="1:7" ht="45" x14ac:dyDescent="0.2">
      <c r="A2043" s="146" t="s">
        <v>28134</v>
      </c>
      <c r="B2043" s="147" t="s">
        <v>28135</v>
      </c>
      <c r="C2043" s="148" t="s">
        <v>96</v>
      </c>
      <c r="D2043" s="149">
        <v>1246.25</v>
      </c>
      <c r="E2043" s="149">
        <v>42.13</v>
      </c>
      <c r="F2043" s="149">
        <v>1288.3800000000001</v>
      </c>
      <c r="G2043" s="124">
        <v>9</v>
      </c>
    </row>
    <row r="2044" spans="1:7" ht="45" x14ac:dyDescent="0.2">
      <c r="A2044" s="146" t="s">
        <v>28136</v>
      </c>
      <c r="B2044" s="147" t="s">
        <v>28137</v>
      </c>
      <c r="C2044" s="148" t="s">
        <v>96</v>
      </c>
      <c r="D2044" s="149">
        <v>1659.8</v>
      </c>
      <c r="E2044" s="149">
        <v>42.13</v>
      </c>
      <c r="F2044" s="149">
        <v>1701.93</v>
      </c>
      <c r="G2044" s="124">
        <v>9</v>
      </c>
    </row>
    <row r="2045" spans="1:7" ht="30" x14ac:dyDescent="0.2">
      <c r="A2045" s="146" t="s">
        <v>28138</v>
      </c>
      <c r="B2045" s="147" t="s">
        <v>28139</v>
      </c>
      <c r="C2045" s="148" t="s">
        <v>96</v>
      </c>
      <c r="D2045" s="149">
        <v>3766.54</v>
      </c>
      <c r="E2045" s="149">
        <v>42.13</v>
      </c>
      <c r="F2045" s="149">
        <v>3808.67</v>
      </c>
      <c r="G2045" s="124">
        <v>9</v>
      </c>
    </row>
    <row r="2046" spans="1:7" ht="30" x14ac:dyDescent="0.2">
      <c r="A2046" s="146" t="s">
        <v>28140</v>
      </c>
      <c r="B2046" s="147" t="s">
        <v>28141</v>
      </c>
      <c r="C2046" s="148" t="s">
        <v>96</v>
      </c>
      <c r="D2046" s="149">
        <v>4309.17</v>
      </c>
      <c r="E2046" s="149">
        <v>52.67</v>
      </c>
      <c r="F2046" s="149">
        <v>4361.84</v>
      </c>
      <c r="G2046" s="124">
        <v>9</v>
      </c>
    </row>
    <row r="2047" spans="1:7" ht="30" x14ac:dyDescent="0.2">
      <c r="A2047" s="146" t="s">
        <v>28142</v>
      </c>
      <c r="B2047" s="147" t="s">
        <v>28143</v>
      </c>
      <c r="C2047" s="148" t="s">
        <v>96</v>
      </c>
      <c r="D2047" s="149">
        <v>8881</v>
      </c>
      <c r="E2047" s="149">
        <v>63.21</v>
      </c>
      <c r="F2047" s="149">
        <v>8944.2099999999991</v>
      </c>
      <c r="G2047" s="124">
        <v>9</v>
      </c>
    </row>
    <row r="2048" spans="1:7" ht="30" x14ac:dyDescent="0.2">
      <c r="A2048" s="146" t="s">
        <v>28144</v>
      </c>
      <c r="B2048" s="147" t="s">
        <v>28145</v>
      </c>
      <c r="C2048" s="148" t="s">
        <v>96</v>
      </c>
      <c r="D2048" s="149">
        <v>334.81</v>
      </c>
      <c r="E2048" s="149">
        <v>42.13</v>
      </c>
      <c r="F2048" s="149">
        <v>376.94</v>
      </c>
      <c r="G2048" s="124">
        <v>9</v>
      </c>
    </row>
    <row r="2049" spans="1:7" ht="30" x14ac:dyDescent="0.2">
      <c r="A2049" s="146" t="s">
        <v>28146</v>
      </c>
      <c r="B2049" s="147" t="s">
        <v>28147</v>
      </c>
      <c r="C2049" s="148" t="s">
        <v>96</v>
      </c>
      <c r="D2049" s="149">
        <v>687.05</v>
      </c>
      <c r="E2049" s="149">
        <v>42.13</v>
      </c>
      <c r="F2049" s="149">
        <v>729.18</v>
      </c>
      <c r="G2049" s="124">
        <v>9</v>
      </c>
    </row>
    <row r="2050" spans="1:7" ht="30" x14ac:dyDescent="0.2">
      <c r="A2050" s="146" t="s">
        <v>28148</v>
      </c>
      <c r="B2050" s="147" t="s">
        <v>28149</v>
      </c>
      <c r="C2050" s="148" t="s">
        <v>96</v>
      </c>
      <c r="D2050" s="149">
        <v>945.06</v>
      </c>
      <c r="E2050" s="149">
        <v>52.67</v>
      </c>
      <c r="F2050" s="149">
        <v>997.73</v>
      </c>
      <c r="G2050" s="124">
        <v>9</v>
      </c>
    </row>
    <row r="2051" spans="1:7" ht="30" x14ac:dyDescent="0.2">
      <c r="A2051" s="146" t="s">
        <v>28150</v>
      </c>
      <c r="B2051" s="147" t="s">
        <v>28151</v>
      </c>
      <c r="C2051" s="148" t="s">
        <v>96</v>
      </c>
      <c r="D2051" s="149">
        <v>1651.35</v>
      </c>
      <c r="E2051" s="149">
        <v>63.21</v>
      </c>
      <c r="F2051" s="149">
        <v>1714.56</v>
      </c>
      <c r="G2051" s="124">
        <v>9</v>
      </c>
    </row>
    <row r="2052" spans="1:7" ht="30" x14ac:dyDescent="0.2">
      <c r="A2052" s="146" t="s">
        <v>28152</v>
      </c>
      <c r="B2052" s="147" t="s">
        <v>28153</v>
      </c>
      <c r="C2052" s="148" t="s">
        <v>96</v>
      </c>
      <c r="D2052" s="149">
        <v>5130.46</v>
      </c>
      <c r="E2052" s="149">
        <v>63.21</v>
      </c>
      <c r="F2052" s="149">
        <v>5193.67</v>
      </c>
      <c r="G2052" s="124">
        <v>9</v>
      </c>
    </row>
    <row r="2053" spans="1:7" ht="30" x14ac:dyDescent="0.2">
      <c r="A2053" s="146" t="s">
        <v>28154</v>
      </c>
      <c r="B2053" s="147" t="s">
        <v>28155</v>
      </c>
      <c r="C2053" s="148" t="s">
        <v>96</v>
      </c>
      <c r="D2053" s="149">
        <v>6926.54</v>
      </c>
      <c r="E2053" s="149">
        <v>79.010000000000005</v>
      </c>
      <c r="F2053" s="149">
        <v>7005.55</v>
      </c>
      <c r="G2053" s="124">
        <v>9</v>
      </c>
    </row>
    <row r="2054" spans="1:7" ht="30" x14ac:dyDescent="0.2">
      <c r="A2054" s="146" t="s">
        <v>28156</v>
      </c>
      <c r="B2054" s="147" t="s">
        <v>28157</v>
      </c>
      <c r="C2054" s="148" t="s">
        <v>96</v>
      </c>
      <c r="D2054" s="149">
        <v>10295.129999999999</v>
      </c>
      <c r="E2054" s="149">
        <v>94.8</v>
      </c>
      <c r="F2054" s="149">
        <v>10389.93</v>
      </c>
      <c r="G2054" s="124">
        <v>9</v>
      </c>
    </row>
    <row r="2055" spans="1:7" ht="30" x14ac:dyDescent="0.2">
      <c r="A2055" s="146" t="s">
        <v>28158</v>
      </c>
      <c r="B2055" s="147" t="s">
        <v>28159</v>
      </c>
      <c r="C2055" s="148" t="s">
        <v>96</v>
      </c>
      <c r="D2055" s="149">
        <v>9490.56</v>
      </c>
      <c r="E2055" s="149">
        <v>120.84</v>
      </c>
      <c r="F2055" s="149">
        <v>9611.4</v>
      </c>
      <c r="G2055" s="124">
        <v>9</v>
      </c>
    </row>
    <row r="2056" spans="1:7" x14ac:dyDescent="0.2">
      <c r="A2056" s="146" t="s">
        <v>28160</v>
      </c>
      <c r="B2056" s="147" t="s">
        <v>28161</v>
      </c>
      <c r="C2056" s="148" t="s">
        <v>96</v>
      </c>
      <c r="D2056" s="149">
        <v>73.75</v>
      </c>
      <c r="E2056" s="149">
        <v>10.54</v>
      </c>
      <c r="F2056" s="149">
        <v>84.29</v>
      </c>
      <c r="G2056" s="124">
        <v>9</v>
      </c>
    </row>
    <row r="2057" spans="1:7" ht="30" x14ac:dyDescent="0.2">
      <c r="A2057" s="146" t="s">
        <v>28162</v>
      </c>
      <c r="B2057" s="147" t="s">
        <v>28163</v>
      </c>
      <c r="C2057" s="148" t="s">
        <v>96</v>
      </c>
      <c r="D2057" s="149">
        <v>777.91</v>
      </c>
      <c r="E2057" s="149">
        <v>42.13</v>
      </c>
      <c r="F2057" s="149">
        <v>820.04</v>
      </c>
      <c r="G2057" s="124">
        <v>9</v>
      </c>
    </row>
    <row r="2058" spans="1:7" x14ac:dyDescent="0.2">
      <c r="A2058" s="146" t="s">
        <v>28164</v>
      </c>
      <c r="B2058" s="147" t="s">
        <v>28165</v>
      </c>
      <c r="C2058" s="148"/>
      <c r="D2058" s="149"/>
      <c r="E2058" s="149"/>
      <c r="F2058" s="149"/>
      <c r="G2058" s="124">
        <v>5</v>
      </c>
    </row>
    <row r="2059" spans="1:7" ht="30" x14ac:dyDescent="0.2">
      <c r="A2059" s="146" t="s">
        <v>28166</v>
      </c>
      <c r="B2059" s="147" t="s">
        <v>28167</v>
      </c>
      <c r="C2059" s="148" t="s">
        <v>96</v>
      </c>
      <c r="D2059" s="149">
        <v>2352.41</v>
      </c>
      <c r="E2059" s="149">
        <v>256.39</v>
      </c>
      <c r="F2059" s="149">
        <v>2608.8000000000002</v>
      </c>
      <c r="G2059" s="124">
        <v>9</v>
      </c>
    </row>
    <row r="2060" spans="1:7" ht="30" x14ac:dyDescent="0.2">
      <c r="A2060" s="146" t="s">
        <v>28168</v>
      </c>
      <c r="B2060" s="147" t="s">
        <v>28169</v>
      </c>
      <c r="C2060" s="148" t="s">
        <v>96</v>
      </c>
      <c r="D2060" s="149">
        <v>1694.6</v>
      </c>
      <c r="E2060" s="149">
        <v>256.39</v>
      </c>
      <c r="F2060" s="149">
        <v>1950.99</v>
      </c>
      <c r="G2060" s="124">
        <v>9</v>
      </c>
    </row>
    <row r="2061" spans="1:7" ht="30" x14ac:dyDescent="0.2">
      <c r="A2061" s="146" t="s">
        <v>28170</v>
      </c>
      <c r="B2061" s="147" t="s">
        <v>28171</v>
      </c>
      <c r="C2061" s="148" t="s">
        <v>96</v>
      </c>
      <c r="D2061" s="149">
        <v>448.2</v>
      </c>
      <c r="E2061" s="149">
        <v>94.55</v>
      </c>
      <c r="F2061" s="149">
        <v>542.75</v>
      </c>
      <c r="G2061" s="124">
        <v>9</v>
      </c>
    </row>
    <row r="2062" spans="1:7" ht="30" x14ac:dyDescent="0.2">
      <c r="A2062" s="146" t="s">
        <v>28172</v>
      </c>
      <c r="B2062" s="147" t="s">
        <v>28173</v>
      </c>
      <c r="C2062" s="148" t="s">
        <v>96</v>
      </c>
      <c r="D2062" s="149">
        <v>557.75</v>
      </c>
      <c r="E2062" s="149">
        <v>94.55</v>
      </c>
      <c r="F2062" s="149">
        <v>652.29999999999995</v>
      </c>
      <c r="G2062" s="124">
        <v>9</v>
      </c>
    </row>
    <row r="2063" spans="1:7" ht="30" x14ac:dyDescent="0.2">
      <c r="A2063" s="146" t="s">
        <v>28174</v>
      </c>
      <c r="B2063" s="147" t="s">
        <v>28175</v>
      </c>
      <c r="C2063" s="148" t="s">
        <v>96</v>
      </c>
      <c r="D2063" s="149">
        <v>474.34</v>
      </c>
      <c r="E2063" s="149">
        <v>94.55</v>
      </c>
      <c r="F2063" s="149">
        <v>568.89</v>
      </c>
      <c r="G2063" s="124">
        <v>9</v>
      </c>
    </row>
    <row r="2064" spans="1:7" ht="30" x14ac:dyDescent="0.2">
      <c r="A2064" s="146" t="s">
        <v>28176</v>
      </c>
      <c r="B2064" s="147" t="s">
        <v>28177</v>
      </c>
      <c r="C2064" s="148" t="s">
        <v>96</v>
      </c>
      <c r="D2064" s="149">
        <v>1233.4100000000001</v>
      </c>
      <c r="E2064" s="149">
        <v>256.39</v>
      </c>
      <c r="F2064" s="149">
        <v>1489.8</v>
      </c>
      <c r="G2064" s="124">
        <v>9</v>
      </c>
    </row>
    <row r="2065" spans="1:7" ht="30" x14ac:dyDescent="0.2">
      <c r="A2065" s="146" t="s">
        <v>28178</v>
      </c>
      <c r="B2065" s="147" t="s">
        <v>28179</v>
      </c>
      <c r="C2065" s="148" t="s">
        <v>96</v>
      </c>
      <c r="D2065" s="149">
        <v>1598.22</v>
      </c>
      <c r="E2065" s="149">
        <v>256.39</v>
      </c>
      <c r="F2065" s="149">
        <v>1854.61</v>
      </c>
      <c r="G2065" s="124">
        <v>9</v>
      </c>
    </row>
    <row r="2066" spans="1:7" x14ac:dyDescent="0.2">
      <c r="A2066" s="146" t="s">
        <v>28180</v>
      </c>
      <c r="B2066" s="147" t="s">
        <v>28181</v>
      </c>
      <c r="C2066" s="148"/>
      <c r="D2066" s="149"/>
      <c r="E2066" s="149"/>
      <c r="F2066" s="149"/>
      <c r="G2066" s="124">
        <v>5</v>
      </c>
    </row>
    <row r="2067" spans="1:7" ht="30" x14ac:dyDescent="0.2">
      <c r="A2067" s="146" t="s">
        <v>28182</v>
      </c>
      <c r="B2067" s="147" t="s">
        <v>28183</v>
      </c>
      <c r="C2067" s="148" t="s">
        <v>28184</v>
      </c>
      <c r="D2067" s="149">
        <v>588.38</v>
      </c>
      <c r="E2067" s="149">
        <v>0.66</v>
      </c>
      <c r="F2067" s="149">
        <v>589.04</v>
      </c>
      <c r="G2067" s="124">
        <v>9</v>
      </c>
    </row>
    <row r="2068" spans="1:7" ht="30" x14ac:dyDescent="0.2">
      <c r="A2068" s="146" t="s">
        <v>28185</v>
      </c>
      <c r="B2068" s="147" t="s">
        <v>28186</v>
      </c>
      <c r="C2068" s="148" t="s">
        <v>28184</v>
      </c>
      <c r="D2068" s="149">
        <v>183.65</v>
      </c>
      <c r="E2068" s="149">
        <v>0.66</v>
      </c>
      <c r="F2068" s="149">
        <v>184.31</v>
      </c>
      <c r="G2068" s="124">
        <v>9</v>
      </c>
    </row>
    <row r="2069" spans="1:7" x14ac:dyDescent="0.2">
      <c r="A2069" s="146" t="s">
        <v>28187</v>
      </c>
      <c r="B2069" s="147" t="s">
        <v>28188</v>
      </c>
      <c r="C2069" s="148"/>
      <c r="D2069" s="149"/>
      <c r="E2069" s="149"/>
      <c r="F2069" s="149"/>
      <c r="G2069" s="124">
        <v>5</v>
      </c>
    </row>
    <row r="2070" spans="1:7" x14ac:dyDescent="0.2">
      <c r="A2070" s="146" t="s">
        <v>28189</v>
      </c>
      <c r="B2070" s="147" t="s">
        <v>28190</v>
      </c>
      <c r="C2070" s="148" t="s">
        <v>96</v>
      </c>
      <c r="D2070" s="149">
        <v>182.81</v>
      </c>
      <c r="E2070" s="149">
        <v>13.17</v>
      </c>
      <c r="F2070" s="149">
        <v>195.98</v>
      </c>
      <c r="G2070" s="124">
        <v>9</v>
      </c>
    </row>
    <row r="2071" spans="1:7" x14ac:dyDescent="0.2">
      <c r="A2071" s="146" t="s">
        <v>28191</v>
      </c>
      <c r="B2071" s="147" t="s">
        <v>28192</v>
      </c>
      <c r="C2071" s="148" t="s">
        <v>96</v>
      </c>
      <c r="D2071" s="149">
        <v>243.04</v>
      </c>
      <c r="E2071" s="149">
        <v>13.17</v>
      </c>
      <c r="F2071" s="149">
        <v>256.20999999999998</v>
      </c>
      <c r="G2071" s="124">
        <v>9</v>
      </c>
    </row>
    <row r="2072" spans="1:7" x14ac:dyDescent="0.2">
      <c r="A2072" s="146" t="s">
        <v>28193</v>
      </c>
      <c r="B2072" s="147" t="s">
        <v>28194</v>
      </c>
      <c r="C2072" s="148" t="s">
        <v>96</v>
      </c>
      <c r="D2072" s="149">
        <v>296.76</v>
      </c>
      <c r="E2072" s="149">
        <v>13.17</v>
      </c>
      <c r="F2072" s="149">
        <v>309.93</v>
      </c>
      <c r="G2072" s="124">
        <v>9</v>
      </c>
    </row>
    <row r="2073" spans="1:7" x14ac:dyDescent="0.2">
      <c r="A2073" s="146" t="s">
        <v>28195</v>
      </c>
      <c r="B2073" s="147" t="s">
        <v>28196</v>
      </c>
      <c r="C2073" s="148" t="s">
        <v>96</v>
      </c>
      <c r="D2073" s="149">
        <v>271.26</v>
      </c>
      <c r="E2073" s="149">
        <v>13.17</v>
      </c>
      <c r="F2073" s="149">
        <v>284.43</v>
      </c>
      <c r="G2073" s="124">
        <v>9</v>
      </c>
    </row>
    <row r="2074" spans="1:7" x14ac:dyDescent="0.2">
      <c r="A2074" s="146" t="s">
        <v>28197</v>
      </c>
      <c r="B2074" s="147" t="s">
        <v>28198</v>
      </c>
      <c r="C2074" s="148" t="s">
        <v>96</v>
      </c>
      <c r="D2074" s="149">
        <v>325.60000000000002</v>
      </c>
      <c r="E2074" s="149">
        <v>13.17</v>
      </c>
      <c r="F2074" s="149">
        <v>338.77</v>
      </c>
      <c r="G2074" s="124">
        <v>9</v>
      </c>
    </row>
    <row r="2075" spans="1:7" x14ac:dyDescent="0.2">
      <c r="A2075" s="146" t="s">
        <v>28199</v>
      </c>
      <c r="B2075" s="147" t="s">
        <v>28200</v>
      </c>
      <c r="C2075" s="148" t="s">
        <v>96</v>
      </c>
      <c r="D2075" s="149">
        <v>431.58</v>
      </c>
      <c r="E2075" s="149">
        <v>13.17</v>
      </c>
      <c r="F2075" s="149">
        <v>444.75</v>
      </c>
      <c r="G2075" s="124">
        <v>9</v>
      </c>
    </row>
    <row r="2076" spans="1:7" x14ac:dyDescent="0.2">
      <c r="A2076" s="146" t="s">
        <v>28201</v>
      </c>
      <c r="B2076" s="147" t="s">
        <v>28202</v>
      </c>
      <c r="C2076" s="148" t="s">
        <v>96</v>
      </c>
      <c r="D2076" s="149">
        <v>304.54000000000002</v>
      </c>
      <c r="E2076" s="149">
        <v>13.17</v>
      </c>
      <c r="F2076" s="149">
        <v>317.70999999999998</v>
      </c>
      <c r="G2076" s="124">
        <v>9</v>
      </c>
    </row>
    <row r="2077" spans="1:7" x14ac:dyDescent="0.2">
      <c r="A2077" s="146" t="s">
        <v>28203</v>
      </c>
      <c r="B2077" s="147" t="s">
        <v>28204</v>
      </c>
      <c r="C2077" s="148" t="s">
        <v>96</v>
      </c>
      <c r="D2077" s="149">
        <v>2002.78</v>
      </c>
      <c r="E2077" s="149">
        <v>13.17</v>
      </c>
      <c r="F2077" s="149">
        <v>2015.95</v>
      </c>
      <c r="G2077" s="124">
        <v>9</v>
      </c>
    </row>
    <row r="2078" spans="1:7" x14ac:dyDescent="0.2">
      <c r="A2078" s="146" t="s">
        <v>28205</v>
      </c>
      <c r="B2078" s="147" t="s">
        <v>28206</v>
      </c>
      <c r="C2078" s="148" t="s">
        <v>96</v>
      </c>
      <c r="D2078" s="149">
        <v>230.97</v>
      </c>
      <c r="E2078" s="149">
        <v>13.17</v>
      </c>
      <c r="F2078" s="149">
        <v>244.14</v>
      </c>
      <c r="G2078" s="124">
        <v>9</v>
      </c>
    </row>
    <row r="2079" spans="1:7" x14ac:dyDescent="0.2">
      <c r="A2079" s="146" t="s">
        <v>28207</v>
      </c>
      <c r="B2079" s="147" t="s">
        <v>28208</v>
      </c>
      <c r="C2079" s="148"/>
      <c r="D2079" s="149"/>
      <c r="E2079" s="149"/>
      <c r="F2079" s="149"/>
      <c r="G2079" s="124">
        <v>5</v>
      </c>
    </row>
    <row r="2080" spans="1:7" ht="30" x14ac:dyDescent="0.2">
      <c r="A2080" s="146" t="s">
        <v>28209</v>
      </c>
      <c r="B2080" s="147" t="s">
        <v>28210</v>
      </c>
      <c r="C2080" s="148" t="s">
        <v>96</v>
      </c>
      <c r="D2080" s="149">
        <v>3672.53</v>
      </c>
      <c r="E2080" s="149">
        <v>79.73</v>
      </c>
      <c r="F2080" s="149">
        <v>3752.26</v>
      </c>
      <c r="G2080" s="124">
        <v>9</v>
      </c>
    </row>
    <row r="2081" spans="1:7" ht="30" x14ac:dyDescent="0.2">
      <c r="A2081" s="146" t="s">
        <v>28211</v>
      </c>
      <c r="B2081" s="147" t="s">
        <v>28212</v>
      </c>
      <c r="C2081" s="148" t="s">
        <v>96</v>
      </c>
      <c r="D2081" s="149">
        <v>4383.24</v>
      </c>
      <c r="E2081" s="149">
        <v>79.73</v>
      </c>
      <c r="F2081" s="149">
        <v>4462.97</v>
      </c>
      <c r="G2081" s="124">
        <v>9</v>
      </c>
    </row>
    <row r="2082" spans="1:7" ht="30" x14ac:dyDescent="0.2">
      <c r="A2082" s="146" t="s">
        <v>28213</v>
      </c>
      <c r="B2082" s="147" t="s">
        <v>28214</v>
      </c>
      <c r="C2082" s="148" t="s">
        <v>96</v>
      </c>
      <c r="D2082" s="149">
        <v>2819.52</v>
      </c>
      <c r="E2082" s="149">
        <v>79.73</v>
      </c>
      <c r="F2082" s="149">
        <v>2899.25</v>
      </c>
      <c r="G2082" s="124">
        <v>9</v>
      </c>
    </row>
    <row r="2083" spans="1:7" x14ac:dyDescent="0.2">
      <c r="A2083" s="146" t="s">
        <v>28215</v>
      </c>
      <c r="B2083" s="147" t="s">
        <v>28216</v>
      </c>
      <c r="C2083" s="148"/>
      <c r="D2083" s="149"/>
      <c r="E2083" s="149"/>
      <c r="F2083" s="149"/>
      <c r="G2083" s="124">
        <v>5</v>
      </c>
    </row>
    <row r="2084" spans="1:7" x14ac:dyDescent="0.2">
      <c r="A2084" s="146" t="s">
        <v>28217</v>
      </c>
      <c r="B2084" s="147" t="s">
        <v>28218</v>
      </c>
      <c r="C2084" s="148" t="s">
        <v>96</v>
      </c>
      <c r="D2084" s="149">
        <v>273.7</v>
      </c>
      <c r="E2084" s="149">
        <v>79.73</v>
      </c>
      <c r="F2084" s="149">
        <v>353.43</v>
      </c>
      <c r="G2084" s="124">
        <v>9</v>
      </c>
    </row>
    <row r="2085" spans="1:7" x14ac:dyDescent="0.2">
      <c r="A2085" s="146" t="s">
        <v>28219</v>
      </c>
      <c r="B2085" s="147" t="s">
        <v>28220</v>
      </c>
      <c r="C2085" s="148" t="s">
        <v>96</v>
      </c>
      <c r="D2085" s="149">
        <v>203.26</v>
      </c>
      <c r="E2085" s="149">
        <v>79.73</v>
      </c>
      <c r="F2085" s="149">
        <v>282.99</v>
      </c>
      <c r="G2085" s="124">
        <v>9</v>
      </c>
    </row>
    <row r="2086" spans="1:7" x14ac:dyDescent="0.2">
      <c r="A2086" s="146" t="s">
        <v>28221</v>
      </c>
      <c r="B2086" s="147" t="s">
        <v>28222</v>
      </c>
      <c r="C2086" s="148" t="s">
        <v>96</v>
      </c>
      <c r="D2086" s="149">
        <v>452.03</v>
      </c>
      <c r="E2086" s="149">
        <v>79.73</v>
      </c>
      <c r="F2086" s="149">
        <v>531.76</v>
      </c>
      <c r="G2086" s="124">
        <v>9</v>
      </c>
    </row>
    <row r="2087" spans="1:7" x14ac:dyDescent="0.2">
      <c r="A2087" s="146" t="s">
        <v>28223</v>
      </c>
      <c r="B2087" s="147" t="s">
        <v>28224</v>
      </c>
      <c r="C2087" s="148" t="s">
        <v>96</v>
      </c>
      <c r="D2087" s="149">
        <v>151.01</v>
      </c>
      <c r="E2087" s="149">
        <v>79.73</v>
      </c>
      <c r="F2087" s="149">
        <v>230.74</v>
      </c>
      <c r="G2087" s="124">
        <v>9</v>
      </c>
    </row>
    <row r="2088" spans="1:7" x14ac:dyDescent="0.2">
      <c r="A2088" s="146" t="s">
        <v>28225</v>
      </c>
      <c r="B2088" s="147" t="s">
        <v>28226</v>
      </c>
      <c r="C2088" s="148"/>
      <c r="D2088" s="149"/>
      <c r="E2088" s="149"/>
      <c r="F2088" s="149"/>
      <c r="G2088" s="124">
        <v>5</v>
      </c>
    </row>
    <row r="2089" spans="1:7" x14ac:dyDescent="0.2">
      <c r="A2089" s="146" t="s">
        <v>28227</v>
      </c>
      <c r="B2089" s="147" t="s">
        <v>28228</v>
      </c>
      <c r="C2089" s="148" t="s">
        <v>96</v>
      </c>
      <c r="D2089" s="149">
        <v>31.5</v>
      </c>
      <c r="E2089" s="149">
        <v>7.9</v>
      </c>
      <c r="F2089" s="149">
        <v>39.4</v>
      </c>
      <c r="G2089" s="124">
        <v>9</v>
      </c>
    </row>
    <row r="2090" spans="1:7" ht="30" x14ac:dyDescent="0.2">
      <c r="A2090" s="146" t="s">
        <v>28229</v>
      </c>
      <c r="B2090" s="147" t="s">
        <v>28230</v>
      </c>
      <c r="C2090" s="148" t="s">
        <v>96</v>
      </c>
      <c r="D2090" s="149">
        <v>46.7</v>
      </c>
      <c r="E2090" s="149">
        <v>2.63</v>
      </c>
      <c r="F2090" s="149">
        <v>49.33</v>
      </c>
      <c r="G2090" s="124">
        <v>9</v>
      </c>
    </row>
    <row r="2091" spans="1:7" x14ac:dyDescent="0.2">
      <c r="A2091" s="146" t="s">
        <v>28231</v>
      </c>
      <c r="B2091" s="147" t="s">
        <v>28232</v>
      </c>
      <c r="C2091" s="148" t="s">
        <v>96</v>
      </c>
      <c r="D2091" s="149">
        <v>22.5</v>
      </c>
      <c r="E2091" s="149">
        <v>7.9</v>
      </c>
      <c r="F2091" s="149">
        <v>30.4</v>
      </c>
      <c r="G2091" s="124">
        <v>9</v>
      </c>
    </row>
    <row r="2092" spans="1:7" ht="30" x14ac:dyDescent="0.2">
      <c r="A2092" s="146" t="s">
        <v>28233</v>
      </c>
      <c r="B2092" s="147" t="s">
        <v>28234</v>
      </c>
      <c r="C2092" s="148" t="s">
        <v>96</v>
      </c>
      <c r="D2092" s="149"/>
      <c r="E2092" s="149">
        <v>26.34</v>
      </c>
      <c r="F2092" s="149">
        <v>26.34</v>
      </c>
      <c r="G2092" s="124">
        <v>9</v>
      </c>
    </row>
    <row r="2093" spans="1:7" ht="30" x14ac:dyDescent="0.2">
      <c r="A2093" s="146" t="s">
        <v>28235</v>
      </c>
      <c r="B2093" s="147" t="s">
        <v>28236</v>
      </c>
      <c r="C2093" s="148" t="s">
        <v>19</v>
      </c>
      <c r="D2093" s="149"/>
      <c r="E2093" s="149">
        <v>37.049999999999997</v>
      </c>
      <c r="F2093" s="149">
        <v>37.049999999999997</v>
      </c>
      <c r="G2093" s="124">
        <v>9</v>
      </c>
    </row>
    <row r="2094" spans="1:7" ht="30" x14ac:dyDescent="0.2">
      <c r="A2094" s="146" t="s">
        <v>28237</v>
      </c>
      <c r="B2094" s="147" t="s">
        <v>28238</v>
      </c>
      <c r="C2094" s="148" t="s">
        <v>19</v>
      </c>
      <c r="D2094" s="149"/>
      <c r="E2094" s="149">
        <v>74.099999999999994</v>
      </c>
      <c r="F2094" s="149">
        <v>74.099999999999994</v>
      </c>
      <c r="G2094" s="124">
        <v>9</v>
      </c>
    </row>
    <row r="2095" spans="1:7" ht="30" x14ac:dyDescent="0.2">
      <c r="A2095" s="146" t="s">
        <v>28239</v>
      </c>
      <c r="B2095" s="147" t="s">
        <v>28240</v>
      </c>
      <c r="C2095" s="148" t="s">
        <v>96</v>
      </c>
      <c r="D2095" s="149">
        <v>1292.3800000000001</v>
      </c>
      <c r="E2095" s="149">
        <v>2.14</v>
      </c>
      <c r="F2095" s="149">
        <v>1294.52</v>
      </c>
      <c r="G2095" s="124">
        <v>9</v>
      </c>
    </row>
    <row r="2096" spans="1:7" x14ac:dyDescent="0.2">
      <c r="A2096" s="146" t="s">
        <v>28241</v>
      </c>
      <c r="B2096" s="147" t="s">
        <v>28242</v>
      </c>
      <c r="C2096" s="148" t="s">
        <v>96</v>
      </c>
      <c r="D2096" s="149">
        <v>119.65</v>
      </c>
      <c r="E2096" s="149">
        <v>5.36</v>
      </c>
      <c r="F2096" s="149">
        <v>125.01</v>
      </c>
      <c r="G2096" s="124">
        <v>9</v>
      </c>
    </row>
    <row r="2097" spans="1:7" x14ac:dyDescent="0.2">
      <c r="A2097" s="146" t="s">
        <v>28243</v>
      </c>
      <c r="B2097" s="147" t="s">
        <v>28244</v>
      </c>
      <c r="C2097" s="148" t="s">
        <v>19</v>
      </c>
      <c r="D2097" s="149">
        <v>456.7</v>
      </c>
      <c r="E2097" s="149">
        <v>37.049999999999997</v>
      </c>
      <c r="F2097" s="149">
        <v>493.75</v>
      </c>
      <c r="G2097" s="124">
        <v>9</v>
      </c>
    </row>
    <row r="2098" spans="1:7" ht="30" x14ac:dyDescent="0.2">
      <c r="A2098" s="146" t="s">
        <v>28245</v>
      </c>
      <c r="B2098" s="147" t="s">
        <v>28246</v>
      </c>
      <c r="C2098" s="148" t="s">
        <v>96</v>
      </c>
      <c r="D2098" s="149">
        <v>8276.64</v>
      </c>
      <c r="E2098" s="149">
        <v>59.28</v>
      </c>
      <c r="F2098" s="149">
        <v>8335.92</v>
      </c>
      <c r="G2098" s="124">
        <v>9</v>
      </c>
    </row>
    <row r="2099" spans="1:7" ht="30" x14ac:dyDescent="0.2">
      <c r="A2099" s="146" t="s">
        <v>28247</v>
      </c>
      <c r="B2099" s="147" t="s">
        <v>28248</v>
      </c>
      <c r="C2099" s="148" t="s">
        <v>96</v>
      </c>
      <c r="D2099" s="149">
        <v>19167.5</v>
      </c>
      <c r="E2099" s="149">
        <v>59.28</v>
      </c>
      <c r="F2099" s="149">
        <v>19226.78</v>
      </c>
      <c r="G2099" s="124">
        <v>9</v>
      </c>
    </row>
    <row r="2100" spans="1:7" ht="30" x14ac:dyDescent="0.2">
      <c r="A2100" s="146" t="s">
        <v>28249</v>
      </c>
      <c r="B2100" s="147" t="s">
        <v>28250</v>
      </c>
      <c r="C2100" s="148" t="s">
        <v>96</v>
      </c>
      <c r="D2100" s="149">
        <v>33178.559999999998</v>
      </c>
      <c r="E2100" s="149">
        <v>59.28</v>
      </c>
      <c r="F2100" s="149">
        <v>33237.839999999997</v>
      </c>
      <c r="G2100" s="124">
        <v>9</v>
      </c>
    </row>
    <row r="2101" spans="1:7" x14ac:dyDescent="0.2">
      <c r="A2101" s="146" t="s">
        <v>28251</v>
      </c>
      <c r="B2101" s="147" t="s">
        <v>28252</v>
      </c>
      <c r="C2101" s="148" t="s">
        <v>96</v>
      </c>
      <c r="D2101" s="149">
        <v>608.5</v>
      </c>
      <c r="E2101" s="149">
        <v>26.34</v>
      </c>
      <c r="F2101" s="149">
        <v>634.84</v>
      </c>
      <c r="G2101" s="124">
        <v>9</v>
      </c>
    </row>
    <row r="2102" spans="1:7" x14ac:dyDescent="0.2">
      <c r="A2102" s="146" t="s">
        <v>28253</v>
      </c>
      <c r="B2102" s="147" t="s">
        <v>28254</v>
      </c>
      <c r="C2102" s="148"/>
      <c r="D2102" s="149"/>
      <c r="E2102" s="149"/>
      <c r="F2102" s="149"/>
      <c r="G2102" s="124">
        <v>5</v>
      </c>
    </row>
    <row r="2103" spans="1:7" ht="30" x14ac:dyDescent="0.2">
      <c r="A2103" s="146" t="s">
        <v>28255</v>
      </c>
      <c r="B2103" s="147" t="s">
        <v>28256</v>
      </c>
      <c r="C2103" s="148" t="s">
        <v>96</v>
      </c>
      <c r="D2103" s="149">
        <v>1012.52</v>
      </c>
      <c r="E2103" s="149">
        <v>26.34</v>
      </c>
      <c r="F2103" s="149">
        <v>1038.8599999999999</v>
      </c>
      <c r="G2103" s="124">
        <v>9</v>
      </c>
    </row>
    <row r="2104" spans="1:7" x14ac:dyDescent="0.2">
      <c r="A2104" s="146" t="s">
        <v>28257</v>
      </c>
      <c r="B2104" s="147" t="s">
        <v>28258</v>
      </c>
      <c r="C2104" s="148"/>
      <c r="D2104" s="149"/>
      <c r="E2104" s="149"/>
      <c r="F2104" s="149"/>
      <c r="G2104" s="124">
        <v>5</v>
      </c>
    </row>
    <row r="2105" spans="1:7" x14ac:dyDescent="0.2">
      <c r="A2105" s="146" t="s">
        <v>28259</v>
      </c>
      <c r="B2105" s="147" t="s">
        <v>28260</v>
      </c>
      <c r="C2105" s="148" t="s">
        <v>96</v>
      </c>
      <c r="D2105" s="149">
        <v>700.76</v>
      </c>
      <c r="E2105" s="149">
        <v>79.73</v>
      </c>
      <c r="F2105" s="149">
        <v>780.49</v>
      </c>
      <c r="G2105" s="124">
        <v>9</v>
      </c>
    </row>
    <row r="2106" spans="1:7" x14ac:dyDescent="0.2">
      <c r="A2106" s="146" t="s">
        <v>28261</v>
      </c>
      <c r="B2106" s="147" t="s">
        <v>28262</v>
      </c>
      <c r="C2106" s="148"/>
      <c r="D2106" s="149"/>
      <c r="E2106" s="149"/>
      <c r="F2106" s="149"/>
      <c r="G2106" s="124">
        <v>5</v>
      </c>
    </row>
    <row r="2107" spans="1:7" ht="30" x14ac:dyDescent="0.2">
      <c r="A2107" s="146" t="s">
        <v>28263</v>
      </c>
      <c r="B2107" s="147" t="s">
        <v>28264</v>
      </c>
      <c r="C2107" s="148" t="s">
        <v>96</v>
      </c>
      <c r="D2107" s="149">
        <v>43.48</v>
      </c>
      <c r="E2107" s="149">
        <v>29.86</v>
      </c>
      <c r="F2107" s="149">
        <v>73.34</v>
      </c>
      <c r="G2107" s="124">
        <v>9</v>
      </c>
    </row>
    <row r="2108" spans="1:7" ht="30" x14ac:dyDescent="0.2">
      <c r="A2108" s="146" t="s">
        <v>28265</v>
      </c>
      <c r="B2108" s="147" t="s">
        <v>28266</v>
      </c>
      <c r="C2108" s="148" t="s">
        <v>96</v>
      </c>
      <c r="D2108" s="149">
        <v>119.81</v>
      </c>
      <c r="E2108" s="149">
        <v>29.86</v>
      </c>
      <c r="F2108" s="149">
        <v>149.66999999999999</v>
      </c>
      <c r="G2108" s="124">
        <v>9</v>
      </c>
    </row>
    <row r="2109" spans="1:7" ht="45" x14ac:dyDescent="0.2">
      <c r="A2109" s="146" t="s">
        <v>28267</v>
      </c>
      <c r="B2109" s="147" t="s">
        <v>28268</v>
      </c>
      <c r="C2109" s="148" t="s">
        <v>96</v>
      </c>
      <c r="D2109" s="149">
        <v>668.5</v>
      </c>
      <c r="E2109" s="149">
        <v>33.130000000000003</v>
      </c>
      <c r="F2109" s="149">
        <v>701.63</v>
      </c>
      <c r="G2109" s="124">
        <v>9</v>
      </c>
    </row>
    <row r="2110" spans="1:7" ht="45" x14ac:dyDescent="0.2">
      <c r="A2110" s="146" t="s">
        <v>28269</v>
      </c>
      <c r="B2110" s="147" t="s">
        <v>28270</v>
      </c>
      <c r="C2110" s="148" t="s">
        <v>96</v>
      </c>
      <c r="D2110" s="149">
        <v>8032.25</v>
      </c>
      <c r="E2110" s="149">
        <v>33.130000000000003</v>
      </c>
      <c r="F2110" s="149">
        <v>8065.38</v>
      </c>
      <c r="G2110" s="124">
        <v>9</v>
      </c>
    </row>
    <row r="2111" spans="1:7" ht="45" x14ac:dyDescent="0.2">
      <c r="A2111" s="146" t="s">
        <v>28271</v>
      </c>
      <c r="B2111" s="147" t="s">
        <v>28272</v>
      </c>
      <c r="C2111" s="148" t="s">
        <v>96</v>
      </c>
      <c r="D2111" s="149">
        <v>2859.31</v>
      </c>
      <c r="E2111" s="149">
        <v>33.130000000000003</v>
      </c>
      <c r="F2111" s="149">
        <v>2892.44</v>
      </c>
      <c r="G2111" s="124">
        <v>9</v>
      </c>
    </row>
    <row r="2112" spans="1:7" ht="45" x14ac:dyDescent="0.2">
      <c r="A2112" s="146" t="s">
        <v>28273</v>
      </c>
      <c r="B2112" s="147" t="s">
        <v>28274</v>
      </c>
      <c r="C2112" s="148" t="s">
        <v>96</v>
      </c>
      <c r="D2112" s="149">
        <v>893.14</v>
      </c>
      <c r="E2112" s="149">
        <v>33.130000000000003</v>
      </c>
      <c r="F2112" s="149">
        <v>926.27</v>
      </c>
      <c r="G2112" s="124">
        <v>9</v>
      </c>
    </row>
    <row r="2113" spans="1:7" x14ac:dyDescent="0.2">
      <c r="A2113" s="146" t="s">
        <v>28275</v>
      </c>
      <c r="B2113" s="147" t="s">
        <v>28276</v>
      </c>
      <c r="C2113" s="148"/>
      <c r="D2113" s="149"/>
      <c r="E2113" s="149"/>
      <c r="F2113" s="149"/>
      <c r="G2113" s="124">
        <v>5</v>
      </c>
    </row>
    <row r="2114" spans="1:7" ht="30" x14ac:dyDescent="0.2">
      <c r="A2114" s="146" t="s">
        <v>28277</v>
      </c>
      <c r="B2114" s="147" t="s">
        <v>28278</v>
      </c>
      <c r="C2114" s="148" t="s">
        <v>96</v>
      </c>
      <c r="D2114" s="149">
        <v>530.71</v>
      </c>
      <c r="E2114" s="149">
        <v>86.76</v>
      </c>
      <c r="F2114" s="149">
        <v>617.47</v>
      </c>
      <c r="G2114" s="124">
        <v>9</v>
      </c>
    </row>
    <row r="2115" spans="1:7" ht="30" x14ac:dyDescent="0.2">
      <c r="A2115" s="146" t="s">
        <v>28279</v>
      </c>
      <c r="B2115" s="147" t="s">
        <v>28280</v>
      </c>
      <c r="C2115" s="148" t="s">
        <v>96</v>
      </c>
      <c r="D2115" s="149">
        <v>431.32</v>
      </c>
      <c r="E2115" s="149">
        <v>86.76</v>
      </c>
      <c r="F2115" s="149">
        <v>518.08000000000004</v>
      </c>
      <c r="G2115" s="124">
        <v>9</v>
      </c>
    </row>
    <row r="2116" spans="1:7" ht="30" x14ac:dyDescent="0.2">
      <c r="A2116" s="146" t="s">
        <v>28281</v>
      </c>
      <c r="B2116" s="147" t="s">
        <v>28282</v>
      </c>
      <c r="C2116" s="148" t="s">
        <v>96</v>
      </c>
      <c r="D2116" s="149">
        <v>419.07</v>
      </c>
      <c r="E2116" s="149">
        <v>86.76</v>
      </c>
      <c r="F2116" s="149">
        <v>505.83</v>
      </c>
      <c r="G2116" s="124">
        <v>9</v>
      </c>
    </row>
    <row r="2117" spans="1:7" ht="45" x14ac:dyDescent="0.2">
      <c r="A2117" s="146" t="s">
        <v>28283</v>
      </c>
      <c r="B2117" s="147" t="s">
        <v>28284</v>
      </c>
      <c r="C2117" s="148" t="s">
        <v>96</v>
      </c>
      <c r="D2117" s="149">
        <v>440.17</v>
      </c>
      <c r="E2117" s="149">
        <v>86.76</v>
      </c>
      <c r="F2117" s="149">
        <v>526.92999999999995</v>
      </c>
      <c r="G2117" s="124">
        <v>9</v>
      </c>
    </row>
    <row r="2118" spans="1:7" ht="45" x14ac:dyDescent="0.2">
      <c r="A2118" s="146" t="s">
        <v>28285</v>
      </c>
      <c r="B2118" s="147" t="s">
        <v>28286</v>
      </c>
      <c r="C2118" s="148" t="s">
        <v>96</v>
      </c>
      <c r="D2118" s="149">
        <v>674.48</v>
      </c>
      <c r="E2118" s="149">
        <v>86.76</v>
      </c>
      <c r="F2118" s="149">
        <v>761.24</v>
      </c>
      <c r="G2118" s="124">
        <v>9</v>
      </c>
    </row>
    <row r="2119" spans="1:7" ht="30" x14ac:dyDescent="0.2">
      <c r="A2119" s="146" t="s">
        <v>28287</v>
      </c>
      <c r="B2119" s="147" t="s">
        <v>28288</v>
      </c>
      <c r="C2119" s="148" t="s">
        <v>21557</v>
      </c>
      <c r="D2119" s="149">
        <v>50217.5</v>
      </c>
      <c r="E2119" s="149">
        <v>120.84</v>
      </c>
      <c r="F2119" s="149">
        <v>50338.34</v>
      </c>
      <c r="G2119" s="124">
        <v>9</v>
      </c>
    </row>
    <row r="2120" spans="1:7" ht="30" x14ac:dyDescent="0.2">
      <c r="A2120" s="146" t="s">
        <v>28289</v>
      </c>
      <c r="B2120" s="147" t="s">
        <v>28290</v>
      </c>
      <c r="C2120" s="148"/>
      <c r="D2120" s="149"/>
      <c r="E2120" s="149"/>
      <c r="F2120" s="149"/>
      <c r="G2120" s="124">
        <v>2</v>
      </c>
    </row>
    <row r="2121" spans="1:7" x14ac:dyDescent="0.2">
      <c r="A2121" s="146" t="s">
        <v>28291</v>
      </c>
      <c r="B2121" s="147" t="s">
        <v>28292</v>
      </c>
      <c r="C2121" s="148"/>
      <c r="D2121" s="149"/>
      <c r="E2121" s="149"/>
      <c r="F2121" s="149"/>
      <c r="G2121" s="124">
        <v>5</v>
      </c>
    </row>
    <row r="2122" spans="1:7" x14ac:dyDescent="0.2">
      <c r="A2122" s="146" t="s">
        <v>28293</v>
      </c>
      <c r="B2122" s="147" t="s">
        <v>28294</v>
      </c>
      <c r="C2122" s="148" t="s">
        <v>9</v>
      </c>
      <c r="D2122" s="149">
        <v>6.72</v>
      </c>
      <c r="E2122" s="149">
        <v>26.34</v>
      </c>
      <c r="F2122" s="149">
        <v>33.06</v>
      </c>
      <c r="G2122" s="124">
        <v>9</v>
      </c>
    </row>
    <row r="2123" spans="1:7" x14ac:dyDescent="0.2">
      <c r="A2123" s="146" t="s">
        <v>28295</v>
      </c>
      <c r="B2123" s="147" t="s">
        <v>28296</v>
      </c>
      <c r="C2123" s="148" t="s">
        <v>9</v>
      </c>
      <c r="D2123" s="149">
        <v>8.86</v>
      </c>
      <c r="E2123" s="149">
        <v>31.6</v>
      </c>
      <c r="F2123" s="149">
        <v>40.46</v>
      </c>
      <c r="G2123" s="124">
        <v>9</v>
      </c>
    </row>
    <row r="2124" spans="1:7" x14ac:dyDescent="0.2">
      <c r="A2124" s="146" t="s">
        <v>28297</v>
      </c>
      <c r="B2124" s="147" t="s">
        <v>28298</v>
      </c>
      <c r="C2124" s="148" t="s">
        <v>9</v>
      </c>
      <c r="D2124" s="149">
        <v>13.88</v>
      </c>
      <c r="E2124" s="149">
        <v>36.869999999999997</v>
      </c>
      <c r="F2124" s="149">
        <v>50.75</v>
      </c>
      <c r="G2124" s="124">
        <v>9</v>
      </c>
    </row>
    <row r="2125" spans="1:7" x14ac:dyDescent="0.2">
      <c r="A2125" s="146" t="s">
        <v>28299</v>
      </c>
      <c r="B2125" s="147" t="s">
        <v>28300</v>
      </c>
      <c r="C2125" s="148" t="s">
        <v>9</v>
      </c>
      <c r="D2125" s="149">
        <v>14.54</v>
      </c>
      <c r="E2125" s="149">
        <v>42.13</v>
      </c>
      <c r="F2125" s="149">
        <v>56.67</v>
      </c>
      <c r="G2125" s="124">
        <v>9</v>
      </c>
    </row>
    <row r="2126" spans="1:7" x14ac:dyDescent="0.2">
      <c r="A2126" s="146" t="s">
        <v>28301</v>
      </c>
      <c r="B2126" s="147" t="s">
        <v>28302</v>
      </c>
      <c r="C2126" s="148" t="s">
        <v>9</v>
      </c>
      <c r="D2126" s="149">
        <v>18.48</v>
      </c>
      <c r="E2126" s="149">
        <v>47.41</v>
      </c>
      <c r="F2126" s="149">
        <v>65.89</v>
      </c>
      <c r="G2126" s="124">
        <v>9</v>
      </c>
    </row>
    <row r="2127" spans="1:7" x14ac:dyDescent="0.2">
      <c r="A2127" s="146" t="s">
        <v>28303</v>
      </c>
      <c r="B2127" s="147" t="s">
        <v>28304</v>
      </c>
      <c r="C2127" s="148" t="s">
        <v>9</v>
      </c>
      <c r="D2127" s="149">
        <v>31.16</v>
      </c>
      <c r="E2127" s="149">
        <v>52.67</v>
      </c>
      <c r="F2127" s="149">
        <v>83.83</v>
      </c>
      <c r="G2127" s="124">
        <v>9</v>
      </c>
    </row>
    <row r="2128" spans="1:7" x14ac:dyDescent="0.2">
      <c r="A2128" s="146" t="s">
        <v>28305</v>
      </c>
      <c r="B2128" s="147" t="s">
        <v>28306</v>
      </c>
      <c r="C2128" s="148" t="s">
        <v>9</v>
      </c>
      <c r="D2128" s="149">
        <v>42.75</v>
      </c>
      <c r="E2128" s="149">
        <v>57.93</v>
      </c>
      <c r="F2128" s="149">
        <v>100.68</v>
      </c>
      <c r="G2128" s="124">
        <v>9</v>
      </c>
    </row>
    <row r="2129" spans="1:7" x14ac:dyDescent="0.2">
      <c r="A2129" s="146" t="s">
        <v>28307</v>
      </c>
      <c r="B2129" s="147" t="s">
        <v>28308</v>
      </c>
      <c r="C2129" s="148" t="s">
        <v>9</v>
      </c>
      <c r="D2129" s="149">
        <v>65.92</v>
      </c>
      <c r="E2129" s="149">
        <v>68.47</v>
      </c>
      <c r="F2129" s="149">
        <v>134.38999999999999</v>
      </c>
      <c r="G2129" s="124">
        <v>9</v>
      </c>
    </row>
    <row r="2130" spans="1:7" ht="30" x14ac:dyDescent="0.2">
      <c r="A2130" s="146" t="s">
        <v>28309</v>
      </c>
      <c r="B2130" s="147" t="s">
        <v>28310</v>
      </c>
      <c r="C2130" s="148"/>
      <c r="D2130" s="149"/>
      <c r="E2130" s="149"/>
      <c r="F2130" s="149"/>
      <c r="G2130" s="124">
        <v>5</v>
      </c>
    </row>
    <row r="2131" spans="1:7" ht="30" x14ac:dyDescent="0.2">
      <c r="A2131" s="146" t="s">
        <v>28311</v>
      </c>
      <c r="B2131" s="147" t="s">
        <v>28312</v>
      </c>
      <c r="C2131" s="148" t="s">
        <v>9</v>
      </c>
      <c r="D2131" s="149">
        <v>13.89</v>
      </c>
      <c r="E2131" s="149">
        <v>31.6</v>
      </c>
      <c r="F2131" s="149">
        <v>45.49</v>
      </c>
      <c r="G2131" s="124">
        <v>9</v>
      </c>
    </row>
    <row r="2132" spans="1:7" ht="30" x14ac:dyDescent="0.2">
      <c r="A2132" s="146" t="s">
        <v>28313</v>
      </c>
      <c r="B2132" s="147" t="s">
        <v>28314</v>
      </c>
      <c r="C2132" s="148" t="s">
        <v>9</v>
      </c>
      <c r="D2132" s="149">
        <v>17.940000000000001</v>
      </c>
      <c r="E2132" s="149">
        <v>36.869999999999997</v>
      </c>
      <c r="F2132" s="149">
        <v>54.81</v>
      </c>
      <c r="G2132" s="124">
        <v>9</v>
      </c>
    </row>
    <row r="2133" spans="1:7" ht="30" x14ac:dyDescent="0.2">
      <c r="A2133" s="146" t="s">
        <v>28315</v>
      </c>
      <c r="B2133" s="147" t="s">
        <v>28316</v>
      </c>
      <c r="C2133" s="148" t="s">
        <v>9</v>
      </c>
      <c r="D2133" s="149">
        <v>35.15</v>
      </c>
      <c r="E2133" s="149">
        <v>42.13</v>
      </c>
      <c r="F2133" s="149">
        <v>77.28</v>
      </c>
      <c r="G2133" s="124">
        <v>9</v>
      </c>
    </row>
    <row r="2134" spans="1:7" ht="30" x14ac:dyDescent="0.2">
      <c r="A2134" s="146" t="s">
        <v>28317</v>
      </c>
      <c r="B2134" s="147" t="s">
        <v>28318</v>
      </c>
      <c r="C2134" s="148" t="s">
        <v>9</v>
      </c>
      <c r="D2134" s="149">
        <v>32.729999999999997</v>
      </c>
      <c r="E2134" s="149">
        <v>47.41</v>
      </c>
      <c r="F2134" s="149">
        <v>80.14</v>
      </c>
      <c r="G2134" s="124">
        <v>9</v>
      </c>
    </row>
    <row r="2135" spans="1:7" ht="30" x14ac:dyDescent="0.2">
      <c r="A2135" s="146" t="s">
        <v>28319</v>
      </c>
      <c r="B2135" s="147" t="s">
        <v>28320</v>
      </c>
      <c r="C2135" s="148" t="s">
        <v>9</v>
      </c>
      <c r="D2135" s="149">
        <v>45.48</v>
      </c>
      <c r="E2135" s="149">
        <v>52.67</v>
      </c>
      <c r="F2135" s="149">
        <v>98.15</v>
      </c>
      <c r="G2135" s="124">
        <v>9</v>
      </c>
    </row>
    <row r="2136" spans="1:7" ht="30" x14ac:dyDescent="0.2">
      <c r="A2136" s="146" t="s">
        <v>28321</v>
      </c>
      <c r="B2136" s="147" t="s">
        <v>28322</v>
      </c>
      <c r="C2136" s="148" t="s">
        <v>9</v>
      </c>
      <c r="D2136" s="149">
        <v>63.08</v>
      </c>
      <c r="E2136" s="149">
        <v>63.21</v>
      </c>
      <c r="F2136" s="149">
        <v>126.29</v>
      </c>
      <c r="G2136" s="124">
        <v>9</v>
      </c>
    </row>
    <row r="2137" spans="1:7" ht="30" x14ac:dyDescent="0.2">
      <c r="A2137" s="146" t="s">
        <v>28323</v>
      </c>
      <c r="B2137" s="147" t="s">
        <v>28324</v>
      </c>
      <c r="C2137" s="148" t="s">
        <v>9</v>
      </c>
      <c r="D2137" s="149">
        <v>75.06</v>
      </c>
      <c r="E2137" s="149">
        <v>79.010000000000005</v>
      </c>
      <c r="F2137" s="149">
        <v>154.07</v>
      </c>
      <c r="G2137" s="124">
        <v>9</v>
      </c>
    </row>
    <row r="2138" spans="1:7" ht="30" x14ac:dyDescent="0.2">
      <c r="A2138" s="146" t="s">
        <v>28325</v>
      </c>
      <c r="B2138" s="147" t="s">
        <v>28326</v>
      </c>
      <c r="C2138" s="148" t="s">
        <v>9</v>
      </c>
      <c r="D2138" s="149">
        <v>98.49</v>
      </c>
      <c r="E2138" s="149">
        <v>94.8</v>
      </c>
      <c r="F2138" s="149">
        <v>193.29</v>
      </c>
      <c r="G2138" s="124">
        <v>9</v>
      </c>
    </row>
    <row r="2139" spans="1:7" ht="30" x14ac:dyDescent="0.2">
      <c r="A2139" s="146" t="s">
        <v>28327</v>
      </c>
      <c r="B2139" s="147" t="s">
        <v>28328</v>
      </c>
      <c r="C2139" s="148"/>
      <c r="D2139" s="149"/>
      <c r="E2139" s="149"/>
      <c r="F2139" s="149"/>
      <c r="G2139" s="124">
        <v>5</v>
      </c>
    </row>
    <row r="2140" spans="1:7" ht="30" x14ac:dyDescent="0.2">
      <c r="A2140" s="146" t="s">
        <v>28329</v>
      </c>
      <c r="B2140" s="147" t="s">
        <v>28330</v>
      </c>
      <c r="C2140" s="148" t="s">
        <v>9</v>
      </c>
      <c r="D2140" s="149">
        <v>19.32</v>
      </c>
      <c r="E2140" s="149">
        <v>31.6</v>
      </c>
      <c r="F2140" s="149">
        <v>50.92</v>
      </c>
      <c r="G2140" s="124">
        <v>9</v>
      </c>
    </row>
    <row r="2141" spans="1:7" ht="30" x14ac:dyDescent="0.2">
      <c r="A2141" s="146" t="s">
        <v>28331</v>
      </c>
      <c r="B2141" s="147" t="s">
        <v>28332</v>
      </c>
      <c r="C2141" s="148" t="s">
        <v>9</v>
      </c>
      <c r="D2141" s="149">
        <v>24.69</v>
      </c>
      <c r="E2141" s="149">
        <v>36.869999999999997</v>
      </c>
      <c r="F2141" s="149">
        <v>61.56</v>
      </c>
      <c r="G2141" s="124">
        <v>9</v>
      </c>
    </row>
    <row r="2142" spans="1:7" ht="30" x14ac:dyDescent="0.2">
      <c r="A2142" s="146" t="s">
        <v>28333</v>
      </c>
      <c r="B2142" s="147" t="s">
        <v>28334</v>
      </c>
      <c r="C2142" s="148" t="s">
        <v>9</v>
      </c>
      <c r="D2142" s="149">
        <v>37.590000000000003</v>
      </c>
      <c r="E2142" s="149">
        <v>42.13</v>
      </c>
      <c r="F2142" s="149">
        <v>79.72</v>
      </c>
      <c r="G2142" s="124">
        <v>9</v>
      </c>
    </row>
    <row r="2143" spans="1:7" ht="30" x14ac:dyDescent="0.2">
      <c r="A2143" s="146" t="s">
        <v>28335</v>
      </c>
      <c r="B2143" s="147" t="s">
        <v>28336</v>
      </c>
      <c r="C2143" s="148" t="s">
        <v>9</v>
      </c>
      <c r="D2143" s="149">
        <v>43.61</v>
      </c>
      <c r="E2143" s="149">
        <v>47.41</v>
      </c>
      <c r="F2143" s="149">
        <v>91.02</v>
      </c>
      <c r="G2143" s="124">
        <v>9</v>
      </c>
    </row>
    <row r="2144" spans="1:7" ht="30" x14ac:dyDescent="0.2">
      <c r="A2144" s="146" t="s">
        <v>28337</v>
      </c>
      <c r="B2144" s="147" t="s">
        <v>28338</v>
      </c>
      <c r="C2144" s="148" t="s">
        <v>9</v>
      </c>
      <c r="D2144" s="149">
        <v>54.01</v>
      </c>
      <c r="E2144" s="149">
        <v>52.67</v>
      </c>
      <c r="F2144" s="149">
        <v>106.68</v>
      </c>
      <c r="G2144" s="124">
        <v>9</v>
      </c>
    </row>
    <row r="2145" spans="1:7" ht="30" x14ac:dyDescent="0.2">
      <c r="A2145" s="146" t="s">
        <v>28339</v>
      </c>
      <c r="B2145" s="147" t="s">
        <v>28340</v>
      </c>
      <c r="C2145" s="148" t="s">
        <v>9</v>
      </c>
      <c r="D2145" s="149">
        <v>85.3</v>
      </c>
      <c r="E2145" s="149">
        <v>63.21</v>
      </c>
      <c r="F2145" s="149">
        <v>148.51</v>
      </c>
      <c r="G2145" s="124">
        <v>9</v>
      </c>
    </row>
    <row r="2146" spans="1:7" ht="30" x14ac:dyDescent="0.2">
      <c r="A2146" s="146" t="s">
        <v>28341</v>
      </c>
      <c r="B2146" s="147" t="s">
        <v>28342</v>
      </c>
      <c r="C2146" s="148" t="s">
        <v>9</v>
      </c>
      <c r="D2146" s="149">
        <v>95.92</v>
      </c>
      <c r="E2146" s="149">
        <v>79.010000000000005</v>
      </c>
      <c r="F2146" s="149">
        <v>174.93</v>
      </c>
      <c r="G2146" s="124">
        <v>9</v>
      </c>
    </row>
    <row r="2147" spans="1:7" ht="30" x14ac:dyDescent="0.2">
      <c r="A2147" s="146" t="s">
        <v>28343</v>
      </c>
      <c r="B2147" s="147" t="s">
        <v>28344</v>
      </c>
      <c r="C2147" s="148" t="s">
        <v>9</v>
      </c>
      <c r="D2147" s="149">
        <v>120</v>
      </c>
      <c r="E2147" s="149">
        <v>94.8</v>
      </c>
      <c r="F2147" s="149">
        <v>214.8</v>
      </c>
      <c r="G2147" s="124">
        <v>9</v>
      </c>
    </row>
    <row r="2148" spans="1:7" ht="30" x14ac:dyDescent="0.2">
      <c r="A2148" s="146" t="s">
        <v>28345</v>
      </c>
      <c r="B2148" s="147" t="s">
        <v>28346</v>
      </c>
      <c r="C2148" s="148"/>
      <c r="D2148" s="149"/>
      <c r="E2148" s="149"/>
      <c r="F2148" s="149"/>
      <c r="G2148" s="124">
        <v>5</v>
      </c>
    </row>
    <row r="2149" spans="1:7" ht="30" x14ac:dyDescent="0.2">
      <c r="A2149" s="146" t="s">
        <v>28347</v>
      </c>
      <c r="B2149" s="147" t="s">
        <v>28348</v>
      </c>
      <c r="C2149" s="148" t="s">
        <v>9</v>
      </c>
      <c r="D2149" s="149">
        <v>18.309999999999999</v>
      </c>
      <c r="E2149" s="149">
        <v>26.34</v>
      </c>
      <c r="F2149" s="149">
        <v>44.65</v>
      </c>
      <c r="G2149" s="124">
        <v>9</v>
      </c>
    </row>
    <row r="2150" spans="1:7" ht="30" x14ac:dyDescent="0.2">
      <c r="A2150" s="146" t="s">
        <v>28349</v>
      </c>
      <c r="B2150" s="147" t="s">
        <v>28350</v>
      </c>
      <c r="C2150" s="148" t="s">
        <v>9</v>
      </c>
      <c r="D2150" s="149">
        <v>24.23</v>
      </c>
      <c r="E2150" s="149">
        <v>31.6</v>
      </c>
      <c r="F2150" s="149">
        <v>55.83</v>
      </c>
      <c r="G2150" s="124">
        <v>9</v>
      </c>
    </row>
    <row r="2151" spans="1:7" ht="30" x14ac:dyDescent="0.2">
      <c r="A2151" s="146" t="s">
        <v>28351</v>
      </c>
      <c r="B2151" s="147" t="s">
        <v>28352</v>
      </c>
      <c r="C2151" s="148" t="s">
        <v>9</v>
      </c>
      <c r="D2151" s="149">
        <v>32.72</v>
      </c>
      <c r="E2151" s="149">
        <v>36.869999999999997</v>
      </c>
      <c r="F2151" s="149">
        <v>69.59</v>
      </c>
      <c r="G2151" s="124">
        <v>9</v>
      </c>
    </row>
    <row r="2152" spans="1:7" ht="30" x14ac:dyDescent="0.2">
      <c r="A2152" s="146" t="s">
        <v>28353</v>
      </c>
      <c r="B2152" s="147" t="s">
        <v>28354</v>
      </c>
      <c r="C2152" s="148" t="s">
        <v>9</v>
      </c>
      <c r="D2152" s="149">
        <v>42.28</v>
      </c>
      <c r="E2152" s="149">
        <v>42.13</v>
      </c>
      <c r="F2152" s="149">
        <v>84.41</v>
      </c>
      <c r="G2152" s="124">
        <v>9</v>
      </c>
    </row>
    <row r="2153" spans="1:7" ht="30" x14ac:dyDescent="0.2">
      <c r="A2153" s="146" t="s">
        <v>28355</v>
      </c>
      <c r="B2153" s="147" t="s">
        <v>28356</v>
      </c>
      <c r="C2153" s="148" t="s">
        <v>9</v>
      </c>
      <c r="D2153" s="149">
        <v>54.09</v>
      </c>
      <c r="E2153" s="149">
        <v>47.41</v>
      </c>
      <c r="F2153" s="149">
        <v>101.5</v>
      </c>
      <c r="G2153" s="124">
        <v>9</v>
      </c>
    </row>
    <row r="2154" spans="1:7" ht="30" x14ac:dyDescent="0.2">
      <c r="A2154" s="146" t="s">
        <v>28357</v>
      </c>
      <c r="B2154" s="147" t="s">
        <v>28358</v>
      </c>
      <c r="C2154" s="148" t="s">
        <v>9</v>
      </c>
      <c r="D2154" s="149">
        <v>66.59</v>
      </c>
      <c r="E2154" s="149">
        <v>52.67</v>
      </c>
      <c r="F2154" s="149">
        <v>119.26</v>
      </c>
      <c r="G2154" s="124">
        <v>9</v>
      </c>
    </row>
    <row r="2155" spans="1:7" ht="30" x14ac:dyDescent="0.2">
      <c r="A2155" s="146" t="s">
        <v>28359</v>
      </c>
      <c r="B2155" s="147" t="s">
        <v>28360</v>
      </c>
      <c r="C2155" s="148" t="s">
        <v>9</v>
      </c>
      <c r="D2155" s="149">
        <v>97.48</v>
      </c>
      <c r="E2155" s="149">
        <v>63.21</v>
      </c>
      <c r="F2155" s="149">
        <v>160.69</v>
      </c>
      <c r="G2155" s="124">
        <v>9</v>
      </c>
    </row>
    <row r="2156" spans="1:7" ht="30" x14ac:dyDescent="0.2">
      <c r="A2156" s="146" t="s">
        <v>28361</v>
      </c>
      <c r="B2156" s="147" t="s">
        <v>28362</v>
      </c>
      <c r="C2156" s="148" t="s">
        <v>9</v>
      </c>
      <c r="D2156" s="149">
        <v>118.97</v>
      </c>
      <c r="E2156" s="149">
        <v>79.010000000000005</v>
      </c>
      <c r="F2156" s="149">
        <v>197.98</v>
      </c>
      <c r="G2156" s="124">
        <v>9</v>
      </c>
    </row>
    <row r="2157" spans="1:7" ht="30" x14ac:dyDescent="0.2">
      <c r="A2157" s="146" t="s">
        <v>28363</v>
      </c>
      <c r="B2157" s="147" t="s">
        <v>28364</v>
      </c>
      <c r="C2157" s="148" t="s">
        <v>9</v>
      </c>
      <c r="D2157" s="149">
        <v>177.43</v>
      </c>
      <c r="E2157" s="149">
        <v>94.8</v>
      </c>
      <c r="F2157" s="149">
        <v>272.23</v>
      </c>
      <c r="G2157" s="124">
        <v>9</v>
      </c>
    </row>
    <row r="2158" spans="1:7" x14ac:dyDescent="0.2">
      <c r="A2158" s="146" t="s">
        <v>28365</v>
      </c>
      <c r="B2158" s="147" t="s">
        <v>28366</v>
      </c>
      <c r="C2158" s="148"/>
      <c r="D2158" s="149"/>
      <c r="E2158" s="149"/>
      <c r="F2158" s="149"/>
      <c r="G2158" s="124">
        <v>5</v>
      </c>
    </row>
    <row r="2159" spans="1:7" x14ac:dyDescent="0.2">
      <c r="A2159" s="146" t="s">
        <v>28367</v>
      </c>
      <c r="B2159" s="147" t="s">
        <v>28368</v>
      </c>
      <c r="C2159" s="148" t="s">
        <v>21557</v>
      </c>
      <c r="D2159" s="149">
        <v>7.56</v>
      </c>
      <c r="E2159" s="149">
        <v>13.17</v>
      </c>
      <c r="F2159" s="149">
        <v>20.73</v>
      </c>
      <c r="G2159" s="124">
        <v>9</v>
      </c>
    </row>
    <row r="2160" spans="1:7" x14ac:dyDescent="0.2">
      <c r="A2160" s="146" t="s">
        <v>28369</v>
      </c>
      <c r="B2160" s="147" t="s">
        <v>28370</v>
      </c>
      <c r="C2160" s="148" t="s">
        <v>9</v>
      </c>
      <c r="D2160" s="149">
        <v>6.09</v>
      </c>
      <c r="E2160" s="149">
        <v>2.63</v>
      </c>
      <c r="F2160" s="149">
        <v>8.7200000000000006</v>
      </c>
      <c r="G2160" s="124">
        <v>9</v>
      </c>
    </row>
    <row r="2161" spans="1:7" x14ac:dyDescent="0.2">
      <c r="A2161" s="146" t="s">
        <v>28371</v>
      </c>
      <c r="B2161" s="147" t="s">
        <v>28372</v>
      </c>
      <c r="C2161" s="148" t="s">
        <v>96</v>
      </c>
      <c r="D2161" s="149">
        <v>0.67</v>
      </c>
      <c r="E2161" s="149">
        <v>7.9</v>
      </c>
      <c r="F2161" s="149">
        <v>8.57</v>
      </c>
      <c r="G2161" s="124">
        <v>9</v>
      </c>
    </row>
    <row r="2162" spans="1:7" x14ac:dyDescent="0.2">
      <c r="A2162" s="146" t="s">
        <v>28373</v>
      </c>
      <c r="B2162" s="147" t="s">
        <v>28374</v>
      </c>
      <c r="C2162" s="148" t="s">
        <v>96</v>
      </c>
      <c r="D2162" s="149">
        <v>2.08</v>
      </c>
      <c r="E2162" s="149">
        <v>9.4600000000000009</v>
      </c>
      <c r="F2162" s="149">
        <v>11.54</v>
      </c>
      <c r="G2162" s="124">
        <v>9</v>
      </c>
    </row>
    <row r="2163" spans="1:7" x14ac:dyDescent="0.2">
      <c r="A2163" s="146" t="s">
        <v>28375</v>
      </c>
      <c r="B2163" s="147" t="s">
        <v>28376</v>
      </c>
      <c r="C2163" s="148" t="s">
        <v>96</v>
      </c>
      <c r="D2163" s="149">
        <v>2.4300000000000002</v>
      </c>
      <c r="E2163" s="149">
        <v>9.4600000000000009</v>
      </c>
      <c r="F2163" s="149">
        <v>11.89</v>
      </c>
      <c r="G2163" s="124">
        <v>9</v>
      </c>
    </row>
    <row r="2164" spans="1:7" x14ac:dyDescent="0.2">
      <c r="A2164" s="146" t="s">
        <v>28377</v>
      </c>
      <c r="B2164" s="147" t="s">
        <v>28378</v>
      </c>
      <c r="C2164" s="148" t="s">
        <v>96</v>
      </c>
      <c r="D2164" s="149">
        <v>2.37</v>
      </c>
      <c r="E2164" s="149">
        <v>7.9</v>
      </c>
      <c r="F2164" s="149">
        <v>10.27</v>
      </c>
      <c r="G2164" s="124">
        <v>9</v>
      </c>
    </row>
    <row r="2165" spans="1:7" x14ac:dyDescent="0.2">
      <c r="A2165" s="146" t="s">
        <v>28379</v>
      </c>
      <c r="B2165" s="147" t="s">
        <v>28380</v>
      </c>
      <c r="C2165" s="148" t="s">
        <v>9</v>
      </c>
      <c r="D2165" s="149">
        <v>7.61</v>
      </c>
      <c r="E2165" s="149">
        <v>15.8</v>
      </c>
      <c r="F2165" s="149">
        <v>23.41</v>
      </c>
      <c r="G2165" s="124">
        <v>9</v>
      </c>
    </row>
    <row r="2166" spans="1:7" ht="30" x14ac:dyDescent="0.2">
      <c r="A2166" s="146" t="s">
        <v>28381</v>
      </c>
      <c r="B2166" s="147" t="s">
        <v>28382</v>
      </c>
      <c r="C2166" s="148" t="s">
        <v>9</v>
      </c>
      <c r="D2166" s="149">
        <v>9.69</v>
      </c>
      <c r="E2166" s="149">
        <v>7.41</v>
      </c>
      <c r="F2166" s="149">
        <v>17.100000000000001</v>
      </c>
      <c r="G2166" s="124">
        <v>9</v>
      </c>
    </row>
    <row r="2167" spans="1:7" ht="30" x14ac:dyDescent="0.2">
      <c r="A2167" s="146" t="s">
        <v>28383</v>
      </c>
      <c r="B2167" s="147" t="s">
        <v>28384</v>
      </c>
      <c r="C2167" s="148" t="s">
        <v>9</v>
      </c>
      <c r="D2167" s="149">
        <v>4.5</v>
      </c>
      <c r="E2167" s="149">
        <v>7.41</v>
      </c>
      <c r="F2167" s="149">
        <v>11.91</v>
      </c>
      <c r="G2167" s="124">
        <v>9</v>
      </c>
    </row>
    <row r="2168" spans="1:7" ht="30" x14ac:dyDescent="0.2">
      <c r="A2168" s="146" t="s">
        <v>28385</v>
      </c>
      <c r="B2168" s="147" t="s">
        <v>28386</v>
      </c>
      <c r="C2168" s="148" t="s">
        <v>9</v>
      </c>
      <c r="D2168" s="149">
        <v>7.8</v>
      </c>
      <c r="E2168" s="149">
        <v>7.41</v>
      </c>
      <c r="F2168" s="149">
        <v>15.21</v>
      </c>
      <c r="G2168" s="124">
        <v>9</v>
      </c>
    </row>
    <row r="2169" spans="1:7" ht="30" x14ac:dyDescent="0.2">
      <c r="A2169" s="146" t="s">
        <v>28387</v>
      </c>
      <c r="B2169" s="147" t="s">
        <v>28388</v>
      </c>
      <c r="C2169" s="148" t="s">
        <v>9</v>
      </c>
      <c r="D2169" s="149">
        <v>32.229999999999997</v>
      </c>
      <c r="E2169" s="149">
        <v>13.17</v>
      </c>
      <c r="F2169" s="149">
        <v>45.4</v>
      </c>
      <c r="G2169" s="124">
        <v>9</v>
      </c>
    </row>
    <row r="2170" spans="1:7" ht="30" x14ac:dyDescent="0.2">
      <c r="A2170" s="146" t="s">
        <v>28389</v>
      </c>
      <c r="B2170" s="147" t="s">
        <v>28390</v>
      </c>
      <c r="C2170" s="148" t="s">
        <v>9</v>
      </c>
      <c r="D2170" s="149">
        <v>51.59</v>
      </c>
      <c r="E2170" s="149">
        <v>13.17</v>
      </c>
      <c r="F2170" s="149">
        <v>64.760000000000005</v>
      </c>
      <c r="G2170" s="124">
        <v>9</v>
      </c>
    </row>
    <row r="2171" spans="1:7" x14ac:dyDescent="0.2">
      <c r="A2171" s="146" t="s">
        <v>28391</v>
      </c>
      <c r="B2171" s="147" t="s">
        <v>28392</v>
      </c>
      <c r="C2171" s="148" t="s">
        <v>9</v>
      </c>
      <c r="D2171" s="149">
        <v>34.22</v>
      </c>
      <c r="E2171" s="149">
        <v>13.17</v>
      </c>
      <c r="F2171" s="149">
        <v>47.39</v>
      </c>
      <c r="G2171" s="124">
        <v>9</v>
      </c>
    </row>
    <row r="2172" spans="1:7" ht="30" x14ac:dyDescent="0.2">
      <c r="A2172" s="146" t="s">
        <v>28393</v>
      </c>
      <c r="B2172" s="147" t="s">
        <v>28394</v>
      </c>
      <c r="C2172" s="148" t="s">
        <v>9</v>
      </c>
      <c r="D2172" s="149">
        <v>54.44</v>
      </c>
      <c r="E2172" s="149">
        <v>15.8</v>
      </c>
      <c r="F2172" s="149">
        <v>70.239999999999995</v>
      </c>
      <c r="G2172" s="124">
        <v>9</v>
      </c>
    </row>
    <row r="2173" spans="1:7" ht="30" x14ac:dyDescent="0.2">
      <c r="A2173" s="146" t="s">
        <v>28395</v>
      </c>
      <c r="B2173" s="147" t="s">
        <v>28396</v>
      </c>
      <c r="C2173" s="148" t="s">
        <v>9</v>
      </c>
      <c r="D2173" s="149">
        <v>88.05</v>
      </c>
      <c r="E2173" s="149">
        <v>18.43</v>
      </c>
      <c r="F2173" s="149">
        <v>106.48</v>
      </c>
      <c r="G2173" s="124">
        <v>9</v>
      </c>
    </row>
    <row r="2174" spans="1:7" ht="30" x14ac:dyDescent="0.2">
      <c r="A2174" s="146" t="s">
        <v>28397</v>
      </c>
      <c r="B2174" s="147" t="s">
        <v>28398</v>
      </c>
      <c r="C2174" s="148" t="s">
        <v>9</v>
      </c>
      <c r="D2174" s="149">
        <v>105.09</v>
      </c>
      <c r="E2174" s="149">
        <v>21.07</v>
      </c>
      <c r="F2174" s="149">
        <v>126.16</v>
      </c>
      <c r="G2174" s="124">
        <v>9</v>
      </c>
    </row>
    <row r="2175" spans="1:7" ht="30" x14ac:dyDescent="0.2">
      <c r="A2175" s="146" t="s">
        <v>28399</v>
      </c>
      <c r="B2175" s="147" t="s">
        <v>28400</v>
      </c>
      <c r="C2175" s="148" t="s">
        <v>96</v>
      </c>
      <c r="D2175" s="149">
        <v>8.84</v>
      </c>
      <c r="E2175" s="149">
        <v>2.14</v>
      </c>
      <c r="F2175" s="149">
        <v>10.98</v>
      </c>
      <c r="G2175" s="124">
        <v>9</v>
      </c>
    </row>
    <row r="2176" spans="1:7" ht="30" x14ac:dyDescent="0.2">
      <c r="A2176" s="146" t="s">
        <v>28401</v>
      </c>
      <c r="B2176" s="147" t="s">
        <v>28402</v>
      </c>
      <c r="C2176" s="148" t="s">
        <v>96</v>
      </c>
      <c r="D2176" s="149">
        <v>10.46</v>
      </c>
      <c r="E2176" s="149">
        <v>2.14</v>
      </c>
      <c r="F2176" s="149">
        <v>12.6</v>
      </c>
      <c r="G2176" s="124">
        <v>9</v>
      </c>
    </row>
    <row r="2177" spans="1:7" ht="30" x14ac:dyDescent="0.2">
      <c r="A2177" s="146" t="s">
        <v>28403</v>
      </c>
      <c r="B2177" s="147" t="s">
        <v>28404</v>
      </c>
      <c r="C2177" s="148" t="s">
        <v>96</v>
      </c>
      <c r="D2177" s="149">
        <v>9.83</v>
      </c>
      <c r="E2177" s="149">
        <v>2.14</v>
      </c>
      <c r="F2177" s="149">
        <v>11.97</v>
      </c>
      <c r="G2177" s="124">
        <v>9</v>
      </c>
    </row>
    <row r="2178" spans="1:7" x14ac:dyDescent="0.2">
      <c r="A2178" s="146" t="s">
        <v>28405</v>
      </c>
      <c r="B2178" s="147" t="s">
        <v>28406</v>
      </c>
      <c r="C2178" s="148" t="s">
        <v>96</v>
      </c>
      <c r="D2178" s="149">
        <v>4.17</v>
      </c>
      <c r="E2178" s="149">
        <v>5.26</v>
      </c>
      <c r="F2178" s="149">
        <v>9.43</v>
      </c>
      <c r="G2178" s="124">
        <v>9</v>
      </c>
    </row>
    <row r="2179" spans="1:7" x14ac:dyDescent="0.2">
      <c r="A2179" s="146" t="s">
        <v>28407</v>
      </c>
      <c r="B2179" s="147" t="s">
        <v>28408</v>
      </c>
      <c r="C2179" s="148" t="s">
        <v>96</v>
      </c>
      <c r="D2179" s="149">
        <v>8.6</v>
      </c>
      <c r="E2179" s="149">
        <v>5.26</v>
      </c>
      <c r="F2179" s="149">
        <v>13.86</v>
      </c>
      <c r="G2179" s="124">
        <v>9</v>
      </c>
    </row>
    <row r="2180" spans="1:7" x14ac:dyDescent="0.2">
      <c r="A2180" s="146" t="s">
        <v>28409</v>
      </c>
      <c r="B2180" s="147" t="s">
        <v>28410</v>
      </c>
      <c r="C2180" s="148"/>
      <c r="D2180" s="149"/>
      <c r="E2180" s="149"/>
      <c r="F2180" s="149"/>
      <c r="G2180" s="124">
        <v>5</v>
      </c>
    </row>
    <row r="2181" spans="1:7" ht="30" x14ac:dyDescent="0.2">
      <c r="A2181" s="146" t="s">
        <v>28411</v>
      </c>
      <c r="B2181" s="147" t="s">
        <v>28412</v>
      </c>
      <c r="C2181" s="148" t="s">
        <v>9</v>
      </c>
      <c r="D2181" s="149">
        <v>57.16</v>
      </c>
      <c r="E2181" s="149">
        <v>15.8</v>
      </c>
      <c r="F2181" s="149">
        <v>72.959999999999994</v>
      </c>
      <c r="G2181" s="124">
        <v>9</v>
      </c>
    </row>
    <row r="2182" spans="1:7" ht="30" x14ac:dyDescent="0.2">
      <c r="A2182" s="146" t="s">
        <v>28413</v>
      </c>
      <c r="B2182" s="147" t="s">
        <v>28414</v>
      </c>
      <c r="C2182" s="148" t="s">
        <v>9</v>
      </c>
      <c r="D2182" s="149">
        <v>81.739999999999995</v>
      </c>
      <c r="E2182" s="149">
        <v>15.8</v>
      </c>
      <c r="F2182" s="149">
        <v>97.54</v>
      </c>
      <c r="G2182" s="124">
        <v>9</v>
      </c>
    </row>
    <row r="2183" spans="1:7" ht="30" x14ac:dyDescent="0.2">
      <c r="A2183" s="146" t="s">
        <v>28415</v>
      </c>
      <c r="B2183" s="147" t="s">
        <v>28416</v>
      </c>
      <c r="C2183" s="148" t="s">
        <v>96</v>
      </c>
      <c r="D2183" s="149">
        <v>47.14</v>
      </c>
      <c r="E2183" s="149">
        <v>16.32</v>
      </c>
      <c r="F2183" s="149">
        <v>63.46</v>
      </c>
      <c r="G2183" s="124">
        <v>9</v>
      </c>
    </row>
    <row r="2184" spans="1:7" ht="30" x14ac:dyDescent="0.2">
      <c r="A2184" s="146" t="s">
        <v>28417</v>
      </c>
      <c r="B2184" s="147" t="s">
        <v>28418</v>
      </c>
      <c r="C2184" s="148" t="s">
        <v>96</v>
      </c>
      <c r="D2184" s="149">
        <v>132.16</v>
      </c>
      <c r="E2184" s="149">
        <v>31.6</v>
      </c>
      <c r="F2184" s="149">
        <v>163.76</v>
      </c>
      <c r="G2184" s="124">
        <v>9</v>
      </c>
    </row>
    <row r="2185" spans="1:7" ht="30" x14ac:dyDescent="0.2">
      <c r="A2185" s="146" t="s">
        <v>28419</v>
      </c>
      <c r="B2185" s="147" t="s">
        <v>28420</v>
      </c>
      <c r="C2185" s="148" t="s">
        <v>96</v>
      </c>
      <c r="D2185" s="149">
        <v>196.94</v>
      </c>
      <c r="E2185" s="149">
        <v>31.6</v>
      </c>
      <c r="F2185" s="149">
        <v>228.54</v>
      </c>
      <c r="G2185" s="124">
        <v>9</v>
      </c>
    </row>
    <row r="2186" spans="1:7" ht="30" x14ac:dyDescent="0.2">
      <c r="A2186" s="146" t="s">
        <v>28421</v>
      </c>
      <c r="B2186" s="147" t="s">
        <v>28422</v>
      </c>
      <c r="C2186" s="148" t="s">
        <v>96</v>
      </c>
      <c r="D2186" s="149">
        <v>229.88</v>
      </c>
      <c r="E2186" s="149">
        <v>10.050000000000001</v>
      </c>
      <c r="F2186" s="149">
        <v>239.93</v>
      </c>
      <c r="G2186" s="124">
        <v>9</v>
      </c>
    </row>
    <row r="2187" spans="1:7" ht="30" x14ac:dyDescent="0.2">
      <c r="A2187" s="146" t="s">
        <v>28423</v>
      </c>
      <c r="B2187" s="147" t="s">
        <v>28424</v>
      </c>
      <c r="C2187" s="148" t="s">
        <v>96</v>
      </c>
      <c r="D2187" s="149">
        <v>274.95999999999998</v>
      </c>
      <c r="E2187" s="149">
        <v>10.050000000000001</v>
      </c>
      <c r="F2187" s="149">
        <v>285.01</v>
      </c>
      <c r="G2187" s="124">
        <v>9</v>
      </c>
    </row>
    <row r="2188" spans="1:7" ht="30" x14ac:dyDescent="0.2">
      <c r="A2188" s="146" t="s">
        <v>28425</v>
      </c>
      <c r="B2188" s="147" t="s">
        <v>28426</v>
      </c>
      <c r="C2188" s="148" t="s">
        <v>96</v>
      </c>
      <c r="D2188" s="149">
        <v>436.12</v>
      </c>
      <c r="E2188" s="149">
        <v>10.050000000000001</v>
      </c>
      <c r="F2188" s="149">
        <v>446.17</v>
      </c>
      <c r="G2188" s="124">
        <v>9</v>
      </c>
    </row>
    <row r="2189" spans="1:7" x14ac:dyDescent="0.2">
      <c r="A2189" s="146" t="s">
        <v>28427</v>
      </c>
      <c r="B2189" s="147" t="s">
        <v>28428</v>
      </c>
      <c r="C2189" s="148" t="s">
        <v>96</v>
      </c>
      <c r="D2189" s="149">
        <v>8.4600000000000009</v>
      </c>
      <c r="E2189" s="149">
        <v>1.07</v>
      </c>
      <c r="F2189" s="149">
        <v>9.5299999999999994</v>
      </c>
      <c r="G2189" s="124">
        <v>9</v>
      </c>
    </row>
    <row r="2190" spans="1:7" x14ac:dyDescent="0.2">
      <c r="A2190" s="146" t="s">
        <v>28429</v>
      </c>
      <c r="B2190" s="147" t="s">
        <v>28430</v>
      </c>
      <c r="C2190" s="148"/>
      <c r="D2190" s="149"/>
      <c r="E2190" s="149"/>
      <c r="F2190" s="149"/>
      <c r="G2190" s="124">
        <v>5</v>
      </c>
    </row>
    <row r="2191" spans="1:7" ht="30" x14ac:dyDescent="0.2">
      <c r="A2191" s="146" t="s">
        <v>28431</v>
      </c>
      <c r="B2191" s="147" t="s">
        <v>28432</v>
      </c>
      <c r="C2191" s="148" t="s">
        <v>9</v>
      </c>
      <c r="D2191" s="149">
        <v>231.68</v>
      </c>
      <c r="E2191" s="149">
        <v>15.8</v>
      </c>
      <c r="F2191" s="149">
        <v>247.48</v>
      </c>
      <c r="G2191" s="124">
        <v>9</v>
      </c>
    </row>
    <row r="2192" spans="1:7" ht="30" x14ac:dyDescent="0.2">
      <c r="A2192" s="146" t="s">
        <v>28433</v>
      </c>
      <c r="B2192" s="147" t="s">
        <v>28434</v>
      </c>
      <c r="C2192" s="148" t="s">
        <v>9</v>
      </c>
      <c r="D2192" s="149">
        <v>324.52999999999997</v>
      </c>
      <c r="E2192" s="149">
        <v>15.8</v>
      </c>
      <c r="F2192" s="149">
        <v>340.33</v>
      </c>
      <c r="G2192" s="124">
        <v>9</v>
      </c>
    </row>
    <row r="2193" spans="1:7" ht="30" x14ac:dyDescent="0.2">
      <c r="A2193" s="146" t="s">
        <v>28435</v>
      </c>
      <c r="B2193" s="147" t="s">
        <v>28436</v>
      </c>
      <c r="C2193" s="148" t="s">
        <v>9</v>
      </c>
      <c r="D2193" s="149">
        <v>383.98</v>
      </c>
      <c r="E2193" s="149">
        <v>15.8</v>
      </c>
      <c r="F2193" s="149">
        <v>399.78</v>
      </c>
      <c r="G2193" s="124">
        <v>9</v>
      </c>
    </row>
    <row r="2194" spans="1:7" ht="30" x14ac:dyDescent="0.2">
      <c r="A2194" s="146" t="s">
        <v>28437</v>
      </c>
      <c r="B2194" s="147" t="s">
        <v>28438</v>
      </c>
      <c r="C2194" s="148" t="s">
        <v>9</v>
      </c>
      <c r="D2194" s="149">
        <v>350.9</v>
      </c>
      <c r="E2194" s="149">
        <v>15.8</v>
      </c>
      <c r="F2194" s="149">
        <v>366.7</v>
      </c>
      <c r="G2194" s="124">
        <v>9</v>
      </c>
    </row>
    <row r="2195" spans="1:7" ht="30" x14ac:dyDescent="0.2">
      <c r="A2195" s="146" t="s">
        <v>28439</v>
      </c>
      <c r="B2195" s="147" t="s">
        <v>28440</v>
      </c>
      <c r="C2195" s="148" t="s">
        <v>9</v>
      </c>
      <c r="D2195" s="149">
        <v>445.26</v>
      </c>
      <c r="E2195" s="149">
        <v>15.8</v>
      </c>
      <c r="F2195" s="149">
        <v>461.06</v>
      </c>
      <c r="G2195" s="124">
        <v>9</v>
      </c>
    </row>
    <row r="2196" spans="1:7" x14ac:dyDescent="0.2">
      <c r="A2196" s="146" t="s">
        <v>28441</v>
      </c>
      <c r="B2196" s="147" t="s">
        <v>28442</v>
      </c>
      <c r="C2196" s="148"/>
      <c r="D2196" s="149"/>
      <c r="E2196" s="149"/>
      <c r="F2196" s="149"/>
      <c r="G2196" s="124">
        <v>5</v>
      </c>
    </row>
    <row r="2197" spans="1:7" ht="30" x14ac:dyDescent="0.2">
      <c r="A2197" s="146" t="s">
        <v>28443</v>
      </c>
      <c r="B2197" s="147" t="s">
        <v>28444</v>
      </c>
      <c r="C2197" s="148" t="s">
        <v>9</v>
      </c>
      <c r="D2197" s="149">
        <v>4.6100000000000003</v>
      </c>
      <c r="E2197" s="149">
        <v>2.11</v>
      </c>
      <c r="F2197" s="149">
        <v>6.72</v>
      </c>
      <c r="G2197" s="124">
        <v>9</v>
      </c>
    </row>
    <row r="2198" spans="1:7" ht="30" x14ac:dyDescent="0.2">
      <c r="A2198" s="146" t="s">
        <v>28445</v>
      </c>
      <c r="B2198" s="147" t="s">
        <v>28446</v>
      </c>
      <c r="C2198" s="148" t="s">
        <v>9</v>
      </c>
      <c r="D2198" s="149">
        <v>5.33</v>
      </c>
      <c r="E2198" s="149">
        <v>2.11</v>
      </c>
      <c r="F2198" s="149">
        <v>7.44</v>
      </c>
      <c r="G2198" s="124">
        <v>9</v>
      </c>
    </row>
    <row r="2199" spans="1:7" ht="30" x14ac:dyDescent="0.2">
      <c r="A2199" s="146" t="s">
        <v>28447</v>
      </c>
      <c r="B2199" s="147" t="s">
        <v>28448</v>
      </c>
      <c r="C2199" s="148" t="s">
        <v>9</v>
      </c>
      <c r="D2199" s="149">
        <v>8.48</v>
      </c>
      <c r="E2199" s="149">
        <v>2.11</v>
      </c>
      <c r="F2199" s="149">
        <v>10.59</v>
      </c>
      <c r="G2199" s="124">
        <v>9</v>
      </c>
    </row>
    <row r="2200" spans="1:7" ht="30" x14ac:dyDescent="0.2">
      <c r="A2200" s="146" t="s">
        <v>28449</v>
      </c>
      <c r="B2200" s="147" t="s">
        <v>28450</v>
      </c>
      <c r="C2200" s="148" t="s">
        <v>9</v>
      </c>
      <c r="D2200" s="149">
        <v>15.82</v>
      </c>
      <c r="E2200" s="149">
        <v>2.11</v>
      </c>
      <c r="F2200" s="149">
        <v>17.93</v>
      </c>
      <c r="G2200" s="124">
        <v>9</v>
      </c>
    </row>
    <row r="2201" spans="1:7" ht="30" x14ac:dyDescent="0.2">
      <c r="A2201" s="146" t="s">
        <v>28451</v>
      </c>
      <c r="B2201" s="147" t="s">
        <v>28452</v>
      </c>
      <c r="C2201" s="148" t="s">
        <v>9</v>
      </c>
      <c r="D2201" s="149">
        <v>18.98</v>
      </c>
      <c r="E2201" s="149">
        <v>2.11</v>
      </c>
      <c r="F2201" s="149">
        <v>21.09</v>
      </c>
      <c r="G2201" s="124">
        <v>9</v>
      </c>
    </row>
    <row r="2202" spans="1:7" ht="30" x14ac:dyDescent="0.2">
      <c r="A2202" s="146" t="s">
        <v>28453</v>
      </c>
      <c r="B2202" s="147" t="s">
        <v>28454</v>
      </c>
      <c r="C2202" s="148" t="s">
        <v>9</v>
      </c>
      <c r="D2202" s="149">
        <v>22.68</v>
      </c>
      <c r="E2202" s="149">
        <v>2.11</v>
      </c>
      <c r="F2202" s="149">
        <v>24.79</v>
      </c>
      <c r="G2202" s="124">
        <v>9</v>
      </c>
    </row>
    <row r="2203" spans="1:7" ht="30" x14ac:dyDescent="0.2">
      <c r="A2203" s="146" t="s">
        <v>28455</v>
      </c>
      <c r="B2203" s="147" t="s">
        <v>28456</v>
      </c>
      <c r="C2203" s="148" t="s">
        <v>9</v>
      </c>
      <c r="D2203" s="149">
        <v>41</v>
      </c>
      <c r="E2203" s="149">
        <v>2.11</v>
      </c>
      <c r="F2203" s="149">
        <v>43.11</v>
      </c>
      <c r="G2203" s="124">
        <v>9</v>
      </c>
    </row>
    <row r="2204" spans="1:7" x14ac:dyDescent="0.2">
      <c r="A2204" s="146" t="s">
        <v>28457</v>
      </c>
      <c r="B2204" s="147" t="s">
        <v>28458</v>
      </c>
      <c r="C2204" s="148"/>
      <c r="D2204" s="149"/>
      <c r="E2204" s="149"/>
      <c r="F2204" s="149"/>
      <c r="G2204" s="124">
        <v>5</v>
      </c>
    </row>
    <row r="2205" spans="1:7" x14ac:dyDescent="0.2">
      <c r="A2205" s="146" t="s">
        <v>28459</v>
      </c>
      <c r="B2205" s="147" t="s">
        <v>28460</v>
      </c>
      <c r="C2205" s="148" t="s">
        <v>9</v>
      </c>
      <c r="D2205" s="149">
        <v>9.02</v>
      </c>
      <c r="E2205" s="149">
        <v>18.53</v>
      </c>
      <c r="F2205" s="149">
        <v>27.55</v>
      </c>
      <c r="G2205" s="124">
        <v>9</v>
      </c>
    </row>
    <row r="2206" spans="1:7" x14ac:dyDescent="0.2">
      <c r="A2206" s="146" t="s">
        <v>28461</v>
      </c>
      <c r="B2206" s="147" t="s">
        <v>28462</v>
      </c>
      <c r="C2206" s="148" t="s">
        <v>9</v>
      </c>
      <c r="D2206" s="149">
        <v>11.99</v>
      </c>
      <c r="E2206" s="149">
        <v>18.53</v>
      </c>
      <c r="F2206" s="149">
        <v>30.52</v>
      </c>
      <c r="G2206" s="124">
        <v>9</v>
      </c>
    </row>
    <row r="2207" spans="1:7" x14ac:dyDescent="0.2">
      <c r="A2207" s="146" t="s">
        <v>28463</v>
      </c>
      <c r="B2207" s="147" t="s">
        <v>28464</v>
      </c>
      <c r="C2207" s="148" t="s">
        <v>9</v>
      </c>
      <c r="D2207" s="149">
        <v>29.93</v>
      </c>
      <c r="E2207" s="149">
        <v>18.53</v>
      </c>
      <c r="F2207" s="149">
        <v>48.46</v>
      </c>
      <c r="G2207" s="124">
        <v>9</v>
      </c>
    </row>
    <row r="2208" spans="1:7" x14ac:dyDescent="0.2">
      <c r="A2208" s="146" t="s">
        <v>28465</v>
      </c>
      <c r="B2208" s="147" t="s">
        <v>28466</v>
      </c>
      <c r="C2208" s="148" t="s">
        <v>96</v>
      </c>
      <c r="D2208" s="149">
        <v>15.82</v>
      </c>
      <c r="E2208" s="149">
        <v>3.57</v>
      </c>
      <c r="F2208" s="149">
        <v>19.39</v>
      </c>
      <c r="G2208" s="124">
        <v>9</v>
      </c>
    </row>
    <row r="2209" spans="1:7" x14ac:dyDescent="0.2">
      <c r="A2209" s="146" t="s">
        <v>28467</v>
      </c>
      <c r="B2209" s="147" t="s">
        <v>28468</v>
      </c>
      <c r="C2209" s="148" t="s">
        <v>96</v>
      </c>
      <c r="D2209" s="149">
        <v>18.3</v>
      </c>
      <c r="E2209" s="149">
        <v>3.57</v>
      </c>
      <c r="F2209" s="149">
        <v>21.87</v>
      </c>
      <c r="G2209" s="124">
        <v>9</v>
      </c>
    </row>
    <row r="2210" spans="1:7" x14ac:dyDescent="0.2">
      <c r="A2210" s="146" t="s">
        <v>28469</v>
      </c>
      <c r="B2210" s="147" t="s">
        <v>28470</v>
      </c>
      <c r="C2210" s="148" t="s">
        <v>96</v>
      </c>
      <c r="D2210" s="149">
        <v>58.02</v>
      </c>
      <c r="E2210" s="149">
        <v>3.57</v>
      </c>
      <c r="F2210" s="149">
        <v>61.59</v>
      </c>
      <c r="G2210" s="124">
        <v>9</v>
      </c>
    </row>
    <row r="2211" spans="1:7" x14ac:dyDescent="0.2">
      <c r="A2211" s="146" t="s">
        <v>28471</v>
      </c>
      <c r="B2211" s="147" t="s">
        <v>28472</v>
      </c>
      <c r="C2211" s="148" t="s">
        <v>96</v>
      </c>
      <c r="D2211" s="149">
        <v>16.57</v>
      </c>
      <c r="E2211" s="149">
        <v>3.57</v>
      </c>
      <c r="F2211" s="149">
        <v>20.14</v>
      </c>
      <c r="G2211" s="124">
        <v>9</v>
      </c>
    </row>
    <row r="2212" spans="1:7" x14ac:dyDescent="0.2">
      <c r="A2212" s="146" t="s">
        <v>28473</v>
      </c>
      <c r="B2212" s="147" t="s">
        <v>28474</v>
      </c>
      <c r="C2212" s="148" t="s">
        <v>96</v>
      </c>
      <c r="D2212" s="149">
        <v>36.909999999999997</v>
      </c>
      <c r="E2212" s="149">
        <v>3.57</v>
      </c>
      <c r="F2212" s="149">
        <v>40.479999999999997</v>
      </c>
      <c r="G2212" s="124">
        <v>9</v>
      </c>
    </row>
    <row r="2213" spans="1:7" x14ac:dyDescent="0.2">
      <c r="A2213" s="146" t="s">
        <v>28475</v>
      </c>
      <c r="B2213" s="147" t="s">
        <v>28476</v>
      </c>
      <c r="C2213" s="148" t="s">
        <v>96</v>
      </c>
      <c r="D2213" s="149">
        <v>80.63</v>
      </c>
      <c r="E2213" s="149">
        <v>3.57</v>
      </c>
      <c r="F2213" s="149">
        <v>84.2</v>
      </c>
      <c r="G2213" s="124">
        <v>9</v>
      </c>
    </row>
    <row r="2214" spans="1:7" x14ac:dyDescent="0.2">
      <c r="A2214" s="146" t="s">
        <v>28477</v>
      </c>
      <c r="B2214" s="147" t="s">
        <v>28478</v>
      </c>
      <c r="C2214" s="148"/>
      <c r="D2214" s="149"/>
      <c r="E2214" s="149"/>
      <c r="F2214" s="149"/>
      <c r="G2214" s="124">
        <v>5</v>
      </c>
    </row>
    <row r="2215" spans="1:7" x14ac:dyDescent="0.2">
      <c r="A2215" s="146" t="s">
        <v>28479</v>
      </c>
      <c r="B2215" s="147" t="s">
        <v>28480</v>
      </c>
      <c r="C2215" s="148" t="s">
        <v>9</v>
      </c>
      <c r="D2215" s="149">
        <v>96.78</v>
      </c>
      <c r="E2215" s="149">
        <v>15.8</v>
      </c>
      <c r="F2215" s="149">
        <v>112.58</v>
      </c>
      <c r="G2215" s="124">
        <v>9</v>
      </c>
    </row>
    <row r="2216" spans="1:7" ht="30" x14ac:dyDescent="0.2">
      <c r="A2216" s="146" t="s">
        <v>28481</v>
      </c>
      <c r="B2216" s="147" t="s">
        <v>28482</v>
      </c>
      <c r="C2216" s="148" t="s">
        <v>96</v>
      </c>
      <c r="D2216" s="149">
        <v>105.72</v>
      </c>
      <c r="E2216" s="149">
        <v>26.34</v>
      </c>
      <c r="F2216" s="149">
        <v>132.06</v>
      </c>
      <c r="G2216" s="124">
        <v>9</v>
      </c>
    </row>
    <row r="2217" spans="1:7" ht="30" x14ac:dyDescent="0.2">
      <c r="A2217" s="146" t="s">
        <v>28483</v>
      </c>
      <c r="B2217" s="147" t="s">
        <v>28484</v>
      </c>
      <c r="C2217" s="148" t="s">
        <v>96</v>
      </c>
      <c r="D2217" s="149">
        <v>140.30000000000001</v>
      </c>
      <c r="E2217" s="149">
        <v>26.34</v>
      </c>
      <c r="F2217" s="149">
        <v>166.64</v>
      </c>
      <c r="G2217" s="124">
        <v>9</v>
      </c>
    </row>
    <row r="2218" spans="1:7" ht="45" x14ac:dyDescent="0.2">
      <c r="A2218" s="146" t="s">
        <v>28485</v>
      </c>
      <c r="B2218" s="147" t="s">
        <v>28486</v>
      </c>
      <c r="C2218" s="148" t="s">
        <v>96</v>
      </c>
      <c r="D2218" s="149">
        <v>30.66</v>
      </c>
      <c r="E2218" s="149">
        <v>10.050000000000001</v>
      </c>
      <c r="F2218" s="149">
        <v>40.71</v>
      </c>
      <c r="G2218" s="124">
        <v>9</v>
      </c>
    </row>
    <row r="2219" spans="1:7" ht="45" x14ac:dyDescent="0.2">
      <c r="A2219" s="146" t="s">
        <v>28487</v>
      </c>
      <c r="B2219" s="147" t="s">
        <v>28488</v>
      </c>
      <c r="C2219" s="148" t="s">
        <v>96</v>
      </c>
      <c r="D2219" s="149">
        <v>25.27</v>
      </c>
      <c r="E2219" s="149">
        <v>10.050000000000001</v>
      </c>
      <c r="F2219" s="149">
        <v>35.32</v>
      </c>
      <c r="G2219" s="124">
        <v>9</v>
      </c>
    </row>
    <row r="2220" spans="1:7" ht="30" x14ac:dyDescent="0.2">
      <c r="A2220" s="146" t="s">
        <v>28489</v>
      </c>
      <c r="B2220" s="147" t="s">
        <v>28490</v>
      </c>
      <c r="C2220" s="148" t="s">
        <v>96</v>
      </c>
      <c r="D2220" s="149">
        <v>16.649999999999999</v>
      </c>
      <c r="E2220" s="149">
        <v>7.9</v>
      </c>
      <c r="F2220" s="149">
        <v>24.55</v>
      </c>
      <c r="G2220" s="124">
        <v>9</v>
      </c>
    </row>
    <row r="2221" spans="1:7" x14ac:dyDescent="0.2">
      <c r="A2221" s="146" t="s">
        <v>28491</v>
      </c>
      <c r="B2221" s="147" t="s">
        <v>28492</v>
      </c>
      <c r="C2221" s="148" t="s">
        <v>9</v>
      </c>
      <c r="D2221" s="149">
        <v>69.5</v>
      </c>
      <c r="E2221" s="149">
        <v>15.8</v>
      </c>
      <c r="F2221" s="149">
        <v>85.3</v>
      </c>
      <c r="G2221" s="124">
        <v>9</v>
      </c>
    </row>
    <row r="2222" spans="1:7" ht="30" x14ac:dyDescent="0.2">
      <c r="A2222" s="146" t="s">
        <v>28493</v>
      </c>
      <c r="B2222" s="147" t="s">
        <v>28494</v>
      </c>
      <c r="C2222" s="148" t="s">
        <v>96</v>
      </c>
      <c r="D2222" s="149">
        <v>87.68</v>
      </c>
      <c r="E2222" s="149">
        <v>26.34</v>
      </c>
      <c r="F2222" s="149">
        <v>114.02</v>
      </c>
      <c r="G2222" s="124">
        <v>9</v>
      </c>
    </row>
    <row r="2223" spans="1:7" ht="30" x14ac:dyDescent="0.2">
      <c r="A2223" s="146" t="s">
        <v>28495</v>
      </c>
      <c r="B2223" s="147" t="s">
        <v>28496</v>
      </c>
      <c r="C2223" s="148" t="s">
        <v>96</v>
      </c>
      <c r="D2223" s="149">
        <v>13.11</v>
      </c>
      <c r="E2223" s="149">
        <v>7.9</v>
      </c>
      <c r="F2223" s="149">
        <v>21.01</v>
      </c>
      <c r="G2223" s="124">
        <v>9</v>
      </c>
    </row>
    <row r="2224" spans="1:7" ht="30" x14ac:dyDescent="0.2">
      <c r="A2224" s="146" t="s">
        <v>28497</v>
      </c>
      <c r="B2224" s="147" t="s">
        <v>28498</v>
      </c>
      <c r="C2224" s="148" t="s">
        <v>96</v>
      </c>
      <c r="D2224" s="149">
        <v>78.53</v>
      </c>
      <c r="E2224" s="149">
        <v>26.34</v>
      </c>
      <c r="F2224" s="149">
        <v>104.87</v>
      </c>
      <c r="G2224" s="124">
        <v>9</v>
      </c>
    </row>
    <row r="2225" spans="1:7" ht="30" x14ac:dyDescent="0.2">
      <c r="A2225" s="146" t="s">
        <v>28499</v>
      </c>
      <c r="B2225" s="147" t="s">
        <v>28500</v>
      </c>
      <c r="C2225" s="148" t="s">
        <v>96</v>
      </c>
      <c r="D2225" s="149">
        <v>102.59</v>
      </c>
      <c r="E2225" s="149">
        <v>26.34</v>
      </c>
      <c r="F2225" s="149">
        <v>128.93</v>
      </c>
      <c r="G2225" s="124">
        <v>9</v>
      </c>
    </row>
    <row r="2226" spans="1:7" ht="30" x14ac:dyDescent="0.2">
      <c r="A2226" s="146" t="s">
        <v>28501</v>
      </c>
      <c r="B2226" s="147" t="s">
        <v>28502</v>
      </c>
      <c r="C2226" s="148" t="s">
        <v>96</v>
      </c>
      <c r="D2226" s="149">
        <v>434.71</v>
      </c>
      <c r="E2226" s="149">
        <v>35.49</v>
      </c>
      <c r="F2226" s="149">
        <v>470.2</v>
      </c>
      <c r="G2226" s="124">
        <v>9</v>
      </c>
    </row>
    <row r="2227" spans="1:7" ht="30" x14ac:dyDescent="0.2">
      <c r="A2227" s="146" t="s">
        <v>28503</v>
      </c>
      <c r="B2227" s="147" t="s">
        <v>28504</v>
      </c>
      <c r="C2227" s="148" t="s">
        <v>96</v>
      </c>
      <c r="D2227" s="149">
        <v>42.26</v>
      </c>
      <c r="E2227" s="149">
        <v>26.34</v>
      </c>
      <c r="F2227" s="149">
        <v>68.599999999999994</v>
      </c>
      <c r="G2227" s="124">
        <v>9</v>
      </c>
    </row>
    <row r="2228" spans="1:7" x14ac:dyDescent="0.2">
      <c r="A2228" s="146" t="s">
        <v>28505</v>
      </c>
      <c r="B2228" s="147" t="s">
        <v>28506</v>
      </c>
      <c r="C2228" s="148"/>
      <c r="D2228" s="149"/>
      <c r="E2228" s="149"/>
      <c r="F2228" s="149"/>
      <c r="G2228" s="124">
        <v>5</v>
      </c>
    </row>
    <row r="2229" spans="1:7" ht="30" x14ac:dyDescent="0.2">
      <c r="A2229" s="146" t="s">
        <v>28507</v>
      </c>
      <c r="B2229" s="147" t="s">
        <v>28508</v>
      </c>
      <c r="C2229" s="148" t="s">
        <v>9</v>
      </c>
      <c r="D2229" s="149">
        <v>2.66</v>
      </c>
      <c r="E2229" s="149">
        <v>15.8</v>
      </c>
      <c r="F2229" s="149">
        <v>18.46</v>
      </c>
      <c r="G2229" s="124">
        <v>9</v>
      </c>
    </row>
    <row r="2230" spans="1:7" ht="30" x14ac:dyDescent="0.2">
      <c r="A2230" s="146" t="s">
        <v>28509</v>
      </c>
      <c r="B2230" s="147" t="s">
        <v>28510</v>
      </c>
      <c r="C2230" s="148" t="s">
        <v>9</v>
      </c>
      <c r="D2230" s="149">
        <v>2.44</v>
      </c>
      <c r="E2230" s="149">
        <v>15.8</v>
      </c>
      <c r="F2230" s="149">
        <v>18.239999999999998</v>
      </c>
      <c r="G2230" s="124">
        <v>9</v>
      </c>
    </row>
    <row r="2231" spans="1:7" ht="30" x14ac:dyDescent="0.2">
      <c r="A2231" s="146" t="s">
        <v>28511</v>
      </c>
      <c r="B2231" s="147" t="s">
        <v>28512</v>
      </c>
      <c r="C2231" s="148" t="s">
        <v>9</v>
      </c>
      <c r="D2231" s="149">
        <v>4.34</v>
      </c>
      <c r="E2231" s="149">
        <v>15.8</v>
      </c>
      <c r="F2231" s="149">
        <v>20.14</v>
      </c>
      <c r="G2231" s="124">
        <v>9</v>
      </c>
    </row>
    <row r="2232" spans="1:7" ht="30" x14ac:dyDescent="0.2">
      <c r="A2232" s="146" t="s">
        <v>28513</v>
      </c>
      <c r="B2232" s="147" t="s">
        <v>28514</v>
      </c>
      <c r="C2232" s="148" t="s">
        <v>9</v>
      </c>
      <c r="D2232" s="149">
        <v>2.92</v>
      </c>
      <c r="E2232" s="149">
        <v>15.8</v>
      </c>
      <c r="F2232" s="149">
        <v>18.72</v>
      </c>
      <c r="G2232" s="124">
        <v>9</v>
      </c>
    </row>
    <row r="2233" spans="1:7" ht="30" x14ac:dyDescent="0.2">
      <c r="A2233" s="146" t="s">
        <v>28515</v>
      </c>
      <c r="B2233" s="147" t="s">
        <v>28516</v>
      </c>
      <c r="C2233" s="148" t="s">
        <v>9</v>
      </c>
      <c r="D2233" s="149">
        <v>4.13</v>
      </c>
      <c r="E2233" s="149">
        <v>15.8</v>
      </c>
      <c r="F2233" s="149">
        <v>19.93</v>
      </c>
      <c r="G2233" s="124">
        <v>9</v>
      </c>
    </row>
    <row r="2234" spans="1:7" x14ac:dyDescent="0.2">
      <c r="A2234" s="146" t="s">
        <v>28517</v>
      </c>
      <c r="B2234" s="147" t="s">
        <v>28518</v>
      </c>
      <c r="C2234" s="148"/>
      <c r="D2234" s="149"/>
      <c r="E2234" s="149"/>
      <c r="F2234" s="149"/>
      <c r="G2234" s="124">
        <v>5</v>
      </c>
    </row>
    <row r="2235" spans="1:7" x14ac:dyDescent="0.2">
      <c r="A2235" s="146" t="s">
        <v>28519</v>
      </c>
      <c r="B2235" s="147" t="s">
        <v>28520</v>
      </c>
      <c r="C2235" s="148" t="s">
        <v>9</v>
      </c>
      <c r="D2235" s="149"/>
      <c r="E2235" s="149">
        <v>13.17</v>
      </c>
      <c r="F2235" s="149">
        <v>13.17</v>
      </c>
      <c r="G2235" s="124">
        <v>9</v>
      </c>
    </row>
    <row r="2236" spans="1:7" x14ac:dyDescent="0.2">
      <c r="A2236" s="146" t="s">
        <v>28521</v>
      </c>
      <c r="B2236" s="147" t="s">
        <v>28522</v>
      </c>
      <c r="C2236" s="148" t="s">
        <v>9</v>
      </c>
      <c r="D2236" s="149"/>
      <c r="E2236" s="149">
        <v>21.07</v>
      </c>
      <c r="F2236" s="149">
        <v>21.07</v>
      </c>
      <c r="G2236" s="124">
        <v>9</v>
      </c>
    </row>
    <row r="2237" spans="1:7" x14ac:dyDescent="0.2">
      <c r="A2237" s="146" t="s">
        <v>28523</v>
      </c>
      <c r="B2237" s="147" t="s">
        <v>28524</v>
      </c>
      <c r="C2237" s="148" t="s">
        <v>96</v>
      </c>
      <c r="D2237" s="149"/>
      <c r="E2237" s="149">
        <v>15.8</v>
      </c>
      <c r="F2237" s="149">
        <v>15.8</v>
      </c>
      <c r="G2237" s="124">
        <v>9</v>
      </c>
    </row>
    <row r="2238" spans="1:7" x14ac:dyDescent="0.2">
      <c r="A2238" s="146" t="s">
        <v>28525</v>
      </c>
      <c r="B2238" s="147" t="s">
        <v>28526</v>
      </c>
      <c r="C2238" s="148" t="s">
        <v>9</v>
      </c>
      <c r="D2238" s="149"/>
      <c r="E2238" s="149">
        <v>52.67</v>
      </c>
      <c r="F2238" s="149">
        <v>52.67</v>
      </c>
      <c r="G2238" s="124">
        <v>9</v>
      </c>
    </row>
    <row r="2239" spans="1:7" x14ac:dyDescent="0.2">
      <c r="A2239" s="146" t="s">
        <v>28527</v>
      </c>
      <c r="B2239" s="147" t="s">
        <v>28528</v>
      </c>
      <c r="C2239" s="148"/>
      <c r="D2239" s="149"/>
      <c r="E2239" s="149"/>
      <c r="F2239" s="149"/>
      <c r="G2239" s="124">
        <v>5</v>
      </c>
    </row>
    <row r="2240" spans="1:7" x14ac:dyDescent="0.2">
      <c r="A2240" s="146" t="s">
        <v>28529</v>
      </c>
      <c r="B2240" s="147" t="s">
        <v>28530</v>
      </c>
      <c r="C2240" s="148" t="s">
        <v>9</v>
      </c>
      <c r="D2240" s="149">
        <v>51.18</v>
      </c>
      <c r="E2240" s="149">
        <v>26.34</v>
      </c>
      <c r="F2240" s="149">
        <v>77.52</v>
      </c>
      <c r="G2240" s="124">
        <v>9</v>
      </c>
    </row>
    <row r="2241" spans="1:7" ht="30" x14ac:dyDescent="0.2">
      <c r="A2241" s="146" t="s">
        <v>28531</v>
      </c>
      <c r="B2241" s="147" t="s">
        <v>28532</v>
      </c>
      <c r="C2241" s="148" t="s">
        <v>9</v>
      </c>
      <c r="D2241" s="149">
        <v>68.22</v>
      </c>
      <c r="E2241" s="149">
        <v>26.34</v>
      </c>
      <c r="F2241" s="149">
        <v>94.56</v>
      </c>
      <c r="G2241" s="124">
        <v>9</v>
      </c>
    </row>
    <row r="2242" spans="1:7" ht="30" x14ac:dyDescent="0.2">
      <c r="A2242" s="146" t="s">
        <v>28533</v>
      </c>
      <c r="B2242" s="147" t="s">
        <v>28534</v>
      </c>
      <c r="C2242" s="148" t="s">
        <v>9</v>
      </c>
      <c r="D2242" s="149">
        <v>85.28</v>
      </c>
      <c r="E2242" s="149">
        <v>26.34</v>
      </c>
      <c r="F2242" s="149">
        <v>111.62</v>
      </c>
      <c r="G2242" s="124">
        <v>9</v>
      </c>
    </row>
    <row r="2243" spans="1:7" ht="30" x14ac:dyDescent="0.2">
      <c r="A2243" s="146" t="s">
        <v>28535</v>
      </c>
      <c r="B2243" s="147" t="s">
        <v>28536</v>
      </c>
      <c r="C2243" s="148" t="s">
        <v>9</v>
      </c>
      <c r="D2243" s="149">
        <v>96.4</v>
      </c>
      <c r="E2243" s="149">
        <v>26.34</v>
      </c>
      <c r="F2243" s="149">
        <v>122.74</v>
      </c>
      <c r="G2243" s="124">
        <v>9</v>
      </c>
    </row>
    <row r="2244" spans="1:7" ht="30" x14ac:dyDescent="0.2">
      <c r="A2244" s="146" t="s">
        <v>28537</v>
      </c>
      <c r="B2244" s="147" t="s">
        <v>28538</v>
      </c>
      <c r="C2244" s="148" t="s">
        <v>9</v>
      </c>
      <c r="D2244" s="149">
        <v>122.07</v>
      </c>
      <c r="E2244" s="149">
        <v>26.34</v>
      </c>
      <c r="F2244" s="149">
        <v>148.41</v>
      </c>
      <c r="G2244" s="124">
        <v>9</v>
      </c>
    </row>
    <row r="2245" spans="1:7" ht="30" x14ac:dyDescent="0.2">
      <c r="A2245" s="146" t="s">
        <v>28539</v>
      </c>
      <c r="B2245" s="147" t="s">
        <v>28540</v>
      </c>
      <c r="C2245" s="148" t="s">
        <v>9</v>
      </c>
      <c r="D2245" s="149">
        <v>102.39</v>
      </c>
      <c r="E2245" s="149">
        <v>39.5</v>
      </c>
      <c r="F2245" s="149">
        <v>141.88999999999999</v>
      </c>
      <c r="G2245" s="124">
        <v>9</v>
      </c>
    </row>
    <row r="2246" spans="1:7" ht="30" x14ac:dyDescent="0.2">
      <c r="A2246" s="146" t="s">
        <v>28541</v>
      </c>
      <c r="B2246" s="147" t="s">
        <v>28542</v>
      </c>
      <c r="C2246" s="148" t="s">
        <v>9</v>
      </c>
      <c r="D2246" s="149">
        <v>110.07</v>
      </c>
      <c r="E2246" s="149">
        <v>39.5</v>
      </c>
      <c r="F2246" s="149">
        <v>149.57</v>
      </c>
      <c r="G2246" s="124">
        <v>9</v>
      </c>
    </row>
    <row r="2247" spans="1:7" ht="30" x14ac:dyDescent="0.2">
      <c r="A2247" s="146" t="s">
        <v>28543</v>
      </c>
      <c r="B2247" s="147" t="s">
        <v>28544</v>
      </c>
      <c r="C2247" s="148" t="s">
        <v>9</v>
      </c>
      <c r="D2247" s="149">
        <v>136.01</v>
      </c>
      <c r="E2247" s="149">
        <v>39.5</v>
      </c>
      <c r="F2247" s="149">
        <v>175.51</v>
      </c>
      <c r="G2247" s="124">
        <v>9</v>
      </c>
    </row>
    <row r="2248" spans="1:7" ht="30" x14ac:dyDescent="0.2">
      <c r="A2248" s="146" t="s">
        <v>28545</v>
      </c>
      <c r="B2248" s="147" t="s">
        <v>28546</v>
      </c>
      <c r="C2248" s="148" t="s">
        <v>9</v>
      </c>
      <c r="D2248" s="149">
        <v>155.21</v>
      </c>
      <c r="E2248" s="149">
        <v>39.5</v>
      </c>
      <c r="F2248" s="149">
        <v>194.71</v>
      </c>
      <c r="G2248" s="124">
        <v>9</v>
      </c>
    </row>
    <row r="2249" spans="1:7" ht="30" x14ac:dyDescent="0.2">
      <c r="A2249" s="146" t="s">
        <v>28547</v>
      </c>
      <c r="B2249" s="147" t="s">
        <v>28548</v>
      </c>
      <c r="C2249" s="148" t="s">
        <v>9</v>
      </c>
      <c r="D2249" s="149">
        <v>158.15</v>
      </c>
      <c r="E2249" s="149">
        <v>52.67</v>
      </c>
      <c r="F2249" s="149">
        <v>210.82</v>
      </c>
      <c r="G2249" s="124">
        <v>9</v>
      </c>
    </row>
    <row r="2250" spans="1:7" ht="30" x14ac:dyDescent="0.2">
      <c r="A2250" s="146" t="s">
        <v>28549</v>
      </c>
      <c r="B2250" s="147" t="s">
        <v>28550</v>
      </c>
      <c r="C2250" s="148" t="s">
        <v>9</v>
      </c>
      <c r="D2250" s="149">
        <v>269.07</v>
      </c>
      <c r="E2250" s="149">
        <v>52.67</v>
      </c>
      <c r="F2250" s="149">
        <v>321.74</v>
      </c>
      <c r="G2250" s="124">
        <v>9</v>
      </c>
    </row>
    <row r="2251" spans="1:7" ht="30" x14ac:dyDescent="0.2">
      <c r="A2251" s="146" t="s">
        <v>28551</v>
      </c>
      <c r="B2251" s="147" t="s">
        <v>28552</v>
      </c>
      <c r="C2251" s="148" t="s">
        <v>9</v>
      </c>
      <c r="D2251" s="149">
        <v>62.04</v>
      </c>
      <c r="E2251" s="149">
        <v>26.34</v>
      </c>
      <c r="F2251" s="149">
        <v>88.38</v>
      </c>
      <c r="G2251" s="124">
        <v>9</v>
      </c>
    </row>
    <row r="2252" spans="1:7" ht="30" x14ac:dyDescent="0.2">
      <c r="A2252" s="146" t="s">
        <v>28553</v>
      </c>
      <c r="B2252" s="147" t="s">
        <v>28554</v>
      </c>
      <c r="C2252" s="148" t="s">
        <v>9</v>
      </c>
      <c r="D2252" s="149">
        <v>80.930000000000007</v>
      </c>
      <c r="E2252" s="149">
        <v>26.34</v>
      </c>
      <c r="F2252" s="149">
        <v>107.27</v>
      </c>
      <c r="G2252" s="124">
        <v>9</v>
      </c>
    </row>
    <row r="2253" spans="1:7" ht="30" x14ac:dyDescent="0.2">
      <c r="A2253" s="146" t="s">
        <v>28555</v>
      </c>
      <c r="B2253" s="147" t="s">
        <v>28556</v>
      </c>
      <c r="C2253" s="148" t="s">
        <v>9</v>
      </c>
      <c r="D2253" s="149">
        <v>93.05</v>
      </c>
      <c r="E2253" s="149">
        <v>26.34</v>
      </c>
      <c r="F2253" s="149">
        <v>119.39</v>
      </c>
      <c r="G2253" s="124">
        <v>9</v>
      </c>
    </row>
    <row r="2254" spans="1:7" ht="30" x14ac:dyDescent="0.2">
      <c r="A2254" s="146" t="s">
        <v>28557</v>
      </c>
      <c r="B2254" s="147" t="s">
        <v>28558</v>
      </c>
      <c r="C2254" s="148" t="s">
        <v>9</v>
      </c>
      <c r="D2254" s="149">
        <v>108.3</v>
      </c>
      <c r="E2254" s="149">
        <v>26.34</v>
      </c>
      <c r="F2254" s="149">
        <v>134.63999999999999</v>
      </c>
      <c r="G2254" s="124">
        <v>9</v>
      </c>
    </row>
    <row r="2255" spans="1:7" x14ac:dyDescent="0.2">
      <c r="A2255" s="146" t="s">
        <v>28559</v>
      </c>
      <c r="B2255" s="147" t="s">
        <v>28560</v>
      </c>
      <c r="C2255" s="148"/>
      <c r="D2255" s="149"/>
      <c r="E2255" s="149"/>
      <c r="F2255" s="149"/>
      <c r="G2255" s="124">
        <v>5</v>
      </c>
    </row>
    <row r="2256" spans="1:7" ht="30" x14ac:dyDescent="0.2">
      <c r="A2256" s="146" t="s">
        <v>28561</v>
      </c>
      <c r="B2256" s="147" t="s">
        <v>28562</v>
      </c>
      <c r="C2256" s="148" t="s">
        <v>9</v>
      </c>
      <c r="D2256" s="149">
        <v>108.56</v>
      </c>
      <c r="E2256" s="149">
        <v>39.5</v>
      </c>
      <c r="F2256" s="149">
        <v>148.06</v>
      </c>
      <c r="G2256" s="124">
        <v>9</v>
      </c>
    </row>
    <row r="2257" spans="1:7" ht="30" x14ac:dyDescent="0.2">
      <c r="A2257" s="146" t="s">
        <v>28563</v>
      </c>
      <c r="B2257" s="147" t="s">
        <v>28564</v>
      </c>
      <c r="C2257" s="148" t="s">
        <v>9</v>
      </c>
      <c r="D2257" s="149">
        <v>124.36</v>
      </c>
      <c r="E2257" s="149">
        <v>39.5</v>
      </c>
      <c r="F2257" s="149">
        <v>163.86</v>
      </c>
      <c r="G2257" s="124">
        <v>9</v>
      </c>
    </row>
    <row r="2258" spans="1:7" ht="30" x14ac:dyDescent="0.2">
      <c r="A2258" s="146" t="s">
        <v>28565</v>
      </c>
      <c r="B2258" s="147" t="s">
        <v>28566</v>
      </c>
      <c r="C2258" s="148" t="s">
        <v>9</v>
      </c>
      <c r="D2258" s="149">
        <v>139.24</v>
      </c>
      <c r="E2258" s="149">
        <v>39.5</v>
      </c>
      <c r="F2258" s="149">
        <v>178.74</v>
      </c>
      <c r="G2258" s="124">
        <v>9</v>
      </c>
    </row>
    <row r="2259" spans="1:7" ht="30" x14ac:dyDescent="0.2">
      <c r="A2259" s="146" t="s">
        <v>28567</v>
      </c>
      <c r="B2259" s="147" t="s">
        <v>28568</v>
      </c>
      <c r="C2259" s="148" t="s">
        <v>9</v>
      </c>
      <c r="D2259" s="149">
        <v>149.58000000000001</v>
      </c>
      <c r="E2259" s="149">
        <v>52.67</v>
      </c>
      <c r="F2259" s="149">
        <v>202.25</v>
      </c>
      <c r="G2259" s="124">
        <v>9</v>
      </c>
    </row>
    <row r="2260" spans="1:7" ht="30" x14ac:dyDescent="0.2">
      <c r="A2260" s="146" t="s">
        <v>28569</v>
      </c>
      <c r="B2260" s="147" t="s">
        <v>28570</v>
      </c>
      <c r="C2260" s="148" t="s">
        <v>9</v>
      </c>
      <c r="D2260" s="149">
        <v>222.79</v>
      </c>
      <c r="E2260" s="149">
        <v>52.67</v>
      </c>
      <c r="F2260" s="149">
        <v>275.45999999999998</v>
      </c>
      <c r="G2260" s="124">
        <v>9</v>
      </c>
    </row>
    <row r="2261" spans="1:7" ht="30" x14ac:dyDescent="0.2">
      <c r="A2261" s="146" t="s">
        <v>28571</v>
      </c>
      <c r="B2261" s="147" t="s">
        <v>28572</v>
      </c>
      <c r="C2261" s="148" t="s">
        <v>9</v>
      </c>
      <c r="D2261" s="149">
        <v>20.16</v>
      </c>
      <c r="E2261" s="149">
        <v>2.63</v>
      </c>
      <c r="F2261" s="149">
        <v>22.79</v>
      </c>
      <c r="G2261" s="124">
        <v>9</v>
      </c>
    </row>
    <row r="2262" spans="1:7" ht="30" x14ac:dyDescent="0.2">
      <c r="A2262" s="146" t="s">
        <v>28573</v>
      </c>
      <c r="B2262" s="147" t="s">
        <v>28574</v>
      </c>
      <c r="C2262" s="148" t="s">
        <v>9</v>
      </c>
      <c r="D2262" s="149">
        <v>47</v>
      </c>
      <c r="E2262" s="149">
        <v>2.63</v>
      </c>
      <c r="F2262" s="149">
        <v>49.63</v>
      </c>
      <c r="G2262" s="124">
        <v>9</v>
      </c>
    </row>
    <row r="2263" spans="1:7" ht="30" x14ac:dyDescent="0.2">
      <c r="A2263" s="146" t="s">
        <v>28575</v>
      </c>
      <c r="B2263" s="147" t="s">
        <v>28576</v>
      </c>
      <c r="C2263" s="148" t="s">
        <v>9</v>
      </c>
      <c r="D2263" s="149">
        <v>65.48</v>
      </c>
      <c r="E2263" s="149">
        <v>2.63</v>
      </c>
      <c r="F2263" s="149">
        <v>68.11</v>
      </c>
      <c r="G2263" s="124">
        <v>9</v>
      </c>
    </row>
    <row r="2264" spans="1:7" ht="30" x14ac:dyDescent="0.2">
      <c r="A2264" s="146" t="s">
        <v>28577</v>
      </c>
      <c r="B2264" s="147" t="s">
        <v>28578</v>
      </c>
      <c r="C2264" s="148" t="s">
        <v>9</v>
      </c>
      <c r="D2264" s="149">
        <v>75.709999999999994</v>
      </c>
      <c r="E2264" s="149">
        <v>2.63</v>
      </c>
      <c r="F2264" s="149">
        <v>78.34</v>
      </c>
      <c r="G2264" s="124">
        <v>9</v>
      </c>
    </row>
    <row r="2265" spans="1:7" ht="30" x14ac:dyDescent="0.2">
      <c r="A2265" s="146" t="s">
        <v>28579</v>
      </c>
      <c r="B2265" s="147" t="s">
        <v>28580</v>
      </c>
      <c r="C2265" s="148" t="s">
        <v>9</v>
      </c>
      <c r="D2265" s="149">
        <v>95.38</v>
      </c>
      <c r="E2265" s="149">
        <v>2.63</v>
      </c>
      <c r="F2265" s="149">
        <v>98.01</v>
      </c>
      <c r="G2265" s="124">
        <v>9</v>
      </c>
    </row>
    <row r="2266" spans="1:7" ht="30" x14ac:dyDescent="0.2">
      <c r="A2266" s="146" t="s">
        <v>28581</v>
      </c>
      <c r="B2266" s="147" t="s">
        <v>28582</v>
      </c>
      <c r="C2266" s="148" t="s">
        <v>9</v>
      </c>
      <c r="D2266" s="149">
        <v>109.46</v>
      </c>
      <c r="E2266" s="149">
        <v>2.63</v>
      </c>
      <c r="F2266" s="149">
        <v>112.09</v>
      </c>
      <c r="G2266" s="124">
        <v>9</v>
      </c>
    </row>
    <row r="2267" spans="1:7" ht="30" x14ac:dyDescent="0.2">
      <c r="A2267" s="146" t="s">
        <v>28583</v>
      </c>
      <c r="B2267" s="147" t="s">
        <v>28584</v>
      </c>
      <c r="C2267" s="148" t="s">
        <v>9</v>
      </c>
      <c r="D2267" s="149">
        <v>160.94999999999999</v>
      </c>
      <c r="E2267" s="149">
        <v>2.63</v>
      </c>
      <c r="F2267" s="149">
        <v>163.58000000000001</v>
      </c>
      <c r="G2267" s="124">
        <v>9</v>
      </c>
    </row>
    <row r="2268" spans="1:7" x14ac:dyDescent="0.2">
      <c r="A2268" s="146" t="s">
        <v>28585</v>
      </c>
      <c r="B2268" s="147" t="s">
        <v>28586</v>
      </c>
      <c r="C2268" s="148"/>
      <c r="D2268" s="149"/>
      <c r="E2268" s="149"/>
      <c r="F2268" s="149"/>
      <c r="G2268" s="124">
        <v>5</v>
      </c>
    </row>
    <row r="2269" spans="1:7" x14ac:dyDescent="0.2">
      <c r="A2269" s="146" t="s">
        <v>28587</v>
      </c>
      <c r="B2269" s="147" t="s">
        <v>28588</v>
      </c>
      <c r="C2269" s="148" t="s">
        <v>96</v>
      </c>
      <c r="D2269" s="149">
        <v>7.34</v>
      </c>
      <c r="E2269" s="149">
        <v>13.17</v>
      </c>
      <c r="F2269" s="149">
        <v>20.51</v>
      </c>
      <c r="G2269" s="124">
        <v>9</v>
      </c>
    </row>
    <row r="2270" spans="1:7" x14ac:dyDescent="0.2">
      <c r="A2270" s="146" t="s">
        <v>28589</v>
      </c>
      <c r="B2270" s="147" t="s">
        <v>28590</v>
      </c>
      <c r="C2270" s="148" t="s">
        <v>96</v>
      </c>
      <c r="D2270" s="149">
        <v>11.21</v>
      </c>
      <c r="E2270" s="149">
        <v>13.17</v>
      </c>
      <c r="F2270" s="149">
        <v>24.38</v>
      </c>
      <c r="G2270" s="124">
        <v>9</v>
      </c>
    </row>
    <row r="2271" spans="1:7" x14ac:dyDescent="0.2">
      <c r="A2271" s="146" t="s">
        <v>28591</v>
      </c>
      <c r="B2271" s="147" t="s">
        <v>28592</v>
      </c>
      <c r="C2271" s="148" t="s">
        <v>96</v>
      </c>
      <c r="D2271" s="149">
        <v>13.68</v>
      </c>
      <c r="E2271" s="149">
        <v>13.17</v>
      </c>
      <c r="F2271" s="149">
        <v>26.85</v>
      </c>
      <c r="G2271" s="124">
        <v>9</v>
      </c>
    </row>
    <row r="2272" spans="1:7" x14ac:dyDescent="0.2">
      <c r="A2272" s="146" t="s">
        <v>28593</v>
      </c>
      <c r="B2272" s="147" t="s">
        <v>28594</v>
      </c>
      <c r="C2272" s="148" t="s">
        <v>96</v>
      </c>
      <c r="D2272" s="149">
        <v>16.11</v>
      </c>
      <c r="E2272" s="149">
        <v>13.17</v>
      </c>
      <c r="F2272" s="149">
        <v>29.28</v>
      </c>
      <c r="G2272" s="124">
        <v>9</v>
      </c>
    </row>
    <row r="2273" spans="1:7" x14ac:dyDescent="0.2">
      <c r="A2273" s="146" t="s">
        <v>28595</v>
      </c>
      <c r="B2273" s="147" t="s">
        <v>28596</v>
      </c>
      <c r="C2273" s="148" t="s">
        <v>96</v>
      </c>
      <c r="D2273" s="149">
        <v>18.62</v>
      </c>
      <c r="E2273" s="149">
        <v>13.17</v>
      </c>
      <c r="F2273" s="149">
        <v>31.79</v>
      </c>
      <c r="G2273" s="124">
        <v>9</v>
      </c>
    </row>
    <row r="2274" spans="1:7" x14ac:dyDescent="0.2">
      <c r="A2274" s="146" t="s">
        <v>28597</v>
      </c>
      <c r="B2274" s="147" t="s">
        <v>28598</v>
      </c>
      <c r="C2274" s="148" t="s">
        <v>96</v>
      </c>
      <c r="D2274" s="149">
        <v>22.21</v>
      </c>
      <c r="E2274" s="149">
        <v>13.17</v>
      </c>
      <c r="F2274" s="149">
        <v>35.380000000000003</v>
      </c>
      <c r="G2274" s="124">
        <v>9</v>
      </c>
    </row>
    <row r="2275" spans="1:7" x14ac:dyDescent="0.2">
      <c r="A2275" s="146" t="s">
        <v>28599</v>
      </c>
      <c r="B2275" s="147" t="s">
        <v>28600</v>
      </c>
      <c r="C2275" s="148" t="s">
        <v>96</v>
      </c>
      <c r="D2275" s="149">
        <v>13.54</v>
      </c>
      <c r="E2275" s="149">
        <v>13.17</v>
      </c>
      <c r="F2275" s="149">
        <v>26.71</v>
      </c>
      <c r="G2275" s="124">
        <v>9</v>
      </c>
    </row>
    <row r="2276" spans="1:7" x14ac:dyDescent="0.2">
      <c r="A2276" s="146" t="s">
        <v>28601</v>
      </c>
      <c r="B2276" s="147" t="s">
        <v>28602</v>
      </c>
      <c r="C2276" s="148" t="s">
        <v>96</v>
      </c>
      <c r="D2276" s="149">
        <v>15.33</v>
      </c>
      <c r="E2276" s="149">
        <v>13.17</v>
      </c>
      <c r="F2276" s="149">
        <v>28.5</v>
      </c>
      <c r="G2276" s="124">
        <v>9</v>
      </c>
    </row>
    <row r="2277" spans="1:7" x14ac:dyDescent="0.2">
      <c r="A2277" s="146" t="s">
        <v>28603</v>
      </c>
      <c r="B2277" s="147" t="s">
        <v>28604</v>
      </c>
      <c r="C2277" s="148" t="s">
        <v>96</v>
      </c>
      <c r="D2277" s="149">
        <v>20.86</v>
      </c>
      <c r="E2277" s="149">
        <v>13.17</v>
      </c>
      <c r="F2277" s="149">
        <v>34.03</v>
      </c>
      <c r="G2277" s="124">
        <v>9</v>
      </c>
    </row>
    <row r="2278" spans="1:7" x14ac:dyDescent="0.2">
      <c r="A2278" s="146" t="s">
        <v>28605</v>
      </c>
      <c r="B2278" s="147" t="s">
        <v>28606</v>
      </c>
      <c r="C2278" s="148" t="s">
        <v>96</v>
      </c>
      <c r="D2278" s="149">
        <v>21.75</v>
      </c>
      <c r="E2278" s="149">
        <v>13.17</v>
      </c>
      <c r="F2278" s="149">
        <v>34.92</v>
      </c>
      <c r="G2278" s="124">
        <v>9</v>
      </c>
    </row>
    <row r="2279" spans="1:7" x14ac:dyDescent="0.2">
      <c r="A2279" s="146" t="s">
        <v>28607</v>
      </c>
      <c r="B2279" s="147" t="s">
        <v>28608</v>
      </c>
      <c r="C2279" s="148" t="s">
        <v>96</v>
      </c>
      <c r="D2279" s="149">
        <v>26.01</v>
      </c>
      <c r="E2279" s="149">
        <v>13.17</v>
      </c>
      <c r="F2279" s="149">
        <v>39.18</v>
      </c>
      <c r="G2279" s="124">
        <v>9</v>
      </c>
    </row>
    <row r="2280" spans="1:7" x14ac:dyDescent="0.2">
      <c r="A2280" s="146" t="s">
        <v>28609</v>
      </c>
      <c r="B2280" s="147" t="s">
        <v>28610</v>
      </c>
      <c r="C2280" s="148" t="s">
        <v>96</v>
      </c>
      <c r="D2280" s="149">
        <v>27.13</v>
      </c>
      <c r="E2280" s="149">
        <v>13.17</v>
      </c>
      <c r="F2280" s="149">
        <v>40.299999999999997</v>
      </c>
      <c r="G2280" s="124">
        <v>9</v>
      </c>
    </row>
    <row r="2281" spans="1:7" x14ac:dyDescent="0.2">
      <c r="A2281" s="146" t="s">
        <v>28611</v>
      </c>
      <c r="B2281" s="147" t="s">
        <v>28612</v>
      </c>
      <c r="C2281" s="148" t="s">
        <v>96</v>
      </c>
      <c r="D2281" s="149">
        <v>14.59</v>
      </c>
      <c r="E2281" s="149">
        <v>13.17</v>
      </c>
      <c r="F2281" s="149">
        <v>27.76</v>
      </c>
      <c r="G2281" s="124">
        <v>9</v>
      </c>
    </row>
    <row r="2282" spans="1:7" x14ac:dyDescent="0.2">
      <c r="A2282" s="146" t="s">
        <v>28613</v>
      </c>
      <c r="B2282" s="147" t="s">
        <v>28614</v>
      </c>
      <c r="C2282" s="148" t="s">
        <v>96</v>
      </c>
      <c r="D2282" s="149">
        <v>16.420000000000002</v>
      </c>
      <c r="E2282" s="149">
        <v>13.17</v>
      </c>
      <c r="F2282" s="149">
        <v>29.59</v>
      </c>
      <c r="G2282" s="124">
        <v>9</v>
      </c>
    </row>
    <row r="2283" spans="1:7" x14ac:dyDescent="0.2">
      <c r="A2283" s="146" t="s">
        <v>28615</v>
      </c>
      <c r="B2283" s="147" t="s">
        <v>28616</v>
      </c>
      <c r="C2283" s="148" t="s">
        <v>96</v>
      </c>
      <c r="D2283" s="149">
        <v>21.63</v>
      </c>
      <c r="E2283" s="149">
        <v>13.17</v>
      </c>
      <c r="F2283" s="149">
        <v>34.799999999999997</v>
      </c>
      <c r="G2283" s="124">
        <v>9</v>
      </c>
    </row>
    <row r="2284" spans="1:7" x14ac:dyDescent="0.2">
      <c r="A2284" s="146" t="s">
        <v>28617</v>
      </c>
      <c r="B2284" s="147" t="s">
        <v>28618</v>
      </c>
      <c r="C2284" s="148" t="s">
        <v>96</v>
      </c>
      <c r="D2284" s="149">
        <v>25.3</v>
      </c>
      <c r="E2284" s="149">
        <v>13.17</v>
      </c>
      <c r="F2284" s="149">
        <v>38.47</v>
      </c>
      <c r="G2284" s="124">
        <v>9</v>
      </c>
    </row>
    <row r="2285" spans="1:7" x14ac:dyDescent="0.2">
      <c r="A2285" s="146" t="s">
        <v>28619</v>
      </c>
      <c r="B2285" s="147" t="s">
        <v>28620</v>
      </c>
      <c r="C2285" s="148" t="s">
        <v>96</v>
      </c>
      <c r="D2285" s="149">
        <v>28.85</v>
      </c>
      <c r="E2285" s="149">
        <v>18.43</v>
      </c>
      <c r="F2285" s="149">
        <v>47.28</v>
      </c>
      <c r="G2285" s="124">
        <v>9</v>
      </c>
    </row>
    <row r="2286" spans="1:7" x14ac:dyDescent="0.2">
      <c r="A2286" s="146" t="s">
        <v>28621</v>
      </c>
      <c r="B2286" s="147" t="s">
        <v>28622</v>
      </c>
      <c r="C2286" s="148" t="s">
        <v>96</v>
      </c>
      <c r="D2286" s="149">
        <v>27.73</v>
      </c>
      <c r="E2286" s="149">
        <v>18.43</v>
      </c>
      <c r="F2286" s="149">
        <v>46.16</v>
      </c>
      <c r="G2286" s="124">
        <v>9</v>
      </c>
    </row>
    <row r="2287" spans="1:7" x14ac:dyDescent="0.2">
      <c r="A2287" s="146" t="s">
        <v>28623</v>
      </c>
      <c r="B2287" s="147" t="s">
        <v>28624</v>
      </c>
      <c r="C2287" s="148" t="s">
        <v>96</v>
      </c>
      <c r="D2287" s="149">
        <v>46.23</v>
      </c>
      <c r="E2287" s="149">
        <v>18.43</v>
      </c>
      <c r="F2287" s="149">
        <v>64.66</v>
      </c>
      <c r="G2287" s="124">
        <v>9</v>
      </c>
    </row>
    <row r="2288" spans="1:7" x14ac:dyDescent="0.2">
      <c r="A2288" s="146" t="s">
        <v>28625</v>
      </c>
      <c r="B2288" s="147" t="s">
        <v>28626</v>
      </c>
      <c r="C2288" s="148"/>
      <c r="D2288" s="149"/>
      <c r="E2288" s="149"/>
      <c r="F2288" s="149"/>
      <c r="G2288" s="124">
        <v>2</v>
      </c>
    </row>
    <row r="2289" spans="1:7" x14ac:dyDescent="0.2">
      <c r="A2289" s="146" t="s">
        <v>28627</v>
      </c>
      <c r="B2289" s="147" t="s">
        <v>28628</v>
      </c>
      <c r="C2289" s="148"/>
      <c r="D2289" s="149"/>
      <c r="E2289" s="149"/>
      <c r="F2289" s="149"/>
      <c r="G2289" s="124">
        <v>5</v>
      </c>
    </row>
    <row r="2290" spans="1:7" ht="30" x14ac:dyDescent="0.2">
      <c r="A2290" s="146" t="s">
        <v>28629</v>
      </c>
      <c r="B2290" s="147" t="s">
        <v>28630</v>
      </c>
      <c r="C2290" s="148" t="s">
        <v>9</v>
      </c>
      <c r="D2290" s="149">
        <v>1.55</v>
      </c>
      <c r="E2290" s="149">
        <v>2.11</v>
      </c>
      <c r="F2290" s="149">
        <v>3.66</v>
      </c>
      <c r="G2290" s="124">
        <v>9</v>
      </c>
    </row>
    <row r="2291" spans="1:7" ht="30" x14ac:dyDescent="0.2">
      <c r="A2291" s="146" t="s">
        <v>28631</v>
      </c>
      <c r="B2291" s="147" t="s">
        <v>28632</v>
      </c>
      <c r="C2291" s="148" t="s">
        <v>9</v>
      </c>
      <c r="D2291" s="149">
        <v>2.42</v>
      </c>
      <c r="E2291" s="149">
        <v>2.11</v>
      </c>
      <c r="F2291" s="149">
        <v>4.53</v>
      </c>
      <c r="G2291" s="124">
        <v>9</v>
      </c>
    </row>
    <row r="2292" spans="1:7" ht="30" x14ac:dyDescent="0.2">
      <c r="A2292" s="146" t="s">
        <v>28633</v>
      </c>
      <c r="B2292" s="147" t="s">
        <v>28634</v>
      </c>
      <c r="C2292" s="148" t="s">
        <v>9</v>
      </c>
      <c r="D2292" s="149">
        <v>3.86</v>
      </c>
      <c r="E2292" s="149">
        <v>3.16</v>
      </c>
      <c r="F2292" s="149">
        <v>7.02</v>
      </c>
      <c r="G2292" s="124">
        <v>9</v>
      </c>
    </row>
    <row r="2293" spans="1:7" ht="30" x14ac:dyDescent="0.2">
      <c r="A2293" s="146" t="s">
        <v>28635</v>
      </c>
      <c r="B2293" s="147" t="s">
        <v>28636</v>
      </c>
      <c r="C2293" s="148" t="s">
        <v>9</v>
      </c>
      <c r="D2293" s="149">
        <v>5.71</v>
      </c>
      <c r="E2293" s="149">
        <v>3.69</v>
      </c>
      <c r="F2293" s="149">
        <v>9.4</v>
      </c>
      <c r="G2293" s="124">
        <v>9</v>
      </c>
    </row>
    <row r="2294" spans="1:7" ht="30" x14ac:dyDescent="0.2">
      <c r="A2294" s="146" t="s">
        <v>28637</v>
      </c>
      <c r="B2294" s="147" t="s">
        <v>28638</v>
      </c>
      <c r="C2294" s="148" t="s">
        <v>9</v>
      </c>
      <c r="D2294" s="149">
        <v>9.6</v>
      </c>
      <c r="E2294" s="149">
        <v>4.21</v>
      </c>
      <c r="F2294" s="149">
        <v>13.81</v>
      </c>
      <c r="G2294" s="124">
        <v>9</v>
      </c>
    </row>
    <row r="2295" spans="1:7" x14ac:dyDescent="0.2">
      <c r="A2295" s="146" t="s">
        <v>28639</v>
      </c>
      <c r="B2295" s="147" t="s">
        <v>28640</v>
      </c>
      <c r="C2295" s="148"/>
      <c r="D2295" s="149"/>
      <c r="E2295" s="149"/>
      <c r="F2295" s="149"/>
      <c r="G2295" s="124">
        <v>5</v>
      </c>
    </row>
    <row r="2296" spans="1:7" ht="30" x14ac:dyDescent="0.2">
      <c r="A2296" s="146" t="s">
        <v>28641</v>
      </c>
      <c r="B2296" s="147" t="s">
        <v>28642</v>
      </c>
      <c r="C2296" s="148" t="s">
        <v>9</v>
      </c>
      <c r="D2296" s="149">
        <v>1.18</v>
      </c>
      <c r="E2296" s="149">
        <v>2.11</v>
      </c>
      <c r="F2296" s="149">
        <v>3.29</v>
      </c>
      <c r="G2296" s="124">
        <v>9</v>
      </c>
    </row>
    <row r="2297" spans="1:7" ht="30" x14ac:dyDescent="0.2">
      <c r="A2297" s="146" t="s">
        <v>28643</v>
      </c>
      <c r="B2297" s="147" t="s">
        <v>28644</v>
      </c>
      <c r="C2297" s="148" t="s">
        <v>9</v>
      </c>
      <c r="D2297" s="149">
        <v>2.95</v>
      </c>
      <c r="E2297" s="149">
        <v>2.63</v>
      </c>
      <c r="F2297" s="149">
        <v>5.58</v>
      </c>
      <c r="G2297" s="124">
        <v>9</v>
      </c>
    </row>
    <row r="2298" spans="1:7" ht="30" x14ac:dyDescent="0.2">
      <c r="A2298" s="146" t="s">
        <v>28645</v>
      </c>
      <c r="B2298" s="147" t="s">
        <v>28646</v>
      </c>
      <c r="C2298" s="148" t="s">
        <v>9</v>
      </c>
      <c r="D2298" s="149">
        <v>2.82</v>
      </c>
      <c r="E2298" s="149">
        <v>3.16</v>
      </c>
      <c r="F2298" s="149">
        <v>5.98</v>
      </c>
      <c r="G2298" s="124">
        <v>9</v>
      </c>
    </row>
    <row r="2299" spans="1:7" ht="30" x14ac:dyDescent="0.2">
      <c r="A2299" s="146" t="s">
        <v>28647</v>
      </c>
      <c r="B2299" s="147" t="s">
        <v>28648</v>
      </c>
      <c r="C2299" s="148" t="s">
        <v>9</v>
      </c>
      <c r="D2299" s="149">
        <v>4.1399999999999997</v>
      </c>
      <c r="E2299" s="149">
        <v>3.69</v>
      </c>
      <c r="F2299" s="149">
        <v>7.83</v>
      </c>
      <c r="G2299" s="124">
        <v>9</v>
      </c>
    </row>
    <row r="2300" spans="1:7" ht="30" x14ac:dyDescent="0.2">
      <c r="A2300" s="146" t="s">
        <v>28649</v>
      </c>
      <c r="B2300" s="147" t="s">
        <v>28650</v>
      </c>
      <c r="C2300" s="148" t="s">
        <v>9</v>
      </c>
      <c r="D2300" s="149">
        <v>7.8</v>
      </c>
      <c r="E2300" s="149">
        <v>4.21</v>
      </c>
      <c r="F2300" s="149">
        <v>12.01</v>
      </c>
      <c r="G2300" s="124">
        <v>9</v>
      </c>
    </row>
    <row r="2301" spans="1:7" x14ac:dyDescent="0.2">
      <c r="A2301" s="146" t="s">
        <v>28651</v>
      </c>
      <c r="B2301" s="147" t="s">
        <v>28652</v>
      </c>
      <c r="C2301" s="148"/>
      <c r="D2301" s="149"/>
      <c r="E2301" s="149"/>
      <c r="F2301" s="149"/>
      <c r="G2301" s="124">
        <v>5</v>
      </c>
    </row>
    <row r="2302" spans="1:7" x14ac:dyDescent="0.2">
      <c r="A2302" s="146" t="s">
        <v>28653</v>
      </c>
      <c r="B2302" s="147" t="s">
        <v>28654</v>
      </c>
      <c r="C2302" s="148" t="s">
        <v>9</v>
      </c>
      <c r="D2302" s="149">
        <v>8.85</v>
      </c>
      <c r="E2302" s="149">
        <v>2.63</v>
      </c>
      <c r="F2302" s="149">
        <v>11.48</v>
      </c>
      <c r="G2302" s="124">
        <v>9</v>
      </c>
    </row>
    <row r="2303" spans="1:7" x14ac:dyDescent="0.2">
      <c r="A2303" s="146" t="s">
        <v>28655</v>
      </c>
      <c r="B2303" s="147" t="s">
        <v>28656</v>
      </c>
      <c r="C2303" s="148" t="s">
        <v>9</v>
      </c>
      <c r="D2303" s="149">
        <v>15.49</v>
      </c>
      <c r="E2303" s="149">
        <v>2.63</v>
      </c>
      <c r="F2303" s="149">
        <v>18.12</v>
      </c>
      <c r="G2303" s="124">
        <v>9</v>
      </c>
    </row>
    <row r="2304" spans="1:7" x14ac:dyDescent="0.2">
      <c r="A2304" s="146" t="s">
        <v>28657</v>
      </c>
      <c r="B2304" s="147" t="s">
        <v>28658</v>
      </c>
      <c r="C2304" s="148" t="s">
        <v>9</v>
      </c>
      <c r="D2304" s="149">
        <v>22.7</v>
      </c>
      <c r="E2304" s="149">
        <v>5.26</v>
      </c>
      <c r="F2304" s="149">
        <v>27.96</v>
      </c>
      <c r="G2304" s="124">
        <v>9</v>
      </c>
    </row>
    <row r="2305" spans="1:7" x14ac:dyDescent="0.2">
      <c r="A2305" s="146" t="s">
        <v>28659</v>
      </c>
      <c r="B2305" s="147" t="s">
        <v>28660</v>
      </c>
      <c r="C2305" s="148" t="s">
        <v>9</v>
      </c>
      <c r="D2305" s="149">
        <v>33.54</v>
      </c>
      <c r="E2305" s="149">
        <v>7.9</v>
      </c>
      <c r="F2305" s="149">
        <v>41.44</v>
      </c>
      <c r="G2305" s="124">
        <v>9</v>
      </c>
    </row>
    <row r="2306" spans="1:7" x14ac:dyDescent="0.2">
      <c r="A2306" s="146" t="s">
        <v>28661</v>
      </c>
      <c r="B2306" s="147" t="s">
        <v>28662</v>
      </c>
      <c r="C2306" s="148" t="s">
        <v>9</v>
      </c>
      <c r="D2306" s="149">
        <v>48.15</v>
      </c>
      <c r="E2306" s="149">
        <v>10.54</v>
      </c>
      <c r="F2306" s="149">
        <v>58.69</v>
      </c>
      <c r="G2306" s="124">
        <v>9</v>
      </c>
    </row>
    <row r="2307" spans="1:7" x14ac:dyDescent="0.2">
      <c r="A2307" s="146" t="s">
        <v>28663</v>
      </c>
      <c r="B2307" s="147" t="s">
        <v>28664</v>
      </c>
      <c r="C2307" s="148" t="s">
        <v>9</v>
      </c>
      <c r="D2307" s="149">
        <v>67.13</v>
      </c>
      <c r="E2307" s="149">
        <v>13.17</v>
      </c>
      <c r="F2307" s="149">
        <v>80.3</v>
      </c>
      <c r="G2307" s="124">
        <v>9</v>
      </c>
    </row>
    <row r="2308" spans="1:7" x14ac:dyDescent="0.2">
      <c r="A2308" s="146" t="s">
        <v>28665</v>
      </c>
      <c r="B2308" s="147" t="s">
        <v>28666</v>
      </c>
      <c r="C2308" s="148" t="s">
        <v>9</v>
      </c>
      <c r="D2308" s="149">
        <v>97.8</v>
      </c>
      <c r="E2308" s="149">
        <v>15.8</v>
      </c>
      <c r="F2308" s="149">
        <v>113.6</v>
      </c>
      <c r="G2308" s="124">
        <v>9</v>
      </c>
    </row>
    <row r="2309" spans="1:7" x14ac:dyDescent="0.2">
      <c r="A2309" s="146" t="s">
        <v>28667</v>
      </c>
      <c r="B2309" s="147" t="s">
        <v>28668</v>
      </c>
      <c r="C2309" s="148" t="s">
        <v>9</v>
      </c>
      <c r="D2309" s="149">
        <v>216.98</v>
      </c>
      <c r="E2309" s="149">
        <v>23.7</v>
      </c>
      <c r="F2309" s="149">
        <v>240.68</v>
      </c>
      <c r="G2309" s="124">
        <v>9</v>
      </c>
    </row>
    <row r="2310" spans="1:7" ht="30" x14ac:dyDescent="0.2">
      <c r="A2310" s="146" t="s">
        <v>28669</v>
      </c>
      <c r="B2310" s="147" t="s">
        <v>28670</v>
      </c>
      <c r="C2310" s="148"/>
      <c r="D2310" s="149"/>
      <c r="E2310" s="149"/>
      <c r="F2310" s="149"/>
      <c r="G2310" s="124">
        <v>5</v>
      </c>
    </row>
    <row r="2311" spans="1:7" ht="30" x14ac:dyDescent="0.2">
      <c r="A2311" s="146" t="s">
        <v>28671</v>
      </c>
      <c r="B2311" s="147" t="s">
        <v>28672</v>
      </c>
      <c r="C2311" s="148" t="s">
        <v>9</v>
      </c>
      <c r="D2311" s="149">
        <v>213.08</v>
      </c>
      <c r="E2311" s="149">
        <v>47.77</v>
      </c>
      <c r="F2311" s="149">
        <v>260.85000000000002</v>
      </c>
      <c r="G2311" s="124">
        <v>9</v>
      </c>
    </row>
    <row r="2312" spans="1:7" ht="30" x14ac:dyDescent="0.2">
      <c r="A2312" s="146" t="s">
        <v>28673</v>
      </c>
      <c r="B2312" s="147" t="s">
        <v>28674</v>
      </c>
      <c r="C2312" s="148"/>
      <c r="D2312" s="149"/>
      <c r="E2312" s="149"/>
      <c r="F2312" s="149"/>
      <c r="G2312" s="124">
        <v>5</v>
      </c>
    </row>
    <row r="2313" spans="1:7" ht="30" x14ac:dyDescent="0.2">
      <c r="A2313" s="146" t="s">
        <v>28675</v>
      </c>
      <c r="B2313" s="147" t="s">
        <v>28676</v>
      </c>
      <c r="C2313" s="148" t="s">
        <v>9</v>
      </c>
      <c r="D2313" s="149">
        <v>56.78</v>
      </c>
      <c r="E2313" s="149">
        <v>28.66</v>
      </c>
      <c r="F2313" s="149">
        <v>85.44</v>
      </c>
      <c r="G2313" s="124">
        <v>9</v>
      </c>
    </row>
    <row r="2314" spans="1:7" ht="30" x14ac:dyDescent="0.2">
      <c r="A2314" s="146" t="s">
        <v>28677</v>
      </c>
      <c r="B2314" s="147" t="s">
        <v>28678</v>
      </c>
      <c r="C2314" s="148" t="s">
        <v>9</v>
      </c>
      <c r="D2314" s="149">
        <v>71.38</v>
      </c>
      <c r="E2314" s="149">
        <v>34.5</v>
      </c>
      <c r="F2314" s="149">
        <v>105.88</v>
      </c>
      <c r="G2314" s="124">
        <v>9</v>
      </c>
    </row>
    <row r="2315" spans="1:7" ht="30" x14ac:dyDescent="0.2">
      <c r="A2315" s="146" t="s">
        <v>28679</v>
      </c>
      <c r="B2315" s="147" t="s">
        <v>28680</v>
      </c>
      <c r="C2315" s="148" t="s">
        <v>9</v>
      </c>
      <c r="D2315" s="149">
        <v>83.32</v>
      </c>
      <c r="E2315" s="149">
        <v>47.77</v>
      </c>
      <c r="F2315" s="149">
        <v>131.09</v>
      </c>
      <c r="G2315" s="124">
        <v>9</v>
      </c>
    </row>
    <row r="2316" spans="1:7" ht="30" x14ac:dyDescent="0.2">
      <c r="A2316" s="146" t="s">
        <v>28681</v>
      </c>
      <c r="B2316" s="147" t="s">
        <v>28682</v>
      </c>
      <c r="C2316" s="148" t="s">
        <v>9</v>
      </c>
      <c r="D2316" s="149">
        <v>155.88999999999999</v>
      </c>
      <c r="E2316" s="149">
        <v>57.31</v>
      </c>
      <c r="F2316" s="149">
        <v>213.2</v>
      </c>
      <c r="G2316" s="124">
        <v>9</v>
      </c>
    </row>
    <row r="2317" spans="1:7" x14ac:dyDescent="0.2">
      <c r="A2317" s="146" t="s">
        <v>28683</v>
      </c>
      <c r="B2317" s="147" t="s">
        <v>28684</v>
      </c>
      <c r="C2317" s="148"/>
      <c r="D2317" s="149"/>
      <c r="E2317" s="149"/>
      <c r="F2317" s="149"/>
      <c r="G2317" s="124">
        <v>5</v>
      </c>
    </row>
    <row r="2318" spans="1:7" x14ac:dyDescent="0.2">
      <c r="A2318" s="146" t="s">
        <v>28685</v>
      </c>
      <c r="B2318" s="147" t="s">
        <v>28686</v>
      </c>
      <c r="C2318" s="148" t="s">
        <v>96</v>
      </c>
      <c r="D2318" s="149">
        <v>9.59</v>
      </c>
      <c r="E2318" s="149">
        <v>5.26</v>
      </c>
      <c r="F2318" s="149">
        <v>14.85</v>
      </c>
      <c r="G2318" s="124">
        <v>9</v>
      </c>
    </row>
    <row r="2319" spans="1:7" x14ac:dyDescent="0.2">
      <c r="A2319" s="146" t="s">
        <v>28687</v>
      </c>
      <c r="B2319" s="147" t="s">
        <v>28688</v>
      </c>
      <c r="C2319" s="148" t="s">
        <v>96</v>
      </c>
      <c r="D2319" s="149">
        <v>6.57</v>
      </c>
      <c r="E2319" s="149">
        <v>5.26</v>
      </c>
      <c r="F2319" s="149">
        <v>11.83</v>
      </c>
      <c r="G2319" s="124">
        <v>9</v>
      </c>
    </row>
    <row r="2320" spans="1:7" x14ac:dyDescent="0.2">
      <c r="A2320" s="146" t="s">
        <v>28689</v>
      </c>
      <c r="B2320" s="147" t="s">
        <v>28690</v>
      </c>
      <c r="C2320" s="148" t="s">
        <v>96</v>
      </c>
      <c r="D2320" s="149">
        <v>8.75</v>
      </c>
      <c r="E2320" s="149">
        <v>5.26</v>
      </c>
      <c r="F2320" s="149">
        <v>14.01</v>
      </c>
      <c r="G2320" s="124">
        <v>9</v>
      </c>
    </row>
    <row r="2321" spans="1:7" x14ac:dyDescent="0.2">
      <c r="A2321" s="146" t="s">
        <v>28691</v>
      </c>
      <c r="B2321" s="147" t="s">
        <v>28692</v>
      </c>
      <c r="C2321" s="148" t="s">
        <v>96</v>
      </c>
      <c r="D2321" s="149">
        <v>10.91</v>
      </c>
      <c r="E2321" s="149">
        <v>5.26</v>
      </c>
      <c r="F2321" s="149">
        <v>16.170000000000002</v>
      </c>
      <c r="G2321" s="124">
        <v>9</v>
      </c>
    </row>
    <row r="2322" spans="1:7" x14ac:dyDescent="0.2">
      <c r="A2322" s="146" t="s">
        <v>28693</v>
      </c>
      <c r="B2322" s="147" t="s">
        <v>28694</v>
      </c>
      <c r="C2322" s="148" t="s">
        <v>96</v>
      </c>
      <c r="D2322" s="149">
        <v>12.33</v>
      </c>
      <c r="E2322" s="149">
        <v>5.26</v>
      </c>
      <c r="F2322" s="149">
        <v>17.59</v>
      </c>
      <c r="G2322" s="124">
        <v>9</v>
      </c>
    </row>
    <row r="2323" spans="1:7" x14ac:dyDescent="0.2">
      <c r="A2323" s="146" t="s">
        <v>28695</v>
      </c>
      <c r="B2323" s="147" t="s">
        <v>28696</v>
      </c>
      <c r="C2323" s="148" t="s">
        <v>96</v>
      </c>
      <c r="D2323" s="149">
        <v>12.98</v>
      </c>
      <c r="E2323" s="149">
        <v>5.26</v>
      </c>
      <c r="F2323" s="149">
        <v>18.239999999999998</v>
      </c>
      <c r="G2323" s="124">
        <v>9</v>
      </c>
    </row>
    <row r="2324" spans="1:7" x14ac:dyDescent="0.2">
      <c r="A2324" s="146" t="s">
        <v>28697</v>
      </c>
      <c r="B2324" s="147" t="s">
        <v>28698</v>
      </c>
      <c r="C2324" s="148" t="s">
        <v>96</v>
      </c>
      <c r="D2324" s="149">
        <v>15.24</v>
      </c>
      <c r="E2324" s="149">
        <v>5.26</v>
      </c>
      <c r="F2324" s="149">
        <v>20.5</v>
      </c>
      <c r="G2324" s="124">
        <v>9</v>
      </c>
    </row>
    <row r="2325" spans="1:7" x14ac:dyDescent="0.2">
      <c r="A2325" s="146" t="s">
        <v>28699</v>
      </c>
      <c r="B2325" s="147" t="s">
        <v>28700</v>
      </c>
      <c r="C2325" s="148" t="s">
        <v>96</v>
      </c>
      <c r="D2325" s="149">
        <v>17.670000000000002</v>
      </c>
      <c r="E2325" s="149">
        <v>5.26</v>
      </c>
      <c r="F2325" s="149">
        <v>22.93</v>
      </c>
      <c r="G2325" s="124">
        <v>9</v>
      </c>
    </row>
    <row r="2326" spans="1:7" x14ac:dyDescent="0.2">
      <c r="A2326" s="146" t="s">
        <v>28701</v>
      </c>
      <c r="B2326" s="147" t="s">
        <v>28702</v>
      </c>
      <c r="C2326" s="148"/>
      <c r="D2326" s="149"/>
      <c r="E2326" s="149"/>
      <c r="F2326" s="149"/>
      <c r="G2326" s="124">
        <v>5</v>
      </c>
    </row>
    <row r="2327" spans="1:7" x14ac:dyDescent="0.2">
      <c r="A2327" s="146" t="s">
        <v>28703</v>
      </c>
      <c r="B2327" s="147" t="s">
        <v>28704</v>
      </c>
      <c r="C2327" s="148" t="s">
        <v>96</v>
      </c>
      <c r="D2327" s="149">
        <v>1</v>
      </c>
      <c r="E2327" s="149">
        <v>4.21</v>
      </c>
      <c r="F2327" s="149">
        <v>5.21</v>
      </c>
      <c r="G2327" s="124">
        <v>9</v>
      </c>
    </row>
    <row r="2328" spans="1:7" x14ac:dyDescent="0.2">
      <c r="A2328" s="146" t="s">
        <v>28705</v>
      </c>
      <c r="B2328" s="147" t="s">
        <v>28706</v>
      </c>
      <c r="C2328" s="148" t="s">
        <v>96</v>
      </c>
      <c r="D2328" s="149">
        <v>7.35</v>
      </c>
      <c r="E2328" s="149">
        <v>7.9</v>
      </c>
      <c r="F2328" s="149">
        <v>15.25</v>
      </c>
      <c r="G2328" s="124">
        <v>9</v>
      </c>
    </row>
    <row r="2329" spans="1:7" x14ac:dyDescent="0.2">
      <c r="A2329" s="146" t="s">
        <v>28707</v>
      </c>
      <c r="B2329" s="147" t="s">
        <v>28708</v>
      </c>
      <c r="C2329" s="148" t="s">
        <v>96</v>
      </c>
      <c r="D2329" s="149">
        <v>10.02</v>
      </c>
      <c r="E2329" s="149">
        <v>7.9</v>
      </c>
      <c r="F2329" s="149">
        <v>17.920000000000002</v>
      </c>
      <c r="G2329" s="124">
        <v>9</v>
      </c>
    </row>
    <row r="2330" spans="1:7" x14ac:dyDescent="0.2">
      <c r="A2330" s="146" t="s">
        <v>28709</v>
      </c>
      <c r="B2330" s="147" t="s">
        <v>28710</v>
      </c>
      <c r="C2330" s="148" t="s">
        <v>96</v>
      </c>
      <c r="D2330" s="149">
        <v>9.64</v>
      </c>
      <c r="E2330" s="149">
        <v>7.9</v>
      </c>
      <c r="F2330" s="149">
        <v>17.54</v>
      </c>
      <c r="G2330" s="124">
        <v>9</v>
      </c>
    </row>
    <row r="2331" spans="1:7" x14ac:dyDescent="0.2">
      <c r="A2331" s="146" t="s">
        <v>28711</v>
      </c>
      <c r="B2331" s="147" t="s">
        <v>28712</v>
      </c>
      <c r="C2331" s="148" t="s">
        <v>96</v>
      </c>
      <c r="D2331" s="149">
        <v>10.3</v>
      </c>
      <c r="E2331" s="149">
        <v>7.9</v>
      </c>
      <c r="F2331" s="149">
        <v>18.2</v>
      </c>
      <c r="G2331" s="124">
        <v>9</v>
      </c>
    </row>
    <row r="2332" spans="1:7" x14ac:dyDescent="0.2">
      <c r="A2332" s="146" t="s">
        <v>28713</v>
      </c>
      <c r="B2332" s="147" t="s">
        <v>28714</v>
      </c>
      <c r="C2332" s="148" t="s">
        <v>96</v>
      </c>
      <c r="D2332" s="149">
        <v>15.82</v>
      </c>
      <c r="E2332" s="149">
        <v>7.9</v>
      </c>
      <c r="F2332" s="149">
        <v>23.72</v>
      </c>
      <c r="G2332" s="124">
        <v>9</v>
      </c>
    </row>
    <row r="2333" spans="1:7" x14ac:dyDescent="0.2">
      <c r="A2333" s="146" t="s">
        <v>28715</v>
      </c>
      <c r="B2333" s="147" t="s">
        <v>28716</v>
      </c>
      <c r="C2333" s="148" t="s">
        <v>96</v>
      </c>
      <c r="D2333" s="149">
        <v>15.97</v>
      </c>
      <c r="E2333" s="149">
        <v>7.9</v>
      </c>
      <c r="F2333" s="149">
        <v>23.87</v>
      </c>
      <c r="G2333" s="124">
        <v>9</v>
      </c>
    </row>
    <row r="2334" spans="1:7" x14ac:dyDescent="0.2">
      <c r="A2334" s="146" t="s">
        <v>28717</v>
      </c>
      <c r="B2334" s="147" t="s">
        <v>28718</v>
      </c>
      <c r="C2334" s="148" t="s">
        <v>96</v>
      </c>
      <c r="D2334" s="149">
        <v>22.82</v>
      </c>
      <c r="E2334" s="149">
        <v>7.9</v>
      </c>
      <c r="F2334" s="149">
        <v>30.72</v>
      </c>
      <c r="G2334" s="124">
        <v>9</v>
      </c>
    </row>
    <row r="2335" spans="1:7" x14ac:dyDescent="0.2">
      <c r="A2335" s="146" t="s">
        <v>28719</v>
      </c>
      <c r="B2335" s="147" t="s">
        <v>28720</v>
      </c>
      <c r="C2335" s="148" t="s">
        <v>96</v>
      </c>
      <c r="D2335" s="149">
        <v>32.17</v>
      </c>
      <c r="E2335" s="149">
        <v>10.54</v>
      </c>
      <c r="F2335" s="149">
        <v>42.71</v>
      </c>
      <c r="G2335" s="124">
        <v>9</v>
      </c>
    </row>
    <row r="2336" spans="1:7" x14ac:dyDescent="0.2">
      <c r="A2336" s="146" t="s">
        <v>28721</v>
      </c>
      <c r="B2336" s="147" t="s">
        <v>28722</v>
      </c>
      <c r="C2336" s="148" t="s">
        <v>96</v>
      </c>
      <c r="D2336" s="149">
        <v>33.119999999999997</v>
      </c>
      <c r="E2336" s="149">
        <v>10.54</v>
      </c>
      <c r="F2336" s="149">
        <v>43.66</v>
      </c>
      <c r="G2336" s="124">
        <v>9</v>
      </c>
    </row>
    <row r="2337" spans="1:7" x14ac:dyDescent="0.2">
      <c r="A2337" s="146" t="s">
        <v>28723</v>
      </c>
      <c r="B2337" s="147" t="s">
        <v>28724</v>
      </c>
      <c r="C2337" s="148" t="s">
        <v>96</v>
      </c>
      <c r="D2337" s="149">
        <v>42.66</v>
      </c>
      <c r="E2337" s="149">
        <v>10.54</v>
      </c>
      <c r="F2337" s="149">
        <v>53.2</v>
      </c>
      <c r="G2337" s="124">
        <v>9</v>
      </c>
    </row>
    <row r="2338" spans="1:7" x14ac:dyDescent="0.2">
      <c r="A2338" s="146" t="s">
        <v>28725</v>
      </c>
      <c r="B2338" s="147" t="s">
        <v>28726</v>
      </c>
      <c r="C2338" s="148" t="s">
        <v>96</v>
      </c>
      <c r="D2338" s="149">
        <v>46.3</v>
      </c>
      <c r="E2338" s="149">
        <v>10.54</v>
      </c>
      <c r="F2338" s="149">
        <v>56.84</v>
      </c>
      <c r="G2338" s="124">
        <v>9</v>
      </c>
    </row>
    <row r="2339" spans="1:7" x14ac:dyDescent="0.2">
      <c r="A2339" s="146" t="s">
        <v>28727</v>
      </c>
      <c r="B2339" s="147" t="s">
        <v>28728</v>
      </c>
      <c r="C2339" s="148"/>
      <c r="D2339" s="149"/>
      <c r="E2339" s="149"/>
      <c r="F2339" s="149"/>
      <c r="G2339" s="124">
        <v>5</v>
      </c>
    </row>
    <row r="2340" spans="1:7" ht="30" x14ac:dyDescent="0.2">
      <c r="A2340" s="146" t="s">
        <v>28729</v>
      </c>
      <c r="B2340" s="147" t="s">
        <v>28730</v>
      </c>
      <c r="C2340" s="148" t="s">
        <v>9</v>
      </c>
      <c r="D2340" s="149">
        <v>6.22</v>
      </c>
      <c r="E2340" s="149">
        <v>7.9</v>
      </c>
      <c r="F2340" s="149">
        <v>14.12</v>
      </c>
      <c r="G2340" s="124">
        <v>9</v>
      </c>
    </row>
    <row r="2341" spans="1:7" ht="30" x14ac:dyDescent="0.2">
      <c r="A2341" s="146" t="s">
        <v>28731</v>
      </c>
      <c r="B2341" s="147" t="s">
        <v>28732</v>
      </c>
      <c r="C2341" s="148" t="s">
        <v>9</v>
      </c>
      <c r="D2341" s="149">
        <v>11.33</v>
      </c>
      <c r="E2341" s="149">
        <v>7.9</v>
      </c>
      <c r="F2341" s="149">
        <v>19.23</v>
      </c>
      <c r="G2341" s="124">
        <v>9</v>
      </c>
    </row>
    <row r="2342" spans="1:7" ht="30" x14ac:dyDescent="0.2">
      <c r="A2342" s="146" t="s">
        <v>28733</v>
      </c>
      <c r="B2342" s="147" t="s">
        <v>28734</v>
      </c>
      <c r="C2342" s="148" t="s">
        <v>9</v>
      </c>
      <c r="D2342" s="149">
        <v>30.59</v>
      </c>
      <c r="E2342" s="149">
        <v>7.9</v>
      </c>
      <c r="F2342" s="149">
        <v>38.49</v>
      </c>
      <c r="G2342" s="124">
        <v>9</v>
      </c>
    </row>
    <row r="2343" spans="1:7" ht="30" x14ac:dyDescent="0.2">
      <c r="A2343" s="146" t="s">
        <v>28735</v>
      </c>
      <c r="B2343" s="147" t="s">
        <v>28736</v>
      </c>
      <c r="C2343" s="148" t="s">
        <v>9</v>
      </c>
      <c r="D2343" s="149">
        <v>0.85</v>
      </c>
      <c r="E2343" s="149">
        <v>4.21</v>
      </c>
      <c r="F2343" s="149">
        <v>5.0599999999999996</v>
      </c>
      <c r="G2343" s="124">
        <v>9</v>
      </c>
    </row>
    <row r="2344" spans="1:7" x14ac:dyDescent="0.2">
      <c r="A2344" s="146" t="s">
        <v>28737</v>
      </c>
      <c r="B2344" s="147" t="s">
        <v>28738</v>
      </c>
      <c r="C2344" s="148" t="s">
        <v>9</v>
      </c>
      <c r="D2344" s="149">
        <v>1.57</v>
      </c>
      <c r="E2344" s="149">
        <v>15.8</v>
      </c>
      <c r="F2344" s="149">
        <v>17.37</v>
      </c>
      <c r="G2344" s="124">
        <v>9</v>
      </c>
    </row>
    <row r="2345" spans="1:7" ht="30" x14ac:dyDescent="0.2">
      <c r="A2345" s="146" t="s">
        <v>28739</v>
      </c>
      <c r="B2345" s="147" t="s">
        <v>28740</v>
      </c>
      <c r="C2345" s="148" t="s">
        <v>9</v>
      </c>
      <c r="D2345" s="149">
        <v>6.94</v>
      </c>
      <c r="E2345" s="149">
        <v>6.32</v>
      </c>
      <c r="F2345" s="149">
        <v>13.26</v>
      </c>
      <c r="G2345" s="124">
        <v>9</v>
      </c>
    </row>
    <row r="2346" spans="1:7" ht="30" x14ac:dyDescent="0.2">
      <c r="A2346" s="146" t="s">
        <v>28741</v>
      </c>
      <c r="B2346" s="147" t="s">
        <v>28742</v>
      </c>
      <c r="C2346" s="148" t="s">
        <v>9</v>
      </c>
      <c r="D2346" s="149">
        <v>3.71</v>
      </c>
      <c r="E2346" s="149">
        <v>5.26</v>
      </c>
      <c r="F2346" s="149">
        <v>8.9700000000000006</v>
      </c>
      <c r="G2346" s="124">
        <v>9</v>
      </c>
    </row>
    <row r="2347" spans="1:7" ht="30" x14ac:dyDescent="0.2">
      <c r="A2347" s="146" t="s">
        <v>28743</v>
      </c>
      <c r="B2347" s="147" t="s">
        <v>28744</v>
      </c>
      <c r="C2347" s="148" t="s">
        <v>9</v>
      </c>
      <c r="D2347" s="149">
        <v>14.21</v>
      </c>
      <c r="E2347" s="149">
        <v>6.85</v>
      </c>
      <c r="F2347" s="149">
        <v>21.06</v>
      </c>
      <c r="G2347" s="124">
        <v>9</v>
      </c>
    </row>
    <row r="2348" spans="1:7" ht="30" x14ac:dyDescent="0.2">
      <c r="A2348" s="146" t="s">
        <v>28745</v>
      </c>
      <c r="B2348" s="147" t="s">
        <v>28746</v>
      </c>
      <c r="C2348" s="148" t="s">
        <v>9</v>
      </c>
      <c r="D2348" s="149">
        <v>33.28</v>
      </c>
      <c r="E2348" s="149">
        <v>8.43</v>
      </c>
      <c r="F2348" s="149">
        <v>41.71</v>
      </c>
      <c r="G2348" s="124">
        <v>9</v>
      </c>
    </row>
    <row r="2349" spans="1:7" ht="30" x14ac:dyDescent="0.2">
      <c r="A2349" s="146" t="s">
        <v>28747</v>
      </c>
      <c r="B2349" s="147" t="s">
        <v>28748</v>
      </c>
      <c r="C2349" s="148" t="s">
        <v>9</v>
      </c>
      <c r="D2349" s="149">
        <v>62.25</v>
      </c>
      <c r="E2349" s="149">
        <v>11.06</v>
      </c>
      <c r="F2349" s="149">
        <v>73.31</v>
      </c>
      <c r="G2349" s="124">
        <v>9</v>
      </c>
    </row>
    <row r="2350" spans="1:7" ht="30" x14ac:dyDescent="0.2">
      <c r="A2350" s="146" t="s">
        <v>28749</v>
      </c>
      <c r="B2350" s="147" t="s">
        <v>28750</v>
      </c>
      <c r="C2350" s="148" t="s">
        <v>9</v>
      </c>
      <c r="D2350" s="149">
        <v>10.71</v>
      </c>
      <c r="E2350" s="149">
        <v>6.32</v>
      </c>
      <c r="F2350" s="149">
        <v>17.03</v>
      </c>
      <c r="G2350" s="124">
        <v>9</v>
      </c>
    </row>
    <row r="2351" spans="1:7" ht="30" x14ac:dyDescent="0.2">
      <c r="A2351" s="146" t="s">
        <v>28751</v>
      </c>
      <c r="B2351" s="147" t="s">
        <v>28752</v>
      </c>
      <c r="C2351" s="148" t="s">
        <v>9</v>
      </c>
      <c r="D2351" s="149">
        <v>17.579999999999998</v>
      </c>
      <c r="E2351" s="149">
        <v>6.85</v>
      </c>
      <c r="F2351" s="149">
        <v>24.43</v>
      </c>
      <c r="G2351" s="124">
        <v>9</v>
      </c>
    </row>
    <row r="2352" spans="1:7" ht="30" x14ac:dyDescent="0.2">
      <c r="A2352" s="146" t="s">
        <v>28753</v>
      </c>
      <c r="B2352" s="147" t="s">
        <v>28754</v>
      </c>
      <c r="C2352" s="148" t="s">
        <v>9</v>
      </c>
      <c r="D2352" s="149">
        <v>37.159999999999997</v>
      </c>
      <c r="E2352" s="149">
        <v>8.43</v>
      </c>
      <c r="F2352" s="149">
        <v>45.59</v>
      </c>
      <c r="G2352" s="124">
        <v>9</v>
      </c>
    </row>
    <row r="2353" spans="1:7" ht="30" x14ac:dyDescent="0.2">
      <c r="A2353" s="146" t="s">
        <v>28755</v>
      </c>
      <c r="B2353" s="147" t="s">
        <v>28756</v>
      </c>
      <c r="C2353" s="148" t="s">
        <v>9</v>
      </c>
      <c r="D2353" s="149">
        <v>12.58</v>
      </c>
      <c r="E2353" s="149">
        <v>6.32</v>
      </c>
      <c r="F2353" s="149">
        <v>18.899999999999999</v>
      </c>
      <c r="G2353" s="124">
        <v>9</v>
      </c>
    </row>
    <row r="2354" spans="1:7" ht="30" x14ac:dyDescent="0.2">
      <c r="A2354" s="146" t="s">
        <v>28757</v>
      </c>
      <c r="B2354" s="147" t="s">
        <v>28758</v>
      </c>
      <c r="C2354" s="148" t="s">
        <v>9</v>
      </c>
      <c r="D2354" s="149">
        <v>18.62</v>
      </c>
      <c r="E2354" s="149">
        <v>6.85</v>
      </c>
      <c r="F2354" s="149">
        <v>25.47</v>
      </c>
      <c r="G2354" s="124">
        <v>9</v>
      </c>
    </row>
    <row r="2355" spans="1:7" ht="30" x14ac:dyDescent="0.2">
      <c r="A2355" s="146" t="s">
        <v>28759</v>
      </c>
      <c r="B2355" s="147" t="s">
        <v>28760</v>
      </c>
      <c r="C2355" s="148" t="s">
        <v>9</v>
      </c>
      <c r="D2355" s="149">
        <v>43.4</v>
      </c>
      <c r="E2355" s="149">
        <v>8.43</v>
      </c>
      <c r="F2355" s="149">
        <v>51.83</v>
      </c>
      <c r="G2355" s="124">
        <v>9</v>
      </c>
    </row>
    <row r="2356" spans="1:7" ht="30" x14ac:dyDescent="0.2">
      <c r="A2356" s="146" t="s">
        <v>28761</v>
      </c>
      <c r="B2356" s="147" t="s">
        <v>28762</v>
      </c>
      <c r="C2356" s="148"/>
      <c r="D2356" s="149"/>
      <c r="E2356" s="149"/>
      <c r="F2356" s="149"/>
      <c r="G2356" s="124">
        <v>5</v>
      </c>
    </row>
    <row r="2357" spans="1:7" ht="30" x14ac:dyDescent="0.2">
      <c r="A2357" s="146" t="s">
        <v>28763</v>
      </c>
      <c r="B2357" s="147" t="s">
        <v>28764</v>
      </c>
      <c r="C2357" s="148" t="s">
        <v>9</v>
      </c>
      <c r="D2357" s="149">
        <v>4.55</v>
      </c>
      <c r="E2357" s="149">
        <v>5.26</v>
      </c>
      <c r="F2357" s="149">
        <v>9.81</v>
      </c>
      <c r="G2357" s="124">
        <v>9</v>
      </c>
    </row>
    <row r="2358" spans="1:7" ht="30" x14ac:dyDescent="0.2">
      <c r="A2358" s="146" t="s">
        <v>28765</v>
      </c>
      <c r="B2358" s="147" t="s">
        <v>28766</v>
      </c>
      <c r="C2358" s="148" t="s">
        <v>9</v>
      </c>
      <c r="D2358" s="149">
        <v>6.44</v>
      </c>
      <c r="E2358" s="149">
        <v>5.26</v>
      </c>
      <c r="F2358" s="149">
        <v>11.7</v>
      </c>
      <c r="G2358" s="124">
        <v>9</v>
      </c>
    </row>
    <row r="2359" spans="1:7" ht="30" x14ac:dyDescent="0.2">
      <c r="A2359" s="146" t="s">
        <v>28767</v>
      </c>
      <c r="B2359" s="147" t="s">
        <v>28768</v>
      </c>
      <c r="C2359" s="148" t="s">
        <v>9</v>
      </c>
      <c r="D2359" s="149">
        <v>7.17</v>
      </c>
      <c r="E2359" s="149">
        <v>5.26</v>
      </c>
      <c r="F2359" s="149">
        <v>12.43</v>
      </c>
      <c r="G2359" s="124">
        <v>9</v>
      </c>
    </row>
    <row r="2360" spans="1:7" x14ac:dyDescent="0.2">
      <c r="A2360" s="146" t="s">
        <v>28769</v>
      </c>
      <c r="B2360" s="147" t="s">
        <v>28770</v>
      </c>
      <c r="C2360" s="148"/>
      <c r="D2360" s="149"/>
      <c r="E2360" s="149"/>
      <c r="F2360" s="149"/>
      <c r="G2360" s="124">
        <v>5</v>
      </c>
    </row>
    <row r="2361" spans="1:7" x14ac:dyDescent="0.2">
      <c r="A2361" s="146" t="s">
        <v>28771</v>
      </c>
      <c r="B2361" s="147" t="s">
        <v>28772</v>
      </c>
      <c r="C2361" s="148" t="s">
        <v>9</v>
      </c>
      <c r="D2361" s="149">
        <v>8.35</v>
      </c>
      <c r="E2361" s="149">
        <v>7.51</v>
      </c>
      <c r="F2361" s="149">
        <v>15.86</v>
      </c>
      <c r="G2361" s="124">
        <v>9</v>
      </c>
    </row>
    <row r="2362" spans="1:7" x14ac:dyDescent="0.2">
      <c r="A2362" s="146" t="s">
        <v>28773</v>
      </c>
      <c r="B2362" s="147" t="s">
        <v>28774</v>
      </c>
      <c r="C2362" s="148" t="s">
        <v>9</v>
      </c>
      <c r="D2362" s="149">
        <v>3.29</v>
      </c>
      <c r="E2362" s="149">
        <v>7.51</v>
      </c>
      <c r="F2362" s="149">
        <v>10.8</v>
      </c>
      <c r="G2362" s="124">
        <v>9</v>
      </c>
    </row>
    <row r="2363" spans="1:7" x14ac:dyDescent="0.2">
      <c r="A2363" s="146" t="s">
        <v>28775</v>
      </c>
      <c r="B2363" s="147" t="s">
        <v>28776</v>
      </c>
      <c r="C2363" s="148"/>
      <c r="D2363" s="149"/>
      <c r="E2363" s="149"/>
      <c r="F2363" s="149"/>
      <c r="G2363" s="124">
        <v>5</v>
      </c>
    </row>
    <row r="2364" spans="1:7" x14ac:dyDescent="0.2">
      <c r="A2364" s="146" t="s">
        <v>28777</v>
      </c>
      <c r="B2364" s="147" t="s">
        <v>28778</v>
      </c>
      <c r="C2364" s="148" t="s">
        <v>9</v>
      </c>
      <c r="D2364" s="149">
        <v>3.65</v>
      </c>
      <c r="E2364" s="149">
        <v>7.51</v>
      </c>
      <c r="F2364" s="149">
        <v>11.16</v>
      </c>
      <c r="G2364" s="124">
        <v>9</v>
      </c>
    </row>
    <row r="2365" spans="1:7" x14ac:dyDescent="0.2">
      <c r="A2365" s="146" t="s">
        <v>28779</v>
      </c>
      <c r="B2365" s="147" t="s">
        <v>28780</v>
      </c>
      <c r="C2365" s="148" t="s">
        <v>9</v>
      </c>
      <c r="D2365" s="149">
        <v>7.32</v>
      </c>
      <c r="E2365" s="149">
        <v>7.51</v>
      </c>
      <c r="F2365" s="149">
        <v>14.83</v>
      </c>
      <c r="G2365" s="124">
        <v>9</v>
      </c>
    </row>
    <row r="2366" spans="1:7" x14ac:dyDescent="0.2">
      <c r="A2366" s="146" t="s">
        <v>28781</v>
      </c>
      <c r="B2366" s="147" t="s">
        <v>28782</v>
      </c>
      <c r="C2366" s="148"/>
      <c r="D2366" s="149"/>
      <c r="E2366" s="149"/>
      <c r="F2366" s="149"/>
      <c r="G2366" s="124">
        <v>5</v>
      </c>
    </row>
    <row r="2367" spans="1:7" x14ac:dyDescent="0.2">
      <c r="A2367" s="146" t="s">
        <v>28783</v>
      </c>
      <c r="B2367" s="147" t="s">
        <v>28784</v>
      </c>
      <c r="C2367" s="148" t="s">
        <v>9</v>
      </c>
      <c r="D2367" s="149">
        <v>1.71</v>
      </c>
      <c r="E2367" s="149">
        <v>5.8</v>
      </c>
      <c r="F2367" s="149">
        <v>7.51</v>
      </c>
      <c r="G2367" s="124">
        <v>9</v>
      </c>
    </row>
    <row r="2368" spans="1:7" x14ac:dyDescent="0.2">
      <c r="A2368" s="146" t="s">
        <v>28785</v>
      </c>
      <c r="B2368" s="147" t="s">
        <v>28786</v>
      </c>
      <c r="C2368" s="148" t="s">
        <v>9</v>
      </c>
      <c r="D2368" s="149">
        <v>18.11</v>
      </c>
      <c r="E2368" s="149">
        <v>5.8</v>
      </c>
      <c r="F2368" s="149">
        <v>23.91</v>
      </c>
      <c r="G2368" s="124">
        <v>9</v>
      </c>
    </row>
    <row r="2369" spans="1:7" x14ac:dyDescent="0.2">
      <c r="A2369" s="146" t="s">
        <v>28787</v>
      </c>
      <c r="B2369" s="147" t="s">
        <v>28788</v>
      </c>
      <c r="C2369" s="148" t="s">
        <v>9</v>
      </c>
      <c r="D2369" s="149">
        <v>7.32</v>
      </c>
      <c r="E2369" s="149">
        <v>4.4800000000000004</v>
      </c>
      <c r="F2369" s="149">
        <v>11.8</v>
      </c>
      <c r="G2369" s="124">
        <v>9</v>
      </c>
    </row>
    <row r="2370" spans="1:7" x14ac:dyDescent="0.2">
      <c r="A2370" s="146" t="s">
        <v>28789</v>
      </c>
      <c r="B2370" s="147" t="s">
        <v>28790</v>
      </c>
      <c r="C2370" s="148" t="s">
        <v>9</v>
      </c>
      <c r="D2370" s="149">
        <v>3</v>
      </c>
      <c r="E2370" s="149">
        <v>5.8</v>
      </c>
      <c r="F2370" s="149">
        <v>8.8000000000000007</v>
      </c>
      <c r="G2370" s="124">
        <v>9</v>
      </c>
    </row>
    <row r="2371" spans="1:7" x14ac:dyDescent="0.2">
      <c r="A2371" s="146" t="s">
        <v>28791</v>
      </c>
      <c r="B2371" s="147" t="s">
        <v>28792</v>
      </c>
      <c r="C2371" s="148" t="s">
        <v>9</v>
      </c>
      <c r="D2371" s="149">
        <v>4.17</v>
      </c>
      <c r="E2371" s="149">
        <v>4.4800000000000004</v>
      </c>
      <c r="F2371" s="149">
        <v>8.65</v>
      </c>
      <c r="G2371" s="124">
        <v>9</v>
      </c>
    </row>
    <row r="2372" spans="1:7" x14ac:dyDescent="0.2">
      <c r="A2372" s="146" t="s">
        <v>28793</v>
      </c>
      <c r="B2372" s="147" t="s">
        <v>28794</v>
      </c>
      <c r="C2372" s="148" t="s">
        <v>9</v>
      </c>
      <c r="D2372" s="149">
        <v>20.74</v>
      </c>
      <c r="E2372" s="149">
        <v>5.8</v>
      </c>
      <c r="F2372" s="149">
        <v>26.54</v>
      </c>
      <c r="G2372" s="124">
        <v>9</v>
      </c>
    </row>
    <row r="2373" spans="1:7" x14ac:dyDescent="0.2">
      <c r="A2373" s="146" t="s">
        <v>28795</v>
      </c>
      <c r="B2373" s="147" t="s">
        <v>28796</v>
      </c>
      <c r="C2373" s="148" t="s">
        <v>9</v>
      </c>
      <c r="D2373" s="149">
        <v>4.5599999999999996</v>
      </c>
      <c r="E2373" s="149">
        <v>5.8</v>
      </c>
      <c r="F2373" s="149">
        <v>10.36</v>
      </c>
      <c r="G2373" s="124">
        <v>9</v>
      </c>
    </row>
    <row r="2374" spans="1:7" x14ac:dyDescent="0.2">
      <c r="A2374" s="146" t="s">
        <v>28797</v>
      </c>
      <c r="B2374" s="147" t="s">
        <v>28798</v>
      </c>
      <c r="C2374" s="148"/>
      <c r="D2374" s="149"/>
      <c r="E2374" s="149"/>
      <c r="F2374" s="149"/>
      <c r="G2374" s="124">
        <v>5</v>
      </c>
    </row>
    <row r="2375" spans="1:7" x14ac:dyDescent="0.2">
      <c r="A2375" s="146" t="s">
        <v>28799</v>
      </c>
      <c r="B2375" s="147" t="s">
        <v>28800</v>
      </c>
      <c r="C2375" s="148" t="s">
        <v>96</v>
      </c>
      <c r="D2375" s="149">
        <v>8.75</v>
      </c>
      <c r="E2375" s="149">
        <v>8.7799999999999994</v>
      </c>
      <c r="F2375" s="149">
        <v>17.53</v>
      </c>
      <c r="G2375" s="124">
        <v>9</v>
      </c>
    </row>
    <row r="2376" spans="1:7" ht="30" x14ac:dyDescent="0.2">
      <c r="A2376" s="146" t="s">
        <v>28801</v>
      </c>
      <c r="B2376" s="147" t="s">
        <v>28802</v>
      </c>
      <c r="C2376" s="148" t="s">
        <v>9</v>
      </c>
      <c r="D2376" s="149"/>
      <c r="E2376" s="149">
        <v>7.51</v>
      </c>
      <c r="F2376" s="149">
        <v>7.51</v>
      </c>
      <c r="G2376" s="124">
        <v>9</v>
      </c>
    </row>
    <row r="2377" spans="1:7" ht="30" x14ac:dyDescent="0.2">
      <c r="A2377" s="146" t="s">
        <v>28803</v>
      </c>
      <c r="B2377" s="147" t="s">
        <v>28804</v>
      </c>
      <c r="C2377" s="148" t="s">
        <v>9</v>
      </c>
      <c r="D2377" s="149"/>
      <c r="E2377" s="149">
        <v>15.03</v>
      </c>
      <c r="F2377" s="149">
        <v>15.03</v>
      </c>
      <c r="G2377" s="124">
        <v>9</v>
      </c>
    </row>
    <row r="2378" spans="1:7" ht="30" x14ac:dyDescent="0.2">
      <c r="A2378" s="146" t="s">
        <v>28805</v>
      </c>
      <c r="B2378" s="147" t="s">
        <v>28806</v>
      </c>
      <c r="C2378" s="148"/>
      <c r="D2378" s="149"/>
      <c r="E2378" s="149"/>
      <c r="F2378" s="149"/>
      <c r="G2378" s="124">
        <v>5</v>
      </c>
    </row>
    <row r="2379" spans="1:7" ht="30" x14ac:dyDescent="0.2">
      <c r="A2379" s="146" t="s">
        <v>28807</v>
      </c>
      <c r="B2379" s="147" t="s">
        <v>28808</v>
      </c>
      <c r="C2379" s="148" t="s">
        <v>9</v>
      </c>
      <c r="D2379" s="149">
        <v>1.69</v>
      </c>
      <c r="E2379" s="149">
        <v>1.05</v>
      </c>
      <c r="F2379" s="149">
        <v>2.74</v>
      </c>
      <c r="G2379" s="124">
        <v>9</v>
      </c>
    </row>
    <row r="2380" spans="1:7" ht="30" x14ac:dyDescent="0.2">
      <c r="A2380" s="146" t="s">
        <v>28809</v>
      </c>
      <c r="B2380" s="147" t="s">
        <v>28810</v>
      </c>
      <c r="C2380" s="148" t="s">
        <v>9</v>
      </c>
      <c r="D2380" s="149">
        <v>2.37</v>
      </c>
      <c r="E2380" s="149">
        <v>1.05</v>
      </c>
      <c r="F2380" s="149">
        <v>3.42</v>
      </c>
      <c r="G2380" s="124">
        <v>9</v>
      </c>
    </row>
    <row r="2381" spans="1:7" ht="30" x14ac:dyDescent="0.2">
      <c r="A2381" s="146" t="s">
        <v>28811</v>
      </c>
      <c r="B2381" s="147" t="s">
        <v>28812</v>
      </c>
      <c r="C2381" s="148" t="s">
        <v>9</v>
      </c>
      <c r="D2381" s="149">
        <v>3.8</v>
      </c>
      <c r="E2381" s="149">
        <v>1.05</v>
      </c>
      <c r="F2381" s="149">
        <v>4.8499999999999996</v>
      </c>
      <c r="G2381" s="124">
        <v>9</v>
      </c>
    </row>
    <row r="2382" spans="1:7" ht="30" x14ac:dyDescent="0.2">
      <c r="A2382" s="146" t="s">
        <v>28813</v>
      </c>
      <c r="B2382" s="147" t="s">
        <v>28814</v>
      </c>
      <c r="C2382" s="148" t="s">
        <v>9</v>
      </c>
      <c r="D2382" s="149">
        <v>5.51</v>
      </c>
      <c r="E2382" s="149">
        <v>1.05</v>
      </c>
      <c r="F2382" s="149">
        <v>6.56</v>
      </c>
      <c r="G2382" s="124">
        <v>9</v>
      </c>
    </row>
    <row r="2383" spans="1:7" ht="30" x14ac:dyDescent="0.2">
      <c r="A2383" s="146" t="s">
        <v>28815</v>
      </c>
      <c r="B2383" s="147" t="s">
        <v>28816</v>
      </c>
      <c r="C2383" s="148" t="s">
        <v>9</v>
      </c>
      <c r="D2383" s="149">
        <v>8.56</v>
      </c>
      <c r="E2383" s="149">
        <v>4.21</v>
      </c>
      <c r="F2383" s="149">
        <v>12.77</v>
      </c>
      <c r="G2383" s="124">
        <v>9</v>
      </c>
    </row>
    <row r="2384" spans="1:7" ht="30" x14ac:dyDescent="0.2">
      <c r="A2384" s="146" t="s">
        <v>28817</v>
      </c>
      <c r="B2384" s="147" t="s">
        <v>28818</v>
      </c>
      <c r="C2384" s="148" t="s">
        <v>9</v>
      </c>
      <c r="D2384" s="149">
        <v>13.33</v>
      </c>
      <c r="E2384" s="149">
        <v>4.74</v>
      </c>
      <c r="F2384" s="149">
        <v>18.07</v>
      </c>
      <c r="G2384" s="124">
        <v>9</v>
      </c>
    </row>
    <row r="2385" spans="1:7" ht="30" x14ac:dyDescent="0.2">
      <c r="A2385" s="146" t="s">
        <v>28819</v>
      </c>
      <c r="B2385" s="147" t="s">
        <v>28820</v>
      </c>
      <c r="C2385" s="148" t="s">
        <v>9</v>
      </c>
      <c r="D2385" s="149">
        <v>20.48</v>
      </c>
      <c r="E2385" s="149">
        <v>5.26</v>
      </c>
      <c r="F2385" s="149">
        <v>25.74</v>
      </c>
      <c r="G2385" s="124">
        <v>9</v>
      </c>
    </row>
    <row r="2386" spans="1:7" ht="30" x14ac:dyDescent="0.2">
      <c r="A2386" s="146" t="s">
        <v>28821</v>
      </c>
      <c r="B2386" s="147" t="s">
        <v>28822</v>
      </c>
      <c r="C2386" s="148" t="s">
        <v>9</v>
      </c>
      <c r="D2386" s="149">
        <v>28.39</v>
      </c>
      <c r="E2386" s="149">
        <v>7.9</v>
      </c>
      <c r="F2386" s="149">
        <v>36.29</v>
      </c>
      <c r="G2386" s="124">
        <v>9</v>
      </c>
    </row>
    <row r="2387" spans="1:7" ht="30" x14ac:dyDescent="0.2">
      <c r="A2387" s="146" t="s">
        <v>28823</v>
      </c>
      <c r="B2387" s="147" t="s">
        <v>28824</v>
      </c>
      <c r="C2387" s="148" t="s">
        <v>9</v>
      </c>
      <c r="D2387" s="149">
        <v>40.71</v>
      </c>
      <c r="E2387" s="149">
        <v>10.54</v>
      </c>
      <c r="F2387" s="149">
        <v>51.25</v>
      </c>
      <c r="G2387" s="124">
        <v>9</v>
      </c>
    </row>
    <row r="2388" spans="1:7" ht="30" x14ac:dyDescent="0.2">
      <c r="A2388" s="146" t="s">
        <v>28825</v>
      </c>
      <c r="B2388" s="147" t="s">
        <v>28826</v>
      </c>
      <c r="C2388" s="148" t="s">
        <v>9</v>
      </c>
      <c r="D2388" s="149">
        <v>56.57</v>
      </c>
      <c r="E2388" s="149">
        <v>13.17</v>
      </c>
      <c r="F2388" s="149">
        <v>69.739999999999995</v>
      </c>
      <c r="G2388" s="124">
        <v>9</v>
      </c>
    </row>
    <row r="2389" spans="1:7" ht="30" x14ac:dyDescent="0.2">
      <c r="A2389" s="146" t="s">
        <v>28827</v>
      </c>
      <c r="B2389" s="147" t="s">
        <v>28828</v>
      </c>
      <c r="C2389" s="148" t="s">
        <v>9</v>
      </c>
      <c r="D2389" s="149">
        <v>74.319999999999993</v>
      </c>
      <c r="E2389" s="149">
        <v>15.8</v>
      </c>
      <c r="F2389" s="149">
        <v>90.12</v>
      </c>
      <c r="G2389" s="124">
        <v>9</v>
      </c>
    </row>
    <row r="2390" spans="1:7" ht="30" x14ac:dyDescent="0.2">
      <c r="A2390" s="146" t="s">
        <v>28829</v>
      </c>
      <c r="B2390" s="147" t="s">
        <v>28830</v>
      </c>
      <c r="C2390" s="148" t="s">
        <v>9</v>
      </c>
      <c r="D2390" s="149">
        <v>95.09</v>
      </c>
      <c r="E2390" s="149">
        <v>18.43</v>
      </c>
      <c r="F2390" s="149">
        <v>113.52</v>
      </c>
      <c r="G2390" s="124">
        <v>9</v>
      </c>
    </row>
    <row r="2391" spans="1:7" ht="30" x14ac:dyDescent="0.2">
      <c r="A2391" s="146" t="s">
        <v>28831</v>
      </c>
      <c r="B2391" s="147" t="s">
        <v>28832</v>
      </c>
      <c r="C2391" s="148" t="s">
        <v>9</v>
      </c>
      <c r="D2391" s="149">
        <v>121.48</v>
      </c>
      <c r="E2391" s="149">
        <v>18.43</v>
      </c>
      <c r="F2391" s="149">
        <v>139.91</v>
      </c>
      <c r="G2391" s="124">
        <v>9</v>
      </c>
    </row>
    <row r="2392" spans="1:7" ht="30" x14ac:dyDescent="0.2">
      <c r="A2392" s="146" t="s">
        <v>28833</v>
      </c>
      <c r="B2392" s="147" t="s">
        <v>28834</v>
      </c>
      <c r="C2392" s="148" t="s">
        <v>9</v>
      </c>
      <c r="D2392" s="149">
        <v>144.83000000000001</v>
      </c>
      <c r="E2392" s="149">
        <v>21.07</v>
      </c>
      <c r="F2392" s="149">
        <v>165.9</v>
      </c>
      <c r="G2392" s="124">
        <v>9</v>
      </c>
    </row>
    <row r="2393" spans="1:7" ht="30" x14ac:dyDescent="0.2">
      <c r="A2393" s="146" t="s">
        <v>28835</v>
      </c>
      <c r="B2393" s="147" t="s">
        <v>28836</v>
      </c>
      <c r="C2393" s="148" t="s">
        <v>9</v>
      </c>
      <c r="D2393" s="149">
        <v>192.63</v>
      </c>
      <c r="E2393" s="149">
        <v>23.7</v>
      </c>
      <c r="F2393" s="149">
        <v>216.33</v>
      </c>
      <c r="G2393" s="124">
        <v>9</v>
      </c>
    </row>
    <row r="2394" spans="1:7" ht="30" x14ac:dyDescent="0.2">
      <c r="A2394" s="146" t="s">
        <v>28837</v>
      </c>
      <c r="B2394" s="147" t="s">
        <v>28838</v>
      </c>
      <c r="C2394" s="148" t="s">
        <v>9</v>
      </c>
      <c r="D2394" s="149">
        <v>5.22</v>
      </c>
      <c r="E2394" s="149">
        <v>2.11</v>
      </c>
      <c r="F2394" s="149">
        <v>7.33</v>
      </c>
      <c r="G2394" s="124">
        <v>9</v>
      </c>
    </row>
    <row r="2395" spans="1:7" ht="30" x14ac:dyDescent="0.2">
      <c r="A2395" s="146" t="s">
        <v>28839</v>
      </c>
      <c r="B2395" s="147" t="s">
        <v>28840</v>
      </c>
      <c r="C2395" s="148" t="s">
        <v>9</v>
      </c>
      <c r="D2395" s="149">
        <v>4.82</v>
      </c>
      <c r="E2395" s="149">
        <v>1.05</v>
      </c>
      <c r="F2395" s="149">
        <v>5.87</v>
      </c>
      <c r="G2395" s="124">
        <v>9</v>
      </c>
    </row>
    <row r="2396" spans="1:7" ht="30" x14ac:dyDescent="0.2">
      <c r="A2396" s="146" t="s">
        <v>28841</v>
      </c>
      <c r="B2396" s="147" t="s">
        <v>28842</v>
      </c>
      <c r="C2396" s="148" t="s">
        <v>9</v>
      </c>
      <c r="D2396" s="149">
        <v>7.61</v>
      </c>
      <c r="E2396" s="149">
        <v>2.63</v>
      </c>
      <c r="F2396" s="149">
        <v>10.24</v>
      </c>
      <c r="G2396" s="124">
        <v>9</v>
      </c>
    </row>
    <row r="2397" spans="1:7" ht="30" x14ac:dyDescent="0.2">
      <c r="A2397" s="146" t="s">
        <v>28843</v>
      </c>
      <c r="B2397" s="147" t="s">
        <v>28844</v>
      </c>
      <c r="C2397" s="148" t="s">
        <v>9</v>
      </c>
      <c r="D2397" s="149">
        <v>27.43</v>
      </c>
      <c r="E2397" s="149">
        <v>5.26</v>
      </c>
      <c r="F2397" s="149">
        <v>32.69</v>
      </c>
      <c r="G2397" s="124">
        <v>9</v>
      </c>
    </row>
    <row r="2398" spans="1:7" ht="30" x14ac:dyDescent="0.2">
      <c r="A2398" s="146" t="s">
        <v>28845</v>
      </c>
      <c r="B2398" s="147" t="s">
        <v>28846</v>
      </c>
      <c r="C2398" s="148" t="s">
        <v>9</v>
      </c>
      <c r="D2398" s="149">
        <v>63.72</v>
      </c>
      <c r="E2398" s="149">
        <v>15.8</v>
      </c>
      <c r="F2398" s="149">
        <v>79.52</v>
      </c>
      <c r="G2398" s="124">
        <v>9</v>
      </c>
    </row>
    <row r="2399" spans="1:7" ht="30" x14ac:dyDescent="0.2">
      <c r="A2399" s="146" t="s">
        <v>28847</v>
      </c>
      <c r="B2399" s="147" t="s">
        <v>28848</v>
      </c>
      <c r="C2399" s="148" t="s">
        <v>9</v>
      </c>
      <c r="D2399" s="149">
        <v>86.07</v>
      </c>
      <c r="E2399" s="149">
        <v>21.07</v>
      </c>
      <c r="F2399" s="149">
        <v>107.14</v>
      </c>
      <c r="G2399" s="124">
        <v>9</v>
      </c>
    </row>
    <row r="2400" spans="1:7" ht="30" x14ac:dyDescent="0.2">
      <c r="A2400" s="146" t="s">
        <v>28849</v>
      </c>
      <c r="B2400" s="147" t="s">
        <v>28850</v>
      </c>
      <c r="C2400" s="148" t="s">
        <v>9</v>
      </c>
      <c r="D2400" s="149">
        <v>34.51</v>
      </c>
      <c r="E2400" s="149">
        <v>6.85</v>
      </c>
      <c r="F2400" s="149">
        <v>41.36</v>
      </c>
      <c r="G2400" s="124">
        <v>9</v>
      </c>
    </row>
    <row r="2401" spans="1:7" x14ac:dyDescent="0.2">
      <c r="A2401" s="146" t="s">
        <v>28851</v>
      </c>
      <c r="B2401" s="147" t="s">
        <v>28852</v>
      </c>
      <c r="C2401" s="148"/>
      <c r="D2401" s="149"/>
      <c r="E2401" s="149"/>
      <c r="F2401" s="149"/>
      <c r="G2401" s="124">
        <v>5</v>
      </c>
    </row>
    <row r="2402" spans="1:7" ht="30" x14ac:dyDescent="0.2">
      <c r="A2402" s="146" t="s">
        <v>28853</v>
      </c>
      <c r="B2402" s="147" t="s">
        <v>28854</v>
      </c>
      <c r="C2402" s="148" t="s">
        <v>9</v>
      </c>
      <c r="D2402" s="149">
        <v>4.97</v>
      </c>
      <c r="E2402" s="149">
        <v>6.32</v>
      </c>
      <c r="F2402" s="149">
        <v>11.29</v>
      </c>
      <c r="G2402" s="124">
        <v>9</v>
      </c>
    </row>
    <row r="2403" spans="1:7" ht="30" x14ac:dyDescent="0.2">
      <c r="A2403" s="146" t="s">
        <v>28855</v>
      </c>
      <c r="B2403" s="147" t="s">
        <v>28856</v>
      </c>
      <c r="C2403" s="148" t="s">
        <v>9</v>
      </c>
      <c r="D2403" s="149">
        <v>7.97</v>
      </c>
      <c r="E2403" s="149">
        <v>7.9</v>
      </c>
      <c r="F2403" s="149">
        <v>15.87</v>
      </c>
      <c r="G2403" s="124">
        <v>9</v>
      </c>
    </row>
    <row r="2404" spans="1:7" ht="30" x14ac:dyDescent="0.2">
      <c r="A2404" s="146" t="s">
        <v>28857</v>
      </c>
      <c r="B2404" s="147" t="s">
        <v>28858</v>
      </c>
      <c r="C2404" s="148" t="s">
        <v>9</v>
      </c>
      <c r="D2404" s="149">
        <v>12.5</v>
      </c>
      <c r="E2404" s="149">
        <v>9.48</v>
      </c>
      <c r="F2404" s="149">
        <v>21.98</v>
      </c>
      <c r="G2404" s="124">
        <v>9</v>
      </c>
    </row>
    <row r="2405" spans="1:7" ht="30" x14ac:dyDescent="0.2">
      <c r="A2405" s="146" t="s">
        <v>28859</v>
      </c>
      <c r="B2405" s="147" t="s">
        <v>28860</v>
      </c>
      <c r="C2405" s="148" t="s">
        <v>9</v>
      </c>
      <c r="D2405" s="149">
        <v>18.84</v>
      </c>
      <c r="E2405" s="149">
        <v>11.06</v>
      </c>
      <c r="F2405" s="149">
        <v>29.9</v>
      </c>
      <c r="G2405" s="124">
        <v>9</v>
      </c>
    </row>
    <row r="2406" spans="1:7" ht="30" x14ac:dyDescent="0.2">
      <c r="A2406" s="146" t="s">
        <v>28861</v>
      </c>
      <c r="B2406" s="147" t="s">
        <v>28862</v>
      </c>
      <c r="C2406" s="148" t="s">
        <v>9</v>
      </c>
      <c r="D2406" s="149">
        <v>16.32</v>
      </c>
      <c r="E2406" s="149">
        <v>6.32</v>
      </c>
      <c r="F2406" s="149">
        <v>22.64</v>
      </c>
      <c r="G2406" s="124">
        <v>9</v>
      </c>
    </row>
    <row r="2407" spans="1:7" ht="30" x14ac:dyDescent="0.2">
      <c r="A2407" s="146" t="s">
        <v>28863</v>
      </c>
      <c r="B2407" s="147" t="s">
        <v>28864</v>
      </c>
      <c r="C2407" s="148" t="s">
        <v>9</v>
      </c>
      <c r="D2407" s="149">
        <v>25.87</v>
      </c>
      <c r="E2407" s="149">
        <v>14.75</v>
      </c>
      <c r="F2407" s="149">
        <v>40.619999999999997</v>
      </c>
      <c r="G2407" s="124">
        <v>9</v>
      </c>
    </row>
    <row r="2408" spans="1:7" ht="30" x14ac:dyDescent="0.2">
      <c r="A2408" s="146" t="s">
        <v>28865</v>
      </c>
      <c r="B2408" s="147" t="s">
        <v>28866</v>
      </c>
      <c r="C2408" s="148"/>
      <c r="D2408" s="149"/>
      <c r="E2408" s="149"/>
      <c r="F2408" s="149"/>
      <c r="G2408" s="124">
        <v>5</v>
      </c>
    </row>
    <row r="2409" spans="1:7" ht="30" x14ac:dyDescent="0.2">
      <c r="A2409" s="146" t="s">
        <v>28867</v>
      </c>
      <c r="B2409" s="147" t="s">
        <v>28868</v>
      </c>
      <c r="C2409" s="148" t="s">
        <v>9</v>
      </c>
      <c r="D2409" s="149">
        <v>83.14</v>
      </c>
      <c r="E2409" s="149">
        <v>1.58</v>
      </c>
      <c r="F2409" s="149">
        <v>84.72</v>
      </c>
      <c r="G2409" s="124">
        <v>9</v>
      </c>
    </row>
    <row r="2410" spans="1:7" ht="30" x14ac:dyDescent="0.2">
      <c r="A2410" s="146" t="s">
        <v>28869</v>
      </c>
      <c r="B2410" s="147" t="s">
        <v>28870</v>
      </c>
      <c r="C2410" s="148" t="s">
        <v>9</v>
      </c>
      <c r="D2410" s="149">
        <v>99.27</v>
      </c>
      <c r="E2410" s="149">
        <v>1.58</v>
      </c>
      <c r="F2410" s="149">
        <v>100.85</v>
      </c>
      <c r="G2410" s="124">
        <v>9</v>
      </c>
    </row>
    <row r="2411" spans="1:7" ht="30" x14ac:dyDescent="0.2">
      <c r="A2411" s="146" t="s">
        <v>28871</v>
      </c>
      <c r="B2411" s="147" t="s">
        <v>28872</v>
      </c>
      <c r="C2411" s="148"/>
      <c r="D2411" s="149"/>
      <c r="E2411" s="149"/>
      <c r="F2411" s="149"/>
      <c r="G2411" s="124">
        <v>5</v>
      </c>
    </row>
    <row r="2412" spans="1:7" ht="30" x14ac:dyDescent="0.2">
      <c r="A2412" s="146" t="s">
        <v>28873</v>
      </c>
      <c r="B2412" s="147" t="s">
        <v>28874</v>
      </c>
      <c r="C2412" s="148" t="s">
        <v>9</v>
      </c>
      <c r="D2412" s="149">
        <v>2.12</v>
      </c>
      <c r="E2412" s="149">
        <v>2.11</v>
      </c>
      <c r="F2412" s="149">
        <v>4.2300000000000004</v>
      </c>
      <c r="G2412" s="124">
        <v>9</v>
      </c>
    </row>
    <row r="2413" spans="1:7" ht="30" x14ac:dyDescent="0.2">
      <c r="A2413" s="146" t="s">
        <v>28875</v>
      </c>
      <c r="B2413" s="147" t="s">
        <v>28876</v>
      </c>
      <c r="C2413" s="148" t="s">
        <v>9</v>
      </c>
      <c r="D2413" s="149">
        <v>3.33</v>
      </c>
      <c r="E2413" s="149">
        <v>2.63</v>
      </c>
      <c r="F2413" s="149">
        <v>5.96</v>
      </c>
      <c r="G2413" s="124">
        <v>9</v>
      </c>
    </row>
    <row r="2414" spans="1:7" ht="30" x14ac:dyDescent="0.2">
      <c r="A2414" s="146" t="s">
        <v>28877</v>
      </c>
      <c r="B2414" s="147" t="s">
        <v>28878</v>
      </c>
      <c r="C2414" s="148" t="s">
        <v>9</v>
      </c>
      <c r="D2414" s="149">
        <v>4.1100000000000003</v>
      </c>
      <c r="E2414" s="149">
        <v>3.16</v>
      </c>
      <c r="F2414" s="149">
        <v>7.27</v>
      </c>
      <c r="G2414" s="124">
        <v>9</v>
      </c>
    </row>
    <row r="2415" spans="1:7" ht="30" x14ac:dyDescent="0.2">
      <c r="A2415" s="146" t="s">
        <v>28879</v>
      </c>
      <c r="B2415" s="147" t="s">
        <v>28880</v>
      </c>
      <c r="C2415" s="148" t="s">
        <v>9</v>
      </c>
      <c r="D2415" s="149">
        <v>5.98</v>
      </c>
      <c r="E2415" s="149">
        <v>3.69</v>
      </c>
      <c r="F2415" s="149">
        <v>9.67</v>
      </c>
      <c r="G2415" s="124">
        <v>9</v>
      </c>
    </row>
    <row r="2416" spans="1:7" ht="30" x14ac:dyDescent="0.2">
      <c r="A2416" s="146" t="s">
        <v>28881</v>
      </c>
      <c r="B2416" s="147" t="s">
        <v>28882</v>
      </c>
      <c r="C2416" s="148" t="s">
        <v>9</v>
      </c>
      <c r="D2416" s="149">
        <v>9.4700000000000006</v>
      </c>
      <c r="E2416" s="149">
        <v>4.21</v>
      </c>
      <c r="F2416" s="149">
        <v>13.68</v>
      </c>
      <c r="G2416" s="124">
        <v>9</v>
      </c>
    </row>
    <row r="2417" spans="1:7" ht="30" x14ac:dyDescent="0.2">
      <c r="A2417" s="146" t="s">
        <v>28883</v>
      </c>
      <c r="B2417" s="147" t="s">
        <v>28884</v>
      </c>
      <c r="C2417" s="148" t="s">
        <v>9</v>
      </c>
      <c r="D2417" s="149">
        <v>14.66</v>
      </c>
      <c r="E2417" s="149">
        <v>4.74</v>
      </c>
      <c r="F2417" s="149">
        <v>19.399999999999999</v>
      </c>
      <c r="G2417" s="124">
        <v>9</v>
      </c>
    </row>
    <row r="2418" spans="1:7" ht="30" x14ac:dyDescent="0.2">
      <c r="A2418" s="146" t="s">
        <v>28885</v>
      </c>
      <c r="B2418" s="147" t="s">
        <v>28886</v>
      </c>
      <c r="C2418" s="148" t="s">
        <v>9</v>
      </c>
      <c r="D2418" s="149">
        <v>22.89</v>
      </c>
      <c r="E2418" s="149">
        <v>5.26</v>
      </c>
      <c r="F2418" s="149">
        <v>28.15</v>
      </c>
      <c r="G2418" s="124">
        <v>9</v>
      </c>
    </row>
    <row r="2419" spans="1:7" ht="30" x14ac:dyDescent="0.2">
      <c r="A2419" s="146" t="s">
        <v>28887</v>
      </c>
      <c r="B2419" s="147" t="s">
        <v>28888</v>
      </c>
      <c r="C2419" s="148" t="s">
        <v>9</v>
      </c>
      <c r="D2419" s="149">
        <v>30.84</v>
      </c>
      <c r="E2419" s="149">
        <v>7.9</v>
      </c>
      <c r="F2419" s="149">
        <v>38.74</v>
      </c>
      <c r="G2419" s="124">
        <v>9</v>
      </c>
    </row>
    <row r="2420" spans="1:7" ht="30" x14ac:dyDescent="0.2">
      <c r="A2420" s="146" t="s">
        <v>28889</v>
      </c>
      <c r="B2420" s="147" t="s">
        <v>28890</v>
      </c>
      <c r="C2420" s="148" t="s">
        <v>9</v>
      </c>
      <c r="D2420" s="149">
        <v>42.45</v>
      </c>
      <c r="E2420" s="149">
        <v>10.54</v>
      </c>
      <c r="F2420" s="149">
        <v>52.99</v>
      </c>
      <c r="G2420" s="124">
        <v>9</v>
      </c>
    </row>
    <row r="2421" spans="1:7" ht="30" x14ac:dyDescent="0.2">
      <c r="A2421" s="146" t="s">
        <v>28891</v>
      </c>
      <c r="B2421" s="147" t="s">
        <v>28892</v>
      </c>
      <c r="C2421" s="148" t="s">
        <v>9</v>
      </c>
      <c r="D2421" s="149">
        <v>61.15</v>
      </c>
      <c r="E2421" s="149">
        <v>13.17</v>
      </c>
      <c r="F2421" s="149">
        <v>74.319999999999993</v>
      </c>
      <c r="G2421" s="124">
        <v>9</v>
      </c>
    </row>
    <row r="2422" spans="1:7" ht="30" x14ac:dyDescent="0.2">
      <c r="A2422" s="146" t="s">
        <v>28893</v>
      </c>
      <c r="B2422" s="147" t="s">
        <v>28894</v>
      </c>
      <c r="C2422" s="148" t="s">
        <v>9</v>
      </c>
      <c r="D2422" s="149">
        <v>78.48</v>
      </c>
      <c r="E2422" s="149">
        <v>15.8</v>
      </c>
      <c r="F2422" s="149">
        <v>94.28</v>
      </c>
      <c r="G2422" s="124">
        <v>9</v>
      </c>
    </row>
    <row r="2423" spans="1:7" ht="30" x14ac:dyDescent="0.2">
      <c r="A2423" s="146" t="s">
        <v>28895</v>
      </c>
      <c r="B2423" s="147" t="s">
        <v>28896</v>
      </c>
      <c r="C2423" s="148" t="s">
        <v>9</v>
      </c>
      <c r="D2423" s="149">
        <v>104.28</v>
      </c>
      <c r="E2423" s="149">
        <v>18.43</v>
      </c>
      <c r="F2423" s="149">
        <v>122.71</v>
      </c>
      <c r="G2423" s="124">
        <v>9</v>
      </c>
    </row>
    <row r="2424" spans="1:7" ht="30" x14ac:dyDescent="0.2">
      <c r="A2424" s="146" t="s">
        <v>28897</v>
      </c>
      <c r="B2424" s="147" t="s">
        <v>28898</v>
      </c>
      <c r="C2424" s="148" t="s">
        <v>9</v>
      </c>
      <c r="D2424" s="149">
        <v>128.37</v>
      </c>
      <c r="E2424" s="149">
        <v>21.07</v>
      </c>
      <c r="F2424" s="149">
        <v>149.44</v>
      </c>
      <c r="G2424" s="124">
        <v>9</v>
      </c>
    </row>
    <row r="2425" spans="1:7" ht="30" x14ac:dyDescent="0.2">
      <c r="A2425" s="146" t="s">
        <v>28899</v>
      </c>
      <c r="B2425" s="147" t="s">
        <v>28900</v>
      </c>
      <c r="C2425" s="148" t="s">
        <v>9</v>
      </c>
      <c r="D2425" s="149">
        <v>148.81</v>
      </c>
      <c r="E2425" s="149">
        <v>23.7</v>
      </c>
      <c r="F2425" s="149">
        <v>172.51</v>
      </c>
      <c r="G2425" s="124">
        <v>9</v>
      </c>
    </row>
    <row r="2426" spans="1:7" ht="30" x14ac:dyDescent="0.2">
      <c r="A2426" s="146" t="s">
        <v>28901</v>
      </c>
      <c r="B2426" s="147" t="s">
        <v>28902</v>
      </c>
      <c r="C2426" s="148" t="s">
        <v>9</v>
      </c>
      <c r="D2426" s="149">
        <v>191.4</v>
      </c>
      <c r="E2426" s="149">
        <v>26.34</v>
      </c>
      <c r="F2426" s="149">
        <v>217.74</v>
      </c>
      <c r="G2426" s="124">
        <v>9</v>
      </c>
    </row>
    <row r="2427" spans="1:7" x14ac:dyDescent="0.2">
      <c r="A2427" s="146" t="s">
        <v>28903</v>
      </c>
      <c r="B2427" s="147" t="s">
        <v>28904</v>
      </c>
      <c r="C2427" s="148"/>
      <c r="D2427" s="149"/>
      <c r="E2427" s="149"/>
      <c r="F2427" s="149"/>
      <c r="G2427" s="124">
        <v>5</v>
      </c>
    </row>
    <row r="2428" spans="1:7" ht="30" x14ac:dyDescent="0.2">
      <c r="A2428" s="146" t="s">
        <v>28905</v>
      </c>
      <c r="B2428" s="147" t="s">
        <v>28906</v>
      </c>
      <c r="C2428" s="148" t="s">
        <v>9</v>
      </c>
      <c r="D2428" s="149">
        <v>7.86</v>
      </c>
      <c r="E2428" s="149">
        <v>2.63</v>
      </c>
      <c r="F2428" s="149">
        <v>10.49</v>
      </c>
      <c r="G2428" s="124">
        <v>9</v>
      </c>
    </row>
    <row r="2429" spans="1:7" ht="30" x14ac:dyDescent="0.2">
      <c r="A2429" s="146" t="s">
        <v>28907</v>
      </c>
      <c r="B2429" s="147" t="s">
        <v>28908</v>
      </c>
      <c r="C2429" s="148" t="s">
        <v>9</v>
      </c>
      <c r="D2429" s="149">
        <v>10.029999999999999</v>
      </c>
      <c r="E2429" s="149">
        <v>5.26</v>
      </c>
      <c r="F2429" s="149">
        <v>15.29</v>
      </c>
      <c r="G2429" s="124">
        <v>9</v>
      </c>
    </row>
    <row r="2430" spans="1:7" ht="30" x14ac:dyDescent="0.2">
      <c r="A2430" s="146" t="s">
        <v>28909</v>
      </c>
      <c r="B2430" s="147" t="s">
        <v>28910</v>
      </c>
      <c r="C2430" s="148" t="s">
        <v>9</v>
      </c>
      <c r="D2430" s="149">
        <v>15.6</v>
      </c>
      <c r="E2430" s="149">
        <v>5.26</v>
      </c>
      <c r="F2430" s="149">
        <v>20.86</v>
      </c>
      <c r="G2430" s="124">
        <v>9</v>
      </c>
    </row>
    <row r="2431" spans="1:7" x14ac:dyDescent="0.2">
      <c r="A2431" s="146" t="s">
        <v>28911</v>
      </c>
      <c r="B2431" s="147" t="s">
        <v>28912</v>
      </c>
      <c r="C2431" s="148"/>
      <c r="D2431" s="149"/>
      <c r="E2431" s="149"/>
      <c r="F2431" s="149"/>
      <c r="G2431" s="124">
        <v>5</v>
      </c>
    </row>
    <row r="2432" spans="1:7" ht="30" x14ac:dyDescent="0.2">
      <c r="A2432" s="146" t="s">
        <v>28913</v>
      </c>
      <c r="B2432" s="147" t="s">
        <v>28914</v>
      </c>
      <c r="C2432" s="148" t="s">
        <v>9</v>
      </c>
      <c r="D2432" s="149">
        <v>3.99</v>
      </c>
      <c r="E2432" s="149">
        <v>13.17</v>
      </c>
      <c r="F2432" s="149">
        <v>17.16</v>
      </c>
      <c r="G2432" s="124">
        <v>9</v>
      </c>
    </row>
    <row r="2433" spans="1:7" ht="30" x14ac:dyDescent="0.2">
      <c r="A2433" s="146" t="s">
        <v>28915</v>
      </c>
      <c r="B2433" s="147" t="s">
        <v>28916</v>
      </c>
      <c r="C2433" s="148"/>
      <c r="D2433" s="149"/>
      <c r="E2433" s="149"/>
      <c r="F2433" s="149"/>
      <c r="G2433" s="124">
        <v>2</v>
      </c>
    </row>
    <row r="2434" spans="1:7" x14ac:dyDescent="0.2">
      <c r="A2434" s="146" t="s">
        <v>28917</v>
      </c>
      <c r="B2434" s="147" t="s">
        <v>28918</v>
      </c>
      <c r="C2434" s="148"/>
      <c r="D2434" s="149"/>
      <c r="E2434" s="149"/>
      <c r="F2434" s="149"/>
      <c r="G2434" s="124">
        <v>5</v>
      </c>
    </row>
    <row r="2435" spans="1:7" x14ac:dyDescent="0.2">
      <c r="A2435" s="146" t="s">
        <v>28919</v>
      </c>
      <c r="B2435" s="147" t="s">
        <v>28920</v>
      </c>
      <c r="C2435" s="148" t="s">
        <v>96</v>
      </c>
      <c r="D2435" s="149">
        <v>2.04</v>
      </c>
      <c r="E2435" s="149">
        <v>13.17</v>
      </c>
      <c r="F2435" s="149">
        <v>15.21</v>
      </c>
      <c r="G2435" s="124">
        <v>9</v>
      </c>
    </row>
    <row r="2436" spans="1:7" x14ac:dyDescent="0.2">
      <c r="A2436" s="146" t="s">
        <v>28921</v>
      </c>
      <c r="B2436" s="147" t="s">
        <v>28922</v>
      </c>
      <c r="C2436" s="148" t="s">
        <v>96</v>
      </c>
      <c r="D2436" s="149">
        <v>3.48</v>
      </c>
      <c r="E2436" s="149">
        <v>13.17</v>
      </c>
      <c r="F2436" s="149">
        <v>16.649999999999999</v>
      </c>
      <c r="G2436" s="124">
        <v>9</v>
      </c>
    </row>
    <row r="2437" spans="1:7" x14ac:dyDescent="0.2">
      <c r="A2437" s="146" t="s">
        <v>28923</v>
      </c>
      <c r="B2437" s="147" t="s">
        <v>28924</v>
      </c>
      <c r="C2437" s="148" t="s">
        <v>96</v>
      </c>
      <c r="D2437" s="149">
        <v>3.12</v>
      </c>
      <c r="E2437" s="149">
        <v>15.8</v>
      </c>
      <c r="F2437" s="149">
        <v>18.920000000000002</v>
      </c>
      <c r="G2437" s="124">
        <v>9</v>
      </c>
    </row>
    <row r="2438" spans="1:7" x14ac:dyDescent="0.2">
      <c r="A2438" s="146" t="s">
        <v>28925</v>
      </c>
      <c r="B2438" s="147" t="s">
        <v>28926</v>
      </c>
      <c r="C2438" s="148" t="s">
        <v>96</v>
      </c>
      <c r="D2438" s="149">
        <v>2.0699999999999998</v>
      </c>
      <c r="E2438" s="149">
        <v>13.17</v>
      </c>
      <c r="F2438" s="149">
        <v>15.24</v>
      </c>
      <c r="G2438" s="124">
        <v>9</v>
      </c>
    </row>
    <row r="2439" spans="1:7" x14ac:dyDescent="0.2">
      <c r="A2439" s="146" t="s">
        <v>28927</v>
      </c>
      <c r="B2439" s="147" t="s">
        <v>28928</v>
      </c>
      <c r="C2439" s="148"/>
      <c r="D2439" s="149"/>
      <c r="E2439" s="149"/>
      <c r="F2439" s="149"/>
      <c r="G2439" s="124">
        <v>5</v>
      </c>
    </row>
    <row r="2440" spans="1:7" x14ac:dyDescent="0.2">
      <c r="A2440" s="146" t="s">
        <v>28929</v>
      </c>
      <c r="B2440" s="147" t="s">
        <v>28930</v>
      </c>
      <c r="C2440" s="148" t="s">
        <v>96</v>
      </c>
      <c r="D2440" s="149">
        <v>39.229999999999997</v>
      </c>
      <c r="E2440" s="149">
        <v>42.13</v>
      </c>
      <c r="F2440" s="149">
        <v>81.36</v>
      </c>
      <c r="G2440" s="124">
        <v>9</v>
      </c>
    </row>
    <row r="2441" spans="1:7" ht="30" x14ac:dyDescent="0.2">
      <c r="A2441" s="146" t="s">
        <v>28931</v>
      </c>
      <c r="B2441" s="147" t="s">
        <v>28932</v>
      </c>
      <c r="C2441" s="148" t="s">
        <v>96</v>
      </c>
      <c r="D2441" s="149">
        <v>14.16</v>
      </c>
      <c r="E2441" s="149">
        <v>15.8</v>
      </c>
      <c r="F2441" s="149">
        <v>29.96</v>
      </c>
      <c r="G2441" s="124">
        <v>9</v>
      </c>
    </row>
    <row r="2442" spans="1:7" ht="30" x14ac:dyDescent="0.2">
      <c r="A2442" s="146" t="s">
        <v>28933</v>
      </c>
      <c r="B2442" s="147" t="s">
        <v>28934</v>
      </c>
      <c r="C2442" s="148" t="s">
        <v>96</v>
      </c>
      <c r="D2442" s="149">
        <v>17.25</v>
      </c>
      <c r="E2442" s="149">
        <v>15.8</v>
      </c>
      <c r="F2442" s="149">
        <v>33.049999999999997</v>
      </c>
      <c r="G2442" s="124">
        <v>9</v>
      </c>
    </row>
    <row r="2443" spans="1:7" ht="30" x14ac:dyDescent="0.2">
      <c r="A2443" s="146" t="s">
        <v>28935</v>
      </c>
      <c r="B2443" s="147" t="s">
        <v>28936</v>
      </c>
      <c r="C2443" s="148" t="s">
        <v>96</v>
      </c>
      <c r="D2443" s="149">
        <v>24.58</v>
      </c>
      <c r="E2443" s="149">
        <v>15.8</v>
      </c>
      <c r="F2443" s="149">
        <v>40.380000000000003</v>
      </c>
      <c r="G2443" s="124">
        <v>9</v>
      </c>
    </row>
    <row r="2444" spans="1:7" ht="30" x14ac:dyDescent="0.2">
      <c r="A2444" s="146" t="s">
        <v>28937</v>
      </c>
      <c r="B2444" s="147" t="s">
        <v>28938</v>
      </c>
      <c r="C2444" s="148" t="s">
        <v>96</v>
      </c>
      <c r="D2444" s="149">
        <v>54.82</v>
      </c>
      <c r="E2444" s="149">
        <v>21.07</v>
      </c>
      <c r="F2444" s="149">
        <v>75.89</v>
      </c>
      <c r="G2444" s="124">
        <v>9</v>
      </c>
    </row>
    <row r="2445" spans="1:7" ht="30" x14ac:dyDescent="0.2">
      <c r="A2445" s="146" t="s">
        <v>28939</v>
      </c>
      <c r="B2445" s="147" t="s">
        <v>28940</v>
      </c>
      <c r="C2445" s="148" t="s">
        <v>96</v>
      </c>
      <c r="D2445" s="149">
        <v>111.74</v>
      </c>
      <c r="E2445" s="149">
        <v>21.07</v>
      </c>
      <c r="F2445" s="149">
        <v>132.81</v>
      </c>
      <c r="G2445" s="124">
        <v>9</v>
      </c>
    </row>
    <row r="2446" spans="1:7" ht="30" x14ac:dyDescent="0.2">
      <c r="A2446" s="146" t="s">
        <v>28941</v>
      </c>
      <c r="B2446" s="147" t="s">
        <v>28942</v>
      </c>
      <c r="C2446" s="148" t="s">
        <v>96</v>
      </c>
      <c r="D2446" s="149">
        <v>155.58000000000001</v>
      </c>
      <c r="E2446" s="149">
        <v>26.34</v>
      </c>
      <c r="F2446" s="149">
        <v>181.92</v>
      </c>
      <c r="G2446" s="124">
        <v>9</v>
      </c>
    </row>
    <row r="2447" spans="1:7" ht="30" x14ac:dyDescent="0.2">
      <c r="A2447" s="146" t="s">
        <v>28943</v>
      </c>
      <c r="B2447" s="147" t="s">
        <v>28944</v>
      </c>
      <c r="C2447" s="148" t="s">
        <v>96</v>
      </c>
      <c r="D2447" s="149">
        <v>165.84</v>
      </c>
      <c r="E2447" s="149">
        <v>15.8</v>
      </c>
      <c r="F2447" s="149">
        <v>181.64</v>
      </c>
      <c r="G2447" s="124">
        <v>9</v>
      </c>
    </row>
    <row r="2448" spans="1:7" ht="30" x14ac:dyDescent="0.2">
      <c r="A2448" s="146" t="s">
        <v>28945</v>
      </c>
      <c r="B2448" s="147" t="s">
        <v>28946</v>
      </c>
      <c r="C2448" s="148" t="s">
        <v>96</v>
      </c>
      <c r="D2448" s="149">
        <v>477.46</v>
      </c>
      <c r="E2448" s="149">
        <v>15.8</v>
      </c>
      <c r="F2448" s="149">
        <v>493.26</v>
      </c>
      <c r="G2448" s="124">
        <v>9</v>
      </c>
    </row>
    <row r="2449" spans="1:7" ht="30" x14ac:dyDescent="0.2">
      <c r="A2449" s="146" t="s">
        <v>28947</v>
      </c>
      <c r="B2449" s="147" t="s">
        <v>28948</v>
      </c>
      <c r="C2449" s="148" t="s">
        <v>96</v>
      </c>
      <c r="D2449" s="149">
        <v>653.5</v>
      </c>
      <c r="E2449" s="149">
        <v>15.8</v>
      </c>
      <c r="F2449" s="149">
        <v>669.3</v>
      </c>
      <c r="G2449" s="124">
        <v>9</v>
      </c>
    </row>
    <row r="2450" spans="1:7" ht="30" x14ac:dyDescent="0.2">
      <c r="A2450" s="146" t="s">
        <v>28949</v>
      </c>
      <c r="B2450" s="147" t="s">
        <v>28950</v>
      </c>
      <c r="C2450" s="148" t="s">
        <v>96</v>
      </c>
      <c r="D2450" s="149">
        <v>1456.43</v>
      </c>
      <c r="E2450" s="149">
        <v>21.07</v>
      </c>
      <c r="F2450" s="149">
        <v>1477.5</v>
      </c>
      <c r="G2450" s="124">
        <v>9</v>
      </c>
    </row>
    <row r="2451" spans="1:7" ht="30" x14ac:dyDescent="0.2">
      <c r="A2451" s="146" t="s">
        <v>28951</v>
      </c>
      <c r="B2451" s="147" t="s">
        <v>28952</v>
      </c>
      <c r="C2451" s="148" t="s">
        <v>96</v>
      </c>
      <c r="D2451" s="149">
        <v>20.420000000000002</v>
      </c>
      <c r="E2451" s="149">
        <v>15.8</v>
      </c>
      <c r="F2451" s="149">
        <v>36.22</v>
      </c>
      <c r="G2451" s="124">
        <v>9</v>
      </c>
    </row>
    <row r="2452" spans="1:7" ht="30" x14ac:dyDescent="0.2">
      <c r="A2452" s="146" t="s">
        <v>28953</v>
      </c>
      <c r="B2452" s="147" t="s">
        <v>28954</v>
      </c>
      <c r="C2452" s="148" t="s">
        <v>96</v>
      </c>
      <c r="D2452" s="149">
        <v>69.39</v>
      </c>
      <c r="E2452" s="149">
        <v>15.8</v>
      </c>
      <c r="F2452" s="149">
        <v>85.19</v>
      </c>
      <c r="G2452" s="124">
        <v>9</v>
      </c>
    </row>
    <row r="2453" spans="1:7" ht="30" x14ac:dyDescent="0.2">
      <c r="A2453" s="146" t="s">
        <v>28955</v>
      </c>
      <c r="B2453" s="147" t="s">
        <v>28956</v>
      </c>
      <c r="C2453" s="148" t="s">
        <v>96</v>
      </c>
      <c r="D2453" s="149">
        <v>173.27</v>
      </c>
      <c r="E2453" s="149">
        <v>21.07</v>
      </c>
      <c r="F2453" s="149">
        <v>194.34</v>
      </c>
      <c r="G2453" s="124">
        <v>9</v>
      </c>
    </row>
    <row r="2454" spans="1:7" x14ac:dyDescent="0.2">
      <c r="A2454" s="146" t="s">
        <v>28957</v>
      </c>
      <c r="B2454" s="147" t="s">
        <v>28958</v>
      </c>
      <c r="C2454" s="148"/>
      <c r="D2454" s="149"/>
      <c r="E2454" s="149"/>
      <c r="F2454" s="149"/>
      <c r="G2454" s="124">
        <v>5</v>
      </c>
    </row>
    <row r="2455" spans="1:7" x14ac:dyDescent="0.2">
      <c r="A2455" s="146" t="s">
        <v>28959</v>
      </c>
      <c r="B2455" s="147" t="s">
        <v>28960</v>
      </c>
      <c r="C2455" s="148" t="s">
        <v>21557</v>
      </c>
      <c r="D2455" s="149">
        <v>25.17</v>
      </c>
      <c r="E2455" s="149">
        <v>15.8</v>
      </c>
      <c r="F2455" s="149">
        <v>40.97</v>
      </c>
      <c r="G2455" s="124">
        <v>9</v>
      </c>
    </row>
    <row r="2456" spans="1:7" x14ac:dyDescent="0.2">
      <c r="A2456" s="146" t="s">
        <v>28961</v>
      </c>
      <c r="B2456" s="147" t="s">
        <v>28962</v>
      </c>
      <c r="C2456" s="148" t="s">
        <v>96</v>
      </c>
      <c r="D2456" s="149">
        <v>27.38</v>
      </c>
      <c r="E2456" s="149">
        <v>15.8</v>
      </c>
      <c r="F2456" s="149">
        <v>43.18</v>
      </c>
      <c r="G2456" s="124">
        <v>9</v>
      </c>
    </row>
    <row r="2457" spans="1:7" x14ac:dyDescent="0.2">
      <c r="A2457" s="146" t="s">
        <v>28963</v>
      </c>
      <c r="B2457" s="147" t="s">
        <v>28964</v>
      </c>
      <c r="C2457" s="148" t="s">
        <v>96</v>
      </c>
      <c r="D2457" s="149">
        <v>56.19</v>
      </c>
      <c r="E2457" s="149">
        <v>15.8</v>
      </c>
      <c r="F2457" s="149">
        <v>71.989999999999995</v>
      </c>
      <c r="G2457" s="124">
        <v>9</v>
      </c>
    </row>
    <row r="2458" spans="1:7" ht="30" x14ac:dyDescent="0.2">
      <c r="A2458" s="146" t="s">
        <v>28965</v>
      </c>
      <c r="B2458" s="147" t="s">
        <v>28966</v>
      </c>
      <c r="C2458" s="148" t="s">
        <v>21557</v>
      </c>
      <c r="D2458" s="149">
        <v>260.70999999999998</v>
      </c>
      <c r="E2458" s="149">
        <v>15.8</v>
      </c>
      <c r="F2458" s="149">
        <v>276.51</v>
      </c>
      <c r="G2458" s="124">
        <v>9</v>
      </c>
    </row>
    <row r="2459" spans="1:7" x14ac:dyDescent="0.2">
      <c r="A2459" s="146" t="s">
        <v>28967</v>
      </c>
      <c r="B2459" s="147" t="s">
        <v>28968</v>
      </c>
      <c r="C2459" s="148" t="s">
        <v>21557</v>
      </c>
      <c r="D2459" s="149">
        <v>261.54000000000002</v>
      </c>
      <c r="E2459" s="149">
        <v>15.8</v>
      </c>
      <c r="F2459" s="149">
        <v>277.33999999999997</v>
      </c>
      <c r="G2459" s="124">
        <v>9</v>
      </c>
    </row>
    <row r="2460" spans="1:7" ht="30" x14ac:dyDescent="0.2">
      <c r="A2460" s="146" t="s">
        <v>28969</v>
      </c>
      <c r="B2460" s="147" t="s">
        <v>28970</v>
      </c>
      <c r="C2460" s="148" t="s">
        <v>21557</v>
      </c>
      <c r="D2460" s="149">
        <v>17.02</v>
      </c>
      <c r="E2460" s="149">
        <v>15.8</v>
      </c>
      <c r="F2460" s="149">
        <v>32.82</v>
      </c>
      <c r="G2460" s="124">
        <v>9</v>
      </c>
    </row>
    <row r="2461" spans="1:7" x14ac:dyDescent="0.2">
      <c r="A2461" s="146" t="s">
        <v>28971</v>
      </c>
      <c r="B2461" s="147" t="s">
        <v>28972</v>
      </c>
      <c r="C2461" s="148" t="s">
        <v>21557</v>
      </c>
      <c r="D2461" s="149">
        <v>297.13</v>
      </c>
      <c r="E2461" s="149">
        <v>15.8</v>
      </c>
      <c r="F2461" s="149">
        <v>312.93</v>
      </c>
      <c r="G2461" s="124">
        <v>9</v>
      </c>
    </row>
    <row r="2462" spans="1:7" ht="30" x14ac:dyDescent="0.2">
      <c r="A2462" s="146" t="s">
        <v>28973</v>
      </c>
      <c r="B2462" s="147" t="s">
        <v>28974</v>
      </c>
      <c r="C2462" s="148" t="s">
        <v>96</v>
      </c>
      <c r="D2462" s="149">
        <v>27.32</v>
      </c>
      <c r="E2462" s="149">
        <v>15.8</v>
      </c>
      <c r="F2462" s="149">
        <v>43.12</v>
      </c>
      <c r="G2462" s="124">
        <v>9</v>
      </c>
    </row>
    <row r="2463" spans="1:7" x14ac:dyDescent="0.2">
      <c r="A2463" s="146" t="s">
        <v>28975</v>
      </c>
      <c r="B2463" s="147" t="s">
        <v>28976</v>
      </c>
      <c r="C2463" s="148" t="s">
        <v>21557</v>
      </c>
      <c r="D2463" s="149">
        <v>11.73</v>
      </c>
      <c r="E2463" s="149">
        <v>15.8</v>
      </c>
      <c r="F2463" s="149">
        <v>27.53</v>
      </c>
      <c r="G2463" s="124">
        <v>9</v>
      </c>
    </row>
    <row r="2464" spans="1:7" x14ac:dyDescent="0.2">
      <c r="A2464" s="146" t="s">
        <v>28977</v>
      </c>
      <c r="B2464" s="147" t="s">
        <v>28978</v>
      </c>
      <c r="C2464" s="148" t="s">
        <v>21557</v>
      </c>
      <c r="D2464" s="149">
        <v>17.38</v>
      </c>
      <c r="E2464" s="149">
        <v>15.8</v>
      </c>
      <c r="F2464" s="149">
        <v>33.18</v>
      </c>
      <c r="G2464" s="124">
        <v>9</v>
      </c>
    </row>
    <row r="2465" spans="1:7" x14ac:dyDescent="0.2">
      <c r="A2465" s="146" t="s">
        <v>28979</v>
      </c>
      <c r="B2465" s="147" t="s">
        <v>28980</v>
      </c>
      <c r="C2465" s="148" t="s">
        <v>21557</v>
      </c>
      <c r="D2465" s="149">
        <v>22.54</v>
      </c>
      <c r="E2465" s="149">
        <v>15.8</v>
      </c>
      <c r="F2465" s="149">
        <v>38.340000000000003</v>
      </c>
      <c r="G2465" s="124">
        <v>9</v>
      </c>
    </row>
    <row r="2466" spans="1:7" ht="30" x14ac:dyDescent="0.2">
      <c r="A2466" s="146" t="s">
        <v>28981</v>
      </c>
      <c r="B2466" s="147" t="s">
        <v>28982</v>
      </c>
      <c r="C2466" s="148" t="s">
        <v>21557</v>
      </c>
      <c r="D2466" s="149">
        <v>19.89</v>
      </c>
      <c r="E2466" s="149">
        <v>15.8</v>
      </c>
      <c r="F2466" s="149">
        <v>35.69</v>
      </c>
      <c r="G2466" s="124">
        <v>9</v>
      </c>
    </row>
    <row r="2467" spans="1:7" ht="30" x14ac:dyDescent="0.2">
      <c r="A2467" s="146" t="s">
        <v>28983</v>
      </c>
      <c r="B2467" s="147" t="s">
        <v>28984</v>
      </c>
      <c r="C2467" s="148" t="s">
        <v>21557</v>
      </c>
      <c r="D2467" s="149">
        <v>21.34</v>
      </c>
      <c r="E2467" s="149">
        <v>15.8</v>
      </c>
      <c r="F2467" s="149">
        <v>37.14</v>
      </c>
      <c r="G2467" s="124">
        <v>9</v>
      </c>
    </row>
    <row r="2468" spans="1:7" ht="30" x14ac:dyDescent="0.2">
      <c r="A2468" s="146" t="s">
        <v>28985</v>
      </c>
      <c r="B2468" s="147" t="s">
        <v>28986</v>
      </c>
      <c r="C2468" s="148" t="s">
        <v>21557</v>
      </c>
      <c r="D2468" s="149">
        <v>29.78</v>
      </c>
      <c r="E2468" s="149">
        <v>19.489999999999998</v>
      </c>
      <c r="F2468" s="149">
        <v>49.27</v>
      </c>
      <c r="G2468" s="124">
        <v>9</v>
      </c>
    </row>
    <row r="2469" spans="1:7" x14ac:dyDescent="0.2">
      <c r="A2469" s="146" t="s">
        <v>28987</v>
      </c>
      <c r="B2469" s="147" t="s">
        <v>28988</v>
      </c>
      <c r="C2469" s="148"/>
      <c r="D2469" s="149"/>
      <c r="E2469" s="149"/>
      <c r="F2469" s="149"/>
      <c r="G2469" s="124">
        <v>5</v>
      </c>
    </row>
    <row r="2470" spans="1:7" x14ac:dyDescent="0.2">
      <c r="A2470" s="146" t="s">
        <v>28989</v>
      </c>
      <c r="B2470" s="147" t="s">
        <v>28990</v>
      </c>
      <c r="C2470" s="148" t="s">
        <v>21557</v>
      </c>
      <c r="D2470" s="149">
        <v>10.02</v>
      </c>
      <c r="E2470" s="149">
        <v>17.91</v>
      </c>
      <c r="F2470" s="149">
        <v>27.93</v>
      </c>
      <c r="G2470" s="124">
        <v>9</v>
      </c>
    </row>
    <row r="2471" spans="1:7" x14ac:dyDescent="0.2">
      <c r="A2471" s="146" t="s">
        <v>28991</v>
      </c>
      <c r="B2471" s="147" t="s">
        <v>28992</v>
      </c>
      <c r="C2471" s="148" t="s">
        <v>21557</v>
      </c>
      <c r="D2471" s="149">
        <v>16.23</v>
      </c>
      <c r="E2471" s="149">
        <v>18.43</v>
      </c>
      <c r="F2471" s="149">
        <v>34.659999999999997</v>
      </c>
      <c r="G2471" s="124">
        <v>9</v>
      </c>
    </row>
    <row r="2472" spans="1:7" x14ac:dyDescent="0.2">
      <c r="A2472" s="146" t="s">
        <v>28993</v>
      </c>
      <c r="B2472" s="147" t="s">
        <v>28994</v>
      </c>
      <c r="C2472" s="148" t="s">
        <v>21557</v>
      </c>
      <c r="D2472" s="149">
        <v>26.11</v>
      </c>
      <c r="E2472" s="149">
        <v>26.34</v>
      </c>
      <c r="F2472" s="149">
        <v>52.45</v>
      </c>
      <c r="G2472" s="124">
        <v>9</v>
      </c>
    </row>
    <row r="2473" spans="1:7" x14ac:dyDescent="0.2">
      <c r="A2473" s="146" t="s">
        <v>28995</v>
      </c>
      <c r="B2473" s="147" t="s">
        <v>28996</v>
      </c>
      <c r="C2473" s="148" t="s">
        <v>21557</v>
      </c>
      <c r="D2473" s="149">
        <v>13.05</v>
      </c>
      <c r="E2473" s="149">
        <v>14.22</v>
      </c>
      <c r="F2473" s="149">
        <v>27.27</v>
      </c>
      <c r="G2473" s="124">
        <v>9</v>
      </c>
    </row>
    <row r="2474" spans="1:7" x14ac:dyDescent="0.2">
      <c r="A2474" s="146" t="s">
        <v>28997</v>
      </c>
      <c r="B2474" s="147" t="s">
        <v>28998</v>
      </c>
      <c r="C2474" s="148" t="s">
        <v>21557</v>
      </c>
      <c r="D2474" s="149">
        <v>12.09</v>
      </c>
      <c r="E2474" s="149">
        <v>23.7</v>
      </c>
      <c r="F2474" s="149">
        <v>35.79</v>
      </c>
      <c r="G2474" s="124">
        <v>9</v>
      </c>
    </row>
    <row r="2475" spans="1:7" x14ac:dyDescent="0.2">
      <c r="A2475" s="146" t="s">
        <v>28999</v>
      </c>
      <c r="B2475" s="147" t="s">
        <v>29000</v>
      </c>
      <c r="C2475" s="148" t="s">
        <v>21557</v>
      </c>
      <c r="D2475" s="149">
        <v>13.84</v>
      </c>
      <c r="E2475" s="149">
        <v>20.010000000000002</v>
      </c>
      <c r="F2475" s="149">
        <v>33.85</v>
      </c>
      <c r="G2475" s="124">
        <v>9</v>
      </c>
    </row>
    <row r="2476" spans="1:7" x14ac:dyDescent="0.2">
      <c r="A2476" s="146" t="s">
        <v>29001</v>
      </c>
      <c r="B2476" s="147" t="s">
        <v>29002</v>
      </c>
      <c r="C2476" s="148" t="s">
        <v>21557</v>
      </c>
      <c r="D2476" s="149">
        <v>14.16</v>
      </c>
      <c r="E2476" s="149">
        <v>23.7</v>
      </c>
      <c r="F2476" s="149">
        <v>37.86</v>
      </c>
      <c r="G2476" s="124">
        <v>9</v>
      </c>
    </row>
    <row r="2477" spans="1:7" x14ac:dyDescent="0.2">
      <c r="A2477" s="146" t="s">
        <v>29003</v>
      </c>
      <c r="B2477" s="147" t="s">
        <v>29004</v>
      </c>
      <c r="C2477" s="148" t="s">
        <v>21557</v>
      </c>
      <c r="D2477" s="149">
        <v>20.92</v>
      </c>
      <c r="E2477" s="149">
        <v>26.34</v>
      </c>
      <c r="F2477" s="149">
        <v>47.26</v>
      </c>
      <c r="G2477" s="124">
        <v>9</v>
      </c>
    </row>
    <row r="2478" spans="1:7" x14ac:dyDescent="0.2">
      <c r="A2478" s="146" t="s">
        <v>29005</v>
      </c>
      <c r="B2478" s="147" t="s">
        <v>29006</v>
      </c>
      <c r="C2478" s="148" t="s">
        <v>21557</v>
      </c>
      <c r="D2478" s="149">
        <v>46.76</v>
      </c>
      <c r="E2478" s="149">
        <v>18.43</v>
      </c>
      <c r="F2478" s="149">
        <v>65.19</v>
      </c>
      <c r="G2478" s="124">
        <v>9</v>
      </c>
    </row>
    <row r="2479" spans="1:7" x14ac:dyDescent="0.2">
      <c r="A2479" s="146" t="s">
        <v>29007</v>
      </c>
      <c r="B2479" s="147" t="s">
        <v>29008</v>
      </c>
      <c r="C2479" s="148" t="s">
        <v>21557</v>
      </c>
      <c r="D2479" s="149">
        <v>42.5</v>
      </c>
      <c r="E2479" s="149">
        <v>18.43</v>
      </c>
      <c r="F2479" s="149">
        <v>60.93</v>
      </c>
      <c r="G2479" s="124">
        <v>9</v>
      </c>
    </row>
    <row r="2480" spans="1:7" x14ac:dyDescent="0.2">
      <c r="A2480" s="146" t="s">
        <v>29009</v>
      </c>
      <c r="B2480" s="147" t="s">
        <v>29010</v>
      </c>
      <c r="C2480" s="148" t="s">
        <v>21557</v>
      </c>
      <c r="D2480" s="149">
        <v>16.809999999999999</v>
      </c>
      <c r="E2480" s="149">
        <v>13.17</v>
      </c>
      <c r="F2480" s="149">
        <v>29.98</v>
      </c>
      <c r="G2480" s="124">
        <v>9</v>
      </c>
    </row>
    <row r="2481" spans="1:7" ht="30" x14ac:dyDescent="0.2">
      <c r="A2481" s="146" t="s">
        <v>29011</v>
      </c>
      <c r="B2481" s="147" t="s">
        <v>29012</v>
      </c>
      <c r="C2481" s="148" t="s">
        <v>21557</v>
      </c>
      <c r="D2481" s="149">
        <v>53.61</v>
      </c>
      <c r="E2481" s="149">
        <v>20.010000000000002</v>
      </c>
      <c r="F2481" s="149">
        <v>73.62</v>
      </c>
      <c r="G2481" s="124">
        <v>9</v>
      </c>
    </row>
    <row r="2482" spans="1:7" ht="30" x14ac:dyDescent="0.2">
      <c r="A2482" s="146" t="s">
        <v>29013</v>
      </c>
      <c r="B2482" s="147" t="s">
        <v>29014</v>
      </c>
      <c r="C2482" s="148" t="s">
        <v>96</v>
      </c>
      <c r="D2482" s="149">
        <v>36.119999999999997</v>
      </c>
      <c r="E2482" s="149">
        <v>15.8</v>
      </c>
      <c r="F2482" s="149">
        <v>51.92</v>
      </c>
      <c r="G2482" s="124">
        <v>9</v>
      </c>
    </row>
    <row r="2483" spans="1:7" ht="30" x14ac:dyDescent="0.2">
      <c r="A2483" s="146" t="s">
        <v>29015</v>
      </c>
      <c r="B2483" s="147" t="s">
        <v>29016</v>
      </c>
      <c r="C2483" s="148" t="s">
        <v>96</v>
      </c>
      <c r="D2483" s="149">
        <v>87.97</v>
      </c>
      <c r="E2483" s="149">
        <v>26.34</v>
      </c>
      <c r="F2483" s="149">
        <v>114.31</v>
      </c>
      <c r="G2483" s="124">
        <v>9</v>
      </c>
    </row>
    <row r="2484" spans="1:7" x14ac:dyDescent="0.2">
      <c r="A2484" s="146" t="s">
        <v>29017</v>
      </c>
      <c r="B2484" s="147" t="s">
        <v>29018</v>
      </c>
      <c r="C2484" s="148"/>
      <c r="D2484" s="149"/>
      <c r="E2484" s="149"/>
      <c r="F2484" s="149"/>
      <c r="G2484" s="124">
        <v>5</v>
      </c>
    </row>
    <row r="2485" spans="1:7" x14ac:dyDescent="0.2">
      <c r="A2485" s="146" t="s">
        <v>29019</v>
      </c>
      <c r="B2485" s="147" t="s">
        <v>29020</v>
      </c>
      <c r="C2485" s="148" t="s">
        <v>21557</v>
      </c>
      <c r="D2485" s="149">
        <v>13.66</v>
      </c>
      <c r="E2485" s="149">
        <v>26.34</v>
      </c>
      <c r="F2485" s="149">
        <v>40</v>
      </c>
      <c r="G2485" s="124">
        <v>9</v>
      </c>
    </row>
    <row r="2486" spans="1:7" x14ac:dyDescent="0.2">
      <c r="A2486" s="146" t="s">
        <v>29021</v>
      </c>
      <c r="B2486" s="147" t="s">
        <v>29022</v>
      </c>
      <c r="C2486" s="148" t="s">
        <v>21557</v>
      </c>
      <c r="D2486" s="149">
        <v>21.79</v>
      </c>
      <c r="E2486" s="149">
        <v>26.34</v>
      </c>
      <c r="F2486" s="149">
        <v>48.13</v>
      </c>
      <c r="G2486" s="124">
        <v>9</v>
      </c>
    </row>
    <row r="2487" spans="1:7" x14ac:dyDescent="0.2">
      <c r="A2487" s="146" t="s">
        <v>29023</v>
      </c>
      <c r="B2487" s="147" t="s">
        <v>29024</v>
      </c>
      <c r="C2487" s="148" t="s">
        <v>21557</v>
      </c>
      <c r="D2487" s="149">
        <v>46.52</v>
      </c>
      <c r="E2487" s="149">
        <v>26.34</v>
      </c>
      <c r="F2487" s="149">
        <v>72.86</v>
      </c>
      <c r="G2487" s="124">
        <v>9</v>
      </c>
    </row>
    <row r="2488" spans="1:7" x14ac:dyDescent="0.2">
      <c r="A2488" s="146" t="s">
        <v>29025</v>
      </c>
      <c r="B2488" s="147" t="s">
        <v>29026</v>
      </c>
      <c r="C2488" s="148" t="s">
        <v>21557</v>
      </c>
      <c r="D2488" s="149">
        <v>54.94</v>
      </c>
      <c r="E2488" s="149">
        <v>26.34</v>
      </c>
      <c r="F2488" s="149">
        <v>81.28</v>
      </c>
      <c r="G2488" s="124">
        <v>9</v>
      </c>
    </row>
    <row r="2489" spans="1:7" x14ac:dyDescent="0.2">
      <c r="A2489" s="146" t="s">
        <v>29027</v>
      </c>
      <c r="B2489" s="147" t="s">
        <v>29028</v>
      </c>
      <c r="C2489" s="148" t="s">
        <v>21557</v>
      </c>
      <c r="D2489" s="149">
        <v>79.94</v>
      </c>
      <c r="E2489" s="149">
        <v>26.34</v>
      </c>
      <c r="F2489" s="149">
        <v>106.28</v>
      </c>
      <c r="G2489" s="124">
        <v>9</v>
      </c>
    </row>
    <row r="2490" spans="1:7" x14ac:dyDescent="0.2">
      <c r="A2490" s="146" t="s">
        <v>29029</v>
      </c>
      <c r="B2490" s="147" t="s">
        <v>29030</v>
      </c>
      <c r="C2490" s="148" t="s">
        <v>21557</v>
      </c>
      <c r="D2490" s="149">
        <v>200.77</v>
      </c>
      <c r="E2490" s="149">
        <v>26.34</v>
      </c>
      <c r="F2490" s="149">
        <v>227.11</v>
      </c>
      <c r="G2490" s="124">
        <v>9</v>
      </c>
    </row>
    <row r="2491" spans="1:7" x14ac:dyDescent="0.2">
      <c r="A2491" s="146" t="s">
        <v>29031</v>
      </c>
      <c r="B2491" s="147" t="s">
        <v>29032</v>
      </c>
      <c r="C2491" s="148" t="s">
        <v>21557</v>
      </c>
      <c r="D2491" s="149">
        <v>234.05</v>
      </c>
      <c r="E2491" s="149">
        <v>26.34</v>
      </c>
      <c r="F2491" s="149">
        <v>260.39</v>
      </c>
      <c r="G2491" s="124">
        <v>9</v>
      </c>
    </row>
    <row r="2492" spans="1:7" x14ac:dyDescent="0.2">
      <c r="A2492" s="146" t="s">
        <v>29033</v>
      </c>
      <c r="B2492" s="147" t="s">
        <v>29034</v>
      </c>
      <c r="C2492" s="148" t="s">
        <v>21557</v>
      </c>
      <c r="D2492" s="149">
        <v>358.57</v>
      </c>
      <c r="E2492" s="149">
        <v>26.34</v>
      </c>
      <c r="F2492" s="149">
        <v>384.91</v>
      </c>
      <c r="G2492" s="124">
        <v>9</v>
      </c>
    </row>
    <row r="2493" spans="1:7" x14ac:dyDescent="0.2">
      <c r="A2493" s="146" t="s">
        <v>29035</v>
      </c>
      <c r="B2493" s="147" t="s">
        <v>29036</v>
      </c>
      <c r="C2493" s="148" t="s">
        <v>21557</v>
      </c>
      <c r="D2493" s="149">
        <v>15.05</v>
      </c>
      <c r="E2493" s="149">
        <v>26.34</v>
      </c>
      <c r="F2493" s="149">
        <v>41.39</v>
      </c>
      <c r="G2493" s="124">
        <v>9</v>
      </c>
    </row>
    <row r="2494" spans="1:7" x14ac:dyDescent="0.2">
      <c r="A2494" s="146" t="s">
        <v>29037</v>
      </c>
      <c r="B2494" s="147" t="s">
        <v>29038</v>
      </c>
      <c r="C2494" s="148"/>
      <c r="D2494" s="149"/>
      <c r="E2494" s="149"/>
      <c r="F2494" s="149"/>
      <c r="G2494" s="124">
        <v>5</v>
      </c>
    </row>
    <row r="2495" spans="1:7" x14ac:dyDescent="0.2">
      <c r="A2495" s="146" t="s">
        <v>29039</v>
      </c>
      <c r="B2495" s="147" t="s">
        <v>29040</v>
      </c>
      <c r="C2495" s="148" t="s">
        <v>96</v>
      </c>
      <c r="D2495" s="149">
        <v>3.02</v>
      </c>
      <c r="E2495" s="149">
        <v>13.17</v>
      </c>
      <c r="F2495" s="149">
        <v>16.190000000000001</v>
      </c>
      <c r="G2495" s="124">
        <v>9</v>
      </c>
    </row>
    <row r="2496" spans="1:7" x14ac:dyDescent="0.2">
      <c r="A2496" s="146" t="s">
        <v>29041</v>
      </c>
      <c r="B2496" s="147" t="s">
        <v>29042</v>
      </c>
      <c r="C2496" s="148" t="s">
        <v>96</v>
      </c>
      <c r="D2496" s="149">
        <v>5.99</v>
      </c>
      <c r="E2496" s="149">
        <v>13.17</v>
      </c>
      <c r="F2496" s="149">
        <v>19.16</v>
      </c>
      <c r="G2496" s="124">
        <v>9</v>
      </c>
    </row>
    <row r="2497" spans="1:7" x14ac:dyDescent="0.2">
      <c r="A2497" s="146" t="s">
        <v>29043</v>
      </c>
      <c r="B2497" s="147" t="s">
        <v>29044</v>
      </c>
      <c r="C2497" s="148" t="s">
        <v>96</v>
      </c>
      <c r="D2497" s="149">
        <v>5.94</v>
      </c>
      <c r="E2497" s="149">
        <v>13.17</v>
      </c>
      <c r="F2497" s="149">
        <v>19.11</v>
      </c>
      <c r="G2497" s="124">
        <v>9</v>
      </c>
    </row>
    <row r="2498" spans="1:7" x14ac:dyDescent="0.2">
      <c r="A2498" s="146" t="s">
        <v>29045</v>
      </c>
      <c r="B2498" s="147" t="s">
        <v>29046</v>
      </c>
      <c r="C2498" s="148"/>
      <c r="D2498" s="149"/>
      <c r="E2498" s="149"/>
      <c r="F2498" s="149"/>
      <c r="G2498" s="124">
        <v>5</v>
      </c>
    </row>
    <row r="2499" spans="1:7" x14ac:dyDescent="0.2">
      <c r="A2499" s="146" t="s">
        <v>29047</v>
      </c>
      <c r="B2499" s="147" t="s">
        <v>29048</v>
      </c>
      <c r="C2499" s="148" t="s">
        <v>96</v>
      </c>
      <c r="D2499" s="149">
        <v>277.93</v>
      </c>
      <c r="E2499" s="149">
        <v>26.34</v>
      </c>
      <c r="F2499" s="149">
        <v>304.27</v>
      </c>
      <c r="G2499" s="124">
        <v>9</v>
      </c>
    </row>
    <row r="2500" spans="1:7" x14ac:dyDescent="0.2">
      <c r="A2500" s="146" t="s">
        <v>29049</v>
      </c>
      <c r="B2500" s="147" t="s">
        <v>29050</v>
      </c>
      <c r="C2500" s="148" t="s">
        <v>96</v>
      </c>
      <c r="D2500" s="149">
        <v>271.58999999999997</v>
      </c>
      <c r="E2500" s="149">
        <v>26.34</v>
      </c>
      <c r="F2500" s="149">
        <v>297.93</v>
      </c>
      <c r="G2500" s="124">
        <v>9</v>
      </c>
    </row>
    <row r="2501" spans="1:7" x14ac:dyDescent="0.2">
      <c r="A2501" s="146" t="s">
        <v>29051</v>
      </c>
      <c r="B2501" s="147" t="s">
        <v>29052</v>
      </c>
      <c r="C2501" s="148" t="s">
        <v>96</v>
      </c>
      <c r="D2501" s="149">
        <v>318.64</v>
      </c>
      <c r="E2501" s="149">
        <v>26.34</v>
      </c>
      <c r="F2501" s="149">
        <v>344.98</v>
      </c>
      <c r="G2501" s="124">
        <v>9</v>
      </c>
    </row>
    <row r="2502" spans="1:7" x14ac:dyDescent="0.2">
      <c r="A2502" s="146" t="s">
        <v>29053</v>
      </c>
      <c r="B2502" s="147" t="s">
        <v>29054</v>
      </c>
      <c r="C2502" s="148" t="s">
        <v>96</v>
      </c>
      <c r="D2502" s="149">
        <v>297.64999999999998</v>
      </c>
      <c r="E2502" s="149">
        <v>26.34</v>
      </c>
      <c r="F2502" s="149">
        <v>323.99</v>
      </c>
      <c r="G2502" s="124">
        <v>9</v>
      </c>
    </row>
    <row r="2503" spans="1:7" x14ac:dyDescent="0.2">
      <c r="A2503" s="146" t="s">
        <v>29055</v>
      </c>
      <c r="B2503" s="147" t="s">
        <v>29056</v>
      </c>
      <c r="C2503" s="148" t="s">
        <v>96</v>
      </c>
      <c r="D2503" s="149">
        <v>380.56</v>
      </c>
      <c r="E2503" s="149">
        <v>26.34</v>
      </c>
      <c r="F2503" s="149">
        <v>406.9</v>
      </c>
      <c r="G2503" s="124">
        <v>9</v>
      </c>
    </row>
    <row r="2504" spans="1:7" x14ac:dyDescent="0.2">
      <c r="A2504" s="146" t="s">
        <v>29057</v>
      </c>
      <c r="B2504" s="147" t="s">
        <v>29058</v>
      </c>
      <c r="C2504" s="148" t="s">
        <v>96</v>
      </c>
      <c r="D2504" s="149">
        <v>570.35</v>
      </c>
      <c r="E2504" s="149">
        <v>26.34</v>
      </c>
      <c r="F2504" s="149">
        <v>596.69000000000005</v>
      </c>
      <c r="G2504" s="124">
        <v>9</v>
      </c>
    </row>
    <row r="2505" spans="1:7" x14ac:dyDescent="0.2">
      <c r="A2505" s="146" t="s">
        <v>29059</v>
      </c>
      <c r="B2505" s="147" t="s">
        <v>29060</v>
      </c>
      <c r="C2505" s="148" t="s">
        <v>96</v>
      </c>
      <c r="D2505" s="149">
        <v>758.7</v>
      </c>
      <c r="E2505" s="149">
        <v>26.34</v>
      </c>
      <c r="F2505" s="149">
        <v>785.04</v>
      </c>
      <c r="G2505" s="124">
        <v>9</v>
      </c>
    </row>
    <row r="2506" spans="1:7" x14ac:dyDescent="0.2">
      <c r="A2506" s="146" t="s">
        <v>29061</v>
      </c>
      <c r="B2506" s="147" t="s">
        <v>29062</v>
      </c>
      <c r="C2506" s="148" t="s">
        <v>96</v>
      </c>
      <c r="D2506" s="149">
        <v>1004.65</v>
      </c>
      <c r="E2506" s="149">
        <v>26.34</v>
      </c>
      <c r="F2506" s="149">
        <v>1030.99</v>
      </c>
      <c r="G2506" s="124">
        <v>9</v>
      </c>
    </row>
    <row r="2507" spans="1:7" x14ac:dyDescent="0.2">
      <c r="A2507" s="146" t="s">
        <v>29063</v>
      </c>
      <c r="B2507" s="147" t="s">
        <v>29064</v>
      </c>
      <c r="C2507" s="148" t="s">
        <v>96</v>
      </c>
      <c r="D2507" s="149">
        <v>1458.79</v>
      </c>
      <c r="E2507" s="149">
        <v>26.34</v>
      </c>
      <c r="F2507" s="149">
        <v>1485.13</v>
      </c>
      <c r="G2507" s="124">
        <v>9</v>
      </c>
    </row>
    <row r="2508" spans="1:7" x14ac:dyDescent="0.2">
      <c r="A2508" s="146" t="s">
        <v>29065</v>
      </c>
      <c r="B2508" s="147" t="s">
        <v>29066</v>
      </c>
      <c r="C2508" s="148" t="s">
        <v>96</v>
      </c>
      <c r="D2508" s="149">
        <v>3394.92</v>
      </c>
      <c r="E2508" s="149">
        <v>26.34</v>
      </c>
      <c r="F2508" s="149">
        <v>3421.26</v>
      </c>
      <c r="G2508" s="124">
        <v>9</v>
      </c>
    </row>
    <row r="2509" spans="1:7" x14ac:dyDescent="0.2">
      <c r="A2509" s="146" t="s">
        <v>29067</v>
      </c>
      <c r="B2509" s="147" t="s">
        <v>29068</v>
      </c>
      <c r="C2509" s="148" t="s">
        <v>96</v>
      </c>
      <c r="D2509" s="149">
        <v>2159.09</v>
      </c>
      <c r="E2509" s="149">
        <v>26.34</v>
      </c>
      <c r="F2509" s="149">
        <v>2185.4299999999998</v>
      </c>
      <c r="G2509" s="124">
        <v>9</v>
      </c>
    </row>
    <row r="2510" spans="1:7" x14ac:dyDescent="0.2">
      <c r="A2510" s="146" t="s">
        <v>29069</v>
      </c>
      <c r="B2510" s="147" t="s">
        <v>29070</v>
      </c>
      <c r="C2510" s="148" t="s">
        <v>96</v>
      </c>
      <c r="D2510" s="149">
        <v>6734.54</v>
      </c>
      <c r="E2510" s="149">
        <v>26.34</v>
      </c>
      <c r="F2510" s="149">
        <v>6760.88</v>
      </c>
      <c r="G2510" s="124">
        <v>9</v>
      </c>
    </row>
    <row r="2511" spans="1:7" x14ac:dyDescent="0.2">
      <c r="A2511" s="146" t="s">
        <v>29071</v>
      </c>
      <c r="B2511" s="147" t="s">
        <v>29072</v>
      </c>
      <c r="C2511" s="148" t="s">
        <v>96</v>
      </c>
      <c r="D2511" s="149">
        <v>86.55</v>
      </c>
      <c r="E2511" s="149">
        <v>26.34</v>
      </c>
      <c r="F2511" s="149">
        <v>112.89</v>
      </c>
      <c r="G2511" s="124">
        <v>9</v>
      </c>
    </row>
    <row r="2512" spans="1:7" x14ac:dyDescent="0.2">
      <c r="A2512" s="146" t="s">
        <v>29073</v>
      </c>
      <c r="B2512" s="147" t="s">
        <v>29074</v>
      </c>
      <c r="C2512" s="148" t="s">
        <v>96</v>
      </c>
      <c r="D2512" s="149">
        <v>121.81</v>
      </c>
      <c r="E2512" s="149">
        <v>26.34</v>
      </c>
      <c r="F2512" s="149">
        <v>148.15</v>
      </c>
      <c r="G2512" s="124">
        <v>9</v>
      </c>
    </row>
    <row r="2513" spans="1:7" x14ac:dyDescent="0.2">
      <c r="A2513" s="146" t="s">
        <v>29075</v>
      </c>
      <c r="B2513" s="147" t="s">
        <v>29076</v>
      </c>
      <c r="C2513" s="148" t="s">
        <v>96</v>
      </c>
      <c r="D2513" s="149">
        <v>141.27000000000001</v>
      </c>
      <c r="E2513" s="149">
        <v>26.34</v>
      </c>
      <c r="F2513" s="149">
        <v>167.61</v>
      </c>
      <c r="G2513" s="124">
        <v>9</v>
      </c>
    </row>
    <row r="2514" spans="1:7" x14ac:dyDescent="0.2">
      <c r="A2514" s="146" t="s">
        <v>29077</v>
      </c>
      <c r="B2514" s="147" t="s">
        <v>29078</v>
      </c>
      <c r="C2514" s="148"/>
      <c r="D2514" s="149"/>
      <c r="E2514" s="149"/>
      <c r="F2514" s="149"/>
      <c r="G2514" s="124">
        <v>5</v>
      </c>
    </row>
    <row r="2515" spans="1:7" x14ac:dyDescent="0.2">
      <c r="A2515" s="146" t="s">
        <v>29079</v>
      </c>
      <c r="B2515" s="147" t="s">
        <v>29080</v>
      </c>
      <c r="C2515" s="148" t="s">
        <v>96</v>
      </c>
      <c r="D2515" s="149">
        <v>68.17</v>
      </c>
      <c r="E2515" s="149">
        <v>23.7</v>
      </c>
      <c r="F2515" s="149">
        <v>91.87</v>
      </c>
      <c r="G2515" s="124">
        <v>9</v>
      </c>
    </row>
    <row r="2516" spans="1:7" ht="30" x14ac:dyDescent="0.2">
      <c r="A2516" s="146" t="s">
        <v>29081</v>
      </c>
      <c r="B2516" s="147" t="s">
        <v>29082</v>
      </c>
      <c r="C2516" s="148" t="s">
        <v>96</v>
      </c>
      <c r="D2516" s="149">
        <v>263.75</v>
      </c>
      <c r="E2516" s="149">
        <v>26.34</v>
      </c>
      <c r="F2516" s="149">
        <v>290.08999999999997</v>
      </c>
      <c r="G2516" s="124">
        <v>9</v>
      </c>
    </row>
    <row r="2517" spans="1:7" ht="30" x14ac:dyDescent="0.2">
      <c r="A2517" s="146" t="s">
        <v>29083</v>
      </c>
      <c r="B2517" s="147" t="s">
        <v>29084</v>
      </c>
      <c r="C2517" s="148" t="s">
        <v>96</v>
      </c>
      <c r="D2517" s="149">
        <v>422.69</v>
      </c>
      <c r="E2517" s="149">
        <v>26.34</v>
      </c>
      <c r="F2517" s="149">
        <v>449.03</v>
      </c>
      <c r="G2517" s="124">
        <v>9</v>
      </c>
    </row>
    <row r="2518" spans="1:7" ht="30" x14ac:dyDescent="0.2">
      <c r="A2518" s="146" t="s">
        <v>29085</v>
      </c>
      <c r="B2518" s="147" t="s">
        <v>29086</v>
      </c>
      <c r="C2518" s="148" t="s">
        <v>96</v>
      </c>
      <c r="D2518" s="149">
        <v>325.68</v>
      </c>
      <c r="E2518" s="149">
        <v>26.34</v>
      </c>
      <c r="F2518" s="149">
        <v>352.02</v>
      </c>
      <c r="G2518" s="124">
        <v>9</v>
      </c>
    </row>
    <row r="2519" spans="1:7" x14ac:dyDescent="0.2">
      <c r="A2519" s="146" t="s">
        <v>29087</v>
      </c>
      <c r="B2519" s="147" t="s">
        <v>29088</v>
      </c>
      <c r="C2519" s="148" t="s">
        <v>96</v>
      </c>
      <c r="D2519" s="149">
        <v>92.86</v>
      </c>
      <c r="E2519" s="149">
        <v>52.67</v>
      </c>
      <c r="F2519" s="149">
        <v>145.53</v>
      </c>
      <c r="G2519" s="124">
        <v>9</v>
      </c>
    </row>
    <row r="2520" spans="1:7" ht="30" x14ac:dyDescent="0.2">
      <c r="A2520" s="146" t="s">
        <v>29089</v>
      </c>
      <c r="B2520" s="147" t="s">
        <v>29090</v>
      </c>
      <c r="C2520" s="148" t="s">
        <v>96</v>
      </c>
      <c r="D2520" s="149">
        <v>3667.33</v>
      </c>
      <c r="E2520" s="149">
        <v>52.67</v>
      </c>
      <c r="F2520" s="149">
        <v>3720</v>
      </c>
      <c r="G2520" s="124">
        <v>9</v>
      </c>
    </row>
    <row r="2521" spans="1:7" ht="30" x14ac:dyDescent="0.2">
      <c r="A2521" s="146" t="s">
        <v>29091</v>
      </c>
      <c r="B2521" s="147" t="s">
        <v>29092</v>
      </c>
      <c r="C2521" s="148" t="s">
        <v>96</v>
      </c>
      <c r="D2521" s="149">
        <v>88.23</v>
      </c>
      <c r="E2521" s="149">
        <v>52.67</v>
      </c>
      <c r="F2521" s="149">
        <v>140.9</v>
      </c>
      <c r="G2521" s="124">
        <v>9</v>
      </c>
    </row>
    <row r="2522" spans="1:7" ht="30" x14ac:dyDescent="0.2">
      <c r="A2522" s="146" t="s">
        <v>29093</v>
      </c>
      <c r="B2522" s="147" t="s">
        <v>29094</v>
      </c>
      <c r="C2522" s="148" t="s">
        <v>96</v>
      </c>
      <c r="D2522" s="149">
        <v>2869.7</v>
      </c>
      <c r="E2522" s="149">
        <v>26.34</v>
      </c>
      <c r="F2522" s="149">
        <v>2896.04</v>
      </c>
      <c r="G2522" s="124">
        <v>9</v>
      </c>
    </row>
    <row r="2523" spans="1:7" x14ac:dyDescent="0.2">
      <c r="A2523" s="146" t="s">
        <v>29095</v>
      </c>
      <c r="B2523" s="147" t="s">
        <v>29096</v>
      </c>
      <c r="C2523" s="148" t="s">
        <v>96</v>
      </c>
      <c r="D2523" s="149">
        <v>121.74</v>
      </c>
      <c r="E2523" s="149">
        <v>52.67</v>
      </c>
      <c r="F2523" s="149">
        <v>174.41</v>
      </c>
      <c r="G2523" s="124">
        <v>9</v>
      </c>
    </row>
    <row r="2524" spans="1:7" x14ac:dyDescent="0.2">
      <c r="A2524" s="146" t="s">
        <v>29097</v>
      </c>
      <c r="B2524" s="147" t="s">
        <v>29098</v>
      </c>
      <c r="C2524" s="148" t="s">
        <v>96</v>
      </c>
      <c r="D2524" s="149">
        <v>293.82</v>
      </c>
      <c r="E2524" s="149">
        <v>31.6</v>
      </c>
      <c r="F2524" s="149">
        <v>325.42</v>
      </c>
      <c r="G2524" s="124">
        <v>9</v>
      </c>
    </row>
    <row r="2525" spans="1:7" x14ac:dyDescent="0.2">
      <c r="A2525" s="146" t="s">
        <v>29099</v>
      </c>
      <c r="B2525" s="147" t="s">
        <v>29100</v>
      </c>
      <c r="C2525" s="148"/>
      <c r="D2525" s="149"/>
      <c r="E2525" s="149"/>
      <c r="F2525" s="149"/>
      <c r="G2525" s="124">
        <v>5</v>
      </c>
    </row>
    <row r="2526" spans="1:7" x14ac:dyDescent="0.2">
      <c r="A2526" s="146" t="s">
        <v>29101</v>
      </c>
      <c r="B2526" s="147" t="s">
        <v>29102</v>
      </c>
      <c r="C2526" s="148" t="s">
        <v>96</v>
      </c>
      <c r="D2526" s="149">
        <v>611.96</v>
      </c>
      <c r="E2526" s="149">
        <v>21.07</v>
      </c>
      <c r="F2526" s="149">
        <v>633.03</v>
      </c>
      <c r="G2526" s="124">
        <v>9</v>
      </c>
    </row>
    <row r="2527" spans="1:7" x14ac:dyDescent="0.2">
      <c r="A2527" s="146" t="s">
        <v>29103</v>
      </c>
      <c r="B2527" s="147" t="s">
        <v>29104</v>
      </c>
      <c r="C2527" s="148" t="s">
        <v>96</v>
      </c>
      <c r="D2527" s="149">
        <v>303.45999999999998</v>
      </c>
      <c r="E2527" s="149">
        <v>21.07</v>
      </c>
      <c r="F2527" s="149">
        <v>324.52999999999997</v>
      </c>
      <c r="G2527" s="124">
        <v>9</v>
      </c>
    </row>
    <row r="2528" spans="1:7" x14ac:dyDescent="0.2">
      <c r="A2528" s="146" t="s">
        <v>29105</v>
      </c>
      <c r="B2528" s="147" t="s">
        <v>29106</v>
      </c>
      <c r="C2528" s="148" t="s">
        <v>96</v>
      </c>
      <c r="D2528" s="149">
        <v>162.35</v>
      </c>
      <c r="E2528" s="149">
        <v>21.07</v>
      </c>
      <c r="F2528" s="149">
        <v>183.42</v>
      </c>
      <c r="G2528" s="124">
        <v>9</v>
      </c>
    </row>
    <row r="2529" spans="1:7" x14ac:dyDescent="0.2">
      <c r="A2529" s="146" t="s">
        <v>29107</v>
      </c>
      <c r="B2529" s="147" t="s">
        <v>29108</v>
      </c>
      <c r="C2529" s="148" t="s">
        <v>96</v>
      </c>
      <c r="D2529" s="149">
        <v>432.05</v>
      </c>
      <c r="E2529" s="149">
        <v>21.07</v>
      </c>
      <c r="F2529" s="149">
        <v>453.12</v>
      </c>
      <c r="G2529" s="124">
        <v>9</v>
      </c>
    </row>
    <row r="2530" spans="1:7" x14ac:dyDescent="0.2">
      <c r="A2530" s="146" t="s">
        <v>29109</v>
      </c>
      <c r="B2530" s="147" t="s">
        <v>29110</v>
      </c>
      <c r="C2530" s="148"/>
      <c r="D2530" s="149"/>
      <c r="E2530" s="149"/>
      <c r="F2530" s="149"/>
      <c r="G2530" s="124">
        <v>5</v>
      </c>
    </row>
    <row r="2531" spans="1:7" x14ac:dyDescent="0.2">
      <c r="A2531" s="146" t="s">
        <v>29111</v>
      </c>
      <c r="B2531" s="147" t="s">
        <v>29112</v>
      </c>
      <c r="C2531" s="148" t="s">
        <v>96</v>
      </c>
      <c r="D2531" s="149">
        <v>148.62</v>
      </c>
      <c r="E2531" s="149">
        <v>21.07</v>
      </c>
      <c r="F2531" s="149">
        <v>169.69</v>
      </c>
      <c r="G2531" s="124">
        <v>9</v>
      </c>
    </row>
    <row r="2532" spans="1:7" ht="30" x14ac:dyDescent="0.2">
      <c r="A2532" s="146" t="s">
        <v>29113</v>
      </c>
      <c r="B2532" s="147" t="s">
        <v>29114</v>
      </c>
      <c r="C2532" s="148" t="s">
        <v>96</v>
      </c>
      <c r="D2532" s="149">
        <v>347.61</v>
      </c>
      <c r="E2532" s="149">
        <v>13.17</v>
      </c>
      <c r="F2532" s="149">
        <v>360.78</v>
      </c>
      <c r="G2532" s="124">
        <v>9</v>
      </c>
    </row>
    <row r="2533" spans="1:7" x14ac:dyDescent="0.2">
      <c r="A2533" s="146" t="s">
        <v>29115</v>
      </c>
      <c r="B2533" s="147" t="s">
        <v>29116</v>
      </c>
      <c r="C2533" s="148"/>
      <c r="D2533" s="149"/>
      <c r="E2533" s="149"/>
      <c r="F2533" s="149"/>
      <c r="G2533" s="124">
        <v>5</v>
      </c>
    </row>
    <row r="2534" spans="1:7" x14ac:dyDescent="0.2">
      <c r="A2534" s="146" t="s">
        <v>29117</v>
      </c>
      <c r="B2534" s="147" t="s">
        <v>29118</v>
      </c>
      <c r="C2534" s="148" t="s">
        <v>96</v>
      </c>
      <c r="D2534" s="149">
        <v>119.14</v>
      </c>
      <c r="E2534" s="149">
        <v>21.07</v>
      </c>
      <c r="F2534" s="149">
        <v>140.21</v>
      </c>
      <c r="G2534" s="124">
        <v>9</v>
      </c>
    </row>
    <row r="2535" spans="1:7" ht="30" x14ac:dyDescent="0.2">
      <c r="A2535" s="146" t="s">
        <v>29119</v>
      </c>
      <c r="B2535" s="147" t="s">
        <v>29120</v>
      </c>
      <c r="C2535" s="148" t="s">
        <v>96</v>
      </c>
      <c r="D2535" s="149">
        <v>121.21</v>
      </c>
      <c r="E2535" s="149">
        <v>26.34</v>
      </c>
      <c r="F2535" s="149">
        <v>147.55000000000001</v>
      </c>
      <c r="G2535" s="124">
        <v>9</v>
      </c>
    </row>
    <row r="2536" spans="1:7" x14ac:dyDescent="0.2">
      <c r="A2536" s="146" t="s">
        <v>29121</v>
      </c>
      <c r="B2536" s="147" t="s">
        <v>29122</v>
      </c>
      <c r="C2536" s="148"/>
      <c r="D2536" s="149"/>
      <c r="E2536" s="149"/>
      <c r="F2536" s="149"/>
      <c r="G2536" s="124">
        <v>5</v>
      </c>
    </row>
    <row r="2537" spans="1:7" x14ac:dyDescent="0.2">
      <c r="A2537" s="146" t="s">
        <v>29123</v>
      </c>
      <c r="B2537" s="147" t="s">
        <v>29124</v>
      </c>
      <c r="C2537" s="148" t="s">
        <v>96</v>
      </c>
      <c r="D2537" s="149">
        <v>64.64</v>
      </c>
      <c r="E2537" s="149">
        <v>42.13</v>
      </c>
      <c r="F2537" s="149">
        <v>106.77</v>
      </c>
      <c r="G2537" s="124">
        <v>9</v>
      </c>
    </row>
    <row r="2538" spans="1:7" x14ac:dyDescent="0.2">
      <c r="A2538" s="146" t="s">
        <v>29125</v>
      </c>
      <c r="B2538" s="147" t="s">
        <v>29126</v>
      </c>
      <c r="C2538" s="148" t="s">
        <v>96</v>
      </c>
      <c r="D2538" s="149">
        <v>54.5</v>
      </c>
      <c r="E2538" s="149">
        <v>42.13</v>
      </c>
      <c r="F2538" s="149">
        <v>96.63</v>
      </c>
      <c r="G2538" s="124">
        <v>9</v>
      </c>
    </row>
    <row r="2539" spans="1:7" x14ac:dyDescent="0.2">
      <c r="A2539" s="146" t="s">
        <v>29127</v>
      </c>
      <c r="B2539" s="147" t="s">
        <v>29128</v>
      </c>
      <c r="C2539" s="148" t="s">
        <v>96</v>
      </c>
      <c r="D2539" s="149">
        <v>37.35</v>
      </c>
      <c r="E2539" s="149">
        <v>15.8</v>
      </c>
      <c r="F2539" s="149">
        <v>53.15</v>
      </c>
      <c r="G2539" s="124">
        <v>9</v>
      </c>
    </row>
    <row r="2540" spans="1:7" x14ac:dyDescent="0.2">
      <c r="A2540" s="146" t="s">
        <v>29129</v>
      </c>
      <c r="B2540" s="147" t="s">
        <v>29130</v>
      </c>
      <c r="C2540" s="148" t="s">
        <v>96</v>
      </c>
      <c r="D2540" s="149">
        <v>130.81</v>
      </c>
      <c r="E2540" s="149">
        <v>15.8</v>
      </c>
      <c r="F2540" s="149">
        <v>146.61000000000001</v>
      </c>
      <c r="G2540" s="124">
        <v>9</v>
      </c>
    </row>
    <row r="2541" spans="1:7" x14ac:dyDescent="0.2">
      <c r="A2541" s="146" t="s">
        <v>29131</v>
      </c>
      <c r="B2541" s="147" t="s">
        <v>29132</v>
      </c>
      <c r="C2541" s="148" t="s">
        <v>96</v>
      </c>
      <c r="D2541" s="149">
        <v>403.54</v>
      </c>
      <c r="E2541" s="149">
        <v>15.8</v>
      </c>
      <c r="F2541" s="149">
        <v>419.34</v>
      </c>
      <c r="G2541" s="124">
        <v>9</v>
      </c>
    </row>
    <row r="2542" spans="1:7" x14ac:dyDescent="0.2">
      <c r="A2542" s="146" t="s">
        <v>29133</v>
      </c>
      <c r="B2542" s="147" t="s">
        <v>29134</v>
      </c>
      <c r="C2542" s="148" t="s">
        <v>96</v>
      </c>
      <c r="D2542" s="149">
        <v>4.18</v>
      </c>
      <c r="E2542" s="149">
        <v>1.71</v>
      </c>
      <c r="F2542" s="149">
        <v>5.89</v>
      </c>
      <c r="G2542" s="124">
        <v>9</v>
      </c>
    </row>
    <row r="2543" spans="1:7" x14ac:dyDescent="0.2">
      <c r="A2543" s="146" t="s">
        <v>29135</v>
      </c>
      <c r="B2543" s="147" t="s">
        <v>29136</v>
      </c>
      <c r="C2543" s="148" t="s">
        <v>96</v>
      </c>
      <c r="D2543" s="149">
        <v>8.5299999999999994</v>
      </c>
      <c r="E2543" s="149">
        <v>1.71</v>
      </c>
      <c r="F2543" s="149">
        <v>10.24</v>
      </c>
      <c r="G2543" s="124">
        <v>9</v>
      </c>
    </row>
    <row r="2544" spans="1:7" x14ac:dyDescent="0.2">
      <c r="A2544" s="146" t="s">
        <v>29137</v>
      </c>
      <c r="B2544" s="147" t="s">
        <v>29138</v>
      </c>
      <c r="C2544" s="148" t="s">
        <v>96</v>
      </c>
      <c r="D2544" s="149">
        <v>44.77</v>
      </c>
      <c r="E2544" s="149">
        <v>21.07</v>
      </c>
      <c r="F2544" s="149">
        <v>65.84</v>
      </c>
      <c r="G2544" s="124">
        <v>9</v>
      </c>
    </row>
    <row r="2545" spans="1:7" x14ac:dyDescent="0.2">
      <c r="A2545" s="146" t="s">
        <v>29139</v>
      </c>
      <c r="B2545" s="147" t="s">
        <v>29140</v>
      </c>
      <c r="C2545" s="148" t="s">
        <v>96</v>
      </c>
      <c r="D2545" s="149">
        <v>8.48</v>
      </c>
      <c r="E2545" s="149">
        <v>10.54</v>
      </c>
      <c r="F2545" s="149">
        <v>19.02</v>
      </c>
      <c r="G2545" s="124">
        <v>9</v>
      </c>
    </row>
    <row r="2546" spans="1:7" x14ac:dyDescent="0.2">
      <c r="A2546" s="146" t="s">
        <v>29141</v>
      </c>
      <c r="B2546" s="147" t="s">
        <v>29142</v>
      </c>
      <c r="C2546" s="148" t="s">
        <v>96</v>
      </c>
      <c r="D2546" s="149">
        <v>11.17</v>
      </c>
      <c r="E2546" s="149">
        <v>10.54</v>
      </c>
      <c r="F2546" s="149">
        <v>21.71</v>
      </c>
      <c r="G2546" s="124">
        <v>9</v>
      </c>
    </row>
    <row r="2547" spans="1:7" ht="30" x14ac:dyDescent="0.2">
      <c r="A2547" s="146" t="s">
        <v>29143</v>
      </c>
      <c r="B2547" s="147" t="s">
        <v>29144</v>
      </c>
      <c r="C2547" s="148" t="s">
        <v>96</v>
      </c>
      <c r="D2547" s="149">
        <v>438.67</v>
      </c>
      <c r="E2547" s="149">
        <v>52.67</v>
      </c>
      <c r="F2547" s="149">
        <v>491.34</v>
      </c>
      <c r="G2547" s="124">
        <v>9</v>
      </c>
    </row>
    <row r="2548" spans="1:7" ht="30" x14ac:dyDescent="0.2">
      <c r="A2548" s="146" t="s">
        <v>29145</v>
      </c>
      <c r="B2548" s="147" t="s">
        <v>29146</v>
      </c>
      <c r="C2548" s="148" t="s">
        <v>96</v>
      </c>
      <c r="D2548" s="149">
        <v>80.11</v>
      </c>
      <c r="E2548" s="149">
        <v>15.8</v>
      </c>
      <c r="F2548" s="149">
        <v>95.91</v>
      </c>
      <c r="G2548" s="124">
        <v>9</v>
      </c>
    </row>
    <row r="2549" spans="1:7" ht="30" x14ac:dyDescent="0.2">
      <c r="A2549" s="146" t="s">
        <v>29147</v>
      </c>
      <c r="B2549" s="147" t="s">
        <v>29148</v>
      </c>
      <c r="C2549" s="148" t="s">
        <v>96</v>
      </c>
      <c r="D2549" s="149">
        <v>49.13</v>
      </c>
      <c r="E2549" s="149">
        <v>23.93</v>
      </c>
      <c r="F2549" s="149">
        <v>73.06</v>
      </c>
      <c r="G2549" s="124">
        <v>9</v>
      </c>
    </row>
    <row r="2550" spans="1:7" ht="30" x14ac:dyDescent="0.2">
      <c r="A2550" s="146" t="s">
        <v>29149</v>
      </c>
      <c r="B2550" s="147" t="s">
        <v>29150</v>
      </c>
      <c r="C2550" s="148" t="s">
        <v>96</v>
      </c>
      <c r="D2550" s="149">
        <v>43.21</v>
      </c>
      <c r="E2550" s="149">
        <v>23.93</v>
      </c>
      <c r="F2550" s="149">
        <v>67.14</v>
      </c>
      <c r="G2550" s="124">
        <v>9</v>
      </c>
    </row>
    <row r="2551" spans="1:7" x14ac:dyDescent="0.2">
      <c r="A2551" s="146" t="s">
        <v>29151</v>
      </c>
      <c r="B2551" s="147" t="s">
        <v>29152</v>
      </c>
      <c r="C2551" s="148"/>
      <c r="D2551" s="149"/>
      <c r="E2551" s="149"/>
      <c r="F2551" s="149"/>
      <c r="G2551" s="124">
        <v>2</v>
      </c>
    </row>
    <row r="2552" spans="1:7" x14ac:dyDescent="0.2">
      <c r="A2552" s="146" t="s">
        <v>29153</v>
      </c>
      <c r="B2552" s="147" t="s">
        <v>29154</v>
      </c>
      <c r="C2552" s="148"/>
      <c r="D2552" s="149"/>
      <c r="E2552" s="149"/>
      <c r="F2552" s="149"/>
      <c r="G2552" s="124">
        <v>5</v>
      </c>
    </row>
    <row r="2553" spans="1:7" ht="30" x14ac:dyDescent="0.2">
      <c r="A2553" s="146" t="s">
        <v>29155</v>
      </c>
      <c r="B2553" s="147" t="s">
        <v>29156</v>
      </c>
      <c r="C2553" s="148" t="s">
        <v>96</v>
      </c>
      <c r="D2553" s="149">
        <v>19.22</v>
      </c>
      <c r="E2553" s="149">
        <v>4.29</v>
      </c>
      <c r="F2553" s="149">
        <v>23.51</v>
      </c>
      <c r="G2553" s="124">
        <v>9</v>
      </c>
    </row>
    <row r="2554" spans="1:7" ht="30" x14ac:dyDescent="0.2">
      <c r="A2554" s="146" t="s">
        <v>29157</v>
      </c>
      <c r="B2554" s="147" t="s">
        <v>29158</v>
      </c>
      <c r="C2554" s="148" t="s">
        <v>96</v>
      </c>
      <c r="D2554" s="149">
        <v>22.16</v>
      </c>
      <c r="E2554" s="149">
        <v>4.29</v>
      </c>
      <c r="F2554" s="149">
        <v>26.45</v>
      </c>
      <c r="G2554" s="124">
        <v>9</v>
      </c>
    </row>
    <row r="2555" spans="1:7" ht="30" x14ac:dyDescent="0.2">
      <c r="A2555" s="146" t="s">
        <v>29159</v>
      </c>
      <c r="B2555" s="147" t="s">
        <v>29160</v>
      </c>
      <c r="C2555" s="148" t="s">
        <v>96</v>
      </c>
      <c r="D2555" s="149">
        <v>62.28</v>
      </c>
      <c r="E2555" s="149">
        <v>4.29</v>
      </c>
      <c r="F2555" s="149">
        <v>66.569999999999993</v>
      </c>
      <c r="G2555" s="124">
        <v>9</v>
      </c>
    </row>
    <row r="2556" spans="1:7" x14ac:dyDescent="0.2">
      <c r="A2556" s="146" t="s">
        <v>29161</v>
      </c>
      <c r="B2556" s="147" t="s">
        <v>29162</v>
      </c>
      <c r="C2556" s="148" t="s">
        <v>96</v>
      </c>
      <c r="D2556" s="149">
        <v>23.26</v>
      </c>
      <c r="E2556" s="149">
        <v>4.29</v>
      </c>
      <c r="F2556" s="149">
        <v>27.55</v>
      </c>
      <c r="G2556" s="124">
        <v>9</v>
      </c>
    </row>
    <row r="2557" spans="1:7" x14ac:dyDescent="0.2">
      <c r="A2557" s="146" t="s">
        <v>29163</v>
      </c>
      <c r="B2557" s="147" t="s">
        <v>29164</v>
      </c>
      <c r="C2557" s="148"/>
      <c r="D2557" s="149"/>
      <c r="E2557" s="149"/>
      <c r="F2557" s="149"/>
      <c r="G2557" s="124">
        <v>5</v>
      </c>
    </row>
    <row r="2558" spans="1:7" ht="30" x14ac:dyDescent="0.2">
      <c r="A2558" s="146" t="s">
        <v>29165</v>
      </c>
      <c r="B2558" s="147" t="s">
        <v>29166</v>
      </c>
      <c r="C2558" s="148" t="s">
        <v>96</v>
      </c>
      <c r="D2558" s="149">
        <v>7.75</v>
      </c>
      <c r="E2558" s="149">
        <v>4.1900000000000004</v>
      </c>
      <c r="F2558" s="149">
        <v>11.94</v>
      </c>
      <c r="G2558" s="124">
        <v>9</v>
      </c>
    </row>
    <row r="2559" spans="1:7" ht="30" x14ac:dyDescent="0.2">
      <c r="A2559" s="146" t="s">
        <v>29167</v>
      </c>
      <c r="B2559" s="147" t="s">
        <v>29168</v>
      </c>
      <c r="C2559" s="148" t="s">
        <v>9</v>
      </c>
      <c r="D2559" s="149">
        <v>93.66</v>
      </c>
      <c r="E2559" s="149">
        <v>21.07</v>
      </c>
      <c r="F2559" s="149">
        <v>114.73</v>
      </c>
      <c r="G2559" s="124">
        <v>9</v>
      </c>
    </row>
    <row r="2560" spans="1:7" x14ac:dyDescent="0.2">
      <c r="A2560" s="146" t="s">
        <v>29169</v>
      </c>
      <c r="B2560" s="147" t="s">
        <v>29170</v>
      </c>
      <c r="C2560" s="148"/>
      <c r="D2560" s="149"/>
      <c r="E2560" s="149"/>
      <c r="F2560" s="149"/>
      <c r="G2560" s="124">
        <v>5</v>
      </c>
    </row>
    <row r="2561" spans="1:7" x14ac:dyDescent="0.2">
      <c r="A2561" s="146" t="s">
        <v>29171</v>
      </c>
      <c r="B2561" s="147" t="s">
        <v>29172</v>
      </c>
      <c r="C2561" s="148" t="s">
        <v>96</v>
      </c>
      <c r="D2561" s="149">
        <v>97.99</v>
      </c>
      <c r="E2561" s="149">
        <v>4.29</v>
      </c>
      <c r="F2561" s="149">
        <v>102.28</v>
      </c>
      <c r="G2561" s="124">
        <v>9</v>
      </c>
    </row>
    <row r="2562" spans="1:7" x14ac:dyDescent="0.2">
      <c r="A2562" s="146" t="s">
        <v>29173</v>
      </c>
      <c r="B2562" s="147" t="s">
        <v>29174</v>
      </c>
      <c r="C2562" s="148"/>
      <c r="D2562" s="149"/>
      <c r="E2562" s="149"/>
      <c r="F2562" s="149"/>
      <c r="G2562" s="124">
        <v>5</v>
      </c>
    </row>
    <row r="2563" spans="1:7" x14ac:dyDescent="0.2">
      <c r="A2563" s="146" t="s">
        <v>29175</v>
      </c>
      <c r="B2563" s="147" t="s">
        <v>29176</v>
      </c>
      <c r="C2563" s="148" t="s">
        <v>96</v>
      </c>
      <c r="D2563" s="149">
        <v>22.43</v>
      </c>
      <c r="E2563" s="149">
        <v>4.29</v>
      </c>
      <c r="F2563" s="149">
        <v>26.72</v>
      </c>
      <c r="G2563" s="124">
        <v>9</v>
      </c>
    </row>
    <row r="2564" spans="1:7" x14ac:dyDescent="0.2">
      <c r="A2564" s="146" t="s">
        <v>29177</v>
      </c>
      <c r="B2564" s="147" t="s">
        <v>29178</v>
      </c>
      <c r="C2564" s="148" t="s">
        <v>96</v>
      </c>
      <c r="D2564" s="149">
        <v>9.75</v>
      </c>
      <c r="E2564" s="149">
        <v>4.29</v>
      </c>
      <c r="F2564" s="149">
        <v>14.04</v>
      </c>
      <c r="G2564" s="124">
        <v>9</v>
      </c>
    </row>
    <row r="2565" spans="1:7" ht="30" x14ac:dyDescent="0.2">
      <c r="A2565" s="146" t="s">
        <v>29179</v>
      </c>
      <c r="B2565" s="147" t="s">
        <v>29180</v>
      </c>
      <c r="C2565" s="148" t="s">
        <v>96</v>
      </c>
      <c r="D2565" s="149">
        <v>15</v>
      </c>
      <c r="E2565" s="149">
        <v>4.29</v>
      </c>
      <c r="F2565" s="149">
        <v>19.29</v>
      </c>
      <c r="G2565" s="124">
        <v>9</v>
      </c>
    </row>
    <row r="2566" spans="1:7" x14ac:dyDescent="0.2">
      <c r="A2566" s="146" t="s">
        <v>29181</v>
      </c>
      <c r="B2566" s="147" t="s">
        <v>29182</v>
      </c>
      <c r="C2566" s="148"/>
      <c r="D2566" s="149"/>
      <c r="E2566" s="149"/>
      <c r="F2566" s="149"/>
      <c r="G2566" s="124">
        <v>5</v>
      </c>
    </row>
    <row r="2567" spans="1:7" x14ac:dyDescent="0.2">
      <c r="A2567" s="146" t="s">
        <v>29183</v>
      </c>
      <c r="B2567" s="147" t="s">
        <v>29184</v>
      </c>
      <c r="C2567" s="148" t="s">
        <v>96</v>
      </c>
      <c r="D2567" s="149">
        <v>20.52</v>
      </c>
      <c r="E2567" s="149">
        <v>4.29</v>
      </c>
      <c r="F2567" s="149">
        <v>24.81</v>
      </c>
      <c r="G2567" s="124">
        <v>9</v>
      </c>
    </row>
    <row r="2568" spans="1:7" x14ac:dyDescent="0.2">
      <c r="A2568" s="146" t="s">
        <v>29185</v>
      </c>
      <c r="B2568" s="147" t="s">
        <v>29186</v>
      </c>
      <c r="C2568" s="148" t="s">
        <v>96</v>
      </c>
      <c r="D2568" s="149">
        <v>15.5</v>
      </c>
      <c r="E2568" s="149">
        <v>4.29</v>
      </c>
      <c r="F2568" s="149">
        <v>19.79</v>
      </c>
      <c r="G2568" s="124">
        <v>9</v>
      </c>
    </row>
    <row r="2569" spans="1:7" x14ac:dyDescent="0.2">
      <c r="A2569" s="146" t="s">
        <v>29187</v>
      </c>
      <c r="B2569" s="147" t="s">
        <v>29188</v>
      </c>
      <c r="C2569" s="148" t="s">
        <v>96</v>
      </c>
      <c r="D2569" s="149">
        <v>11.65</v>
      </c>
      <c r="E2569" s="149">
        <v>4.29</v>
      </c>
      <c r="F2569" s="149">
        <v>15.94</v>
      </c>
      <c r="G2569" s="124">
        <v>9</v>
      </c>
    </row>
    <row r="2570" spans="1:7" x14ac:dyDescent="0.2">
      <c r="A2570" s="146" t="s">
        <v>29189</v>
      </c>
      <c r="B2570" s="147" t="s">
        <v>29190</v>
      </c>
      <c r="C2570" s="148" t="s">
        <v>96</v>
      </c>
      <c r="D2570" s="149">
        <v>20.78</v>
      </c>
      <c r="E2570" s="149">
        <v>4.29</v>
      </c>
      <c r="F2570" s="149">
        <v>25.07</v>
      </c>
      <c r="G2570" s="124">
        <v>9</v>
      </c>
    </row>
    <row r="2571" spans="1:7" x14ac:dyDescent="0.2">
      <c r="A2571" s="146" t="s">
        <v>29191</v>
      </c>
      <c r="B2571" s="147" t="s">
        <v>29192</v>
      </c>
      <c r="C2571" s="148" t="s">
        <v>96</v>
      </c>
      <c r="D2571" s="149">
        <v>19.47</v>
      </c>
      <c r="E2571" s="149">
        <v>4.29</v>
      </c>
      <c r="F2571" s="149">
        <v>23.76</v>
      </c>
      <c r="G2571" s="124">
        <v>9</v>
      </c>
    </row>
    <row r="2572" spans="1:7" ht="30" x14ac:dyDescent="0.2">
      <c r="A2572" s="146" t="s">
        <v>29193</v>
      </c>
      <c r="B2572" s="147" t="s">
        <v>29194</v>
      </c>
      <c r="C2572" s="148" t="s">
        <v>96</v>
      </c>
      <c r="D2572" s="149">
        <v>28.87</v>
      </c>
      <c r="E2572" s="149">
        <v>4.29</v>
      </c>
      <c r="F2572" s="149">
        <v>33.159999999999997</v>
      </c>
      <c r="G2572" s="124">
        <v>9</v>
      </c>
    </row>
    <row r="2573" spans="1:7" ht="30" x14ac:dyDescent="0.2">
      <c r="A2573" s="146" t="s">
        <v>29195</v>
      </c>
      <c r="B2573" s="147" t="s">
        <v>29196</v>
      </c>
      <c r="C2573" s="148" t="s">
        <v>96</v>
      </c>
      <c r="D2573" s="149">
        <v>13.53</v>
      </c>
      <c r="E2573" s="149">
        <v>4.29</v>
      </c>
      <c r="F2573" s="149">
        <v>17.82</v>
      </c>
      <c r="G2573" s="124">
        <v>9</v>
      </c>
    </row>
    <row r="2574" spans="1:7" ht="30" x14ac:dyDescent="0.2">
      <c r="A2574" s="146" t="s">
        <v>29197</v>
      </c>
      <c r="B2574" s="147" t="s">
        <v>29198</v>
      </c>
      <c r="C2574" s="148" t="s">
        <v>96</v>
      </c>
      <c r="D2574" s="149">
        <v>14.28</v>
      </c>
      <c r="E2574" s="149">
        <v>4.29</v>
      </c>
      <c r="F2574" s="149">
        <v>18.57</v>
      </c>
      <c r="G2574" s="124">
        <v>9</v>
      </c>
    </row>
    <row r="2575" spans="1:7" x14ac:dyDescent="0.2">
      <c r="A2575" s="146" t="s">
        <v>29199</v>
      </c>
      <c r="B2575" s="147" t="s">
        <v>29200</v>
      </c>
      <c r="C2575" s="148" t="s">
        <v>96</v>
      </c>
      <c r="D2575" s="149">
        <v>23.18</v>
      </c>
      <c r="E2575" s="149">
        <v>4.29</v>
      </c>
      <c r="F2575" s="149">
        <v>27.47</v>
      </c>
      <c r="G2575" s="124">
        <v>9</v>
      </c>
    </row>
    <row r="2576" spans="1:7" x14ac:dyDescent="0.2">
      <c r="A2576" s="146" t="s">
        <v>29201</v>
      </c>
      <c r="B2576" s="147" t="s">
        <v>29202</v>
      </c>
      <c r="C2576" s="148" t="s">
        <v>96</v>
      </c>
      <c r="D2576" s="149">
        <v>15.79</v>
      </c>
      <c r="E2576" s="149">
        <v>4.29</v>
      </c>
      <c r="F2576" s="149">
        <v>20.079999999999998</v>
      </c>
      <c r="G2576" s="124">
        <v>9</v>
      </c>
    </row>
    <row r="2577" spans="1:7" x14ac:dyDescent="0.2">
      <c r="A2577" s="146" t="s">
        <v>29203</v>
      </c>
      <c r="B2577" s="147" t="s">
        <v>29204</v>
      </c>
      <c r="C2577" s="148" t="s">
        <v>96</v>
      </c>
      <c r="D2577" s="149">
        <v>15.45</v>
      </c>
      <c r="E2577" s="149">
        <v>4.29</v>
      </c>
      <c r="F2577" s="149">
        <v>19.739999999999998</v>
      </c>
      <c r="G2577" s="124">
        <v>9</v>
      </c>
    </row>
    <row r="2578" spans="1:7" x14ac:dyDescent="0.2">
      <c r="A2578" s="146" t="s">
        <v>29205</v>
      </c>
      <c r="B2578" s="147" t="s">
        <v>29206</v>
      </c>
      <c r="C2578" s="148" t="s">
        <v>96</v>
      </c>
      <c r="D2578" s="149">
        <v>13.25</v>
      </c>
      <c r="E2578" s="149">
        <v>4.29</v>
      </c>
      <c r="F2578" s="149">
        <v>17.54</v>
      </c>
      <c r="G2578" s="124">
        <v>9</v>
      </c>
    </row>
    <row r="2579" spans="1:7" ht="30" x14ac:dyDescent="0.2">
      <c r="A2579" s="146" t="s">
        <v>29207</v>
      </c>
      <c r="B2579" s="147" t="s">
        <v>29208</v>
      </c>
      <c r="C2579" s="148"/>
      <c r="D2579" s="149"/>
      <c r="E2579" s="149"/>
      <c r="F2579" s="149"/>
      <c r="G2579" s="124">
        <v>5</v>
      </c>
    </row>
    <row r="2580" spans="1:7" ht="30" x14ac:dyDescent="0.2">
      <c r="A2580" s="146" t="s">
        <v>29209</v>
      </c>
      <c r="B2580" s="147" t="s">
        <v>29210</v>
      </c>
      <c r="C2580" s="148" t="s">
        <v>96</v>
      </c>
      <c r="D2580" s="149">
        <v>33.24</v>
      </c>
      <c r="E2580" s="149">
        <v>10.54</v>
      </c>
      <c r="F2580" s="149">
        <v>43.78</v>
      </c>
      <c r="G2580" s="124">
        <v>9</v>
      </c>
    </row>
    <row r="2581" spans="1:7" ht="30" x14ac:dyDescent="0.2">
      <c r="A2581" s="146" t="s">
        <v>29211</v>
      </c>
      <c r="B2581" s="147" t="s">
        <v>29212</v>
      </c>
      <c r="C2581" s="148" t="s">
        <v>96</v>
      </c>
      <c r="D2581" s="149">
        <v>94.17</v>
      </c>
      <c r="E2581" s="149">
        <v>10.54</v>
      </c>
      <c r="F2581" s="149">
        <v>104.71</v>
      </c>
      <c r="G2581" s="124">
        <v>9</v>
      </c>
    </row>
    <row r="2582" spans="1:7" ht="30" x14ac:dyDescent="0.2">
      <c r="A2582" s="146" t="s">
        <v>29213</v>
      </c>
      <c r="B2582" s="147" t="s">
        <v>29214</v>
      </c>
      <c r="C2582" s="148" t="s">
        <v>96</v>
      </c>
      <c r="D2582" s="149">
        <v>136.29</v>
      </c>
      <c r="E2582" s="149">
        <v>10.54</v>
      </c>
      <c r="F2582" s="149">
        <v>146.83000000000001</v>
      </c>
      <c r="G2582" s="124">
        <v>9</v>
      </c>
    </row>
    <row r="2583" spans="1:7" ht="30" x14ac:dyDescent="0.2">
      <c r="A2583" s="146" t="s">
        <v>29215</v>
      </c>
      <c r="B2583" s="147" t="s">
        <v>29216</v>
      </c>
      <c r="C2583" s="148" t="s">
        <v>96</v>
      </c>
      <c r="D2583" s="149">
        <v>164.35</v>
      </c>
      <c r="E2583" s="149">
        <v>10.54</v>
      </c>
      <c r="F2583" s="149">
        <v>174.89</v>
      </c>
      <c r="G2583" s="124">
        <v>9</v>
      </c>
    </row>
    <row r="2584" spans="1:7" ht="30" x14ac:dyDescent="0.2">
      <c r="A2584" s="146" t="s">
        <v>29217</v>
      </c>
      <c r="B2584" s="147" t="s">
        <v>29218</v>
      </c>
      <c r="C2584" s="148" t="s">
        <v>96</v>
      </c>
      <c r="D2584" s="149">
        <v>597.91999999999996</v>
      </c>
      <c r="E2584" s="149">
        <v>10.54</v>
      </c>
      <c r="F2584" s="149">
        <v>608.46</v>
      </c>
      <c r="G2584" s="124">
        <v>9</v>
      </c>
    </row>
    <row r="2585" spans="1:7" ht="30" x14ac:dyDescent="0.2">
      <c r="A2585" s="146" t="s">
        <v>29219</v>
      </c>
      <c r="B2585" s="147" t="s">
        <v>29220</v>
      </c>
      <c r="C2585" s="148" t="s">
        <v>96</v>
      </c>
      <c r="D2585" s="149">
        <v>89.56</v>
      </c>
      <c r="E2585" s="149">
        <v>10.54</v>
      </c>
      <c r="F2585" s="149">
        <v>100.1</v>
      </c>
      <c r="G2585" s="124">
        <v>9</v>
      </c>
    </row>
    <row r="2586" spans="1:7" ht="30" x14ac:dyDescent="0.2">
      <c r="A2586" s="146" t="s">
        <v>29221</v>
      </c>
      <c r="B2586" s="147" t="s">
        <v>29222</v>
      </c>
      <c r="C2586" s="148" t="s">
        <v>96</v>
      </c>
      <c r="D2586" s="149">
        <v>150.34</v>
      </c>
      <c r="E2586" s="149">
        <v>10.54</v>
      </c>
      <c r="F2586" s="149">
        <v>160.88</v>
      </c>
      <c r="G2586" s="124">
        <v>9</v>
      </c>
    </row>
    <row r="2587" spans="1:7" ht="30" x14ac:dyDescent="0.2">
      <c r="A2587" s="146" t="s">
        <v>29223</v>
      </c>
      <c r="B2587" s="147" t="s">
        <v>29224</v>
      </c>
      <c r="C2587" s="148" t="s">
        <v>96</v>
      </c>
      <c r="D2587" s="149">
        <v>171.76</v>
      </c>
      <c r="E2587" s="149">
        <v>10.54</v>
      </c>
      <c r="F2587" s="149">
        <v>182.3</v>
      </c>
      <c r="G2587" s="124">
        <v>9</v>
      </c>
    </row>
    <row r="2588" spans="1:7" x14ac:dyDescent="0.2">
      <c r="A2588" s="146" t="s">
        <v>29225</v>
      </c>
      <c r="B2588" s="147" t="s">
        <v>29226</v>
      </c>
      <c r="C2588" s="148"/>
      <c r="D2588" s="149"/>
      <c r="E2588" s="149"/>
      <c r="F2588" s="149"/>
      <c r="G2588" s="124">
        <v>5</v>
      </c>
    </row>
    <row r="2589" spans="1:7" ht="45" x14ac:dyDescent="0.2">
      <c r="A2589" s="146" t="s">
        <v>29227</v>
      </c>
      <c r="B2589" s="147" t="s">
        <v>29228</v>
      </c>
      <c r="C2589" s="148" t="s">
        <v>96</v>
      </c>
      <c r="D2589" s="149">
        <v>47.81</v>
      </c>
      <c r="E2589" s="149">
        <v>21.07</v>
      </c>
      <c r="F2589" s="149">
        <v>68.88</v>
      </c>
      <c r="G2589" s="124">
        <v>9</v>
      </c>
    </row>
    <row r="2590" spans="1:7" ht="45" x14ac:dyDescent="0.2">
      <c r="A2590" s="146" t="s">
        <v>29229</v>
      </c>
      <c r="B2590" s="147" t="s">
        <v>29230</v>
      </c>
      <c r="C2590" s="148" t="s">
        <v>96</v>
      </c>
      <c r="D2590" s="149">
        <v>100.7</v>
      </c>
      <c r="E2590" s="149">
        <v>10.54</v>
      </c>
      <c r="F2590" s="149">
        <v>111.24</v>
      </c>
      <c r="G2590" s="124">
        <v>9</v>
      </c>
    </row>
    <row r="2591" spans="1:7" ht="45" x14ac:dyDescent="0.2">
      <c r="A2591" s="146" t="s">
        <v>29231</v>
      </c>
      <c r="B2591" s="147" t="s">
        <v>29232</v>
      </c>
      <c r="C2591" s="148" t="s">
        <v>96</v>
      </c>
      <c r="D2591" s="149">
        <v>57.32</v>
      </c>
      <c r="E2591" s="149">
        <v>21.07</v>
      </c>
      <c r="F2591" s="149">
        <v>78.39</v>
      </c>
      <c r="G2591" s="124">
        <v>9</v>
      </c>
    </row>
    <row r="2592" spans="1:7" ht="45" x14ac:dyDescent="0.2">
      <c r="A2592" s="146" t="s">
        <v>29233</v>
      </c>
      <c r="B2592" s="147" t="s">
        <v>29234</v>
      </c>
      <c r="C2592" s="148" t="s">
        <v>96</v>
      </c>
      <c r="D2592" s="149">
        <v>86.45</v>
      </c>
      <c r="E2592" s="149">
        <v>21.07</v>
      </c>
      <c r="F2592" s="149">
        <v>107.52</v>
      </c>
      <c r="G2592" s="124">
        <v>9</v>
      </c>
    </row>
    <row r="2593" spans="1:7" ht="45" x14ac:dyDescent="0.2">
      <c r="A2593" s="146" t="s">
        <v>29235</v>
      </c>
      <c r="B2593" s="147" t="s">
        <v>29236</v>
      </c>
      <c r="C2593" s="148" t="s">
        <v>96</v>
      </c>
      <c r="D2593" s="149">
        <v>53.46</v>
      </c>
      <c r="E2593" s="149">
        <v>10.54</v>
      </c>
      <c r="F2593" s="149">
        <v>64</v>
      </c>
      <c r="G2593" s="124">
        <v>9</v>
      </c>
    </row>
    <row r="2594" spans="1:7" ht="45" x14ac:dyDescent="0.2">
      <c r="A2594" s="146" t="s">
        <v>29237</v>
      </c>
      <c r="B2594" s="147" t="s">
        <v>29238</v>
      </c>
      <c r="C2594" s="148" t="s">
        <v>96</v>
      </c>
      <c r="D2594" s="149">
        <v>60.65</v>
      </c>
      <c r="E2594" s="149">
        <v>21.07</v>
      </c>
      <c r="F2594" s="149">
        <v>81.72</v>
      </c>
      <c r="G2594" s="124">
        <v>9</v>
      </c>
    </row>
    <row r="2595" spans="1:7" x14ac:dyDescent="0.2">
      <c r="A2595" s="146" t="s">
        <v>29239</v>
      </c>
      <c r="B2595" s="147" t="s">
        <v>29240</v>
      </c>
      <c r="C2595" s="148"/>
      <c r="D2595" s="149"/>
      <c r="E2595" s="149"/>
      <c r="F2595" s="149"/>
      <c r="G2595" s="124">
        <v>5</v>
      </c>
    </row>
    <row r="2596" spans="1:7" ht="30" x14ac:dyDescent="0.2">
      <c r="A2596" s="146" t="s">
        <v>29241</v>
      </c>
      <c r="B2596" s="147" t="s">
        <v>29242</v>
      </c>
      <c r="C2596" s="148" t="s">
        <v>96</v>
      </c>
      <c r="D2596" s="149">
        <v>46.58</v>
      </c>
      <c r="E2596" s="149">
        <v>74.099999999999994</v>
      </c>
      <c r="F2596" s="149">
        <v>120.68</v>
      </c>
      <c r="G2596" s="124">
        <v>9</v>
      </c>
    </row>
    <row r="2597" spans="1:7" ht="30" x14ac:dyDescent="0.2">
      <c r="A2597" s="146" t="s">
        <v>29243</v>
      </c>
      <c r="B2597" s="147" t="s">
        <v>29244</v>
      </c>
      <c r="C2597" s="148" t="s">
        <v>96</v>
      </c>
      <c r="D2597" s="149">
        <v>735.95</v>
      </c>
      <c r="E2597" s="149">
        <v>74.099999999999994</v>
      </c>
      <c r="F2597" s="149">
        <v>810.05</v>
      </c>
      <c r="G2597" s="124">
        <v>9</v>
      </c>
    </row>
    <row r="2598" spans="1:7" ht="30" x14ac:dyDescent="0.2">
      <c r="A2598" s="146" t="s">
        <v>29245</v>
      </c>
      <c r="B2598" s="147" t="s">
        <v>29246</v>
      </c>
      <c r="C2598" s="148" t="s">
        <v>96</v>
      </c>
      <c r="D2598" s="149">
        <v>508.37</v>
      </c>
      <c r="E2598" s="149">
        <v>74.099999999999994</v>
      </c>
      <c r="F2598" s="149">
        <v>582.47</v>
      </c>
      <c r="G2598" s="124">
        <v>9</v>
      </c>
    </row>
    <row r="2599" spans="1:7" ht="30" x14ac:dyDescent="0.2">
      <c r="A2599" s="146" t="s">
        <v>29247</v>
      </c>
      <c r="B2599" s="147" t="s">
        <v>29248</v>
      </c>
      <c r="C2599" s="148" t="s">
        <v>96</v>
      </c>
      <c r="D2599" s="149">
        <v>2002.34</v>
      </c>
      <c r="E2599" s="149">
        <v>321.8</v>
      </c>
      <c r="F2599" s="149">
        <v>2324.14</v>
      </c>
      <c r="G2599" s="124">
        <v>9</v>
      </c>
    </row>
    <row r="2600" spans="1:7" ht="30" x14ac:dyDescent="0.2">
      <c r="A2600" s="146" t="s">
        <v>29249</v>
      </c>
      <c r="B2600" s="147" t="s">
        <v>29250</v>
      </c>
      <c r="C2600" s="148" t="s">
        <v>96</v>
      </c>
      <c r="D2600" s="149">
        <v>2400.9699999999998</v>
      </c>
      <c r="E2600" s="149">
        <v>119.05</v>
      </c>
      <c r="F2600" s="149">
        <v>2520.02</v>
      </c>
      <c r="G2600" s="124">
        <v>9</v>
      </c>
    </row>
    <row r="2601" spans="1:7" ht="30" x14ac:dyDescent="0.2">
      <c r="A2601" s="146" t="s">
        <v>29251</v>
      </c>
      <c r="B2601" s="147" t="s">
        <v>29252</v>
      </c>
      <c r="C2601" s="148" t="s">
        <v>96</v>
      </c>
      <c r="D2601" s="149">
        <v>2043.87</v>
      </c>
      <c r="E2601" s="149">
        <v>119.05</v>
      </c>
      <c r="F2601" s="149">
        <v>2162.92</v>
      </c>
      <c r="G2601" s="124">
        <v>9</v>
      </c>
    </row>
    <row r="2602" spans="1:7" ht="30" x14ac:dyDescent="0.2">
      <c r="A2602" s="146" t="s">
        <v>29253</v>
      </c>
      <c r="B2602" s="147" t="s">
        <v>29254</v>
      </c>
      <c r="C2602" s="148" t="s">
        <v>96</v>
      </c>
      <c r="D2602" s="149">
        <v>613.20000000000005</v>
      </c>
      <c r="E2602" s="149">
        <v>76.760000000000005</v>
      </c>
      <c r="F2602" s="149">
        <v>689.96</v>
      </c>
      <c r="G2602" s="124">
        <v>9</v>
      </c>
    </row>
    <row r="2603" spans="1:7" ht="30" x14ac:dyDescent="0.2">
      <c r="A2603" s="146" t="s">
        <v>29255</v>
      </c>
      <c r="B2603" s="147" t="s">
        <v>29256</v>
      </c>
      <c r="C2603" s="148" t="s">
        <v>96</v>
      </c>
      <c r="D2603" s="149">
        <v>668.36</v>
      </c>
      <c r="E2603" s="149">
        <v>76.760000000000005</v>
      </c>
      <c r="F2603" s="149">
        <v>745.12</v>
      </c>
      <c r="G2603" s="124">
        <v>9</v>
      </c>
    </row>
    <row r="2604" spans="1:7" ht="30" x14ac:dyDescent="0.2">
      <c r="A2604" s="146" t="s">
        <v>29257</v>
      </c>
      <c r="B2604" s="147" t="s">
        <v>29258</v>
      </c>
      <c r="C2604" s="148" t="s">
        <v>96</v>
      </c>
      <c r="D2604" s="149">
        <v>1537.1</v>
      </c>
      <c r="E2604" s="149">
        <v>119.05</v>
      </c>
      <c r="F2604" s="149">
        <v>1656.15</v>
      </c>
      <c r="G2604" s="124">
        <v>9</v>
      </c>
    </row>
    <row r="2605" spans="1:7" ht="30" x14ac:dyDescent="0.2">
      <c r="A2605" s="146" t="s">
        <v>29259</v>
      </c>
      <c r="B2605" s="147" t="s">
        <v>29260</v>
      </c>
      <c r="C2605" s="148" t="s">
        <v>96</v>
      </c>
      <c r="D2605" s="149">
        <v>1477.64</v>
      </c>
      <c r="E2605" s="149">
        <v>532.66999999999996</v>
      </c>
      <c r="F2605" s="149">
        <v>2010.31</v>
      </c>
      <c r="G2605" s="124">
        <v>9</v>
      </c>
    </row>
    <row r="2606" spans="1:7" ht="30" x14ac:dyDescent="0.2">
      <c r="A2606" s="146" t="s">
        <v>29261</v>
      </c>
      <c r="B2606" s="147" t="s">
        <v>29262</v>
      </c>
      <c r="C2606" s="148" t="s">
        <v>96</v>
      </c>
      <c r="D2606" s="149">
        <v>1024.47</v>
      </c>
      <c r="E2606" s="149">
        <v>119.05</v>
      </c>
      <c r="F2606" s="149">
        <v>1143.52</v>
      </c>
      <c r="G2606" s="124">
        <v>9</v>
      </c>
    </row>
    <row r="2607" spans="1:7" x14ac:dyDescent="0.2">
      <c r="A2607" s="146" t="s">
        <v>29263</v>
      </c>
      <c r="B2607" s="147" t="s">
        <v>29264</v>
      </c>
      <c r="C2607" s="148"/>
      <c r="D2607" s="149"/>
      <c r="E2607" s="149"/>
      <c r="F2607" s="149"/>
      <c r="G2607" s="124">
        <v>5</v>
      </c>
    </row>
    <row r="2608" spans="1:7" ht="30" x14ac:dyDescent="0.2">
      <c r="A2608" s="146" t="s">
        <v>29265</v>
      </c>
      <c r="B2608" s="147" t="s">
        <v>29266</v>
      </c>
      <c r="C2608" s="148" t="s">
        <v>96</v>
      </c>
      <c r="D2608" s="149">
        <v>493.25</v>
      </c>
      <c r="E2608" s="149">
        <v>37.049999999999997</v>
      </c>
      <c r="F2608" s="149">
        <v>530.29999999999995</v>
      </c>
      <c r="G2608" s="124">
        <v>9</v>
      </c>
    </row>
    <row r="2609" spans="1:7" ht="30" x14ac:dyDescent="0.2">
      <c r="A2609" s="146" t="s">
        <v>29267</v>
      </c>
      <c r="B2609" s="147" t="s">
        <v>29268</v>
      </c>
      <c r="C2609" s="148" t="s">
        <v>96</v>
      </c>
      <c r="D2609" s="149">
        <v>114.53</v>
      </c>
      <c r="E2609" s="149">
        <v>15.8</v>
      </c>
      <c r="F2609" s="149">
        <v>130.33000000000001</v>
      </c>
      <c r="G2609" s="124">
        <v>9</v>
      </c>
    </row>
    <row r="2610" spans="1:7" ht="30" x14ac:dyDescent="0.2">
      <c r="A2610" s="146" t="s">
        <v>29269</v>
      </c>
      <c r="B2610" s="147" t="s">
        <v>29270</v>
      </c>
      <c r="C2610" s="148" t="s">
        <v>96</v>
      </c>
      <c r="D2610" s="149">
        <v>52.92</v>
      </c>
      <c r="E2610" s="149">
        <v>15.8</v>
      </c>
      <c r="F2610" s="149">
        <v>68.72</v>
      </c>
      <c r="G2610" s="124">
        <v>9</v>
      </c>
    </row>
    <row r="2611" spans="1:7" ht="30" x14ac:dyDescent="0.2">
      <c r="A2611" s="146" t="s">
        <v>29271</v>
      </c>
      <c r="B2611" s="147" t="s">
        <v>29272</v>
      </c>
      <c r="C2611" s="148" t="s">
        <v>96</v>
      </c>
      <c r="D2611" s="149">
        <v>488.6</v>
      </c>
      <c r="E2611" s="149">
        <v>37.049999999999997</v>
      </c>
      <c r="F2611" s="149">
        <v>525.65</v>
      </c>
      <c r="G2611" s="124">
        <v>9</v>
      </c>
    </row>
    <row r="2612" spans="1:7" ht="30" x14ac:dyDescent="0.2">
      <c r="A2612" s="146" t="s">
        <v>29273</v>
      </c>
      <c r="B2612" s="147" t="s">
        <v>29274</v>
      </c>
      <c r="C2612" s="148" t="s">
        <v>96</v>
      </c>
      <c r="D2612" s="149">
        <v>466.54</v>
      </c>
      <c r="E2612" s="149">
        <v>37.049999999999997</v>
      </c>
      <c r="F2612" s="149">
        <v>503.59</v>
      </c>
      <c r="G2612" s="124">
        <v>9</v>
      </c>
    </row>
    <row r="2613" spans="1:7" ht="30" x14ac:dyDescent="0.2">
      <c r="A2613" s="146" t="s">
        <v>29275</v>
      </c>
      <c r="B2613" s="147" t="s">
        <v>29276</v>
      </c>
      <c r="C2613" s="148" t="s">
        <v>96</v>
      </c>
      <c r="D2613" s="149">
        <v>105.55</v>
      </c>
      <c r="E2613" s="149">
        <v>26.34</v>
      </c>
      <c r="F2613" s="149">
        <v>131.88999999999999</v>
      </c>
      <c r="G2613" s="124">
        <v>9</v>
      </c>
    </row>
    <row r="2614" spans="1:7" ht="30" x14ac:dyDescent="0.2">
      <c r="A2614" s="146" t="s">
        <v>29277</v>
      </c>
      <c r="B2614" s="147" t="s">
        <v>29278</v>
      </c>
      <c r="C2614" s="148" t="s">
        <v>96</v>
      </c>
      <c r="D2614" s="149">
        <v>234.29</v>
      </c>
      <c r="E2614" s="149">
        <v>37.049999999999997</v>
      </c>
      <c r="F2614" s="149">
        <v>271.33999999999997</v>
      </c>
      <c r="G2614" s="124">
        <v>9</v>
      </c>
    </row>
    <row r="2615" spans="1:7" ht="30" x14ac:dyDescent="0.2">
      <c r="A2615" s="146" t="s">
        <v>29279</v>
      </c>
      <c r="B2615" s="147" t="s">
        <v>29280</v>
      </c>
      <c r="C2615" s="148" t="s">
        <v>96</v>
      </c>
      <c r="D2615" s="149">
        <v>78.44</v>
      </c>
      <c r="E2615" s="149">
        <v>15.8</v>
      </c>
      <c r="F2615" s="149">
        <v>94.24</v>
      </c>
      <c r="G2615" s="124">
        <v>9</v>
      </c>
    </row>
    <row r="2616" spans="1:7" ht="30" x14ac:dyDescent="0.2">
      <c r="A2616" s="146" t="s">
        <v>29281</v>
      </c>
      <c r="B2616" s="147" t="s">
        <v>29282</v>
      </c>
      <c r="C2616" s="148" t="s">
        <v>96</v>
      </c>
      <c r="D2616" s="149">
        <v>106.35</v>
      </c>
      <c r="E2616" s="149">
        <v>15.8</v>
      </c>
      <c r="F2616" s="149">
        <v>122.15</v>
      </c>
      <c r="G2616" s="124">
        <v>9</v>
      </c>
    </row>
    <row r="2617" spans="1:7" ht="30" x14ac:dyDescent="0.2">
      <c r="A2617" s="146" t="s">
        <v>29283</v>
      </c>
      <c r="B2617" s="147" t="s">
        <v>29284</v>
      </c>
      <c r="C2617" s="148" t="s">
        <v>96</v>
      </c>
      <c r="D2617" s="149">
        <v>8895.6299999999992</v>
      </c>
      <c r="E2617" s="149">
        <v>37.049999999999997</v>
      </c>
      <c r="F2617" s="149">
        <v>8932.68</v>
      </c>
      <c r="G2617" s="124">
        <v>9</v>
      </c>
    </row>
    <row r="2618" spans="1:7" ht="45" x14ac:dyDescent="0.2">
      <c r="A2618" s="146" t="s">
        <v>29285</v>
      </c>
      <c r="B2618" s="147" t="s">
        <v>29286</v>
      </c>
      <c r="C2618" s="148" t="s">
        <v>96</v>
      </c>
      <c r="D2618" s="149">
        <v>776.2</v>
      </c>
      <c r="E2618" s="149">
        <v>37.049999999999997</v>
      </c>
      <c r="F2618" s="149">
        <v>813.25</v>
      </c>
      <c r="G2618" s="124">
        <v>9</v>
      </c>
    </row>
    <row r="2619" spans="1:7" ht="30" x14ac:dyDescent="0.2">
      <c r="A2619" s="146" t="s">
        <v>29287</v>
      </c>
      <c r="B2619" s="147" t="s">
        <v>29288</v>
      </c>
      <c r="C2619" s="148" t="s">
        <v>96</v>
      </c>
      <c r="D2619" s="149">
        <v>934.55</v>
      </c>
      <c r="E2619" s="149">
        <v>37.049999999999997</v>
      </c>
      <c r="F2619" s="149">
        <v>971.6</v>
      </c>
      <c r="G2619" s="124">
        <v>9</v>
      </c>
    </row>
    <row r="2620" spans="1:7" ht="30" x14ac:dyDescent="0.2">
      <c r="A2620" s="146" t="s">
        <v>29289</v>
      </c>
      <c r="B2620" s="147" t="s">
        <v>29290</v>
      </c>
      <c r="C2620" s="148" t="s">
        <v>96</v>
      </c>
      <c r="D2620" s="149">
        <v>1400.92</v>
      </c>
      <c r="E2620" s="149">
        <v>37.049999999999997</v>
      </c>
      <c r="F2620" s="149">
        <v>1437.97</v>
      </c>
      <c r="G2620" s="124">
        <v>9</v>
      </c>
    </row>
    <row r="2621" spans="1:7" ht="45" x14ac:dyDescent="0.2">
      <c r="A2621" s="146" t="s">
        <v>29291</v>
      </c>
      <c r="B2621" s="147" t="s">
        <v>29292</v>
      </c>
      <c r="C2621" s="148" t="s">
        <v>96</v>
      </c>
      <c r="D2621" s="149">
        <v>533.82000000000005</v>
      </c>
      <c r="E2621" s="149">
        <v>37.049999999999997</v>
      </c>
      <c r="F2621" s="149">
        <v>570.87</v>
      </c>
      <c r="G2621" s="124">
        <v>9</v>
      </c>
    </row>
    <row r="2622" spans="1:7" ht="30" x14ac:dyDescent="0.2">
      <c r="A2622" s="146" t="s">
        <v>29293</v>
      </c>
      <c r="B2622" s="147" t="s">
        <v>29294</v>
      </c>
      <c r="C2622" s="148" t="s">
        <v>96</v>
      </c>
      <c r="D2622" s="149">
        <v>80.38</v>
      </c>
      <c r="E2622" s="149">
        <v>37.049999999999997</v>
      </c>
      <c r="F2622" s="149">
        <v>117.43</v>
      </c>
      <c r="G2622" s="124">
        <v>9</v>
      </c>
    </row>
    <row r="2623" spans="1:7" ht="45" x14ac:dyDescent="0.2">
      <c r="A2623" s="146" t="s">
        <v>29295</v>
      </c>
      <c r="B2623" s="147" t="s">
        <v>29296</v>
      </c>
      <c r="C2623" s="148" t="s">
        <v>96</v>
      </c>
      <c r="D2623" s="149">
        <v>505.3</v>
      </c>
      <c r="E2623" s="149">
        <v>37.049999999999997</v>
      </c>
      <c r="F2623" s="149">
        <v>542.35</v>
      </c>
      <c r="G2623" s="124">
        <v>9</v>
      </c>
    </row>
    <row r="2624" spans="1:7" x14ac:dyDescent="0.2">
      <c r="A2624" s="146" t="s">
        <v>29297</v>
      </c>
      <c r="B2624" s="147" t="s">
        <v>29298</v>
      </c>
      <c r="C2624" s="148"/>
      <c r="D2624" s="149"/>
      <c r="E2624" s="149"/>
      <c r="F2624" s="149"/>
      <c r="G2624" s="124">
        <v>5</v>
      </c>
    </row>
    <row r="2625" spans="1:7" ht="30" x14ac:dyDescent="0.2">
      <c r="A2625" s="146" t="s">
        <v>29299</v>
      </c>
      <c r="B2625" s="147" t="s">
        <v>29300</v>
      </c>
      <c r="C2625" s="148" t="s">
        <v>96</v>
      </c>
      <c r="D2625" s="149">
        <v>1446.06</v>
      </c>
      <c r="E2625" s="149">
        <v>26.34</v>
      </c>
      <c r="F2625" s="149">
        <v>1472.4</v>
      </c>
      <c r="G2625" s="124">
        <v>9</v>
      </c>
    </row>
    <row r="2626" spans="1:7" ht="30" x14ac:dyDescent="0.2">
      <c r="A2626" s="146" t="s">
        <v>29301</v>
      </c>
      <c r="B2626" s="147" t="s">
        <v>29302</v>
      </c>
      <c r="C2626" s="148" t="s">
        <v>96</v>
      </c>
      <c r="D2626" s="149">
        <v>671.74</v>
      </c>
      <c r="E2626" s="149">
        <v>26.34</v>
      </c>
      <c r="F2626" s="149">
        <v>698.08</v>
      </c>
      <c r="G2626" s="124">
        <v>9</v>
      </c>
    </row>
    <row r="2627" spans="1:7" ht="30" x14ac:dyDescent="0.2">
      <c r="A2627" s="146" t="s">
        <v>29303</v>
      </c>
      <c r="B2627" s="147" t="s">
        <v>29304</v>
      </c>
      <c r="C2627" s="148" t="s">
        <v>96</v>
      </c>
      <c r="D2627" s="149">
        <v>654.63</v>
      </c>
      <c r="E2627" s="149">
        <v>26.34</v>
      </c>
      <c r="F2627" s="149">
        <v>680.97</v>
      </c>
      <c r="G2627" s="124">
        <v>9</v>
      </c>
    </row>
    <row r="2628" spans="1:7" ht="30" x14ac:dyDescent="0.2">
      <c r="A2628" s="146" t="s">
        <v>29305</v>
      </c>
      <c r="B2628" s="147" t="s">
        <v>29306</v>
      </c>
      <c r="C2628" s="148" t="s">
        <v>96</v>
      </c>
      <c r="D2628" s="149">
        <v>370.91</v>
      </c>
      <c r="E2628" s="149">
        <v>26.34</v>
      </c>
      <c r="F2628" s="149">
        <v>397.25</v>
      </c>
      <c r="G2628" s="124">
        <v>9</v>
      </c>
    </row>
    <row r="2629" spans="1:7" ht="30" x14ac:dyDescent="0.2">
      <c r="A2629" s="146" t="s">
        <v>29307</v>
      </c>
      <c r="B2629" s="147" t="s">
        <v>29308</v>
      </c>
      <c r="C2629" s="148" t="s">
        <v>96</v>
      </c>
      <c r="D2629" s="149">
        <v>839.96</v>
      </c>
      <c r="E2629" s="149">
        <v>26.34</v>
      </c>
      <c r="F2629" s="149">
        <v>866.3</v>
      </c>
      <c r="G2629" s="124">
        <v>9</v>
      </c>
    </row>
    <row r="2630" spans="1:7" x14ac:dyDescent="0.2">
      <c r="A2630" s="146" t="s">
        <v>29309</v>
      </c>
      <c r="B2630" s="147" t="s">
        <v>29310</v>
      </c>
      <c r="C2630" s="148"/>
      <c r="D2630" s="149"/>
      <c r="E2630" s="149"/>
      <c r="F2630" s="149"/>
      <c r="G2630" s="124">
        <v>5</v>
      </c>
    </row>
    <row r="2631" spans="1:7" ht="30" x14ac:dyDescent="0.2">
      <c r="A2631" s="146" t="s">
        <v>29311</v>
      </c>
      <c r="B2631" s="147" t="s">
        <v>29312</v>
      </c>
      <c r="C2631" s="148" t="s">
        <v>96</v>
      </c>
      <c r="D2631" s="149">
        <v>228.89</v>
      </c>
      <c r="E2631" s="149">
        <v>21.07</v>
      </c>
      <c r="F2631" s="149">
        <v>249.96</v>
      </c>
      <c r="G2631" s="124">
        <v>9</v>
      </c>
    </row>
    <row r="2632" spans="1:7" ht="30" x14ac:dyDescent="0.2">
      <c r="A2632" s="146" t="s">
        <v>29313</v>
      </c>
      <c r="B2632" s="147" t="s">
        <v>29314</v>
      </c>
      <c r="C2632" s="148" t="s">
        <v>96</v>
      </c>
      <c r="D2632" s="149">
        <v>213.7</v>
      </c>
      <c r="E2632" s="149">
        <v>21.07</v>
      </c>
      <c r="F2632" s="149">
        <v>234.77</v>
      </c>
      <c r="G2632" s="124">
        <v>9</v>
      </c>
    </row>
    <row r="2633" spans="1:7" ht="30" x14ac:dyDescent="0.2">
      <c r="A2633" s="146" t="s">
        <v>29315</v>
      </c>
      <c r="B2633" s="147" t="s">
        <v>29316</v>
      </c>
      <c r="C2633" s="148" t="s">
        <v>96</v>
      </c>
      <c r="D2633" s="149">
        <v>120.72</v>
      </c>
      <c r="E2633" s="149">
        <v>21.07</v>
      </c>
      <c r="F2633" s="149">
        <v>141.79</v>
      </c>
      <c r="G2633" s="124">
        <v>9</v>
      </c>
    </row>
    <row r="2634" spans="1:7" x14ac:dyDescent="0.2">
      <c r="A2634" s="146" t="s">
        <v>29317</v>
      </c>
      <c r="B2634" s="147" t="s">
        <v>29318</v>
      </c>
      <c r="C2634" s="148"/>
      <c r="D2634" s="149"/>
      <c r="E2634" s="149"/>
      <c r="F2634" s="149"/>
      <c r="G2634" s="124">
        <v>5</v>
      </c>
    </row>
    <row r="2635" spans="1:7" ht="45" x14ac:dyDescent="0.2">
      <c r="A2635" s="146" t="s">
        <v>29319</v>
      </c>
      <c r="B2635" s="147" t="s">
        <v>29320</v>
      </c>
      <c r="C2635" s="148" t="s">
        <v>96</v>
      </c>
      <c r="D2635" s="149">
        <v>157.16</v>
      </c>
      <c r="E2635" s="149">
        <v>21.07</v>
      </c>
      <c r="F2635" s="149">
        <v>178.23</v>
      </c>
      <c r="G2635" s="124">
        <v>9</v>
      </c>
    </row>
    <row r="2636" spans="1:7" ht="30" x14ac:dyDescent="0.2">
      <c r="A2636" s="146" t="s">
        <v>29321</v>
      </c>
      <c r="B2636" s="147" t="s">
        <v>29322</v>
      </c>
      <c r="C2636" s="148" t="s">
        <v>96</v>
      </c>
      <c r="D2636" s="149">
        <v>51.53</v>
      </c>
      <c r="E2636" s="149">
        <v>21.07</v>
      </c>
      <c r="F2636" s="149">
        <v>72.599999999999994</v>
      </c>
      <c r="G2636" s="124">
        <v>9</v>
      </c>
    </row>
    <row r="2637" spans="1:7" ht="45" x14ac:dyDescent="0.2">
      <c r="A2637" s="146" t="s">
        <v>29323</v>
      </c>
      <c r="B2637" s="147" t="s">
        <v>29324</v>
      </c>
      <c r="C2637" s="148" t="s">
        <v>96</v>
      </c>
      <c r="D2637" s="149">
        <v>147.51</v>
      </c>
      <c r="E2637" s="149">
        <v>21.07</v>
      </c>
      <c r="F2637" s="149">
        <v>168.58</v>
      </c>
      <c r="G2637" s="124">
        <v>9</v>
      </c>
    </row>
    <row r="2638" spans="1:7" ht="45" x14ac:dyDescent="0.2">
      <c r="A2638" s="146" t="s">
        <v>29325</v>
      </c>
      <c r="B2638" s="147" t="s">
        <v>29326</v>
      </c>
      <c r="C2638" s="148" t="s">
        <v>96</v>
      </c>
      <c r="D2638" s="149">
        <v>76.39</v>
      </c>
      <c r="E2638" s="149">
        <v>26.34</v>
      </c>
      <c r="F2638" s="149">
        <v>102.73</v>
      </c>
      <c r="G2638" s="124">
        <v>9</v>
      </c>
    </row>
    <row r="2639" spans="1:7" ht="45" x14ac:dyDescent="0.2">
      <c r="A2639" s="146" t="s">
        <v>29327</v>
      </c>
      <c r="B2639" s="147" t="s">
        <v>29328</v>
      </c>
      <c r="C2639" s="148" t="s">
        <v>96</v>
      </c>
      <c r="D2639" s="149">
        <v>85.12</v>
      </c>
      <c r="E2639" s="149">
        <v>21.07</v>
      </c>
      <c r="F2639" s="149">
        <v>106.19</v>
      </c>
      <c r="G2639" s="124">
        <v>9</v>
      </c>
    </row>
    <row r="2640" spans="1:7" ht="45" x14ac:dyDescent="0.2">
      <c r="A2640" s="146" t="s">
        <v>29329</v>
      </c>
      <c r="B2640" s="147" t="s">
        <v>29330</v>
      </c>
      <c r="C2640" s="148" t="s">
        <v>96</v>
      </c>
      <c r="D2640" s="149">
        <v>113.68</v>
      </c>
      <c r="E2640" s="149">
        <v>21.07</v>
      </c>
      <c r="F2640" s="149">
        <v>134.75</v>
      </c>
      <c r="G2640" s="124">
        <v>9</v>
      </c>
    </row>
    <row r="2641" spans="1:7" ht="45" x14ac:dyDescent="0.2">
      <c r="A2641" s="146" t="s">
        <v>29331</v>
      </c>
      <c r="B2641" s="147" t="s">
        <v>29332</v>
      </c>
      <c r="C2641" s="148" t="s">
        <v>96</v>
      </c>
      <c r="D2641" s="149">
        <v>177.03</v>
      </c>
      <c r="E2641" s="149">
        <v>21.07</v>
      </c>
      <c r="F2641" s="149">
        <v>198.1</v>
      </c>
      <c r="G2641" s="124">
        <v>9</v>
      </c>
    </row>
    <row r="2642" spans="1:7" ht="45" x14ac:dyDescent="0.2">
      <c r="A2642" s="146" t="s">
        <v>29333</v>
      </c>
      <c r="B2642" s="147" t="s">
        <v>29334</v>
      </c>
      <c r="C2642" s="148" t="s">
        <v>96</v>
      </c>
      <c r="D2642" s="149">
        <v>256.51</v>
      </c>
      <c r="E2642" s="149">
        <v>15.8</v>
      </c>
      <c r="F2642" s="149">
        <v>272.31</v>
      </c>
      <c r="G2642" s="124">
        <v>9</v>
      </c>
    </row>
    <row r="2643" spans="1:7" ht="45" x14ac:dyDescent="0.2">
      <c r="A2643" s="146" t="s">
        <v>29335</v>
      </c>
      <c r="B2643" s="147" t="s">
        <v>29336</v>
      </c>
      <c r="C2643" s="148" t="s">
        <v>96</v>
      </c>
      <c r="D2643" s="149">
        <v>101.62</v>
      </c>
      <c r="E2643" s="149">
        <v>15.8</v>
      </c>
      <c r="F2643" s="149">
        <v>117.42</v>
      </c>
      <c r="G2643" s="124">
        <v>9</v>
      </c>
    </row>
    <row r="2644" spans="1:7" ht="45" x14ac:dyDescent="0.2">
      <c r="A2644" s="146" t="s">
        <v>29337</v>
      </c>
      <c r="B2644" s="147" t="s">
        <v>29338</v>
      </c>
      <c r="C2644" s="148" t="s">
        <v>96</v>
      </c>
      <c r="D2644" s="149">
        <v>142.53</v>
      </c>
      <c r="E2644" s="149">
        <v>21.07</v>
      </c>
      <c r="F2644" s="149">
        <v>163.6</v>
      </c>
      <c r="G2644" s="124">
        <v>9</v>
      </c>
    </row>
    <row r="2645" spans="1:7" ht="30" x14ac:dyDescent="0.2">
      <c r="A2645" s="146" t="s">
        <v>29339</v>
      </c>
      <c r="B2645" s="147" t="s">
        <v>29340</v>
      </c>
      <c r="C2645" s="148" t="s">
        <v>96</v>
      </c>
      <c r="D2645" s="149">
        <v>70.2</v>
      </c>
      <c r="E2645" s="149">
        <v>26.34</v>
      </c>
      <c r="F2645" s="149">
        <v>96.54</v>
      </c>
      <c r="G2645" s="124">
        <v>9</v>
      </c>
    </row>
    <row r="2646" spans="1:7" ht="30" x14ac:dyDescent="0.2">
      <c r="A2646" s="146" t="s">
        <v>29341</v>
      </c>
      <c r="B2646" s="147" t="s">
        <v>29342</v>
      </c>
      <c r="C2646" s="148" t="s">
        <v>96</v>
      </c>
      <c r="D2646" s="149">
        <v>131.66</v>
      </c>
      <c r="E2646" s="149">
        <v>26.34</v>
      </c>
      <c r="F2646" s="149">
        <v>158</v>
      </c>
      <c r="G2646" s="124">
        <v>9</v>
      </c>
    </row>
    <row r="2647" spans="1:7" ht="45" x14ac:dyDescent="0.2">
      <c r="A2647" s="146" t="s">
        <v>29343</v>
      </c>
      <c r="B2647" s="147" t="s">
        <v>29344</v>
      </c>
      <c r="C2647" s="148" t="s">
        <v>96</v>
      </c>
      <c r="D2647" s="149">
        <v>189.71</v>
      </c>
      <c r="E2647" s="149">
        <v>26.34</v>
      </c>
      <c r="F2647" s="149">
        <v>216.05</v>
      </c>
      <c r="G2647" s="124">
        <v>9</v>
      </c>
    </row>
    <row r="2648" spans="1:7" ht="45" x14ac:dyDescent="0.2">
      <c r="A2648" s="146" t="s">
        <v>29345</v>
      </c>
      <c r="B2648" s="147" t="s">
        <v>29346</v>
      </c>
      <c r="C2648" s="148" t="s">
        <v>96</v>
      </c>
      <c r="D2648" s="149">
        <v>141.72999999999999</v>
      </c>
      <c r="E2648" s="149">
        <v>26.34</v>
      </c>
      <c r="F2648" s="149">
        <v>168.07</v>
      </c>
      <c r="G2648" s="124">
        <v>9</v>
      </c>
    </row>
    <row r="2649" spans="1:7" ht="30" x14ac:dyDescent="0.2">
      <c r="A2649" s="146" t="s">
        <v>29347</v>
      </c>
      <c r="B2649" s="147" t="s">
        <v>29348</v>
      </c>
      <c r="C2649" s="148" t="s">
        <v>96</v>
      </c>
      <c r="D2649" s="149">
        <v>63.54</v>
      </c>
      <c r="E2649" s="149">
        <v>26.34</v>
      </c>
      <c r="F2649" s="149">
        <v>89.88</v>
      </c>
      <c r="G2649" s="124">
        <v>9</v>
      </c>
    </row>
    <row r="2650" spans="1:7" ht="45" x14ac:dyDescent="0.2">
      <c r="A2650" s="146" t="s">
        <v>29349</v>
      </c>
      <c r="B2650" s="147" t="s">
        <v>29350</v>
      </c>
      <c r="C2650" s="148" t="s">
        <v>96</v>
      </c>
      <c r="D2650" s="149">
        <v>56.21</v>
      </c>
      <c r="E2650" s="149">
        <v>21.07</v>
      </c>
      <c r="F2650" s="149">
        <v>77.28</v>
      </c>
      <c r="G2650" s="124">
        <v>9</v>
      </c>
    </row>
    <row r="2651" spans="1:7" ht="30" x14ac:dyDescent="0.2">
      <c r="A2651" s="146" t="s">
        <v>29351</v>
      </c>
      <c r="B2651" s="147" t="s">
        <v>29352</v>
      </c>
      <c r="C2651" s="148" t="s">
        <v>96</v>
      </c>
      <c r="D2651" s="149">
        <v>106.65</v>
      </c>
      <c r="E2651" s="149">
        <v>21.07</v>
      </c>
      <c r="F2651" s="149">
        <v>127.72</v>
      </c>
      <c r="G2651" s="124">
        <v>9</v>
      </c>
    </row>
    <row r="2652" spans="1:7" ht="45" x14ac:dyDescent="0.2">
      <c r="A2652" s="146" t="s">
        <v>29353</v>
      </c>
      <c r="B2652" s="147" t="s">
        <v>29354</v>
      </c>
      <c r="C2652" s="148" t="s">
        <v>96</v>
      </c>
      <c r="D2652" s="149">
        <v>454.1</v>
      </c>
      <c r="E2652" s="149">
        <v>21.07</v>
      </c>
      <c r="F2652" s="149">
        <v>475.17</v>
      </c>
      <c r="G2652" s="124">
        <v>9</v>
      </c>
    </row>
    <row r="2653" spans="1:7" ht="30" x14ac:dyDescent="0.2">
      <c r="A2653" s="146" t="s">
        <v>29355</v>
      </c>
      <c r="B2653" s="147" t="s">
        <v>29356</v>
      </c>
      <c r="C2653" s="148" t="s">
        <v>96</v>
      </c>
      <c r="D2653" s="149">
        <v>285.93</v>
      </c>
      <c r="E2653" s="149">
        <v>21.07</v>
      </c>
      <c r="F2653" s="149">
        <v>307</v>
      </c>
      <c r="G2653" s="124">
        <v>9</v>
      </c>
    </row>
    <row r="2654" spans="1:7" ht="45" x14ac:dyDescent="0.2">
      <c r="A2654" s="146" t="s">
        <v>29357</v>
      </c>
      <c r="B2654" s="147" t="s">
        <v>29358</v>
      </c>
      <c r="C2654" s="148" t="s">
        <v>96</v>
      </c>
      <c r="D2654" s="149">
        <v>155.94999999999999</v>
      </c>
      <c r="E2654" s="149">
        <v>21.07</v>
      </c>
      <c r="F2654" s="149">
        <v>177.02</v>
      </c>
      <c r="G2654" s="124">
        <v>9</v>
      </c>
    </row>
    <row r="2655" spans="1:7" ht="30" x14ac:dyDescent="0.2">
      <c r="A2655" s="146" t="s">
        <v>29359</v>
      </c>
      <c r="B2655" s="147" t="s">
        <v>29360</v>
      </c>
      <c r="C2655" s="148" t="s">
        <v>96</v>
      </c>
      <c r="D2655" s="149">
        <v>103.52</v>
      </c>
      <c r="E2655" s="149">
        <v>21.07</v>
      </c>
      <c r="F2655" s="149">
        <v>124.59</v>
      </c>
      <c r="G2655" s="124">
        <v>9</v>
      </c>
    </row>
    <row r="2656" spans="1:7" x14ac:dyDescent="0.2">
      <c r="A2656" s="146" t="s">
        <v>29361</v>
      </c>
      <c r="B2656" s="147" t="s">
        <v>29362</v>
      </c>
      <c r="C2656" s="148"/>
      <c r="D2656" s="149"/>
      <c r="E2656" s="149"/>
      <c r="F2656" s="149"/>
      <c r="G2656" s="124">
        <v>5</v>
      </c>
    </row>
    <row r="2657" spans="1:7" ht="30" x14ac:dyDescent="0.2">
      <c r="A2657" s="146" t="s">
        <v>29363</v>
      </c>
      <c r="B2657" s="147" t="s">
        <v>29364</v>
      </c>
      <c r="C2657" s="148" t="s">
        <v>96</v>
      </c>
      <c r="D2657" s="149">
        <v>43.16</v>
      </c>
      <c r="E2657" s="149">
        <v>15.8</v>
      </c>
      <c r="F2657" s="149">
        <v>58.96</v>
      </c>
      <c r="G2657" s="124">
        <v>9</v>
      </c>
    </row>
    <row r="2658" spans="1:7" x14ac:dyDescent="0.2">
      <c r="A2658" s="146" t="s">
        <v>29365</v>
      </c>
      <c r="B2658" s="147" t="s">
        <v>29366</v>
      </c>
      <c r="C2658" s="148"/>
      <c r="D2658" s="149"/>
      <c r="E2658" s="149"/>
      <c r="F2658" s="149"/>
      <c r="G2658" s="124">
        <v>5</v>
      </c>
    </row>
    <row r="2659" spans="1:7" ht="30" x14ac:dyDescent="0.2">
      <c r="A2659" s="146" t="s">
        <v>29367</v>
      </c>
      <c r="B2659" s="147" t="s">
        <v>29368</v>
      </c>
      <c r="C2659" s="148" t="s">
        <v>96</v>
      </c>
      <c r="D2659" s="149">
        <v>0.44</v>
      </c>
      <c r="E2659" s="149">
        <v>21.07</v>
      </c>
      <c r="F2659" s="149">
        <v>21.51</v>
      </c>
      <c r="G2659" s="124">
        <v>9</v>
      </c>
    </row>
    <row r="2660" spans="1:7" ht="30" x14ac:dyDescent="0.2">
      <c r="A2660" s="146" t="s">
        <v>29369</v>
      </c>
      <c r="B2660" s="147" t="s">
        <v>29370</v>
      </c>
      <c r="C2660" s="148" t="s">
        <v>96</v>
      </c>
      <c r="D2660" s="149">
        <v>6.14</v>
      </c>
      <c r="E2660" s="149">
        <v>4.29</v>
      </c>
      <c r="F2660" s="149">
        <v>10.43</v>
      </c>
      <c r="G2660" s="124">
        <v>9</v>
      </c>
    </row>
    <row r="2661" spans="1:7" x14ac:dyDescent="0.2">
      <c r="A2661" s="146" t="s">
        <v>29371</v>
      </c>
      <c r="B2661" s="147" t="s">
        <v>29372</v>
      </c>
      <c r="C2661" s="148" t="s">
        <v>96</v>
      </c>
      <c r="D2661" s="149"/>
      <c r="E2661" s="149">
        <v>21.07</v>
      </c>
      <c r="F2661" s="149">
        <v>21.07</v>
      </c>
      <c r="G2661" s="124">
        <v>9</v>
      </c>
    </row>
    <row r="2662" spans="1:7" x14ac:dyDescent="0.2">
      <c r="A2662" s="146" t="s">
        <v>29373</v>
      </c>
      <c r="B2662" s="147" t="s">
        <v>29374</v>
      </c>
      <c r="C2662" s="148" t="s">
        <v>96</v>
      </c>
      <c r="D2662" s="149"/>
      <c r="E2662" s="149">
        <v>4.29</v>
      </c>
      <c r="F2662" s="149">
        <v>4.29</v>
      </c>
      <c r="G2662" s="124">
        <v>9</v>
      </c>
    </row>
    <row r="2663" spans="1:7" x14ac:dyDescent="0.2">
      <c r="A2663" s="146" t="s">
        <v>29375</v>
      </c>
      <c r="B2663" s="147" t="s">
        <v>29376</v>
      </c>
      <c r="C2663" s="148"/>
      <c r="D2663" s="149"/>
      <c r="E2663" s="149"/>
      <c r="F2663" s="149"/>
      <c r="G2663" s="124">
        <v>5</v>
      </c>
    </row>
    <row r="2664" spans="1:7" ht="45" x14ac:dyDescent="0.2">
      <c r="A2664" s="146" t="s">
        <v>29377</v>
      </c>
      <c r="B2664" s="147" t="s">
        <v>29378</v>
      </c>
      <c r="C2664" s="148" t="s">
        <v>96</v>
      </c>
      <c r="D2664" s="149">
        <v>304.10000000000002</v>
      </c>
      <c r="E2664" s="149">
        <v>21.07</v>
      </c>
      <c r="F2664" s="149">
        <v>325.17</v>
      </c>
      <c r="G2664" s="124">
        <v>9</v>
      </c>
    </row>
    <row r="2665" spans="1:7" ht="45" x14ac:dyDescent="0.2">
      <c r="A2665" s="146" t="s">
        <v>29379</v>
      </c>
      <c r="B2665" s="147" t="s">
        <v>29380</v>
      </c>
      <c r="C2665" s="148" t="s">
        <v>96</v>
      </c>
      <c r="D2665" s="149">
        <v>277.76</v>
      </c>
      <c r="E2665" s="149">
        <v>15.8</v>
      </c>
      <c r="F2665" s="149">
        <v>293.56</v>
      </c>
      <c r="G2665" s="124">
        <v>9</v>
      </c>
    </row>
    <row r="2666" spans="1:7" ht="45" x14ac:dyDescent="0.2">
      <c r="A2666" s="146" t="s">
        <v>29381</v>
      </c>
      <c r="B2666" s="147" t="s">
        <v>29382</v>
      </c>
      <c r="C2666" s="148" t="s">
        <v>96</v>
      </c>
      <c r="D2666" s="149">
        <v>134.59</v>
      </c>
      <c r="E2666" s="149">
        <v>21.07</v>
      </c>
      <c r="F2666" s="149">
        <v>155.66</v>
      </c>
      <c r="G2666" s="124">
        <v>9</v>
      </c>
    </row>
    <row r="2667" spans="1:7" ht="45" x14ac:dyDescent="0.2">
      <c r="A2667" s="146" t="s">
        <v>29383</v>
      </c>
      <c r="B2667" s="147" t="s">
        <v>29384</v>
      </c>
      <c r="C2667" s="148" t="s">
        <v>96</v>
      </c>
      <c r="D2667" s="149">
        <v>257.26</v>
      </c>
      <c r="E2667" s="149">
        <v>15.8</v>
      </c>
      <c r="F2667" s="149">
        <v>273.06</v>
      </c>
      <c r="G2667" s="124">
        <v>9</v>
      </c>
    </row>
    <row r="2668" spans="1:7" ht="30" x14ac:dyDescent="0.2">
      <c r="A2668" s="146" t="s">
        <v>29385</v>
      </c>
      <c r="B2668" s="147" t="s">
        <v>29386</v>
      </c>
      <c r="C2668" s="148" t="s">
        <v>96</v>
      </c>
      <c r="D2668" s="149">
        <v>66.790000000000006</v>
      </c>
      <c r="E2668" s="149">
        <v>26.34</v>
      </c>
      <c r="F2668" s="149">
        <v>93.13</v>
      </c>
      <c r="G2668" s="124">
        <v>9</v>
      </c>
    </row>
    <row r="2669" spans="1:7" x14ac:dyDescent="0.2">
      <c r="A2669" s="146" t="s">
        <v>29387</v>
      </c>
      <c r="B2669" s="147" t="s">
        <v>29388</v>
      </c>
      <c r="C2669" s="148"/>
      <c r="D2669" s="149"/>
      <c r="E2669" s="149"/>
      <c r="F2669" s="149"/>
      <c r="G2669" s="124">
        <v>2</v>
      </c>
    </row>
    <row r="2670" spans="1:7" x14ac:dyDescent="0.2">
      <c r="A2670" s="146" t="s">
        <v>29389</v>
      </c>
      <c r="B2670" s="147" t="s">
        <v>29390</v>
      </c>
      <c r="C2670" s="148"/>
      <c r="D2670" s="149"/>
      <c r="E2670" s="149"/>
      <c r="F2670" s="149"/>
      <c r="G2670" s="124">
        <v>5</v>
      </c>
    </row>
    <row r="2671" spans="1:7" ht="30" x14ac:dyDescent="0.2">
      <c r="A2671" s="146" t="s">
        <v>29391</v>
      </c>
      <c r="B2671" s="147" t="s">
        <v>29392</v>
      </c>
      <c r="C2671" s="148" t="s">
        <v>96</v>
      </c>
      <c r="D2671" s="149">
        <v>71.66</v>
      </c>
      <c r="E2671" s="149">
        <v>13.17</v>
      </c>
      <c r="F2671" s="149">
        <v>84.83</v>
      </c>
      <c r="G2671" s="124">
        <v>9</v>
      </c>
    </row>
    <row r="2672" spans="1:7" ht="30" x14ac:dyDescent="0.2">
      <c r="A2672" s="146" t="s">
        <v>29393</v>
      </c>
      <c r="B2672" s="147" t="s">
        <v>29394</v>
      </c>
      <c r="C2672" s="148" t="s">
        <v>96</v>
      </c>
      <c r="D2672" s="149">
        <v>120.1</v>
      </c>
      <c r="E2672" s="149">
        <v>13.17</v>
      </c>
      <c r="F2672" s="149">
        <v>133.27000000000001</v>
      </c>
      <c r="G2672" s="124">
        <v>9</v>
      </c>
    </row>
    <row r="2673" spans="1:7" x14ac:dyDescent="0.2">
      <c r="A2673" s="146" t="s">
        <v>29395</v>
      </c>
      <c r="B2673" s="147" t="s">
        <v>29396</v>
      </c>
      <c r="C2673" s="148" t="s">
        <v>96</v>
      </c>
      <c r="D2673" s="149">
        <v>69.489999999999995</v>
      </c>
      <c r="E2673" s="149">
        <v>13.17</v>
      </c>
      <c r="F2673" s="149">
        <v>82.66</v>
      </c>
      <c r="G2673" s="124">
        <v>9</v>
      </c>
    </row>
    <row r="2674" spans="1:7" x14ac:dyDescent="0.2">
      <c r="A2674" s="146" t="s">
        <v>29397</v>
      </c>
      <c r="B2674" s="147" t="s">
        <v>29398</v>
      </c>
      <c r="C2674" s="148" t="s">
        <v>96</v>
      </c>
      <c r="D2674" s="149">
        <v>49.22</v>
      </c>
      <c r="E2674" s="149">
        <v>13.17</v>
      </c>
      <c r="F2674" s="149">
        <v>62.39</v>
      </c>
      <c r="G2674" s="124">
        <v>9</v>
      </c>
    </row>
    <row r="2675" spans="1:7" x14ac:dyDescent="0.2">
      <c r="A2675" s="146" t="s">
        <v>29399</v>
      </c>
      <c r="B2675" s="147" t="s">
        <v>29400</v>
      </c>
      <c r="C2675" s="148" t="s">
        <v>96</v>
      </c>
      <c r="D2675" s="149">
        <v>4.05</v>
      </c>
      <c r="E2675" s="149">
        <v>13.17</v>
      </c>
      <c r="F2675" s="149">
        <v>17.22</v>
      </c>
      <c r="G2675" s="124">
        <v>9</v>
      </c>
    </row>
    <row r="2676" spans="1:7" ht="30" x14ac:dyDescent="0.2">
      <c r="A2676" s="146" t="s">
        <v>29401</v>
      </c>
      <c r="B2676" s="147" t="s">
        <v>29402</v>
      </c>
      <c r="C2676" s="148" t="s">
        <v>96</v>
      </c>
      <c r="D2676" s="149">
        <v>21.69</v>
      </c>
      <c r="E2676" s="149">
        <v>13.17</v>
      </c>
      <c r="F2676" s="149">
        <v>34.86</v>
      </c>
      <c r="G2676" s="124">
        <v>9</v>
      </c>
    </row>
    <row r="2677" spans="1:7" ht="30" x14ac:dyDescent="0.2">
      <c r="A2677" s="146" t="s">
        <v>29403</v>
      </c>
      <c r="B2677" s="147" t="s">
        <v>29404</v>
      </c>
      <c r="C2677" s="148" t="s">
        <v>96</v>
      </c>
      <c r="D2677" s="149">
        <v>11.29</v>
      </c>
      <c r="E2677" s="149">
        <v>13.17</v>
      </c>
      <c r="F2677" s="149">
        <v>24.46</v>
      </c>
      <c r="G2677" s="124">
        <v>9</v>
      </c>
    </row>
    <row r="2678" spans="1:7" ht="30" x14ac:dyDescent="0.2">
      <c r="A2678" s="146" t="s">
        <v>29405</v>
      </c>
      <c r="B2678" s="147" t="s">
        <v>29406</v>
      </c>
      <c r="C2678" s="148" t="s">
        <v>96</v>
      </c>
      <c r="D2678" s="149">
        <v>12.17</v>
      </c>
      <c r="E2678" s="149">
        <v>13.17</v>
      </c>
      <c r="F2678" s="149">
        <v>25.34</v>
      </c>
      <c r="G2678" s="124">
        <v>9</v>
      </c>
    </row>
    <row r="2679" spans="1:7" x14ac:dyDescent="0.2">
      <c r="A2679" s="146" t="s">
        <v>29407</v>
      </c>
      <c r="B2679" s="147" t="s">
        <v>29408</v>
      </c>
      <c r="C2679" s="148"/>
      <c r="D2679" s="149"/>
      <c r="E2679" s="149"/>
      <c r="F2679" s="149"/>
      <c r="G2679" s="124">
        <v>5</v>
      </c>
    </row>
    <row r="2680" spans="1:7" x14ac:dyDescent="0.2">
      <c r="A2680" s="146" t="s">
        <v>29409</v>
      </c>
      <c r="B2680" s="147" t="s">
        <v>29410</v>
      </c>
      <c r="C2680" s="148" t="s">
        <v>96</v>
      </c>
      <c r="D2680" s="149">
        <v>5.48</v>
      </c>
      <c r="E2680" s="149">
        <v>13.17</v>
      </c>
      <c r="F2680" s="149">
        <v>18.649999999999999</v>
      </c>
      <c r="G2680" s="124">
        <v>9</v>
      </c>
    </row>
    <row r="2681" spans="1:7" x14ac:dyDescent="0.2">
      <c r="A2681" s="146" t="s">
        <v>29411</v>
      </c>
      <c r="B2681" s="147" t="s">
        <v>29412</v>
      </c>
      <c r="C2681" s="148" t="s">
        <v>96</v>
      </c>
      <c r="D2681" s="149">
        <v>16.18</v>
      </c>
      <c r="E2681" s="149">
        <v>13.17</v>
      </c>
      <c r="F2681" s="149">
        <v>29.35</v>
      </c>
      <c r="G2681" s="124">
        <v>9</v>
      </c>
    </row>
    <row r="2682" spans="1:7" x14ac:dyDescent="0.2">
      <c r="A2682" s="146" t="s">
        <v>29413</v>
      </c>
      <c r="B2682" s="147" t="s">
        <v>29414</v>
      </c>
      <c r="C2682" s="148" t="s">
        <v>96</v>
      </c>
      <c r="D2682" s="149">
        <v>5.55</v>
      </c>
      <c r="E2682" s="149">
        <v>13.17</v>
      </c>
      <c r="F2682" s="149">
        <v>18.72</v>
      </c>
      <c r="G2682" s="124">
        <v>9</v>
      </c>
    </row>
    <row r="2683" spans="1:7" ht="30" x14ac:dyDescent="0.2">
      <c r="A2683" s="146" t="s">
        <v>29415</v>
      </c>
      <c r="B2683" s="147" t="s">
        <v>29416</v>
      </c>
      <c r="C2683" s="148" t="s">
        <v>96</v>
      </c>
      <c r="D2683" s="149">
        <v>7.85</v>
      </c>
      <c r="E2683" s="149">
        <v>13.17</v>
      </c>
      <c r="F2683" s="149">
        <v>21.02</v>
      </c>
      <c r="G2683" s="124">
        <v>9</v>
      </c>
    </row>
    <row r="2684" spans="1:7" ht="30" x14ac:dyDescent="0.2">
      <c r="A2684" s="146" t="s">
        <v>29417</v>
      </c>
      <c r="B2684" s="147" t="s">
        <v>29418</v>
      </c>
      <c r="C2684" s="148" t="s">
        <v>96</v>
      </c>
      <c r="D2684" s="149">
        <v>13.63</v>
      </c>
      <c r="E2684" s="149">
        <v>13.17</v>
      </c>
      <c r="F2684" s="149">
        <v>26.8</v>
      </c>
      <c r="G2684" s="124">
        <v>9</v>
      </c>
    </row>
    <row r="2685" spans="1:7" ht="30" x14ac:dyDescent="0.2">
      <c r="A2685" s="146" t="s">
        <v>29419</v>
      </c>
      <c r="B2685" s="147" t="s">
        <v>29420</v>
      </c>
      <c r="C2685" s="148" t="s">
        <v>96</v>
      </c>
      <c r="D2685" s="149">
        <v>17.27</v>
      </c>
      <c r="E2685" s="149">
        <v>13.17</v>
      </c>
      <c r="F2685" s="149">
        <v>30.44</v>
      </c>
      <c r="G2685" s="124">
        <v>9</v>
      </c>
    </row>
    <row r="2686" spans="1:7" x14ac:dyDescent="0.2">
      <c r="A2686" s="146" t="s">
        <v>29421</v>
      </c>
      <c r="B2686" s="147" t="s">
        <v>29422</v>
      </c>
      <c r="C2686" s="148"/>
      <c r="D2686" s="149"/>
      <c r="E2686" s="149"/>
      <c r="F2686" s="149"/>
      <c r="G2686" s="124">
        <v>5</v>
      </c>
    </row>
    <row r="2687" spans="1:7" ht="30" x14ac:dyDescent="0.2">
      <c r="A2687" s="146" t="s">
        <v>29423</v>
      </c>
      <c r="B2687" s="147" t="s">
        <v>29424</v>
      </c>
      <c r="C2687" s="148" t="s">
        <v>96</v>
      </c>
      <c r="D2687" s="149">
        <v>10.06</v>
      </c>
      <c r="E2687" s="149">
        <v>13.17</v>
      </c>
      <c r="F2687" s="149">
        <v>23.23</v>
      </c>
      <c r="G2687" s="124">
        <v>9</v>
      </c>
    </row>
    <row r="2688" spans="1:7" ht="30" x14ac:dyDescent="0.2">
      <c r="A2688" s="146" t="s">
        <v>29425</v>
      </c>
      <c r="B2688" s="147" t="s">
        <v>29426</v>
      </c>
      <c r="C2688" s="148" t="s">
        <v>96</v>
      </c>
      <c r="D2688" s="149">
        <v>16</v>
      </c>
      <c r="E2688" s="149">
        <v>13.17</v>
      </c>
      <c r="F2688" s="149">
        <v>29.17</v>
      </c>
      <c r="G2688" s="124">
        <v>9</v>
      </c>
    </row>
    <row r="2689" spans="1:7" ht="30" x14ac:dyDescent="0.2">
      <c r="A2689" s="146" t="s">
        <v>29427</v>
      </c>
      <c r="B2689" s="147" t="s">
        <v>29428</v>
      </c>
      <c r="C2689" s="148" t="s">
        <v>96</v>
      </c>
      <c r="D2689" s="149">
        <v>12.85</v>
      </c>
      <c r="E2689" s="149">
        <v>13.17</v>
      </c>
      <c r="F2689" s="149">
        <v>26.02</v>
      </c>
      <c r="G2689" s="124">
        <v>9</v>
      </c>
    </row>
    <row r="2690" spans="1:7" ht="30" x14ac:dyDescent="0.2">
      <c r="A2690" s="146" t="s">
        <v>29429</v>
      </c>
      <c r="B2690" s="147" t="s">
        <v>29430</v>
      </c>
      <c r="C2690" s="148" t="s">
        <v>96</v>
      </c>
      <c r="D2690" s="149">
        <v>17.399999999999999</v>
      </c>
      <c r="E2690" s="149">
        <v>13.17</v>
      </c>
      <c r="F2690" s="149">
        <v>30.57</v>
      </c>
      <c r="G2690" s="124">
        <v>9</v>
      </c>
    </row>
    <row r="2691" spans="1:7" x14ac:dyDescent="0.2">
      <c r="A2691" s="146" t="s">
        <v>29431</v>
      </c>
      <c r="B2691" s="147" t="s">
        <v>29432</v>
      </c>
      <c r="C2691" s="148"/>
      <c r="D2691" s="149"/>
      <c r="E2691" s="149"/>
      <c r="F2691" s="149"/>
      <c r="G2691" s="124">
        <v>5</v>
      </c>
    </row>
    <row r="2692" spans="1:7" x14ac:dyDescent="0.2">
      <c r="A2692" s="146" t="s">
        <v>29433</v>
      </c>
      <c r="B2692" s="147" t="s">
        <v>29434</v>
      </c>
      <c r="C2692" s="148" t="s">
        <v>96</v>
      </c>
      <c r="D2692" s="149">
        <v>11.21</v>
      </c>
      <c r="E2692" s="149">
        <v>13.17</v>
      </c>
      <c r="F2692" s="149">
        <v>24.38</v>
      </c>
      <c r="G2692" s="124">
        <v>9</v>
      </c>
    </row>
    <row r="2693" spans="1:7" x14ac:dyDescent="0.2">
      <c r="A2693" s="146" t="s">
        <v>29435</v>
      </c>
      <c r="B2693" s="147" t="s">
        <v>29436</v>
      </c>
      <c r="C2693" s="148" t="s">
        <v>96</v>
      </c>
      <c r="D2693" s="149">
        <v>9.73</v>
      </c>
      <c r="E2693" s="149">
        <v>13.17</v>
      </c>
      <c r="F2693" s="149">
        <v>22.9</v>
      </c>
      <c r="G2693" s="124">
        <v>9</v>
      </c>
    </row>
    <row r="2694" spans="1:7" x14ac:dyDescent="0.2">
      <c r="A2694" s="146" t="s">
        <v>29437</v>
      </c>
      <c r="B2694" s="147" t="s">
        <v>29438</v>
      </c>
      <c r="C2694" s="148" t="s">
        <v>96</v>
      </c>
      <c r="D2694" s="149">
        <v>53.75</v>
      </c>
      <c r="E2694" s="149">
        <v>13.17</v>
      </c>
      <c r="F2694" s="149">
        <v>66.92</v>
      </c>
      <c r="G2694" s="124">
        <v>9</v>
      </c>
    </row>
    <row r="2695" spans="1:7" x14ac:dyDescent="0.2">
      <c r="A2695" s="146" t="s">
        <v>29439</v>
      </c>
      <c r="B2695" s="147" t="s">
        <v>29440</v>
      </c>
      <c r="C2695" s="148" t="s">
        <v>96</v>
      </c>
      <c r="D2695" s="149">
        <v>115.77</v>
      </c>
      <c r="E2695" s="149">
        <v>15.8</v>
      </c>
      <c r="F2695" s="149">
        <v>131.57</v>
      </c>
      <c r="G2695" s="124">
        <v>9</v>
      </c>
    </row>
    <row r="2696" spans="1:7" x14ac:dyDescent="0.2">
      <c r="A2696" s="146" t="s">
        <v>29441</v>
      </c>
      <c r="B2696" s="147" t="s">
        <v>29442</v>
      </c>
      <c r="C2696" s="148" t="s">
        <v>9</v>
      </c>
      <c r="D2696" s="149">
        <v>73.09</v>
      </c>
      <c r="E2696" s="149">
        <v>15.8</v>
      </c>
      <c r="F2696" s="149">
        <v>88.89</v>
      </c>
      <c r="G2696" s="124">
        <v>9</v>
      </c>
    </row>
    <row r="2697" spans="1:7" x14ac:dyDescent="0.2">
      <c r="A2697" s="146" t="s">
        <v>29443</v>
      </c>
      <c r="B2697" s="147" t="s">
        <v>29444</v>
      </c>
      <c r="C2697" s="148" t="s">
        <v>96</v>
      </c>
      <c r="D2697" s="149">
        <v>10.78</v>
      </c>
      <c r="E2697" s="149">
        <v>13.17</v>
      </c>
      <c r="F2697" s="149">
        <v>23.95</v>
      </c>
      <c r="G2697" s="124">
        <v>9</v>
      </c>
    </row>
    <row r="2698" spans="1:7" x14ac:dyDescent="0.2">
      <c r="A2698" s="146" t="s">
        <v>29445</v>
      </c>
      <c r="B2698" s="147" t="s">
        <v>29446</v>
      </c>
      <c r="C2698" s="148" t="s">
        <v>96</v>
      </c>
      <c r="D2698" s="149">
        <v>38.450000000000003</v>
      </c>
      <c r="E2698" s="149">
        <v>13.17</v>
      </c>
      <c r="F2698" s="149">
        <v>51.62</v>
      </c>
      <c r="G2698" s="124">
        <v>9</v>
      </c>
    </row>
    <row r="2699" spans="1:7" x14ac:dyDescent="0.2">
      <c r="A2699" s="146" t="s">
        <v>29447</v>
      </c>
      <c r="B2699" s="147" t="s">
        <v>29448</v>
      </c>
      <c r="C2699" s="148"/>
      <c r="D2699" s="149"/>
      <c r="E2699" s="149"/>
      <c r="F2699" s="149"/>
      <c r="G2699" s="124">
        <v>5</v>
      </c>
    </row>
    <row r="2700" spans="1:7" x14ac:dyDescent="0.2">
      <c r="A2700" s="146" t="s">
        <v>29449</v>
      </c>
      <c r="B2700" s="147" t="s">
        <v>29450</v>
      </c>
      <c r="C2700" s="148" t="s">
        <v>96</v>
      </c>
      <c r="D2700" s="149">
        <v>31.84</v>
      </c>
      <c r="E2700" s="149">
        <v>13.17</v>
      </c>
      <c r="F2700" s="149">
        <v>45.01</v>
      </c>
      <c r="G2700" s="124">
        <v>9</v>
      </c>
    </row>
    <row r="2701" spans="1:7" ht="30" x14ac:dyDescent="0.2">
      <c r="A2701" s="146" t="s">
        <v>29451</v>
      </c>
      <c r="B2701" s="147" t="s">
        <v>29452</v>
      </c>
      <c r="C2701" s="148" t="s">
        <v>96</v>
      </c>
      <c r="D2701" s="149">
        <v>13.74</v>
      </c>
      <c r="E2701" s="149">
        <v>13.17</v>
      </c>
      <c r="F2701" s="149">
        <v>26.91</v>
      </c>
      <c r="G2701" s="124">
        <v>9</v>
      </c>
    </row>
    <row r="2702" spans="1:7" x14ac:dyDescent="0.2">
      <c r="A2702" s="146" t="s">
        <v>29453</v>
      </c>
      <c r="B2702" s="147" t="s">
        <v>29454</v>
      </c>
      <c r="C2702" s="148" t="s">
        <v>96</v>
      </c>
      <c r="D2702" s="149">
        <v>87.49</v>
      </c>
      <c r="E2702" s="149">
        <v>13.17</v>
      </c>
      <c r="F2702" s="149">
        <v>100.66</v>
      </c>
      <c r="G2702" s="124">
        <v>9</v>
      </c>
    </row>
    <row r="2703" spans="1:7" x14ac:dyDescent="0.2">
      <c r="A2703" s="146" t="s">
        <v>29455</v>
      </c>
      <c r="B2703" s="147" t="s">
        <v>29456</v>
      </c>
      <c r="C2703" s="148" t="s">
        <v>96</v>
      </c>
      <c r="D2703" s="149">
        <v>41.63</v>
      </c>
      <c r="E2703" s="149">
        <v>13.17</v>
      </c>
      <c r="F2703" s="149">
        <v>54.8</v>
      </c>
      <c r="G2703" s="124">
        <v>9</v>
      </c>
    </row>
    <row r="2704" spans="1:7" x14ac:dyDescent="0.2">
      <c r="A2704" s="146" t="s">
        <v>29457</v>
      </c>
      <c r="B2704" s="147" t="s">
        <v>29458</v>
      </c>
      <c r="C2704" s="148" t="s">
        <v>96</v>
      </c>
      <c r="D2704" s="149">
        <v>134.24</v>
      </c>
      <c r="E2704" s="149">
        <v>13.17</v>
      </c>
      <c r="F2704" s="149">
        <v>147.41</v>
      </c>
      <c r="G2704" s="124">
        <v>9</v>
      </c>
    </row>
    <row r="2705" spans="1:7" x14ac:dyDescent="0.2">
      <c r="A2705" s="146" t="s">
        <v>29459</v>
      </c>
      <c r="B2705" s="147" t="s">
        <v>29460</v>
      </c>
      <c r="C2705" s="148" t="s">
        <v>96</v>
      </c>
      <c r="D2705" s="149">
        <v>15.52</v>
      </c>
      <c r="E2705" s="149">
        <v>52.67</v>
      </c>
      <c r="F2705" s="149">
        <v>68.19</v>
      </c>
      <c r="G2705" s="124">
        <v>9</v>
      </c>
    </row>
    <row r="2706" spans="1:7" x14ac:dyDescent="0.2">
      <c r="A2706" s="146" t="s">
        <v>29461</v>
      </c>
      <c r="B2706" s="147" t="s">
        <v>29462</v>
      </c>
      <c r="C2706" s="148" t="s">
        <v>96</v>
      </c>
      <c r="D2706" s="149">
        <v>17.73</v>
      </c>
      <c r="E2706" s="149">
        <v>5.26</v>
      </c>
      <c r="F2706" s="149">
        <v>22.99</v>
      </c>
      <c r="G2706" s="124">
        <v>9</v>
      </c>
    </row>
    <row r="2707" spans="1:7" ht="30" x14ac:dyDescent="0.2">
      <c r="A2707" s="146" t="s">
        <v>29463</v>
      </c>
      <c r="B2707" s="147" t="s">
        <v>29464</v>
      </c>
      <c r="C2707" s="148" t="s">
        <v>96</v>
      </c>
      <c r="D2707" s="149">
        <v>22.01</v>
      </c>
      <c r="E2707" s="149">
        <v>5.26</v>
      </c>
      <c r="F2707" s="149">
        <v>27.27</v>
      </c>
      <c r="G2707" s="124">
        <v>9</v>
      </c>
    </row>
    <row r="2708" spans="1:7" x14ac:dyDescent="0.2">
      <c r="A2708" s="146" t="s">
        <v>29465</v>
      </c>
      <c r="B2708" s="147" t="s">
        <v>29466</v>
      </c>
      <c r="C2708" s="148" t="s">
        <v>96</v>
      </c>
      <c r="D2708" s="149">
        <v>16.53</v>
      </c>
      <c r="E2708" s="149">
        <v>5.26</v>
      </c>
      <c r="F2708" s="149">
        <v>21.79</v>
      </c>
      <c r="G2708" s="124">
        <v>9</v>
      </c>
    </row>
    <row r="2709" spans="1:7" x14ac:dyDescent="0.2">
      <c r="A2709" s="146" t="s">
        <v>29467</v>
      </c>
      <c r="B2709" s="147" t="s">
        <v>29468</v>
      </c>
      <c r="C2709" s="148" t="s">
        <v>96</v>
      </c>
      <c r="D2709" s="149">
        <v>4.0599999999999996</v>
      </c>
      <c r="E2709" s="149">
        <v>5.26</v>
      </c>
      <c r="F2709" s="149">
        <v>9.32</v>
      </c>
      <c r="G2709" s="124">
        <v>9</v>
      </c>
    </row>
    <row r="2710" spans="1:7" x14ac:dyDescent="0.2">
      <c r="A2710" s="146" t="s">
        <v>29469</v>
      </c>
      <c r="B2710" s="147" t="s">
        <v>29470</v>
      </c>
      <c r="C2710" s="148" t="s">
        <v>9</v>
      </c>
      <c r="D2710" s="149">
        <v>14.69</v>
      </c>
      <c r="E2710" s="149">
        <v>21.07</v>
      </c>
      <c r="F2710" s="149">
        <v>35.76</v>
      </c>
      <c r="G2710" s="124">
        <v>9</v>
      </c>
    </row>
    <row r="2711" spans="1:7" x14ac:dyDescent="0.2">
      <c r="A2711" s="146" t="s">
        <v>29471</v>
      </c>
      <c r="B2711" s="147" t="s">
        <v>29472</v>
      </c>
      <c r="C2711" s="148" t="s">
        <v>96</v>
      </c>
      <c r="D2711" s="149">
        <v>18.600000000000001</v>
      </c>
      <c r="E2711" s="149">
        <v>13.17</v>
      </c>
      <c r="F2711" s="149">
        <v>31.77</v>
      </c>
      <c r="G2711" s="124">
        <v>9</v>
      </c>
    </row>
    <row r="2712" spans="1:7" x14ac:dyDescent="0.2">
      <c r="A2712" s="146" t="s">
        <v>29473</v>
      </c>
      <c r="B2712" s="147" t="s">
        <v>29474</v>
      </c>
      <c r="C2712" s="148" t="s">
        <v>96</v>
      </c>
      <c r="D2712" s="149">
        <v>252.7</v>
      </c>
      <c r="E2712" s="149">
        <v>26.34</v>
      </c>
      <c r="F2712" s="149">
        <v>279.04000000000002</v>
      </c>
      <c r="G2712" s="124">
        <v>9</v>
      </c>
    </row>
    <row r="2713" spans="1:7" x14ac:dyDescent="0.2">
      <c r="A2713" s="146" t="s">
        <v>29475</v>
      </c>
      <c r="B2713" s="147" t="s">
        <v>29476</v>
      </c>
      <c r="C2713" s="148" t="s">
        <v>96</v>
      </c>
      <c r="D2713" s="149">
        <v>174.41</v>
      </c>
      <c r="E2713" s="149">
        <v>26.34</v>
      </c>
      <c r="F2713" s="149">
        <v>200.75</v>
      </c>
      <c r="G2713" s="124">
        <v>9</v>
      </c>
    </row>
    <row r="2714" spans="1:7" x14ac:dyDescent="0.2">
      <c r="A2714" s="146" t="s">
        <v>29477</v>
      </c>
      <c r="B2714" s="147" t="s">
        <v>29478</v>
      </c>
      <c r="C2714" s="148" t="s">
        <v>96</v>
      </c>
      <c r="D2714" s="149">
        <v>172.86</v>
      </c>
      <c r="E2714" s="149">
        <v>26.34</v>
      </c>
      <c r="F2714" s="149">
        <v>199.2</v>
      </c>
      <c r="G2714" s="124">
        <v>9</v>
      </c>
    </row>
    <row r="2715" spans="1:7" x14ac:dyDescent="0.2">
      <c r="A2715" s="146" t="s">
        <v>29479</v>
      </c>
      <c r="B2715" s="147" t="s">
        <v>29480</v>
      </c>
      <c r="C2715" s="148" t="s">
        <v>96</v>
      </c>
      <c r="D2715" s="149">
        <v>44.14</v>
      </c>
      <c r="E2715" s="149">
        <v>13.17</v>
      </c>
      <c r="F2715" s="149">
        <v>57.31</v>
      </c>
      <c r="G2715" s="124">
        <v>9</v>
      </c>
    </row>
    <row r="2716" spans="1:7" x14ac:dyDescent="0.2">
      <c r="A2716" s="146" t="s">
        <v>29481</v>
      </c>
      <c r="B2716" s="147" t="s">
        <v>29482</v>
      </c>
      <c r="C2716" s="148" t="s">
        <v>96</v>
      </c>
      <c r="D2716" s="149">
        <v>3.02</v>
      </c>
      <c r="E2716" s="149">
        <v>10.54</v>
      </c>
      <c r="F2716" s="149">
        <v>13.56</v>
      </c>
      <c r="G2716" s="124">
        <v>9</v>
      </c>
    </row>
    <row r="2717" spans="1:7" ht="30" x14ac:dyDescent="0.2">
      <c r="A2717" s="146" t="s">
        <v>29483</v>
      </c>
      <c r="B2717" s="147" t="s">
        <v>29484</v>
      </c>
      <c r="C2717" s="148" t="s">
        <v>96</v>
      </c>
      <c r="D2717" s="149">
        <v>9.77</v>
      </c>
      <c r="E2717" s="149">
        <v>13.17</v>
      </c>
      <c r="F2717" s="149">
        <v>22.94</v>
      </c>
      <c r="G2717" s="124">
        <v>9</v>
      </c>
    </row>
    <row r="2718" spans="1:7" ht="30" x14ac:dyDescent="0.2">
      <c r="A2718" s="146" t="s">
        <v>29485</v>
      </c>
      <c r="B2718" s="147" t="s">
        <v>29486</v>
      </c>
      <c r="C2718" s="148" t="s">
        <v>9</v>
      </c>
      <c r="D2718" s="149">
        <v>13.71</v>
      </c>
      <c r="E2718" s="149">
        <v>26.34</v>
      </c>
      <c r="F2718" s="149">
        <v>40.049999999999997</v>
      </c>
      <c r="G2718" s="124">
        <v>9</v>
      </c>
    </row>
    <row r="2719" spans="1:7" ht="30" x14ac:dyDescent="0.2">
      <c r="A2719" s="146" t="s">
        <v>29487</v>
      </c>
      <c r="B2719" s="147" t="s">
        <v>29488</v>
      </c>
      <c r="C2719" s="148" t="s">
        <v>96</v>
      </c>
      <c r="D2719" s="149">
        <v>9.81</v>
      </c>
      <c r="E2719" s="149">
        <v>13.17</v>
      </c>
      <c r="F2719" s="149">
        <v>22.98</v>
      </c>
      <c r="G2719" s="124">
        <v>9</v>
      </c>
    </row>
    <row r="2720" spans="1:7" ht="30" x14ac:dyDescent="0.2">
      <c r="A2720" s="146" t="s">
        <v>29489</v>
      </c>
      <c r="B2720" s="147" t="s">
        <v>29490</v>
      </c>
      <c r="C2720" s="148" t="s">
        <v>96</v>
      </c>
      <c r="D2720" s="149">
        <v>50.21</v>
      </c>
      <c r="E2720" s="149">
        <v>10.54</v>
      </c>
      <c r="F2720" s="149">
        <v>60.75</v>
      </c>
      <c r="G2720" s="124">
        <v>9</v>
      </c>
    </row>
    <row r="2721" spans="1:7" ht="30" x14ac:dyDescent="0.2">
      <c r="A2721" s="146" t="s">
        <v>29491</v>
      </c>
      <c r="B2721" s="147" t="s">
        <v>29492</v>
      </c>
      <c r="C2721" s="148" t="s">
        <v>96</v>
      </c>
      <c r="D2721" s="149">
        <v>5.05</v>
      </c>
      <c r="E2721" s="149">
        <v>13.17</v>
      </c>
      <c r="F2721" s="149">
        <v>18.22</v>
      </c>
      <c r="G2721" s="124">
        <v>9</v>
      </c>
    </row>
    <row r="2722" spans="1:7" x14ac:dyDescent="0.2">
      <c r="A2722" s="146" t="s">
        <v>29493</v>
      </c>
      <c r="B2722" s="147" t="s">
        <v>29494</v>
      </c>
      <c r="C2722" s="148" t="s">
        <v>96</v>
      </c>
      <c r="D2722" s="149">
        <v>44.04</v>
      </c>
      <c r="E2722" s="149">
        <v>2.63</v>
      </c>
      <c r="F2722" s="149">
        <v>46.67</v>
      </c>
      <c r="G2722" s="124">
        <v>9</v>
      </c>
    </row>
    <row r="2723" spans="1:7" ht="30" x14ac:dyDescent="0.2">
      <c r="A2723" s="146" t="s">
        <v>29495</v>
      </c>
      <c r="B2723" s="147" t="s">
        <v>29496</v>
      </c>
      <c r="C2723" s="148" t="s">
        <v>96</v>
      </c>
      <c r="D2723" s="149">
        <v>16.61</v>
      </c>
      <c r="E2723" s="149">
        <v>13.17</v>
      </c>
      <c r="F2723" s="149">
        <v>29.78</v>
      </c>
      <c r="G2723" s="124">
        <v>9</v>
      </c>
    </row>
    <row r="2724" spans="1:7" ht="30" x14ac:dyDescent="0.2">
      <c r="A2724" s="146" t="s">
        <v>29497</v>
      </c>
      <c r="B2724" s="147" t="s">
        <v>29498</v>
      </c>
      <c r="C2724" s="148" t="s">
        <v>96</v>
      </c>
      <c r="D2724" s="149">
        <v>25.08</v>
      </c>
      <c r="E2724" s="149">
        <v>13.17</v>
      </c>
      <c r="F2724" s="149">
        <v>38.25</v>
      </c>
      <c r="G2724" s="124">
        <v>9</v>
      </c>
    </row>
    <row r="2725" spans="1:7" ht="30" x14ac:dyDescent="0.2">
      <c r="A2725" s="146" t="s">
        <v>29499</v>
      </c>
      <c r="B2725" s="147" t="s">
        <v>29500</v>
      </c>
      <c r="C2725" s="148" t="s">
        <v>96</v>
      </c>
      <c r="D2725" s="149">
        <v>43.88</v>
      </c>
      <c r="E2725" s="149">
        <v>13.17</v>
      </c>
      <c r="F2725" s="149">
        <v>57.05</v>
      </c>
      <c r="G2725" s="124">
        <v>9</v>
      </c>
    </row>
    <row r="2726" spans="1:7" ht="30" x14ac:dyDescent="0.2">
      <c r="A2726" s="146" t="s">
        <v>29501</v>
      </c>
      <c r="B2726" s="147" t="s">
        <v>29502</v>
      </c>
      <c r="C2726" s="148" t="s">
        <v>9</v>
      </c>
      <c r="D2726" s="149">
        <v>174.48</v>
      </c>
      <c r="E2726" s="149">
        <v>26.34</v>
      </c>
      <c r="F2726" s="149">
        <v>200.82</v>
      </c>
      <c r="G2726" s="124">
        <v>9</v>
      </c>
    </row>
    <row r="2727" spans="1:7" ht="30" x14ac:dyDescent="0.2">
      <c r="A2727" s="146" t="s">
        <v>29503</v>
      </c>
      <c r="B2727" s="147" t="s">
        <v>29504</v>
      </c>
      <c r="C2727" s="148" t="s">
        <v>96</v>
      </c>
      <c r="D2727" s="149">
        <v>484.5</v>
      </c>
      <c r="E2727" s="149">
        <v>52.67</v>
      </c>
      <c r="F2727" s="149">
        <v>537.16999999999996</v>
      </c>
      <c r="G2727" s="124">
        <v>9</v>
      </c>
    </row>
    <row r="2728" spans="1:7" ht="30" x14ac:dyDescent="0.2">
      <c r="A2728" s="146" t="s">
        <v>29505</v>
      </c>
      <c r="B2728" s="147" t="s">
        <v>29506</v>
      </c>
      <c r="C2728" s="148" t="s">
        <v>96</v>
      </c>
      <c r="D2728" s="149">
        <v>292.55</v>
      </c>
      <c r="E2728" s="149">
        <v>52.67</v>
      </c>
      <c r="F2728" s="149">
        <v>345.22</v>
      </c>
      <c r="G2728" s="124">
        <v>9</v>
      </c>
    </row>
    <row r="2729" spans="1:7" x14ac:dyDescent="0.2">
      <c r="A2729" s="146" t="s">
        <v>29507</v>
      </c>
      <c r="B2729" s="147" t="s">
        <v>29508</v>
      </c>
      <c r="C2729" s="148" t="s">
        <v>96</v>
      </c>
      <c r="D2729" s="149">
        <v>1.1599999999999999</v>
      </c>
      <c r="E2729" s="149">
        <v>2.14</v>
      </c>
      <c r="F2729" s="149">
        <v>3.3</v>
      </c>
      <c r="G2729" s="124">
        <v>9</v>
      </c>
    </row>
    <row r="2730" spans="1:7" ht="30" x14ac:dyDescent="0.2">
      <c r="A2730" s="146" t="s">
        <v>29509</v>
      </c>
      <c r="B2730" s="147" t="s">
        <v>29510</v>
      </c>
      <c r="C2730" s="148" t="s">
        <v>96</v>
      </c>
      <c r="D2730" s="149">
        <v>7.35</v>
      </c>
      <c r="E2730" s="149">
        <v>13.17</v>
      </c>
      <c r="F2730" s="149">
        <v>20.52</v>
      </c>
      <c r="G2730" s="124">
        <v>9</v>
      </c>
    </row>
    <row r="2731" spans="1:7" ht="30" x14ac:dyDescent="0.2">
      <c r="A2731" s="146" t="s">
        <v>29511</v>
      </c>
      <c r="B2731" s="147" t="s">
        <v>29512</v>
      </c>
      <c r="C2731" s="148" t="s">
        <v>9</v>
      </c>
      <c r="D2731" s="149">
        <v>8.23</v>
      </c>
      <c r="E2731" s="149">
        <v>26.34</v>
      </c>
      <c r="F2731" s="149">
        <v>34.57</v>
      </c>
      <c r="G2731" s="124">
        <v>9</v>
      </c>
    </row>
    <row r="2732" spans="1:7" ht="30" x14ac:dyDescent="0.2">
      <c r="A2732" s="146" t="s">
        <v>29513</v>
      </c>
      <c r="B2732" s="147" t="s">
        <v>29514</v>
      </c>
      <c r="C2732" s="148" t="s">
        <v>96</v>
      </c>
      <c r="D2732" s="149">
        <v>16.170000000000002</v>
      </c>
      <c r="E2732" s="149">
        <v>5.26</v>
      </c>
      <c r="F2732" s="149">
        <v>21.43</v>
      </c>
      <c r="G2732" s="124">
        <v>9</v>
      </c>
    </row>
    <row r="2733" spans="1:7" ht="30" x14ac:dyDescent="0.2">
      <c r="A2733" s="146" t="s">
        <v>29515</v>
      </c>
      <c r="B2733" s="147" t="s">
        <v>29516</v>
      </c>
      <c r="C2733" s="148" t="s">
        <v>96</v>
      </c>
      <c r="D2733" s="149">
        <v>7.35</v>
      </c>
      <c r="E2733" s="149">
        <v>13.17</v>
      </c>
      <c r="F2733" s="149">
        <v>20.52</v>
      </c>
      <c r="G2733" s="124">
        <v>9</v>
      </c>
    </row>
    <row r="2734" spans="1:7" ht="30" x14ac:dyDescent="0.2">
      <c r="A2734" s="146" t="s">
        <v>29517</v>
      </c>
      <c r="B2734" s="147" t="s">
        <v>29518</v>
      </c>
      <c r="C2734" s="148" t="s">
        <v>96</v>
      </c>
      <c r="D2734" s="149">
        <v>6.63</v>
      </c>
      <c r="E2734" s="149">
        <v>13.17</v>
      </c>
      <c r="F2734" s="149">
        <v>19.8</v>
      </c>
      <c r="G2734" s="124">
        <v>9</v>
      </c>
    </row>
    <row r="2735" spans="1:7" ht="30" x14ac:dyDescent="0.2">
      <c r="A2735" s="146" t="s">
        <v>29519</v>
      </c>
      <c r="B2735" s="147" t="s">
        <v>29520</v>
      </c>
      <c r="C2735" s="148" t="s">
        <v>9</v>
      </c>
      <c r="D2735" s="149">
        <v>58.9</v>
      </c>
      <c r="E2735" s="149">
        <v>13.17</v>
      </c>
      <c r="F2735" s="149">
        <v>72.069999999999993</v>
      </c>
      <c r="G2735" s="124">
        <v>9</v>
      </c>
    </row>
    <row r="2736" spans="1:7" ht="30" x14ac:dyDescent="0.2">
      <c r="A2736" s="146" t="s">
        <v>29521</v>
      </c>
      <c r="B2736" s="147" t="s">
        <v>29522</v>
      </c>
      <c r="C2736" s="148" t="s">
        <v>96</v>
      </c>
      <c r="D2736" s="149">
        <v>53.68</v>
      </c>
      <c r="E2736" s="149">
        <v>13.17</v>
      </c>
      <c r="F2736" s="149">
        <v>66.849999999999994</v>
      </c>
      <c r="G2736" s="124">
        <v>9</v>
      </c>
    </row>
    <row r="2737" spans="1:7" ht="30" x14ac:dyDescent="0.2">
      <c r="A2737" s="146" t="s">
        <v>29523</v>
      </c>
      <c r="B2737" s="147" t="s">
        <v>29524</v>
      </c>
      <c r="C2737" s="148" t="s">
        <v>96</v>
      </c>
      <c r="D2737" s="149">
        <v>60.93</v>
      </c>
      <c r="E2737" s="149">
        <v>13.17</v>
      </c>
      <c r="F2737" s="149">
        <v>74.099999999999994</v>
      </c>
      <c r="G2737" s="124">
        <v>9</v>
      </c>
    </row>
    <row r="2738" spans="1:7" x14ac:dyDescent="0.2">
      <c r="A2738" s="146" t="s">
        <v>29525</v>
      </c>
      <c r="B2738" s="147" t="s">
        <v>29526</v>
      </c>
      <c r="C2738" s="148" t="s">
        <v>96</v>
      </c>
      <c r="D2738" s="149">
        <v>5.7</v>
      </c>
      <c r="E2738" s="149">
        <v>13.17</v>
      </c>
      <c r="F2738" s="149">
        <v>18.87</v>
      </c>
      <c r="G2738" s="124">
        <v>9</v>
      </c>
    </row>
    <row r="2739" spans="1:7" x14ac:dyDescent="0.2">
      <c r="A2739" s="146" t="s">
        <v>29527</v>
      </c>
      <c r="B2739" s="147" t="s">
        <v>29528</v>
      </c>
      <c r="C2739" s="148" t="s">
        <v>96</v>
      </c>
      <c r="D2739" s="149">
        <v>8</v>
      </c>
      <c r="E2739" s="149">
        <v>13.17</v>
      </c>
      <c r="F2739" s="149">
        <v>21.17</v>
      </c>
      <c r="G2739" s="124">
        <v>9</v>
      </c>
    </row>
    <row r="2740" spans="1:7" x14ac:dyDescent="0.2">
      <c r="A2740" s="146" t="s">
        <v>29529</v>
      </c>
      <c r="B2740" s="147" t="s">
        <v>29530</v>
      </c>
      <c r="C2740" s="148" t="s">
        <v>96</v>
      </c>
      <c r="D2740" s="149">
        <v>10.88</v>
      </c>
      <c r="E2740" s="149">
        <v>13.17</v>
      </c>
      <c r="F2740" s="149">
        <v>24.05</v>
      </c>
      <c r="G2740" s="124">
        <v>9</v>
      </c>
    </row>
    <row r="2741" spans="1:7" x14ac:dyDescent="0.2">
      <c r="A2741" s="146" t="s">
        <v>29531</v>
      </c>
      <c r="B2741" s="147" t="s">
        <v>29532</v>
      </c>
      <c r="C2741" s="148" t="s">
        <v>96</v>
      </c>
      <c r="D2741" s="149">
        <v>17.190000000000001</v>
      </c>
      <c r="E2741" s="149">
        <v>13.17</v>
      </c>
      <c r="F2741" s="149">
        <v>30.36</v>
      </c>
      <c r="G2741" s="124">
        <v>9</v>
      </c>
    </row>
    <row r="2742" spans="1:7" ht="30" x14ac:dyDescent="0.2">
      <c r="A2742" s="146" t="s">
        <v>29533</v>
      </c>
      <c r="B2742" s="147" t="s">
        <v>29534</v>
      </c>
      <c r="C2742" s="148" t="s">
        <v>96</v>
      </c>
      <c r="D2742" s="149">
        <v>123.6</v>
      </c>
      <c r="E2742" s="149">
        <v>13.17</v>
      </c>
      <c r="F2742" s="149">
        <v>136.77000000000001</v>
      </c>
      <c r="G2742" s="124">
        <v>9</v>
      </c>
    </row>
    <row r="2743" spans="1:7" ht="30" x14ac:dyDescent="0.2">
      <c r="A2743" s="146" t="s">
        <v>29535</v>
      </c>
      <c r="B2743" s="147" t="s">
        <v>29536</v>
      </c>
      <c r="C2743" s="148" t="s">
        <v>19</v>
      </c>
      <c r="D2743" s="149">
        <v>206.98</v>
      </c>
      <c r="E2743" s="149">
        <v>5.36</v>
      </c>
      <c r="F2743" s="149">
        <v>212.34</v>
      </c>
      <c r="G2743" s="124">
        <v>9</v>
      </c>
    </row>
    <row r="2744" spans="1:7" x14ac:dyDescent="0.2">
      <c r="A2744" s="146" t="s">
        <v>29537</v>
      </c>
      <c r="B2744" s="147" t="s">
        <v>29538</v>
      </c>
      <c r="C2744" s="148"/>
      <c r="D2744" s="149"/>
      <c r="E2744" s="149"/>
      <c r="F2744" s="149"/>
      <c r="G2744" s="124">
        <v>5</v>
      </c>
    </row>
    <row r="2745" spans="1:7" ht="30" x14ac:dyDescent="0.2">
      <c r="A2745" s="146" t="s">
        <v>29539</v>
      </c>
      <c r="B2745" s="147" t="s">
        <v>29540</v>
      </c>
      <c r="C2745" s="148" t="s">
        <v>96</v>
      </c>
      <c r="D2745" s="149">
        <v>9.6199999999999992</v>
      </c>
      <c r="E2745" s="149">
        <v>26.34</v>
      </c>
      <c r="F2745" s="149">
        <v>35.96</v>
      </c>
      <c r="G2745" s="124">
        <v>9</v>
      </c>
    </row>
    <row r="2746" spans="1:7" ht="30" x14ac:dyDescent="0.2">
      <c r="A2746" s="146" t="s">
        <v>29541</v>
      </c>
      <c r="B2746" s="147" t="s">
        <v>29542</v>
      </c>
      <c r="C2746" s="148" t="s">
        <v>96</v>
      </c>
      <c r="D2746" s="149">
        <v>18.53</v>
      </c>
      <c r="E2746" s="149">
        <v>26.34</v>
      </c>
      <c r="F2746" s="149">
        <v>44.87</v>
      </c>
      <c r="G2746" s="124">
        <v>9</v>
      </c>
    </row>
    <row r="2747" spans="1:7" ht="30" x14ac:dyDescent="0.2">
      <c r="A2747" s="146" t="s">
        <v>29543</v>
      </c>
      <c r="B2747" s="147" t="s">
        <v>29544</v>
      </c>
      <c r="C2747" s="148" t="s">
        <v>96</v>
      </c>
      <c r="D2747" s="149">
        <v>18.66</v>
      </c>
      <c r="E2747" s="149">
        <v>26.34</v>
      </c>
      <c r="F2747" s="149">
        <v>45</v>
      </c>
      <c r="G2747" s="124">
        <v>9</v>
      </c>
    </row>
    <row r="2748" spans="1:7" ht="30" x14ac:dyDescent="0.2">
      <c r="A2748" s="146" t="s">
        <v>29545</v>
      </c>
      <c r="B2748" s="147" t="s">
        <v>29546</v>
      </c>
      <c r="C2748" s="148" t="s">
        <v>96</v>
      </c>
      <c r="D2748" s="149">
        <v>36.26</v>
      </c>
      <c r="E2748" s="149">
        <v>26.34</v>
      </c>
      <c r="F2748" s="149">
        <v>62.6</v>
      </c>
      <c r="G2748" s="124">
        <v>9</v>
      </c>
    </row>
    <row r="2749" spans="1:7" ht="30" x14ac:dyDescent="0.2">
      <c r="A2749" s="146" t="s">
        <v>29547</v>
      </c>
      <c r="B2749" s="147" t="s">
        <v>29548</v>
      </c>
      <c r="C2749" s="148" t="s">
        <v>96</v>
      </c>
      <c r="D2749" s="149">
        <v>9.74</v>
      </c>
      <c r="E2749" s="149">
        <v>26.34</v>
      </c>
      <c r="F2749" s="149">
        <v>36.08</v>
      </c>
      <c r="G2749" s="124">
        <v>9</v>
      </c>
    </row>
    <row r="2750" spans="1:7" ht="30" x14ac:dyDescent="0.2">
      <c r="A2750" s="146" t="s">
        <v>29549</v>
      </c>
      <c r="B2750" s="147" t="s">
        <v>29550</v>
      </c>
      <c r="C2750" s="148" t="s">
        <v>96</v>
      </c>
      <c r="D2750" s="149">
        <v>18.28</v>
      </c>
      <c r="E2750" s="149">
        <v>26.34</v>
      </c>
      <c r="F2750" s="149">
        <v>44.62</v>
      </c>
      <c r="G2750" s="124">
        <v>9</v>
      </c>
    </row>
    <row r="2751" spans="1:7" ht="30" x14ac:dyDescent="0.2">
      <c r="A2751" s="146" t="s">
        <v>29551</v>
      </c>
      <c r="B2751" s="147" t="s">
        <v>29552</v>
      </c>
      <c r="C2751" s="148" t="s">
        <v>96</v>
      </c>
      <c r="D2751" s="149">
        <v>9.6300000000000008</v>
      </c>
      <c r="E2751" s="149">
        <v>26.34</v>
      </c>
      <c r="F2751" s="149">
        <v>35.97</v>
      </c>
      <c r="G2751" s="124">
        <v>9</v>
      </c>
    </row>
    <row r="2752" spans="1:7" ht="30" x14ac:dyDescent="0.2">
      <c r="A2752" s="146" t="s">
        <v>29553</v>
      </c>
      <c r="B2752" s="147" t="s">
        <v>29554</v>
      </c>
      <c r="C2752" s="148" t="s">
        <v>96</v>
      </c>
      <c r="D2752" s="149">
        <v>36.6</v>
      </c>
      <c r="E2752" s="149">
        <v>26.34</v>
      </c>
      <c r="F2752" s="149">
        <v>62.94</v>
      </c>
      <c r="G2752" s="124">
        <v>9</v>
      </c>
    </row>
    <row r="2753" spans="1:7" ht="30" x14ac:dyDescent="0.2">
      <c r="A2753" s="146" t="s">
        <v>29555</v>
      </c>
      <c r="B2753" s="147" t="s">
        <v>29556</v>
      </c>
      <c r="C2753" s="148" t="s">
        <v>96</v>
      </c>
      <c r="D2753" s="149">
        <v>19.059999999999999</v>
      </c>
      <c r="E2753" s="149">
        <v>26.34</v>
      </c>
      <c r="F2753" s="149">
        <v>45.4</v>
      </c>
      <c r="G2753" s="124">
        <v>9</v>
      </c>
    </row>
    <row r="2754" spans="1:7" ht="30" x14ac:dyDescent="0.2">
      <c r="A2754" s="146" t="s">
        <v>29557</v>
      </c>
      <c r="B2754" s="147" t="s">
        <v>29558</v>
      </c>
      <c r="C2754" s="148" t="s">
        <v>96</v>
      </c>
      <c r="D2754" s="149">
        <v>36.65</v>
      </c>
      <c r="E2754" s="149">
        <v>26.34</v>
      </c>
      <c r="F2754" s="149">
        <v>62.99</v>
      </c>
      <c r="G2754" s="124">
        <v>9</v>
      </c>
    </row>
    <row r="2755" spans="1:7" ht="30" x14ac:dyDescent="0.2">
      <c r="A2755" s="146" t="s">
        <v>29559</v>
      </c>
      <c r="B2755" s="147" t="s">
        <v>29560</v>
      </c>
      <c r="C2755" s="148" t="s">
        <v>96</v>
      </c>
      <c r="D2755" s="149">
        <v>19.170000000000002</v>
      </c>
      <c r="E2755" s="149">
        <v>26.34</v>
      </c>
      <c r="F2755" s="149">
        <v>45.51</v>
      </c>
      <c r="G2755" s="124">
        <v>9</v>
      </c>
    </row>
    <row r="2756" spans="1:7" ht="30" x14ac:dyDescent="0.2">
      <c r="A2756" s="146" t="s">
        <v>29561</v>
      </c>
      <c r="B2756" s="147" t="s">
        <v>29562</v>
      </c>
      <c r="C2756" s="148" t="s">
        <v>96</v>
      </c>
      <c r="D2756" s="149">
        <v>18.329999999999998</v>
      </c>
      <c r="E2756" s="149">
        <v>26.34</v>
      </c>
      <c r="F2756" s="149">
        <v>44.67</v>
      </c>
      <c r="G2756" s="124">
        <v>9</v>
      </c>
    </row>
    <row r="2757" spans="1:7" ht="30" x14ac:dyDescent="0.2">
      <c r="A2757" s="146" t="s">
        <v>29563</v>
      </c>
      <c r="B2757" s="147" t="s">
        <v>29564</v>
      </c>
      <c r="C2757" s="148" t="s">
        <v>96</v>
      </c>
      <c r="D2757" s="149">
        <v>18.399999999999999</v>
      </c>
      <c r="E2757" s="149">
        <v>26.34</v>
      </c>
      <c r="F2757" s="149">
        <v>44.74</v>
      </c>
      <c r="G2757" s="124">
        <v>9</v>
      </c>
    </row>
    <row r="2758" spans="1:7" ht="30" x14ac:dyDescent="0.2">
      <c r="A2758" s="146" t="s">
        <v>29565</v>
      </c>
      <c r="B2758" s="147" t="s">
        <v>29566</v>
      </c>
      <c r="C2758" s="148" t="s">
        <v>96</v>
      </c>
      <c r="D2758" s="149">
        <v>9.41</v>
      </c>
      <c r="E2758" s="149">
        <v>26.34</v>
      </c>
      <c r="F2758" s="149">
        <v>35.75</v>
      </c>
      <c r="G2758" s="124">
        <v>9</v>
      </c>
    </row>
    <row r="2759" spans="1:7" ht="45" x14ac:dyDescent="0.2">
      <c r="A2759" s="146" t="s">
        <v>29567</v>
      </c>
      <c r="B2759" s="147" t="s">
        <v>29568</v>
      </c>
      <c r="C2759" s="148" t="s">
        <v>96</v>
      </c>
      <c r="D2759" s="149">
        <v>20.36</v>
      </c>
      <c r="E2759" s="149">
        <v>26.34</v>
      </c>
      <c r="F2759" s="149">
        <v>46.7</v>
      </c>
      <c r="G2759" s="124">
        <v>9</v>
      </c>
    </row>
    <row r="2760" spans="1:7" ht="45" x14ac:dyDescent="0.2">
      <c r="A2760" s="146" t="s">
        <v>29569</v>
      </c>
      <c r="B2760" s="147" t="s">
        <v>29570</v>
      </c>
      <c r="C2760" s="148" t="s">
        <v>96</v>
      </c>
      <c r="D2760" s="149">
        <v>18.600000000000001</v>
      </c>
      <c r="E2760" s="149">
        <v>26.34</v>
      </c>
      <c r="F2760" s="149">
        <v>44.94</v>
      </c>
      <c r="G2760" s="124">
        <v>9</v>
      </c>
    </row>
    <row r="2761" spans="1:7" ht="45" x14ac:dyDescent="0.2">
      <c r="A2761" s="146" t="s">
        <v>29571</v>
      </c>
      <c r="B2761" s="147" t="s">
        <v>29572</v>
      </c>
      <c r="C2761" s="148" t="s">
        <v>96</v>
      </c>
      <c r="D2761" s="149">
        <v>18.559999999999999</v>
      </c>
      <c r="E2761" s="149">
        <v>26.34</v>
      </c>
      <c r="F2761" s="149">
        <v>44.9</v>
      </c>
      <c r="G2761" s="124">
        <v>9</v>
      </c>
    </row>
    <row r="2762" spans="1:7" ht="30" x14ac:dyDescent="0.2">
      <c r="A2762" s="146" t="s">
        <v>29573</v>
      </c>
      <c r="B2762" s="147" t="s">
        <v>29574</v>
      </c>
      <c r="C2762" s="148" t="s">
        <v>96</v>
      </c>
      <c r="D2762" s="149">
        <v>9.64</v>
      </c>
      <c r="E2762" s="149">
        <v>26.34</v>
      </c>
      <c r="F2762" s="149">
        <v>35.979999999999997</v>
      </c>
      <c r="G2762" s="124">
        <v>9</v>
      </c>
    </row>
    <row r="2763" spans="1:7" ht="30" x14ac:dyDescent="0.2">
      <c r="A2763" s="146" t="s">
        <v>29575</v>
      </c>
      <c r="B2763" s="147" t="s">
        <v>29576</v>
      </c>
      <c r="C2763" s="148" t="s">
        <v>96</v>
      </c>
      <c r="D2763" s="149">
        <v>9.39</v>
      </c>
      <c r="E2763" s="149">
        <v>26.34</v>
      </c>
      <c r="F2763" s="149">
        <v>35.729999999999997</v>
      </c>
      <c r="G2763" s="124">
        <v>9</v>
      </c>
    </row>
    <row r="2764" spans="1:7" ht="30" x14ac:dyDescent="0.2">
      <c r="A2764" s="146" t="s">
        <v>29577</v>
      </c>
      <c r="B2764" s="147" t="s">
        <v>29578</v>
      </c>
      <c r="C2764" s="148" t="s">
        <v>96</v>
      </c>
      <c r="D2764" s="149">
        <v>18.39</v>
      </c>
      <c r="E2764" s="149">
        <v>26.34</v>
      </c>
      <c r="F2764" s="149">
        <v>44.73</v>
      </c>
      <c r="G2764" s="124">
        <v>9</v>
      </c>
    </row>
    <row r="2765" spans="1:7" x14ac:dyDescent="0.2">
      <c r="A2765" s="146" t="s">
        <v>29579</v>
      </c>
      <c r="B2765" s="147" t="s">
        <v>29580</v>
      </c>
      <c r="C2765" s="148"/>
      <c r="D2765" s="149"/>
      <c r="E2765" s="149"/>
      <c r="F2765" s="149"/>
      <c r="G2765" s="124">
        <v>2</v>
      </c>
    </row>
    <row r="2766" spans="1:7" x14ac:dyDescent="0.2">
      <c r="A2766" s="146" t="s">
        <v>29581</v>
      </c>
      <c r="B2766" s="147" t="s">
        <v>29582</v>
      </c>
      <c r="C2766" s="148"/>
      <c r="D2766" s="149"/>
      <c r="E2766" s="149"/>
      <c r="F2766" s="149"/>
      <c r="G2766" s="124">
        <v>5</v>
      </c>
    </row>
    <row r="2767" spans="1:7" ht="45" x14ac:dyDescent="0.2">
      <c r="A2767" s="146" t="s">
        <v>29583</v>
      </c>
      <c r="B2767" s="147" t="s">
        <v>29584</v>
      </c>
      <c r="C2767" s="148" t="s">
        <v>96</v>
      </c>
      <c r="D2767" s="149">
        <v>1292.49</v>
      </c>
      <c r="E2767" s="149">
        <v>74.099999999999994</v>
      </c>
      <c r="F2767" s="149">
        <v>1366.59</v>
      </c>
      <c r="G2767" s="124">
        <v>9</v>
      </c>
    </row>
    <row r="2768" spans="1:7" ht="45" x14ac:dyDescent="0.2">
      <c r="A2768" s="146" t="s">
        <v>29585</v>
      </c>
      <c r="B2768" s="147" t="s">
        <v>29586</v>
      </c>
      <c r="C2768" s="148" t="s">
        <v>96</v>
      </c>
      <c r="D2768" s="149">
        <v>1666.37</v>
      </c>
      <c r="E2768" s="149">
        <v>74.099999999999994</v>
      </c>
      <c r="F2768" s="149">
        <v>1740.47</v>
      </c>
      <c r="G2768" s="124">
        <v>9</v>
      </c>
    </row>
    <row r="2769" spans="1:7" x14ac:dyDescent="0.2">
      <c r="A2769" s="146" t="s">
        <v>29587</v>
      </c>
      <c r="B2769" s="147" t="s">
        <v>29588</v>
      </c>
      <c r="C2769" s="148"/>
      <c r="D2769" s="149"/>
      <c r="E2769" s="149"/>
      <c r="F2769" s="149"/>
      <c r="G2769" s="124">
        <v>5</v>
      </c>
    </row>
    <row r="2770" spans="1:7" x14ac:dyDescent="0.2">
      <c r="A2770" s="146" t="s">
        <v>29589</v>
      </c>
      <c r="B2770" s="147" t="s">
        <v>29590</v>
      </c>
      <c r="C2770" s="148" t="s">
        <v>96</v>
      </c>
      <c r="D2770" s="149">
        <v>25.03</v>
      </c>
      <c r="E2770" s="149">
        <v>26.34</v>
      </c>
      <c r="F2770" s="149">
        <v>51.37</v>
      </c>
      <c r="G2770" s="124">
        <v>9</v>
      </c>
    </row>
    <row r="2771" spans="1:7" ht="30" x14ac:dyDescent="0.2">
      <c r="A2771" s="146" t="s">
        <v>29591</v>
      </c>
      <c r="B2771" s="147" t="s">
        <v>29592</v>
      </c>
      <c r="C2771" s="148" t="s">
        <v>96</v>
      </c>
      <c r="D2771" s="149">
        <v>1111.45</v>
      </c>
      <c r="E2771" s="149">
        <v>50.04</v>
      </c>
      <c r="F2771" s="149">
        <v>1161.49</v>
      </c>
      <c r="G2771" s="124">
        <v>9</v>
      </c>
    </row>
    <row r="2772" spans="1:7" x14ac:dyDescent="0.2">
      <c r="A2772" s="146" t="s">
        <v>29593</v>
      </c>
      <c r="B2772" s="147" t="s">
        <v>29594</v>
      </c>
      <c r="C2772" s="148" t="s">
        <v>96</v>
      </c>
      <c r="D2772" s="149">
        <v>491.94</v>
      </c>
      <c r="E2772" s="149">
        <v>41.96</v>
      </c>
      <c r="F2772" s="149">
        <v>533.9</v>
      </c>
      <c r="G2772" s="124">
        <v>9</v>
      </c>
    </row>
    <row r="2773" spans="1:7" ht="30" x14ac:dyDescent="0.2">
      <c r="A2773" s="146" t="s">
        <v>29595</v>
      </c>
      <c r="B2773" s="147" t="s">
        <v>29596</v>
      </c>
      <c r="C2773" s="148" t="s">
        <v>96</v>
      </c>
      <c r="D2773" s="149">
        <v>173.64</v>
      </c>
      <c r="E2773" s="149">
        <v>26.34</v>
      </c>
      <c r="F2773" s="149">
        <v>199.98</v>
      </c>
      <c r="G2773" s="124">
        <v>9</v>
      </c>
    </row>
    <row r="2774" spans="1:7" ht="30" x14ac:dyDescent="0.2">
      <c r="A2774" s="146" t="s">
        <v>29597</v>
      </c>
      <c r="B2774" s="147" t="s">
        <v>29598</v>
      </c>
      <c r="C2774" s="148" t="s">
        <v>96</v>
      </c>
      <c r="D2774" s="149">
        <v>15.8</v>
      </c>
      <c r="E2774" s="149">
        <v>31.69</v>
      </c>
      <c r="F2774" s="149">
        <v>47.49</v>
      </c>
      <c r="G2774" s="124">
        <v>9</v>
      </c>
    </row>
    <row r="2775" spans="1:7" x14ac:dyDescent="0.2">
      <c r="A2775" s="146" t="s">
        <v>29599</v>
      </c>
      <c r="B2775" s="147" t="s">
        <v>29600</v>
      </c>
      <c r="C2775" s="148" t="s">
        <v>96</v>
      </c>
      <c r="D2775" s="149">
        <v>84.8</v>
      </c>
      <c r="E2775" s="149">
        <v>41.96</v>
      </c>
      <c r="F2775" s="149">
        <v>126.76</v>
      </c>
      <c r="G2775" s="124">
        <v>9</v>
      </c>
    </row>
    <row r="2776" spans="1:7" ht="30" x14ac:dyDescent="0.2">
      <c r="A2776" s="146" t="s">
        <v>29601</v>
      </c>
      <c r="B2776" s="147" t="s">
        <v>29602</v>
      </c>
      <c r="C2776" s="148" t="s">
        <v>96</v>
      </c>
      <c r="D2776" s="149">
        <v>1958.04</v>
      </c>
      <c r="E2776" s="149">
        <v>105.34</v>
      </c>
      <c r="F2776" s="149">
        <v>2063.38</v>
      </c>
      <c r="G2776" s="124">
        <v>9</v>
      </c>
    </row>
    <row r="2777" spans="1:7" x14ac:dyDescent="0.2">
      <c r="A2777" s="146" t="s">
        <v>29603</v>
      </c>
      <c r="B2777" s="147" t="s">
        <v>29604</v>
      </c>
      <c r="C2777" s="148" t="s">
        <v>96</v>
      </c>
      <c r="D2777" s="149">
        <v>486.86</v>
      </c>
      <c r="E2777" s="149">
        <v>41.96</v>
      </c>
      <c r="F2777" s="149">
        <v>528.82000000000005</v>
      </c>
      <c r="G2777" s="124">
        <v>9</v>
      </c>
    </row>
    <row r="2778" spans="1:7" x14ac:dyDescent="0.2">
      <c r="A2778" s="146" t="s">
        <v>29605</v>
      </c>
      <c r="B2778" s="147" t="s">
        <v>29606</v>
      </c>
      <c r="C2778" s="148" t="s">
        <v>96</v>
      </c>
      <c r="D2778" s="149">
        <v>149.22999999999999</v>
      </c>
      <c r="E2778" s="149">
        <v>41.96</v>
      </c>
      <c r="F2778" s="149">
        <v>191.19</v>
      </c>
      <c r="G2778" s="124">
        <v>9</v>
      </c>
    </row>
    <row r="2779" spans="1:7" x14ac:dyDescent="0.2">
      <c r="A2779" s="146" t="s">
        <v>29607</v>
      </c>
      <c r="B2779" s="147" t="s">
        <v>29608</v>
      </c>
      <c r="C2779" s="148"/>
      <c r="D2779" s="149"/>
      <c r="E2779" s="149"/>
      <c r="F2779" s="149"/>
      <c r="G2779" s="124">
        <v>5</v>
      </c>
    </row>
    <row r="2780" spans="1:7" x14ac:dyDescent="0.2">
      <c r="A2780" s="146" t="s">
        <v>29609</v>
      </c>
      <c r="B2780" s="147" t="s">
        <v>29610</v>
      </c>
      <c r="C2780" s="148" t="s">
        <v>96</v>
      </c>
      <c r="D2780" s="149">
        <v>30613.11</v>
      </c>
      <c r="E2780" s="149">
        <v>210.68</v>
      </c>
      <c r="F2780" s="149">
        <v>30823.79</v>
      </c>
      <c r="G2780" s="124">
        <v>9</v>
      </c>
    </row>
    <row r="2781" spans="1:7" x14ac:dyDescent="0.2">
      <c r="A2781" s="146" t="s">
        <v>29611</v>
      </c>
      <c r="B2781" s="147" t="s">
        <v>29612</v>
      </c>
      <c r="C2781" s="148" t="s">
        <v>96</v>
      </c>
      <c r="D2781" s="149">
        <v>23724.48</v>
      </c>
      <c r="E2781" s="149">
        <v>237.02</v>
      </c>
      <c r="F2781" s="149">
        <v>23961.5</v>
      </c>
      <c r="G2781" s="124">
        <v>9</v>
      </c>
    </row>
    <row r="2782" spans="1:7" ht="30" x14ac:dyDescent="0.2">
      <c r="A2782" s="146" t="s">
        <v>29613</v>
      </c>
      <c r="B2782" s="147" t="s">
        <v>29614</v>
      </c>
      <c r="C2782" s="148" t="s">
        <v>96</v>
      </c>
      <c r="D2782" s="149">
        <v>576.05999999999995</v>
      </c>
      <c r="E2782" s="149">
        <v>263.35000000000002</v>
      </c>
      <c r="F2782" s="149">
        <v>839.41</v>
      </c>
      <c r="G2782" s="124">
        <v>9</v>
      </c>
    </row>
    <row r="2783" spans="1:7" ht="30" x14ac:dyDescent="0.2">
      <c r="A2783" s="146" t="s">
        <v>29615</v>
      </c>
      <c r="B2783" s="147" t="s">
        <v>29616</v>
      </c>
      <c r="C2783" s="148" t="s">
        <v>21557</v>
      </c>
      <c r="D2783" s="149">
        <v>18368.84</v>
      </c>
      <c r="E2783" s="149">
        <v>5585.12</v>
      </c>
      <c r="F2783" s="149">
        <v>23953.96</v>
      </c>
      <c r="G2783" s="124">
        <v>9</v>
      </c>
    </row>
    <row r="2784" spans="1:7" ht="30" x14ac:dyDescent="0.2">
      <c r="A2784" s="146" t="s">
        <v>29617</v>
      </c>
      <c r="B2784" s="147" t="s">
        <v>29618</v>
      </c>
      <c r="C2784" s="148" t="s">
        <v>96</v>
      </c>
      <c r="D2784" s="149">
        <v>1311.46</v>
      </c>
      <c r="E2784" s="149">
        <v>54.63</v>
      </c>
      <c r="F2784" s="149">
        <v>1366.09</v>
      </c>
      <c r="G2784" s="124">
        <v>9</v>
      </c>
    </row>
    <row r="2785" spans="1:7" ht="30" x14ac:dyDescent="0.2">
      <c r="A2785" s="146" t="s">
        <v>29619</v>
      </c>
      <c r="B2785" s="147" t="s">
        <v>29620</v>
      </c>
      <c r="C2785" s="148" t="s">
        <v>96</v>
      </c>
      <c r="D2785" s="149">
        <v>1909.28</v>
      </c>
      <c r="E2785" s="149">
        <v>68.290000000000006</v>
      </c>
      <c r="F2785" s="149">
        <v>1977.57</v>
      </c>
      <c r="G2785" s="124">
        <v>9</v>
      </c>
    </row>
    <row r="2786" spans="1:7" ht="30" x14ac:dyDescent="0.2">
      <c r="A2786" s="146" t="s">
        <v>29621</v>
      </c>
      <c r="B2786" s="147" t="s">
        <v>29622</v>
      </c>
      <c r="C2786" s="148" t="s">
        <v>96</v>
      </c>
      <c r="D2786" s="149">
        <v>3848.71</v>
      </c>
      <c r="E2786" s="149">
        <v>74.099999999999994</v>
      </c>
      <c r="F2786" s="149">
        <v>3922.81</v>
      </c>
      <c r="G2786" s="124">
        <v>9</v>
      </c>
    </row>
    <row r="2787" spans="1:7" x14ac:dyDescent="0.2">
      <c r="A2787" s="146" t="s">
        <v>29623</v>
      </c>
      <c r="B2787" s="147" t="s">
        <v>29624</v>
      </c>
      <c r="C2787" s="148"/>
      <c r="D2787" s="149"/>
      <c r="E2787" s="149"/>
      <c r="F2787" s="149"/>
      <c r="G2787" s="124">
        <v>5</v>
      </c>
    </row>
    <row r="2788" spans="1:7" x14ac:dyDescent="0.2">
      <c r="A2788" s="146" t="s">
        <v>29625</v>
      </c>
      <c r="B2788" s="147" t="s">
        <v>29626</v>
      </c>
      <c r="C2788" s="148" t="s">
        <v>96</v>
      </c>
      <c r="D2788" s="149">
        <v>207.57</v>
      </c>
      <c r="E2788" s="149">
        <v>41.96</v>
      </c>
      <c r="F2788" s="149">
        <v>249.53</v>
      </c>
      <c r="G2788" s="124">
        <v>9</v>
      </c>
    </row>
    <row r="2789" spans="1:7" x14ac:dyDescent="0.2">
      <c r="A2789" s="146" t="s">
        <v>29627</v>
      </c>
      <c r="B2789" s="147" t="s">
        <v>29628</v>
      </c>
      <c r="C2789" s="148"/>
      <c r="D2789" s="149"/>
      <c r="E2789" s="149"/>
      <c r="F2789" s="149"/>
      <c r="G2789" s="124">
        <v>5</v>
      </c>
    </row>
    <row r="2790" spans="1:7" x14ac:dyDescent="0.2">
      <c r="A2790" s="146" t="s">
        <v>29629</v>
      </c>
      <c r="B2790" s="147" t="s">
        <v>29630</v>
      </c>
      <c r="C2790" s="148" t="s">
        <v>96</v>
      </c>
      <c r="D2790" s="149">
        <v>431.62</v>
      </c>
      <c r="E2790" s="149">
        <v>52.67</v>
      </c>
      <c r="F2790" s="149">
        <v>484.29</v>
      </c>
      <c r="G2790" s="124">
        <v>9</v>
      </c>
    </row>
    <row r="2791" spans="1:7" ht="30" x14ac:dyDescent="0.2">
      <c r="A2791" s="146" t="s">
        <v>29631</v>
      </c>
      <c r="B2791" s="147" t="s">
        <v>29632</v>
      </c>
      <c r="C2791" s="148" t="s">
        <v>96</v>
      </c>
      <c r="D2791" s="149">
        <v>335.95</v>
      </c>
      <c r="E2791" s="149">
        <v>52.67</v>
      </c>
      <c r="F2791" s="149">
        <v>388.62</v>
      </c>
      <c r="G2791" s="124">
        <v>9</v>
      </c>
    </row>
    <row r="2792" spans="1:7" x14ac:dyDescent="0.2">
      <c r="A2792" s="146" t="s">
        <v>29633</v>
      </c>
      <c r="B2792" s="147" t="s">
        <v>29634</v>
      </c>
      <c r="C2792" s="148"/>
      <c r="D2792" s="149"/>
      <c r="E2792" s="149"/>
      <c r="F2792" s="149"/>
      <c r="G2792" s="124">
        <v>5</v>
      </c>
    </row>
    <row r="2793" spans="1:7" x14ac:dyDescent="0.2">
      <c r="A2793" s="146" t="s">
        <v>29635</v>
      </c>
      <c r="B2793" s="147" t="s">
        <v>29636</v>
      </c>
      <c r="C2793" s="148" t="s">
        <v>96</v>
      </c>
      <c r="D2793" s="149">
        <v>38.380000000000003</v>
      </c>
      <c r="E2793" s="149">
        <v>26.34</v>
      </c>
      <c r="F2793" s="149">
        <v>64.72</v>
      </c>
      <c r="G2793" s="124">
        <v>9</v>
      </c>
    </row>
    <row r="2794" spans="1:7" x14ac:dyDescent="0.2">
      <c r="A2794" s="146" t="s">
        <v>29637</v>
      </c>
      <c r="B2794" s="147" t="s">
        <v>29638</v>
      </c>
      <c r="C2794" s="148"/>
      <c r="D2794" s="149"/>
      <c r="E2794" s="149"/>
      <c r="F2794" s="149"/>
      <c r="G2794" s="124">
        <v>5</v>
      </c>
    </row>
    <row r="2795" spans="1:7" ht="30" x14ac:dyDescent="0.2">
      <c r="A2795" s="146" t="s">
        <v>29639</v>
      </c>
      <c r="B2795" s="147" t="s">
        <v>29640</v>
      </c>
      <c r="C2795" s="148" t="s">
        <v>21557</v>
      </c>
      <c r="D2795" s="149">
        <v>17232.16</v>
      </c>
      <c r="E2795" s="149">
        <v>427.46</v>
      </c>
      <c r="F2795" s="149">
        <v>17659.62</v>
      </c>
      <c r="G2795" s="124">
        <v>9</v>
      </c>
    </row>
    <row r="2796" spans="1:7" ht="30" x14ac:dyDescent="0.2">
      <c r="A2796" s="146" t="s">
        <v>29641</v>
      </c>
      <c r="B2796" s="147" t="s">
        <v>29642</v>
      </c>
      <c r="C2796" s="148" t="s">
        <v>21557</v>
      </c>
      <c r="D2796" s="149">
        <v>7787.56</v>
      </c>
      <c r="E2796" s="149">
        <v>414.03</v>
      </c>
      <c r="F2796" s="149">
        <v>8201.59</v>
      </c>
      <c r="G2796" s="124">
        <v>9</v>
      </c>
    </row>
    <row r="2797" spans="1:7" ht="30" x14ac:dyDescent="0.2">
      <c r="A2797" s="146" t="s">
        <v>29643</v>
      </c>
      <c r="B2797" s="147" t="s">
        <v>29644</v>
      </c>
      <c r="C2797" s="148" t="s">
        <v>21557</v>
      </c>
      <c r="D2797" s="149">
        <v>8819.2999999999993</v>
      </c>
      <c r="E2797" s="149">
        <v>427.46</v>
      </c>
      <c r="F2797" s="149">
        <v>9246.76</v>
      </c>
      <c r="G2797" s="124">
        <v>9</v>
      </c>
    </row>
    <row r="2798" spans="1:7" ht="30" x14ac:dyDescent="0.2">
      <c r="A2798" s="146" t="s">
        <v>29645</v>
      </c>
      <c r="B2798" s="147" t="s">
        <v>29646</v>
      </c>
      <c r="C2798" s="148" t="s">
        <v>21557</v>
      </c>
      <c r="D2798" s="149">
        <v>13558.94</v>
      </c>
      <c r="E2798" s="149">
        <v>427.46</v>
      </c>
      <c r="F2798" s="149">
        <v>13986.4</v>
      </c>
      <c r="G2798" s="124">
        <v>9</v>
      </c>
    </row>
    <row r="2799" spans="1:7" ht="30" x14ac:dyDescent="0.2">
      <c r="A2799" s="146" t="s">
        <v>29647</v>
      </c>
      <c r="B2799" s="147" t="s">
        <v>29648</v>
      </c>
      <c r="C2799" s="148" t="s">
        <v>21557</v>
      </c>
      <c r="D2799" s="149">
        <v>3373.24</v>
      </c>
      <c r="E2799" s="149">
        <v>414.03</v>
      </c>
      <c r="F2799" s="149">
        <v>3787.27</v>
      </c>
      <c r="G2799" s="124">
        <v>9</v>
      </c>
    </row>
    <row r="2800" spans="1:7" ht="30" x14ac:dyDescent="0.2">
      <c r="A2800" s="146" t="s">
        <v>29649</v>
      </c>
      <c r="B2800" s="147" t="s">
        <v>29650</v>
      </c>
      <c r="C2800" s="148" t="s">
        <v>21557</v>
      </c>
      <c r="D2800" s="149">
        <v>4629.8</v>
      </c>
      <c r="E2800" s="149">
        <v>414.03</v>
      </c>
      <c r="F2800" s="149">
        <v>5043.83</v>
      </c>
      <c r="G2800" s="124">
        <v>9</v>
      </c>
    </row>
    <row r="2801" spans="1:7" ht="30" x14ac:dyDescent="0.2">
      <c r="A2801" s="146" t="s">
        <v>29651</v>
      </c>
      <c r="B2801" s="147" t="s">
        <v>29652</v>
      </c>
      <c r="C2801" s="148" t="s">
        <v>21557</v>
      </c>
      <c r="D2801" s="149">
        <v>7155.6</v>
      </c>
      <c r="E2801" s="149">
        <v>427.46</v>
      </c>
      <c r="F2801" s="149">
        <v>7583.06</v>
      </c>
      <c r="G2801" s="124">
        <v>9</v>
      </c>
    </row>
    <row r="2802" spans="1:7" ht="30" x14ac:dyDescent="0.2">
      <c r="A2802" s="146" t="s">
        <v>29653</v>
      </c>
      <c r="B2802" s="147" t="s">
        <v>29654</v>
      </c>
      <c r="C2802" s="148" t="s">
        <v>21557</v>
      </c>
      <c r="D2802" s="149">
        <v>8046.41</v>
      </c>
      <c r="E2802" s="149">
        <v>427.46</v>
      </c>
      <c r="F2802" s="149">
        <v>8473.8700000000008</v>
      </c>
      <c r="G2802" s="124">
        <v>9</v>
      </c>
    </row>
    <row r="2803" spans="1:7" ht="30" x14ac:dyDescent="0.2">
      <c r="A2803" s="146" t="s">
        <v>29655</v>
      </c>
      <c r="B2803" s="147" t="s">
        <v>29656</v>
      </c>
      <c r="C2803" s="148" t="s">
        <v>21557</v>
      </c>
      <c r="D2803" s="149">
        <v>7025.9</v>
      </c>
      <c r="E2803" s="149">
        <v>427.46</v>
      </c>
      <c r="F2803" s="149">
        <v>7453.36</v>
      </c>
      <c r="G2803" s="124">
        <v>9</v>
      </c>
    </row>
    <row r="2804" spans="1:7" ht="30" x14ac:dyDescent="0.2">
      <c r="A2804" s="146" t="s">
        <v>29657</v>
      </c>
      <c r="B2804" s="147" t="s">
        <v>29658</v>
      </c>
      <c r="C2804" s="148" t="s">
        <v>21557</v>
      </c>
      <c r="D2804" s="149">
        <v>11450.69</v>
      </c>
      <c r="E2804" s="149">
        <v>427.46</v>
      </c>
      <c r="F2804" s="149">
        <v>11878.15</v>
      </c>
      <c r="G2804" s="124">
        <v>9</v>
      </c>
    </row>
    <row r="2805" spans="1:7" x14ac:dyDescent="0.2">
      <c r="A2805" s="146" t="s">
        <v>29659</v>
      </c>
      <c r="B2805" s="147" t="s">
        <v>29660</v>
      </c>
      <c r="C2805" s="148"/>
      <c r="D2805" s="149"/>
      <c r="E2805" s="149"/>
      <c r="F2805" s="149"/>
      <c r="G2805" s="124">
        <v>5</v>
      </c>
    </row>
    <row r="2806" spans="1:7" ht="30" x14ac:dyDescent="0.2">
      <c r="A2806" s="146" t="s">
        <v>29661</v>
      </c>
      <c r="B2806" s="147" t="s">
        <v>29662</v>
      </c>
      <c r="C2806" s="148" t="s">
        <v>96</v>
      </c>
      <c r="D2806" s="149">
        <v>44720.06</v>
      </c>
      <c r="E2806" s="149">
        <v>966.72</v>
      </c>
      <c r="F2806" s="149">
        <v>45686.78</v>
      </c>
      <c r="G2806" s="124">
        <v>9</v>
      </c>
    </row>
    <row r="2807" spans="1:7" ht="30" x14ac:dyDescent="0.2">
      <c r="A2807" s="146" t="s">
        <v>29663</v>
      </c>
      <c r="B2807" s="147" t="s">
        <v>29664</v>
      </c>
      <c r="C2807" s="148" t="s">
        <v>96</v>
      </c>
      <c r="D2807" s="149">
        <v>51694.400000000001</v>
      </c>
      <c r="E2807" s="149">
        <v>966.72</v>
      </c>
      <c r="F2807" s="149">
        <v>52661.120000000003</v>
      </c>
      <c r="G2807" s="124">
        <v>9</v>
      </c>
    </row>
    <row r="2808" spans="1:7" ht="30" x14ac:dyDescent="0.2">
      <c r="A2808" s="146" t="s">
        <v>29665</v>
      </c>
      <c r="B2808" s="147" t="s">
        <v>29666</v>
      </c>
      <c r="C2808" s="148" t="s">
        <v>96</v>
      </c>
      <c r="D2808" s="149">
        <v>59729.08</v>
      </c>
      <c r="E2808" s="149">
        <v>966.72</v>
      </c>
      <c r="F2808" s="149">
        <v>60695.8</v>
      </c>
      <c r="G2808" s="124">
        <v>9</v>
      </c>
    </row>
    <row r="2809" spans="1:7" ht="30" x14ac:dyDescent="0.2">
      <c r="A2809" s="146" t="s">
        <v>29667</v>
      </c>
      <c r="B2809" s="147" t="s">
        <v>29668</v>
      </c>
      <c r="C2809" s="148" t="s">
        <v>96</v>
      </c>
      <c r="D2809" s="149">
        <v>66561.3</v>
      </c>
      <c r="E2809" s="149">
        <v>966.72</v>
      </c>
      <c r="F2809" s="149">
        <v>67528.02</v>
      </c>
      <c r="G2809" s="124">
        <v>9</v>
      </c>
    </row>
    <row r="2810" spans="1:7" ht="30" x14ac:dyDescent="0.2">
      <c r="A2810" s="146" t="s">
        <v>29669</v>
      </c>
      <c r="B2810" s="147" t="s">
        <v>29670</v>
      </c>
      <c r="C2810" s="148" t="s">
        <v>96</v>
      </c>
      <c r="D2810" s="149">
        <v>4299.8500000000004</v>
      </c>
      <c r="E2810" s="149">
        <v>845.88</v>
      </c>
      <c r="F2810" s="149">
        <v>5145.7299999999996</v>
      </c>
      <c r="G2810" s="124">
        <v>9</v>
      </c>
    </row>
    <row r="2811" spans="1:7" ht="30" x14ac:dyDescent="0.2">
      <c r="A2811" s="146" t="s">
        <v>29671</v>
      </c>
      <c r="B2811" s="147" t="s">
        <v>29672</v>
      </c>
      <c r="C2811" s="148" t="s">
        <v>96</v>
      </c>
      <c r="D2811" s="149">
        <v>5558.96</v>
      </c>
      <c r="E2811" s="149">
        <v>845.88</v>
      </c>
      <c r="F2811" s="149">
        <v>6404.84</v>
      </c>
      <c r="G2811" s="124">
        <v>9</v>
      </c>
    </row>
    <row r="2812" spans="1:7" ht="30" x14ac:dyDescent="0.2">
      <c r="A2812" s="146" t="s">
        <v>29673</v>
      </c>
      <c r="B2812" s="147" t="s">
        <v>29674</v>
      </c>
      <c r="C2812" s="148" t="s">
        <v>96</v>
      </c>
      <c r="D2812" s="149">
        <v>7474.59</v>
      </c>
      <c r="E2812" s="149">
        <v>845.88</v>
      </c>
      <c r="F2812" s="149">
        <v>8320.4699999999993</v>
      </c>
      <c r="G2812" s="124">
        <v>9</v>
      </c>
    </row>
    <row r="2813" spans="1:7" ht="30" x14ac:dyDescent="0.2">
      <c r="A2813" s="146" t="s">
        <v>29675</v>
      </c>
      <c r="B2813" s="147" t="s">
        <v>29676</v>
      </c>
      <c r="C2813" s="148" t="s">
        <v>96</v>
      </c>
      <c r="D2813" s="149">
        <v>4786.72</v>
      </c>
      <c r="E2813" s="149">
        <v>845.88</v>
      </c>
      <c r="F2813" s="149">
        <v>5632.6</v>
      </c>
      <c r="G2813" s="124">
        <v>9</v>
      </c>
    </row>
    <row r="2814" spans="1:7" ht="30" x14ac:dyDescent="0.2">
      <c r="A2814" s="146" t="s">
        <v>29677</v>
      </c>
      <c r="B2814" s="147" t="s">
        <v>29678</v>
      </c>
      <c r="C2814" s="148" t="s">
        <v>96</v>
      </c>
      <c r="D2814" s="149">
        <v>5511.73</v>
      </c>
      <c r="E2814" s="149">
        <v>845.88</v>
      </c>
      <c r="F2814" s="149">
        <v>6357.61</v>
      </c>
      <c r="G2814" s="124">
        <v>9</v>
      </c>
    </row>
    <row r="2815" spans="1:7" ht="30" x14ac:dyDescent="0.2">
      <c r="A2815" s="146" t="s">
        <v>29679</v>
      </c>
      <c r="B2815" s="147" t="s">
        <v>29680</v>
      </c>
      <c r="C2815" s="148" t="s">
        <v>96</v>
      </c>
      <c r="D2815" s="149">
        <v>6543.8</v>
      </c>
      <c r="E2815" s="149">
        <v>845.88</v>
      </c>
      <c r="F2815" s="149">
        <v>7389.68</v>
      </c>
      <c r="G2815" s="124">
        <v>9</v>
      </c>
    </row>
    <row r="2816" spans="1:7" ht="30" x14ac:dyDescent="0.2">
      <c r="A2816" s="146" t="s">
        <v>29681</v>
      </c>
      <c r="B2816" s="147" t="s">
        <v>29682</v>
      </c>
      <c r="C2816" s="148" t="s">
        <v>96</v>
      </c>
      <c r="D2816" s="149">
        <v>7579.18</v>
      </c>
      <c r="E2816" s="149">
        <v>845.88</v>
      </c>
      <c r="F2816" s="149">
        <v>8425.06</v>
      </c>
      <c r="G2816" s="124">
        <v>9</v>
      </c>
    </row>
    <row r="2817" spans="1:7" ht="30" x14ac:dyDescent="0.2">
      <c r="A2817" s="146" t="s">
        <v>29683</v>
      </c>
      <c r="B2817" s="147" t="s">
        <v>29684</v>
      </c>
      <c r="C2817" s="148" t="s">
        <v>96</v>
      </c>
      <c r="D2817" s="149">
        <v>4417.71</v>
      </c>
      <c r="E2817" s="149">
        <v>845.88</v>
      </c>
      <c r="F2817" s="149">
        <v>5263.59</v>
      </c>
      <c r="G2817" s="124">
        <v>9</v>
      </c>
    </row>
    <row r="2818" spans="1:7" ht="30" x14ac:dyDescent="0.2">
      <c r="A2818" s="146" t="s">
        <v>29685</v>
      </c>
      <c r="B2818" s="147" t="s">
        <v>29686</v>
      </c>
      <c r="C2818" s="148" t="s">
        <v>96</v>
      </c>
      <c r="D2818" s="149">
        <v>5019.09</v>
      </c>
      <c r="E2818" s="149">
        <v>845.88</v>
      </c>
      <c r="F2818" s="149">
        <v>5864.97</v>
      </c>
      <c r="G2818" s="124">
        <v>9</v>
      </c>
    </row>
    <row r="2819" spans="1:7" ht="30" x14ac:dyDescent="0.2">
      <c r="A2819" s="146" t="s">
        <v>29687</v>
      </c>
      <c r="B2819" s="147" t="s">
        <v>29688</v>
      </c>
      <c r="C2819" s="148" t="s">
        <v>96</v>
      </c>
      <c r="D2819" s="149">
        <v>5447.67</v>
      </c>
      <c r="E2819" s="149">
        <v>845.88</v>
      </c>
      <c r="F2819" s="149">
        <v>6293.55</v>
      </c>
      <c r="G2819" s="124">
        <v>9</v>
      </c>
    </row>
    <row r="2820" spans="1:7" ht="30" x14ac:dyDescent="0.2">
      <c r="A2820" s="146" t="s">
        <v>29689</v>
      </c>
      <c r="B2820" s="147" t="s">
        <v>29690</v>
      </c>
      <c r="C2820" s="148" t="s">
        <v>96</v>
      </c>
      <c r="D2820" s="149">
        <v>5626.35</v>
      </c>
      <c r="E2820" s="149">
        <v>845.88</v>
      </c>
      <c r="F2820" s="149">
        <v>6472.23</v>
      </c>
      <c r="G2820" s="124">
        <v>9</v>
      </c>
    </row>
    <row r="2821" spans="1:7" x14ac:dyDescent="0.2">
      <c r="A2821" s="146" t="s">
        <v>29691</v>
      </c>
      <c r="B2821" s="147" t="s">
        <v>29692</v>
      </c>
      <c r="C2821" s="148"/>
      <c r="D2821" s="149"/>
      <c r="E2821" s="149"/>
      <c r="F2821" s="149"/>
      <c r="G2821" s="124">
        <v>5</v>
      </c>
    </row>
    <row r="2822" spans="1:7" ht="30" x14ac:dyDescent="0.2">
      <c r="A2822" s="146" t="s">
        <v>29693</v>
      </c>
      <c r="B2822" s="147" t="s">
        <v>29694</v>
      </c>
      <c r="C2822" s="148" t="s">
        <v>96</v>
      </c>
      <c r="D2822" s="149">
        <v>9874.9699999999993</v>
      </c>
      <c r="E2822" s="149">
        <v>296.39999999999998</v>
      </c>
      <c r="F2822" s="149">
        <v>10171.370000000001</v>
      </c>
      <c r="G2822" s="124">
        <v>9</v>
      </c>
    </row>
    <row r="2823" spans="1:7" ht="30" x14ac:dyDescent="0.2">
      <c r="A2823" s="146" t="s">
        <v>29695</v>
      </c>
      <c r="B2823" s="147" t="s">
        <v>29696</v>
      </c>
      <c r="C2823" s="148" t="s">
        <v>96</v>
      </c>
      <c r="D2823" s="149">
        <v>19369.05</v>
      </c>
      <c r="E2823" s="149">
        <v>296.39999999999998</v>
      </c>
      <c r="F2823" s="149">
        <v>19665.45</v>
      </c>
      <c r="G2823" s="124">
        <v>9</v>
      </c>
    </row>
    <row r="2824" spans="1:7" ht="30" x14ac:dyDescent="0.2">
      <c r="A2824" s="146" t="s">
        <v>29697</v>
      </c>
      <c r="B2824" s="147" t="s">
        <v>29698</v>
      </c>
      <c r="C2824" s="148" t="s">
        <v>96</v>
      </c>
      <c r="D2824" s="149">
        <v>5413.88</v>
      </c>
      <c r="E2824" s="149">
        <v>296.39999999999998</v>
      </c>
      <c r="F2824" s="149">
        <v>5710.28</v>
      </c>
      <c r="G2824" s="124">
        <v>9</v>
      </c>
    </row>
    <row r="2825" spans="1:7" ht="30" x14ac:dyDescent="0.2">
      <c r="A2825" s="146" t="s">
        <v>29699</v>
      </c>
      <c r="B2825" s="147" t="s">
        <v>29700</v>
      </c>
      <c r="C2825" s="148" t="s">
        <v>96</v>
      </c>
      <c r="D2825" s="149">
        <v>2373.17</v>
      </c>
      <c r="E2825" s="149">
        <v>296.39999999999998</v>
      </c>
      <c r="F2825" s="149">
        <v>2669.57</v>
      </c>
      <c r="G2825" s="124">
        <v>9</v>
      </c>
    </row>
    <row r="2826" spans="1:7" ht="30" x14ac:dyDescent="0.2">
      <c r="A2826" s="146" t="s">
        <v>29701</v>
      </c>
      <c r="B2826" s="147" t="s">
        <v>29702</v>
      </c>
      <c r="C2826" s="148" t="s">
        <v>96</v>
      </c>
      <c r="D2826" s="149">
        <v>53576.76</v>
      </c>
      <c r="E2826" s="149">
        <v>296.39999999999998</v>
      </c>
      <c r="F2826" s="149">
        <v>53873.16</v>
      </c>
      <c r="G2826" s="124">
        <v>9</v>
      </c>
    </row>
    <row r="2827" spans="1:7" ht="30" x14ac:dyDescent="0.2">
      <c r="A2827" s="146" t="s">
        <v>29703</v>
      </c>
      <c r="B2827" s="147" t="s">
        <v>29704</v>
      </c>
      <c r="C2827" s="148" t="s">
        <v>96</v>
      </c>
      <c r="D2827" s="149">
        <v>3572.67</v>
      </c>
      <c r="E2827" s="149">
        <v>296.39999999999998</v>
      </c>
      <c r="F2827" s="149">
        <v>3869.07</v>
      </c>
      <c r="G2827" s="124">
        <v>9</v>
      </c>
    </row>
    <row r="2828" spans="1:7" ht="30" x14ac:dyDescent="0.2">
      <c r="A2828" s="146" t="s">
        <v>29705</v>
      </c>
      <c r="B2828" s="147" t="s">
        <v>29706</v>
      </c>
      <c r="C2828" s="148" t="s">
        <v>96</v>
      </c>
      <c r="D2828" s="149">
        <v>12161.32</v>
      </c>
      <c r="E2828" s="149">
        <v>296.39999999999998</v>
      </c>
      <c r="F2828" s="149">
        <v>12457.72</v>
      </c>
      <c r="G2828" s="124">
        <v>9</v>
      </c>
    </row>
    <row r="2829" spans="1:7" ht="30" x14ac:dyDescent="0.2">
      <c r="A2829" s="146" t="s">
        <v>29707</v>
      </c>
      <c r="B2829" s="147" t="s">
        <v>29708</v>
      </c>
      <c r="C2829" s="148" t="s">
        <v>96</v>
      </c>
      <c r="D2829" s="149">
        <v>5283.22</v>
      </c>
      <c r="E2829" s="149">
        <v>296.39999999999998</v>
      </c>
      <c r="F2829" s="149">
        <v>5579.62</v>
      </c>
      <c r="G2829" s="124">
        <v>9</v>
      </c>
    </row>
    <row r="2830" spans="1:7" ht="30" x14ac:dyDescent="0.2">
      <c r="A2830" s="146" t="s">
        <v>29709</v>
      </c>
      <c r="B2830" s="147" t="s">
        <v>29710</v>
      </c>
      <c r="C2830" s="148" t="s">
        <v>96</v>
      </c>
      <c r="D2830" s="149">
        <v>20388.64</v>
      </c>
      <c r="E2830" s="149">
        <v>296.39999999999998</v>
      </c>
      <c r="F2830" s="149">
        <v>20685.04</v>
      </c>
      <c r="G2830" s="124">
        <v>9</v>
      </c>
    </row>
    <row r="2831" spans="1:7" ht="30" x14ac:dyDescent="0.2">
      <c r="A2831" s="146" t="s">
        <v>29711</v>
      </c>
      <c r="B2831" s="147" t="s">
        <v>29712</v>
      </c>
      <c r="C2831" s="148" t="s">
        <v>96</v>
      </c>
      <c r="D2831" s="149">
        <v>3469.59</v>
      </c>
      <c r="E2831" s="149">
        <v>296.39999999999998</v>
      </c>
      <c r="F2831" s="149">
        <v>3765.99</v>
      </c>
      <c r="G2831" s="124">
        <v>9</v>
      </c>
    </row>
    <row r="2832" spans="1:7" ht="30" x14ac:dyDescent="0.2">
      <c r="A2832" s="146" t="s">
        <v>29713</v>
      </c>
      <c r="B2832" s="147" t="s">
        <v>29714</v>
      </c>
      <c r="C2832" s="148" t="s">
        <v>96</v>
      </c>
      <c r="D2832" s="149">
        <v>5468.89</v>
      </c>
      <c r="E2832" s="149">
        <v>296.39999999999998</v>
      </c>
      <c r="F2832" s="149">
        <v>5765.29</v>
      </c>
      <c r="G2832" s="124">
        <v>9</v>
      </c>
    </row>
    <row r="2833" spans="1:7" ht="30" x14ac:dyDescent="0.2">
      <c r="A2833" s="146" t="s">
        <v>29715</v>
      </c>
      <c r="B2833" s="147" t="s">
        <v>29716</v>
      </c>
      <c r="C2833" s="148" t="s">
        <v>96</v>
      </c>
      <c r="D2833" s="149">
        <v>5625.83</v>
      </c>
      <c r="E2833" s="149">
        <v>296.39999999999998</v>
      </c>
      <c r="F2833" s="149">
        <v>5922.23</v>
      </c>
      <c r="G2833" s="124">
        <v>9</v>
      </c>
    </row>
    <row r="2834" spans="1:7" ht="30" x14ac:dyDescent="0.2">
      <c r="A2834" s="146" t="s">
        <v>29717</v>
      </c>
      <c r="B2834" s="147" t="s">
        <v>29718</v>
      </c>
      <c r="C2834" s="148" t="s">
        <v>96</v>
      </c>
      <c r="D2834" s="149">
        <v>8864.85</v>
      </c>
      <c r="E2834" s="149">
        <v>296.39999999999998</v>
      </c>
      <c r="F2834" s="149">
        <v>9161.25</v>
      </c>
      <c r="G2834" s="124">
        <v>9</v>
      </c>
    </row>
    <row r="2835" spans="1:7" ht="30" x14ac:dyDescent="0.2">
      <c r="A2835" s="146" t="s">
        <v>29719</v>
      </c>
      <c r="B2835" s="147" t="s">
        <v>29720</v>
      </c>
      <c r="C2835" s="148" t="s">
        <v>96</v>
      </c>
      <c r="D2835" s="149">
        <v>5997.93</v>
      </c>
      <c r="E2835" s="149">
        <v>296.39999999999998</v>
      </c>
      <c r="F2835" s="149">
        <v>6294.33</v>
      </c>
      <c r="G2835" s="124">
        <v>9</v>
      </c>
    </row>
    <row r="2836" spans="1:7" ht="30" x14ac:dyDescent="0.2">
      <c r="A2836" s="146" t="s">
        <v>29721</v>
      </c>
      <c r="B2836" s="147" t="s">
        <v>29722</v>
      </c>
      <c r="C2836" s="148" t="s">
        <v>96</v>
      </c>
      <c r="D2836" s="149">
        <v>2128.06</v>
      </c>
      <c r="E2836" s="149">
        <v>296.39999999999998</v>
      </c>
      <c r="F2836" s="149">
        <v>2424.46</v>
      </c>
      <c r="G2836" s="124">
        <v>9</v>
      </c>
    </row>
    <row r="2837" spans="1:7" ht="30" x14ac:dyDescent="0.2">
      <c r="A2837" s="146" t="s">
        <v>29723</v>
      </c>
      <c r="B2837" s="147" t="s">
        <v>29724</v>
      </c>
      <c r="C2837" s="148" t="s">
        <v>96</v>
      </c>
      <c r="D2837" s="149">
        <v>1659.85</v>
      </c>
      <c r="E2837" s="149">
        <v>296.39999999999998</v>
      </c>
      <c r="F2837" s="149">
        <v>1956.25</v>
      </c>
      <c r="G2837" s="124">
        <v>9</v>
      </c>
    </row>
    <row r="2838" spans="1:7" ht="30" x14ac:dyDescent="0.2">
      <c r="A2838" s="146" t="s">
        <v>29725</v>
      </c>
      <c r="B2838" s="147" t="s">
        <v>29726</v>
      </c>
      <c r="C2838" s="148" t="s">
        <v>96</v>
      </c>
      <c r="D2838" s="149">
        <v>21319.59</v>
      </c>
      <c r="E2838" s="149">
        <v>296.39999999999998</v>
      </c>
      <c r="F2838" s="149">
        <v>21615.99</v>
      </c>
      <c r="G2838" s="124">
        <v>9</v>
      </c>
    </row>
    <row r="2839" spans="1:7" ht="30" x14ac:dyDescent="0.2">
      <c r="A2839" s="146" t="s">
        <v>29727</v>
      </c>
      <c r="B2839" s="147" t="s">
        <v>29728</v>
      </c>
      <c r="C2839" s="148" t="s">
        <v>96</v>
      </c>
      <c r="D2839" s="149">
        <v>15549.68</v>
      </c>
      <c r="E2839" s="149">
        <v>296.39999999999998</v>
      </c>
      <c r="F2839" s="149">
        <v>15846.08</v>
      </c>
      <c r="G2839" s="124">
        <v>9</v>
      </c>
    </row>
    <row r="2840" spans="1:7" ht="30" x14ac:dyDescent="0.2">
      <c r="A2840" s="146" t="s">
        <v>29729</v>
      </c>
      <c r="B2840" s="147" t="s">
        <v>29730</v>
      </c>
      <c r="C2840" s="148" t="s">
        <v>96</v>
      </c>
      <c r="D2840" s="149">
        <v>2023.47</v>
      </c>
      <c r="E2840" s="149">
        <v>296.39999999999998</v>
      </c>
      <c r="F2840" s="149">
        <v>2319.87</v>
      </c>
      <c r="G2840" s="124">
        <v>9</v>
      </c>
    </row>
    <row r="2841" spans="1:7" ht="30" x14ac:dyDescent="0.2">
      <c r="A2841" s="146" t="s">
        <v>29731</v>
      </c>
      <c r="B2841" s="147" t="s">
        <v>29732</v>
      </c>
      <c r="C2841" s="148" t="s">
        <v>96</v>
      </c>
      <c r="D2841" s="149">
        <v>27795.97</v>
      </c>
      <c r="E2841" s="149">
        <v>296.39999999999998</v>
      </c>
      <c r="F2841" s="149">
        <v>28092.37</v>
      </c>
      <c r="G2841" s="124">
        <v>9</v>
      </c>
    </row>
    <row r="2842" spans="1:7" ht="30" x14ac:dyDescent="0.2">
      <c r="A2842" s="146" t="s">
        <v>29733</v>
      </c>
      <c r="B2842" s="147" t="s">
        <v>29734</v>
      </c>
      <c r="C2842" s="148" t="s">
        <v>96</v>
      </c>
      <c r="D2842" s="149">
        <v>31080.15</v>
      </c>
      <c r="E2842" s="149">
        <v>296.39999999999998</v>
      </c>
      <c r="F2842" s="149">
        <v>31376.55</v>
      </c>
      <c r="G2842" s="124">
        <v>9</v>
      </c>
    </row>
    <row r="2843" spans="1:7" ht="30" x14ac:dyDescent="0.2">
      <c r="A2843" s="146" t="s">
        <v>29735</v>
      </c>
      <c r="B2843" s="147" t="s">
        <v>29736</v>
      </c>
      <c r="C2843" s="148" t="s">
        <v>96</v>
      </c>
      <c r="D2843" s="149">
        <v>2135.5300000000002</v>
      </c>
      <c r="E2843" s="149">
        <v>296.39999999999998</v>
      </c>
      <c r="F2843" s="149">
        <v>2431.9299999999998</v>
      </c>
      <c r="G2843" s="124">
        <v>9</v>
      </c>
    </row>
    <row r="2844" spans="1:7" ht="30" x14ac:dyDescent="0.2">
      <c r="A2844" s="146" t="s">
        <v>29737</v>
      </c>
      <c r="B2844" s="147" t="s">
        <v>29738</v>
      </c>
      <c r="C2844" s="148" t="s">
        <v>96</v>
      </c>
      <c r="D2844" s="149">
        <v>4383.0200000000004</v>
      </c>
      <c r="E2844" s="149">
        <v>296.39999999999998</v>
      </c>
      <c r="F2844" s="149">
        <v>4679.42</v>
      </c>
      <c r="G2844" s="124">
        <v>9</v>
      </c>
    </row>
    <row r="2845" spans="1:7" x14ac:dyDescent="0.2">
      <c r="A2845" s="146" t="s">
        <v>29739</v>
      </c>
      <c r="B2845" s="147" t="s">
        <v>29740</v>
      </c>
      <c r="C2845" s="148"/>
      <c r="D2845" s="149"/>
      <c r="E2845" s="149"/>
      <c r="F2845" s="149"/>
      <c r="G2845" s="124">
        <v>5</v>
      </c>
    </row>
    <row r="2846" spans="1:7" ht="30" x14ac:dyDescent="0.2">
      <c r="A2846" s="146" t="s">
        <v>29741</v>
      </c>
      <c r="B2846" s="147" t="s">
        <v>29742</v>
      </c>
      <c r="C2846" s="148" t="s">
        <v>96</v>
      </c>
      <c r="D2846" s="149">
        <v>10220.879999999999</v>
      </c>
      <c r="E2846" s="149">
        <v>632.04</v>
      </c>
      <c r="F2846" s="149">
        <v>10852.92</v>
      </c>
      <c r="G2846" s="124">
        <v>9</v>
      </c>
    </row>
    <row r="2847" spans="1:7" ht="30" x14ac:dyDescent="0.2">
      <c r="A2847" s="146" t="s">
        <v>29743</v>
      </c>
      <c r="B2847" s="147" t="s">
        <v>29744</v>
      </c>
      <c r="C2847" s="148" t="s">
        <v>96</v>
      </c>
      <c r="D2847" s="149">
        <v>9130.1299999999992</v>
      </c>
      <c r="E2847" s="149">
        <v>632.04</v>
      </c>
      <c r="F2847" s="149">
        <v>9762.17</v>
      </c>
      <c r="G2847" s="124">
        <v>9</v>
      </c>
    </row>
    <row r="2848" spans="1:7" ht="30" x14ac:dyDescent="0.2">
      <c r="A2848" s="146" t="s">
        <v>29745</v>
      </c>
      <c r="B2848" s="147" t="s">
        <v>29746</v>
      </c>
      <c r="C2848" s="148" t="s">
        <v>96</v>
      </c>
      <c r="D2848" s="149">
        <v>18558.05</v>
      </c>
      <c r="E2848" s="149">
        <v>632.04</v>
      </c>
      <c r="F2848" s="149">
        <v>19190.09</v>
      </c>
      <c r="G2848" s="124">
        <v>9</v>
      </c>
    </row>
    <row r="2849" spans="1:7" ht="30" x14ac:dyDescent="0.2">
      <c r="A2849" s="146" t="s">
        <v>29747</v>
      </c>
      <c r="B2849" s="147" t="s">
        <v>29748</v>
      </c>
      <c r="C2849" s="148" t="s">
        <v>96</v>
      </c>
      <c r="D2849" s="149">
        <v>10179.58</v>
      </c>
      <c r="E2849" s="149">
        <v>632.04</v>
      </c>
      <c r="F2849" s="149">
        <v>10811.62</v>
      </c>
      <c r="G2849" s="124">
        <v>9</v>
      </c>
    </row>
    <row r="2850" spans="1:7" ht="30" x14ac:dyDescent="0.2">
      <c r="A2850" s="146" t="s">
        <v>29749</v>
      </c>
      <c r="B2850" s="147" t="s">
        <v>29750</v>
      </c>
      <c r="C2850" s="148" t="s">
        <v>96</v>
      </c>
      <c r="D2850" s="149">
        <v>9394.36</v>
      </c>
      <c r="E2850" s="149">
        <v>632.04</v>
      </c>
      <c r="F2850" s="149">
        <v>10026.4</v>
      </c>
      <c r="G2850" s="124">
        <v>9</v>
      </c>
    </row>
    <row r="2851" spans="1:7" ht="30" x14ac:dyDescent="0.2">
      <c r="A2851" s="146" t="s">
        <v>29751</v>
      </c>
      <c r="B2851" s="147" t="s">
        <v>29752</v>
      </c>
      <c r="C2851" s="148" t="s">
        <v>96</v>
      </c>
      <c r="D2851" s="149">
        <v>17129.490000000002</v>
      </c>
      <c r="E2851" s="149">
        <v>632.04</v>
      </c>
      <c r="F2851" s="149">
        <v>17761.53</v>
      </c>
      <c r="G2851" s="124">
        <v>9</v>
      </c>
    </row>
    <row r="2852" spans="1:7" ht="45" x14ac:dyDescent="0.2">
      <c r="A2852" s="146" t="s">
        <v>29753</v>
      </c>
      <c r="B2852" s="147" t="s">
        <v>29754</v>
      </c>
      <c r="C2852" s="148" t="s">
        <v>96</v>
      </c>
      <c r="D2852" s="149">
        <v>6721.45</v>
      </c>
      <c r="E2852" s="149">
        <v>421.36</v>
      </c>
      <c r="F2852" s="149">
        <v>7142.81</v>
      </c>
      <c r="G2852" s="124">
        <v>9</v>
      </c>
    </row>
    <row r="2853" spans="1:7" ht="45" x14ac:dyDescent="0.2">
      <c r="A2853" s="146" t="s">
        <v>29755</v>
      </c>
      <c r="B2853" s="147" t="s">
        <v>29756</v>
      </c>
      <c r="C2853" s="148" t="s">
        <v>96</v>
      </c>
      <c r="D2853" s="149">
        <v>9310.57</v>
      </c>
      <c r="E2853" s="149">
        <v>421.36</v>
      </c>
      <c r="F2853" s="149">
        <v>9731.93</v>
      </c>
      <c r="G2853" s="124">
        <v>9</v>
      </c>
    </row>
    <row r="2854" spans="1:7" ht="30" x14ac:dyDescent="0.2">
      <c r="A2854" s="146" t="s">
        <v>29757</v>
      </c>
      <c r="B2854" s="147" t="s">
        <v>29758</v>
      </c>
      <c r="C2854" s="148" t="s">
        <v>96</v>
      </c>
      <c r="D2854" s="149">
        <v>2556.92</v>
      </c>
      <c r="E2854" s="149">
        <v>421.36</v>
      </c>
      <c r="F2854" s="149">
        <v>2978.28</v>
      </c>
      <c r="G2854" s="124">
        <v>9</v>
      </c>
    </row>
    <row r="2855" spans="1:7" ht="30" x14ac:dyDescent="0.2">
      <c r="A2855" s="146" t="s">
        <v>29759</v>
      </c>
      <c r="B2855" s="147" t="s">
        <v>29760</v>
      </c>
      <c r="C2855" s="148" t="s">
        <v>96</v>
      </c>
      <c r="D2855" s="149">
        <v>3397.37</v>
      </c>
      <c r="E2855" s="149">
        <v>421.36</v>
      </c>
      <c r="F2855" s="149">
        <v>3818.73</v>
      </c>
      <c r="G2855" s="124">
        <v>9</v>
      </c>
    </row>
    <row r="2856" spans="1:7" ht="30" x14ac:dyDescent="0.2">
      <c r="A2856" s="146" t="s">
        <v>29761</v>
      </c>
      <c r="B2856" s="147" t="s">
        <v>29762</v>
      </c>
      <c r="C2856" s="148" t="s">
        <v>96</v>
      </c>
      <c r="D2856" s="149">
        <v>5912.92</v>
      </c>
      <c r="E2856" s="149">
        <v>421.36</v>
      </c>
      <c r="F2856" s="149">
        <v>6334.28</v>
      </c>
      <c r="G2856" s="124">
        <v>9</v>
      </c>
    </row>
    <row r="2857" spans="1:7" ht="45" x14ac:dyDescent="0.2">
      <c r="A2857" s="146" t="s">
        <v>29763</v>
      </c>
      <c r="B2857" s="147" t="s">
        <v>29764</v>
      </c>
      <c r="C2857" s="148" t="s">
        <v>96</v>
      </c>
      <c r="D2857" s="149">
        <v>4098.57</v>
      </c>
      <c r="E2857" s="149">
        <v>421.36</v>
      </c>
      <c r="F2857" s="149">
        <v>4519.93</v>
      </c>
      <c r="G2857" s="124">
        <v>9</v>
      </c>
    </row>
    <row r="2858" spans="1:7" ht="30" x14ac:dyDescent="0.2">
      <c r="A2858" s="146" t="s">
        <v>29765</v>
      </c>
      <c r="B2858" s="147" t="s">
        <v>29766</v>
      </c>
      <c r="C2858" s="148" t="s">
        <v>96</v>
      </c>
      <c r="D2858" s="149">
        <v>15100.7</v>
      </c>
      <c r="E2858" s="149">
        <v>421.36</v>
      </c>
      <c r="F2858" s="149">
        <v>15522.06</v>
      </c>
      <c r="G2858" s="124">
        <v>9</v>
      </c>
    </row>
    <row r="2859" spans="1:7" ht="30" x14ac:dyDescent="0.2">
      <c r="A2859" s="146" t="s">
        <v>29767</v>
      </c>
      <c r="B2859" s="147" t="s">
        <v>29768</v>
      </c>
      <c r="C2859" s="148" t="s">
        <v>96</v>
      </c>
      <c r="D2859" s="149">
        <v>26434.6</v>
      </c>
      <c r="E2859" s="149">
        <v>421.36</v>
      </c>
      <c r="F2859" s="149">
        <v>26855.96</v>
      </c>
      <c r="G2859" s="124">
        <v>9</v>
      </c>
    </row>
    <row r="2860" spans="1:7" ht="45" x14ac:dyDescent="0.2">
      <c r="A2860" s="146" t="s">
        <v>29769</v>
      </c>
      <c r="B2860" s="147" t="s">
        <v>29770</v>
      </c>
      <c r="C2860" s="148" t="s">
        <v>96</v>
      </c>
      <c r="D2860" s="149">
        <v>7678.98</v>
      </c>
      <c r="E2860" s="149">
        <v>421.36</v>
      </c>
      <c r="F2860" s="149">
        <v>8100.34</v>
      </c>
      <c r="G2860" s="124">
        <v>9</v>
      </c>
    </row>
    <row r="2861" spans="1:7" ht="30" x14ac:dyDescent="0.2">
      <c r="A2861" s="146" t="s">
        <v>29771</v>
      </c>
      <c r="B2861" s="147" t="s">
        <v>29772</v>
      </c>
      <c r="C2861" s="148" t="s">
        <v>96</v>
      </c>
      <c r="D2861" s="149">
        <v>27922.61</v>
      </c>
      <c r="E2861" s="149">
        <v>421.36</v>
      </c>
      <c r="F2861" s="149">
        <v>28343.97</v>
      </c>
      <c r="G2861" s="124">
        <v>9</v>
      </c>
    </row>
    <row r="2862" spans="1:7" x14ac:dyDescent="0.2">
      <c r="A2862" s="146" t="s">
        <v>29773</v>
      </c>
      <c r="B2862" s="147" t="s">
        <v>29774</v>
      </c>
      <c r="C2862" s="148"/>
      <c r="D2862" s="149"/>
      <c r="E2862" s="149"/>
      <c r="F2862" s="149"/>
      <c r="G2862" s="124">
        <v>5</v>
      </c>
    </row>
    <row r="2863" spans="1:7" x14ac:dyDescent="0.2">
      <c r="A2863" s="146" t="s">
        <v>29775</v>
      </c>
      <c r="B2863" s="147" t="s">
        <v>29776</v>
      </c>
      <c r="C2863" s="148" t="s">
        <v>96</v>
      </c>
      <c r="D2863" s="149">
        <v>3597.06</v>
      </c>
      <c r="E2863" s="149">
        <v>148.19999999999999</v>
      </c>
      <c r="F2863" s="149">
        <v>3745.26</v>
      </c>
      <c r="G2863" s="124">
        <v>9</v>
      </c>
    </row>
    <row r="2864" spans="1:7" x14ac:dyDescent="0.2">
      <c r="A2864" s="146" t="s">
        <v>29777</v>
      </c>
      <c r="B2864" s="147" t="s">
        <v>29778</v>
      </c>
      <c r="C2864" s="148"/>
      <c r="D2864" s="149"/>
      <c r="E2864" s="149"/>
      <c r="F2864" s="149"/>
      <c r="G2864" s="124">
        <v>5</v>
      </c>
    </row>
    <row r="2865" spans="1:7" ht="30" x14ac:dyDescent="0.2">
      <c r="A2865" s="146" t="s">
        <v>29779</v>
      </c>
      <c r="B2865" s="147" t="s">
        <v>29780</v>
      </c>
      <c r="C2865" s="148" t="s">
        <v>96</v>
      </c>
      <c r="D2865" s="149">
        <v>29</v>
      </c>
      <c r="E2865" s="149">
        <v>14.26</v>
      </c>
      <c r="F2865" s="149">
        <v>43.26</v>
      </c>
      <c r="G2865" s="124">
        <v>9</v>
      </c>
    </row>
    <row r="2866" spans="1:7" ht="30" x14ac:dyDescent="0.2">
      <c r="A2866" s="146" t="s">
        <v>29781</v>
      </c>
      <c r="B2866" s="147" t="s">
        <v>29782</v>
      </c>
      <c r="C2866" s="148" t="s">
        <v>96</v>
      </c>
      <c r="D2866" s="149">
        <v>765.95</v>
      </c>
      <c r="E2866" s="149">
        <v>52.67</v>
      </c>
      <c r="F2866" s="149">
        <v>818.62</v>
      </c>
      <c r="G2866" s="124">
        <v>9</v>
      </c>
    </row>
    <row r="2867" spans="1:7" x14ac:dyDescent="0.2">
      <c r="A2867" s="146" t="s">
        <v>29783</v>
      </c>
      <c r="B2867" s="147" t="s">
        <v>29784</v>
      </c>
      <c r="C2867" s="148" t="s">
        <v>96</v>
      </c>
      <c r="D2867" s="149">
        <v>330.73</v>
      </c>
      <c r="E2867" s="149">
        <v>26.34</v>
      </c>
      <c r="F2867" s="149">
        <v>357.07</v>
      </c>
      <c r="G2867" s="124">
        <v>9</v>
      </c>
    </row>
    <row r="2868" spans="1:7" x14ac:dyDescent="0.2">
      <c r="A2868" s="146" t="s">
        <v>29785</v>
      </c>
      <c r="B2868" s="147" t="s">
        <v>29786</v>
      </c>
      <c r="C2868" s="148" t="s">
        <v>96</v>
      </c>
      <c r="D2868" s="149">
        <v>599.14</v>
      </c>
      <c r="E2868" s="149">
        <v>26.34</v>
      </c>
      <c r="F2868" s="149">
        <v>625.48</v>
      </c>
      <c r="G2868" s="124">
        <v>9</v>
      </c>
    </row>
    <row r="2869" spans="1:7" ht="30" x14ac:dyDescent="0.2">
      <c r="A2869" s="146" t="s">
        <v>29787</v>
      </c>
      <c r="B2869" s="147" t="s">
        <v>29788</v>
      </c>
      <c r="C2869" s="148" t="s">
        <v>96</v>
      </c>
      <c r="D2869" s="149">
        <v>63.97</v>
      </c>
      <c r="E2869" s="149">
        <v>10.54</v>
      </c>
      <c r="F2869" s="149">
        <v>74.510000000000005</v>
      </c>
      <c r="G2869" s="124">
        <v>9</v>
      </c>
    </row>
    <row r="2870" spans="1:7" ht="30" x14ac:dyDescent="0.2">
      <c r="A2870" s="146" t="s">
        <v>29789</v>
      </c>
      <c r="B2870" s="147" t="s">
        <v>29790</v>
      </c>
      <c r="C2870" s="148" t="s">
        <v>96</v>
      </c>
      <c r="D2870" s="149">
        <v>427.37</v>
      </c>
      <c r="E2870" s="149">
        <v>26.34</v>
      </c>
      <c r="F2870" s="149">
        <v>453.71</v>
      </c>
      <c r="G2870" s="124">
        <v>9</v>
      </c>
    </row>
    <row r="2871" spans="1:7" x14ac:dyDescent="0.2">
      <c r="A2871" s="146" t="s">
        <v>29791</v>
      </c>
      <c r="B2871" s="147" t="s">
        <v>29792</v>
      </c>
      <c r="C2871" s="148"/>
      <c r="D2871" s="149"/>
      <c r="E2871" s="149"/>
      <c r="F2871" s="149"/>
      <c r="G2871" s="124">
        <v>2</v>
      </c>
    </row>
    <row r="2872" spans="1:7" x14ac:dyDescent="0.2">
      <c r="A2872" s="146" t="s">
        <v>29793</v>
      </c>
      <c r="B2872" s="147" t="s">
        <v>29794</v>
      </c>
      <c r="C2872" s="148"/>
      <c r="D2872" s="149"/>
      <c r="E2872" s="149"/>
      <c r="F2872" s="149"/>
      <c r="G2872" s="124">
        <v>5</v>
      </c>
    </row>
    <row r="2873" spans="1:7" x14ac:dyDescent="0.2">
      <c r="A2873" s="146" t="s">
        <v>29795</v>
      </c>
      <c r="B2873" s="147" t="s">
        <v>29796</v>
      </c>
      <c r="C2873" s="148" t="s">
        <v>96</v>
      </c>
      <c r="D2873" s="149">
        <v>722.23</v>
      </c>
      <c r="E2873" s="149">
        <v>63.39</v>
      </c>
      <c r="F2873" s="149">
        <v>785.62</v>
      </c>
      <c r="G2873" s="124">
        <v>9</v>
      </c>
    </row>
    <row r="2874" spans="1:7" ht="30" x14ac:dyDescent="0.2">
      <c r="A2874" s="146" t="s">
        <v>29797</v>
      </c>
      <c r="B2874" s="147" t="s">
        <v>29798</v>
      </c>
      <c r="C2874" s="148" t="s">
        <v>96</v>
      </c>
      <c r="D2874" s="149">
        <v>1000</v>
      </c>
      <c r="E2874" s="149">
        <v>74.099999999999994</v>
      </c>
      <c r="F2874" s="149">
        <v>1074.0999999999999</v>
      </c>
      <c r="G2874" s="124">
        <v>9</v>
      </c>
    </row>
    <row r="2875" spans="1:7" x14ac:dyDescent="0.2">
      <c r="A2875" s="146" t="s">
        <v>29799</v>
      </c>
      <c r="B2875" s="147" t="s">
        <v>29800</v>
      </c>
      <c r="C2875" s="148" t="s">
        <v>96</v>
      </c>
      <c r="D2875" s="149">
        <v>231.51</v>
      </c>
      <c r="E2875" s="149">
        <v>63.39</v>
      </c>
      <c r="F2875" s="149">
        <v>294.89999999999998</v>
      </c>
      <c r="G2875" s="124">
        <v>9</v>
      </c>
    </row>
    <row r="2876" spans="1:7" ht="30" x14ac:dyDescent="0.2">
      <c r="A2876" s="146" t="s">
        <v>29801</v>
      </c>
      <c r="B2876" s="147" t="s">
        <v>29802</v>
      </c>
      <c r="C2876" s="148" t="s">
        <v>96</v>
      </c>
      <c r="D2876" s="149">
        <v>404.86</v>
      </c>
      <c r="E2876" s="149">
        <v>63.39</v>
      </c>
      <c r="F2876" s="149">
        <v>468.25</v>
      </c>
      <c r="G2876" s="124">
        <v>9</v>
      </c>
    </row>
    <row r="2877" spans="1:7" x14ac:dyDescent="0.2">
      <c r="A2877" s="146" t="s">
        <v>29803</v>
      </c>
      <c r="B2877" s="147" t="s">
        <v>29804</v>
      </c>
      <c r="C2877" s="148" t="s">
        <v>96</v>
      </c>
      <c r="D2877" s="149">
        <v>96.99</v>
      </c>
      <c r="E2877" s="149">
        <v>74.099999999999994</v>
      </c>
      <c r="F2877" s="149">
        <v>171.09</v>
      </c>
      <c r="G2877" s="124">
        <v>9</v>
      </c>
    </row>
    <row r="2878" spans="1:7" x14ac:dyDescent="0.2">
      <c r="A2878" s="146" t="s">
        <v>29805</v>
      </c>
      <c r="B2878" s="147" t="s">
        <v>29806</v>
      </c>
      <c r="C2878" s="148" t="s">
        <v>96</v>
      </c>
      <c r="D2878" s="149">
        <v>395.21</v>
      </c>
      <c r="E2878" s="149">
        <v>74.099999999999994</v>
      </c>
      <c r="F2878" s="149">
        <v>469.31</v>
      </c>
      <c r="G2878" s="124">
        <v>9</v>
      </c>
    </row>
    <row r="2879" spans="1:7" ht="30" x14ac:dyDescent="0.2">
      <c r="A2879" s="146" t="s">
        <v>29807</v>
      </c>
      <c r="B2879" s="147" t="s">
        <v>29808</v>
      </c>
      <c r="C2879" s="148" t="s">
        <v>96</v>
      </c>
      <c r="D2879" s="149">
        <v>885.29</v>
      </c>
      <c r="E2879" s="149">
        <v>74.099999999999994</v>
      </c>
      <c r="F2879" s="149">
        <v>959.39</v>
      </c>
      <c r="G2879" s="124">
        <v>9</v>
      </c>
    </row>
    <row r="2880" spans="1:7" x14ac:dyDescent="0.2">
      <c r="A2880" s="146" t="s">
        <v>29809</v>
      </c>
      <c r="B2880" s="147" t="s">
        <v>29810</v>
      </c>
      <c r="C2880" s="148" t="s">
        <v>96</v>
      </c>
      <c r="D2880" s="149">
        <v>44.35</v>
      </c>
      <c r="E2880" s="149">
        <v>26.34</v>
      </c>
      <c r="F2880" s="149">
        <v>70.69</v>
      </c>
      <c r="G2880" s="124">
        <v>9</v>
      </c>
    </row>
    <row r="2881" spans="1:7" x14ac:dyDescent="0.2">
      <c r="A2881" s="146" t="s">
        <v>29811</v>
      </c>
      <c r="B2881" s="147" t="s">
        <v>29812</v>
      </c>
      <c r="C2881" s="148" t="s">
        <v>96</v>
      </c>
      <c r="D2881" s="149">
        <v>385.14</v>
      </c>
      <c r="E2881" s="149">
        <v>74.099999999999994</v>
      </c>
      <c r="F2881" s="149">
        <v>459.24</v>
      </c>
      <c r="G2881" s="124">
        <v>9</v>
      </c>
    </row>
    <row r="2882" spans="1:7" x14ac:dyDescent="0.2">
      <c r="A2882" s="146" t="s">
        <v>29813</v>
      </c>
      <c r="B2882" s="147" t="s">
        <v>29814</v>
      </c>
      <c r="C2882" s="148" t="s">
        <v>96</v>
      </c>
      <c r="D2882" s="149">
        <v>505.81</v>
      </c>
      <c r="E2882" s="149">
        <v>74.099999999999994</v>
      </c>
      <c r="F2882" s="149">
        <v>579.91</v>
      </c>
      <c r="G2882" s="124">
        <v>9</v>
      </c>
    </row>
    <row r="2883" spans="1:7" x14ac:dyDescent="0.2">
      <c r="A2883" s="146" t="s">
        <v>29815</v>
      </c>
      <c r="B2883" s="147" t="s">
        <v>29816</v>
      </c>
      <c r="C2883" s="148" t="s">
        <v>96</v>
      </c>
      <c r="D2883" s="149">
        <v>106.5</v>
      </c>
      <c r="E2883" s="149">
        <v>26.34</v>
      </c>
      <c r="F2883" s="149">
        <v>132.84</v>
      </c>
      <c r="G2883" s="124">
        <v>9</v>
      </c>
    </row>
    <row r="2884" spans="1:7" x14ac:dyDescent="0.2">
      <c r="A2884" s="146" t="s">
        <v>29817</v>
      </c>
      <c r="B2884" s="147" t="s">
        <v>29818</v>
      </c>
      <c r="C2884" s="148" t="s">
        <v>96</v>
      </c>
      <c r="D2884" s="149">
        <v>827.93</v>
      </c>
      <c r="E2884" s="149">
        <v>158.01</v>
      </c>
      <c r="F2884" s="149">
        <v>985.94</v>
      </c>
      <c r="G2884" s="124">
        <v>9</v>
      </c>
    </row>
    <row r="2885" spans="1:7" x14ac:dyDescent="0.2">
      <c r="A2885" s="146" t="s">
        <v>29819</v>
      </c>
      <c r="B2885" s="147" t="s">
        <v>29820</v>
      </c>
      <c r="C2885" s="148" t="s">
        <v>96</v>
      </c>
      <c r="D2885" s="149">
        <v>546.73</v>
      </c>
      <c r="E2885" s="149">
        <v>158.01</v>
      </c>
      <c r="F2885" s="149">
        <v>704.74</v>
      </c>
      <c r="G2885" s="124">
        <v>9</v>
      </c>
    </row>
    <row r="2886" spans="1:7" x14ac:dyDescent="0.2">
      <c r="A2886" s="146" t="s">
        <v>29821</v>
      </c>
      <c r="B2886" s="147" t="s">
        <v>29822</v>
      </c>
      <c r="C2886" s="148" t="s">
        <v>96</v>
      </c>
      <c r="D2886" s="149">
        <v>189.78</v>
      </c>
      <c r="E2886" s="149">
        <v>52.67</v>
      </c>
      <c r="F2886" s="149">
        <v>242.45</v>
      </c>
      <c r="G2886" s="124">
        <v>9</v>
      </c>
    </row>
    <row r="2887" spans="1:7" x14ac:dyDescent="0.2">
      <c r="A2887" s="146" t="s">
        <v>29823</v>
      </c>
      <c r="B2887" s="147" t="s">
        <v>29824</v>
      </c>
      <c r="C2887" s="148" t="s">
        <v>96</v>
      </c>
      <c r="D2887" s="149">
        <v>214.2</v>
      </c>
      <c r="E2887" s="149">
        <v>26.34</v>
      </c>
      <c r="F2887" s="149">
        <v>240.54</v>
      </c>
      <c r="G2887" s="124">
        <v>9</v>
      </c>
    </row>
    <row r="2888" spans="1:7" ht="30" x14ac:dyDescent="0.2">
      <c r="A2888" s="146" t="s">
        <v>29825</v>
      </c>
      <c r="B2888" s="147" t="s">
        <v>29826</v>
      </c>
      <c r="C2888" s="148" t="s">
        <v>96</v>
      </c>
      <c r="D2888" s="149">
        <v>83.66</v>
      </c>
      <c r="E2888" s="149">
        <v>17.38</v>
      </c>
      <c r="F2888" s="149">
        <v>101.04</v>
      </c>
      <c r="G2888" s="124">
        <v>9</v>
      </c>
    </row>
    <row r="2889" spans="1:7" x14ac:dyDescent="0.2">
      <c r="A2889" s="146" t="s">
        <v>29827</v>
      </c>
      <c r="B2889" s="147" t="s">
        <v>29828</v>
      </c>
      <c r="C2889" s="148" t="s">
        <v>96</v>
      </c>
      <c r="D2889" s="149">
        <v>660.73</v>
      </c>
      <c r="E2889" s="149">
        <v>158.01</v>
      </c>
      <c r="F2889" s="149">
        <v>818.74</v>
      </c>
      <c r="G2889" s="124">
        <v>9</v>
      </c>
    </row>
    <row r="2890" spans="1:7" ht="30" x14ac:dyDescent="0.2">
      <c r="A2890" s="146" t="s">
        <v>29829</v>
      </c>
      <c r="B2890" s="147" t="s">
        <v>29830</v>
      </c>
      <c r="C2890" s="148" t="s">
        <v>21557</v>
      </c>
      <c r="D2890" s="149">
        <v>754.48</v>
      </c>
      <c r="E2890" s="149">
        <v>63.39</v>
      </c>
      <c r="F2890" s="149">
        <v>817.87</v>
      </c>
      <c r="G2890" s="124">
        <v>9</v>
      </c>
    </row>
    <row r="2891" spans="1:7" x14ac:dyDescent="0.2">
      <c r="A2891" s="146" t="s">
        <v>29831</v>
      </c>
      <c r="B2891" s="147" t="s">
        <v>29832</v>
      </c>
      <c r="C2891" s="148" t="s">
        <v>96</v>
      </c>
      <c r="D2891" s="149">
        <v>100.53</v>
      </c>
      <c r="E2891" s="149">
        <v>26.34</v>
      </c>
      <c r="F2891" s="149">
        <v>126.87</v>
      </c>
      <c r="G2891" s="124">
        <v>9</v>
      </c>
    </row>
    <row r="2892" spans="1:7" x14ac:dyDescent="0.2">
      <c r="A2892" s="146" t="s">
        <v>29833</v>
      </c>
      <c r="B2892" s="147" t="s">
        <v>29834</v>
      </c>
      <c r="C2892" s="148"/>
      <c r="D2892" s="149"/>
      <c r="E2892" s="149"/>
      <c r="F2892" s="149"/>
      <c r="G2892" s="124">
        <v>5</v>
      </c>
    </row>
    <row r="2893" spans="1:7" ht="30" x14ac:dyDescent="0.2">
      <c r="A2893" s="146" t="s">
        <v>29835</v>
      </c>
      <c r="B2893" s="147" t="s">
        <v>29836</v>
      </c>
      <c r="C2893" s="148" t="s">
        <v>19</v>
      </c>
      <c r="D2893" s="149">
        <v>852.99</v>
      </c>
      <c r="E2893" s="149">
        <v>87.04</v>
      </c>
      <c r="F2893" s="149">
        <v>940.03</v>
      </c>
      <c r="G2893" s="124">
        <v>9</v>
      </c>
    </row>
    <row r="2894" spans="1:7" x14ac:dyDescent="0.2">
      <c r="A2894" s="146" t="s">
        <v>29837</v>
      </c>
      <c r="B2894" s="147" t="s">
        <v>29838</v>
      </c>
      <c r="C2894" s="148" t="s">
        <v>19</v>
      </c>
      <c r="D2894" s="149">
        <v>1632.27</v>
      </c>
      <c r="E2894" s="149"/>
      <c r="F2894" s="149">
        <v>1632.27</v>
      </c>
      <c r="G2894" s="124">
        <v>9</v>
      </c>
    </row>
    <row r="2895" spans="1:7" ht="30" x14ac:dyDescent="0.2">
      <c r="A2895" s="146" t="s">
        <v>29839</v>
      </c>
      <c r="B2895" s="147" t="s">
        <v>29840</v>
      </c>
      <c r="C2895" s="148" t="s">
        <v>19</v>
      </c>
      <c r="D2895" s="149">
        <v>1166.29</v>
      </c>
      <c r="E2895" s="149">
        <v>192.51</v>
      </c>
      <c r="F2895" s="149">
        <v>1358.8</v>
      </c>
      <c r="G2895" s="124">
        <v>9</v>
      </c>
    </row>
    <row r="2896" spans="1:7" ht="30" x14ac:dyDescent="0.2">
      <c r="A2896" s="146" t="s">
        <v>29841</v>
      </c>
      <c r="B2896" s="147" t="s">
        <v>29842</v>
      </c>
      <c r="C2896" s="148" t="s">
        <v>19</v>
      </c>
      <c r="D2896" s="149">
        <v>2891.42</v>
      </c>
      <c r="E2896" s="149"/>
      <c r="F2896" s="149">
        <v>2891.42</v>
      </c>
      <c r="G2896" s="124">
        <v>9</v>
      </c>
    </row>
    <row r="2897" spans="1:7" x14ac:dyDescent="0.2">
      <c r="A2897" s="146" t="s">
        <v>29843</v>
      </c>
      <c r="B2897" s="147" t="s">
        <v>29844</v>
      </c>
      <c r="C2897" s="148"/>
      <c r="D2897" s="149"/>
      <c r="E2897" s="149"/>
      <c r="F2897" s="149"/>
      <c r="G2897" s="124">
        <v>5</v>
      </c>
    </row>
    <row r="2898" spans="1:7" ht="30" x14ac:dyDescent="0.2">
      <c r="A2898" s="146" t="s">
        <v>29845</v>
      </c>
      <c r="B2898" s="147" t="s">
        <v>29846</v>
      </c>
      <c r="C2898" s="148" t="s">
        <v>96</v>
      </c>
      <c r="D2898" s="149">
        <v>234.08</v>
      </c>
      <c r="E2898" s="149">
        <v>6.52</v>
      </c>
      <c r="F2898" s="149">
        <v>240.6</v>
      </c>
      <c r="G2898" s="124">
        <v>9</v>
      </c>
    </row>
    <row r="2899" spans="1:7" x14ac:dyDescent="0.2">
      <c r="A2899" s="146" t="s">
        <v>29847</v>
      </c>
      <c r="B2899" s="147" t="s">
        <v>29848</v>
      </c>
      <c r="C2899" s="148" t="s">
        <v>96</v>
      </c>
      <c r="D2899" s="149">
        <v>43.12</v>
      </c>
      <c r="E2899" s="149">
        <v>15.68</v>
      </c>
      <c r="F2899" s="149">
        <v>58.8</v>
      </c>
      <c r="G2899" s="124">
        <v>9</v>
      </c>
    </row>
    <row r="2900" spans="1:7" ht="30" x14ac:dyDescent="0.2">
      <c r="A2900" s="146" t="s">
        <v>29849</v>
      </c>
      <c r="B2900" s="147" t="s">
        <v>29850</v>
      </c>
      <c r="C2900" s="148" t="s">
        <v>96</v>
      </c>
      <c r="D2900" s="149">
        <v>93.65</v>
      </c>
      <c r="E2900" s="149">
        <v>6.52</v>
      </c>
      <c r="F2900" s="149">
        <v>100.17</v>
      </c>
      <c r="G2900" s="124">
        <v>9</v>
      </c>
    </row>
    <row r="2901" spans="1:7" x14ac:dyDescent="0.2">
      <c r="A2901" s="146" t="s">
        <v>29851</v>
      </c>
      <c r="B2901" s="147" t="s">
        <v>29852</v>
      </c>
      <c r="C2901" s="148" t="s">
        <v>96</v>
      </c>
      <c r="D2901" s="149">
        <v>52.13</v>
      </c>
      <c r="E2901" s="149">
        <v>15.68</v>
      </c>
      <c r="F2901" s="149">
        <v>67.81</v>
      </c>
      <c r="G2901" s="124">
        <v>9</v>
      </c>
    </row>
    <row r="2902" spans="1:7" ht="30" x14ac:dyDescent="0.2">
      <c r="A2902" s="146" t="s">
        <v>29853</v>
      </c>
      <c r="B2902" s="147" t="s">
        <v>29854</v>
      </c>
      <c r="C2902" s="148" t="s">
        <v>96</v>
      </c>
      <c r="D2902" s="149">
        <v>68.930000000000007</v>
      </c>
      <c r="E2902" s="149">
        <v>6.52</v>
      </c>
      <c r="F2902" s="149">
        <v>75.45</v>
      </c>
      <c r="G2902" s="124">
        <v>9</v>
      </c>
    </row>
    <row r="2903" spans="1:7" x14ac:dyDescent="0.2">
      <c r="A2903" s="146" t="s">
        <v>29855</v>
      </c>
      <c r="B2903" s="147" t="s">
        <v>29856</v>
      </c>
      <c r="C2903" s="148" t="s">
        <v>96</v>
      </c>
      <c r="D2903" s="149">
        <v>59.27</v>
      </c>
      <c r="E2903" s="149">
        <v>15.68</v>
      </c>
      <c r="F2903" s="149">
        <v>74.95</v>
      </c>
      <c r="G2903" s="124">
        <v>9</v>
      </c>
    </row>
    <row r="2904" spans="1:7" x14ac:dyDescent="0.2">
      <c r="A2904" s="146" t="s">
        <v>29857</v>
      </c>
      <c r="B2904" s="147" t="s">
        <v>29858</v>
      </c>
      <c r="C2904" s="148" t="s">
        <v>96</v>
      </c>
      <c r="D2904" s="149">
        <v>24.1</v>
      </c>
      <c r="E2904" s="149">
        <v>6.52</v>
      </c>
      <c r="F2904" s="149">
        <v>30.62</v>
      </c>
      <c r="G2904" s="124">
        <v>9</v>
      </c>
    </row>
    <row r="2905" spans="1:7" x14ac:dyDescent="0.2">
      <c r="A2905" s="146" t="s">
        <v>29859</v>
      </c>
      <c r="B2905" s="147" t="s">
        <v>29860</v>
      </c>
      <c r="C2905" s="148" t="s">
        <v>96</v>
      </c>
      <c r="D2905" s="149">
        <v>59.51</v>
      </c>
      <c r="E2905" s="149">
        <v>6.52</v>
      </c>
      <c r="F2905" s="149">
        <v>66.03</v>
      </c>
      <c r="G2905" s="124">
        <v>9</v>
      </c>
    </row>
    <row r="2906" spans="1:7" x14ac:dyDescent="0.2">
      <c r="A2906" s="146" t="s">
        <v>29861</v>
      </c>
      <c r="B2906" s="147" t="s">
        <v>29862</v>
      </c>
      <c r="C2906" s="148" t="s">
        <v>96</v>
      </c>
      <c r="D2906" s="149">
        <v>70.14</v>
      </c>
      <c r="E2906" s="149">
        <v>6.52</v>
      </c>
      <c r="F2906" s="149">
        <v>76.66</v>
      </c>
      <c r="G2906" s="124">
        <v>9</v>
      </c>
    </row>
    <row r="2907" spans="1:7" x14ac:dyDescent="0.2">
      <c r="A2907" s="146" t="s">
        <v>29863</v>
      </c>
      <c r="B2907" s="147" t="s">
        <v>29864</v>
      </c>
      <c r="C2907" s="148" t="s">
        <v>96</v>
      </c>
      <c r="D2907" s="149">
        <v>62.87</v>
      </c>
      <c r="E2907" s="149">
        <v>26.34</v>
      </c>
      <c r="F2907" s="149">
        <v>89.21</v>
      </c>
      <c r="G2907" s="124">
        <v>9</v>
      </c>
    </row>
    <row r="2908" spans="1:7" x14ac:dyDescent="0.2">
      <c r="A2908" s="146" t="s">
        <v>29865</v>
      </c>
      <c r="B2908" s="147" t="s">
        <v>29866</v>
      </c>
      <c r="C2908" s="148" t="s">
        <v>96</v>
      </c>
      <c r="D2908" s="149">
        <v>95.28</v>
      </c>
      <c r="E2908" s="149">
        <v>47.52</v>
      </c>
      <c r="F2908" s="149">
        <v>142.80000000000001</v>
      </c>
      <c r="G2908" s="124">
        <v>9</v>
      </c>
    </row>
    <row r="2909" spans="1:7" x14ac:dyDescent="0.2">
      <c r="A2909" s="146" t="s">
        <v>29867</v>
      </c>
      <c r="B2909" s="147" t="s">
        <v>29868</v>
      </c>
      <c r="C2909" s="148" t="s">
        <v>96</v>
      </c>
      <c r="D2909" s="149">
        <v>326.77</v>
      </c>
      <c r="E2909" s="149">
        <v>20.09</v>
      </c>
      <c r="F2909" s="149">
        <v>346.86</v>
      </c>
      <c r="G2909" s="124">
        <v>9</v>
      </c>
    </row>
    <row r="2910" spans="1:7" x14ac:dyDescent="0.2">
      <c r="A2910" s="146" t="s">
        <v>29869</v>
      </c>
      <c r="B2910" s="147" t="s">
        <v>29870</v>
      </c>
      <c r="C2910" s="148" t="s">
        <v>96</v>
      </c>
      <c r="D2910" s="149">
        <v>72.81</v>
      </c>
      <c r="E2910" s="149">
        <v>20.09</v>
      </c>
      <c r="F2910" s="149">
        <v>92.9</v>
      </c>
      <c r="G2910" s="124">
        <v>9</v>
      </c>
    </row>
    <row r="2911" spans="1:7" ht="30" x14ac:dyDescent="0.2">
      <c r="A2911" s="146" t="s">
        <v>29871</v>
      </c>
      <c r="B2911" s="147" t="s">
        <v>29872</v>
      </c>
      <c r="C2911" s="148" t="s">
        <v>96</v>
      </c>
      <c r="D2911" s="149">
        <v>286.91000000000003</v>
      </c>
      <c r="E2911" s="149">
        <v>73.739999999999995</v>
      </c>
      <c r="F2911" s="149">
        <v>360.65</v>
      </c>
      <c r="G2911" s="124">
        <v>9</v>
      </c>
    </row>
    <row r="2912" spans="1:7" x14ac:dyDescent="0.2">
      <c r="A2912" s="146" t="s">
        <v>29873</v>
      </c>
      <c r="B2912" s="147" t="s">
        <v>29874</v>
      </c>
      <c r="C2912" s="148" t="s">
        <v>96</v>
      </c>
      <c r="D2912" s="149">
        <v>636.48</v>
      </c>
      <c r="E2912" s="149">
        <v>26.34</v>
      </c>
      <c r="F2912" s="149">
        <v>662.82</v>
      </c>
      <c r="G2912" s="124">
        <v>9</v>
      </c>
    </row>
    <row r="2913" spans="1:7" ht="30" x14ac:dyDescent="0.2">
      <c r="A2913" s="146" t="s">
        <v>29875</v>
      </c>
      <c r="B2913" s="147" t="s">
        <v>29876</v>
      </c>
      <c r="C2913" s="148" t="s">
        <v>96</v>
      </c>
      <c r="D2913" s="149">
        <v>35.700000000000003</v>
      </c>
      <c r="E2913" s="149">
        <v>18.53</v>
      </c>
      <c r="F2913" s="149">
        <v>54.23</v>
      </c>
      <c r="G2913" s="124">
        <v>9</v>
      </c>
    </row>
    <row r="2914" spans="1:7" ht="30" x14ac:dyDescent="0.2">
      <c r="A2914" s="146" t="s">
        <v>29877</v>
      </c>
      <c r="B2914" s="147" t="s">
        <v>29878</v>
      </c>
      <c r="C2914" s="148" t="s">
        <v>96</v>
      </c>
      <c r="D2914" s="149">
        <v>35.58</v>
      </c>
      <c r="E2914" s="149">
        <v>18.53</v>
      </c>
      <c r="F2914" s="149">
        <v>54.11</v>
      </c>
      <c r="G2914" s="124">
        <v>9</v>
      </c>
    </row>
    <row r="2915" spans="1:7" ht="30" x14ac:dyDescent="0.2">
      <c r="A2915" s="146" t="s">
        <v>29879</v>
      </c>
      <c r="B2915" s="147" t="s">
        <v>29880</v>
      </c>
      <c r="C2915" s="148" t="s">
        <v>96</v>
      </c>
      <c r="D2915" s="149">
        <v>41.16</v>
      </c>
      <c r="E2915" s="149">
        <v>18.53</v>
      </c>
      <c r="F2915" s="149">
        <v>59.69</v>
      </c>
      <c r="G2915" s="124">
        <v>9</v>
      </c>
    </row>
    <row r="2916" spans="1:7" ht="30" x14ac:dyDescent="0.2">
      <c r="A2916" s="146" t="s">
        <v>29881</v>
      </c>
      <c r="B2916" s="147" t="s">
        <v>29882</v>
      </c>
      <c r="C2916" s="148" t="s">
        <v>96</v>
      </c>
      <c r="D2916" s="149">
        <v>27.75</v>
      </c>
      <c r="E2916" s="149">
        <v>18.53</v>
      </c>
      <c r="F2916" s="149">
        <v>46.28</v>
      </c>
      <c r="G2916" s="124">
        <v>9</v>
      </c>
    </row>
    <row r="2917" spans="1:7" ht="30" x14ac:dyDescent="0.2">
      <c r="A2917" s="146" t="s">
        <v>29883</v>
      </c>
      <c r="B2917" s="147" t="s">
        <v>29884</v>
      </c>
      <c r="C2917" s="148" t="s">
        <v>96</v>
      </c>
      <c r="D2917" s="149">
        <v>32.89</v>
      </c>
      <c r="E2917" s="149">
        <v>18.53</v>
      </c>
      <c r="F2917" s="149">
        <v>51.42</v>
      </c>
      <c r="G2917" s="124">
        <v>9</v>
      </c>
    </row>
    <row r="2918" spans="1:7" ht="30" x14ac:dyDescent="0.2">
      <c r="A2918" s="146" t="s">
        <v>29885</v>
      </c>
      <c r="B2918" s="147" t="s">
        <v>29886</v>
      </c>
      <c r="C2918" s="148" t="s">
        <v>96</v>
      </c>
      <c r="D2918" s="149">
        <v>34.340000000000003</v>
      </c>
      <c r="E2918" s="149">
        <v>18.53</v>
      </c>
      <c r="F2918" s="149">
        <v>52.87</v>
      </c>
      <c r="G2918" s="124">
        <v>9</v>
      </c>
    </row>
    <row r="2919" spans="1:7" ht="30" x14ac:dyDescent="0.2">
      <c r="A2919" s="146" t="s">
        <v>29887</v>
      </c>
      <c r="B2919" s="147" t="s">
        <v>29888</v>
      </c>
      <c r="C2919" s="148" t="s">
        <v>96</v>
      </c>
      <c r="D2919" s="149">
        <v>50.71</v>
      </c>
      <c r="E2919" s="149">
        <v>18.53</v>
      </c>
      <c r="F2919" s="149">
        <v>69.239999999999995</v>
      </c>
      <c r="G2919" s="124">
        <v>9</v>
      </c>
    </row>
    <row r="2920" spans="1:7" ht="30" x14ac:dyDescent="0.2">
      <c r="A2920" s="146" t="s">
        <v>29889</v>
      </c>
      <c r="B2920" s="147" t="s">
        <v>29890</v>
      </c>
      <c r="C2920" s="148" t="s">
        <v>96</v>
      </c>
      <c r="D2920" s="149">
        <v>53.72</v>
      </c>
      <c r="E2920" s="149">
        <v>18.53</v>
      </c>
      <c r="F2920" s="149">
        <v>72.25</v>
      </c>
      <c r="G2920" s="124">
        <v>9</v>
      </c>
    </row>
    <row r="2921" spans="1:7" ht="30" x14ac:dyDescent="0.2">
      <c r="A2921" s="146" t="s">
        <v>29891</v>
      </c>
      <c r="B2921" s="147" t="s">
        <v>29892</v>
      </c>
      <c r="C2921" s="148" t="s">
        <v>96</v>
      </c>
      <c r="D2921" s="149">
        <v>362.09</v>
      </c>
      <c r="E2921" s="149">
        <v>73.739999999999995</v>
      </c>
      <c r="F2921" s="149">
        <v>435.83</v>
      </c>
      <c r="G2921" s="124">
        <v>9</v>
      </c>
    </row>
    <row r="2922" spans="1:7" x14ac:dyDescent="0.2">
      <c r="A2922" s="146" t="s">
        <v>29893</v>
      </c>
      <c r="B2922" s="147" t="s">
        <v>29894</v>
      </c>
      <c r="C2922" s="148" t="s">
        <v>96</v>
      </c>
      <c r="D2922" s="149">
        <v>494.26</v>
      </c>
      <c r="E2922" s="149">
        <v>42.23</v>
      </c>
      <c r="F2922" s="149">
        <v>536.49</v>
      </c>
      <c r="G2922" s="124">
        <v>9</v>
      </c>
    </row>
    <row r="2923" spans="1:7" ht="30" x14ac:dyDescent="0.2">
      <c r="A2923" s="146" t="s">
        <v>29895</v>
      </c>
      <c r="B2923" s="147" t="s">
        <v>29896</v>
      </c>
      <c r="C2923" s="148" t="s">
        <v>96</v>
      </c>
      <c r="D2923" s="149">
        <v>187.14</v>
      </c>
      <c r="E2923" s="149">
        <v>20.09</v>
      </c>
      <c r="F2923" s="149">
        <v>207.23</v>
      </c>
      <c r="G2923" s="124">
        <v>9</v>
      </c>
    </row>
    <row r="2924" spans="1:7" ht="30" x14ac:dyDescent="0.2">
      <c r="A2924" s="146" t="s">
        <v>29897</v>
      </c>
      <c r="B2924" s="147" t="s">
        <v>29898</v>
      </c>
      <c r="C2924" s="148" t="s">
        <v>96</v>
      </c>
      <c r="D2924" s="149">
        <v>75.77</v>
      </c>
      <c r="E2924" s="149">
        <v>18.53</v>
      </c>
      <c r="F2924" s="149">
        <v>94.3</v>
      </c>
      <c r="G2924" s="124">
        <v>9</v>
      </c>
    </row>
    <row r="2925" spans="1:7" ht="30" x14ac:dyDescent="0.2">
      <c r="A2925" s="146" t="s">
        <v>29899</v>
      </c>
      <c r="B2925" s="147" t="s">
        <v>29900</v>
      </c>
      <c r="C2925" s="148" t="s">
        <v>96</v>
      </c>
      <c r="D2925" s="149">
        <v>549.70000000000005</v>
      </c>
      <c r="E2925" s="149">
        <v>18.53</v>
      </c>
      <c r="F2925" s="149">
        <v>568.23</v>
      </c>
      <c r="G2925" s="124">
        <v>9</v>
      </c>
    </row>
    <row r="2926" spans="1:7" ht="30" x14ac:dyDescent="0.2">
      <c r="A2926" s="146" t="s">
        <v>29901</v>
      </c>
      <c r="B2926" s="147" t="s">
        <v>29902</v>
      </c>
      <c r="C2926" s="148" t="s">
        <v>96</v>
      </c>
      <c r="D2926" s="149">
        <v>131.87</v>
      </c>
      <c r="E2926" s="149">
        <v>20.09</v>
      </c>
      <c r="F2926" s="149">
        <v>151.96</v>
      </c>
      <c r="G2926" s="124">
        <v>9</v>
      </c>
    </row>
    <row r="2927" spans="1:7" x14ac:dyDescent="0.2">
      <c r="A2927" s="146" t="s">
        <v>29903</v>
      </c>
      <c r="B2927" s="147" t="s">
        <v>29904</v>
      </c>
      <c r="C2927" s="148" t="s">
        <v>21557</v>
      </c>
      <c r="D2927" s="149">
        <v>911.92</v>
      </c>
      <c r="E2927" s="149">
        <v>73.86</v>
      </c>
      <c r="F2927" s="149">
        <v>985.78</v>
      </c>
      <c r="G2927" s="124">
        <v>9</v>
      </c>
    </row>
    <row r="2928" spans="1:7" x14ac:dyDescent="0.2">
      <c r="A2928" s="146" t="s">
        <v>29905</v>
      </c>
      <c r="B2928" s="147" t="s">
        <v>29906</v>
      </c>
      <c r="C2928" s="148" t="s">
        <v>96</v>
      </c>
      <c r="D2928" s="149">
        <v>2.63</v>
      </c>
      <c r="E2928" s="149">
        <v>18.53</v>
      </c>
      <c r="F2928" s="149">
        <v>21.16</v>
      </c>
      <c r="G2928" s="124">
        <v>9</v>
      </c>
    </row>
    <row r="2929" spans="1:7" x14ac:dyDescent="0.2">
      <c r="A2929" s="146" t="s">
        <v>29907</v>
      </c>
      <c r="B2929" s="147" t="s">
        <v>29908</v>
      </c>
      <c r="C2929" s="148" t="s">
        <v>96</v>
      </c>
      <c r="D2929" s="149">
        <v>3.96</v>
      </c>
      <c r="E2929" s="149">
        <v>18.53</v>
      </c>
      <c r="F2929" s="149">
        <v>22.49</v>
      </c>
      <c r="G2929" s="124">
        <v>9</v>
      </c>
    </row>
    <row r="2930" spans="1:7" ht="45" x14ac:dyDescent="0.2">
      <c r="A2930" s="146" t="s">
        <v>29909</v>
      </c>
      <c r="B2930" s="147" t="s">
        <v>29910</v>
      </c>
      <c r="C2930" s="148" t="s">
        <v>96</v>
      </c>
      <c r="D2930" s="149">
        <v>677.38</v>
      </c>
      <c r="E2930" s="149">
        <v>20.09</v>
      </c>
      <c r="F2930" s="149">
        <v>697.47</v>
      </c>
      <c r="G2930" s="124">
        <v>9</v>
      </c>
    </row>
    <row r="2931" spans="1:7" ht="30" x14ac:dyDescent="0.2">
      <c r="A2931" s="146" t="s">
        <v>29911</v>
      </c>
      <c r="B2931" s="147" t="s">
        <v>29912</v>
      </c>
      <c r="C2931" s="148" t="s">
        <v>96</v>
      </c>
      <c r="D2931" s="149">
        <v>944.71</v>
      </c>
      <c r="E2931" s="149">
        <v>73.739999999999995</v>
      </c>
      <c r="F2931" s="149">
        <v>1018.45</v>
      </c>
      <c r="G2931" s="124">
        <v>9</v>
      </c>
    </row>
    <row r="2932" spans="1:7" ht="30" x14ac:dyDescent="0.2">
      <c r="A2932" s="146" t="s">
        <v>29913</v>
      </c>
      <c r="B2932" s="147" t="s">
        <v>29914</v>
      </c>
      <c r="C2932" s="148" t="s">
        <v>96</v>
      </c>
      <c r="D2932" s="149">
        <v>3107.79</v>
      </c>
      <c r="E2932" s="149">
        <v>73.739999999999995</v>
      </c>
      <c r="F2932" s="149">
        <v>3181.53</v>
      </c>
      <c r="G2932" s="124">
        <v>9</v>
      </c>
    </row>
    <row r="2933" spans="1:7" x14ac:dyDescent="0.2">
      <c r="A2933" s="146" t="s">
        <v>29915</v>
      </c>
      <c r="B2933" s="147" t="s">
        <v>29916</v>
      </c>
      <c r="C2933" s="148" t="s">
        <v>96</v>
      </c>
      <c r="D2933" s="149">
        <v>1188.46</v>
      </c>
      <c r="E2933" s="149">
        <v>6.52</v>
      </c>
      <c r="F2933" s="149">
        <v>1194.98</v>
      </c>
      <c r="G2933" s="124">
        <v>9</v>
      </c>
    </row>
    <row r="2934" spans="1:7" x14ac:dyDescent="0.2">
      <c r="A2934" s="146" t="s">
        <v>29917</v>
      </c>
      <c r="B2934" s="147" t="s">
        <v>29918</v>
      </c>
      <c r="C2934" s="148" t="s">
        <v>96</v>
      </c>
      <c r="D2934" s="149">
        <v>212.23</v>
      </c>
      <c r="E2934" s="149">
        <v>26.34</v>
      </c>
      <c r="F2934" s="149">
        <v>238.57</v>
      </c>
      <c r="G2934" s="124">
        <v>9</v>
      </c>
    </row>
    <row r="2935" spans="1:7" x14ac:dyDescent="0.2">
      <c r="A2935" s="146" t="s">
        <v>29919</v>
      </c>
      <c r="B2935" s="147" t="s">
        <v>29920</v>
      </c>
      <c r="C2935" s="148" t="s">
        <v>96</v>
      </c>
      <c r="D2935" s="149">
        <v>41.05</v>
      </c>
      <c r="E2935" s="149">
        <v>31.24</v>
      </c>
      <c r="F2935" s="149">
        <v>72.290000000000006</v>
      </c>
      <c r="G2935" s="124">
        <v>9</v>
      </c>
    </row>
    <row r="2936" spans="1:7" ht="30" x14ac:dyDescent="0.2">
      <c r="A2936" s="146" t="s">
        <v>29921</v>
      </c>
      <c r="B2936" s="147" t="s">
        <v>29922</v>
      </c>
      <c r="C2936" s="148" t="s">
        <v>96</v>
      </c>
      <c r="D2936" s="149">
        <v>288.99</v>
      </c>
      <c r="E2936" s="149">
        <v>26.34</v>
      </c>
      <c r="F2936" s="149">
        <v>315.33</v>
      </c>
      <c r="G2936" s="124">
        <v>9</v>
      </c>
    </row>
    <row r="2937" spans="1:7" ht="30" x14ac:dyDescent="0.2">
      <c r="A2937" s="146" t="s">
        <v>29923</v>
      </c>
      <c r="B2937" s="147" t="s">
        <v>29924</v>
      </c>
      <c r="C2937" s="148" t="s">
        <v>96</v>
      </c>
      <c r="D2937" s="149">
        <v>451.3</v>
      </c>
      <c r="E2937" s="149">
        <v>26.34</v>
      </c>
      <c r="F2937" s="149">
        <v>477.64</v>
      </c>
      <c r="G2937" s="124">
        <v>9</v>
      </c>
    </row>
    <row r="2938" spans="1:7" x14ac:dyDescent="0.2">
      <c r="A2938" s="146" t="s">
        <v>29925</v>
      </c>
      <c r="B2938" s="147" t="s">
        <v>29926</v>
      </c>
      <c r="C2938" s="148"/>
      <c r="D2938" s="149"/>
      <c r="E2938" s="149"/>
      <c r="F2938" s="149"/>
      <c r="G2938" s="124">
        <v>5</v>
      </c>
    </row>
    <row r="2939" spans="1:7" x14ac:dyDescent="0.2">
      <c r="A2939" s="146" t="s">
        <v>29927</v>
      </c>
      <c r="B2939" s="147" t="s">
        <v>29928</v>
      </c>
      <c r="C2939" s="148" t="s">
        <v>19</v>
      </c>
      <c r="D2939" s="149">
        <v>530.99</v>
      </c>
      <c r="E2939" s="149">
        <v>30.89</v>
      </c>
      <c r="F2939" s="149">
        <v>561.88</v>
      </c>
      <c r="G2939" s="124">
        <v>9</v>
      </c>
    </row>
    <row r="2940" spans="1:7" x14ac:dyDescent="0.2">
      <c r="A2940" s="146" t="s">
        <v>29929</v>
      </c>
      <c r="B2940" s="147" t="s">
        <v>29930</v>
      </c>
      <c r="C2940" s="148" t="s">
        <v>19</v>
      </c>
      <c r="D2940" s="149">
        <v>276.69</v>
      </c>
      <c r="E2940" s="149">
        <v>95.04</v>
      </c>
      <c r="F2940" s="149">
        <v>371.73</v>
      </c>
      <c r="G2940" s="124">
        <v>9</v>
      </c>
    </row>
    <row r="2941" spans="1:7" x14ac:dyDescent="0.2">
      <c r="A2941" s="146" t="s">
        <v>29931</v>
      </c>
      <c r="B2941" s="147" t="s">
        <v>29932</v>
      </c>
      <c r="C2941" s="148" t="s">
        <v>19</v>
      </c>
      <c r="D2941" s="149">
        <v>806.62</v>
      </c>
      <c r="E2941" s="149">
        <v>30.89</v>
      </c>
      <c r="F2941" s="149">
        <v>837.51</v>
      </c>
      <c r="G2941" s="124">
        <v>9</v>
      </c>
    </row>
    <row r="2942" spans="1:7" x14ac:dyDescent="0.2">
      <c r="A2942" s="146" t="s">
        <v>29933</v>
      </c>
      <c r="B2942" s="147" t="s">
        <v>29934</v>
      </c>
      <c r="C2942" s="148"/>
      <c r="D2942" s="149"/>
      <c r="E2942" s="149"/>
      <c r="F2942" s="149"/>
      <c r="G2942" s="124">
        <v>5</v>
      </c>
    </row>
    <row r="2943" spans="1:7" x14ac:dyDescent="0.2">
      <c r="A2943" s="146" t="s">
        <v>29935</v>
      </c>
      <c r="B2943" s="147" t="s">
        <v>29936</v>
      </c>
      <c r="C2943" s="148" t="s">
        <v>9</v>
      </c>
      <c r="D2943" s="149">
        <v>1585.97</v>
      </c>
      <c r="E2943" s="149">
        <v>74.099999999999994</v>
      </c>
      <c r="F2943" s="149">
        <v>1660.07</v>
      </c>
      <c r="G2943" s="124">
        <v>9</v>
      </c>
    </row>
    <row r="2944" spans="1:7" x14ac:dyDescent="0.2">
      <c r="A2944" s="146" t="s">
        <v>29937</v>
      </c>
      <c r="B2944" s="147" t="s">
        <v>29938</v>
      </c>
      <c r="C2944" s="148" t="s">
        <v>9</v>
      </c>
      <c r="D2944" s="149">
        <v>785.88</v>
      </c>
      <c r="E2944" s="149">
        <v>74.099999999999994</v>
      </c>
      <c r="F2944" s="149">
        <v>859.98</v>
      </c>
      <c r="G2944" s="124">
        <v>9</v>
      </c>
    </row>
    <row r="2945" spans="1:7" x14ac:dyDescent="0.2">
      <c r="A2945" s="146" t="s">
        <v>29939</v>
      </c>
      <c r="B2945" s="147" t="s">
        <v>29940</v>
      </c>
      <c r="C2945" s="148" t="s">
        <v>96</v>
      </c>
      <c r="D2945" s="149">
        <v>1206.0999999999999</v>
      </c>
      <c r="E2945" s="149">
        <v>158.01</v>
      </c>
      <c r="F2945" s="149">
        <v>1364.11</v>
      </c>
      <c r="G2945" s="124">
        <v>9</v>
      </c>
    </row>
    <row r="2946" spans="1:7" x14ac:dyDescent="0.2">
      <c r="A2946" s="146" t="s">
        <v>29941</v>
      </c>
      <c r="B2946" s="147" t="s">
        <v>29942</v>
      </c>
      <c r="C2946" s="148" t="s">
        <v>96</v>
      </c>
      <c r="D2946" s="149">
        <v>226.68</v>
      </c>
      <c r="E2946" s="149">
        <v>26.34</v>
      </c>
      <c r="F2946" s="149">
        <v>253.02</v>
      </c>
      <c r="G2946" s="124">
        <v>9</v>
      </c>
    </row>
    <row r="2947" spans="1:7" x14ac:dyDescent="0.2">
      <c r="A2947" s="146" t="s">
        <v>29943</v>
      </c>
      <c r="B2947" s="147" t="s">
        <v>29944</v>
      </c>
      <c r="C2947" s="148" t="s">
        <v>96</v>
      </c>
      <c r="D2947" s="149">
        <v>240</v>
      </c>
      <c r="E2947" s="149">
        <v>26.34</v>
      </c>
      <c r="F2947" s="149">
        <v>266.33999999999997</v>
      </c>
      <c r="G2947" s="124">
        <v>9</v>
      </c>
    </row>
    <row r="2948" spans="1:7" x14ac:dyDescent="0.2">
      <c r="A2948" s="146" t="s">
        <v>29945</v>
      </c>
      <c r="B2948" s="147" t="s">
        <v>29946</v>
      </c>
      <c r="C2948" s="148" t="s">
        <v>96</v>
      </c>
      <c r="D2948" s="149">
        <v>257.95999999999998</v>
      </c>
      <c r="E2948" s="149">
        <v>26.34</v>
      </c>
      <c r="F2948" s="149">
        <v>284.3</v>
      </c>
      <c r="G2948" s="124">
        <v>9</v>
      </c>
    </row>
    <row r="2949" spans="1:7" x14ac:dyDescent="0.2">
      <c r="A2949" s="146" t="s">
        <v>29947</v>
      </c>
      <c r="B2949" s="147" t="s">
        <v>29948</v>
      </c>
      <c r="C2949" s="148" t="s">
        <v>96</v>
      </c>
      <c r="D2949" s="149">
        <v>334.63</v>
      </c>
      <c r="E2949" s="149">
        <v>26.34</v>
      </c>
      <c r="F2949" s="149">
        <v>360.97</v>
      </c>
      <c r="G2949" s="124">
        <v>9</v>
      </c>
    </row>
    <row r="2950" spans="1:7" x14ac:dyDescent="0.2">
      <c r="A2950" s="146" t="s">
        <v>29949</v>
      </c>
      <c r="B2950" s="147" t="s">
        <v>29950</v>
      </c>
      <c r="C2950" s="148" t="s">
        <v>96</v>
      </c>
      <c r="D2950" s="149">
        <v>793.46</v>
      </c>
      <c r="E2950" s="149">
        <v>26.34</v>
      </c>
      <c r="F2950" s="149">
        <v>819.8</v>
      </c>
      <c r="G2950" s="124">
        <v>9</v>
      </c>
    </row>
    <row r="2951" spans="1:7" x14ac:dyDescent="0.2">
      <c r="A2951" s="146" t="s">
        <v>29951</v>
      </c>
      <c r="B2951" s="147" t="s">
        <v>29952</v>
      </c>
      <c r="C2951" s="148" t="s">
        <v>96</v>
      </c>
      <c r="D2951" s="149">
        <v>392.73</v>
      </c>
      <c r="E2951" s="149">
        <v>26.34</v>
      </c>
      <c r="F2951" s="149">
        <v>419.07</v>
      </c>
      <c r="G2951" s="124">
        <v>9</v>
      </c>
    </row>
    <row r="2952" spans="1:7" x14ac:dyDescent="0.2">
      <c r="A2952" s="146" t="s">
        <v>29953</v>
      </c>
      <c r="B2952" s="147" t="s">
        <v>29954</v>
      </c>
      <c r="C2952" s="148" t="s">
        <v>96</v>
      </c>
      <c r="D2952" s="149">
        <v>427.3</v>
      </c>
      <c r="E2952" s="149">
        <v>26.34</v>
      </c>
      <c r="F2952" s="149">
        <v>453.64</v>
      </c>
      <c r="G2952" s="124">
        <v>9</v>
      </c>
    </row>
    <row r="2953" spans="1:7" x14ac:dyDescent="0.2">
      <c r="A2953" s="146" t="s">
        <v>29955</v>
      </c>
      <c r="B2953" s="147" t="s">
        <v>29956</v>
      </c>
      <c r="C2953" s="148" t="s">
        <v>96</v>
      </c>
      <c r="D2953" s="149">
        <v>503.76</v>
      </c>
      <c r="E2953" s="149">
        <v>26.34</v>
      </c>
      <c r="F2953" s="149">
        <v>530.1</v>
      </c>
      <c r="G2953" s="124">
        <v>9</v>
      </c>
    </row>
    <row r="2954" spans="1:7" x14ac:dyDescent="0.2">
      <c r="A2954" s="146" t="s">
        <v>29957</v>
      </c>
      <c r="B2954" s="147" t="s">
        <v>29958</v>
      </c>
      <c r="C2954" s="148" t="s">
        <v>96</v>
      </c>
      <c r="D2954" s="149">
        <v>774.36</v>
      </c>
      <c r="E2954" s="149">
        <v>26.34</v>
      </c>
      <c r="F2954" s="149">
        <v>800.7</v>
      </c>
      <c r="G2954" s="124">
        <v>9</v>
      </c>
    </row>
    <row r="2955" spans="1:7" x14ac:dyDescent="0.2">
      <c r="A2955" s="146" t="s">
        <v>29959</v>
      </c>
      <c r="B2955" s="147" t="s">
        <v>29960</v>
      </c>
      <c r="C2955" s="148" t="s">
        <v>96</v>
      </c>
      <c r="D2955" s="149">
        <v>1188.5999999999999</v>
      </c>
      <c r="E2955" s="149">
        <v>26.34</v>
      </c>
      <c r="F2955" s="149">
        <v>1214.94</v>
      </c>
      <c r="G2955" s="124">
        <v>9</v>
      </c>
    </row>
    <row r="2956" spans="1:7" x14ac:dyDescent="0.2">
      <c r="A2956" s="146" t="s">
        <v>29961</v>
      </c>
      <c r="B2956" s="147" t="s">
        <v>29962</v>
      </c>
      <c r="C2956" s="148" t="s">
        <v>96</v>
      </c>
      <c r="D2956" s="149">
        <v>1483.65</v>
      </c>
      <c r="E2956" s="149">
        <v>26.34</v>
      </c>
      <c r="F2956" s="149">
        <v>1509.99</v>
      </c>
      <c r="G2956" s="124">
        <v>9</v>
      </c>
    </row>
    <row r="2957" spans="1:7" x14ac:dyDescent="0.2">
      <c r="A2957" s="146" t="s">
        <v>29963</v>
      </c>
      <c r="B2957" s="147" t="s">
        <v>29964</v>
      </c>
      <c r="C2957" s="148" t="s">
        <v>96</v>
      </c>
      <c r="D2957" s="149">
        <v>1604.09</v>
      </c>
      <c r="E2957" s="149">
        <v>26.34</v>
      </c>
      <c r="F2957" s="149">
        <v>1630.43</v>
      </c>
      <c r="G2957" s="124">
        <v>9</v>
      </c>
    </row>
    <row r="2958" spans="1:7" x14ac:dyDescent="0.2">
      <c r="A2958" s="146" t="s">
        <v>29965</v>
      </c>
      <c r="B2958" s="147" t="s">
        <v>29966</v>
      </c>
      <c r="C2958" s="148" t="s">
        <v>96</v>
      </c>
      <c r="D2958" s="149">
        <v>4739.9399999999996</v>
      </c>
      <c r="E2958" s="149">
        <v>26.34</v>
      </c>
      <c r="F2958" s="149">
        <v>4766.28</v>
      </c>
      <c r="G2958" s="124">
        <v>9</v>
      </c>
    </row>
    <row r="2959" spans="1:7" x14ac:dyDescent="0.2">
      <c r="A2959" s="146" t="s">
        <v>29967</v>
      </c>
      <c r="B2959" s="147" t="s">
        <v>29968</v>
      </c>
      <c r="C2959" s="148" t="s">
        <v>96</v>
      </c>
      <c r="D2959" s="149">
        <v>2046.76</v>
      </c>
      <c r="E2959" s="149">
        <v>26.34</v>
      </c>
      <c r="F2959" s="149">
        <v>2073.1</v>
      </c>
      <c r="G2959" s="124">
        <v>9</v>
      </c>
    </row>
    <row r="2960" spans="1:7" x14ac:dyDescent="0.2">
      <c r="A2960" s="146" t="s">
        <v>29969</v>
      </c>
      <c r="B2960" s="147" t="s">
        <v>29970</v>
      </c>
      <c r="C2960" s="148" t="s">
        <v>96</v>
      </c>
      <c r="D2960" s="149">
        <v>750.14</v>
      </c>
      <c r="E2960" s="149">
        <v>26.34</v>
      </c>
      <c r="F2960" s="149">
        <v>776.48</v>
      </c>
      <c r="G2960" s="124">
        <v>9</v>
      </c>
    </row>
    <row r="2961" spans="1:7" x14ac:dyDescent="0.2">
      <c r="A2961" s="146" t="s">
        <v>29971</v>
      </c>
      <c r="B2961" s="147" t="s">
        <v>29972</v>
      </c>
      <c r="C2961" s="148" t="s">
        <v>96</v>
      </c>
      <c r="D2961" s="149">
        <v>748.66</v>
      </c>
      <c r="E2961" s="149">
        <v>26.34</v>
      </c>
      <c r="F2961" s="149">
        <v>775</v>
      </c>
      <c r="G2961" s="124">
        <v>9</v>
      </c>
    </row>
    <row r="2962" spans="1:7" x14ac:dyDescent="0.2">
      <c r="A2962" s="146" t="s">
        <v>29973</v>
      </c>
      <c r="B2962" s="147" t="s">
        <v>29974</v>
      </c>
      <c r="C2962" s="148" t="s">
        <v>96</v>
      </c>
      <c r="D2962" s="149">
        <v>876.82</v>
      </c>
      <c r="E2962" s="149">
        <v>26.34</v>
      </c>
      <c r="F2962" s="149">
        <v>903.16</v>
      </c>
      <c r="G2962" s="124">
        <v>9</v>
      </c>
    </row>
    <row r="2963" spans="1:7" x14ac:dyDescent="0.2">
      <c r="A2963" s="146" t="s">
        <v>29975</v>
      </c>
      <c r="B2963" s="147" t="s">
        <v>29976</v>
      </c>
      <c r="C2963" s="148"/>
      <c r="D2963" s="149"/>
      <c r="E2963" s="149"/>
      <c r="F2963" s="149"/>
      <c r="G2963" s="124">
        <v>5</v>
      </c>
    </row>
    <row r="2964" spans="1:7" x14ac:dyDescent="0.2">
      <c r="A2964" s="146" t="s">
        <v>29977</v>
      </c>
      <c r="B2964" s="147" t="s">
        <v>29978</v>
      </c>
      <c r="C2964" s="148" t="s">
        <v>96</v>
      </c>
      <c r="D2964" s="149">
        <v>8.81</v>
      </c>
      <c r="E2964" s="149">
        <v>21.07</v>
      </c>
      <c r="F2964" s="149">
        <v>29.88</v>
      </c>
      <c r="G2964" s="124">
        <v>9</v>
      </c>
    </row>
    <row r="2965" spans="1:7" x14ac:dyDescent="0.2">
      <c r="A2965" s="146" t="s">
        <v>29979</v>
      </c>
      <c r="B2965" s="147" t="s">
        <v>29980</v>
      </c>
      <c r="C2965" s="148" t="s">
        <v>96</v>
      </c>
      <c r="D2965" s="149">
        <v>0.05</v>
      </c>
      <c r="E2965" s="149">
        <v>26.34</v>
      </c>
      <c r="F2965" s="149">
        <v>26.39</v>
      </c>
      <c r="G2965" s="124">
        <v>9</v>
      </c>
    </row>
    <row r="2966" spans="1:7" x14ac:dyDescent="0.2">
      <c r="A2966" s="146" t="s">
        <v>29981</v>
      </c>
      <c r="B2966" s="147" t="s">
        <v>29982</v>
      </c>
      <c r="C2966" s="148" t="s">
        <v>96</v>
      </c>
      <c r="D2966" s="149">
        <v>0.05</v>
      </c>
      <c r="E2966" s="149">
        <v>26.34</v>
      </c>
      <c r="F2966" s="149">
        <v>26.39</v>
      </c>
      <c r="G2966" s="124">
        <v>9</v>
      </c>
    </row>
    <row r="2967" spans="1:7" x14ac:dyDescent="0.2">
      <c r="A2967" s="146" t="s">
        <v>29983</v>
      </c>
      <c r="B2967" s="147" t="s">
        <v>29984</v>
      </c>
      <c r="C2967" s="148" t="s">
        <v>96</v>
      </c>
      <c r="D2967" s="149">
        <v>1.03</v>
      </c>
      <c r="E2967" s="149">
        <v>74.099999999999994</v>
      </c>
      <c r="F2967" s="149">
        <v>75.13</v>
      </c>
      <c r="G2967" s="124">
        <v>9</v>
      </c>
    </row>
    <row r="2968" spans="1:7" x14ac:dyDescent="0.2">
      <c r="A2968" s="146" t="s">
        <v>29985</v>
      </c>
      <c r="B2968" s="147" t="s">
        <v>29986</v>
      </c>
      <c r="C2968" s="148" t="s">
        <v>96</v>
      </c>
      <c r="D2968" s="149"/>
      <c r="E2968" s="149">
        <v>131.68</v>
      </c>
      <c r="F2968" s="149">
        <v>131.68</v>
      </c>
      <c r="G2968" s="124">
        <v>9</v>
      </c>
    </row>
    <row r="2969" spans="1:7" x14ac:dyDescent="0.2">
      <c r="A2969" s="146" t="s">
        <v>29987</v>
      </c>
      <c r="B2969" s="147" t="s">
        <v>29988</v>
      </c>
      <c r="C2969" s="148" t="s">
        <v>96</v>
      </c>
      <c r="D2969" s="149">
        <v>28.75</v>
      </c>
      <c r="E2969" s="149">
        <v>6.43</v>
      </c>
      <c r="F2969" s="149">
        <v>35.18</v>
      </c>
      <c r="G2969" s="124">
        <v>9</v>
      </c>
    </row>
    <row r="2970" spans="1:7" x14ac:dyDescent="0.2">
      <c r="A2970" s="146" t="s">
        <v>29989</v>
      </c>
      <c r="B2970" s="147" t="s">
        <v>29990</v>
      </c>
      <c r="C2970" s="148" t="s">
        <v>96</v>
      </c>
      <c r="D2970" s="149">
        <v>6.22</v>
      </c>
      <c r="E2970" s="149">
        <v>6.43</v>
      </c>
      <c r="F2970" s="149">
        <v>12.65</v>
      </c>
      <c r="G2970" s="124">
        <v>9</v>
      </c>
    </row>
    <row r="2971" spans="1:7" x14ac:dyDescent="0.2">
      <c r="A2971" s="146" t="s">
        <v>29991</v>
      </c>
      <c r="B2971" s="147" t="s">
        <v>29992</v>
      </c>
      <c r="C2971" s="148" t="s">
        <v>96</v>
      </c>
      <c r="D2971" s="149">
        <v>129.31</v>
      </c>
      <c r="E2971" s="149">
        <v>3.64</v>
      </c>
      <c r="F2971" s="149">
        <v>132.94999999999999</v>
      </c>
      <c r="G2971" s="124">
        <v>9</v>
      </c>
    </row>
    <row r="2972" spans="1:7" ht="30" x14ac:dyDescent="0.2">
      <c r="A2972" s="146" t="s">
        <v>29993</v>
      </c>
      <c r="B2972" s="147" t="s">
        <v>29994</v>
      </c>
      <c r="C2972" s="148" t="s">
        <v>96</v>
      </c>
      <c r="D2972" s="149">
        <v>43.73</v>
      </c>
      <c r="E2972" s="149">
        <v>2.14</v>
      </c>
      <c r="F2972" s="149">
        <v>45.87</v>
      </c>
      <c r="G2972" s="124">
        <v>9</v>
      </c>
    </row>
    <row r="2973" spans="1:7" x14ac:dyDescent="0.2">
      <c r="A2973" s="146" t="s">
        <v>29995</v>
      </c>
      <c r="B2973" s="147" t="s">
        <v>29996</v>
      </c>
      <c r="C2973" s="148" t="s">
        <v>96</v>
      </c>
      <c r="D2973" s="149">
        <v>65.91</v>
      </c>
      <c r="E2973" s="149">
        <v>6.43</v>
      </c>
      <c r="F2973" s="149">
        <v>72.34</v>
      </c>
      <c r="G2973" s="124">
        <v>9</v>
      </c>
    </row>
    <row r="2974" spans="1:7" x14ac:dyDescent="0.2">
      <c r="A2974" s="146" t="s">
        <v>29997</v>
      </c>
      <c r="B2974" s="147" t="s">
        <v>29998</v>
      </c>
      <c r="C2974" s="148" t="s">
        <v>96</v>
      </c>
      <c r="D2974" s="149">
        <v>58.22</v>
      </c>
      <c r="E2974" s="149">
        <v>3.64</v>
      </c>
      <c r="F2974" s="149">
        <v>61.86</v>
      </c>
      <c r="G2974" s="124">
        <v>9</v>
      </c>
    </row>
    <row r="2975" spans="1:7" x14ac:dyDescent="0.2">
      <c r="A2975" s="146" t="s">
        <v>29999</v>
      </c>
      <c r="B2975" s="147" t="s">
        <v>30000</v>
      </c>
      <c r="C2975" s="148" t="s">
        <v>96</v>
      </c>
      <c r="D2975" s="149">
        <v>49.25</v>
      </c>
      <c r="E2975" s="149">
        <v>3.64</v>
      </c>
      <c r="F2975" s="149">
        <v>52.89</v>
      </c>
      <c r="G2975" s="124">
        <v>9</v>
      </c>
    </row>
    <row r="2976" spans="1:7" x14ac:dyDescent="0.2">
      <c r="A2976" s="146" t="s">
        <v>30001</v>
      </c>
      <c r="B2976" s="147" t="s">
        <v>30002</v>
      </c>
      <c r="C2976" s="148" t="s">
        <v>96</v>
      </c>
      <c r="D2976" s="149">
        <v>71.260000000000005</v>
      </c>
      <c r="E2976" s="149">
        <v>47.41</v>
      </c>
      <c r="F2976" s="149">
        <v>118.67</v>
      </c>
      <c r="G2976" s="124">
        <v>9</v>
      </c>
    </row>
    <row r="2977" spans="1:7" x14ac:dyDescent="0.2">
      <c r="A2977" s="146" t="s">
        <v>30003</v>
      </c>
      <c r="B2977" s="147" t="s">
        <v>30004</v>
      </c>
      <c r="C2977" s="148" t="s">
        <v>96</v>
      </c>
      <c r="D2977" s="149">
        <v>142.36000000000001</v>
      </c>
      <c r="E2977" s="149">
        <v>26.34</v>
      </c>
      <c r="F2977" s="149">
        <v>168.7</v>
      </c>
      <c r="G2977" s="124">
        <v>9</v>
      </c>
    </row>
    <row r="2978" spans="1:7" x14ac:dyDescent="0.2">
      <c r="A2978" s="146" t="s">
        <v>30005</v>
      </c>
      <c r="B2978" s="147" t="s">
        <v>30006</v>
      </c>
      <c r="C2978" s="148" t="s">
        <v>96</v>
      </c>
      <c r="D2978" s="149">
        <v>178.21</v>
      </c>
      <c r="E2978" s="149">
        <v>26.34</v>
      </c>
      <c r="F2978" s="149">
        <v>204.55</v>
      </c>
      <c r="G2978" s="124">
        <v>9</v>
      </c>
    </row>
    <row r="2979" spans="1:7" x14ac:dyDescent="0.2">
      <c r="A2979" s="146" t="s">
        <v>30007</v>
      </c>
      <c r="B2979" s="147" t="s">
        <v>30008</v>
      </c>
      <c r="C2979" s="148" t="s">
        <v>96</v>
      </c>
      <c r="D2979" s="149">
        <v>30.47</v>
      </c>
      <c r="E2979" s="149">
        <v>6.43</v>
      </c>
      <c r="F2979" s="149">
        <v>36.9</v>
      </c>
      <c r="G2979" s="124">
        <v>9</v>
      </c>
    </row>
    <row r="2980" spans="1:7" x14ac:dyDescent="0.2">
      <c r="A2980" s="146" t="s">
        <v>30009</v>
      </c>
      <c r="B2980" s="147" t="s">
        <v>30010</v>
      </c>
      <c r="C2980" s="148" t="s">
        <v>96</v>
      </c>
      <c r="D2980" s="149">
        <v>9.8699999999999992</v>
      </c>
      <c r="E2980" s="149">
        <v>21.07</v>
      </c>
      <c r="F2980" s="149">
        <v>30.94</v>
      </c>
      <c r="G2980" s="124">
        <v>9</v>
      </c>
    </row>
    <row r="2981" spans="1:7" x14ac:dyDescent="0.2">
      <c r="A2981" s="146" t="s">
        <v>30011</v>
      </c>
      <c r="B2981" s="147" t="s">
        <v>30012</v>
      </c>
      <c r="C2981" s="148" t="s">
        <v>96</v>
      </c>
      <c r="D2981" s="149">
        <v>13.76</v>
      </c>
      <c r="E2981" s="149">
        <v>21.07</v>
      </c>
      <c r="F2981" s="149">
        <v>34.83</v>
      </c>
      <c r="G2981" s="124">
        <v>9</v>
      </c>
    </row>
    <row r="2982" spans="1:7" x14ac:dyDescent="0.2">
      <c r="A2982" s="146" t="s">
        <v>30013</v>
      </c>
      <c r="B2982" s="147" t="s">
        <v>30014</v>
      </c>
      <c r="C2982" s="148" t="s">
        <v>96</v>
      </c>
      <c r="D2982" s="149">
        <v>42.91</v>
      </c>
      <c r="E2982" s="149">
        <v>3.21</v>
      </c>
      <c r="F2982" s="149">
        <v>46.12</v>
      </c>
      <c r="G2982" s="124">
        <v>9</v>
      </c>
    </row>
    <row r="2983" spans="1:7" x14ac:dyDescent="0.2">
      <c r="A2983" s="146" t="s">
        <v>30015</v>
      </c>
      <c r="B2983" s="147" t="s">
        <v>30016</v>
      </c>
      <c r="C2983" s="148" t="s">
        <v>96</v>
      </c>
      <c r="D2983" s="149">
        <v>7.94</v>
      </c>
      <c r="E2983" s="149">
        <v>8.9499999999999993</v>
      </c>
      <c r="F2983" s="149">
        <v>16.89</v>
      </c>
      <c r="G2983" s="124">
        <v>9</v>
      </c>
    </row>
    <row r="2984" spans="1:7" x14ac:dyDescent="0.2">
      <c r="A2984" s="146" t="s">
        <v>30017</v>
      </c>
      <c r="B2984" s="147" t="s">
        <v>30018</v>
      </c>
      <c r="C2984" s="148" t="s">
        <v>96</v>
      </c>
      <c r="D2984" s="149">
        <v>338.46</v>
      </c>
      <c r="E2984" s="149">
        <v>37.049999999999997</v>
      </c>
      <c r="F2984" s="149">
        <v>375.51</v>
      </c>
      <c r="G2984" s="124">
        <v>9</v>
      </c>
    </row>
    <row r="2985" spans="1:7" x14ac:dyDescent="0.2">
      <c r="A2985" s="146" t="s">
        <v>30019</v>
      </c>
      <c r="B2985" s="147" t="s">
        <v>30020</v>
      </c>
      <c r="C2985" s="148" t="s">
        <v>96</v>
      </c>
      <c r="D2985" s="149">
        <v>5.23</v>
      </c>
      <c r="E2985" s="149">
        <v>2.14</v>
      </c>
      <c r="F2985" s="149">
        <v>7.37</v>
      </c>
      <c r="G2985" s="124">
        <v>9</v>
      </c>
    </row>
    <row r="2986" spans="1:7" x14ac:dyDescent="0.2">
      <c r="A2986" s="146" t="s">
        <v>30021</v>
      </c>
      <c r="B2986" s="147" t="s">
        <v>30022</v>
      </c>
      <c r="C2986" s="148" t="s">
        <v>96</v>
      </c>
      <c r="D2986" s="149">
        <v>58.51</v>
      </c>
      <c r="E2986" s="149">
        <v>2.14</v>
      </c>
      <c r="F2986" s="149">
        <v>60.65</v>
      </c>
      <c r="G2986" s="124">
        <v>9</v>
      </c>
    </row>
    <row r="2987" spans="1:7" x14ac:dyDescent="0.2">
      <c r="A2987" s="146" t="s">
        <v>30023</v>
      </c>
      <c r="B2987" s="147" t="s">
        <v>30024</v>
      </c>
      <c r="C2987" s="148" t="s">
        <v>96</v>
      </c>
      <c r="D2987" s="149">
        <v>69.290000000000006</v>
      </c>
      <c r="E2987" s="149">
        <v>10.54</v>
      </c>
      <c r="F2987" s="149">
        <v>79.83</v>
      </c>
      <c r="G2987" s="124">
        <v>9</v>
      </c>
    </row>
    <row r="2988" spans="1:7" x14ac:dyDescent="0.2">
      <c r="A2988" s="146" t="s">
        <v>30025</v>
      </c>
      <c r="B2988" s="147" t="s">
        <v>30026</v>
      </c>
      <c r="C2988" s="148" t="s">
        <v>96</v>
      </c>
      <c r="D2988" s="149">
        <v>26.61</v>
      </c>
      <c r="E2988" s="149">
        <v>10.54</v>
      </c>
      <c r="F2988" s="149">
        <v>37.15</v>
      </c>
      <c r="G2988" s="124">
        <v>9</v>
      </c>
    </row>
    <row r="2989" spans="1:7" x14ac:dyDescent="0.2">
      <c r="A2989" s="146" t="s">
        <v>30027</v>
      </c>
      <c r="B2989" s="147" t="s">
        <v>30028</v>
      </c>
      <c r="C2989" s="148"/>
      <c r="D2989" s="149"/>
      <c r="E2989" s="149"/>
      <c r="F2989" s="149"/>
      <c r="G2989" s="124">
        <v>2</v>
      </c>
    </row>
    <row r="2990" spans="1:7" x14ac:dyDescent="0.2">
      <c r="A2990" s="146" t="s">
        <v>30029</v>
      </c>
      <c r="B2990" s="147" t="s">
        <v>30030</v>
      </c>
      <c r="C2990" s="148"/>
      <c r="D2990" s="149"/>
      <c r="E2990" s="149"/>
      <c r="F2990" s="149"/>
      <c r="G2990" s="124">
        <v>5</v>
      </c>
    </row>
    <row r="2991" spans="1:7" ht="30" x14ac:dyDescent="0.2">
      <c r="A2991" s="146" t="s">
        <v>30031</v>
      </c>
      <c r="B2991" s="147" t="s">
        <v>30032</v>
      </c>
      <c r="C2991" s="148" t="s">
        <v>96</v>
      </c>
      <c r="D2991" s="149">
        <v>809.02</v>
      </c>
      <c r="E2991" s="149">
        <v>648.24</v>
      </c>
      <c r="F2991" s="149">
        <v>1457.26</v>
      </c>
      <c r="G2991" s="124">
        <v>9</v>
      </c>
    </row>
    <row r="2992" spans="1:7" ht="30" x14ac:dyDescent="0.2">
      <c r="A2992" s="146" t="s">
        <v>30033</v>
      </c>
      <c r="B2992" s="147" t="s">
        <v>30034</v>
      </c>
      <c r="C2992" s="148" t="s">
        <v>96</v>
      </c>
      <c r="D2992" s="149">
        <v>849.24</v>
      </c>
      <c r="E2992" s="149">
        <v>648.24</v>
      </c>
      <c r="F2992" s="149">
        <v>1497.48</v>
      </c>
      <c r="G2992" s="124">
        <v>9</v>
      </c>
    </row>
    <row r="2993" spans="1:7" ht="30" x14ac:dyDescent="0.2">
      <c r="A2993" s="146" t="s">
        <v>30035</v>
      </c>
      <c r="B2993" s="147" t="s">
        <v>30036</v>
      </c>
      <c r="C2993" s="148" t="s">
        <v>96</v>
      </c>
      <c r="D2993" s="149">
        <v>2412.39</v>
      </c>
      <c r="E2993" s="149">
        <v>1143.17</v>
      </c>
      <c r="F2993" s="149">
        <v>3555.56</v>
      </c>
      <c r="G2993" s="124">
        <v>9</v>
      </c>
    </row>
    <row r="2994" spans="1:7" ht="30" x14ac:dyDescent="0.2">
      <c r="A2994" s="146" t="s">
        <v>30037</v>
      </c>
      <c r="B2994" s="147" t="s">
        <v>30038</v>
      </c>
      <c r="C2994" s="148" t="s">
        <v>96</v>
      </c>
      <c r="D2994" s="149">
        <v>2503.09</v>
      </c>
      <c r="E2994" s="149">
        <v>1143.17</v>
      </c>
      <c r="F2994" s="149">
        <v>3646.26</v>
      </c>
      <c r="G2994" s="124">
        <v>9</v>
      </c>
    </row>
    <row r="2995" spans="1:7" ht="30" x14ac:dyDescent="0.2">
      <c r="A2995" s="146" t="s">
        <v>30039</v>
      </c>
      <c r="B2995" s="147" t="s">
        <v>30040</v>
      </c>
      <c r="C2995" s="148" t="s">
        <v>96</v>
      </c>
      <c r="D2995" s="149">
        <v>2818.38</v>
      </c>
      <c r="E2995" s="149">
        <v>1143.17</v>
      </c>
      <c r="F2995" s="149">
        <v>3961.55</v>
      </c>
      <c r="G2995" s="124">
        <v>9</v>
      </c>
    </row>
    <row r="2996" spans="1:7" ht="30" x14ac:dyDescent="0.2">
      <c r="A2996" s="146" t="s">
        <v>30041</v>
      </c>
      <c r="B2996" s="147" t="s">
        <v>30042</v>
      </c>
      <c r="C2996" s="148" t="s">
        <v>96</v>
      </c>
      <c r="D2996" s="149">
        <v>3137.47</v>
      </c>
      <c r="E2996" s="149">
        <v>1143.17</v>
      </c>
      <c r="F2996" s="149">
        <v>4280.6400000000003</v>
      </c>
      <c r="G2996" s="124">
        <v>9</v>
      </c>
    </row>
    <row r="2997" spans="1:7" x14ac:dyDescent="0.2">
      <c r="A2997" s="146" t="s">
        <v>30043</v>
      </c>
      <c r="B2997" s="147" t="s">
        <v>30044</v>
      </c>
      <c r="C2997" s="148"/>
      <c r="D2997" s="149"/>
      <c r="E2997" s="149"/>
      <c r="F2997" s="149"/>
      <c r="G2997" s="124">
        <v>5</v>
      </c>
    </row>
    <row r="2998" spans="1:7" x14ac:dyDescent="0.2">
      <c r="A2998" s="146" t="s">
        <v>30045</v>
      </c>
      <c r="B2998" s="147" t="s">
        <v>30046</v>
      </c>
      <c r="C2998" s="148" t="s">
        <v>96</v>
      </c>
      <c r="D2998" s="149">
        <v>2366.5500000000002</v>
      </c>
      <c r="E2998" s="149">
        <v>826.44</v>
      </c>
      <c r="F2998" s="149">
        <v>3192.99</v>
      </c>
      <c r="G2998" s="124">
        <v>9</v>
      </c>
    </row>
    <row r="2999" spans="1:7" x14ac:dyDescent="0.2">
      <c r="A2999" s="146" t="s">
        <v>30047</v>
      </c>
      <c r="B2999" s="147" t="s">
        <v>30048</v>
      </c>
      <c r="C2999" s="148" t="s">
        <v>96</v>
      </c>
      <c r="D2999" s="149">
        <v>5559.22</v>
      </c>
      <c r="E2999" s="149">
        <v>1765.36</v>
      </c>
      <c r="F2999" s="149">
        <v>7324.58</v>
      </c>
      <c r="G2999" s="124">
        <v>9</v>
      </c>
    </row>
    <row r="3000" spans="1:7" x14ac:dyDescent="0.2">
      <c r="A3000" s="146" t="s">
        <v>30049</v>
      </c>
      <c r="B3000" s="147" t="s">
        <v>30050</v>
      </c>
      <c r="C3000" s="148" t="s">
        <v>96</v>
      </c>
      <c r="D3000" s="149">
        <v>9250.02</v>
      </c>
      <c r="E3000" s="149">
        <v>2327.02</v>
      </c>
      <c r="F3000" s="149">
        <v>11577.04</v>
      </c>
      <c r="G3000" s="124">
        <v>9</v>
      </c>
    </row>
    <row r="3001" spans="1:7" x14ac:dyDescent="0.2">
      <c r="A3001" s="146" t="s">
        <v>30051</v>
      </c>
      <c r="B3001" s="147" t="s">
        <v>30052</v>
      </c>
      <c r="C3001" s="148" t="s">
        <v>96</v>
      </c>
      <c r="D3001" s="149">
        <v>12922.94</v>
      </c>
      <c r="E3001" s="149">
        <v>2821.29</v>
      </c>
      <c r="F3001" s="149">
        <v>15744.23</v>
      </c>
      <c r="G3001" s="124">
        <v>9</v>
      </c>
    </row>
    <row r="3002" spans="1:7" x14ac:dyDescent="0.2">
      <c r="A3002" s="146" t="s">
        <v>30053</v>
      </c>
      <c r="B3002" s="147" t="s">
        <v>30054</v>
      </c>
      <c r="C3002" s="148" t="s">
        <v>96</v>
      </c>
      <c r="D3002" s="149">
        <v>569.41999999999996</v>
      </c>
      <c r="E3002" s="149">
        <v>561.49</v>
      </c>
      <c r="F3002" s="149">
        <v>1130.9100000000001</v>
      </c>
      <c r="G3002" s="124">
        <v>9</v>
      </c>
    </row>
    <row r="3003" spans="1:7" x14ac:dyDescent="0.2">
      <c r="A3003" s="146" t="s">
        <v>30055</v>
      </c>
      <c r="B3003" s="147" t="s">
        <v>30056</v>
      </c>
      <c r="C3003" s="148"/>
      <c r="D3003" s="149"/>
      <c r="E3003" s="149"/>
      <c r="F3003" s="149"/>
      <c r="G3003" s="124">
        <v>5</v>
      </c>
    </row>
    <row r="3004" spans="1:7" x14ac:dyDescent="0.2">
      <c r="A3004" s="146" t="s">
        <v>30057</v>
      </c>
      <c r="B3004" s="147" t="s">
        <v>30058</v>
      </c>
      <c r="C3004" s="148" t="s">
        <v>96</v>
      </c>
      <c r="D3004" s="149">
        <v>1766.73</v>
      </c>
      <c r="E3004" s="149">
        <v>39.5</v>
      </c>
      <c r="F3004" s="149">
        <v>1806.23</v>
      </c>
      <c r="G3004" s="124">
        <v>9</v>
      </c>
    </row>
    <row r="3005" spans="1:7" x14ac:dyDescent="0.2">
      <c r="A3005" s="146" t="s">
        <v>30059</v>
      </c>
      <c r="B3005" s="147" t="s">
        <v>30060</v>
      </c>
      <c r="C3005" s="148" t="s">
        <v>96</v>
      </c>
      <c r="D3005" s="149">
        <v>3088.04</v>
      </c>
      <c r="E3005" s="149">
        <v>39.5</v>
      </c>
      <c r="F3005" s="149">
        <v>3127.54</v>
      </c>
      <c r="G3005" s="124">
        <v>9</v>
      </c>
    </row>
    <row r="3006" spans="1:7" x14ac:dyDescent="0.2">
      <c r="A3006" s="146" t="s">
        <v>30061</v>
      </c>
      <c r="B3006" s="147" t="s">
        <v>30062</v>
      </c>
      <c r="C3006" s="148" t="s">
        <v>96</v>
      </c>
      <c r="D3006" s="149">
        <v>597.16999999999996</v>
      </c>
      <c r="E3006" s="149">
        <v>63.21</v>
      </c>
      <c r="F3006" s="149">
        <v>660.38</v>
      </c>
      <c r="G3006" s="124">
        <v>9</v>
      </c>
    </row>
    <row r="3007" spans="1:7" x14ac:dyDescent="0.2">
      <c r="A3007" s="146" t="s">
        <v>30063</v>
      </c>
      <c r="B3007" s="147" t="s">
        <v>30064</v>
      </c>
      <c r="C3007" s="148" t="s">
        <v>96</v>
      </c>
      <c r="D3007" s="149">
        <v>984.4</v>
      </c>
      <c r="E3007" s="149">
        <v>63.21</v>
      </c>
      <c r="F3007" s="149">
        <v>1047.6099999999999</v>
      </c>
      <c r="G3007" s="124">
        <v>9</v>
      </c>
    </row>
    <row r="3008" spans="1:7" x14ac:dyDescent="0.2">
      <c r="A3008" s="146" t="s">
        <v>30065</v>
      </c>
      <c r="B3008" s="147" t="s">
        <v>30066</v>
      </c>
      <c r="C3008" s="148" t="s">
        <v>96</v>
      </c>
      <c r="D3008" s="149">
        <v>2303.83</v>
      </c>
      <c r="E3008" s="149">
        <v>39.5</v>
      </c>
      <c r="F3008" s="149">
        <v>2343.33</v>
      </c>
      <c r="G3008" s="124">
        <v>9</v>
      </c>
    </row>
    <row r="3009" spans="1:7" x14ac:dyDescent="0.2">
      <c r="A3009" s="146" t="s">
        <v>30067</v>
      </c>
      <c r="B3009" s="147" t="s">
        <v>30068</v>
      </c>
      <c r="C3009" s="148"/>
      <c r="D3009" s="149"/>
      <c r="E3009" s="149"/>
      <c r="F3009" s="149"/>
      <c r="G3009" s="124">
        <v>5</v>
      </c>
    </row>
    <row r="3010" spans="1:7" x14ac:dyDescent="0.2">
      <c r="A3010" s="146" t="s">
        <v>30069</v>
      </c>
      <c r="B3010" s="147" t="s">
        <v>30070</v>
      </c>
      <c r="C3010" s="148" t="s">
        <v>96</v>
      </c>
      <c r="D3010" s="149">
        <v>1048.75</v>
      </c>
      <c r="E3010" s="149"/>
      <c r="F3010" s="149">
        <v>1048.75</v>
      </c>
      <c r="G3010" s="124">
        <v>9</v>
      </c>
    </row>
    <row r="3011" spans="1:7" x14ac:dyDescent="0.2">
      <c r="A3011" s="146" t="s">
        <v>30071</v>
      </c>
      <c r="B3011" s="147" t="s">
        <v>30072</v>
      </c>
      <c r="C3011" s="148"/>
      <c r="D3011" s="149"/>
      <c r="E3011" s="149"/>
      <c r="F3011" s="149"/>
      <c r="G3011" s="124">
        <v>2</v>
      </c>
    </row>
    <row r="3012" spans="1:7" ht="30" x14ac:dyDescent="0.2">
      <c r="A3012" s="146" t="s">
        <v>30073</v>
      </c>
      <c r="B3012" s="147" t="s">
        <v>30074</v>
      </c>
      <c r="C3012" s="148"/>
      <c r="D3012" s="149"/>
      <c r="E3012" s="149"/>
      <c r="F3012" s="149"/>
      <c r="G3012" s="124">
        <v>5</v>
      </c>
    </row>
    <row r="3013" spans="1:7" ht="30" x14ac:dyDescent="0.2">
      <c r="A3013" s="146" t="s">
        <v>30075</v>
      </c>
      <c r="B3013" s="147" t="s">
        <v>30076</v>
      </c>
      <c r="C3013" s="148" t="s">
        <v>9</v>
      </c>
      <c r="D3013" s="149">
        <v>5.71</v>
      </c>
      <c r="E3013" s="149">
        <v>26.34</v>
      </c>
      <c r="F3013" s="149">
        <v>32.049999999999997</v>
      </c>
      <c r="G3013" s="124">
        <v>9</v>
      </c>
    </row>
    <row r="3014" spans="1:7" ht="30" x14ac:dyDescent="0.2">
      <c r="A3014" s="146" t="s">
        <v>30077</v>
      </c>
      <c r="B3014" s="147" t="s">
        <v>30078</v>
      </c>
      <c r="C3014" s="148" t="s">
        <v>9</v>
      </c>
      <c r="D3014" s="149">
        <v>5.87</v>
      </c>
      <c r="E3014" s="149">
        <v>26.34</v>
      </c>
      <c r="F3014" s="149">
        <v>32.21</v>
      </c>
      <c r="G3014" s="124">
        <v>9</v>
      </c>
    </row>
    <row r="3015" spans="1:7" ht="30" x14ac:dyDescent="0.2">
      <c r="A3015" s="146" t="s">
        <v>30079</v>
      </c>
      <c r="B3015" s="147" t="s">
        <v>30080</v>
      </c>
      <c r="C3015" s="148" t="s">
        <v>9</v>
      </c>
      <c r="D3015" s="149">
        <v>13.87</v>
      </c>
      <c r="E3015" s="149">
        <v>26.34</v>
      </c>
      <c r="F3015" s="149">
        <v>40.21</v>
      </c>
      <c r="G3015" s="124">
        <v>9</v>
      </c>
    </row>
    <row r="3016" spans="1:7" ht="30" x14ac:dyDescent="0.2">
      <c r="A3016" s="146" t="s">
        <v>30081</v>
      </c>
      <c r="B3016" s="147" t="s">
        <v>30082</v>
      </c>
      <c r="C3016" s="148" t="s">
        <v>9</v>
      </c>
      <c r="D3016" s="149">
        <v>21.47</v>
      </c>
      <c r="E3016" s="149">
        <v>26.34</v>
      </c>
      <c r="F3016" s="149">
        <v>47.81</v>
      </c>
      <c r="G3016" s="124">
        <v>9</v>
      </c>
    </row>
    <row r="3017" spans="1:7" ht="30" x14ac:dyDescent="0.2">
      <c r="A3017" s="146" t="s">
        <v>30083</v>
      </c>
      <c r="B3017" s="147" t="s">
        <v>30084</v>
      </c>
      <c r="C3017" s="148" t="s">
        <v>9</v>
      </c>
      <c r="D3017" s="149">
        <v>19.850000000000001</v>
      </c>
      <c r="E3017" s="149">
        <v>31.6</v>
      </c>
      <c r="F3017" s="149">
        <v>51.45</v>
      </c>
      <c r="G3017" s="124">
        <v>9</v>
      </c>
    </row>
    <row r="3018" spans="1:7" ht="30" x14ac:dyDescent="0.2">
      <c r="A3018" s="146" t="s">
        <v>30085</v>
      </c>
      <c r="B3018" s="147" t="s">
        <v>30086</v>
      </c>
      <c r="C3018" s="148" t="s">
        <v>9</v>
      </c>
      <c r="D3018" s="149">
        <v>39.14</v>
      </c>
      <c r="E3018" s="149">
        <v>36.869999999999997</v>
      </c>
      <c r="F3018" s="149">
        <v>76.010000000000005</v>
      </c>
      <c r="G3018" s="124">
        <v>9</v>
      </c>
    </row>
    <row r="3019" spans="1:7" ht="30" x14ac:dyDescent="0.2">
      <c r="A3019" s="146" t="s">
        <v>30087</v>
      </c>
      <c r="B3019" s="147" t="s">
        <v>30088</v>
      </c>
      <c r="C3019" s="148" t="s">
        <v>9</v>
      </c>
      <c r="D3019" s="149">
        <v>59.42</v>
      </c>
      <c r="E3019" s="149">
        <v>47.41</v>
      </c>
      <c r="F3019" s="149">
        <v>106.83</v>
      </c>
      <c r="G3019" s="124">
        <v>9</v>
      </c>
    </row>
    <row r="3020" spans="1:7" ht="30" x14ac:dyDescent="0.2">
      <c r="A3020" s="146" t="s">
        <v>30089</v>
      </c>
      <c r="B3020" s="147" t="s">
        <v>30090</v>
      </c>
      <c r="C3020" s="148" t="s">
        <v>9</v>
      </c>
      <c r="D3020" s="149">
        <v>69.69</v>
      </c>
      <c r="E3020" s="149">
        <v>52.67</v>
      </c>
      <c r="F3020" s="149">
        <v>122.36</v>
      </c>
      <c r="G3020" s="124">
        <v>9</v>
      </c>
    </row>
    <row r="3021" spans="1:7" ht="30" x14ac:dyDescent="0.2">
      <c r="A3021" s="146" t="s">
        <v>30091</v>
      </c>
      <c r="B3021" s="147" t="s">
        <v>30092</v>
      </c>
      <c r="C3021" s="148" t="s">
        <v>9</v>
      </c>
      <c r="D3021" s="149">
        <v>136.87</v>
      </c>
      <c r="E3021" s="149">
        <v>57.93</v>
      </c>
      <c r="F3021" s="149">
        <v>194.8</v>
      </c>
      <c r="G3021" s="124">
        <v>9</v>
      </c>
    </row>
    <row r="3022" spans="1:7" x14ac:dyDescent="0.2">
      <c r="A3022" s="146" t="s">
        <v>30093</v>
      </c>
      <c r="B3022" s="147" t="s">
        <v>30094</v>
      </c>
      <c r="C3022" s="148"/>
      <c r="D3022" s="149"/>
      <c r="E3022" s="149"/>
      <c r="F3022" s="149"/>
      <c r="G3022" s="124">
        <v>5</v>
      </c>
    </row>
    <row r="3023" spans="1:7" ht="30" x14ac:dyDescent="0.2">
      <c r="A3023" s="146" t="s">
        <v>30095</v>
      </c>
      <c r="B3023" s="147" t="s">
        <v>30096</v>
      </c>
      <c r="C3023" s="148" t="s">
        <v>9</v>
      </c>
      <c r="D3023" s="149">
        <v>11.37</v>
      </c>
      <c r="E3023" s="149">
        <v>26.34</v>
      </c>
      <c r="F3023" s="149">
        <v>37.71</v>
      </c>
      <c r="G3023" s="124">
        <v>9</v>
      </c>
    </row>
    <row r="3024" spans="1:7" ht="30" x14ac:dyDescent="0.2">
      <c r="A3024" s="146" t="s">
        <v>30097</v>
      </c>
      <c r="B3024" s="147" t="s">
        <v>30098</v>
      </c>
      <c r="C3024" s="148" t="s">
        <v>9</v>
      </c>
      <c r="D3024" s="149">
        <v>15.13</v>
      </c>
      <c r="E3024" s="149">
        <v>31.6</v>
      </c>
      <c r="F3024" s="149">
        <v>46.73</v>
      </c>
      <c r="G3024" s="124">
        <v>9</v>
      </c>
    </row>
    <row r="3025" spans="1:7" ht="30" x14ac:dyDescent="0.2">
      <c r="A3025" s="146" t="s">
        <v>30099</v>
      </c>
      <c r="B3025" s="147" t="s">
        <v>30100</v>
      </c>
      <c r="C3025" s="148" t="s">
        <v>9</v>
      </c>
      <c r="D3025" s="149">
        <v>25.46</v>
      </c>
      <c r="E3025" s="149">
        <v>47.41</v>
      </c>
      <c r="F3025" s="149">
        <v>72.87</v>
      </c>
      <c r="G3025" s="124">
        <v>9</v>
      </c>
    </row>
    <row r="3026" spans="1:7" ht="30" x14ac:dyDescent="0.2">
      <c r="A3026" s="146" t="s">
        <v>30101</v>
      </c>
      <c r="B3026" s="147" t="s">
        <v>30102</v>
      </c>
      <c r="C3026" s="148" t="s">
        <v>9</v>
      </c>
      <c r="D3026" s="149">
        <v>21.19</v>
      </c>
      <c r="E3026" s="149">
        <v>57.93</v>
      </c>
      <c r="F3026" s="149">
        <v>79.12</v>
      </c>
      <c r="G3026" s="124">
        <v>9</v>
      </c>
    </row>
    <row r="3027" spans="1:7" ht="30" x14ac:dyDescent="0.2">
      <c r="A3027" s="146" t="s">
        <v>30103</v>
      </c>
      <c r="B3027" s="147" t="s">
        <v>30104</v>
      </c>
      <c r="C3027" s="148"/>
      <c r="D3027" s="149"/>
      <c r="E3027" s="149"/>
      <c r="F3027" s="149"/>
      <c r="G3027" s="124">
        <v>5</v>
      </c>
    </row>
    <row r="3028" spans="1:7" ht="30" x14ac:dyDescent="0.2">
      <c r="A3028" s="146" t="s">
        <v>30105</v>
      </c>
      <c r="B3028" s="147" t="s">
        <v>30106</v>
      </c>
      <c r="C3028" s="148" t="s">
        <v>9</v>
      </c>
      <c r="D3028" s="149">
        <v>20.14</v>
      </c>
      <c r="E3028" s="149">
        <v>31.6</v>
      </c>
      <c r="F3028" s="149">
        <v>51.74</v>
      </c>
      <c r="G3028" s="124">
        <v>9</v>
      </c>
    </row>
    <row r="3029" spans="1:7" ht="30" x14ac:dyDescent="0.2">
      <c r="A3029" s="146" t="s">
        <v>30107</v>
      </c>
      <c r="B3029" s="147" t="s">
        <v>30108</v>
      </c>
      <c r="C3029" s="148" t="s">
        <v>9</v>
      </c>
      <c r="D3029" s="149">
        <v>36.86</v>
      </c>
      <c r="E3029" s="149">
        <v>47.41</v>
      </c>
      <c r="F3029" s="149">
        <v>84.27</v>
      </c>
      <c r="G3029" s="124">
        <v>9</v>
      </c>
    </row>
    <row r="3030" spans="1:7" ht="30" x14ac:dyDescent="0.2">
      <c r="A3030" s="146" t="s">
        <v>30109</v>
      </c>
      <c r="B3030" s="147" t="s">
        <v>30110</v>
      </c>
      <c r="C3030" s="148" t="s">
        <v>9</v>
      </c>
      <c r="D3030" s="149">
        <v>50.69</v>
      </c>
      <c r="E3030" s="149">
        <v>57.93</v>
      </c>
      <c r="F3030" s="149">
        <v>108.62</v>
      </c>
      <c r="G3030" s="124">
        <v>9</v>
      </c>
    </row>
    <row r="3031" spans="1:7" ht="30" x14ac:dyDescent="0.2">
      <c r="A3031" s="146" t="s">
        <v>30111</v>
      </c>
      <c r="B3031" s="147" t="s">
        <v>30112</v>
      </c>
      <c r="C3031" s="148" t="s">
        <v>9</v>
      </c>
      <c r="D3031" s="149">
        <v>103.84</v>
      </c>
      <c r="E3031" s="149">
        <v>57.93</v>
      </c>
      <c r="F3031" s="149">
        <v>161.77000000000001</v>
      </c>
      <c r="G3031" s="124">
        <v>9</v>
      </c>
    </row>
    <row r="3032" spans="1:7" ht="30" x14ac:dyDescent="0.2">
      <c r="A3032" s="146" t="s">
        <v>30113</v>
      </c>
      <c r="B3032" s="147" t="s">
        <v>30114</v>
      </c>
      <c r="C3032" s="148" t="s">
        <v>9</v>
      </c>
      <c r="D3032" s="149">
        <v>17.3</v>
      </c>
      <c r="E3032" s="149">
        <v>26.34</v>
      </c>
      <c r="F3032" s="149">
        <v>43.64</v>
      </c>
      <c r="G3032" s="124">
        <v>9</v>
      </c>
    </row>
    <row r="3033" spans="1:7" ht="30" x14ac:dyDescent="0.2">
      <c r="A3033" s="146" t="s">
        <v>30115</v>
      </c>
      <c r="B3033" s="147" t="s">
        <v>30116</v>
      </c>
      <c r="C3033" s="148"/>
      <c r="D3033" s="149"/>
      <c r="E3033" s="149"/>
      <c r="F3033" s="149"/>
      <c r="G3033" s="124">
        <v>5</v>
      </c>
    </row>
    <row r="3034" spans="1:7" ht="30" x14ac:dyDescent="0.2">
      <c r="A3034" s="146" t="s">
        <v>30117</v>
      </c>
      <c r="B3034" s="147" t="s">
        <v>30118</v>
      </c>
      <c r="C3034" s="148" t="s">
        <v>9</v>
      </c>
      <c r="D3034" s="149">
        <v>26.92</v>
      </c>
      <c r="E3034" s="149">
        <v>18.53</v>
      </c>
      <c r="F3034" s="149">
        <v>45.45</v>
      </c>
      <c r="G3034" s="124">
        <v>9</v>
      </c>
    </row>
    <row r="3035" spans="1:7" ht="30" x14ac:dyDescent="0.2">
      <c r="A3035" s="146" t="s">
        <v>30119</v>
      </c>
      <c r="B3035" s="147" t="s">
        <v>30120</v>
      </c>
      <c r="C3035" s="148" t="s">
        <v>9</v>
      </c>
      <c r="D3035" s="149">
        <v>47.87</v>
      </c>
      <c r="E3035" s="149">
        <v>18.53</v>
      </c>
      <c r="F3035" s="149">
        <v>66.400000000000006</v>
      </c>
      <c r="G3035" s="124">
        <v>9</v>
      </c>
    </row>
    <row r="3036" spans="1:7" ht="30" x14ac:dyDescent="0.2">
      <c r="A3036" s="146" t="s">
        <v>30121</v>
      </c>
      <c r="B3036" s="147" t="s">
        <v>30122</v>
      </c>
      <c r="C3036" s="148" t="s">
        <v>9</v>
      </c>
      <c r="D3036" s="149">
        <v>89.64</v>
      </c>
      <c r="E3036" s="149">
        <v>18.53</v>
      </c>
      <c r="F3036" s="149">
        <v>108.17</v>
      </c>
      <c r="G3036" s="124">
        <v>9</v>
      </c>
    </row>
    <row r="3037" spans="1:7" ht="30" x14ac:dyDescent="0.2">
      <c r="A3037" s="146" t="s">
        <v>30123</v>
      </c>
      <c r="B3037" s="147" t="s">
        <v>30124</v>
      </c>
      <c r="C3037" s="148" t="s">
        <v>9</v>
      </c>
      <c r="D3037" s="149">
        <v>70.8</v>
      </c>
      <c r="E3037" s="149">
        <v>18.53</v>
      </c>
      <c r="F3037" s="149">
        <v>89.33</v>
      </c>
      <c r="G3037" s="124">
        <v>9</v>
      </c>
    </row>
    <row r="3038" spans="1:7" ht="30" x14ac:dyDescent="0.2">
      <c r="A3038" s="146" t="s">
        <v>30125</v>
      </c>
      <c r="B3038" s="147" t="s">
        <v>30126</v>
      </c>
      <c r="C3038" s="148" t="s">
        <v>9</v>
      </c>
      <c r="D3038" s="149">
        <v>134.55000000000001</v>
      </c>
      <c r="E3038" s="149">
        <v>18.53</v>
      </c>
      <c r="F3038" s="149">
        <v>153.08000000000001</v>
      </c>
      <c r="G3038" s="124">
        <v>9</v>
      </c>
    </row>
    <row r="3039" spans="1:7" ht="30" x14ac:dyDescent="0.2">
      <c r="A3039" s="146" t="s">
        <v>30127</v>
      </c>
      <c r="B3039" s="147" t="s">
        <v>30128</v>
      </c>
      <c r="C3039" s="148" t="s">
        <v>9</v>
      </c>
      <c r="D3039" s="149">
        <v>192.37</v>
      </c>
      <c r="E3039" s="149">
        <v>37.049999999999997</v>
      </c>
      <c r="F3039" s="149">
        <v>229.42</v>
      </c>
      <c r="G3039" s="124">
        <v>9</v>
      </c>
    </row>
    <row r="3040" spans="1:7" ht="30" x14ac:dyDescent="0.2">
      <c r="A3040" s="146" t="s">
        <v>30129</v>
      </c>
      <c r="B3040" s="147" t="s">
        <v>30130</v>
      </c>
      <c r="C3040" s="148" t="s">
        <v>9</v>
      </c>
      <c r="D3040" s="149">
        <v>340.63</v>
      </c>
      <c r="E3040" s="149">
        <v>37.049999999999997</v>
      </c>
      <c r="F3040" s="149">
        <v>377.68</v>
      </c>
      <c r="G3040" s="124">
        <v>9</v>
      </c>
    </row>
    <row r="3041" spans="1:7" ht="30" x14ac:dyDescent="0.2">
      <c r="A3041" s="146" t="s">
        <v>30131</v>
      </c>
      <c r="B3041" s="147" t="s">
        <v>30132</v>
      </c>
      <c r="C3041" s="148" t="s">
        <v>9</v>
      </c>
      <c r="D3041" s="149">
        <v>472.45</v>
      </c>
      <c r="E3041" s="149">
        <v>37.049999999999997</v>
      </c>
      <c r="F3041" s="149">
        <v>509.5</v>
      </c>
      <c r="G3041" s="124">
        <v>9</v>
      </c>
    </row>
    <row r="3042" spans="1:7" x14ac:dyDescent="0.2">
      <c r="A3042" s="146" t="s">
        <v>30133</v>
      </c>
      <c r="B3042" s="147" t="s">
        <v>30134</v>
      </c>
      <c r="C3042" s="148"/>
      <c r="D3042" s="149"/>
      <c r="E3042" s="149"/>
      <c r="F3042" s="149"/>
      <c r="G3042" s="124">
        <v>5</v>
      </c>
    </row>
    <row r="3043" spans="1:7" ht="30" x14ac:dyDescent="0.2">
      <c r="A3043" s="146" t="s">
        <v>30135</v>
      </c>
      <c r="B3043" s="147" t="s">
        <v>30136</v>
      </c>
      <c r="C3043" s="148" t="s">
        <v>9</v>
      </c>
      <c r="D3043" s="149">
        <v>28.73</v>
      </c>
      <c r="E3043" s="149">
        <v>18.53</v>
      </c>
      <c r="F3043" s="149">
        <v>47.26</v>
      </c>
      <c r="G3043" s="124">
        <v>9</v>
      </c>
    </row>
    <row r="3044" spans="1:7" ht="30" x14ac:dyDescent="0.2">
      <c r="A3044" s="146" t="s">
        <v>30137</v>
      </c>
      <c r="B3044" s="147" t="s">
        <v>30138</v>
      </c>
      <c r="C3044" s="148" t="s">
        <v>9</v>
      </c>
      <c r="D3044" s="149">
        <v>46.85</v>
      </c>
      <c r="E3044" s="149">
        <v>18.53</v>
      </c>
      <c r="F3044" s="149">
        <v>65.38</v>
      </c>
      <c r="G3044" s="124">
        <v>9</v>
      </c>
    </row>
    <row r="3045" spans="1:7" ht="30" x14ac:dyDescent="0.2">
      <c r="A3045" s="146" t="s">
        <v>30139</v>
      </c>
      <c r="B3045" s="147" t="s">
        <v>30140</v>
      </c>
      <c r="C3045" s="148" t="s">
        <v>9</v>
      </c>
      <c r="D3045" s="149">
        <v>89.01</v>
      </c>
      <c r="E3045" s="149">
        <v>37.049999999999997</v>
      </c>
      <c r="F3045" s="149">
        <v>126.06</v>
      </c>
      <c r="G3045" s="124">
        <v>9</v>
      </c>
    </row>
    <row r="3046" spans="1:7" ht="30" x14ac:dyDescent="0.2">
      <c r="A3046" s="146" t="s">
        <v>30141</v>
      </c>
      <c r="B3046" s="147" t="s">
        <v>30142</v>
      </c>
      <c r="C3046" s="148" t="s">
        <v>9</v>
      </c>
      <c r="D3046" s="149">
        <v>132.62</v>
      </c>
      <c r="E3046" s="149">
        <v>37.049999999999997</v>
      </c>
      <c r="F3046" s="149">
        <v>169.67</v>
      </c>
      <c r="G3046" s="124">
        <v>9</v>
      </c>
    </row>
    <row r="3047" spans="1:7" ht="30" x14ac:dyDescent="0.2">
      <c r="A3047" s="146" t="s">
        <v>30143</v>
      </c>
      <c r="B3047" s="147" t="s">
        <v>30144</v>
      </c>
      <c r="C3047" s="148" t="s">
        <v>9</v>
      </c>
      <c r="D3047" s="149">
        <v>223.63</v>
      </c>
      <c r="E3047" s="149">
        <v>37.049999999999997</v>
      </c>
      <c r="F3047" s="149">
        <v>260.68</v>
      </c>
      <c r="G3047" s="124">
        <v>9</v>
      </c>
    </row>
    <row r="3048" spans="1:7" ht="30" x14ac:dyDescent="0.2">
      <c r="A3048" s="146" t="s">
        <v>30145</v>
      </c>
      <c r="B3048" s="147" t="s">
        <v>30146</v>
      </c>
      <c r="C3048" s="148" t="s">
        <v>9</v>
      </c>
      <c r="D3048" s="149">
        <v>403.86</v>
      </c>
      <c r="E3048" s="149">
        <v>37.049999999999997</v>
      </c>
      <c r="F3048" s="149">
        <v>440.91</v>
      </c>
      <c r="G3048" s="124">
        <v>9</v>
      </c>
    </row>
    <row r="3049" spans="1:7" x14ac:dyDescent="0.2">
      <c r="A3049" s="146" t="s">
        <v>30147</v>
      </c>
      <c r="B3049" s="147" t="s">
        <v>30148</v>
      </c>
      <c r="C3049" s="148"/>
      <c r="D3049" s="149"/>
      <c r="E3049" s="149"/>
      <c r="F3049" s="149"/>
      <c r="G3049" s="124">
        <v>5</v>
      </c>
    </row>
    <row r="3050" spans="1:7" x14ac:dyDescent="0.2">
      <c r="A3050" s="146" t="s">
        <v>30149</v>
      </c>
      <c r="B3050" s="147" t="s">
        <v>30150</v>
      </c>
      <c r="C3050" s="148" t="s">
        <v>9</v>
      </c>
      <c r="D3050" s="149">
        <v>37.81</v>
      </c>
      <c r="E3050" s="149">
        <v>52.67</v>
      </c>
      <c r="F3050" s="149">
        <v>90.48</v>
      </c>
      <c r="G3050" s="124">
        <v>9</v>
      </c>
    </row>
    <row r="3051" spans="1:7" x14ac:dyDescent="0.2">
      <c r="A3051" s="146" t="s">
        <v>30151</v>
      </c>
      <c r="B3051" s="147" t="s">
        <v>30152</v>
      </c>
      <c r="C3051" s="148" t="s">
        <v>9</v>
      </c>
      <c r="D3051" s="149">
        <v>39.9</v>
      </c>
      <c r="E3051" s="149">
        <v>57.93</v>
      </c>
      <c r="F3051" s="149">
        <v>97.83</v>
      </c>
      <c r="G3051" s="124">
        <v>9</v>
      </c>
    </row>
    <row r="3052" spans="1:7" x14ac:dyDescent="0.2">
      <c r="A3052" s="146" t="s">
        <v>30153</v>
      </c>
      <c r="B3052" s="147" t="s">
        <v>30154</v>
      </c>
      <c r="C3052" s="148" t="s">
        <v>9</v>
      </c>
      <c r="D3052" s="149">
        <v>56.56</v>
      </c>
      <c r="E3052" s="149">
        <v>68.47</v>
      </c>
      <c r="F3052" s="149">
        <v>125.03</v>
      </c>
      <c r="G3052" s="124">
        <v>9</v>
      </c>
    </row>
    <row r="3053" spans="1:7" x14ac:dyDescent="0.2">
      <c r="A3053" s="146" t="s">
        <v>30155</v>
      </c>
      <c r="B3053" s="147" t="s">
        <v>30156</v>
      </c>
      <c r="C3053" s="148" t="s">
        <v>9</v>
      </c>
      <c r="D3053" s="149">
        <v>71.819999999999993</v>
      </c>
      <c r="E3053" s="149">
        <v>73.739999999999995</v>
      </c>
      <c r="F3053" s="149">
        <v>145.56</v>
      </c>
      <c r="G3053" s="124">
        <v>9</v>
      </c>
    </row>
    <row r="3054" spans="1:7" x14ac:dyDescent="0.2">
      <c r="A3054" s="146" t="s">
        <v>30157</v>
      </c>
      <c r="B3054" s="147" t="s">
        <v>30158</v>
      </c>
      <c r="C3054" s="148" t="s">
        <v>9</v>
      </c>
      <c r="D3054" s="149">
        <v>85.51</v>
      </c>
      <c r="E3054" s="149">
        <v>84.27</v>
      </c>
      <c r="F3054" s="149">
        <v>169.78</v>
      </c>
      <c r="G3054" s="124">
        <v>9</v>
      </c>
    </row>
    <row r="3055" spans="1:7" x14ac:dyDescent="0.2">
      <c r="A3055" s="146" t="s">
        <v>30159</v>
      </c>
      <c r="B3055" s="147" t="s">
        <v>30160</v>
      </c>
      <c r="C3055" s="148" t="s">
        <v>9</v>
      </c>
      <c r="D3055" s="149">
        <v>107.31</v>
      </c>
      <c r="E3055" s="149">
        <v>94.8</v>
      </c>
      <c r="F3055" s="149">
        <v>202.11</v>
      </c>
      <c r="G3055" s="124">
        <v>9</v>
      </c>
    </row>
    <row r="3056" spans="1:7" x14ac:dyDescent="0.2">
      <c r="A3056" s="146" t="s">
        <v>30161</v>
      </c>
      <c r="B3056" s="147" t="s">
        <v>30162</v>
      </c>
      <c r="C3056" s="148" t="s">
        <v>9</v>
      </c>
      <c r="D3056" s="149">
        <v>141.76</v>
      </c>
      <c r="E3056" s="149">
        <v>105.34</v>
      </c>
      <c r="F3056" s="149">
        <v>247.1</v>
      </c>
      <c r="G3056" s="124">
        <v>9</v>
      </c>
    </row>
    <row r="3057" spans="1:7" x14ac:dyDescent="0.2">
      <c r="A3057" s="146" t="s">
        <v>30163</v>
      </c>
      <c r="B3057" s="147" t="s">
        <v>30164</v>
      </c>
      <c r="C3057" s="148" t="s">
        <v>9</v>
      </c>
      <c r="D3057" s="149">
        <v>157.56</v>
      </c>
      <c r="E3057" s="149">
        <v>118.51</v>
      </c>
      <c r="F3057" s="149">
        <v>276.07</v>
      </c>
      <c r="G3057" s="124">
        <v>9</v>
      </c>
    </row>
    <row r="3058" spans="1:7" x14ac:dyDescent="0.2">
      <c r="A3058" s="146" t="s">
        <v>30165</v>
      </c>
      <c r="B3058" s="147" t="s">
        <v>30166</v>
      </c>
      <c r="C3058" s="148" t="s">
        <v>9</v>
      </c>
      <c r="D3058" s="149">
        <v>228.77</v>
      </c>
      <c r="E3058" s="149">
        <v>131.68</v>
      </c>
      <c r="F3058" s="149">
        <v>360.45</v>
      </c>
      <c r="G3058" s="124">
        <v>9</v>
      </c>
    </row>
    <row r="3059" spans="1:7" x14ac:dyDescent="0.2">
      <c r="A3059" s="146" t="s">
        <v>30167</v>
      </c>
      <c r="B3059" s="147" t="s">
        <v>30168</v>
      </c>
      <c r="C3059" s="148" t="s">
        <v>9</v>
      </c>
      <c r="D3059" s="149">
        <v>388.87</v>
      </c>
      <c r="E3059" s="149">
        <v>144.84</v>
      </c>
      <c r="F3059" s="149">
        <v>533.71</v>
      </c>
      <c r="G3059" s="124">
        <v>9</v>
      </c>
    </row>
    <row r="3060" spans="1:7" x14ac:dyDescent="0.2">
      <c r="A3060" s="146" t="s">
        <v>30169</v>
      </c>
      <c r="B3060" s="147" t="s">
        <v>30170</v>
      </c>
      <c r="C3060" s="148"/>
      <c r="D3060" s="149"/>
      <c r="E3060" s="149"/>
      <c r="F3060" s="149"/>
      <c r="G3060" s="124">
        <v>5</v>
      </c>
    </row>
    <row r="3061" spans="1:7" ht="30" x14ac:dyDescent="0.2">
      <c r="A3061" s="146" t="s">
        <v>30171</v>
      </c>
      <c r="B3061" s="147" t="s">
        <v>30172</v>
      </c>
      <c r="C3061" s="148" t="s">
        <v>9</v>
      </c>
      <c r="D3061" s="149">
        <v>62.82</v>
      </c>
      <c r="E3061" s="149">
        <v>52.67</v>
      </c>
      <c r="F3061" s="149">
        <v>115.49</v>
      </c>
      <c r="G3061" s="124">
        <v>9</v>
      </c>
    </row>
    <row r="3062" spans="1:7" ht="30" x14ac:dyDescent="0.2">
      <c r="A3062" s="146" t="s">
        <v>30173</v>
      </c>
      <c r="B3062" s="147" t="s">
        <v>30174</v>
      </c>
      <c r="C3062" s="148" t="s">
        <v>9</v>
      </c>
      <c r="D3062" s="149">
        <v>67.84</v>
      </c>
      <c r="E3062" s="149">
        <v>57.93</v>
      </c>
      <c r="F3062" s="149">
        <v>125.77</v>
      </c>
      <c r="G3062" s="124">
        <v>9</v>
      </c>
    </row>
    <row r="3063" spans="1:7" ht="30" x14ac:dyDescent="0.2">
      <c r="A3063" s="146" t="s">
        <v>30175</v>
      </c>
      <c r="B3063" s="147" t="s">
        <v>30176</v>
      </c>
      <c r="C3063" s="148" t="s">
        <v>9</v>
      </c>
      <c r="D3063" s="149">
        <v>81.040000000000006</v>
      </c>
      <c r="E3063" s="149">
        <v>68.47</v>
      </c>
      <c r="F3063" s="149">
        <v>149.51</v>
      </c>
      <c r="G3063" s="124">
        <v>9</v>
      </c>
    </row>
    <row r="3064" spans="1:7" ht="30" x14ac:dyDescent="0.2">
      <c r="A3064" s="146" t="s">
        <v>30177</v>
      </c>
      <c r="B3064" s="147" t="s">
        <v>30178</v>
      </c>
      <c r="C3064" s="148" t="s">
        <v>9</v>
      </c>
      <c r="D3064" s="149">
        <v>124.83</v>
      </c>
      <c r="E3064" s="149">
        <v>73.739999999999995</v>
      </c>
      <c r="F3064" s="149">
        <v>198.57</v>
      </c>
      <c r="G3064" s="124">
        <v>9</v>
      </c>
    </row>
    <row r="3065" spans="1:7" ht="30" x14ac:dyDescent="0.2">
      <c r="A3065" s="146" t="s">
        <v>30179</v>
      </c>
      <c r="B3065" s="147" t="s">
        <v>30180</v>
      </c>
      <c r="C3065" s="148" t="s">
        <v>9</v>
      </c>
      <c r="D3065" s="149">
        <v>127.79</v>
      </c>
      <c r="E3065" s="149">
        <v>84.27</v>
      </c>
      <c r="F3065" s="149">
        <v>212.06</v>
      </c>
      <c r="G3065" s="124">
        <v>9</v>
      </c>
    </row>
    <row r="3066" spans="1:7" ht="30" x14ac:dyDescent="0.2">
      <c r="A3066" s="146" t="s">
        <v>30181</v>
      </c>
      <c r="B3066" s="147" t="s">
        <v>30182</v>
      </c>
      <c r="C3066" s="148" t="s">
        <v>9</v>
      </c>
      <c r="D3066" s="149">
        <v>150.15</v>
      </c>
      <c r="E3066" s="149">
        <v>94.8</v>
      </c>
      <c r="F3066" s="149">
        <v>244.95</v>
      </c>
      <c r="G3066" s="124">
        <v>9</v>
      </c>
    </row>
    <row r="3067" spans="1:7" ht="30" x14ac:dyDescent="0.2">
      <c r="A3067" s="146" t="s">
        <v>30183</v>
      </c>
      <c r="B3067" s="147" t="s">
        <v>30184</v>
      </c>
      <c r="C3067" s="148" t="s">
        <v>9</v>
      </c>
      <c r="D3067" s="149">
        <v>238.14</v>
      </c>
      <c r="E3067" s="149">
        <v>105.34</v>
      </c>
      <c r="F3067" s="149">
        <v>343.48</v>
      </c>
      <c r="G3067" s="124">
        <v>9</v>
      </c>
    </row>
    <row r="3068" spans="1:7" ht="30" x14ac:dyDescent="0.2">
      <c r="A3068" s="146" t="s">
        <v>30185</v>
      </c>
      <c r="B3068" s="147" t="s">
        <v>30186</v>
      </c>
      <c r="C3068" s="148" t="s">
        <v>9</v>
      </c>
      <c r="D3068" s="149">
        <v>279.48</v>
      </c>
      <c r="E3068" s="149">
        <v>118.51</v>
      </c>
      <c r="F3068" s="149">
        <v>397.99</v>
      </c>
      <c r="G3068" s="124">
        <v>9</v>
      </c>
    </row>
    <row r="3069" spans="1:7" ht="30" x14ac:dyDescent="0.2">
      <c r="A3069" s="146" t="s">
        <v>30187</v>
      </c>
      <c r="B3069" s="147" t="s">
        <v>30188</v>
      </c>
      <c r="C3069" s="148" t="s">
        <v>9</v>
      </c>
      <c r="D3069" s="149">
        <v>379.21</v>
      </c>
      <c r="E3069" s="149">
        <v>131.68</v>
      </c>
      <c r="F3069" s="149">
        <v>510.89</v>
      </c>
      <c r="G3069" s="124">
        <v>9</v>
      </c>
    </row>
    <row r="3070" spans="1:7" ht="30" x14ac:dyDescent="0.2">
      <c r="A3070" s="146" t="s">
        <v>30189</v>
      </c>
      <c r="B3070" s="147" t="s">
        <v>30190</v>
      </c>
      <c r="C3070" s="148" t="s">
        <v>9</v>
      </c>
      <c r="D3070" s="149">
        <v>686.69</v>
      </c>
      <c r="E3070" s="149">
        <v>144.84</v>
      </c>
      <c r="F3070" s="149">
        <v>831.53</v>
      </c>
      <c r="G3070" s="124">
        <v>9</v>
      </c>
    </row>
    <row r="3071" spans="1:7" ht="30" x14ac:dyDescent="0.2">
      <c r="A3071" s="146" t="s">
        <v>30191</v>
      </c>
      <c r="B3071" s="147" t="s">
        <v>30192</v>
      </c>
      <c r="C3071" s="148"/>
      <c r="D3071" s="149"/>
      <c r="E3071" s="149"/>
      <c r="F3071" s="149"/>
      <c r="G3071" s="124">
        <v>5</v>
      </c>
    </row>
    <row r="3072" spans="1:7" ht="30" x14ac:dyDescent="0.2">
      <c r="A3072" s="146" t="s">
        <v>30193</v>
      </c>
      <c r="B3072" s="147" t="s">
        <v>30194</v>
      </c>
      <c r="C3072" s="148" t="s">
        <v>96</v>
      </c>
      <c r="D3072" s="149">
        <v>79.95</v>
      </c>
      <c r="E3072" s="149">
        <v>15.8</v>
      </c>
      <c r="F3072" s="149">
        <v>95.75</v>
      </c>
      <c r="G3072" s="124">
        <v>9</v>
      </c>
    </row>
    <row r="3073" spans="1:7" ht="30" x14ac:dyDescent="0.2">
      <c r="A3073" s="146" t="s">
        <v>30195</v>
      </c>
      <c r="B3073" s="147" t="s">
        <v>30196</v>
      </c>
      <c r="C3073" s="148" t="s">
        <v>96</v>
      </c>
      <c r="D3073" s="149">
        <v>108.73</v>
      </c>
      <c r="E3073" s="149">
        <v>15.8</v>
      </c>
      <c r="F3073" s="149">
        <v>124.53</v>
      </c>
      <c r="G3073" s="124">
        <v>9</v>
      </c>
    </row>
    <row r="3074" spans="1:7" ht="30" x14ac:dyDescent="0.2">
      <c r="A3074" s="146" t="s">
        <v>30197</v>
      </c>
      <c r="B3074" s="147" t="s">
        <v>30198</v>
      </c>
      <c r="C3074" s="148" t="s">
        <v>96</v>
      </c>
      <c r="D3074" s="149">
        <v>112.49</v>
      </c>
      <c r="E3074" s="149">
        <v>21.07</v>
      </c>
      <c r="F3074" s="149">
        <v>133.56</v>
      </c>
      <c r="G3074" s="124">
        <v>9</v>
      </c>
    </row>
    <row r="3075" spans="1:7" ht="30" x14ac:dyDescent="0.2">
      <c r="A3075" s="146" t="s">
        <v>30199</v>
      </c>
      <c r="B3075" s="147" t="s">
        <v>30200</v>
      </c>
      <c r="C3075" s="148" t="s">
        <v>96</v>
      </c>
      <c r="D3075" s="149">
        <v>225.6</v>
      </c>
      <c r="E3075" s="149">
        <v>21.07</v>
      </c>
      <c r="F3075" s="149">
        <v>246.67</v>
      </c>
      <c r="G3075" s="124">
        <v>9</v>
      </c>
    </row>
    <row r="3076" spans="1:7" ht="30" x14ac:dyDescent="0.2">
      <c r="A3076" s="146" t="s">
        <v>30201</v>
      </c>
      <c r="B3076" s="147" t="s">
        <v>30202</v>
      </c>
      <c r="C3076" s="148" t="s">
        <v>96</v>
      </c>
      <c r="D3076" s="149">
        <v>112.24</v>
      </c>
      <c r="E3076" s="149">
        <v>15.8</v>
      </c>
      <c r="F3076" s="149">
        <v>128.04</v>
      </c>
      <c r="G3076" s="124">
        <v>9</v>
      </c>
    </row>
    <row r="3077" spans="1:7" ht="30" x14ac:dyDescent="0.2">
      <c r="A3077" s="146" t="s">
        <v>30203</v>
      </c>
      <c r="B3077" s="147" t="s">
        <v>30204</v>
      </c>
      <c r="C3077" s="148" t="s">
        <v>96</v>
      </c>
      <c r="D3077" s="149">
        <v>152.85</v>
      </c>
      <c r="E3077" s="149">
        <v>15.8</v>
      </c>
      <c r="F3077" s="149">
        <v>168.65</v>
      </c>
      <c r="G3077" s="124">
        <v>9</v>
      </c>
    </row>
    <row r="3078" spans="1:7" ht="30" x14ac:dyDescent="0.2">
      <c r="A3078" s="146" t="s">
        <v>30205</v>
      </c>
      <c r="B3078" s="147" t="s">
        <v>30206</v>
      </c>
      <c r="C3078" s="148" t="s">
        <v>96</v>
      </c>
      <c r="D3078" s="149">
        <v>198.4</v>
      </c>
      <c r="E3078" s="149">
        <v>21.07</v>
      </c>
      <c r="F3078" s="149">
        <v>219.47</v>
      </c>
      <c r="G3078" s="124">
        <v>9</v>
      </c>
    </row>
    <row r="3079" spans="1:7" ht="30" x14ac:dyDescent="0.2">
      <c r="A3079" s="146" t="s">
        <v>30207</v>
      </c>
      <c r="B3079" s="147" t="s">
        <v>30208</v>
      </c>
      <c r="C3079" s="148" t="s">
        <v>96</v>
      </c>
      <c r="D3079" s="149">
        <v>338.2</v>
      </c>
      <c r="E3079" s="149">
        <v>21.07</v>
      </c>
      <c r="F3079" s="149">
        <v>359.27</v>
      </c>
      <c r="G3079" s="124">
        <v>9</v>
      </c>
    </row>
    <row r="3080" spans="1:7" ht="30" x14ac:dyDescent="0.2">
      <c r="A3080" s="146" t="s">
        <v>30209</v>
      </c>
      <c r="B3080" s="147" t="s">
        <v>30210</v>
      </c>
      <c r="C3080" s="148" t="s">
        <v>96</v>
      </c>
      <c r="D3080" s="149">
        <v>73.7</v>
      </c>
      <c r="E3080" s="149">
        <v>15.8</v>
      </c>
      <c r="F3080" s="149">
        <v>89.5</v>
      </c>
      <c r="G3080" s="124">
        <v>9</v>
      </c>
    </row>
    <row r="3081" spans="1:7" ht="30" x14ac:dyDescent="0.2">
      <c r="A3081" s="146" t="s">
        <v>30211</v>
      </c>
      <c r="B3081" s="147" t="s">
        <v>30212</v>
      </c>
      <c r="C3081" s="148" t="s">
        <v>96</v>
      </c>
      <c r="D3081" s="149">
        <v>76.760000000000005</v>
      </c>
      <c r="E3081" s="149">
        <v>15.8</v>
      </c>
      <c r="F3081" s="149">
        <v>92.56</v>
      </c>
      <c r="G3081" s="124">
        <v>9</v>
      </c>
    </row>
    <row r="3082" spans="1:7" ht="30" x14ac:dyDescent="0.2">
      <c r="A3082" s="146" t="s">
        <v>30213</v>
      </c>
      <c r="B3082" s="147" t="s">
        <v>30214</v>
      </c>
      <c r="C3082" s="148" t="s">
        <v>96</v>
      </c>
      <c r="D3082" s="149">
        <v>104.52</v>
      </c>
      <c r="E3082" s="149">
        <v>21.07</v>
      </c>
      <c r="F3082" s="149">
        <v>125.59</v>
      </c>
      <c r="G3082" s="124">
        <v>9</v>
      </c>
    </row>
    <row r="3083" spans="1:7" ht="30" x14ac:dyDescent="0.2">
      <c r="A3083" s="146" t="s">
        <v>30215</v>
      </c>
      <c r="B3083" s="147" t="s">
        <v>30216</v>
      </c>
      <c r="C3083" s="148" t="s">
        <v>96</v>
      </c>
      <c r="D3083" s="149">
        <v>145.66999999999999</v>
      </c>
      <c r="E3083" s="149">
        <v>21.07</v>
      </c>
      <c r="F3083" s="149">
        <v>166.74</v>
      </c>
      <c r="G3083" s="124">
        <v>9</v>
      </c>
    </row>
    <row r="3084" spans="1:7" ht="30" x14ac:dyDescent="0.2">
      <c r="A3084" s="146" t="s">
        <v>30217</v>
      </c>
      <c r="B3084" s="147" t="s">
        <v>30218</v>
      </c>
      <c r="C3084" s="148" t="s">
        <v>96</v>
      </c>
      <c r="D3084" s="149">
        <v>56.41</v>
      </c>
      <c r="E3084" s="149">
        <v>15.8</v>
      </c>
      <c r="F3084" s="149">
        <v>72.209999999999994</v>
      </c>
      <c r="G3084" s="124">
        <v>9</v>
      </c>
    </row>
    <row r="3085" spans="1:7" ht="30" x14ac:dyDescent="0.2">
      <c r="A3085" s="146" t="s">
        <v>30219</v>
      </c>
      <c r="B3085" s="147" t="s">
        <v>30220</v>
      </c>
      <c r="C3085" s="148" t="s">
        <v>96</v>
      </c>
      <c r="D3085" s="149">
        <v>78.150000000000006</v>
      </c>
      <c r="E3085" s="149">
        <v>21.07</v>
      </c>
      <c r="F3085" s="149">
        <v>99.22</v>
      </c>
      <c r="G3085" s="124">
        <v>9</v>
      </c>
    </row>
    <row r="3086" spans="1:7" ht="30" x14ac:dyDescent="0.2">
      <c r="A3086" s="146" t="s">
        <v>30221</v>
      </c>
      <c r="B3086" s="147" t="s">
        <v>30222</v>
      </c>
      <c r="C3086" s="148" t="s">
        <v>96</v>
      </c>
      <c r="D3086" s="149">
        <v>125.33</v>
      </c>
      <c r="E3086" s="149">
        <v>15.8</v>
      </c>
      <c r="F3086" s="149">
        <v>141.13</v>
      </c>
      <c r="G3086" s="124">
        <v>9</v>
      </c>
    </row>
    <row r="3087" spans="1:7" ht="30" x14ac:dyDescent="0.2">
      <c r="A3087" s="146" t="s">
        <v>30223</v>
      </c>
      <c r="B3087" s="147" t="s">
        <v>30224</v>
      </c>
      <c r="C3087" s="148" t="s">
        <v>96</v>
      </c>
      <c r="D3087" s="149">
        <v>137.58000000000001</v>
      </c>
      <c r="E3087" s="149">
        <v>21.07</v>
      </c>
      <c r="F3087" s="149">
        <v>158.65</v>
      </c>
      <c r="G3087" s="124">
        <v>9</v>
      </c>
    </row>
    <row r="3088" spans="1:7" ht="30" x14ac:dyDescent="0.2">
      <c r="A3088" s="146" t="s">
        <v>30225</v>
      </c>
      <c r="B3088" s="147" t="s">
        <v>30226</v>
      </c>
      <c r="C3088" s="148" t="s">
        <v>96</v>
      </c>
      <c r="D3088" s="149">
        <v>167.89</v>
      </c>
      <c r="E3088" s="149">
        <v>21.07</v>
      </c>
      <c r="F3088" s="149">
        <v>188.96</v>
      </c>
      <c r="G3088" s="124">
        <v>9</v>
      </c>
    </row>
    <row r="3089" spans="1:7" ht="30" x14ac:dyDescent="0.2">
      <c r="A3089" s="146" t="s">
        <v>30227</v>
      </c>
      <c r="B3089" s="147" t="s">
        <v>30228</v>
      </c>
      <c r="C3089" s="148" t="s">
        <v>96</v>
      </c>
      <c r="D3089" s="149">
        <v>176.67</v>
      </c>
      <c r="E3089" s="149">
        <v>21.07</v>
      </c>
      <c r="F3089" s="149">
        <v>197.74</v>
      </c>
      <c r="G3089" s="124">
        <v>9</v>
      </c>
    </row>
    <row r="3090" spans="1:7" ht="30" x14ac:dyDescent="0.2">
      <c r="A3090" s="146" t="s">
        <v>30229</v>
      </c>
      <c r="B3090" s="147" t="s">
        <v>30230</v>
      </c>
      <c r="C3090" s="148" t="s">
        <v>96</v>
      </c>
      <c r="D3090" s="149">
        <v>202.49</v>
      </c>
      <c r="E3090" s="149">
        <v>21.07</v>
      </c>
      <c r="F3090" s="149">
        <v>223.56</v>
      </c>
      <c r="G3090" s="124">
        <v>9</v>
      </c>
    </row>
    <row r="3091" spans="1:7" ht="30" x14ac:dyDescent="0.2">
      <c r="A3091" s="146" t="s">
        <v>30231</v>
      </c>
      <c r="B3091" s="147" t="s">
        <v>30232</v>
      </c>
      <c r="C3091" s="148" t="s">
        <v>96</v>
      </c>
      <c r="D3091" s="149">
        <v>230.89</v>
      </c>
      <c r="E3091" s="149">
        <v>21.07</v>
      </c>
      <c r="F3091" s="149">
        <v>251.96</v>
      </c>
      <c r="G3091" s="124">
        <v>9</v>
      </c>
    </row>
    <row r="3092" spans="1:7" ht="30" x14ac:dyDescent="0.2">
      <c r="A3092" s="146" t="s">
        <v>30233</v>
      </c>
      <c r="B3092" s="147" t="s">
        <v>30234</v>
      </c>
      <c r="C3092" s="148" t="s">
        <v>96</v>
      </c>
      <c r="D3092" s="149">
        <v>308.39999999999998</v>
      </c>
      <c r="E3092" s="149">
        <v>26.34</v>
      </c>
      <c r="F3092" s="149">
        <v>334.74</v>
      </c>
      <c r="G3092" s="124">
        <v>9</v>
      </c>
    </row>
    <row r="3093" spans="1:7" ht="30" x14ac:dyDescent="0.2">
      <c r="A3093" s="146" t="s">
        <v>30235</v>
      </c>
      <c r="B3093" s="147" t="s">
        <v>30236</v>
      </c>
      <c r="C3093" s="148" t="s">
        <v>96</v>
      </c>
      <c r="D3093" s="149">
        <v>278.66000000000003</v>
      </c>
      <c r="E3093" s="149">
        <v>21.07</v>
      </c>
      <c r="F3093" s="149">
        <v>299.73</v>
      </c>
      <c r="G3093" s="124">
        <v>9</v>
      </c>
    </row>
    <row r="3094" spans="1:7" ht="30" x14ac:dyDescent="0.2">
      <c r="A3094" s="146" t="s">
        <v>30237</v>
      </c>
      <c r="B3094" s="147" t="s">
        <v>30238</v>
      </c>
      <c r="C3094" s="148" t="s">
        <v>96</v>
      </c>
      <c r="D3094" s="149">
        <v>128.52000000000001</v>
      </c>
      <c r="E3094" s="149">
        <v>15.8</v>
      </c>
      <c r="F3094" s="149">
        <v>144.32</v>
      </c>
      <c r="G3094" s="124">
        <v>9</v>
      </c>
    </row>
    <row r="3095" spans="1:7" ht="30" x14ac:dyDescent="0.2">
      <c r="A3095" s="146" t="s">
        <v>30239</v>
      </c>
      <c r="B3095" s="147" t="s">
        <v>30240</v>
      </c>
      <c r="C3095" s="148" t="s">
        <v>96</v>
      </c>
      <c r="D3095" s="149">
        <v>156.46</v>
      </c>
      <c r="E3095" s="149">
        <v>21.07</v>
      </c>
      <c r="F3095" s="149">
        <v>177.53</v>
      </c>
      <c r="G3095" s="124">
        <v>9</v>
      </c>
    </row>
    <row r="3096" spans="1:7" ht="30" x14ac:dyDescent="0.2">
      <c r="A3096" s="146" t="s">
        <v>30241</v>
      </c>
      <c r="B3096" s="147" t="s">
        <v>30242</v>
      </c>
      <c r="C3096" s="148" t="s">
        <v>96</v>
      </c>
      <c r="D3096" s="149">
        <v>190.16</v>
      </c>
      <c r="E3096" s="149">
        <v>21.07</v>
      </c>
      <c r="F3096" s="149">
        <v>211.23</v>
      </c>
      <c r="G3096" s="124">
        <v>9</v>
      </c>
    </row>
    <row r="3097" spans="1:7" ht="30" x14ac:dyDescent="0.2">
      <c r="A3097" s="146" t="s">
        <v>30243</v>
      </c>
      <c r="B3097" s="147" t="s">
        <v>30244</v>
      </c>
      <c r="C3097" s="148" t="s">
        <v>96</v>
      </c>
      <c r="D3097" s="149">
        <v>196.03</v>
      </c>
      <c r="E3097" s="149">
        <v>21.07</v>
      </c>
      <c r="F3097" s="149">
        <v>217.1</v>
      </c>
      <c r="G3097" s="124">
        <v>9</v>
      </c>
    </row>
    <row r="3098" spans="1:7" ht="30" x14ac:dyDescent="0.2">
      <c r="A3098" s="146" t="s">
        <v>30245</v>
      </c>
      <c r="B3098" s="147" t="s">
        <v>30246</v>
      </c>
      <c r="C3098" s="148" t="s">
        <v>96</v>
      </c>
      <c r="D3098" s="149">
        <v>200.11</v>
      </c>
      <c r="E3098" s="149">
        <v>21.07</v>
      </c>
      <c r="F3098" s="149">
        <v>221.18</v>
      </c>
      <c r="G3098" s="124">
        <v>9</v>
      </c>
    </row>
    <row r="3099" spans="1:7" ht="30" x14ac:dyDescent="0.2">
      <c r="A3099" s="146" t="s">
        <v>30247</v>
      </c>
      <c r="B3099" s="147" t="s">
        <v>30248</v>
      </c>
      <c r="C3099" s="148" t="s">
        <v>96</v>
      </c>
      <c r="D3099" s="149">
        <v>253.81</v>
      </c>
      <c r="E3099" s="149">
        <v>21.07</v>
      </c>
      <c r="F3099" s="149">
        <v>274.88</v>
      </c>
      <c r="G3099" s="124">
        <v>9</v>
      </c>
    </row>
    <row r="3100" spans="1:7" ht="30" x14ac:dyDescent="0.2">
      <c r="A3100" s="146" t="s">
        <v>30249</v>
      </c>
      <c r="B3100" s="147" t="s">
        <v>30250</v>
      </c>
      <c r="C3100" s="148" t="s">
        <v>96</v>
      </c>
      <c r="D3100" s="149">
        <v>49.13</v>
      </c>
      <c r="E3100" s="149">
        <v>21.07</v>
      </c>
      <c r="F3100" s="149">
        <v>70.2</v>
      </c>
      <c r="G3100" s="124">
        <v>9</v>
      </c>
    </row>
    <row r="3101" spans="1:7" ht="30" x14ac:dyDescent="0.2">
      <c r="A3101" s="146" t="s">
        <v>30251</v>
      </c>
      <c r="B3101" s="147" t="s">
        <v>30252</v>
      </c>
      <c r="C3101" s="148" t="s">
        <v>96</v>
      </c>
      <c r="D3101" s="149">
        <v>57.78</v>
      </c>
      <c r="E3101" s="149">
        <v>21.07</v>
      </c>
      <c r="F3101" s="149">
        <v>78.849999999999994</v>
      </c>
      <c r="G3101" s="124">
        <v>9</v>
      </c>
    </row>
    <row r="3102" spans="1:7" ht="30" x14ac:dyDescent="0.2">
      <c r="A3102" s="146" t="s">
        <v>30253</v>
      </c>
      <c r="B3102" s="147" t="s">
        <v>30254</v>
      </c>
      <c r="C3102" s="148" t="s">
        <v>96</v>
      </c>
      <c r="D3102" s="149">
        <v>138.35</v>
      </c>
      <c r="E3102" s="149">
        <v>26.34</v>
      </c>
      <c r="F3102" s="149">
        <v>164.69</v>
      </c>
      <c r="G3102" s="124">
        <v>9</v>
      </c>
    </row>
    <row r="3103" spans="1:7" x14ac:dyDescent="0.2">
      <c r="A3103" s="146" t="s">
        <v>30255</v>
      </c>
      <c r="B3103" s="147" t="s">
        <v>30256</v>
      </c>
      <c r="C3103" s="148"/>
      <c r="D3103" s="149"/>
      <c r="E3103" s="149"/>
      <c r="F3103" s="149"/>
      <c r="G3103" s="124">
        <v>5</v>
      </c>
    </row>
    <row r="3104" spans="1:7" x14ac:dyDescent="0.2">
      <c r="A3104" s="146" t="s">
        <v>30257</v>
      </c>
      <c r="B3104" s="147" t="s">
        <v>30258</v>
      </c>
      <c r="C3104" s="148" t="s">
        <v>9</v>
      </c>
      <c r="D3104" s="149">
        <v>71.72</v>
      </c>
      <c r="E3104" s="149">
        <v>17.38</v>
      </c>
      <c r="F3104" s="149">
        <v>89.1</v>
      </c>
      <c r="G3104" s="124">
        <v>9</v>
      </c>
    </row>
    <row r="3105" spans="1:7" x14ac:dyDescent="0.2">
      <c r="A3105" s="146" t="s">
        <v>30259</v>
      </c>
      <c r="B3105" s="147" t="s">
        <v>30260</v>
      </c>
      <c r="C3105" s="148" t="s">
        <v>9</v>
      </c>
      <c r="D3105" s="149">
        <v>114.37</v>
      </c>
      <c r="E3105" s="149">
        <v>18.96</v>
      </c>
      <c r="F3105" s="149">
        <v>133.33000000000001</v>
      </c>
      <c r="G3105" s="124">
        <v>9</v>
      </c>
    </row>
    <row r="3106" spans="1:7" x14ac:dyDescent="0.2">
      <c r="A3106" s="146" t="s">
        <v>30261</v>
      </c>
      <c r="B3106" s="147" t="s">
        <v>30262</v>
      </c>
      <c r="C3106" s="148" t="s">
        <v>9</v>
      </c>
      <c r="D3106" s="149">
        <v>135.68</v>
      </c>
      <c r="E3106" s="149">
        <v>23.7</v>
      </c>
      <c r="F3106" s="149">
        <v>159.38</v>
      </c>
      <c r="G3106" s="124">
        <v>9</v>
      </c>
    </row>
    <row r="3107" spans="1:7" x14ac:dyDescent="0.2">
      <c r="A3107" s="146" t="s">
        <v>30263</v>
      </c>
      <c r="B3107" s="147" t="s">
        <v>30264</v>
      </c>
      <c r="C3107" s="148" t="s">
        <v>9</v>
      </c>
      <c r="D3107" s="149">
        <v>218.53</v>
      </c>
      <c r="E3107" s="149">
        <v>26.86</v>
      </c>
      <c r="F3107" s="149">
        <v>245.39</v>
      </c>
      <c r="G3107" s="124">
        <v>9</v>
      </c>
    </row>
    <row r="3108" spans="1:7" x14ac:dyDescent="0.2">
      <c r="A3108" s="146" t="s">
        <v>30265</v>
      </c>
      <c r="B3108" s="147" t="s">
        <v>30266</v>
      </c>
      <c r="C3108" s="148" t="s">
        <v>9</v>
      </c>
      <c r="D3108" s="149">
        <v>271.77999999999997</v>
      </c>
      <c r="E3108" s="149">
        <v>26.86</v>
      </c>
      <c r="F3108" s="149">
        <v>298.64</v>
      </c>
      <c r="G3108" s="124">
        <v>9</v>
      </c>
    </row>
    <row r="3109" spans="1:7" x14ac:dyDescent="0.2">
      <c r="A3109" s="146" t="s">
        <v>30267</v>
      </c>
      <c r="B3109" s="147" t="s">
        <v>30268</v>
      </c>
      <c r="C3109" s="148" t="s">
        <v>9</v>
      </c>
      <c r="D3109" s="149">
        <v>344.62</v>
      </c>
      <c r="E3109" s="149">
        <v>36.35</v>
      </c>
      <c r="F3109" s="149">
        <v>380.97</v>
      </c>
      <c r="G3109" s="124">
        <v>9</v>
      </c>
    </row>
    <row r="3110" spans="1:7" x14ac:dyDescent="0.2">
      <c r="A3110" s="146" t="s">
        <v>30269</v>
      </c>
      <c r="B3110" s="147" t="s">
        <v>30270</v>
      </c>
      <c r="C3110" s="148" t="s">
        <v>9</v>
      </c>
      <c r="D3110" s="149">
        <v>453</v>
      </c>
      <c r="E3110" s="149">
        <v>42.66</v>
      </c>
      <c r="F3110" s="149">
        <v>495.66</v>
      </c>
      <c r="G3110" s="124">
        <v>9</v>
      </c>
    </row>
    <row r="3111" spans="1:7" x14ac:dyDescent="0.2">
      <c r="A3111" s="146" t="s">
        <v>30271</v>
      </c>
      <c r="B3111" s="147" t="s">
        <v>30272</v>
      </c>
      <c r="C3111" s="148" t="s">
        <v>9</v>
      </c>
      <c r="D3111" s="149">
        <v>605.53</v>
      </c>
      <c r="E3111" s="149">
        <v>45.82</v>
      </c>
      <c r="F3111" s="149">
        <v>651.35</v>
      </c>
      <c r="G3111" s="124">
        <v>9</v>
      </c>
    </row>
    <row r="3112" spans="1:7" x14ac:dyDescent="0.2">
      <c r="A3112" s="146" t="s">
        <v>30273</v>
      </c>
      <c r="B3112" s="147" t="s">
        <v>30274</v>
      </c>
      <c r="C3112" s="148" t="s">
        <v>9</v>
      </c>
      <c r="D3112" s="149">
        <v>833.75</v>
      </c>
      <c r="E3112" s="149">
        <v>52.15</v>
      </c>
      <c r="F3112" s="149">
        <v>885.9</v>
      </c>
      <c r="G3112" s="124">
        <v>9</v>
      </c>
    </row>
    <row r="3113" spans="1:7" x14ac:dyDescent="0.2">
      <c r="A3113" s="146" t="s">
        <v>30275</v>
      </c>
      <c r="B3113" s="147" t="s">
        <v>30276</v>
      </c>
      <c r="C3113" s="148" t="s">
        <v>9</v>
      </c>
      <c r="D3113" s="149">
        <v>80.97</v>
      </c>
      <c r="E3113" s="149">
        <v>18.96</v>
      </c>
      <c r="F3113" s="149">
        <v>99.93</v>
      </c>
      <c r="G3113" s="124">
        <v>9</v>
      </c>
    </row>
    <row r="3114" spans="1:7" x14ac:dyDescent="0.2">
      <c r="A3114" s="146" t="s">
        <v>30277</v>
      </c>
      <c r="B3114" s="147" t="s">
        <v>30278</v>
      </c>
      <c r="C3114" s="148" t="s">
        <v>9</v>
      </c>
      <c r="D3114" s="149">
        <v>91.9</v>
      </c>
      <c r="E3114" s="149">
        <v>23.7</v>
      </c>
      <c r="F3114" s="149">
        <v>115.6</v>
      </c>
      <c r="G3114" s="124">
        <v>9</v>
      </c>
    </row>
    <row r="3115" spans="1:7" x14ac:dyDescent="0.2">
      <c r="A3115" s="146" t="s">
        <v>30279</v>
      </c>
      <c r="B3115" s="147" t="s">
        <v>30280</v>
      </c>
      <c r="C3115" s="148" t="s">
        <v>9</v>
      </c>
      <c r="D3115" s="149">
        <v>166.08</v>
      </c>
      <c r="E3115" s="149">
        <v>26.86</v>
      </c>
      <c r="F3115" s="149">
        <v>192.94</v>
      </c>
      <c r="G3115" s="124">
        <v>9</v>
      </c>
    </row>
    <row r="3116" spans="1:7" x14ac:dyDescent="0.2">
      <c r="A3116" s="146" t="s">
        <v>30281</v>
      </c>
      <c r="B3116" s="147" t="s">
        <v>30282</v>
      </c>
      <c r="C3116" s="148" t="s">
        <v>9</v>
      </c>
      <c r="D3116" s="149">
        <v>231.28</v>
      </c>
      <c r="E3116" s="149">
        <v>26.86</v>
      </c>
      <c r="F3116" s="149">
        <v>258.14</v>
      </c>
      <c r="G3116" s="124">
        <v>9</v>
      </c>
    </row>
    <row r="3117" spans="1:7" x14ac:dyDescent="0.2">
      <c r="A3117" s="146" t="s">
        <v>30283</v>
      </c>
      <c r="B3117" s="147" t="s">
        <v>30284</v>
      </c>
      <c r="C3117" s="148" t="s">
        <v>9</v>
      </c>
      <c r="D3117" s="149">
        <v>269.82</v>
      </c>
      <c r="E3117" s="149">
        <v>36.35</v>
      </c>
      <c r="F3117" s="149">
        <v>306.17</v>
      </c>
      <c r="G3117" s="124">
        <v>9</v>
      </c>
    </row>
    <row r="3118" spans="1:7" x14ac:dyDescent="0.2">
      <c r="A3118" s="146" t="s">
        <v>30285</v>
      </c>
      <c r="B3118" s="147" t="s">
        <v>30286</v>
      </c>
      <c r="C3118" s="148" t="s">
        <v>9</v>
      </c>
      <c r="D3118" s="149">
        <v>357.95</v>
      </c>
      <c r="E3118" s="149">
        <v>42.66</v>
      </c>
      <c r="F3118" s="149">
        <v>400.61</v>
      </c>
      <c r="G3118" s="124">
        <v>9</v>
      </c>
    </row>
    <row r="3119" spans="1:7" x14ac:dyDescent="0.2">
      <c r="A3119" s="146" t="s">
        <v>30287</v>
      </c>
      <c r="B3119" s="147" t="s">
        <v>30288</v>
      </c>
      <c r="C3119" s="148"/>
      <c r="D3119" s="149"/>
      <c r="E3119" s="149"/>
      <c r="F3119" s="149"/>
      <c r="G3119" s="124">
        <v>5</v>
      </c>
    </row>
    <row r="3120" spans="1:7" x14ac:dyDescent="0.2">
      <c r="A3120" s="146" t="s">
        <v>30289</v>
      </c>
      <c r="B3120" s="147" t="s">
        <v>30290</v>
      </c>
      <c r="C3120" s="148" t="s">
        <v>9</v>
      </c>
      <c r="D3120" s="149">
        <v>69.209999999999994</v>
      </c>
      <c r="E3120" s="149">
        <v>34.85</v>
      </c>
      <c r="F3120" s="149">
        <v>104.06</v>
      </c>
      <c r="G3120" s="124">
        <v>9</v>
      </c>
    </row>
    <row r="3121" spans="1:7" x14ac:dyDescent="0.2">
      <c r="A3121" s="146" t="s">
        <v>30291</v>
      </c>
      <c r="B3121" s="147" t="s">
        <v>30292</v>
      </c>
      <c r="C3121" s="148" t="s">
        <v>9</v>
      </c>
      <c r="D3121" s="149">
        <v>86.17</v>
      </c>
      <c r="E3121" s="149">
        <v>40.44</v>
      </c>
      <c r="F3121" s="149">
        <v>126.61</v>
      </c>
      <c r="G3121" s="124">
        <v>9</v>
      </c>
    </row>
    <row r="3122" spans="1:7" x14ac:dyDescent="0.2">
      <c r="A3122" s="146" t="s">
        <v>30293</v>
      </c>
      <c r="B3122" s="147" t="s">
        <v>30294</v>
      </c>
      <c r="C3122" s="148" t="s">
        <v>9</v>
      </c>
      <c r="D3122" s="149">
        <v>69.12</v>
      </c>
      <c r="E3122" s="149">
        <v>34.85</v>
      </c>
      <c r="F3122" s="149">
        <v>103.97</v>
      </c>
      <c r="G3122" s="124">
        <v>9</v>
      </c>
    </row>
    <row r="3123" spans="1:7" x14ac:dyDescent="0.2">
      <c r="A3123" s="146" t="s">
        <v>30295</v>
      </c>
      <c r="B3123" s="147" t="s">
        <v>30296</v>
      </c>
      <c r="C3123" s="148" t="s">
        <v>9</v>
      </c>
      <c r="D3123" s="149">
        <v>86.68</v>
      </c>
      <c r="E3123" s="149">
        <v>40.44</v>
      </c>
      <c r="F3123" s="149">
        <v>127.12</v>
      </c>
      <c r="G3123" s="124">
        <v>9</v>
      </c>
    </row>
    <row r="3124" spans="1:7" x14ac:dyDescent="0.2">
      <c r="A3124" s="146" t="s">
        <v>30297</v>
      </c>
      <c r="B3124" s="147" t="s">
        <v>30298</v>
      </c>
      <c r="C3124" s="148" t="s">
        <v>9</v>
      </c>
      <c r="D3124" s="149">
        <v>120.88</v>
      </c>
      <c r="E3124" s="149">
        <v>49.94</v>
      </c>
      <c r="F3124" s="149">
        <v>170.82</v>
      </c>
      <c r="G3124" s="124">
        <v>9</v>
      </c>
    </row>
    <row r="3125" spans="1:7" x14ac:dyDescent="0.2">
      <c r="A3125" s="146" t="s">
        <v>30299</v>
      </c>
      <c r="B3125" s="147" t="s">
        <v>30300</v>
      </c>
      <c r="C3125" s="148" t="s">
        <v>9</v>
      </c>
      <c r="D3125" s="149">
        <v>231.78</v>
      </c>
      <c r="E3125" s="149">
        <v>56.83</v>
      </c>
      <c r="F3125" s="149">
        <v>288.61</v>
      </c>
      <c r="G3125" s="124">
        <v>9</v>
      </c>
    </row>
    <row r="3126" spans="1:7" x14ac:dyDescent="0.2">
      <c r="A3126" s="146" t="s">
        <v>30301</v>
      </c>
      <c r="B3126" s="147" t="s">
        <v>30302</v>
      </c>
      <c r="C3126" s="148" t="s">
        <v>9</v>
      </c>
      <c r="D3126" s="149">
        <v>377.88</v>
      </c>
      <c r="E3126" s="149">
        <v>73.239999999999995</v>
      </c>
      <c r="F3126" s="149">
        <v>451.12</v>
      </c>
      <c r="G3126" s="124">
        <v>9</v>
      </c>
    </row>
    <row r="3127" spans="1:7" x14ac:dyDescent="0.2">
      <c r="A3127" s="146" t="s">
        <v>30303</v>
      </c>
      <c r="B3127" s="147" t="s">
        <v>30304</v>
      </c>
      <c r="C3127" s="148" t="s">
        <v>9</v>
      </c>
      <c r="D3127" s="149">
        <v>526.26</v>
      </c>
      <c r="E3127" s="149">
        <v>92.25</v>
      </c>
      <c r="F3127" s="149">
        <v>618.51</v>
      </c>
      <c r="G3127" s="124">
        <v>9</v>
      </c>
    </row>
    <row r="3128" spans="1:7" x14ac:dyDescent="0.2">
      <c r="A3128" s="146" t="s">
        <v>30305</v>
      </c>
      <c r="B3128" s="147" t="s">
        <v>30306</v>
      </c>
      <c r="C3128" s="148" t="s">
        <v>9</v>
      </c>
      <c r="D3128" s="149">
        <v>768.55</v>
      </c>
      <c r="E3128" s="149">
        <v>137.9</v>
      </c>
      <c r="F3128" s="149">
        <v>906.45</v>
      </c>
      <c r="G3128" s="124">
        <v>9</v>
      </c>
    </row>
    <row r="3129" spans="1:7" x14ac:dyDescent="0.2">
      <c r="A3129" s="146" t="s">
        <v>30307</v>
      </c>
      <c r="B3129" s="147" t="s">
        <v>30308</v>
      </c>
      <c r="C3129" s="148" t="s">
        <v>9</v>
      </c>
      <c r="D3129" s="149">
        <v>199.74</v>
      </c>
      <c r="E3129" s="149">
        <v>56.83</v>
      </c>
      <c r="F3129" s="149">
        <v>256.57</v>
      </c>
      <c r="G3129" s="124">
        <v>9</v>
      </c>
    </row>
    <row r="3130" spans="1:7" x14ac:dyDescent="0.2">
      <c r="A3130" s="146" t="s">
        <v>30309</v>
      </c>
      <c r="B3130" s="147" t="s">
        <v>30310</v>
      </c>
      <c r="C3130" s="148" t="s">
        <v>9</v>
      </c>
      <c r="D3130" s="149">
        <v>400.74</v>
      </c>
      <c r="E3130" s="149">
        <v>73.239999999999995</v>
      </c>
      <c r="F3130" s="149">
        <v>473.98</v>
      </c>
      <c r="G3130" s="124">
        <v>9</v>
      </c>
    </row>
    <row r="3131" spans="1:7" x14ac:dyDescent="0.2">
      <c r="A3131" s="146" t="s">
        <v>30311</v>
      </c>
      <c r="B3131" s="147" t="s">
        <v>30312</v>
      </c>
      <c r="C3131" s="148" t="s">
        <v>9</v>
      </c>
      <c r="D3131" s="149">
        <v>561.84</v>
      </c>
      <c r="E3131" s="149">
        <v>92.25</v>
      </c>
      <c r="F3131" s="149">
        <v>654.09</v>
      </c>
      <c r="G3131" s="124">
        <v>9</v>
      </c>
    </row>
    <row r="3132" spans="1:7" x14ac:dyDescent="0.2">
      <c r="A3132" s="146" t="s">
        <v>30313</v>
      </c>
      <c r="B3132" s="147" t="s">
        <v>30314</v>
      </c>
      <c r="C3132" s="148" t="s">
        <v>9</v>
      </c>
      <c r="D3132" s="149">
        <v>289.27</v>
      </c>
      <c r="E3132" s="149">
        <v>56.83</v>
      </c>
      <c r="F3132" s="149">
        <v>346.1</v>
      </c>
      <c r="G3132" s="124">
        <v>9</v>
      </c>
    </row>
    <row r="3133" spans="1:7" x14ac:dyDescent="0.2">
      <c r="A3133" s="146" t="s">
        <v>30315</v>
      </c>
      <c r="B3133" s="147" t="s">
        <v>30316</v>
      </c>
      <c r="C3133" s="148" t="s">
        <v>9</v>
      </c>
      <c r="D3133" s="149">
        <v>490.08</v>
      </c>
      <c r="E3133" s="149">
        <v>73.239999999999995</v>
      </c>
      <c r="F3133" s="149">
        <v>563.32000000000005</v>
      </c>
      <c r="G3133" s="124">
        <v>9</v>
      </c>
    </row>
    <row r="3134" spans="1:7" x14ac:dyDescent="0.2">
      <c r="A3134" s="146" t="s">
        <v>30317</v>
      </c>
      <c r="B3134" s="147" t="s">
        <v>30318</v>
      </c>
      <c r="C3134" s="148" t="s">
        <v>9</v>
      </c>
      <c r="D3134" s="149">
        <v>716.46</v>
      </c>
      <c r="E3134" s="149">
        <v>92.25</v>
      </c>
      <c r="F3134" s="149">
        <v>808.71</v>
      </c>
      <c r="G3134" s="124">
        <v>9</v>
      </c>
    </row>
    <row r="3135" spans="1:7" x14ac:dyDescent="0.2">
      <c r="A3135" s="146" t="s">
        <v>30319</v>
      </c>
      <c r="B3135" s="147" t="s">
        <v>30320</v>
      </c>
      <c r="C3135" s="148" t="s">
        <v>9</v>
      </c>
      <c r="D3135" s="149">
        <v>34.65</v>
      </c>
      <c r="E3135" s="149">
        <v>33.76</v>
      </c>
      <c r="F3135" s="149">
        <v>68.41</v>
      </c>
      <c r="G3135" s="124">
        <v>9</v>
      </c>
    </row>
    <row r="3136" spans="1:7" x14ac:dyDescent="0.2">
      <c r="A3136" s="146" t="s">
        <v>30321</v>
      </c>
      <c r="B3136" s="147" t="s">
        <v>30322</v>
      </c>
      <c r="C3136" s="148" t="s">
        <v>9</v>
      </c>
      <c r="D3136" s="149">
        <v>45.08</v>
      </c>
      <c r="E3136" s="149">
        <v>43.01</v>
      </c>
      <c r="F3136" s="149">
        <v>88.09</v>
      </c>
      <c r="G3136" s="124">
        <v>9</v>
      </c>
    </row>
    <row r="3137" spans="1:7" x14ac:dyDescent="0.2">
      <c r="A3137" s="146" t="s">
        <v>30323</v>
      </c>
      <c r="B3137" s="147" t="s">
        <v>30324</v>
      </c>
      <c r="C3137" s="148" t="s">
        <v>9</v>
      </c>
      <c r="D3137" s="149">
        <v>81.12</v>
      </c>
      <c r="E3137" s="149">
        <v>72.69</v>
      </c>
      <c r="F3137" s="149">
        <v>153.81</v>
      </c>
      <c r="G3137" s="124">
        <v>9</v>
      </c>
    </row>
    <row r="3138" spans="1:7" x14ac:dyDescent="0.2">
      <c r="A3138" s="146" t="s">
        <v>30325</v>
      </c>
      <c r="B3138" s="147" t="s">
        <v>30326</v>
      </c>
      <c r="C3138" s="148" t="s">
        <v>9</v>
      </c>
      <c r="D3138" s="149">
        <v>1228.47</v>
      </c>
      <c r="E3138" s="149">
        <v>206.85</v>
      </c>
      <c r="F3138" s="149">
        <v>1435.32</v>
      </c>
      <c r="G3138" s="124">
        <v>9</v>
      </c>
    </row>
    <row r="3139" spans="1:7" x14ac:dyDescent="0.2">
      <c r="A3139" s="146" t="s">
        <v>30327</v>
      </c>
      <c r="B3139" s="147" t="s">
        <v>30328</v>
      </c>
      <c r="C3139" s="148" t="s">
        <v>9</v>
      </c>
      <c r="D3139" s="149">
        <v>129.5</v>
      </c>
      <c r="E3139" s="149">
        <v>40.44</v>
      </c>
      <c r="F3139" s="149">
        <v>169.94</v>
      </c>
      <c r="G3139" s="124">
        <v>9</v>
      </c>
    </row>
    <row r="3140" spans="1:7" x14ac:dyDescent="0.2">
      <c r="A3140" s="146" t="s">
        <v>30329</v>
      </c>
      <c r="B3140" s="147" t="s">
        <v>30330</v>
      </c>
      <c r="C3140" s="148" t="s">
        <v>9</v>
      </c>
      <c r="D3140" s="149">
        <v>120.18</v>
      </c>
      <c r="E3140" s="149">
        <v>40.44</v>
      </c>
      <c r="F3140" s="149">
        <v>160.62</v>
      </c>
      <c r="G3140" s="124">
        <v>9</v>
      </c>
    </row>
    <row r="3141" spans="1:7" x14ac:dyDescent="0.2">
      <c r="A3141" s="146" t="s">
        <v>30331</v>
      </c>
      <c r="B3141" s="147" t="s">
        <v>30332</v>
      </c>
      <c r="C3141" s="148" t="s">
        <v>9</v>
      </c>
      <c r="D3141" s="149">
        <v>154.75</v>
      </c>
      <c r="E3141" s="149">
        <v>40.44</v>
      </c>
      <c r="F3141" s="149">
        <v>195.19</v>
      </c>
      <c r="G3141" s="124">
        <v>9</v>
      </c>
    </row>
    <row r="3142" spans="1:7" x14ac:dyDescent="0.2">
      <c r="A3142" s="146" t="s">
        <v>30333</v>
      </c>
      <c r="B3142" s="147" t="s">
        <v>30334</v>
      </c>
      <c r="C3142" s="148" t="s">
        <v>9</v>
      </c>
      <c r="D3142" s="149">
        <v>257.94</v>
      </c>
      <c r="E3142" s="149">
        <v>63.73</v>
      </c>
      <c r="F3142" s="149">
        <v>321.67</v>
      </c>
      <c r="G3142" s="124">
        <v>9</v>
      </c>
    </row>
    <row r="3143" spans="1:7" x14ac:dyDescent="0.2">
      <c r="A3143" s="146" t="s">
        <v>30335</v>
      </c>
      <c r="B3143" s="147" t="s">
        <v>30336</v>
      </c>
      <c r="C3143" s="148" t="s">
        <v>9</v>
      </c>
      <c r="D3143" s="149">
        <v>156.07</v>
      </c>
      <c r="E3143" s="149">
        <v>49.94</v>
      </c>
      <c r="F3143" s="149">
        <v>206.01</v>
      </c>
      <c r="G3143" s="124">
        <v>9</v>
      </c>
    </row>
    <row r="3144" spans="1:7" x14ac:dyDescent="0.2">
      <c r="A3144" s="146" t="s">
        <v>30337</v>
      </c>
      <c r="B3144" s="147" t="s">
        <v>30338</v>
      </c>
      <c r="C3144" s="148" t="s">
        <v>9</v>
      </c>
      <c r="D3144" s="149">
        <v>469.15</v>
      </c>
      <c r="E3144" s="149">
        <v>82.74</v>
      </c>
      <c r="F3144" s="149">
        <v>551.89</v>
      </c>
      <c r="G3144" s="124">
        <v>9</v>
      </c>
    </row>
    <row r="3145" spans="1:7" x14ac:dyDescent="0.2">
      <c r="A3145" s="146" t="s">
        <v>30339</v>
      </c>
      <c r="B3145" s="147" t="s">
        <v>30340</v>
      </c>
      <c r="C3145" s="148" t="s">
        <v>9</v>
      </c>
      <c r="D3145" s="149">
        <v>107.66</v>
      </c>
      <c r="E3145" s="149">
        <v>34.85</v>
      </c>
      <c r="F3145" s="149">
        <v>142.51</v>
      </c>
      <c r="G3145" s="124">
        <v>9</v>
      </c>
    </row>
    <row r="3146" spans="1:7" x14ac:dyDescent="0.2">
      <c r="A3146" s="146" t="s">
        <v>30341</v>
      </c>
      <c r="B3146" s="147" t="s">
        <v>30342</v>
      </c>
      <c r="C3146" s="148" t="s">
        <v>9</v>
      </c>
      <c r="D3146" s="149">
        <v>99.6</v>
      </c>
      <c r="E3146" s="149">
        <v>34.85</v>
      </c>
      <c r="F3146" s="149">
        <v>134.44999999999999</v>
      </c>
      <c r="G3146" s="124">
        <v>9</v>
      </c>
    </row>
    <row r="3147" spans="1:7" x14ac:dyDescent="0.2">
      <c r="A3147" s="146" t="s">
        <v>30343</v>
      </c>
      <c r="B3147" s="147" t="s">
        <v>30344</v>
      </c>
      <c r="C3147" s="148" t="s">
        <v>9</v>
      </c>
      <c r="D3147" s="149">
        <v>24.18</v>
      </c>
      <c r="E3147" s="149">
        <v>12.29</v>
      </c>
      <c r="F3147" s="149">
        <v>36.47</v>
      </c>
      <c r="G3147" s="124">
        <v>9</v>
      </c>
    </row>
    <row r="3148" spans="1:7" x14ac:dyDescent="0.2">
      <c r="A3148" s="146" t="s">
        <v>30345</v>
      </c>
      <c r="B3148" s="147" t="s">
        <v>30346</v>
      </c>
      <c r="C3148" s="148"/>
      <c r="D3148" s="149"/>
      <c r="E3148" s="149"/>
      <c r="F3148" s="149"/>
      <c r="G3148" s="124">
        <v>5</v>
      </c>
    </row>
    <row r="3149" spans="1:7" ht="30" x14ac:dyDescent="0.2">
      <c r="A3149" s="146" t="s">
        <v>30347</v>
      </c>
      <c r="B3149" s="147" t="s">
        <v>30348</v>
      </c>
      <c r="C3149" s="148" t="s">
        <v>9</v>
      </c>
      <c r="D3149" s="149">
        <v>6.92</v>
      </c>
      <c r="E3149" s="149">
        <v>1.76</v>
      </c>
      <c r="F3149" s="149">
        <v>8.68</v>
      </c>
      <c r="G3149" s="124">
        <v>9</v>
      </c>
    </row>
    <row r="3150" spans="1:7" ht="30" x14ac:dyDescent="0.2">
      <c r="A3150" s="146" t="s">
        <v>30349</v>
      </c>
      <c r="B3150" s="147" t="s">
        <v>30350</v>
      </c>
      <c r="C3150" s="148" t="s">
        <v>9</v>
      </c>
      <c r="D3150" s="149">
        <v>7.67</v>
      </c>
      <c r="E3150" s="149">
        <v>1.76</v>
      </c>
      <c r="F3150" s="149">
        <v>9.43</v>
      </c>
      <c r="G3150" s="124">
        <v>9</v>
      </c>
    </row>
    <row r="3151" spans="1:7" ht="30" x14ac:dyDescent="0.2">
      <c r="A3151" s="146" t="s">
        <v>30351</v>
      </c>
      <c r="B3151" s="147" t="s">
        <v>30352</v>
      </c>
      <c r="C3151" s="148" t="s">
        <v>9</v>
      </c>
      <c r="D3151" s="149">
        <v>10.49</v>
      </c>
      <c r="E3151" s="149">
        <v>1.76</v>
      </c>
      <c r="F3151" s="149">
        <v>12.25</v>
      </c>
      <c r="G3151" s="124">
        <v>9</v>
      </c>
    </row>
    <row r="3152" spans="1:7" ht="30" x14ac:dyDescent="0.2">
      <c r="A3152" s="146" t="s">
        <v>30353</v>
      </c>
      <c r="B3152" s="147" t="s">
        <v>30354</v>
      </c>
      <c r="C3152" s="148" t="s">
        <v>9</v>
      </c>
      <c r="D3152" s="149">
        <v>22.51</v>
      </c>
      <c r="E3152" s="149">
        <v>1.76</v>
      </c>
      <c r="F3152" s="149">
        <v>24.27</v>
      </c>
      <c r="G3152" s="124">
        <v>9</v>
      </c>
    </row>
    <row r="3153" spans="1:7" ht="30" x14ac:dyDescent="0.2">
      <c r="A3153" s="146" t="s">
        <v>30355</v>
      </c>
      <c r="B3153" s="147" t="s">
        <v>30356</v>
      </c>
      <c r="C3153" s="148" t="s">
        <v>9</v>
      </c>
      <c r="D3153" s="149">
        <v>30.5</v>
      </c>
      <c r="E3153" s="149">
        <v>1.76</v>
      </c>
      <c r="F3153" s="149">
        <v>32.26</v>
      </c>
      <c r="G3153" s="124">
        <v>9</v>
      </c>
    </row>
    <row r="3154" spans="1:7" ht="30" x14ac:dyDescent="0.2">
      <c r="A3154" s="146" t="s">
        <v>30357</v>
      </c>
      <c r="B3154" s="147" t="s">
        <v>30358</v>
      </c>
      <c r="C3154" s="148" t="s">
        <v>9</v>
      </c>
      <c r="D3154" s="149">
        <v>73.2</v>
      </c>
      <c r="E3154" s="149">
        <v>2.63</v>
      </c>
      <c r="F3154" s="149">
        <v>75.83</v>
      </c>
      <c r="G3154" s="124">
        <v>9</v>
      </c>
    </row>
    <row r="3155" spans="1:7" ht="30" x14ac:dyDescent="0.2">
      <c r="A3155" s="146" t="s">
        <v>30359</v>
      </c>
      <c r="B3155" s="147" t="s">
        <v>30360</v>
      </c>
      <c r="C3155" s="148" t="s">
        <v>9</v>
      </c>
      <c r="D3155" s="149">
        <v>96.43</v>
      </c>
      <c r="E3155" s="149">
        <v>2.63</v>
      </c>
      <c r="F3155" s="149">
        <v>99.06</v>
      </c>
      <c r="G3155" s="124">
        <v>9</v>
      </c>
    </row>
    <row r="3156" spans="1:7" ht="30" x14ac:dyDescent="0.2">
      <c r="A3156" s="146" t="s">
        <v>30361</v>
      </c>
      <c r="B3156" s="147" t="s">
        <v>30362</v>
      </c>
      <c r="C3156" s="148" t="s">
        <v>9</v>
      </c>
      <c r="D3156" s="149">
        <v>145.9</v>
      </c>
      <c r="E3156" s="149">
        <v>2.63</v>
      </c>
      <c r="F3156" s="149">
        <v>148.53</v>
      </c>
      <c r="G3156" s="124">
        <v>9</v>
      </c>
    </row>
    <row r="3157" spans="1:7" ht="30" x14ac:dyDescent="0.2">
      <c r="A3157" s="146" t="s">
        <v>30363</v>
      </c>
      <c r="B3157" s="147" t="s">
        <v>30364</v>
      </c>
      <c r="C3157" s="148" t="s">
        <v>9</v>
      </c>
      <c r="D3157" s="149">
        <v>231.5</v>
      </c>
      <c r="E3157" s="149">
        <v>2.63</v>
      </c>
      <c r="F3157" s="149">
        <v>234.13</v>
      </c>
      <c r="G3157" s="124">
        <v>9</v>
      </c>
    </row>
    <row r="3158" spans="1:7" ht="30" x14ac:dyDescent="0.2">
      <c r="A3158" s="146" t="s">
        <v>30365</v>
      </c>
      <c r="B3158" s="147" t="s">
        <v>30366</v>
      </c>
      <c r="C3158" s="148" t="s">
        <v>9</v>
      </c>
      <c r="D3158" s="149">
        <v>353.52</v>
      </c>
      <c r="E3158" s="149">
        <v>2.63</v>
      </c>
      <c r="F3158" s="149">
        <v>356.15</v>
      </c>
      <c r="G3158" s="124">
        <v>9</v>
      </c>
    </row>
    <row r="3159" spans="1:7" ht="30" x14ac:dyDescent="0.2">
      <c r="A3159" s="146" t="s">
        <v>30367</v>
      </c>
      <c r="B3159" s="147" t="s">
        <v>30368</v>
      </c>
      <c r="C3159" s="148" t="s">
        <v>9</v>
      </c>
      <c r="D3159" s="149">
        <v>506.84</v>
      </c>
      <c r="E3159" s="149">
        <v>2.63</v>
      </c>
      <c r="F3159" s="149">
        <v>509.47</v>
      </c>
      <c r="G3159" s="124">
        <v>9</v>
      </c>
    </row>
    <row r="3160" spans="1:7" ht="30" x14ac:dyDescent="0.2">
      <c r="A3160" s="146" t="s">
        <v>30369</v>
      </c>
      <c r="B3160" s="147" t="s">
        <v>30370</v>
      </c>
      <c r="C3160" s="148" t="s">
        <v>9</v>
      </c>
      <c r="D3160" s="149">
        <v>838.11</v>
      </c>
      <c r="E3160" s="149">
        <v>2.63</v>
      </c>
      <c r="F3160" s="149">
        <v>840.74</v>
      </c>
      <c r="G3160" s="124">
        <v>9</v>
      </c>
    </row>
    <row r="3161" spans="1:7" ht="30" x14ac:dyDescent="0.2">
      <c r="A3161" s="146" t="s">
        <v>30371</v>
      </c>
      <c r="B3161" s="147" t="s">
        <v>30372</v>
      </c>
      <c r="C3161" s="148" t="s">
        <v>9</v>
      </c>
      <c r="D3161" s="149">
        <v>1134.53</v>
      </c>
      <c r="E3161" s="149">
        <v>2.63</v>
      </c>
      <c r="F3161" s="149">
        <v>1137.1600000000001</v>
      </c>
      <c r="G3161" s="124">
        <v>9</v>
      </c>
    </row>
    <row r="3162" spans="1:7" x14ac:dyDescent="0.2">
      <c r="A3162" s="146" t="s">
        <v>30373</v>
      </c>
      <c r="B3162" s="147" t="s">
        <v>30374</v>
      </c>
      <c r="C3162" s="148"/>
      <c r="D3162" s="149"/>
      <c r="E3162" s="149"/>
      <c r="F3162" s="149"/>
      <c r="G3162" s="124">
        <v>5</v>
      </c>
    </row>
    <row r="3163" spans="1:7" ht="30" x14ac:dyDescent="0.2">
      <c r="A3163" s="146" t="s">
        <v>30375</v>
      </c>
      <c r="B3163" s="147" t="s">
        <v>30376</v>
      </c>
      <c r="C3163" s="148" t="s">
        <v>9</v>
      </c>
      <c r="D3163" s="149">
        <v>554.39</v>
      </c>
      <c r="E3163" s="149">
        <v>37.049999999999997</v>
      </c>
      <c r="F3163" s="149">
        <v>591.44000000000005</v>
      </c>
      <c r="G3163" s="124">
        <v>9</v>
      </c>
    </row>
    <row r="3164" spans="1:7" ht="30" x14ac:dyDescent="0.2">
      <c r="A3164" s="146" t="s">
        <v>30377</v>
      </c>
      <c r="B3164" s="147" t="s">
        <v>30378</v>
      </c>
      <c r="C3164" s="148" t="s">
        <v>9</v>
      </c>
      <c r="D3164" s="149">
        <v>632.66999999999996</v>
      </c>
      <c r="E3164" s="149">
        <v>37.049999999999997</v>
      </c>
      <c r="F3164" s="149">
        <v>669.72</v>
      </c>
      <c r="G3164" s="124">
        <v>9</v>
      </c>
    </row>
    <row r="3165" spans="1:7" ht="30" x14ac:dyDescent="0.2">
      <c r="A3165" s="146" t="s">
        <v>30379</v>
      </c>
      <c r="B3165" s="147" t="s">
        <v>30380</v>
      </c>
      <c r="C3165" s="148" t="s">
        <v>9</v>
      </c>
      <c r="D3165" s="149">
        <v>803.05</v>
      </c>
      <c r="E3165" s="149">
        <v>37.049999999999997</v>
      </c>
      <c r="F3165" s="149">
        <v>840.1</v>
      </c>
      <c r="G3165" s="124">
        <v>9</v>
      </c>
    </row>
    <row r="3166" spans="1:7" ht="30" x14ac:dyDescent="0.2">
      <c r="A3166" s="146" t="s">
        <v>30381</v>
      </c>
      <c r="B3166" s="147" t="s">
        <v>30382</v>
      </c>
      <c r="C3166" s="148" t="s">
        <v>9</v>
      </c>
      <c r="D3166" s="149">
        <v>1198.6500000000001</v>
      </c>
      <c r="E3166" s="149">
        <v>37.049999999999997</v>
      </c>
      <c r="F3166" s="149">
        <v>1235.7</v>
      </c>
      <c r="G3166" s="124">
        <v>9</v>
      </c>
    </row>
    <row r="3167" spans="1:7" ht="30" x14ac:dyDescent="0.2">
      <c r="A3167" s="146" t="s">
        <v>30383</v>
      </c>
      <c r="B3167" s="147" t="s">
        <v>30384</v>
      </c>
      <c r="C3167" s="148" t="s">
        <v>9</v>
      </c>
      <c r="D3167" s="149">
        <v>963.68</v>
      </c>
      <c r="E3167" s="149">
        <v>37.049999999999997</v>
      </c>
      <c r="F3167" s="149">
        <v>1000.73</v>
      </c>
      <c r="G3167" s="124">
        <v>9</v>
      </c>
    </row>
    <row r="3168" spans="1:7" ht="30" x14ac:dyDescent="0.2">
      <c r="A3168" s="146" t="s">
        <v>30385</v>
      </c>
      <c r="B3168" s="147" t="s">
        <v>30386</v>
      </c>
      <c r="C3168" s="148" t="s">
        <v>9</v>
      </c>
      <c r="D3168" s="149">
        <v>497.17</v>
      </c>
      <c r="E3168" s="149">
        <v>37.049999999999997</v>
      </c>
      <c r="F3168" s="149">
        <v>534.22</v>
      </c>
      <c r="G3168" s="124">
        <v>9</v>
      </c>
    </row>
    <row r="3169" spans="1:7" ht="30" x14ac:dyDescent="0.2">
      <c r="A3169" s="146" t="s">
        <v>30387</v>
      </c>
      <c r="B3169" s="147" t="s">
        <v>30388</v>
      </c>
      <c r="C3169" s="148" t="s">
        <v>9</v>
      </c>
      <c r="D3169" s="149">
        <v>501.88</v>
      </c>
      <c r="E3169" s="149">
        <v>37.049999999999997</v>
      </c>
      <c r="F3169" s="149">
        <v>538.92999999999995</v>
      </c>
      <c r="G3169" s="124">
        <v>9</v>
      </c>
    </row>
    <row r="3170" spans="1:7" ht="30" x14ac:dyDescent="0.2">
      <c r="A3170" s="146" t="s">
        <v>30389</v>
      </c>
      <c r="B3170" s="147" t="s">
        <v>30390</v>
      </c>
      <c r="C3170" s="148" t="s">
        <v>9</v>
      </c>
      <c r="D3170" s="149">
        <v>580.23</v>
      </c>
      <c r="E3170" s="149">
        <v>37.049999999999997</v>
      </c>
      <c r="F3170" s="149">
        <v>617.28</v>
      </c>
      <c r="G3170" s="124">
        <v>9</v>
      </c>
    </row>
    <row r="3171" spans="1:7" ht="30" x14ac:dyDescent="0.2">
      <c r="A3171" s="146" t="s">
        <v>30391</v>
      </c>
      <c r="B3171" s="147" t="s">
        <v>30392</v>
      </c>
      <c r="C3171" s="148" t="s">
        <v>9</v>
      </c>
      <c r="D3171" s="149">
        <v>707.93</v>
      </c>
      <c r="E3171" s="149">
        <v>37.049999999999997</v>
      </c>
      <c r="F3171" s="149">
        <v>744.98</v>
      </c>
      <c r="G3171" s="124">
        <v>9</v>
      </c>
    </row>
    <row r="3172" spans="1:7" ht="30" x14ac:dyDescent="0.2">
      <c r="A3172" s="146" t="s">
        <v>30393</v>
      </c>
      <c r="B3172" s="147" t="s">
        <v>30394</v>
      </c>
      <c r="C3172" s="148" t="s">
        <v>9</v>
      </c>
      <c r="D3172" s="149">
        <v>911.25</v>
      </c>
      <c r="E3172" s="149">
        <v>37.049999999999997</v>
      </c>
      <c r="F3172" s="149">
        <v>948.3</v>
      </c>
      <c r="G3172" s="124">
        <v>9</v>
      </c>
    </row>
    <row r="3173" spans="1:7" ht="30" x14ac:dyDescent="0.2">
      <c r="A3173" s="146" t="s">
        <v>30395</v>
      </c>
      <c r="B3173" s="147" t="s">
        <v>30396</v>
      </c>
      <c r="C3173" s="148" t="s">
        <v>9</v>
      </c>
      <c r="D3173" s="149">
        <v>1047.19</v>
      </c>
      <c r="E3173" s="149">
        <v>37.049999999999997</v>
      </c>
      <c r="F3173" s="149">
        <v>1084.24</v>
      </c>
      <c r="G3173" s="124">
        <v>9</v>
      </c>
    </row>
    <row r="3174" spans="1:7" ht="30" x14ac:dyDescent="0.2">
      <c r="A3174" s="146" t="s">
        <v>30397</v>
      </c>
      <c r="B3174" s="147" t="s">
        <v>30398</v>
      </c>
      <c r="C3174" s="148" t="s">
        <v>9</v>
      </c>
      <c r="D3174" s="149">
        <v>1316.8</v>
      </c>
      <c r="E3174" s="149">
        <v>37.049999999999997</v>
      </c>
      <c r="F3174" s="149">
        <v>1353.85</v>
      </c>
      <c r="G3174" s="124">
        <v>9</v>
      </c>
    </row>
    <row r="3175" spans="1:7" x14ac:dyDescent="0.2">
      <c r="A3175" s="146" t="s">
        <v>30399</v>
      </c>
      <c r="B3175" s="147" t="s">
        <v>30400</v>
      </c>
      <c r="C3175" s="148"/>
      <c r="D3175" s="149"/>
      <c r="E3175" s="149"/>
      <c r="F3175" s="149"/>
      <c r="G3175" s="124">
        <v>5</v>
      </c>
    </row>
    <row r="3176" spans="1:7" ht="30" x14ac:dyDescent="0.2">
      <c r="A3176" s="146" t="s">
        <v>30401</v>
      </c>
      <c r="B3176" s="147" t="s">
        <v>30402</v>
      </c>
      <c r="C3176" s="148" t="s">
        <v>9</v>
      </c>
      <c r="D3176" s="149">
        <v>123.65</v>
      </c>
      <c r="E3176" s="149">
        <v>22.23</v>
      </c>
      <c r="F3176" s="149">
        <v>145.88</v>
      </c>
      <c r="G3176" s="124">
        <v>9</v>
      </c>
    </row>
    <row r="3177" spans="1:7" ht="30" x14ac:dyDescent="0.2">
      <c r="A3177" s="146" t="s">
        <v>30403</v>
      </c>
      <c r="B3177" s="147" t="s">
        <v>30404</v>
      </c>
      <c r="C3177" s="148" t="s">
        <v>9</v>
      </c>
      <c r="D3177" s="149">
        <v>180.15</v>
      </c>
      <c r="E3177" s="149">
        <v>29.64</v>
      </c>
      <c r="F3177" s="149">
        <v>209.79</v>
      </c>
      <c r="G3177" s="124">
        <v>9</v>
      </c>
    </row>
    <row r="3178" spans="1:7" ht="30" x14ac:dyDescent="0.2">
      <c r="A3178" s="146" t="s">
        <v>30405</v>
      </c>
      <c r="B3178" s="147" t="s">
        <v>30406</v>
      </c>
      <c r="C3178" s="148" t="s">
        <v>9</v>
      </c>
      <c r="D3178" s="149">
        <v>223.69</v>
      </c>
      <c r="E3178" s="149">
        <v>29.64</v>
      </c>
      <c r="F3178" s="149">
        <v>253.33</v>
      </c>
      <c r="G3178" s="124">
        <v>9</v>
      </c>
    </row>
    <row r="3179" spans="1:7" ht="30" x14ac:dyDescent="0.2">
      <c r="A3179" s="146" t="s">
        <v>30407</v>
      </c>
      <c r="B3179" s="147" t="s">
        <v>30408</v>
      </c>
      <c r="C3179" s="148"/>
      <c r="D3179" s="149"/>
      <c r="E3179" s="149"/>
      <c r="F3179" s="149"/>
      <c r="G3179" s="124">
        <v>5</v>
      </c>
    </row>
    <row r="3180" spans="1:7" ht="30" x14ac:dyDescent="0.2">
      <c r="A3180" s="146" t="s">
        <v>30409</v>
      </c>
      <c r="B3180" s="147" t="s">
        <v>30410</v>
      </c>
      <c r="C3180" s="148" t="s">
        <v>9</v>
      </c>
      <c r="D3180" s="149">
        <v>711.93</v>
      </c>
      <c r="E3180" s="149">
        <v>42.31</v>
      </c>
      <c r="F3180" s="149">
        <v>754.24</v>
      </c>
      <c r="G3180" s="124">
        <v>9</v>
      </c>
    </row>
    <row r="3181" spans="1:7" ht="30" x14ac:dyDescent="0.2">
      <c r="A3181" s="146" t="s">
        <v>30411</v>
      </c>
      <c r="B3181" s="147" t="s">
        <v>30412</v>
      </c>
      <c r="C3181" s="148" t="s">
        <v>9</v>
      </c>
      <c r="D3181" s="149">
        <v>594.77</v>
      </c>
      <c r="E3181" s="149">
        <v>42.31</v>
      </c>
      <c r="F3181" s="149">
        <v>637.08000000000004</v>
      </c>
      <c r="G3181" s="124">
        <v>9</v>
      </c>
    </row>
    <row r="3182" spans="1:7" ht="30" x14ac:dyDescent="0.2">
      <c r="A3182" s="146" t="s">
        <v>30413</v>
      </c>
      <c r="B3182" s="147" t="s">
        <v>30414</v>
      </c>
      <c r="C3182" s="148" t="s">
        <v>9</v>
      </c>
      <c r="D3182" s="149">
        <v>659.08</v>
      </c>
      <c r="E3182" s="149">
        <v>42.31</v>
      </c>
      <c r="F3182" s="149">
        <v>701.39</v>
      </c>
      <c r="G3182" s="124">
        <v>9</v>
      </c>
    </row>
    <row r="3183" spans="1:7" ht="30" x14ac:dyDescent="0.2">
      <c r="A3183" s="146" t="s">
        <v>30415</v>
      </c>
      <c r="B3183" s="147" t="s">
        <v>30416</v>
      </c>
      <c r="C3183" s="148" t="s">
        <v>9</v>
      </c>
      <c r="D3183" s="149">
        <v>787.33</v>
      </c>
      <c r="E3183" s="149">
        <v>42.31</v>
      </c>
      <c r="F3183" s="149">
        <v>829.64</v>
      </c>
      <c r="G3183" s="124">
        <v>9</v>
      </c>
    </row>
    <row r="3184" spans="1:7" ht="30" x14ac:dyDescent="0.2">
      <c r="A3184" s="146" t="s">
        <v>30417</v>
      </c>
      <c r="B3184" s="147" t="s">
        <v>30418</v>
      </c>
      <c r="C3184" s="148" t="s">
        <v>9</v>
      </c>
      <c r="D3184" s="149">
        <v>1031.26</v>
      </c>
      <c r="E3184" s="149">
        <v>45.48</v>
      </c>
      <c r="F3184" s="149">
        <v>1076.74</v>
      </c>
      <c r="G3184" s="124">
        <v>9</v>
      </c>
    </row>
    <row r="3185" spans="1:7" ht="30" x14ac:dyDescent="0.2">
      <c r="A3185" s="146" t="s">
        <v>30419</v>
      </c>
      <c r="B3185" s="147" t="s">
        <v>30420</v>
      </c>
      <c r="C3185" s="148" t="s">
        <v>9</v>
      </c>
      <c r="D3185" s="149">
        <v>1185.3</v>
      </c>
      <c r="E3185" s="149">
        <v>45.48</v>
      </c>
      <c r="F3185" s="149">
        <v>1230.78</v>
      </c>
      <c r="G3185" s="124">
        <v>9</v>
      </c>
    </row>
    <row r="3186" spans="1:7" x14ac:dyDescent="0.2">
      <c r="A3186" s="146" t="s">
        <v>30421</v>
      </c>
      <c r="B3186" s="147" t="s">
        <v>30422</v>
      </c>
      <c r="C3186" s="148" t="s">
        <v>96</v>
      </c>
      <c r="D3186" s="149">
        <v>128.54</v>
      </c>
      <c r="E3186" s="149">
        <v>23.18</v>
      </c>
      <c r="F3186" s="149">
        <v>151.72</v>
      </c>
      <c r="G3186" s="124">
        <v>9</v>
      </c>
    </row>
    <row r="3187" spans="1:7" x14ac:dyDescent="0.2">
      <c r="A3187" s="146" t="s">
        <v>30423</v>
      </c>
      <c r="B3187" s="147" t="s">
        <v>30424</v>
      </c>
      <c r="C3187" s="148" t="s">
        <v>96</v>
      </c>
      <c r="D3187" s="149">
        <v>172.59</v>
      </c>
      <c r="E3187" s="149">
        <v>23.18</v>
      </c>
      <c r="F3187" s="149">
        <v>195.77</v>
      </c>
      <c r="G3187" s="124">
        <v>9</v>
      </c>
    </row>
    <row r="3188" spans="1:7" x14ac:dyDescent="0.2">
      <c r="A3188" s="146" t="s">
        <v>30425</v>
      </c>
      <c r="B3188" s="147" t="s">
        <v>30426</v>
      </c>
      <c r="C3188" s="148" t="s">
        <v>96</v>
      </c>
      <c r="D3188" s="149">
        <v>205.6</v>
      </c>
      <c r="E3188" s="149">
        <v>25.29</v>
      </c>
      <c r="F3188" s="149">
        <v>230.89</v>
      </c>
      <c r="G3188" s="124">
        <v>9</v>
      </c>
    </row>
    <row r="3189" spans="1:7" x14ac:dyDescent="0.2">
      <c r="A3189" s="146" t="s">
        <v>30427</v>
      </c>
      <c r="B3189" s="147" t="s">
        <v>30428</v>
      </c>
      <c r="C3189" s="148" t="s">
        <v>96</v>
      </c>
      <c r="D3189" s="149">
        <v>298.29000000000002</v>
      </c>
      <c r="E3189" s="149">
        <v>27.38</v>
      </c>
      <c r="F3189" s="149">
        <v>325.67</v>
      </c>
      <c r="G3189" s="124">
        <v>9</v>
      </c>
    </row>
    <row r="3190" spans="1:7" x14ac:dyDescent="0.2">
      <c r="A3190" s="146" t="s">
        <v>30429</v>
      </c>
      <c r="B3190" s="147" t="s">
        <v>30430</v>
      </c>
      <c r="C3190" s="148" t="s">
        <v>96</v>
      </c>
      <c r="D3190" s="149">
        <v>378.78</v>
      </c>
      <c r="E3190" s="149">
        <v>29.49</v>
      </c>
      <c r="F3190" s="149">
        <v>408.27</v>
      </c>
      <c r="G3190" s="124">
        <v>9</v>
      </c>
    </row>
    <row r="3191" spans="1:7" x14ac:dyDescent="0.2">
      <c r="A3191" s="146" t="s">
        <v>30431</v>
      </c>
      <c r="B3191" s="147" t="s">
        <v>30432</v>
      </c>
      <c r="C3191" s="148" t="s">
        <v>96</v>
      </c>
      <c r="D3191" s="149">
        <v>554.21</v>
      </c>
      <c r="E3191" s="149">
        <v>31.6</v>
      </c>
      <c r="F3191" s="149">
        <v>585.80999999999995</v>
      </c>
      <c r="G3191" s="124">
        <v>9</v>
      </c>
    </row>
    <row r="3192" spans="1:7" x14ac:dyDescent="0.2">
      <c r="A3192" s="146" t="s">
        <v>30433</v>
      </c>
      <c r="B3192" s="147" t="s">
        <v>30434</v>
      </c>
      <c r="C3192" s="148" t="s">
        <v>96</v>
      </c>
      <c r="D3192" s="149">
        <v>713.86</v>
      </c>
      <c r="E3192" s="149">
        <v>33.71</v>
      </c>
      <c r="F3192" s="149">
        <v>747.57</v>
      </c>
      <c r="G3192" s="124">
        <v>9</v>
      </c>
    </row>
    <row r="3193" spans="1:7" ht="30" x14ac:dyDescent="0.2">
      <c r="A3193" s="146" t="s">
        <v>30435</v>
      </c>
      <c r="B3193" s="147" t="s">
        <v>30436</v>
      </c>
      <c r="C3193" s="148" t="s">
        <v>96</v>
      </c>
      <c r="D3193" s="149">
        <v>293.58999999999997</v>
      </c>
      <c r="E3193" s="149">
        <v>29.49</v>
      </c>
      <c r="F3193" s="149">
        <v>323.08</v>
      </c>
      <c r="G3193" s="124">
        <v>9</v>
      </c>
    </row>
    <row r="3194" spans="1:7" ht="30" x14ac:dyDescent="0.2">
      <c r="A3194" s="146" t="s">
        <v>30437</v>
      </c>
      <c r="B3194" s="147" t="s">
        <v>30438</v>
      </c>
      <c r="C3194" s="148" t="s">
        <v>96</v>
      </c>
      <c r="D3194" s="149">
        <v>296.48</v>
      </c>
      <c r="E3194" s="149">
        <v>23.18</v>
      </c>
      <c r="F3194" s="149">
        <v>319.66000000000003</v>
      </c>
      <c r="G3194" s="124">
        <v>9</v>
      </c>
    </row>
    <row r="3195" spans="1:7" ht="30" x14ac:dyDescent="0.2">
      <c r="A3195" s="146" t="s">
        <v>30439</v>
      </c>
      <c r="B3195" s="147" t="s">
        <v>30440</v>
      </c>
      <c r="C3195" s="148" t="s">
        <v>96</v>
      </c>
      <c r="D3195" s="149">
        <v>379.82</v>
      </c>
      <c r="E3195" s="149">
        <v>29.49</v>
      </c>
      <c r="F3195" s="149">
        <v>409.31</v>
      </c>
      <c r="G3195" s="124">
        <v>9</v>
      </c>
    </row>
    <row r="3196" spans="1:7" ht="30" x14ac:dyDescent="0.2">
      <c r="A3196" s="146" t="s">
        <v>30441</v>
      </c>
      <c r="B3196" s="147" t="s">
        <v>30442</v>
      </c>
      <c r="C3196" s="148" t="s">
        <v>96</v>
      </c>
      <c r="D3196" s="149">
        <v>693.08</v>
      </c>
      <c r="E3196" s="149">
        <v>33.71</v>
      </c>
      <c r="F3196" s="149">
        <v>726.79</v>
      </c>
      <c r="G3196" s="124">
        <v>9</v>
      </c>
    </row>
    <row r="3197" spans="1:7" ht="30" x14ac:dyDescent="0.2">
      <c r="A3197" s="146" t="s">
        <v>30443</v>
      </c>
      <c r="B3197" s="147" t="s">
        <v>30444</v>
      </c>
      <c r="C3197" s="148" t="s">
        <v>96</v>
      </c>
      <c r="D3197" s="149">
        <v>529.91999999999996</v>
      </c>
      <c r="E3197" s="149">
        <v>25.29</v>
      </c>
      <c r="F3197" s="149">
        <v>555.21</v>
      </c>
      <c r="G3197" s="124">
        <v>9</v>
      </c>
    </row>
    <row r="3198" spans="1:7" ht="30" x14ac:dyDescent="0.2">
      <c r="A3198" s="146" t="s">
        <v>30445</v>
      </c>
      <c r="B3198" s="147" t="s">
        <v>30446</v>
      </c>
      <c r="C3198" s="148" t="s">
        <v>96</v>
      </c>
      <c r="D3198" s="149">
        <v>592.66</v>
      </c>
      <c r="E3198" s="149">
        <v>29.49</v>
      </c>
      <c r="F3198" s="149">
        <v>622.15</v>
      </c>
      <c r="G3198" s="124">
        <v>9</v>
      </c>
    </row>
    <row r="3199" spans="1:7" ht="30" x14ac:dyDescent="0.2">
      <c r="A3199" s="146" t="s">
        <v>30447</v>
      </c>
      <c r="B3199" s="147" t="s">
        <v>30448</v>
      </c>
      <c r="C3199" s="148" t="s">
        <v>96</v>
      </c>
      <c r="D3199" s="149">
        <v>959.09</v>
      </c>
      <c r="E3199" s="149">
        <v>33.71</v>
      </c>
      <c r="F3199" s="149">
        <v>992.8</v>
      </c>
      <c r="G3199" s="124">
        <v>9</v>
      </c>
    </row>
    <row r="3200" spans="1:7" x14ac:dyDescent="0.2">
      <c r="A3200" s="146" t="s">
        <v>30449</v>
      </c>
      <c r="B3200" s="147" t="s">
        <v>30450</v>
      </c>
      <c r="C3200" s="148" t="s">
        <v>96</v>
      </c>
      <c r="D3200" s="149">
        <v>364.31</v>
      </c>
      <c r="E3200" s="149">
        <v>23.18</v>
      </c>
      <c r="F3200" s="149">
        <v>387.49</v>
      </c>
      <c r="G3200" s="124">
        <v>9</v>
      </c>
    </row>
    <row r="3201" spans="1:7" x14ac:dyDescent="0.2">
      <c r="A3201" s="146" t="s">
        <v>30451</v>
      </c>
      <c r="B3201" s="147" t="s">
        <v>30452</v>
      </c>
      <c r="C3201" s="148" t="s">
        <v>96</v>
      </c>
      <c r="D3201" s="149">
        <v>500.92</v>
      </c>
      <c r="E3201" s="149">
        <v>25.29</v>
      </c>
      <c r="F3201" s="149">
        <v>526.21</v>
      </c>
      <c r="G3201" s="124">
        <v>9</v>
      </c>
    </row>
    <row r="3202" spans="1:7" ht="30" x14ac:dyDescent="0.2">
      <c r="A3202" s="146" t="s">
        <v>30453</v>
      </c>
      <c r="B3202" s="147" t="s">
        <v>30454</v>
      </c>
      <c r="C3202" s="148"/>
      <c r="D3202" s="149"/>
      <c r="E3202" s="149"/>
      <c r="F3202" s="149"/>
      <c r="G3202" s="124">
        <v>5</v>
      </c>
    </row>
    <row r="3203" spans="1:7" ht="30" x14ac:dyDescent="0.2">
      <c r="A3203" s="146" t="s">
        <v>30455</v>
      </c>
      <c r="B3203" s="147" t="s">
        <v>30456</v>
      </c>
      <c r="C3203" s="148" t="s">
        <v>96</v>
      </c>
      <c r="D3203" s="149">
        <v>407.37</v>
      </c>
      <c r="E3203" s="149">
        <v>29.49</v>
      </c>
      <c r="F3203" s="149">
        <v>436.86</v>
      </c>
      <c r="G3203" s="124">
        <v>9</v>
      </c>
    </row>
    <row r="3204" spans="1:7" ht="30" x14ac:dyDescent="0.2">
      <c r="A3204" s="146" t="s">
        <v>30457</v>
      </c>
      <c r="B3204" s="147" t="s">
        <v>30458</v>
      </c>
      <c r="C3204" s="148" t="s">
        <v>96</v>
      </c>
      <c r="D3204" s="149">
        <v>581.94000000000005</v>
      </c>
      <c r="E3204" s="149">
        <v>33.71</v>
      </c>
      <c r="F3204" s="149">
        <v>615.65</v>
      </c>
      <c r="G3204" s="124">
        <v>9</v>
      </c>
    </row>
    <row r="3205" spans="1:7" ht="30" x14ac:dyDescent="0.2">
      <c r="A3205" s="146" t="s">
        <v>30459</v>
      </c>
      <c r="B3205" s="147" t="s">
        <v>30460</v>
      </c>
      <c r="C3205" s="148" t="s">
        <v>96</v>
      </c>
      <c r="D3205" s="149">
        <v>843.77</v>
      </c>
      <c r="E3205" s="149">
        <v>37.92</v>
      </c>
      <c r="F3205" s="149">
        <v>881.69</v>
      </c>
      <c r="G3205" s="124">
        <v>9</v>
      </c>
    </row>
    <row r="3206" spans="1:7" ht="30" x14ac:dyDescent="0.2">
      <c r="A3206" s="146" t="s">
        <v>30461</v>
      </c>
      <c r="B3206" s="147" t="s">
        <v>30462</v>
      </c>
      <c r="C3206" s="148" t="s">
        <v>96</v>
      </c>
      <c r="D3206" s="149">
        <v>1448.82</v>
      </c>
      <c r="E3206" s="149">
        <v>42.13</v>
      </c>
      <c r="F3206" s="149">
        <v>1490.95</v>
      </c>
      <c r="G3206" s="124">
        <v>9</v>
      </c>
    </row>
    <row r="3207" spans="1:7" ht="30" x14ac:dyDescent="0.2">
      <c r="A3207" s="146" t="s">
        <v>30463</v>
      </c>
      <c r="B3207" s="147" t="s">
        <v>30464</v>
      </c>
      <c r="C3207" s="148" t="s">
        <v>96</v>
      </c>
      <c r="D3207" s="149">
        <v>308.98</v>
      </c>
      <c r="E3207" s="149">
        <v>29.49</v>
      </c>
      <c r="F3207" s="149">
        <v>338.47</v>
      </c>
      <c r="G3207" s="124">
        <v>9</v>
      </c>
    </row>
    <row r="3208" spans="1:7" ht="30" x14ac:dyDescent="0.2">
      <c r="A3208" s="146" t="s">
        <v>30465</v>
      </c>
      <c r="B3208" s="147" t="s">
        <v>30466</v>
      </c>
      <c r="C3208" s="148" t="s">
        <v>96</v>
      </c>
      <c r="D3208" s="149">
        <v>395.53</v>
      </c>
      <c r="E3208" s="149">
        <v>29.49</v>
      </c>
      <c r="F3208" s="149">
        <v>425.02</v>
      </c>
      <c r="G3208" s="124">
        <v>9</v>
      </c>
    </row>
    <row r="3209" spans="1:7" ht="30" x14ac:dyDescent="0.2">
      <c r="A3209" s="146" t="s">
        <v>30467</v>
      </c>
      <c r="B3209" s="147" t="s">
        <v>30468</v>
      </c>
      <c r="C3209" s="148" t="s">
        <v>96</v>
      </c>
      <c r="D3209" s="149">
        <v>661.16</v>
      </c>
      <c r="E3209" s="149">
        <v>33.71</v>
      </c>
      <c r="F3209" s="149">
        <v>694.87</v>
      </c>
      <c r="G3209" s="124">
        <v>9</v>
      </c>
    </row>
    <row r="3210" spans="1:7" ht="30" x14ac:dyDescent="0.2">
      <c r="A3210" s="146" t="s">
        <v>30469</v>
      </c>
      <c r="B3210" s="147" t="s">
        <v>30470</v>
      </c>
      <c r="C3210" s="148" t="s">
        <v>96</v>
      </c>
      <c r="D3210" s="149">
        <v>829.37</v>
      </c>
      <c r="E3210" s="149">
        <v>37.92</v>
      </c>
      <c r="F3210" s="149">
        <v>867.29</v>
      </c>
      <c r="G3210" s="124">
        <v>9</v>
      </c>
    </row>
    <row r="3211" spans="1:7" ht="30" x14ac:dyDescent="0.2">
      <c r="A3211" s="146" t="s">
        <v>30471</v>
      </c>
      <c r="B3211" s="147" t="s">
        <v>30472</v>
      </c>
      <c r="C3211" s="148" t="s">
        <v>96</v>
      </c>
      <c r="D3211" s="149">
        <v>1314.44</v>
      </c>
      <c r="E3211" s="149">
        <v>42.13</v>
      </c>
      <c r="F3211" s="149">
        <v>1356.57</v>
      </c>
      <c r="G3211" s="124">
        <v>9</v>
      </c>
    </row>
    <row r="3212" spans="1:7" x14ac:dyDescent="0.2">
      <c r="A3212" s="146" t="s">
        <v>30473</v>
      </c>
      <c r="B3212" s="147" t="s">
        <v>30474</v>
      </c>
      <c r="C3212" s="148"/>
      <c r="D3212" s="149"/>
      <c r="E3212" s="149"/>
      <c r="F3212" s="149"/>
      <c r="G3212" s="124">
        <v>5</v>
      </c>
    </row>
    <row r="3213" spans="1:7" x14ac:dyDescent="0.2">
      <c r="A3213" s="146" t="s">
        <v>30475</v>
      </c>
      <c r="B3213" s="147" t="s">
        <v>30476</v>
      </c>
      <c r="C3213" s="148" t="s">
        <v>9</v>
      </c>
      <c r="D3213" s="149">
        <v>1.8</v>
      </c>
      <c r="E3213" s="149">
        <v>72.69</v>
      </c>
      <c r="F3213" s="149">
        <v>74.489999999999995</v>
      </c>
      <c r="G3213" s="124">
        <v>9</v>
      </c>
    </row>
    <row r="3214" spans="1:7" ht="30" x14ac:dyDescent="0.2">
      <c r="A3214" s="146" t="s">
        <v>30477</v>
      </c>
      <c r="B3214" s="147" t="s">
        <v>30478</v>
      </c>
      <c r="C3214" s="148" t="s">
        <v>9</v>
      </c>
      <c r="D3214" s="149">
        <v>69.22</v>
      </c>
      <c r="E3214" s="149">
        <v>42.3</v>
      </c>
      <c r="F3214" s="149">
        <v>111.52</v>
      </c>
      <c r="G3214" s="124">
        <v>9</v>
      </c>
    </row>
    <row r="3215" spans="1:7" x14ac:dyDescent="0.2">
      <c r="A3215" s="146" t="s">
        <v>30479</v>
      </c>
      <c r="B3215" s="147" t="s">
        <v>30480</v>
      </c>
      <c r="C3215" s="148"/>
      <c r="D3215" s="149"/>
      <c r="E3215" s="149"/>
      <c r="F3215" s="149"/>
      <c r="G3215" s="124">
        <v>5</v>
      </c>
    </row>
    <row r="3216" spans="1:7" ht="30" x14ac:dyDescent="0.2">
      <c r="A3216" s="146" t="s">
        <v>30481</v>
      </c>
      <c r="B3216" s="147" t="s">
        <v>30482</v>
      </c>
      <c r="C3216" s="148" t="s">
        <v>9</v>
      </c>
      <c r="D3216" s="149">
        <v>74.989999999999995</v>
      </c>
      <c r="E3216" s="149">
        <v>73.739999999999995</v>
      </c>
      <c r="F3216" s="149">
        <v>148.72999999999999</v>
      </c>
      <c r="G3216" s="124">
        <v>9</v>
      </c>
    </row>
    <row r="3217" spans="1:7" ht="30" x14ac:dyDescent="0.2">
      <c r="A3217" s="146" t="s">
        <v>30483</v>
      </c>
      <c r="B3217" s="147" t="s">
        <v>30484</v>
      </c>
      <c r="C3217" s="148" t="s">
        <v>9</v>
      </c>
      <c r="D3217" s="149">
        <v>86.62</v>
      </c>
      <c r="E3217" s="149">
        <v>84.27</v>
      </c>
      <c r="F3217" s="149">
        <v>170.89</v>
      </c>
      <c r="G3217" s="124">
        <v>9</v>
      </c>
    </row>
    <row r="3218" spans="1:7" ht="30" x14ac:dyDescent="0.2">
      <c r="A3218" s="146" t="s">
        <v>30485</v>
      </c>
      <c r="B3218" s="147" t="s">
        <v>30486</v>
      </c>
      <c r="C3218" s="148" t="s">
        <v>9</v>
      </c>
      <c r="D3218" s="149">
        <v>105</v>
      </c>
      <c r="E3218" s="149">
        <v>84.27</v>
      </c>
      <c r="F3218" s="149">
        <v>189.27</v>
      </c>
      <c r="G3218" s="124">
        <v>9</v>
      </c>
    </row>
    <row r="3219" spans="1:7" ht="30" x14ac:dyDescent="0.2">
      <c r="A3219" s="146" t="s">
        <v>30487</v>
      </c>
      <c r="B3219" s="147" t="s">
        <v>30488</v>
      </c>
      <c r="C3219" s="148" t="s">
        <v>9</v>
      </c>
      <c r="D3219" s="149">
        <v>134.33000000000001</v>
      </c>
      <c r="E3219" s="149">
        <v>94.8</v>
      </c>
      <c r="F3219" s="149">
        <v>229.13</v>
      </c>
      <c r="G3219" s="124">
        <v>9</v>
      </c>
    </row>
    <row r="3220" spans="1:7" ht="30" x14ac:dyDescent="0.2">
      <c r="A3220" s="146" t="s">
        <v>30489</v>
      </c>
      <c r="B3220" s="147" t="s">
        <v>30490</v>
      </c>
      <c r="C3220" s="148" t="s">
        <v>9</v>
      </c>
      <c r="D3220" s="149">
        <v>201.02</v>
      </c>
      <c r="E3220" s="149">
        <v>105.34</v>
      </c>
      <c r="F3220" s="149">
        <v>306.36</v>
      </c>
      <c r="G3220" s="124">
        <v>9</v>
      </c>
    </row>
    <row r="3221" spans="1:7" ht="30" x14ac:dyDescent="0.2">
      <c r="A3221" s="146" t="s">
        <v>30491</v>
      </c>
      <c r="B3221" s="147" t="s">
        <v>30492</v>
      </c>
      <c r="C3221" s="148" t="s">
        <v>9</v>
      </c>
      <c r="D3221" s="149">
        <v>233.38</v>
      </c>
      <c r="E3221" s="149">
        <v>118.51</v>
      </c>
      <c r="F3221" s="149">
        <v>351.89</v>
      </c>
      <c r="G3221" s="124">
        <v>9</v>
      </c>
    </row>
    <row r="3222" spans="1:7" ht="30" x14ac:dyDescent="0.2">
      <c r="A3222" s="146" t="s">
        <v>30493</v>
      </c>
      <c r="B3222" s="147" t="s">
        <v>30494</v>
      </c>
      <c r="C3222" s="148" t="s">
        <v>9</v>
      </c>
      <c r="D3222" s="149">
        <v>268.82</v>
      </c>
      <c r="E3222" s="149">
        <v>126.41</v>
      </c>
      <c r="F3222" s="149">
        <v>395.23</v>
      </c>
      <c r="G3222" s="124">
        <v>9</v>
      </c>
    </row>
    <row r="3223" spans="1:7" ht="30" x14ac:dyDescent="0.2">
      <c r="A3223" s="146" t="s">
        <v>30495</v>
      </c>
      <c r="B3223" s="147" t="s">
        <v>30496</v>
      </c>
      <c r="C3223" s="148" t="s">
        <v>9</v>
      </c>
      <c r="D3223" s="149">
        <v>322.45</v>
      </c>
      <c r="E3223" s="149">
        <v>131.68</v>
      </c>
      <c r="F3223" s="149">
        <v>454.13</v>
      </c>
      <c r="G3223" s="124">
        <v>9</v>
      </c>
    </row>
    <row r="3224" spans="1:7" ht="30" x14ac:dyDescent="0.2">
      <c r="A3224" s="146" t="s">
        <v>30497</v>
      </c>
      <c r="B3224" s="147" t="s">
        <v>30498</v>
      </c>
      <c r="C3224" s="148" t="s">
        <v>9</v>
      </c>
      <c r="D3224" s="149">
        <v>443.83</v>
      </c>
      <c r="E3224" s="149">
        <v>139.58000000000001</v>
      </c>
      <c r="F3224" s="149">
        <v>583.41</v>
      </c>
      <c r="G3224" s="124">
        <v>9</v>
      </c>
    </row>
    <row r="3225" spans="1:7" ht="30" x14ac:dyDescent="0.2">
      <c r="A3225" s="146" t="s">
        <v>30499</v>
      </c>
      <c r="B3225" s="147" t="s">
        <v>30500</v>
      </c>
      <c r="C3225" s="148" t="s">
        <v>9</v>
      </c>
      <c r="D3225" s="149">
        <v>594.14</v>
      </c>
      <c r="E3225" s="149">
        <v>144.84</v>
      </c>
      <c r="F3225" s="149">
        <v>738.98</v>
      </c>
      <c r="G3225" s="124">
        <v>9</v>
      </c>
    </row>
    <row r="3226" spans="1:7" ht="30" x14ac:dyDescent="0.2">
      <c r="A3226" s="146" t="s">
        <v>30501</v>
      </c>
      <c r="B3226" s="147" t="s">
        <v>30502</v>
      </c>
      <c r="C3226" s="148" t="s">
        <v>9</v>
      </c>
      <c r="D3226" s="149">
        <v>835.95</v>
      </c>
      <c r="E3226" s="149">
        <v>158.01</v>
      </c>
      <c r="F3226" s="149">
        <v>993.96</v>
      </c>
      <c r="G3226" s="124">
        <v>9</v>
      </c>
    </row>
    <row r="3227" spans="1:7" ht="30" x14ac:dyDescent="0.2">
      <c r="A3227" s="146" t="s">
        <v>30503</v>
      </c>
      <c r="B3227" s="147" t="s">
        <v>30504</v>
      </c>
      <c r="C3227" s="148" t="s">
        <v>9</v>
      </c>
      <c r="D3227" s="149">
        <v>730.58</v>
      </c>
      <c r="E3227" s="149">
        <v>173.81</v>
      </c>
      <c r="F3227" s="149">
        <v>904.39</v>
      </c>
      <c r="G3227" s="124">
        <v>9</v>
      </c>
    </row>
    <row r="3228" spans="1:7" ht="30" x14ac:dyDescent="0.2">
      <c r="A3228" s="146" t="s">
        <v>30505</v>
      </c>
      <c r="B3228" s="147" t="s">
        <v>30506</v>
      </c>
      <c r="C3228" s="148" t="s">
        <v>9</v>
      </c>
      <c r="D3228" s="149">
        <v>1242.3900000000001</v>
      </c>
      <c r="E3228" s="149">
        <v>184.35</v>
      </c>
      <c r="F3228" s="149">
        <v>1426.74</v>
      </c>
      <c r="G3228" s="124">
        <v>9</v>
      </c>
    </row>
    <row r="3229" spans="1:7" x14ac:dyDescent="0.2">
      <c r="A3229" s="146" t="s">
        <v>30507</v>
      </c>
      <c r="B3229" s="147" t="s">
        <v>30508</v>
      </c>
      <c r="C3229" s="148"/>
      <c r="D3229" s="149"/>
      <c r="E3229" s="149"/>
      <c r="F3229" s="149"/>
      <c r="G3229" s="124">
        <v>5</v>
      </c>
    </row>
    <row r="3230" spans="1:7" x14ac:dyDescent="0.2">
      <c r="A3230" s="146" t="s">
        <v>30509</v>
      </c>
      <c r="B3230" s="147" t="s">
        <v>30510</v>
      </c>
      <c r="C3230" s="148" t="s">
        <v>9</v>
      </c>
      <c r="D3230" s="149">
        <v>183.75</v>
      </c>
      <c r="E3230" s="149">
        <v>17.14</v>
      </c>
      <c r="F3230" s="149">
        <v>200.89</v>
      </c>
      <c r="G3230" s="124">
        <v>9</v>
      </c>
    </row>
    <row r="3231" spans="1:7" x14ac:dyDescent="0.2">
      <c r="A3231" s="146" t="s">
        <v>30511</v>
      </c>
      <c r="B3231" s="147" t="s">
        <v>30512</v>
      </c>
      <c r="C3231" s="148" t="s">
        <v>9</v>
      </c>
      <c r="D3231" s="149">
        <v>254.55</v>
      </c>
      <c r="E3231" s="149">
        <v>25.72</v>
      </c>
      <c r="F3231" s="149">
        <v>280.27</v>
      </c>
      <c r="G3231" s="124">
        <v>9</v>
      </c>
    </row>
    <row r="3232" spans="1:7" x14ac:dyDescent="0.2">
      <c r="A3232" s="146" t="s">
        <v>30513</v>
      </c>
      <c r="B3232" s="147" t="s">
        <v>30514</v>
      </c>
      <c r="C3232" s="148" t="s">
        <v>9</v>
      </c>
      <c r="D3232" s="149">
        <v>315</v>
      </c>
      <c r="E3232" s="149">
        <v>30</v>
      </c>
      <c r="F3232" s="149">
        <v>345</v>
      </c>
      <c r="G3232" s="124">
        <v>9</v>
      </c>
    </row>
    <row r="3233" spans="1:7" x14ac:dyDescent="0.2">
      <c r="A3233" s="146" t="s">
        <v>30515</v>
      </c>
      <c r="B3233" s="147" t="s">
        <v>30516</v>
      </c>
      <c r="C3233" s="148" t="s">
        <v>9</v>
      </c>
      <c r="D3233" s="149">
        <v>429.51</v>
      </c>
      <c r="E3233" s="149">
        <v>34.29</v>
      </c>
      <c r="F3233" s="149">
        <v>463.8</v>
      </c>
      <c r="G3233" s="124">
        <v>9</v>
      </c>
    </row>
    <row r="3234" spans="1:7" x14ac:dyDescent="0.2">
      <c r="A3234" s="146" t="s">
        <v>30517</v>
      </c>
      <c r="B3234" s="147" t="s">
        <v>30518</v>
      </c>
      <c r="C3234" s="148" t="s">
        <v>9</v>
      </c>
      <c r="D3234" s="149">
        <v>512.38</v>
      </c>
      <c r="E3234" s="149">
        <v>42.86</v>
      </c>
      <c r="F3234" s="149">
        <v>555.24</v>
      </c>
      <c r="G3234" s="124">
        <v>9</v>
      </c>
    </row>
    <row r="3235" spans="1:7" x14ac:dyDescent="0.2">
      <c r="A3235" s="146" t="s">
        <v>30519</v>
      </c>
      <c r="B3235" s="147" t="s">
        <v>30520</v>
      </c>
      <c r="C3235" s="148" t="s">
        <v>9</v>
      </c>
      <c r="D3235" s="149">
        <v>835.59</v>
      </c>
      <c r="E3235" s="149">
        <v>51.43</v>
      </c>
      <c r="F3235" s="149">
        <v>887.02</v>
      </c>
      <c r="G3235" s="124">
        <v>9</v>
      </c>
    </row>
    <row r="3236" spans="1:7" x14ac:dyDescent="0.2">
      <c r="A3236" s="146" t="s">
        <v>30521</v>
      </c>
      <c r="B3236" s="147" t="s">
        <v>30522</v>
      </c>
      <c r="C3236" s="148" t="s">
        <v>9</v>
      </c>
      <c r="D3236" s="149">
        <v>814.7</v>
      </c>
      <c r="E3236" s="149">
        <v>64.290000000000006</v>
      </c>
      <c r="F3236" s="149">
        <v>878.99</v>
      </c>
      <c r="G3236" s="124">
        <v>9</v>
      </c>
    </row>
    <row r="3237" spans="1:7" x14ac:dyDescent="0.2">
      <c r="A3237" s="146" t="s">
        <v>30523</v>
      </c>
      <c r="B3237" s="147" t="s">
        <v>30524</v>
      </c>
      <c r="C3237" s="148" t="s">
        <v>9</v>
      </c>
      <c r="D3237" s="149">
        <v>1103.74</v>
      </c>
      <c r="E3237" s="149">
        <v>128.58000000000001</v>
      </c>
      <c r="F3237" s="149">
        <v>1232.32</v>
      </c>
      <c r="G3237" s="124">
        <v>9</v>
      </c>
    </row>
    <row r="3238" spans="1:7" x14ac:dyDescent="0.2">
      <c r="A3238" s="146" t="s">
        <v>30525</v>
      </c>
      <c r="B3238" s="147" t="s">
        <v>30526</v>
      </c>
      <c r="C3238" s="148"/>
      <c r="D3238" s="149"/>
      <c r="E3238" s="149"/>
      <c r="F3238" s="149"/>
      <c r="G3238" s="124">
        <v>5</v>
      </c>
    </row>
    <row r="3239" spans="1:7" x14ac:dyDescent="0.2">
      <c r="A3239" s="146" t="s">
        <v>30527</v>
      </c>
      <c r="B3239" s="147" t="s">
        <v>30528</v>
      </c>
      <c r="C3239" s="148" t="s">
        <v>9</v>
      </c>
      <c r="D3239" s="149">
        <v>77.77</v>
      </c>
      <c r="E3239" s="149">
        <v>43.72</v>
      </c>
      <c r="F3239" s="149">
        <v>121.49</v>
      </c>
      <c r="G3239" s="124">
        <v>9</v>
      </c>
    </row>
    <row r="3240" spans="1:7" x14ac:dyDescent="0.2">
      <c r="A3240" s="146" t="s">
        <v>30529</v>
      </c>
      <c r="B3240" s="147" t="s">
        <v>30530</v>
      </c>
      <c r="C3240" s="148"/>
      <c r="D3240" s="149"/>
      <c r="E3240" s="149"/>
      <c r="F3240" s="149"/>
      <c r="G3240" s="124">
        <v>5</v>
      </c>
    </row>
    <row r="3241" spans="1:7" ht="30" x14ac:dyDescent="0.2">
      <c r="A3241" s="146" t="s">
        <v>30531</v>
      </c>
      <c r="B3241" s="147" t="s">
        <v>30532</v>
      </c>
      <c r="C3241" s="148" t="s">
        <v>9</v>
      </c>
      <c r="D3241" s="149">
        <v>157</v>
      </c>
      <c r="E3241" s="149">
        <v>26.34</v>
      </c>
      <c r="F3241" s="149">
        <v>183.34</v>
      </c>
      <c r="G3241" s="124">
        <v>9</v>
      </c>
    </row>
    <row r="3242" spans="1:7" ht="30" x14ac:dyDescent="0.2">
      <c r="A3242" s="146" t="s">
        <v>30533</v>
      </c>
      <c r="B3242" s="147" t="s">
        <v>30534</v>
      </c>
      <c r="C3242" s="148" t="s">
        <v>9</v>
      </c>
      <c r="D3242" s="149">
        <v>205.42</v>
      </c>
      <c r="E3242" s="149">
        <v>26.34</v>
      </c>
      <c r="F3242" s="149">
        <v>231.76</v>
      </c>
      <c r="G3242" s="124">
        <v>9</v>
      </c>
    </row>
    <row r="3243" spans="1:7" ht="30" x14ac:dyDescent="0.2">
      <c r="A3243" s="146" t="s">
        <v>30535</v>
      </c>
      <c r="B3243" s="147" t="s">
        <v>30536</v>
      </c>
      <c r="C3243" s="148" t="s">
        <v>9</v>
      </c>
      <c r="D3243" s="149">
        <v>237.53</v>
      </c>
      <c r="E3243" s="149">
        <v>37.049999999999997</v>
      </c>
      <c r="F3243" s="149">
        <v>274.58</v>
      </c>
      <c r="G3243" s="124">
        <v>9</v>
      </c>
    </row>
    <row r="3244" spans="1:7" ht="30" x14ac:dyDescent="0.2">
      <c r="A3244" s="146" t="s">
        <v>30537</v>
      </c>
      <c r="B3244" s="147" t="s">
        <v>30538</v>
      </c>
      <c r="C3244" s="148" t="s">
        <v>9</v>
      </c>
      <c r="D3244" s="149">
        <v>334.88</v>
      </c>
      <c r="E3244" s="149">
        <v>37.049999999999997</v>
      </c>
      <c r="F3244" s="149">
        <v>371.93</v>
      </c>
      <c r="G3244" s="124">
        <v>9</v>
      </c>
    </row>
    <row r="3245" spans="1:7" ht="30" x14ac:dyDescent="0.2">
      <c r="A3245" s="146" t="s">
        <v>30539</v>
      </c>
      <c r="B3245" s="147" t="s">
        <v>30540</v>
      </c>
      <c r="C3245" s="148" t="s">
        <v>9</v>
      </c>
      <c r="D3245" s="149">
        <v>573.30999999999995</v>
      </c>
      <c r="E3245" s="149">
        <v>37.049999999999997</v>
      </c>
      <c r="F3245" s="149">
        <v>610.36</v>
      </c>
      <c r="G3245" s="124">
        <v>9</v>
      </c>
    </row>
    <row r="3246" spans="1:7" ht="30" x14ac:dyDescent="0.2">
      <c r="A3246" s="146" t="s">
        <v>30541</v>
      </c>
      <c r="B3246" s="147" t="s">
        <v>30542</v>
      </c>
      <c r="C3246" s="148" t="s">
        <v>96</v>
      </c>
      <c r="D3246" s="149">
        <v>64.14</v>
      </c>
      <c r="E3246" s="149">
        <v>21.07</v>
      </c>
      <c r="F3246" s="149">
        <v>85.21</v>
      </c>
      <c r="G3246" s="124">
        <v>9</v>
      </c>
    </row>
    <row r="3247" spans="1:7" ht="30" x14ac:dyDescent="0.2">
      <c r="A3247" s="146" t="s">
        <v>30543</v>
      </c>
      <c r="B3247" s="147" t="s">
        <v>30544</v>
      </c>
      <c r="C3247" s="148" t="s">
        <v>96</v>
      </c>
      <c r="D3247" s="149">
        <v>73.87</v>
      </c>
      <c r="E3247" s="149">
        <v>21.07</v>
      </c>
      <c r="F3247" s="149">
        <v>94.94</v>
      </c>
      <c r="G3247" s="124">
        <v>9</v>
      </c>
    </row>
    <row r="3248" spans="1:7" ht="30" x14ac:dyDescent="0.2">
      <c r="A3248" s="146" t="s">
        <v>30545</v>
      </c>
      <c r="B3248" s="147" t="s">
        <v>30546</v>
      </c>
      <c r="C3248" s="148" t="s">
        <v>96</v>
      </c>
      <c r="D3248" s="149">
        <v>89.06</v>
      </c>
      <c r="E3248" s="149">
        <v>26.34</v>
      </c>
      <c r="F3248" s="149">
        <v>115.4</v>
      </c>
      <c r="G3248" s="124">
        <v>9</v>
      </c>
    </row>
    <row r="3249" spans="1:7" ht="30" x14ac:dyDescent="0.2">
      <c r="A3249" s="146" t="s">
        <v>30547</v>
      </c>
      <c r="B3249" s="147" t="s">
        <v>30548</v>
      </c>
      <c r="C3249" s="148" t="s">
        <v>96</v>
      </c>
      <c r="D3249" s="149">
        <v>145.72999999999999</v>
      </c>
      <c r="E3249" s="149">
        <v>26.34</v>
      </c>
      <c r="F3249" s="149">
        <v>172.07</v>
      </c>
      <c r="G3249" s="124">
        <v>9</v>
      </c>
    </row>
    <row r="3250" spans="1:7" ht="30" x14ac:dyDescent="0.2">
      <c r="A3250" s="146" t="s">
        <v>30549</v>
      </c>
      <c r="B3250" s="147" t="s">
        <v>30550</v>
      </c>
      <c r="C3250" s="148" t="s">
        <v>96</v>
      </c>
      <c r="D3250" s="149">
        <v>194.47</v>
      </c>
      <c r="E3250" s="149">
        <v>26.34</v>
      </c>
      <c r="F3250" s="149">
        <v>220.81</v>
      </c>
      <c r="G3250" s="124">
        <v>9</v>
      </c>
    </row>
    <row r="3251" spans="1:7" ht="30" x14ac:dyDescent="0.2">
      <c r="A3251" s="146" t="s">
        <v>30551</v>
      </c>
      <c r="B3251" s="147" t="s">
        <v>30552</v>
      </c>
      <c r="C3251" s="148" t="s">
        <v>21557</v>
      </c>
      <c r="D3251" s="149">
        <v>902.05</v>
      </c>
      <c r="E3251" s="149">
        <v>21.07</v>
      </c>
      <c r="F3251" s="149">
        <v>923.12</v>
      </c>
      <c r="G3251" s="124">
        <v>9</v>
      </c>
    </row>
    <row r="3252" spans="1:7" ht="30" x14ac:dyDescent="0.2">
      <c r="A3252" s="146" t="s">
        <v>30553</v>
      </c>
      <c r="B3252" s="147" t="s">
        <v>30554</v>
      </c>
      <c r="C3252" s="148" t="s">
        <v>21557</v>
      </c>
      <c r="D3252" s="149">
        <v>951.66</v>
      </c>
      <c r="E3252" s="149">
        <v>21.07</v>
      </c>
      <c r="F3252" s="149">
        <v>972.73</v>
      </c>
      <c r="G3252" s="124">
        <v>9</v>
      </c>
    </row>
    <row r="3253" spans="1:7" ht="30" x14ac:dyDescent="0.2">
      <c r="A3253" s="146" t="s">
        <v>30555</v>
      </c>
      <c r="B3253" s="147" t="s">
        <v>30556</v>
      </c>
      <c r="C3253" s="148" t="s">
        <v>21557</v>
      </c>
      <c r="D3253" s="149">
        <v>1045.1500000000001</v>
      </c>
      <c r="E3253" s="149">
        <v>26.34</v>
      </c>
      <c r="F3253" s="149">
        <v>1071.49</v>
      </c>
      <c r="G3253" s="124">
        <v>9</v>
      </c>
    </row>
    <row r="3254" spans="1:7" ht="30" x14ac:dyDescent="0.2">
      <c r="A3254" s="146" t="s">
        <v>30557</v>
      </c>
      <c r="B3254" s="147" t="s">
        <v>30558</v>
      </c>
      <c r="C3254" s="148" t="s">
        <v>21557</v>
      </c>
      <c r="D3254" s="149">
        <v>1081.78</v>
      </c>
      <c r="E3254" s="149">
        <v>26.34</v>
      </c>
      <c r="F3254" s="149">
        <v>1108.1199999999999</v>
      </c>
      <c r="G3254" s="124">
        <v>9</v>
      </c>
    </row>
    <row r="3255" spans="1:7" ht="30" x14ac:dyDescent="0.2">
      <c r="A3255" s="146" t="s">
        <v>30559</v>
      </c>
      <c r="B3255" s="147" t="s">
        <v>30560</v>
      </c>
      <c r="C3255" s="148" t="s">
        <v>21557</v>
      </c>
      <c r="D3255" s="149">
        <v>1273.17</v>
      </c>
      <c r="E3255" s="149">
        <v>26.34</v>
      </c>
      <c r="F3255" s="149">
        <v>1299.51</v>
      </c>
      <c r="G3255" s="124">
        <v>9</v>
      </c>
    </row>
    <row r="3256" spans="1:7" ht="30" x14ac:dyDescent="0.2">
      <c r="A3256" s="146" t="s">
        <v>30561</v>
      </c>
      <c r="B3256" s="147" t="s">
        <v>30562</v>
      </c>
      <c r="C3256" s="148" t="s">
        <v>21557</v>
      </c>
      <c r="D3256" s="149">
        <v>1855.05</v>
      </c>
      <c r="E3256" s="149">
        <v>26.34</v>
      </c>
      <c r="F3256" s="149">
        <v>1881.39</v>
      </c>
      <c r="G3256" s="124">
        <v>9</v>
      </c>
    </row>
    <row r="3257" spans="1:7" ht="30" x14ac:dyDescent="0.2">
      <c r="A3257" s="146" t="s">
        <v>30563</v>
      </c>
      <c r="B3257" s="147" t="s">
        <v>30564</v>
      </c>
      <c r="C3257" s="148" t="s">
        <v>9</v>
      </c>
      <c r="D3257" s="149">
        <v>309.76</v>
      </c>
      <c r="E3257" s="149">
        <v>37.049999999999997</v>
      </c>
      <c r="F3257" s="149">
        <v>346.81</v>
      </c>
      <c r="G3257" s="124">
        <v>9</v>
      </c>
    </row>
    <row r="3258" spans="1:7" ht="30" x14ac:dyDescent="0.2">
      <c r="A3258" s="146" t="s">
        <v>30565</v>
      </c>
      <c r="B3258" s="147" t="s">
        <v>30566</v>
      </c>
      <c r="C3258" s="148" t="s">
        <v>9</v>
      </c>
      <c r="D3258" s="149">
        <v>921.04</v>
      </c>
      <c r="E3258" s="149">
        <v>37.049999999999997</v>
      </c>
      <c r="F3258" s="149">
        <v>958.09</v>
      </c>
      <c r="G3258" s="124">
        <v>9</v>
      </c>
    </row>
    <row r="3259" spans="1:7" x14ac:dyDescent="0.2">
      <c r="A3259" s="146" t="s">
        <v>30567</v>
      </c>
      <c r="B3259" s="147" t="s">
        <v>30568</v>
      </c>
      <c r="C3259" s="148" t="s">
        <v>96</v>
      </c>
      <c r="D3259" s="149">
        <v>125.01</v>
      </c>
      <c r="E3259" s="149">
        <v>21.07</v>
      </c>
      <c r="F3259" s="149">
        <v>146.08000000000001</v>
      </c>
      <c r="G3259" s="124">
        <v>9</v>
      </c>
    </row>
    <row r="3260" spans="1:7" x14ac:dyDescent="0.2">
      <c r="A3260" s="146" t="s">
        <v>30569</v>
      </c>
      <c r="B3260" s="147" t="s">
        <v>30570</v>
      </c>
      <c r="C3260" s="148" t="s">
        <v>96</v>
      </c>
      <c r="D3260" s="149">
        <v>160.31</v>
      </c>
      <c r="E3260" s="149">
        <v>21.07</v>
      </c>
      <c r="F3260" s="149">
        <v>181.38</v>
      </c>
      <c r="G3260" s="124">
        <v>9</v>
      </c>
    </row>
    <row r="3261" spans="1:7" x14ac:dyDescent="0.2">
      <c r="A3261" s="146" t="s">
        <v>30571</v>
      </c>
      <c r="B3261" s="147" t="s">
        <v>30572</v>
      </c>
      <c r="C3261" s="148" t="s">
        <v>96</v>
      </c>
      <c r="D3261" s="149">
        <v>174.96</v>
      </c>
      <c r="E3261" s="149">
        <v>26.34</v>
      </c>
      <c r="F3261" s="149">
        <v>201.3</v>
      </c>
      <c r="G3261" s="124">
        <v>9</v>
      </c>
    </row>
    <row r="3262" spans="1:7" x14ac:dyDescent="0.2">
      <c r="A3262" s="146" t="s">
        <v>30573</v>
      </c>
      <c r="B3262" s="147" t="s">
        <v>30574</v>
      </c>
      <c r="C3262" s="148" t="s">
        <v>96</v>
      </c>
      <c r="D3262" s="149">
        <v>280.58</v>
      </c>
      <c r="E3262" s="149">
        <v>26.34</v>
      </c>
      <c r="F3262" s="149">
        <v>306.92</v>
      </c>
      <c r="G3262" s="124">
        <v>9</v>
      </c>
    </row>
    <row r="3263" spans="1:7" x14ac:dyDescent="0.2">
      <c r="A3263" s="146" t="s">
        <v>30575</v>
      </c>
      <c r="B3263" s="147" t="s">
        <v>30576</v>
      </c>
      <c r="C3263" s="148" t="s">
        <v>96</v>
      </c>
      <c r="D3263" s="149">
        <v>282.66000000000003</v>
      </c>
      <c r="E3263" s="149">
        <v>26.34</v>
      </c>
      <c r="F3263" s="149">
        <v>309</v>
      </c>
      <c r="G3263" s="124">
        <v>9</v>
      </c>
    </row>
    <row r="3264" spans="1:7" x14ac:dyDescent="0.2">
      <c r="A3264" s="146" t="s">
        <v>30577</v>
      </c>
      <c r="B3264" s="147" t="s">
        <v>30578</v>
      </c>
      <c r="C3264" s="148" t="s">
        <v>96</v>
      </c>
      <c r="D3264" s="149">
        <v>671.89</v>
      </c>
      <c r="E3264" s="149">
        <v>26.34</v>
      </c>
      <c r="F3264" s="149">
        <v>698.23</v>
      </c>
      <c r="G3264" s="124">
        <v>9</v>
      </c>
    </row>
    <row r="3265" spans="1:7" x14ac:dyDescent="0.2">
      <c r="A3265" s="146" t="s">
        <v>30579</v>
      </c>
      <c r="B3265" s="147" t="s">
        <v>30580</v>
      </c>
      <c r="C3265" s="148" t="s">
        <v>96</v>
      </c>
      <c r="D3265" s="149">
        <v>178.15</v>
      </c>
      <c r="E3265" s="149">
        <v>21.07</v>
      </c>
      <c r="F3265" s="149">
        <v>199.22</v>
      </c>
      <c r="G3265" s="124">
        <v>9</v>
      </c>
    </row>
    <row r="3266" spans="1:7" x14ac:dyDescent="0.2">
      <c r="A3266" s="146" t="s">
        <v>30581</v>
      </c>
      <c r="B3266" s="147" t="s">
        <v>30582</v>
      </c>
      <c r="C3266" s="148" t="s">
        <v>96</v>
      </c>
      <c r="D3266" s="149">
        <v>188.37</v>
      </c>
      <c r="E3266" s="149">
        <v>21.07</v>
      </c>
      <c r="F3266" s="149">
        <v>209.44</v>
      </c>
      <c r="G3266" s="124">
        <v>9</v>
      </c>
    </row>
    <row r="3267" spans="1:7" x14ac:dyDescent="0.2">
      <c r="A3267" s="146" t="s">
        <v>30583</v>
      </c>
      <c r="B3267" s="147" t="s">
        <v>30584</v>
      </c>
      <c r="C3267" s="148" t="s">
        <v>96</v>
      </c>
      <c r="D3267" s="149">
        <v>189.88</v>
      </c>
      <c r="E3267" s="149">
        <v>26.34</v>
      </c>
      <c r="F3267" s="149">
        <v>216.22</v>
      </c>
      <c r="G3267" s="124">
        <v>9</v>
      </c>
    </row>
    <row r="3268" spans="1:7" x14ac:dyDescent="0.2">
      <c r="A3268" s="146" t="s">
        <v>30585</v>
      </c>
      <c r="B3268" s="147" t="s">
        <v>30586</v>
      </c>
      <c r="C3268" s="148" t="s">
        <v>96</v>
      </c>
      <c r="D3268" s="149">
        <v>251.39</v>
      </c>
      <c r="E3268" s="149">
        <v>26.34</v>
      </c>
      <c r="F3268" s="149">
        <v>277.73</v>
      </c>
      <c r="G3268" s="124">
        <v>9</v>
      </c>
    </row>
    <row r="3269" spans="1:7" x14ac:dyDescent="0.2">
      <c r="A3269" s="146" t="s">
        <v>30587</v>
      </c>
      <c r="B3269" s="147" t="s">
        <v>30588</v>
      </c>
      <c r="C3269" s="148" t="s">
        <v>96</v>
      </c>
      <c r="D3269" s="149">
        <v>347.02</v>
      </c>
      <c r="E3269" s="149">
        <v>26.34</v>
      </c>
      <c r="F3269" s="149">
        <v>373.36</v>
      </c>
      <c r="G3269" s="124">
        <v>9</v>
      </c>
    </row>
    <row r="3270" spans="1:7" x14ac:dyDescent="0.2">
      <c r="A3270" s="146" t="s">
        <v>30589</v>
      </c>
      <c r="B3270" s="147" t="s">
        <v>30590</v>
      </c>
      <c r="C3270" s="148" t="s">
        <v>96</v>
      </c>
      <c r="D3270" s="149">
        <v>141.87</v>
      </c>
      <c r="E3270" s="149">
        <v>21.07</v>
      </c>
      <c r="F3270" s="149">
        <v>162.94</v>
      </c>
      <c r="G3270" s="124">
        <v>9</v>
      </c>
    </row>
    <row r="3271" spans="1:7" x14ac:dyDescent="0.2">
      <c r="A3271" s="146" t="s">
        <v>30591</v>
      </c>
      <c r="B3271" s="147" t="s">
        <v>30592</v>
      </c>
      <c r="C3271" s="148" t="s">
        <v>96</v>
      </c>
      <c r="D3271" s="149">
        <v>218.28</v>
      </c>
      <c r="E3271" s="149">
        <v>21.07</v>
      </c>
      <c r="F3271" s="149">
        <v>239.35</v>
      </c>
      <c r="G3271" s="124">
        <v>9</v>
      </c>
    </row>
    <row r="3272" spans="1:7" x14ac:dyDescent="0.2">
      <c r="A3272" s="146" t="s">
        <v>30593</v>
      </c>
      <c r="B3272" s="147" t="s">
        <v>30594</v>
      </c>
      <c r="C3272" s="148" t="s">
        <v>96</v>
      </c>
      <c r="D3272" s="149">
        <v>244.05</v>
      </c>
      <c r="E3272" s="149">
        <v>21.07</v>
      </c>
      <c r="F3272" s="149">
        <v>265.12</v>
      </c>
      <c r="G3272" s="124">
        <v>9</v>
      </c>
    </row>
    <row r="3273" spans="1:7" x14ac:dyDescent="0.2">
      <c r="A3273" s="146" t="s">
        <v>30595</v>
      </c>
      <c r="B3273" s="147" t="s">
        <v>30596</v>
      </c>
      <c r="C3273" s="148" t="s">
        <v>96</v>
      </c>
      <c r="D3273" s="149">
        <v>287.02</v>
      </c>
      <c r="E3273" s="149">
        <v>26.34</v>
      </c>
      <c r="F3273" s="149">
        <v>313.36</v>
      </c>
      <c r="G3273" s="124">
        <v>9</v>
      </c>
    </row>
    <row r="3274" spans="1:7" x14ac:dyDescent="0.2">
      <c r="A3274" s="146" t="s">
        <v>30597</v>
      </c>
      <c r="B3274" s="147" t="s">
        <v>30598</v>
      </c>
      <c r="C3274" s="148" t="s">
        <v>96</v>
      </c>
      <c r="D3274" s="149">
        <v>332.87</v>
      </c>
      <c r="E3274" s="149">
        <v>26.34</v>
      </c>
      <c r="F3274" s="149">
        <v>359.21</v>
      </c>
      <c r="G3274" s="124">
        <v>9</v>
      </c>
    </row>
    <row r="3275" spans="1:7" x14ac:dyDescent="0.2">
      <c r="A3275" s="146" t="s">
        <v>30599</v>
      </c>
      <c r="B3275" s="147" t="s">
        <v>30600</v>
      </c>
      <c r="C3275" s="148" t="s">
        <v>96</v>
      </c>
      <c r="D3275" s="149">
        <v>927.64</v>
      </c>
      <c r="E3275" s="149">
        <v>26.34</v>
      </c>
      <c r="F3275" s="149">
        <v>953.98</v>
      </c>
      <c r="G3275" s="124">
        <v>9</v>
      </c>
    </row>
    <row r="3276" spans="1:7" ht="30" x14ac:dyDescent="0.2">
      <c r="A3276" s="146" t="s">
        <v>30601</v>
      </c>
      <c r="B3276" s="147" t="s">
        <v>30602</v>
      </c>
      <c r="C3276" s="148" t="s">
        <v>96</v>
      </c>
      <c r="D3276" s="149">
        <v>120.89</v>
      </c>
      <c r="E3276" s="149">
        <v>26.34</v>
      </c>
      <c r="F3276" s="149">
        <v>147.22999999999999</v>
      </c>
      <c r="G3276" s="124">
        <v>9</v>
      </c>
    </row>
    <row r="3277" spans="1:7" ht="30" x14ac:dyDescent="0.2">
      <c r="A3277" s="146" t="s">
        <v>30603</v>
      </c>
      <c r="B3277" s="147" t="s">
        <v>30604</v>
      </c>
      <c r="C3277" s="148" t="s">
        <v>96</v>
      </c>
      <c r="D3277" s="149">
        <v>571.24</v>
      </c>
      <c r="E3277" s="149">
        <v>26.34</v>
      </c>
      <c r="F3277" s="149">
        <v>597.58000000000004</v>
      </c>
      <c r="G3277" s="124">
        <v>9</v>
      </c>
    </row>
    <row r="3278" spans="1:7" ht="30" x14ac:dyDescent="0.2">
      <c r="A3278" s="146" t="s">
        <v>30605</v>
      </c>
      <c r="B3278" s="147" t="s">
        <v>30606</v>
      </c>
      <c r="C3278" s="148" t="s">
        <v>96</v>
      </c>
      <c r="D3278" s="149">
        <v>139.41</v>
      </c>
      <c r="E3278" s="149">
        <v>21.07</v>
      </c>
      <c r="F3278" s="149">
        <v>160.47999999999999</v>
      </c>
      <c r="G3278" s="124">
        <v>9</v>
      </c>
    </row>
    <row r="3279" spans="1:7" ht="30" x14ac:dyDescent="0.2">
      <c r="A3279" s="146" t="s">
        <v>30607</v>
      </c>
      <c r="B3279" s="147" t="s">
        <v>30608</v>
      </c>
      <c r="C3279" s="148" t="s">
        <v>96</v>
      </c>
      <c r="D3279" s="149">
        <v>172.57</v>
      </c>
      <c r="E3279" s="149">
        <v>26.34</v>
      </c>
      <c r="F3279" s="149">
        <v>198.91</v>
      </c>
      <c r="G3279" s="124">
        <v>9</v>
      </c>
    </row>
    <row r="3280" spans="1:7" ht="30" x14ac:dyDescent="0.2">
      <c r="A3280" s="146" t="s">
        <v>30609</v>
      </c>
      <c r="B3280" s="147" t="s">
        <v>30610</v>
      </c>
      <c r="C3280" s="148" t="s">
        <v>96</v>
      </c>
      <c r="D3280" s="149">
        <v>237.42</v>
      </c>
      <c r="E3280" s="149">
        <v>26.34</v>
      </c>
      <c r="F3280" s="149">
        <v>263.76</v>
      </c>
      <c r="G3280" s="124">
        <v>9</v>
      </c>
    </row>
    <row r="3281" spans="1:7" ht="30" x14ac:dyDescent="0.2">
      <c r="A3281" s="146" t="s">
        <v>30611</v>
      </c>
      <c r="B3281" s="147" t="s">
        <v>30612</v>
      </c>
      <c r="C3281" s="148" t="s">
        <v>96</v>
      </c>
      <c r="D3281" s="149">
        <v>232.2</v>
      </c>
      <c r="E3281" s="149">
        <v>26.34</v>
      </c>
      <c r="F3281" s="149">
        <v>258.54000000000002</v>
      </c>
      <c r="G3281" s="124">
        <v>9</v>
      </c>
    </row>
    <row r="3282" spans="1:7" ht="30" x14ac:dyDescent="0.2">
      <c r="A3282" s="146" t="s">
        <v>30613</v>
      </c>
      <c r="B3282" s="147" t="s">
        <v>30614</v>
      </c>
      <c r="C3282" s="148" t="s">
        <v>96</v>
      </c>
      <c r="D3282" s="149">
        <v>487.08</v>
      </c>
      <c r="E3282" s="149">
        <v>26.34</v>
      </c>
      <c r="F3282" s="149">
        <v>513.41999999999996</v>
      </c>
      <c r="G3282" s="124">
        <v>9</v>
      </c>
    </row>
    <row r="3283" spans="1:7" ht="30" x14ac:dyDescent="0.2">
      <c r="A3283" s="146" t="s">
        <v>30615</v>
      </c>
      <c r="B3283" s="147" t="s">
        <v>30616</v>
      </c>
      <c r="C3283" s="148" t="s">
        <v>96</v>
      </c>
      <c r="D3283" s="149">
        <v>491.8</v>
      </c>
      <c r="E3283" s="149">
        <v>26.34</v>
      </c>
      <c r="F3283" s="149">
        <v>518.14</v>
      </c>
      <c r="G3283" s="124">
        <v>9</v>
      </c>
    </row>
    <row r="3284" spans="1:7" ht="30" x14ac:dyDescent="0.2">
      <c r="A3284" s="146" t="s">
        <v>30617</v>
      </c>
      <c r="B3284" s="147" t="s">
        <v>30618</v>
      </c>
      <c r="C3284" s="148" t="s">
        <v>96</v>
      </c>
      <c r="D3284" s="149">
        <v>508.33</v>
      </c>
      <c r="E3284" s="149">
        <v>26.34</v>
      </c>
      <c r="F3284" s="149">
        <v>534.66999999999996</v>
      </c>
      <c r="G3284" s="124">
        <v>9</v>
      </c>
    </row>
    <row r="3285" spans="1:7" ht="30" x14ac:dyDescent="0.2">
      <c r="A3285" s="146" t="s">
        <v>30619</v>
      </c>
      <c r="B3285" s="147" t="s">
        <v>30620</v>
      </c>
      <c r="C3285" s="148" t="s">
        <v>96</v>
      </c>
      <c r="D3285" s="149">
        <v>520.45000000000005</v>
      </c>
      <c r="E3285" s="149">
        <v>26.34</v>
      </c>
      <c r="F3285" s="149">
        <v>546.79</v>
      </c>
      <c r="G3285" s="124">
        <v>9</v>
      </c>
    </row>
    <row r="3286" spans="1:7" ht="30" x14ac:dyDescent="0.2">
      <c r="A3286" s="146" t="s">
        <v>30621</v>
      </c>
      <c r="B3286" s="147" t="s">
        <v>30622</v>
      </c>
      <c r="C3286" s="148" t="s">
        <v>96</v>
      </c>
      <c r="D3286" s="149">
        <v>573.57000000000005</v>
      </c>
      <c r="E3286" s="149">
        <v>26.34</v>
      </c>
      <c r="F3286" s="149">
        <v>599.91</v>
      </c>
      <c r="G3286" s="124">
        <v>9</v>
      </c>
    </row>
    <row r="3287" spans="1:7" ht="30" x14ac:dyDescent="0.2">
      <c r="A3287" s="146" t="s">
        <v>30623</v>
      </c>
      <c r="B3287" s="147" t="s">
        <v>30624</v>
      </c>
      <c r="C3287" s="148" t="s">
        <v>96</v>
      </c>
      <c r="D3287" s="149">
        <v>1261.47</v>
      </c>
      <c r="E3287" s="149">
        <v>26.34</v>
      </c>
      <c r="F3287" s="149">
        <v>1287.81</v>
      </c>
      <c r="G3287" s="124">
        <v>9</v>
      </c>
    </row>
    <row r="3288" spans="1:7" x14ac:dyDescent="0.2">
      <c r="A3288" s="146" t="s">
        <v>30625</v>
      </c>
      <c r="B3288" s="147" t="s">
        <v>30626</v>
      </c>
      <c r="C3288" s="148" t="s">
        <v>96</v>
      </c>
      <c r="D3288" s="149">
        <v>514.6</v>
      </c>
      <c r="E3288" s="149">
        <v>21.07</v>
      </c>
      <c r="F3288" s="149">
        <v>535.66999999999996</v>
      </c>
      <c r="G3288" s="124">
        <v>9</v>
      </c>
    </row>
    <row r="3289" spans="1:7" x14ac:dyDescent="0.2">
      <c r="A3289" s="146" t="s">
        <v>30627</v>
      </c>
      <c r="B3289" s="147" t="s">
        <v>30628</v>
      </c>
      <c r="C3289" s="148" t="s">
        <v>96</v>
      </c>
      <c r="D3289" s="149">
        <v>887.03</v>
      </c>
      <c r="E3289" s="149">
        <v>26.34</v>
      </c>
      <c r="F3289" s="149">
        <v>913.37</v>
      </c>
      <c r="G3289" s="124">
        <v>9</v>
      </c>
    </row>
    <row r="3290" spans="1:7" x14ac:dyDescent="0.2">
      <c r="A3290" s="146" t="s">
        <v>30629</v>
      </c>
      <c r="B3290" s="147" t="s">
        <v>30630</v>
      </c>
      <c r="C3290" s="148" t="s">
        <v>96</v>
      </c>
      <c r="D3290" s="149">
        <v>1166.21</v>
      </c>
      <c r="E3290" s="149">
        <v>26.34</v>
      </c>
      <c r="F3290" s="149">
        <v>1192.55</v>
      </c>
      <c r="G3290" s="124">
        <v>9</v>
      </c>
    </row>
    <row r="3291" spans="1:7" x14ac:dyDescent="0.2">
      <c r="A3291" s="146" t="s">
        <v>30631</v>
      </c>
      <c r="B3291" s="147" t="s">
        <v>30632</v>
      </c>
      <c r="C3291" s="148" t="s">
        <v>96</v>
      </c>
      <c r="D3291" s="149">
        <v>1455.73</v>
      </c>
      <c r="E3291" s="149">
        <v>26.34</v>
      </c>
      <c r="F3291" s="149">
        <v>1482.07</v>
      </c>
      <c r="G3291" s="124">
        <v>9</v>
      </c>
    </row>
    <row r="3292" spans="1:7" x14ac:dyDescent="0.2">
      <c r="A3292" s="146" t="s">
        <v>30633</v>
      </c>
      <c r="B3292" s="147" t="s">
        <v>30634</v>
      </c>
      <c r="C3292" s="148" t="s">
        <v>96</v>
      </c>
      <c r="D3292" s="149">
        <v>3082.86</v>
      </c>
      <c r="E3292" s="149">
        <v>26.34</v>
      </c>
      <c r="F3292" s="149">
        <v>3109.2</v>
      </c>
      <c r="G3292" s="124">
        <v>9</v>
      </c>
    </row>
    <row r="3293" spans="1:7" ht="45" x14ac:dyDescent="0.2">
      <c r="A3293" s="146" t="s">
        <v>30635</v>
      </c>
      <c r="B3293" s="147" t="s">
        <v>30636</v>
      </c>
      <c r="C3293" s="148" t="s">
        <v>96</v>
      </c>
      <c r="D3293" s="149">
        <v>203.41</v>
      </c>
      <c r="E3293" s="149">
        <v>21.07</v>
      </c>
      <c r="F3293" s="149">
        <v>224.48</v>
      </c>
      <c r="G3293" s="124">
        <v>9</v>
      </c>
    </row>
    <row r="3294" spans="1:7" ht="45" x14ac:dyDescent="0.2">
      <c r="A3294" s="146" t="s">
        <v>30637</v>
      </c>
      <c r="B3294" s="147" t="s">
        <v>30638</v>
      </c>
      <c r="C3294" s="148" t="s">
        <v>96</v>
      </c>
      <c r="D3294" s="149">
        <v>268.55</v>
      </c>
      <c r="E3294" s="149">
        <v>21.07</v>
      </c>
      <c r="F3294" s="149">
        <v>289.62</v>
      </c>
      <c r="G3294" s="124">
        <v>9</v>
      </c>
    </row>
    <row r="3295" spans="1:7" ht="45" x14ac:dyDescent="0.2">
      <c r="A3295" s="146" t="s">
        <v>30639</v>
      </c>
      <c r="B3295" s="147" t="s">
        <v>30640</v>
      </c>
      <c r="C3295" s="148" t="s">
        <v>96</v>
      </c>
      <c r="D3295" s="149">
        <v>609.77</v>
      </c>
      <c r="E3295" s="149">
        <v>26.34</v>
      </c>
      <c r="F3295" s="149">
        <v>636.11</v>
      </c>
      <c r="G3295" s="124">
        <v>9</v>
      </c>
    </row>
    <row r="3296" spans="1:7" ht="45" x14ac:dyDescent="0.2">
      <c r="A3296" s="146" t="s">
        <v>30641</v>
      </c>
      <c r="B3296" s="147" t="s">
        <v>30642</v>
      </c>
      <c r="C3296" s="148" t="s">
        <v>96</v>
      </c>
      <c r="D3296" s="149">
        <v>599.69000000000005</v>
      </c>
      <c r="E3296" s="149">
        <v>26.34</v>
      </c>
      <c r="F3296" s="149">
        <v>626.03</v>
      </c>
      <c r="G3296" s="124">
        <v>9</v>
      </c>
    </row>
    <row r="3297" spans="1:7" ht="45" x14ac:dyDescent="0.2">
      <c r="A3297" s="146" t="s">
        <v>30643</v>
      </c>
      <c r="B3297" s="147" t="s">
        <v>30644</v>
      </c>
      <c r="C3297" s="148" t="s">
        <v>96</v>
      </c>
      <c r="D3297" s="149">
        <v>794.82</v>
      </c>
      <c r="E3297" s="149">
        <v>26.34</v>
      </c>
      <c r="F3297" s="149">
        <v>821.16</v>
      </c>
      <c r="G3297" s="124">
        <v>9</v>
      </c>
    </row>
    <row r="3298" spans="1:7" x14ac:dyDescent="0.2">
      <c r="A3298" s="146" t="s">
        <v>30645</v>
      </c>
      <c r="B3298" s="147" t="s">
        <v>30646</v>
      </c>
      <c r="C3298" s="148" t="s">
        <v>96</v>
      </c>
      <c r="D3298" s="149">
        <v>253.32</v>
      </c>
      <c r="E3298" s="149">
        <v>26.34</v>
      </c>
      <c r="F3298" s="149">
        <v>279.66000000000003</v>
      </c>
      <c r="G3298" s="124">
        <v>9</v>
      </c>
    </row>
    <row r="3299" spans="1:7" x14ac:dyDescent="0.2">
      <c r="A3299" s="146" t="s">
        <v>30647</v>
      </c>
      <c r="B3299" s="147" t="s">
        <v>30648</v>
      </c>
      <c r="C3299" s="148" t="s">
        <v>96</v>
      </c>
      <c r="D3299" s="149">
        <v>539.11</v>
      </c>
      <c r="E3299" s="149">
        <v>26.34</v>
      </c>
      <c r="F3299" s="149">
        <v>565.45000000000005</v>
      </c>
      <c r="G3299" s="124">
        <v>9</v>
      </c>
    </row>
    <row r="3300" spans="1:7" x14ac:dyDescent="0.2">
      <c r="A3300" s="146" t="s">
        <v>30649</v>
      </c>
      <c r="B3300" s="147" t="s">
        <v>30650</v>
      </c>
      <c r="C3300" s="148" t="s">
        <v>96</v>
      </c>
      <c r="D3300" s="149">
        <v>540.78</v>
      </c>
      <c r="E3300" s="149">
        <v>26.34</v>
      </c>
      <c r="F3300" s="149">
        <v>567.12</v>
      </c>
      <c r="G3300" s="124">
        <v>9</v>
      </c>
    </row>
    <row r="3301" spans="1:7" x14ac:dyDescent="0.2">
      <c r="A3301" s="146" t="s">
        <v>30651</v>
      </c>
      <c r="B3301" s="147" t="s">
        <v>30652</v>
      </c>
      <c r="C3301" s="148" t="s">
        <v>96</v>
      </c>
      <c r="D3301" s="149">
        <v>760.63</v>
      </c>
      <c r="E3301" s="149">
        <v>26.34</v>
      </c>
      <c r="F3301" s="149">
        <v>786.97</v>
      </c>
      <c r="G3301" s="124">
        <v>9</v>
      </c>
    </row>
    <row r="3302" spans="1:7" x14ac:dyDescent="0.2">
      <c r="A3302" s="146" t="s">
        <v>30653</v>
      </c>
      <c r="B3302" s="147" t="s">
        <v>30654</v>
      </c>
      <c r="C3302" s="148" t="s">
        <v>96</v>
      </c>
      <c r="D3302" s="149">
        <v>1162.6099999999999</v>
      </c>
      <c r="E3302" s="149">
        <v>26.34</v>
      </c>
      <c r="F3302" s="149">
        <v>1188.95</v>
      </c>
      <c r="G3302" s="124">
        <v>9</v>
      </c>
    </row>
    <row r="3303" spans="1:7" x14ac:dyDescent="0.2">
      <c r="A3303" s="146" t="s">
        <v>30655</v>
      </c>
      <c r="B3303" s="147" t="s">
        <v>30656</v>
      </c>
      <c r="C3303" s="148" t="s">
        <v>96</v>
      </c>
      <c r="D3303" s="149">
        <v>3168.5</v>
      </c>
      <c r="E3303" s="149">
        <v>26.34</v>
      </c>
      <c r="F3303" s="149">
        <v>3194.84</v>
      </c>
      <c r="G3303" s="124">
        <v>9</v>
      </c>
    </row>
    <row r="3304" spans="1:7" x14ac:dyDescent="0.2">
      <c r="A3304" s="146" t="s">
        <v>30657</v>
      </c>
      <c r="B3304" s="147" t="s">
        <v>30658</v>
      </c>
      <c r="C3304" s="148"/>
      <c r="D3304" s="149"/>
      <c r="E3304" s="149"/>
      <c r="F3304" s="149"/>
      <c r="G3304" s="124">
        <v>5</v>
      </c>
    </row>
    <row r="3305" spans="1:7" ht="30" x14ac:dyDescent="0.2">
      <c r="A3305" s="146" t="s">
        <v>30659</v>
      </c>
      <c r="B3305" s="147" t="s">
        <v>30660</v>
      </c>
      <c r="C3305" s="148" t="s">
        <v>9</v>
      </c>
      <c r="D3305" s="149">
        <v>8.61</v>
      </c>
      <c r="E3305" s="149">
        <v>8.69</v>
      </c>
      <c r="F3305" s="149">
        <v>17.3</v>
      </c>
      <c r="G3305" s="124">
        <v>9</v>
      </c>
    </row>
    <row r="3306" spans="1:7" ht="30" x14ac:dyDescent="0.2">
      <c r="A3306" s="146" t="s">
        <v>30661</v>
      </c>
      <c r="B3306" s="147" t="s">
        <v>30662</v>
      </c>
      <c r="C3306" s="148" t="s">
        <v>9</v>
      </c>
      <c r="D3306" s="149">
        <v>12.43</v>
      </c>
      <c r="E3306" s="149">
        <v>8.69</v>
      </c>
      <c r="F3306" s="149">
        <v>21.12</v>
      </c>
      <c r="G3306" s="124">
        <v>9</v>
      </c>
    </row>
    <row r="3307" spans="1:7" ht="30" x14ac:dyDescent="0.2">
      <c r="A3307" s="146" t="s">
        <v>30663</v>
      </c>
      <c r="B3307" s="147" t="s">
        <v>30664</v>
      </c>
      <c r="C3307" s="148" t="s">
        <v>9</v>
      </c>
      <c r="D3307" s="149">
        <v>15.66</v>
      </c>
      <c r="E3307" s="149">
        <v>8.69</v>
      </c>
      <c r="F3307" s="149">
        <v>24.35</v>
      </c>
      <c r="G3307" s="124">
        <v>9</v>
      </c>
    </row>
    <row r="3308" spans="1:7" ht="30" x14ac:dyDescent="0.2">
      <c r="A3308" s="146" t="s">
        <v>30665</v>
      </c>
      <c r="B3308" s="147" t="s">
        <v>30666</v>
      </c>
      <c r="C3308" s="148" t="s">
        <v>9</v>
      </c>
      <c r="D3308" s="149">
        <v>20.23</v>
      </c>
      <c r="E3308" s="149">
        <v>13.17</v>
      </c>
      <c r="F3308" s="149">
        <v>33.4</v>
      </c>
      <c r="G3308" s="124">
        <v>9</v>
      </c>
    </row>
    <row r="3309" spans="1:7" ht="30" x14ac:dyDescent="0.2">
      <c r="A3309" s="146" t="s">
        <v>30667</v>
      </c>
      <c r="B3309" s="147" t="s">
        <v>30668</v>
      </c>
      <c r="C3309" s="148" t="s">
        <v>9</v>
      </c>
      <c r="D3309" s="149">
        <v>26.73</v>
      </c>
      <c r="E3309" s="149">
        <v>13.17</v>
      </c>
      <c r="F3309" s="149">
        <v>39.9</v>
      </c>
      <c r="G3309" s="124">
        <v>9</v>
      </c>
    </row>
    <row r="3310" spans="1:7" ht="30" x14ac:dyDescent="0.2">
      <c r="A3310" s="146" t="s">
        <v>30669</v>
      </c>
      <c r="B3310" s="147" t="s">
        <v>30670</v>
      </c>
      <c r="C3310" s="148" t="s">
        <v>9</v>
      </c>
      <c r="D3310" s="149">
        <v>34.1</v>
      </c>
      <c r="E3310" s="149">
        <v>13.17</v>
      </c>
      <c r="F3310" s="149">
        <v>47.27</v>
      </c>
      <c r="G3310" s="124">
        <v>9</v>
      </c>
    </row>
    <row r="3311" spans="1:7" ht="30" x14ac:dyDescent="0.2">
      <c r="A3311" s="146" t="s">
        <v>30671</v>
      </c>
      <c r="B3311" s="147" t="s">
        <v>30672</v>
      </c>
      <c r="C3311" s="148" t="s">
        <v>9</v>
      </c>
      <c r="D3311" s="149">
        <v>40.39</v>
      </c>
      <c r="E3311" s="149">
        <v>13.17</v>
      </c>
      <c r="F3311" s="149">
        <v>53.56</v>
      </c>
      <c r="G3311" s="124">
        <v>9</v>
      </c>
    </row>
    <row r="3312" spans="1:7" ht="30" x14ac:dyDescent="0.2">
      <c r="A3312" s="146" t="s">
        <v>30673</v>
      </c>
      <c r="B3312" s="147" t="s">
        <v>30674</v>
      </c>
      <c r="C3312" s="148"/>
      <c r="D3312" s="149"/>
      <c r="E3312" s="149"/>
      <c r="F3312" s="149"/>
      <c r="G3312" s="124">
        <v>5</v>
      </c>
    </row>
    <row r="3313" spans="1:7" ht="30" x14ac:dyDescent="0.2">
      <c r="A3313" s="146" t="s">
        <v>30675</v>
      </c>
      <c r="B3313" s="147" t="s">
        <v>30676</v>
      </c>
      <c r="C3313" s="148" t="s">
        <v>9</v>
      </c>
      <c r="D3313" s="149">
        <v>46.18</v>
      </c>
      <c r="E3313" s="149">
        <v>18.96</v>
      </c>
      <c r="F3313" s="149">
        <v>65.14</v>
      </c>
      <c r="G3313" s="124">
        <v>9</v>
      </c>
    </row>
    <row r="3314" spans="1:7" ht="30" x14ac:dyDescent="0.2">
      <c r="A3314" s="146" t="s">
        <v>30677</v>
      </c>
      <c r="B3314" s="147" t="s">
        <v>30678</v>
      </c>
      <c r="C3314" s="148" t="s">
        <v>9</v>
      </c>
      <c r="D3314" s="149">
        <v>69.3</v>
      </c>
      <c r="E3314" s="149">
        <v>18.96</v>
      </c>
      <c r="F3314" s="149">
        <v>88.26</v>
      </c>
      <c r="G3314" s="124">
        <v>9</v>
      </c>
    </row>
    <row r="3315" spans="1:7" ht="30" x14ac:dyDescent="0.2">
      <c r="A3315" s="146" t="s">
        <v>30679</v>
      </c>
      <c r="B3315" s="147" t="s">
        <v>30680</v>
      </c>
      <c r="C3315" s="148" t="s">
        <v>9</v>
      </c>
      <c r="D3315" s="149">
        <v>83.37</v>
      </c>
      <c r="E3315" s="149">
        <v>18.96</v>
      </c>
      <c r="F3315" s="149">
        <v>102.33</v>
      </c>
      <c r="G3315" s="124">
        <v>9</v>
      </c>
    </row>
    <row r="3316" spans="1:7" ht="30" x14ac:dyDescent="0.2">
      <c r="A3316" s="146" t="s">
        <v>30681</v>
      </c>
      <c r="B3316" s="147" t="s">
        <v>30682</v>
      </c>
      <c r="C3316" s="148" t="s">
        <v>9</v>
      </c>
      <c r="D3316" s="149">
        <v>100.44</v>
      </c>
      <c r="E3316" s="149">
        <v>18.96</v>
      </c>
      <c r="F3316" s="149">
        <v>119.4</v>
      </c>
      <c r="G3316" s="124">
        <v>9</v>
      </c>
    </row>
    <row r="3317" spans="1:7" ht="30" x14ac:dyDescent="0.2">
      <c r="A3317" s="146" t="s">
        <v>30683</v>
      </c>
      <c r="B3317" s="147" t="s">
        <v>30684</v>
      </c>
      <c r="C3317" s="148" t="s">
        <v>9</v>
      </c>
      <c r="D3317" s="149">
        <v>120.5</v>
      </c>
      <c r="E3317" s="149">
        <v>18.96</v>
      </c>
      <c r="F3317" s="149">
        <v>139.46</v>
      </c>
      <c r="G3317" s="124">
        <v>9</v>
      </c>
    </row>
    <row r="3318" spans="1:7" ht="30" x14ac:dyDescent="0.2">
      <c r="A3318" s="146" t="s">
        <v>30685</v>
      </c>
      <c r="B3318" s="147" t="s">
        <v>30686</v>
      </c>
      <c r="C3318" s="148" t="s">
        <v>9</v>
      </c>
      <c r="D3318" s="149">
        <v>140.72</v>
      </c>
      <c r="E3318" s="149">
        <v>18.96</v>
      </c>
      <c r="F3318" s="149">
        <v>159.68</v>
      </c>
      <c r="G3318" s="124">
        <v>9</v>
      </c>
    </row>
    <row r="3319" spans="1:7" ht="30" x14ac:dyDescent="0.2">
      <c r="A3319" s="146" t="s">
        <v>30687</v>
      </c>
      <c r="B3319" s="147" t="s">
        <v>30688</v>
      </c>
      <c r="C3319" s="148" t="s">
        <v>9</v>
      </c>
      <c r="D3319" s="149">
        <v>162.36000000000001</v>
      </c>
      <c r="E3319" s="149">
        <v>18.96</v>
      </c>
      <c r="F3319" s="149">
        <v>181.32</v>
      </c>
      <c r="G3319" s="124">
        <v>9</v>
      </c>
    </row>
    <row r="3320" spans="1:7" ht="30" x14ac:dyDescent="0.2">
      <c r="A3320" s="146" t="s">
        <v>30689</v>
      </c>
      <c r="B3320" s="147" t="s">
        <v>30690</v>
      </c>
      <c r="C3320" s="148" t="s">
        <v>9</v>
      </c>
      <c r="D3320" s="149">
        <v>172.9</v>
      </c>
      <c r="E3320" s="149">
        <v>18.96</v>
      </c>
      <c r="F3320" s="149">
        <v>191.86</v>
      </c>
      <c r="G3320" s="124">
        <v>9</v>
      </c>
    </row>
    <row r="3321" spans="1:7" ht="30" x14ac:dyDescent="0.2">
      <c r="A3321" s="146" t="s">
        <v>30691</v>
      </c>
      <c r="B3321" s="147" t="s">
        <v>30692</v>
      </c>
      <c r="C3321" s="148" t="s">
        <v>9</v>
      </c>
      <c r="D3321" s="149">
        <v>192.36</v>
      </c>
      <c r="E3321" s="149">
        <v>18.96</v>
      </c>
      <c r="F3321" s="149">
        <v>211.32</v>
      </c>
      <c r="G3321" s="124">
        <v>9</v>
      </c>
    </row>
    <row r="3322" spans="1:7" ht="30" x14ac:dyDescent="0.2">
      <c r="A3322" s="146" t="s">
        <v>30693</v>
      </c>
      <c r="B3322" s="147" t="s">
        <v>30694</v>
      </c>
      <c r="C3322" s="148" t="s">
        <v>9</v>
      </c>
      <c r="D3322" s="149">
        <v>224.69</v>
      </c>
      <c r="E3322" s="149">
        <v>18.96</v>
      </c>
      <c r="F3322" s="149">
        <v>243.65</v>
      </c>
      <c r="G3322" s="124">
        <v>9</v>
      </c>
    </row>
    <row r="3323" spans="1:7" ht="30" x14ac:dyDescent="0.2">
      <c r="A3323" s="146" t="s">
        <v>30695</v>
      </c>
      <c r="B3323" s="147" t="s">
        <v>30696</v>
      </c>
      <c r="C3323" s="148" t="s">
        <v>9</v>
      </c>
      <c r="D3323" s="149">
        <v>246.89</v>
      </c>
      <c r="E3323" s="149">
        <v>18.96</v>
      </c>
      <c r="F3323" s="149">
        <v>265.85000000000002</v>
      </c>
      <c r="G3323" s="124">
        <v>9</v>
      </c>
    </row>
    <row r="3324" spans="1:7" x14ac:dyDescent="0.2">
      <c r="A3324" s="146" t="s">
        <v>30697</v>
      </c>
      <c r="B3324" s="147" t="s">
        <v>30698</v>
      </c>
      <c r="C3324" s="148"/>
      <c r="D3324" s="149"/>
      <c r="E3324" s="149"/>
      <c r="F3324" s="149"/>
      <c r="G3324" s="124">
        <v>5</v>
      </c>
    </row>
    <row r="3325" spans="1:7" ht="45" x14ac:dyDescent="0.2">
      <c r="A3325" s="146" t="s">
        <v>30699</v>
      </c>
      <c r="B3325" s="147" t="s">
        <v>30700</v>
      </c>
      <c r="C3325" s="148" t="s">
        <v>9</v>
      </c>
      <c r="D3325" s="149">
        <v>27.21</v>
      </c>
      <c r="E3325" s="149">
        <v>18.53</v>
      </c>
      <c r="F3325" s="149">
        <v>45.74</v>
      </c>
      <c r="G3325" s="124">
        <v>9</v>
      </c>
    </row>
    <row r="3326" spans="1:7" ht="45" x14ac:dyDescent="0.2">
      <c r="A3326" s="146" t="s">
        <v>30701</v>
      </c>
      <c r="B3326" s="147" t="s">
        <v>30702</v>
      </c>
      <c r="C3326" s="148" t="s">
        <v>9</v>
      </c>
      <c r="D3326" s="149">
        <v>34.93</v>
      </c>
      <c r="E3326" s="149">
        <v>18.53</v>
      </c>
      <c r="F3326" s="149">
        <v>53.46</v>
      </c>
      <c r="G3326" s="124">
        <v>9</v>
      </c>
    </row>
    <row r="3327" spans="1:7" ht="45" x14ac:dyDescent="0.2">
      <c r="A3327" s="146" t="s">
        <v>30703</v>
      </c>
      <c r="B3327" s="147" t="s">
        <v>30704</v>
      </c>
      <c r="C3327" s="148" t="s">
        <v>9</v>
      </c>
      <c r="D3327" s="149">
        <v>39.82</v>
      </c>
      <c r="E3327" s="149">
        <v>18.53</v>
      </c>
      <c r="F3327" s="149">
        <v>58.35</v>
      </c>
      <c r="G3327" s="124">
        <v>9</v>
      </c>
    </row>
    <row r="3328" spans="1:7" ht="45" x14ac:dyDescent="0.2">
      <c r="A3328" s="146" t="s">
        <v>30705</v>
      </c>
      <c r="B3328" s="147" t="s">
        <v>30706</v>
      </c>
      <c r="C3328" s="148" t="s">
        <v>9</v>
      </c>
      <c r="D3328" s="149">
        <v>95.26</v>
      </c>
      <c r="E3328" s="149">
        <v>27.79</v>
      </c>
      <c r="F3328" s="149">
        <v>123.05</v>
      </c>
      <c r="G3328" s="124">
        <v>9</v>
      </c>
    </row>
    <row r="3329" spans="1:7" ht="30" x14ac:dyDescent="0.2">
      <c r="A3329" s="146" t="s">
        <v>30707</v>
      </c>
      <c r="B3329" s="147" t="s">
        <v>30708</v>
      </c>
      <c r="C3329" s="148" t="s">
        <v>96</v>
      </c>
      <c r="D3329" s="149">
        <v>10.45</v>
      </c>
      <c r="E3329" s="149">
        <v>12.12</v>
      </c>
      <c r="F3329" s="149">
        <v>22.57</v>
      </c>
      <c r="G3329" s="124">
        <v>9</v>
      </c>
    </row>
    <row r="3330" spans="1:7" ht="30" x14ac:dyDescent="0.2">
      <c r="A3330" s="146" t="s">
        <v>30709</v>
      </c>
      <c r="B3330" s="147" t="s">
        <v>30710</v>
      </c>
      <c r="C3330" s="148" t="s">
        <v>96</v>
      </c>
      <c r="D3330" s="149">
        <v>15.61</v>
      </c>
      <c r="E3330" s="149">
        <v>12.12</v>
      </c>
      <c r="F3330" s="149">
        <v>27.73</v>
      </c>
      <c r="G3330" s="124">
        <v>9</v>
      </c>
    </row>
    <row r="3331" spans="1:7" ht="30" x14ac:dyDescent="0.2">
      <c r="A3331" s="146" t="s">
        <v>30711</v>
      </c>
      <c r="B3331" s="147" t="s">
        <v>30712</v>
      </c>
      <c r="C3331" s="148" t="s">
        <v>96</v>
      </c>
      <c r="D3331" s="149">
        <v>16.649999999999999</v>
      </c>
      <c r="E3331" s="149">
        <v>18.43</v>
      </c>
      <c r="F3331" s="149">
        <v>35.08</v>
      </c>
      <c r="G3331" s="124">
        <v>9</v>
      </c>
    </row>
    <row r="3332" spans="1:7" ht="30" x14ac:dyDescent="0.2">
      <c r="A3332" s="146" t="s">
        <v>30713</v>
      </c>
      <c r="B3332" s="147" t="s">
        <v>30714</v>
      </c>
      <c r="C3332" s="148" t="s">
        <v>96</v>
      </c>
      <c r="D3332" s="149">
        <v>18.059999999999999</v>
      </c>
      <c r="E3332" s="149">
        <v>21.07</v>
      </c>
      <c r="F3332" s="149">
        <v>39.130000000000003</v>
      </c>
      <c r="G3332" s="124">
        <v>9</v>
      </c>
    </row>
    <row r="3333" spans="1:7" ht="30" x14ac:dyDescent="0.2">
      <c r="A3333" s="146" t="s">
        <v>30715</v>
      </c>
      <c r="B3333" s="147" t="s">
        <v>30716</v>
      </c>
      <c r="C3333" s="148" t="s">
        <v>96</v>
      </c>
      <c r="D3333" s="149">
        <v>10.74</v>
      </c>
      <c r="E3333" s="149">
        <v>12.12</v>
      </c>
      <c r="F3333" s="149">
        <v>22.86</v>
      </c>
      <c r="G3333" s="124">
        <v>9</v>
      </c>
    </row>
    <row r="3334" spans="1:7" ht="30" x14ac:dyDescent="0.2">
      <c r="A3334" s="146" t="s">
        <v>30717</v>
      </c>
      <c r="B3334" s="147" t="s">
        <v>30718</v>
      </c>
      <c r="C3334" s="148" t="s">
        <v>96</v>
      </c>
      <c r="D3334" s="149">
        <v>15.37</v>
      </c>
      <c r="E3334" s="149">
        <v>12.12</v>
      </c>
      <c r="F3334" s="149">
        <v>27.49</v>
      </c>
      <c r="G3334" s="124">
        <v>9</v>
      </c>
    </row>
    <row r="3335" spans="1:7" ht="30" x14ac:dyDescent="0.2">
      <c r="A3335" s="146" t="s">
        <v>30719</v>
      </c>
      <c r="B3335" s="147" t="s">
        <v>30720</v>
      </c>
      <c r="C3335" s="148" t="s">
        <v>96</v>
      </c>
      <c r="D3335" s="149">
        <v>22.2</v>
      </c>
      <c r="E3335" s="149">
        <v>18.43</v>
      </c>
      <c r="F3335" s="149">
        <v>40.630000000000003</v>
      </c>
      <c r="G3335" s="124">
        <v>9</v>
      </c>
    </row>
    <row r="3336" spans="1:7" ht="30" x14ac:dyDescent="0.2">
      <c r="A3336" s="146" t="s">
        <v>30721</v>
      </c>
      <c r="B3336" s="147" t="s">
        <v>30722</v>
      </c>
      <c r="C3336" s="148" t="s">
        <v>96</v>
      </c>
      <c r="D3336" s="149">
        <v>37.6</v>
      </c>
      <c r="E3336" s="149">
        <v>21.07</v>
      </c>
      <c r="F3336" s="149">
        <v>58.67</v>
      </c>
      <c r="G3336" s="124">
        <v>9</v>
      </c>
    </row>
    <row r="3337" spans="1:7" ht="30" x14ac:dyDescent="0.2">
      <c r="A3337" s="146" t="s">
        <v>30723</v>
      </c>
      <c r="B3337" s="147" t="s">
        <v>30724</v>
      </c>
      <c r="C3337" s="148" t="s">
        <v>96</v>
      </c>
      <c r="D3337" s="149">
        <v>13.32</v>
      </c>
      <c r="E3337" s="149">
        <v>12.12</v>
      </c>
      <c r="F3337" s="149">
        <v>25.44</v>
      </c>
      <c r="G3337" s="124">
        <v>9</v>
      </c>
    </row>
    <row r="3338" spans="1:7" ht="30" x14ac:dyDescent="0.2">
      <c r="A3338" s="146" t="s">
        <v>30725</v>
      </c>
      <c r="B3338" s="147" t="s">
        <v>30726</v>
      </c>
      <c r="C3338" s="148" t="s">
        <v>96</v>
      </c>
      <c r="D3338" s="149">
        <v>16.79</v>
      </c>
      <c r="E3338" s="149">
        <v>12.12</v>
      </c>
      <c r="F3338" s="149">
        <v>28.91</v>
      </c>
      <c r="G3338" s="124">
        <v>9</v>
      </c>
    </row>
    <row r="3339" spans="1:7" ht="30" x14ac:dyDescent="0.2">
      <c r="A3339" s="146" t="s">
        <v>30727</v>
      </c>
      <c r="B3339" s="147" t="s">
        <v>30728</v>
      </c>
      <c r="C3339" s="148" t="s">
        <v>96</v>
      </c>
      <c r="D3339" s="149">
        <v>19.86</v>
      </c>
      <c r="E3339" s="149">
        <v>18.43</v>
      </c>
      <c r="F3339" s="149">
        <v>38.29</v>
      </c>
      <c r="G3339" s="124">
        <v>9</v>
      </c>
    </row>
    <row r="3340" spans="1:7" ht="30" x14ac:dyDescent="0.2">
      <c r="A3340" s="146" t="s">
        <v>30729</v>
      </c>
      <c r="B3340" s="147" t="s">
        <v>30730</v>
      </c>
      <c r="C3340" s="148" t="s">
        <v>96</v>
      </c>
      <c r="D3340" s="149">
        <v>31.16</v>
      </c>
      <c r="E3340" s="149">
        <v>21.07</v>
      </c>
      <c r="F3340" s="149">
        <v>52.23</v>
      </c>
      <c r="G3340" s="124">
        <v>9</v>
      </c>
    </row>
    <row r="3341" spans="1:7" ht="30" x14ac:dyDescent="0.2">
      <c r="A3341" s="146" t="s">
        <v>30731</v>
      </c>
      <c r="B3341" s="147" t="s">
        <v>30732</v>
      </c>
      <c r="C3341" s="148" t="s">
        <v>96</v>
      </c>
      <c r="D3341" s="149">
        <v>10.07</v>
      </c>
      <c r="E3341" s="149">
        <v>12.12</v>
      </c>
      <c r="F3341" s="149">
        <v>22.19</v>
      </c>
      <c r="G3341" s="124">
        <v>9</v>
      </c>
    </row>
    <row r="3342" spans="1:7" ht="30" x14ac:dyDescent="0.2">
      <c r="A3342" s="146" t="s">
        <v>30733</v>
      </c>
      <c r="B3342" s="147" t="s">
        <v>30734</v>
      </c>
      <c r="C3342" s="148" t="s">
        <v>96</v>
      </c>
      <c r="D3342" s="149">
        <v>15.44</v>
      </c>
      <c r="E3342" s="149">
        <v>18.43</v>
      </c>
      <c r="F3342" s="149">
        <v>33.869999999999997</v>
      </c>
      <c r="G3342" s="124">
        <v>9</v>
      </c>
    </row>
    <row r="3343" spans="1:7" ht="30" x14ac:dyDescent="0.2">
      <c r="A3343" s="146" t="s">
        <v>30735</v>
      </c>
      <c r="B3343" s="147" t="s">
        <v>30736</v>
      </c>
      <c r="C3343" s="148" t="s">
        <v>96</v>
      </c>
      <c r="D3343" s="149">
        <v>27.27</v>
      </c>
      <c r="E3343" s="149">
        <v>21.07</v>
      </c>
      <c r="F3343" s="149">
        <v>48.34</v>
      </c>
      <c r="G3343" s="124">
        <v>9</v>
      </c>
    </row>
    <row r="3344" spans="1:7" ht="30" x14ac:dyDescent="0.2">
      <c r="A3344" s="146" t="s">
        <v>30737</v>
      </c>
      <c r="B3344" s="147" t="s">
        <v>30738</v>
      </c>
      <c r="C3344" s="148" t="s">
        <v>96</v>
      </c>
      <c r="D3344" s="149">
        <v>30.85</v>
      </c>
      <c r="E3344" s="149">
        <v>12.12</v>
      </c>
      <c r="F3344" s="149">
        <v>42.97</v>
      </c>
      <c r="G3344" s="124">
        <v>9</v>
      </c>
    </row>
    <row r="3345" spans="1:7" ht="30" x14ac:dyDescent="0.2">
      <c r="A3345" s="146" t="s">
        <v>30739</v>
      </c>
      <c r="B3345" s="147" t="s">
        <v>30740</v>
      </c>
      <c r="C3345" s="148" t="s">
        <v>96</v>
      </c>
      <c r="D3345" s="149">
        <v>39.29</v>
      </c>
      <c r="E3345" s="149">
        <v>18.43</v>
      </c>
      <c r="F3345" s="149">
        <v>57.72</v>
      </c>
      <c r="G3345" s="124">
        <v>9</v>
      </c>
    </row>
    <row r="3346" spans="1:7" ht="30" x14ac:dyDescent="0.2">
      <c r="A3346" s="146" t="s">
        <v>30741</v>
      </c>
      <c r="B3346" s="147" t="s">
        <v>30742</v>
      </c>
      <c r="C3346" s="148" t="s">
        <v>96</v>
      </c>
      <c r="D3346" s="149">
        <v>69.489999999999995</v>
      </c>
      <c r="E3346" s="149">
        <v>21.07</v>
      </c>
      <c r="F3346" s="149">
        <v>90.56</v>
      </c>
      <c r="G3346" s="124">
        <v>9</v>
      </c>
    </row>
    <row r="3347" spans="1:7" ht="30" x14ac:dyDescent="0.2">
      <c r="A3347" s="146" t="s">
        <v>30743</v>
      </c>
      <c r="B3347" s="147" t="s">
        <v>30744</v>
      </c>
      <c r="C3347" s="148" t="s">
        <v>96</v>
      </c>
      <c r="D3347" s="149">
        <v>58.26</v>
      </c>
      <c r="E3347" s="149">
        <v>21.07</v>
      </c>
      <c r="F3347" s="149">
        <v>79.33</v>
      </c>
      <c r="G3347" s="124">
        <v>9</v>
      </c>
    </row>
    <row r="3348" spans="1:7" ht="30" x14ac:dyDescent="0.2">
      <c r="A3348" s="146" t="s">
        <v>30745</v>
      </c>
      <c r="B3348" s="147" t="s">
        <v>30746</v>
      </c>
      <c r="C3348" s="148" t="s">
        <v>96</v>
      </c>
      <c r="D3348" s="149">
        <v>148.5</v>
      </c>
      <c r="E3348" s="149">
        <v>18.43</v>
      </c>
      <c r="F3348" s="149">
        <v>166.93</v>
      </c>
      <c r="G3348" s="124">
        <v>9</v>
      </c>
    </row>
    <row r="3349" spans="1:7" ht="30" x14ac:dyDescent="0.2">
      <c r="A3349" s="146" t="s">
        <v>30747</v>
      </c>
      <c r="B3349" s="147" t="s">
        <v>30748</v>
      </c>
      <c r="C3349" s="148" t="s">
        <v>96</v>
      </c>
      <c r="D3349" s="149">
        <v>30.87</v>
      </c>
      <c r="E3349" s="149">
        <v>12.12</v>
      </c>
      <c r="F3349" s="149">
        <v>42.99</v>
      </c>
      <c r="G3349" s="124">
        <v>9</v>
      </c>
    </row>
    <row r="3350" spans="1:7" ht="30" x14ac:dyDescent="0.2">
      <c r="A3350" s="146" t="s">
        <v>30749</v>
      </c>
      <c r="B3350" s="147" t="s">
        <v>30750</v>
      </c>
      <c r="C3350" s="148" t="s">
        <v>96</v>
      </c>
      <c r="D3350" s="149">
        <v>34.06</v>
      </c>
      <c r="E3350" s="149">
        <v>18.43</v>
      </c>
      <c r="F3350" s="149">
        <v>52.49</v>
      </c>
      <c r="G3350" s="124">
        <v>9</v>
      </c>
    </row>
    <row r="3351" spans="1:7" ht="30" x14ac:dyDescent="0.2">
      <c r="A3351" s="146" t="s">
        <v>30751</v>
      </c>
      <c r="B3351" s="147" t="s">
        <v>30752</v>
      </c>
      <c r="C3351" s="148" t="s">
        <v>96</v>
      </c>
      <c r="D3351" s="149">
        <v>67.23</v>
      </c>
      <c r="E3351" s="149">
        <v>21.07</v>
      </c>
      <c r="F3351" s="149">
        <v>88.3</v>
      </c>
      <c r="G3351" s="124">
        <v>9</v>
      </c>
    </row>
    <row r="3352" spans="1:7" ht="30" x14ac:dyDescent="0.2">
      <c r="A3352" s="146" t="s">
        <v>30753</v>
      </c>
      <c r="B3352" s="147" t="s">
        <v>30754</v>
      </c>
      <c r="C3352" s="148" t="s">
        <v>96</v>
      </c>
      <c r="D3352" s="149">
        <v>29.54</v>
      </c>
      <c r="E3352" s="149">
        <v>18.43</v>
      </c>
      <c r="F3352" s="149">
        <v>47.97</v>
      </c>
      <c r="G3352" s="124">
        <v>9</v>
      </c>
    </row>
    <row r="3353" spans="1:7" ht="30" x14ac:dyDescent="0.2">
      <c r="A3353" s="146" t="s">
        <v>30755</v>
      </c>
      <c r="B3353" s="147" t="s">
        <v>30756</v>
      </c>
      <c r="C3353" s="148" t="s">
        <v>96</v>
      </c>
      <c r="D3353" s="149">
        <v>55.05</v>
      </c>
      <c r="E3353" s="149">
        <v>21.07</v>
      </c>
      <c r="F3353" s="149">
        <v>76.12</v>
      </c>
      <c r="G3353" s="124">
        <v>9</v>
      </c>
    </row>
    <row r="3354" spans="1:7" ht="30" x14ac:dyDescent="0.2">
      <c r="A3354" s="146" t="s">
        <v>30757</v>
      </c>
      <c r="B3354" s="147" t="s">
        <v>30758</v>
      </c>
      <c r="C3354" s="148" t="s">
        <v>96</v>
      </c>
      <c r="D3354" s="149">
        <v>48.46</v>
      </c>
      <c r="E3354" s="149">
        <v>21.07</v>
      </c>
      <c r="F3354" s="149">
        <v>69.53</v>
      </c>
      <c r="G3354" s="124">
        <v>9</v>
      </c>
    </row>
    <row r="3355" spans="1:7" ht="30" x14ac:dyDescent="0.2">
      <c r="A3355" s="146" t="s">
        <v>30759</v>
      </c>
      <c r="B3355" s="147" t="s">
        <v>30760</v>
      </c>
      <c r="C3355" s="148" t="s">
        <v>96</v>
      </c>
      <c r="D3355" s="149">
        <v>63.57</v>
      </c>
      <c r="E3355" s="149">
        <v>21.07</v>
      </c>
      <c r="F3355" s="149">
        <v>84.64</v>
      </c>
      <c r="G3355" s="124">
        <v>9</v>
      </c>
    </row>
    <row r="3356" spans="1:7" ht="30" x14ac:dyDescent="0.2">
      <c r="A3356" s="146" t="s">
        <v>30761</v>
      </c>
      <c r="B3356" s="147" t="s">
        <v>30762</v>
      </c>
      <c r="C3356" s="148" t="s">
        <v>96</v>
      </c>
      <c r="D3356" s="149">
        <v>86.87</v>
      </c>
      <c r="E3356" s="149">
        <v>18.43</v>
      </c>
      <c r="F3356" s="149">
        <v>105.3</v>
      </c>
      <c r="G3356" s="124">
        <v>9</v>
      </c>
    </row>
    <row r="3357" spans="1:7" ht="30" x14ac:dyDescent="0.2">
      <c r="A3357" s="146" t="s">
        <v>30763</v>
      </c>
      <c r="B3357" s="147" t="s">
        <v>30764</v>
      </c>
      <c r="C3357" s="148" t="s">
        <v>96</v>
      </c>
      <c r="D3357" s="149">
        <v>62.76</v>
      </c>
      <c r="E3357" s="149">
        <v>21.07</v>
      </c>
      <c r="F3357" s="149">
        <v>83.83</v>
      </c>
      <c r="G3357" s="124">
        <v>9</v>
      </c>
    </row>
    <row r="3358" spans="1:7" ht="30" x14ac:dyDescent="0.2">
      <c r="A3358" s="146" t="s">
        <v>30765</v>
      </c>
      <c r="B3358" s="147" t="s">
        <v>30766</v>
      </c>
      <c r="C3358" s="148" t="s">
        <v>96</v>
      </c>
      <c r="D3358" s="149">
        <v>59.72</v>
      </c>
      <c r="E3358" s="149">
        <v>12.12</v>
      </c>
      <c r="F3358" s="149">
        <v>71.84</v>
      </c>
      <c r="G3358" s="124">
        <v>9</v>
      </c>
    </row>
    <row r="3359" spans="1:7" ht="30" x14ac:dyDescent="0.2">
      <c r="A3359" s="146" t="s">
        <v>30767</v>
      </c>
      <c r="B3359" s="147" t="s">
        <v>30768</v>
      </c>
      <c r="C3359" s="148" t="s">
        <v>96</v>
      </c>
      <c r="D3359" s="149">
        <v>8.1999999999999993</v>
      </c>
      <c r="E3359" s="149">
        <v>12.12</v>
      </c>
      <c r="F3359" s="149">
        <v>20.32</v>
      </c>
      <c r="G3359" s="124">
        <v>9</v>
      </c>
    </row>
    <row r="3360" spans="1:7" ht="30" x14ac:dyDescent="0.2">
      <c r="A3360" s="146" t="s">
        <v>30769</v>
      </c>
      <c r="B3360" s="147" t="s">
        <v>30770</v>
      </c>
      <c r="C3360" s="148" t="s">
        <v>96</v>
      </c>
      <c r="D3360" s="149">
        <v>25.49</v>
      </c>
      <c r="E3360" s="149">
        <v>12.12</v>
      </c>
      <c r="F3360" s="149">
        <v>37.61</v>
      </c>
      <c r="G3360" s="124">
        <v>9</v>
      </c>
    </row>
    <row r="3361" spans="1:7" ht="30" x14ac:dyDescent="0.2">
      <c r="A3361" s="146" t="s">
        <v>30771</v>
      </c>
      <c r="B3361" s="147" t="s">
        <v>30772</v>
      </c>
      <c r="C3361" s="148" t="s">
        <v>96</v>
      </c>
      <c r="D3361" s="149">
        <v>38.21</v>
      </c>
      <c r="E3361" s="149">
        <v>18.43</v>
      </c>
      <c r="F3361" s="149">
        <v>56.64</v>
      </c>
      <c r="G3361" s="124">
        <v>9</v>
      </c>
    </row>
    <row r="3362" spans="1:7" x14ac:dyDescent="0.2">
      <c r="A3362" s="146" t="s">
        <v>30773</v>
      </c>
      <c r="B3362" s="147" t="s">
        <v>30774</v>
      </c>
      <c r="C3362" s="148" t="s">
        <v>21557</v>
      </c>
      <c r="D3362" s="149">
        <v>75.510000000000005</v>
      </c>
      <c r="E3362" s="149">
        <v>5.26</v>
      </c>
      <c r="F3362" s="149">
        <v>80.77</v>
      </c>
      <c r="G3362" s="124">
        <v>9</v>
      </c>
    </row>
    <row r="3363" spans="1:7" ht="30" x14ac:dyDescent="0.2">
      <c r="A3363" s="146" t="s">
        <v>30775</v>
      </c>
      <c r="B3363" s="147" t="s">
        <v>30776</v>
      </c>
      <c r="C3363" s="148"/>
      <c r="D3363" s="149"/>
      <c r="E3363" s="149"/>
      <c r="F3363" s="149"/>
      <c r="G3363" s="124">
        <v>2</v>
      </c>
    </row>
    <row r="3364" spans="1:7" x14ac:dyDescent="0.2">
      <c r="A3364" s="146" t="s">
        <v>30777</v>
      </c>
      <c r="B3364" s="147" t="s">
        <v>30778</v>
      </c>
      <c r="C3364" s="148"/>
      <c r="D3364" s="149"/>
      <c r="E3364" s="149"/>
      <c r="F3364" s="149"/>
      <c r="G3364" s="124">
        <v>5</v>
      </c>
    </row>
    <row r="3365" spans="1:7" ht="30" x14ac:dyDescent="0.2">
      <c r="A3365" s="146" t="s">
        <v>30779</v>
      </c>
      <c r="B3365" s="147" t="s">
        <v>30780</v>
      </c>
      <c r="C3365" s="148" t="s">
        <v>96</v>
      </c>
      <c r="D3365" s="149">
        <v>39.18</v>
      </c>
      <c r="E3365" s="149">
        <v>23.7</v>
      </c>
      <c r="F3365" s="149">
        <v>62.88</v>
      </c>
      <c r="G3365" s="124">
        <v>9</v>
      </c>
    </row>
    <row r="3366" spans="1:7" ht="30" x14ac:dyDescent="0.2">
      <c r="A3366" s="146" t="s">
        <v>30781</v>
      </c>
      <c r="B3366" s="147" t="s">
        <v>30782</v>
      </c>
      <c r="C3366" s="148" t="s">
        <v>96</v>
      </c>
      <c r="D3366" s="149">
        <v>57.3</v>
      </c>
      <c r="E3366" s="149">
        <v>31.6</v>
      </c>
      <c r="F3366" s="149">
        <v>88.9</v>
      </c>
      <c r="G3366" s="124">
        <v>9</v>
      </c>
    </row>
    <row r="3367" spans="1:7" x14ac:dyDescent="0.2">
      <c r="A3367" s="146" t="s">
        <v>30783</v>
      </c>
      <c r="B3367" s="147" t="s">
        <v>30784</v>
      </c>
      <c r="C3367" s="148" t="s">
        <v>96</v>
      </c>
      <c r="D3367" s="149">
        <v>68.75</v>
      </c>
      <c r="E3367" s="149">
        <v>39.5</v>
      </c>
      <c r="F3367" s="149">
        <v>108.25</v>
      </c>
      <c r="G3367" s="124">
        <v>9</v>
      </c>
    </row>
    <row r="3368" spans="1:7" ht="30" x14ac:dyDescent="0.2">
      <c r="A3368" s="146" t="s">
        <v>30785</v>
      </c>
      <c r="B3368" s="147" t="s">
        <v>30786</v>
      </c>
      <c r="C3368" s="148" t="s">
        <v>96</v>
      </c>
      <c r="D3368" s="149">
        <v>80.8</v>
      </c>
      <c r="E3368" s="149">
        <v>47.41</v>
      </c>
      <c r="F3368" s="149">
        <v>128.21</v>
      </c>
      <c r="G3368" s="124">
        <v>9</v>
      </c>
    </row>
    <row r="3369" spans="1:7" ht="30" x14ac:dyDescent="0.2">
      <c r="A3369" s="146" t="s">
        <v>30787</v>
      </c>
      <c r="B3369" s="147" t="s">
        <v>30788</v>
      </c>
      <c r="C3369" s="148" t="s">
        <v>96</v>
      </c>
      <c r="D3369" s="149">
        <v>103.22</v>
      </c>
      <c r="E3369" s="149">
        <v>52.67</v>
      </c>
      <c r="F3369" s="149">
        <v>155.88999999999999</v>
      </c>
      <c r="G3369" s="124">
        <v>9</v>
      </c>
    </row>
    <row r="3370" spans="1:7" x14ac:dyDescent="0.2">
      <c r="A3370" s="146" t="s">
        <v>30789</v>
      </c>
      <c r="B3370" s="147" t="s">
        <v>30790</v>
      </c>
      <c r="C3370" s="148" t="s">
        <v>96</v>
      </c>
      <c r="D3370" s="149">
        <v>131.88</v>
      </c>
      <c r="E3370" s="149">
        <v>65.84</v>
      </c>
      <c r="F3370" s="149">
        <v>197.72</v>
      </c>
      <c r="G3370" s="124">
        <v>9</v>
      </c>
    </row>
    <row r="3371" spans="1:7" ht="30" x14ac:dyDescent="0.2">
      <c r="A3371" s="146" t="s">
        <v>30791</v>
      </c>
      <c r="B3371" s="147" t="s">
        <v>30792</v>
      </c>
      <c r="C3371" s="148" t="s">
        <v>96</v>
      </c>
      <c r="D3371" s="149">
        <v>348.98</v>
      </c>
      <c r="E3371" s="149">
        <v>79.010000000000005</v>
      </c>
      <c r="F3371" s="149">
        <v>427.99</v>
      </c>
      <c r="G3371" s="124">
        <v>9</v>
      </c>
    </row>
    <row r="3372" spans="1:7" x14ac:dyDescent="0.2">
      <c r="A3372" s="146" t="s">
        <v>30793</v>
      </c>
      <c r="B3372" s="147" t="s">
        <v>30794</v>
      </c>
      <c r="C3372" s="148" t="s">
        <v>96</v>
      </c>
      <c r="D3372" s="149">
        <v>588.63</v>
      </c>
      <c r="E3372" s="149">
        <v>105.34</v>
      </c>
      <c r="F3372" s="149">
        <v>693.97</v>
      </c>
      <c r="G3372" s="124">
        <v>9</v>
      </c>
    </row>
    <row r="3373" spans="1:7" x14ac:dyDescent="0.2">
      <c r="A3373" s="146" t="s">
        <v>30795</v>
      </c>
      <c r="B3373" s="147" t="s">
        <v>30796</v>
      </c>
      <c r="C3373" s="148" t="s">
        <v>96</v>
      </c>
      <c r="D3373" s="149">
        <v>971.38</v>
      </c>
      <c r="E3373" s="149">
        <v>158.01</v>
      </c>
      <c r="F3373" s="149">
        <v>1129.3900000000001</v>
      </c>
      <c r="G3373" s="124">
        <v>9</v>
      </c>
    </row>
    <row r="3374" spans="1:7" ht="30" x14ac:dyDescent="0.2">
      <c r="A3374" s="146" t="s">
        <v>30797</v>
      </c>
      <c r="B3374" s="147" t="s">
        <v>30798</v>
      </c>
      <c r="C3374" s="148" t="s">
        <v>96</v>
      </c>
      <c r="D3374" s="149">
        <v>76.63</v>
      </c>
      <c r="E3374" s="149">
        <v>31.6</v>
      </c>
      <c r="F3374" s="149">
        <v>108.23</v>
      </c>
      <c r="G3374" s="124">
        <v>9</v>
      </c>
    </row>
    <row r="3375" spans="1:7" ht="30" x14ac:dyDescent="0.2">
      <c r="A3375" s="146" t="s">
        <v>30799</v>
      </c>
      <c r="B3375" s="147" t="s">
        <v>30800</v>
      </c>
      <c r="C3375" s="148" t="s">
        <v>96</v>
      </c>
      <c r="D3375" s="149">
        <v>36.9</v>
      </c>
      <c r="E3375" s="149">
        <v>23.7</v>
      </c>
      <c r="F3375" s="149">
        <v>60.6</v>
      </c>
      <c r="G3375" s="124">
        <v>9</v>
      </c>
    </row>
    <row r="3376" spans="1:7" ht="30" x14ac:dyDescent="0.2">
      <c r="A3376" s="146" t="s">
        <v>30801</v>
      </c>
      <c r="B3376" s="147" t="s">
        <v>30802</v>
      </c>
      <c r="C3376" s="148" t="s">
        <v>96</v>
      </c>
      <c r="D3376" s="149">
        <v>69.56</v>
      </c>
      <c r="E3376" s="149">
        <v>23.7</v>
      </c>
      <c r="F3376" s="149">
        <v>93.26</v>
      </c>
      <c r="G3376" s="124">
        <v>9</v>
      </c>
    </row>
    <row r="3377" spans="1:7" ht="30" x14ac:dyDescent="0.2">
      <c r="A3377" s="146" t="s">
        <v>30803</v>
      </c>
      <c r="B3377" s="147" t="s">
        <v>30804</v>
      </c>
      <c r="C3377" s="148" t="s">
        <v>96</v>
      </c>
      <c r="D3377" s="149">
        <v>70.75</v>
      </c>
      <c r="E3377" s="149">
        <v>23.7</v>
      </c>
      <c r="F3377" s="149">
        <v>94.45</v>
      </c>
      <c r="G3377" s="124">
        <v>9</v>
      </c>
    </row>
    <row r="3378" spans="1:7" ht="30" x14ac:dyDescent="0.2">
      <c r="A3378" s="146" t="s">
        <v>30805</v>
      </c>
      <c r="B3378" s="147" t="s">
        <v>30806</v>
      </c>
      <c r="C3378" s="148" t="s">
        <v>96</v>
      </c>
      <c r="D3378" s="149">
        <v>95.01</v>
      </c>
      <c r="E3378" s="149">
        <v>26.34</v>
      </c>
      <c r="F3378" s="149">
        <v>121.35</v>
      </c>
      <c r="G3378" s="124">
        <v>9</v>
      </c>
    </row>
    <row r="3379" spans="1:7" ht="30" x14ac:dyDescent="0.2">
      <c r="A3379" s="146" t="s">
        <v>30807</v>
      </c>
      <c r="B3379" s="147" t="s">
        <v>30808</v>
      </c>
      <c r="C3379" s="148" t="s">
        <v>96</v>
      </c>
      <c r="D3379" s="149">
        <v>242.47</v>
      </c>
      <c r="E3379" s="149">
        <v>23.7</v>
      </c>
      <c r="F3379" s="149">
        <v>266.17</v>
      </c>
      <c r="G3379" s="124">
        <v>9</v>
      </c>
    </row>
    <row r="3380" spans="1:7" ht="30" x14ac:dyDescent="0.2">
      <c r="A3380" s="146" t="s">
        <v>30809</v>
      </c>
      <c r="B3380" s="147" t="s">
        <v>30810</v>
      </c>
      <c r="C3380" s="148" t="s">
        <v>96</v>
      </c>
      <c r="D3380" s="149">
        <v>1266.04</v>
      </c>
      <c r="E3380" s="149">
        <v>52.67</v>
      </c>
      <c r="F3380" s="149">
        <v>1318.71</v>
      </c>
      <c r="G3380" s="124">
        <v>9</v>
      </c>
    </row>
    <row r="3381" spans="1:7" ht="30" x14ac:dyDescent="0.2">
      <c r="A3381" s="146" t="s">
        <v>30811</v>
      </c>
      <c r="B3381" s="147" t="s">
        <v>30812</v>
      </c>
      <c r="C3381" s="148"/>
      <c r="D3381" s="149"/>
      <c r="E3381" s="149"/>
      <c r="F3381" s="149"/>
      <c r="G3381" s="124">
        <v>5</v>
      </c>
    </row>
    <row r="3382" spans="1:7" ht="30" x14ac:dyDescent="0.2">
      <c r="A3382" s="146" t="s">
        <v>30813</v>
      </c>
      <c r="B3382" s="147" t="s">
        <v>30814</v>
      </c>
      <c r="C3382" s="148" t="s">
        <v>96</v>
      </c>
      <c r="D3382" s="149">
        <v>92.3</v>
      </c>
      <c r="E3382" s="149">
        <v>23.7</v>
      </c>
      <c r="F3382" s="149">
        <v>116</v>
      </c>
      <c r="G3382" s="124">
        <v>9</v>
      </c>
    </row>
    <row r="3383" spans="1:7" ht="30" x14ac:dyDescent="0.2">
      <c r="A3383" s="146" t="s">
        <v>30815</v>
      </c>
      <c r="B3383" s="147" t="s">
        <v>30816</v>
      </c>
      <c r="C3383" s="148" t="s">
        <v>96</v>
      </c>
      <c r="D3383" s="149">
        <v>76.319999999999993</v>
      </c>
      <c r="E3383" s="149">
        <v>23.7</v>
      </c>
      <c r="F3383" s="149">
        <v>100.02</v>
      </c>
      <c r="G3383" s="124">
        <v>9</v>
      </c>
    </row>
    <row r="3384" spans="1:7" ht="30" x14ac:dyDescent="0.2">
      <c r="A3384" s="146" t="s">
        <v>30817</v>
      </c>
      <c r="B3384" s="147" t="s">
        <v>30818</v>
      </c>
      <c r="C3384" s="148" t="s">
        <v>96</v>
      </c>
      <c r="D3384" s="149">
        <v>106.72</v>
      </c>
      <c r="E3384" s="149">
        <v>23.7</v>
      </c>
      <c r="F3384" s="149">
        <v>130.41999999999999</v>
      </c>
      <c r="G3384" s="124">
        <v>9</v>
      </c>
    </row>
    <row r="3385" spans="1:7" ht="30" x14ac:dyDescent="0.2">
      <c r="A3385" s="146" t="s">
        <v>30819</v>
      </c>
      <c r="B3385" s="147" t="s">
        <v>30820</v>
      </c>
      <c r="C3385" s="148" t="s">
        <v>96</v>
      </c>
      <c r="D3385" s="149">
        <v>151.15</v>
      </c>
      <c r="E3385" s="149">
        <v>23.7</v>
      </c>
      <c r="F3385" s="149">
        <v>174.85</v>
      </c>
      <c r="G3385" s="124">
        <v>9</v>
      </c>
    </row>
    <row r="3386" spans="1:7" ht="30" x14ac:dyDescent="0.2">
      <c r="A3386" s="146" t="s">
        <v>30821</v>
      </c>
      <c r="B3386" s="147" t="s">
        <v>30822</v>
      </c>
      <c r="C3386" s="148" t="s">
        <v>96</v>
      </c>
      <c r="D3386" s="149">
        <v>159.75</v>
      </c>
      <c r="E3386" s="149">
        <v>23.7</v>
      </c>
      <c r="F3386" s="149">
        <v>183.45</v>
      </c>
      <c r="G3386" s="124">
        <v>9</v>
      </c>
    </row>
    <row r="3387" spans="1:7" ht="30" x14ac:dyDescent="0.2">
      <c r="A3387" s="146" t="s">
        <v>30823</v>
      </c>
      <c r="B3387" s="147" t="s">
        <v>30824</v>
      </c>
      <c r="C3387" s="148" t="s">
        <v>96</v>
      </c>
      <c r="D3387" s="149">
        <v>90.03</v>
      </c>
      <c r="E3387" s="149">
        <v>23.7</v>
      </c>
      <c r="F3387" s="149">
        <v>113.73</v>
      </c>
      <c r="G3387" s="124">
        <v>9</v>
      </c>
    </row>
    <row r="3388" spans="1:7" ht="30" x14ac:dyDescent="0.2">
      <c r="A3388" s="146" t="s">
        <v>30825</v>
      </c>
      <c r="B3388" s="147" t="s">
        <v>30826</v>
      </c>
      <c r="C3388" s="148" t="s">
        <v>96</v>
      </c>
      <c r="D3388" s="149">
        <v>88</v>
      </c>
      <c r="E3388" s="149">
        <v>23.7</v>
      </c>
      <c r="F3388" s="149">
        <v>111.7</v>
      </c>
      <c r="G3388" s="124">
        <v>9</v>
      </c>
    </row>
    <row r="3389" spans="1:7" ht="30" x14ac:dyDescent="0.2">
      <c r="A3389" s="146" t="s">
        <v>30827</v>
      </c>
      <c r="B3389" s="147" t="s">
        <v>30828</v>
      </c>
      <c r="C3389" s="148" t="s">
        <v>96</v>
      </c>
      <c r="D3389" s="149">
        <v>79.23</v>
      </c>
      <c r="E3389" s="149">
        <v>23.7</v>
      </c>
      <c r="F3389" s="149">
        <v>102.93</v>
      </c>
      <c r="G3389" s="124">
        <v>9</v>
      </c>
    </row>
    <row r="3390" spans="1:7" ht="30" x14ac:dyDescent="0.2">
      <c r="A3390" s="146" t="s">
        <v>30829</v>
      </c>
      <c r="B3390" s="147" t="s">
        <v>30830</v>
      </c>
      <c r="C3390" s="148" t="s">
        <v>96</v>
      </c>
      <c r="D3390" s="149">
        <v>82.86</v>
      </c>
      <c r="E3390" s="149">
        <v>23.7</v>
      </c>
      <c r="F3390" s="149">
        <v>106.56</v>
      </c>
      <c r="G3390" s="124">
        <v>9</v>
      </c>
    </row>
    <row r="3391" spans="1:7" x14ac:dyDescent="0.2">
      <c r="A3391" s="146" t="s">
        <v>30831</v>
      </c>
      <c r="B3391" s="147" t="s">
        <v>30832</v>
      </c>
      <c r="C3391" s="148"/>
      <c r="D3391" s="149"/>
      <c r="E3391" s="149"/>
      <c r="F3391" s="149"/>
      <c r="G3391" s="124">
        <v>5</v>
      </c>
    </row>
    <row r="3392" spans="1:7" ht="30" x14ac:dyDescent="0.2">
      <c r="A3392" s="146" t="s">
        <v>30833</v>
      </c>
      <c r="B3392" s="147" t="s">
        <v>30834</v>
      </c>
      <c r="C3392" s="148" t="s">
        <v>96</v>
      </c>
      <c r="D3392" s="149">
        <v>358.32</v>
      </c>
      <c r="E3392" s="149">
        <v>79.010000000000005</v>
      </c>
      <c r="F3392" s="149">
        <v>437.33</v>
      </c>
      <c r="G3392" s="124">
        <v>9</v>
      </c>
    </row>
    <row r="3393" spans="1:7" x14ac:dyDescent="0.2">
      <c r="A3393" s="146" t="s">
        <v>30835</v>
      </c>
      <c r="B3393" s="147" t="s">
        <v>30836</v>
      </c>
      <c r="C3393" s="148" t="s">
        <v>96</v>
      </c>
      <c r="D3393" s="149">
        <v>252.18</v>
      </c>
      <c r="E3393" s="149">
        <v>79.010000000000005</v>
      </c>
      <c r="F3393" s="149">
        <v>331.19</v>
      </c>
      <c r="G3393" s="124">
        <v>9</v>
      </c>
    </row>
    <row r="3394" spans="1:7" x14ac:dyDescent="0.2">
      <c r="A3394" s="146" t="s">
        <v>30837</v>
      </c>
      <c r="B3394" s="147" t="s">
        <v>30838</v>
      </c>
      <c r="C3394" s="148" t="s">
        <v>96</v>
      </c>
      <c r="D3394" s="149">
        <v>329.73</v>
      </c>
      <c r="E3394" s="149">
        <v>79.010000000000005</v>
      </c>
      <c r="F3394" s="149">
        <v>408.74</v>
      </c>
      <c r="G3394" s="124">
        <v>9</v>
      </c>
    </row>
    <row r="3395" spans="1:7" x14ac:dyDescent="0.2">
      <c r="A3395" s="146" t="s">
        <v>30839</v>
      </c>
      <c r="B3395" s="147" t="s">
        <v>30840</v>
      </c>
      <c r="C3395" s="148" t="s">
        <v>96</v>
      </c>
      <c r="D3395" s="149">
        <v>458.2</v>
      </c>
      <c r="E3395" s="149">
        <v>79.010000000000005</v>
      </c>
      <c r="F3395" s="149">
        <v>537.21</v>
      </c>
      <c r="G3395" s="124">
        <v>9</v>
      </c>
    </row>
    <row r="3396" spans="1:7" ht="30" x14ac:dyDescent="0.2">
      <c r="A3396" s="146" t="s">
        <v>30841</v>
      </c>
      <c r="B3396" s="147" t="s">
        <v>30842</v>
      </c>
      <c r="C3396" s="148" t="s">
        <v>96</v>
      </c>
      <c r="D3396" s="149">
        <v>1673.81</v>
      </c>
      <c r="E3396" s="149">
        <v>79.010000000000005</v>
      </c>
      <c r="F3396" s="149">
        <v>1752.82</v>
      </c>
      <c r="G3396" s="124">
        <v>9</v>
      </c>
    </row>
    <row r="3397" spans="1:7" x14ac:dyDescent="0.2">
      <c r="A3397" s="146" t="s">
        <v>30843</v>
      </c>
      <c r="B3397" s="147" t="s">
        <v>30844</v>
      </c>
      <c r="C3397" s="148" t="s">
        <v>96</v>
      </c>
      <c r="D3397" s="149">
        <v>537.63</v>
      </c>
      <c r="E3397" s="149">
        <v>31.6</v>
      </c>
      <c r="F3397" s="149">
        <v>569.23</v>
      </c>
      <c r="G3397" s="124">
        <v>9</v>
      </c>
    </row>
    <row r="3398" spans="1:7" x14ac:dyDescent="0.2">
      <c r="A3398" s="146" t="s">
        <v>30845</v>
      </c>
      <c r="B3398" s="147" t="s">
        <v>30846</v>
      </c>
      <c r="C3398" s="148" t="s">
        <v>96</v>
      </c>
      <c r="D3398" s="149">
        <v>426.28</v>
      </c>
      <c r="E3398" s="149">
        <v>31.6</v>
      </c>
      <c r="F3398" s="149">
        <v>457.88</v>
      </c>
      <c r="G3398" s="124">
        <v>9</v>
      </c>
    </row>
    <row r="3399" spans="1:7" x14ac:dyDescent="0.2">
      <c r="A3399" s="146" t="s">
        <v>30847</v>
      </c>
      <c r="B3399" s="147" t="s">
        <v>30848</v>
      </c>
      <c r="C3399" s="148" t="s">
        <v>96</v>
      </c>
      <c r="D3399" s="149">
        <v>956.04</v>
      </c>
      <c r="E3399" s="149">
        <v>79.010000000000005</v>
      </c>
      <c r="F3399" s="149">
        <v>1035.05</v>
      </c>
      <c r="G3399" s="124">
        <v>9</v>
      </c>
    </row>
    <row r="3400" spans="1:7" ht="30" x14ac:dyDescent="0.2">
      <c r="A3400" s="146" t="s">
        <v>30849</v>
      </c>
      <c r="B3400" s="147" t="s">
        <v>30850</v>
      </c>
      <c r="C3400" s="148" t="s">
        <v>96</v>
      </c>
      <c r="D3400" s="149">
        <v>575.61</v>
      </c>
      <c r="E3400" s="149">
        <v>23.7</v>
      </c>
      <c r="F3400" s="149">
        <v>599.30999999999995</v>
      </c>
      <c r="G3400" s="124">
        <v>9</v>
      </c>
    </row>
    <row r="3401" spans="1:7" ht="30" x14ac:dyDescent="0.2">
      <c r="A3401" s="146" t="s">
        <v>30851</v>
      </c>
      <c r="B3401" s="147" t="s">
        <v>30852</v>
      </c>
      <c r="C3401" s="148" t="s">
        <v>96</v>
      </c>
      <c r="D3401" s="149">
        <v>334.66</v>
      </c>
      <c r="E3401" s="149">
        <v>79.010000000000005</v>
      </c>
      <c r="F3401" s="149">
        <v>413.67</v>
      </c>
      <c r="G3401" s="124">
        <v>9</v>
      </c>
    </row>
    <row r="3402" spans="1:7" x14ac:dyDescent="0.2">
      <c r="A3402" s="146" t="s">
        <v>30853</v>
      </c>
      <c r="B3402" s="147" t="s">
        <v>30854</v>
      </c>
      <c r="C3402" s="148"/>
      <c r="D3402" s="149"/>
      <c r="E3402" s="149"/>
      <c r="F3402" s="149"/>
      <c r="G3402" s="124">
        <v>5</v>
      </c>
    </row>
    <row r="3403" spans="1:7" x14ac:dyDescent="0.2">
      <c r="A3403" s="146" t="s">
        <v>30855</v>
      </c>
      <c r="B3403" s="147" t="s">
        <v>30856</v>
      </c>
      <c r="C3403" s="148" t="s">
        <v>96</v>
      </c>
      <c r="D3403" s="149">
        <v>103.8</v>
      </c>
      <c r="E3403" s="149">
        <v>23.7</v>
      </c>
      <c r="F3403" s="149">
        <v>127.5</v>
      </c>
      <c r="G3403" s="124">
        <v>9</v>
      </c>
    </row>
    <row r="3404" spans="1:7" x14ac:dyDescent="0.2">
      <c r="A3404" s="146" t="s">
        <v>30857</v>
      </c>
      <c r="B3404" s="147" t="s">
        <v>30858</v>
      </c>
      <c r="C3404" s="148" t="s">
        <v>96</v>
      </c>
      <c r="D3404" s="149">
        <v>135.80000000000001</v>
      </c>
      <c r="E3404" s="149">
        <v>23.7</v>
      </c>
      <c r="F3404" s="149">
        <v>159.5</v>
      </c>
      <c r="G3404" s="124">
        <v>9</v>
      </c>
    </row>
    <row r="3405" spans="1:7" x14ac:dyDescent="0.2">
      <c r="A3405" s="146" t="s">
        <v>30859</v>
      </c>
      <c r="B3405" s="147" t="s">
        <v>30860</v>
      </c>
      <c r="C3405" s="148" t="s">
        <v>96</v>
      </c>
      <c r="D3405" s="149">
        <v>187.81</v>
      </c>
      <c r="E3405" s="149">
        <v>23.7</v>
      </c>
      <c r="F3405" s="149">
        <v>211.51</v>
      </c>
      <c r="G3405" s="124">
        <v>9</v>
      </c>
    </row>
    <row r="3406" spans="1:7" x14ac:dyDescent="0.2">
      <c r="A3406" s="146" t="s">
        <v>30861</v>
      </c>
      <c r="B3406" s="147" t="s">
        <v>30862</v>
      </c>
      <c r="C3406" s="148" t="s">
        <v>96</v>
      </c>
      <c r="D3406" s="149">
        <v>223.59</v>
      </c>
      <c r="E3406" s="149">
        <v>23.7</v>
      </c>
      <c r="F3406" s="149">
        <v>247.29</v>
      </c>
      <c r="G3406" s="124">
        <v>9</v>
      </c>
    </row>
    <row r="3407" spans="1:7" x14ac:dyDescent="0.2">
      <c r="A3407" s="146" t="s">
        <v>30863</v>
      </c>
      <c r="B3407" s="147" t="s">
        <v>30864</v>
      </c>
      <c r="C3407" s="148" t="s">
        <v>96</v>
      </c>
      <c r="D3407" s="149">
        <v>317.42</v>
      </c>
      <c r="E3407" s="149">
        <v>23.7</v>
      </c>
      <c r="F3407" s="149">
        <v>341.12</v>
      </c>
      <c r="G3407" s="124">
        <v>9</v>
      </c>
    </row>
    <row r="3408" spans="1:7" x14ac:dyDescent="0.2">
      <c r="A3408" s="146" t="s">
        <v>30865</v>
      </c>
      <c r="B3408" s="147" t="s">
        <v>30866</v>
      </c>
      <c r="C3408" s="148" t="s">
        <v>96</v>
      </c>
      <c r="D3408" s="149">
        <v>557.29</v>
      </c>
      <c r="E3408" s="149">
        <v>23.7</v>
      </c>
      <c r="F3408" s="149">
        <v>580.99</v>
      </c>
      <c r="G3408" s="124">
        <v>9</v>
      </c>
    </row>
    <row r="3409" spans="1:7" x14ac:dyDescent="0.2">
      <c r="A3409" s="146" t="s">
        <v>30867</v>
      </c>
      <c r="B3409" s="147" t="s">
        <v>30868</v>
      </c>
      <c r="C3409" s="148" t="s">
        <v>96</v>
      </c>
      <c r="D3409" s="149">
        <v>679.38</v>
      </c>
      <c r="E3409" s="149">
        <v>23.7</v>
      </c>
      <c r="F3409" s="149">
        <v>703.08</v>
      </c>
      <c r="G3409" s="124">
        <v>9</v>
      </c>
    </row>
    <row r="3410" spans="1:7" x14ac:dyDescent="0.2">
      <c r="A3410" s="146" t="s">
        <v>30869</v>
      </c>
      <c r="B3410" s="147" t="s">
        <v>30870</v>
      </c>
      <c r="C3410" s="148" t="s">
        <v>96</v>
      </c>
      <c r="D3410" s="149">
        <v>94.52</v>
      </c>
      <c r="E3410" s="149">
        <v>23.7</v>
      </c>
      <c r="F3410" s="149">
        <v>118.22</v>
      </c>
      <c r="G3410" s="124">
        <v>9</v>
      </c>
    </row>
    <row r="3411" spans="1:7" x14ac:dyDescent="0.2">
      <c r="A3411" s="146" t="s">
        <v>30871</v>
      </c>
      <c r="B3411" s="147" t="s">
        <v>30872</v>
      </c>
      <c r="C3411" s="148" t="s">
        <v>96</v>
      </c>
      <c r="D3411" s="149">
        <v>131.04</v>
      </c>
      <c r="E3411" s="149">
        <v>23.7</v>
      </c>
      <c r="F3411" s="149">
        <v>154.74</v>
      </c>
      <c r="G3411" s="124">
        <v>9</v>
      </c>
    </row>
    <row r="3412" spans="1:7" x14ac:dyDescent="0.2">
      <c r="A3412" s="146" t="s">
        <v>30873</v>
      </c>
      <c r="B3412" s="147" t="s">
        <v>30874</v>
      </c>
      <c r="C3412" s="148" t="s">
        <v>96</v>
      </c>
      <c r="D3412" s="149">
        <v>165.86</v>
      </c>
      <c r="E3412" s="149">
        <v>23.7</v>
      </c>
      <c r="F3412" s="149">
        <v>189.56</v>
      </c>
      <c r="G3412" s="124">
        <v>9</v>
      </c>
    </row>
    <row r="3413" spans="1:7" x14ac:dyDescent="0.2">
      <c r="A3413" s="146" t="s">
        <v>30875</v>
      </c>
      <c r="B3413" s="147" t="s">
        <v>30876</v>
      </c>
      <c r="C3413" s="148" t="s">
        <v>96</v>
      </c>
      <c r="D3413" s="149">
        <v>237.68</v>
      </c>
      <c r="E3413" s="149">
        <v>23.7</v>
      </c>
      <c r="F3413" s="149">
        <v>261.38</v>
      </c>
      <c r="G3413" s="124">
        <v>9</v>
      </c>
    </row>
    <row r="3414" spans="1:7" x14ac:dyDescent="0.2">
      <c r="A3414" s="146" t="s">
        <v>30877</v>
      </c>
      <c r="B3414" s="147" t="s">
        <v>30878</v>
      </c>
      <c r="C3414" s="148" t="s">
        <v>96</v>
      </c>
      <c r="D3414" s="149">
        <v>380.83</v>
      </c>
      <c r="E3414" s="149">
        <v>23.7</v>
      </c>
      <c r="F3414" s="149">
        <v>404.53</v>
      </c>
      <c r="G3414" s="124">
        <v>9</v>
      </c>
    </row>
    <row r="3415" spans="1:7" x14ac:dyDescent="0.2">
      <c r="A3415" s="146" t="s">
        <v>30879</v>
      </c>
      <c r="B3415" s="147" t="s">
        <v>30880</v>
      </c>
      <c r="C3415" s="148" t="s">
        <v>96</v>
      </c>
      <c r="D3415" s="149">
        <v>540.49</v>
      </c>
      <c r="E3415" s="149">
        <v>23.7</v>
      </c>
      <c r="F3415" s="149">
        <v>564.19000000000005</v>
      </c>
      <c r="G3415" s="124">
        <v>9</v>
      </c>
    </row>
    <row r="3416" spans="1:7" x14ac:dyDescent="0.2">
      <c r="A3416" s="146" t="s">
        <v>30881</v>
      </c>
      <c r="B3416" s="147" t="s">
        <v>30882</v>
      </c>
      <c r="C3416" s="148" t="s">
        <v>96</v>
      </c>
      <c r="D3416" s="149">
        <v>970.37</v>
      </c>
      <c r="E3416" s="149">
        <v>31.6</v>
      </c>
      <c r="F3416" s="149">
        <v>1001.97</v>
      </c>
      <c r="G3416" s="124">
        <v>9</v>
      </c>
    </row>
    <row r="3417" spans="1:7" x14ac:dyDescent="0.2">
      <c r="A3417" s="146" t="s">
        <v>30883</v>
      </c>
      <c r="B3417" s="147" t="s">
        <v>30884</v>
      </c>
      <c r="C3417" s="148" t="s">
        <v>96</v>
      </c>
      <c r="D3417" s="149">
        <v>93.68</v>
      </c>
      <c r="E3417" s="149">
        <v>23.7</v>
      </c>
      <c r="F3417" s="149">
        <v>117.38</v>
      </c>
      <c r="G3417" s="124">
        <v>9</v>
      </c>
    </row>
    <row r="3418" spans="1:7" x14ac:dyDescent="0.2">
      <c r="A3418" s="146" t="s">
        <v>30885</v>
      </c>
      <c r="B3418" s="147" t="s">
        <v>30886</v>
      </c>
      <c r="C3418" s="148" t="s">
        <v>96</v>
      </c>
      <c r="D3418" s="149">
        <v>123.2</v>
      </c>
      <c r="E3418" s="149">
        <v>23.7</v>
      </c>
      <c r="F3418" s="149">
        <v>146.9</v>
      </c>
      <c r="G3418" s="124">
        <v>9</v>
      </c>
    </row>
    <row r="3419" spans="1:7" x14ac:dyDescent="0.2">
      <c r="A3419" s="146" t="s">
        <v>30887</v>
      </c>
      <c r="B3419" s="147" t="s">
        <v>30888</v>
      </c>
      <c r="C3419" s="148" t="s">
        <v>96</v>
      </c>
      <c r="D3419" s="149">
        <v>154.57</v>
      </c>
      <c r="E3419" s="149">
        <v>23.7</v>
      </c>
      <c r="F3419" s="149">
        <v>178.27</v>
      </c>
      <c r="G3419" s="124">
        <v>9</v>
      </c>
    </row>
    <row r="3420" spans="1:7" x14ac:dyDescent="0.2">
      <c r="A3420" s="146" t="s">
        <v>30889</v>
      </c>
      <c r="B3420" s="147" t="s">
        <v>30890</v>
      </c>
      <c r="C3420" s="148" t="s">
        <v>96</v>
      </c>
      <c r="D3420" s="149">
        <v>213.99</v>
      </c>
      <c r="E3420" s="149">
        <v>23.7</v>
      </c>
      <c r="F3420" s="149">
        <v>237.69</v>
      </c>
      <c r="G3420" s="124">
        <v>9</v>
      </c>
    </row>
    <row r="3421" spans="1:7" x14ac:dyDescent="0.2">
      <c r="A3421" s="146" t="s">
        <v>30891</v>
      </c>
      <c r="B3421" s="147" t="s">
        <v>30892</v>
      </c>
      <c r="C3421" s="148" t="s">
        <v>96</v>
      </c>
      <c r="D3421" s="149">
        <v>345.37</v>
      </c>
      <c r="E3421" s="149">
        <v>23.7</v>
      </c>
      <c r="F3421" s="149">
        <v>369.07</v>
      </c>
      <c r="G3421" s="124">
        <v>9</v>
      </c>
    </row>
    <row r="3422" spans="1:7" ht="45" x14ac:dyDescent="0.2">
      <c r="A3422" s="146" t="s">
        <v>30893</v>
      </c>
      <c r="B3422" s="147" t="s">
        <v>30894</v>
      </c>
      <c r="C3422" s="148" t="s">
        <v>96</v>
      </c>
      <c r="D3422" s="149">
        <v>7275.68</v>
      </c>
      <c r="E3422" s="149">
        <v>39.5</v>
      </c>
      <c r="F3422" s="149">
        <v>7315.18</v>
      </c>
      <c r="G3422" s="124">
        <v>9</v>
      </c>
    </row>
    <row r="3423" spans="1:7" ht="45" x14ac:dyDescent="0.2">
      <c r="A3423" s="146" t="s">
        <v>30895</v>
      </c>
      <c r="B3423" s="147" t="s">
        <v>30896</v>
      </c>
      <c r="C3423" s="148" t="s">
        <v>96</v>
      </c>
      <c r="D3423" s="149">
        <v>171.91</v>
      </c>
      <c r="E3423" s="149">
        <v>23.7</v>
      </c>
      <c r="F3423" s="149">
        <v>195.61</v>
      </c>
      <c r="G3423" s="124">
        <v>9</v>
      </c>
    </row>
    <row r="3424" spans="1:7" ht="30" x14ac:dyDescent="0.2">
      <c r="A3424" s="146" t="s">
        <v>30897</v>
      </c>
      <c r="B3424" s="147" t="s">
        <v>30898</v>
      </c>
      <c r="C3424" s="148" t="s">
        <v>96</v>
      </c>
      <c r="D3424" s="149">
        <v>546.14</v>
      </c>
      <c r="E3424" s="149">
        <v>23.7</v>
      </c>
      <c r="F3424" s="149">
        <v>569.84</v>
      </c>
      <c r="G3424" s="124">
        <v>9</v>
      </c>
    </row>
    <row r="3425" spans="1:7" x14ac:dyDescent="0.2">
      <c r="A3425" s="146" t="s">
        <v>30899</v>
      </c>
      <c r="B3425" s="147" t="s">
        <v>30900</v>
      </c>
      <c r="C3425" s="148" t="s">
        <v>96</v>
      </c>
      <c r="D3425" s="149">
        <v>492.02</v>
      </c>
      <c r="E3425" s="149">
        <v>23.7</v>
      </c>
      <c r="F3425" s="149">
        <v>515.72</v>
      </c>
      <c r="G3425" s="124">
        <v>9</v>
      </c>
    </row>
    <row r="3426" spans="1:7" x14ac:dyDescent="0.2">
      <c r="A3426" s="146" t="s">
        <v>30901</v>
      </c>
      <c r="B3426" s="147" t="s">
        <v>30902</v>
      </c>
      <c r="C3426" s="148" t="s">
        <v>96</v>
      </c>
      <c r="D3426" s="149">
        <v>959.14</v>
      </c>
      <c r="E3426" s="149">
        <v>31.6</v>
      </c>
      <c r="F3426" s="149">
        <v>990.74</v>
      </c>
      <c r="G3426" s="124">
        <v>9</v>
      </c>
    </row>
    <row r="3427" spans="1:7" x14ac:dyDescent="0.2">
      <c r="A3427" s="146" t="s">
        <v>30903</v>
      </c>
      <c r="B3427" s="147" t="s">
        <v>30904</v>
      </c>
      <c r="C3427" s="148" t="s">
        <v>96</v>
      </c>
      <c r="D3427" s="149">
        <v>410.64</v>
      </c>
      <c r="E3427" s="149">
        <v>23.7</v>
      </c>
      <c r="F3427" s="149">
        <v>434.34</v>
      </c>
      <c r="G3427" s="124">
        <v>9</v>
      </c>
    </row>
    <row r="3428" spans="1:7" ht="45" x14ac:dyDescent="0.2">
      <c r="A3428" s="146" t="s">
        <v>30905</v>
      </c>
      <c r="B3428" s="147" t="s">
        <v>30906</v>
      </c>
      <c r="C3428" s="148" t="s">
        <v>96</v>
      </c>
      <c r="D3428" s="149">
        <v>147.79</v>
      </c>
      <c r="E3428" s="149">
        <v>13.17</v>
      </c>
      <c r="F3428" s="149">
        <v>160.96</v>
      </c>
      <c r="G3428" s="124">
        <v>9</v>
      </c>
    </row>
    <row r="3429" spans="1:7" ht="45" x14ac:dyDescent="0.2">
      <c r="A3429" s="146" t="s">
        <v>30907</v>
      </c>
      <c r="B3429" s="147" t="s">
        <v>30908</v>
      </c>
      <c r="C3429" s="148" t="s">
        <v>96</v>
      </c>
      <c r="D3429" s="149">
        <v>5923.66</v>
      </c>
      <c r="E3429" s="149">
        <v>31.6</v>
      </c>
      <c r="F3429" s="149">
        <v>5955.26</v>
      </c>
      <c r="G3429" s="124">
        <v>9</v>
      </c>
    </row>
    <row r="3430" spans="1:7" ht="45" x14ac:dyDescent="0.2">
      <c r="A3430" s="146" t="s">
        <v>30909</v>
      </c>
      <c r="B3430" s="147" t="s">
        <v>30910</v>
      </c>
      <c r="C3430" s="148" t="s">
        <v>96</v>
      </c>
      <c r="D3430" s="149">
        <v>1728.22</v>
      </c>
      <c r="E3430" s="149">
        <v>31.6</v>
      </c>
      <c r="F3430" s="149">
        <v>1759.82</v>
      </c>
      <c r="G3430" s="124">
        <v>9</v>
      </c>
    </row>
    <row r="3431" spans="1:7" ht="45" x14ac:dyDescent="0.2">
      <c r="A3431" s="146" t="s">
        <v>30911</v>
      </c>
      <c r="B3431" s="147" t="s">
        <v>30912</v>
      </c>
      <c r="C3431" s="148" t="s">
        <v>96</v>
      </c>
      <c r="D3431" s="149">
        <v>396.09</v>
      </c>
      <c r="E3431" s="149">
        <v>23.7</v>
      </c>
      <c r="F3431" s="149">
        <v>419.79</v>
      </c>
      <c r="G3431" s="124">
        <v>9</v>
      </c>
    </row>
    <row r="3432" spans="1:7" ht="30" x14ac:dyDescent="0.2">
      <c r="A3432" s="146" t="s">
        <v>30913</v>
      </c>
      <c r="B3432" s="147" t="s">
        <v>30914</v>
      </c>
      <c r="C3432" s="148" t="s">
        <v>96</v>
      </c>
      <c r="D3432" s="149">
        <v>201.25</v>
      </c>
      <c r="E3432" s="149">
        <v>23.7</v>
      </c>
      <c r="F3432" s="149">
        <v>224.95</v>
      </c>
      <c r="G3432" s="124">
        <v>9</v>
      </c>
    </row>
    <row r="3433" spans="1:7" ht="30" x14ac:dyDescent="0.2">
      <c r="A3433" s="146" t="s">
        <v>30915</v>
      </c>
      <c r="B3433" s="147" t="s">
        <v>30916</v>
      </c>
      <c r="C3433" s="148" t="s">
        <v>96</v>
      </c>
      <c r="D3433" s="149">
        <v>281.58999999999997</v>
      </c>
      <c r="E3433" s="149">
        <v>23.7</v>
      </c>
      <c r="F3433" s="149">
        <v>305.29000000000002</v>
      </c>
      <c r="G3433" s="124">
        <v>9</v>
      </c>
    </row>
    <row r="3434" spans="1:7" ht="30" x14ac:dyDescent="0.2">
      <c r="A3434" s="146" t="s">
        <v>30917</v>
      </c>
      <c r="B3434" s="147" t="s">
        <v>30918</v>
      </c>
      <c r="C3434" s="148" t="s">
        <v>96</v>
      </c>
      <c r="D3434" s="149">
        <v>558.75</v>
      </c>
      <c r="E3434" s="149">
        <v>23.7</v>
      </c>
      <c r="F3434" s="149">
        <v>582.45000000000005</v>
      </c>
      <c r="G3434" s="124">
        <v>9</v>
      </c>
    </row>
    <row r="3435" spans="1:7" ht="30" x14ac:dyDescent="0.2">
      <c r="A3435" s="146" t="s">
        <v>30919</v>
      </c>
      <c r="B3435" s="147" t="s">
        <v>30920</v>
      </c>
      <c r="C3435" s="148" t="s">
        <v>96</v>
      </c>
      <c r="D3435" s="149">
        <v>693.08</v>
      </c>
      <c r="E3435" s="149">
        <v>23.7</v>
      </c>
      <c r="F3435" s="149">
        <v>716.78</v>
      </c>
      <c r="G3435" s="124">
        <v>9</v>
      </c>
    </row>
    <row r="3436" spans="1:7" ht="30" x14ac:dyDescent="0.2">
      <c r="A3436" s="146" t="s">
        <v>30921</v>
      </c>
      <c r="B3436" s="147" t="s">
        <v>30922</v>
      </c>
      <c r="C3436" s="148" t="s">
        <v>96</v>
      </c>
      <c r="D3436" s="149">
        <v>1158.6099999999999</v>
      </c>
      <c r="E3436" s="149">
        <v>23.7</v>
      </c>
      <c r="F3436" s="149">
        <v>1182.31</v>
      </c>
      <c r="G3436" s="124">
        <v>9</v>
      </c>
    </row>
    <row r="3437" spans="1:7" ht="30" x14ac:dyDescent="0.2">
      <c r="A3437" s="146" t="s">
        <v>30923</v>
      </c>
      <c r="B3437" s="147" t="s">
        <v>30924</v>
      </c>
      <c r="C3437" s="148" t="s">
        <v>96</v>
      </c>
      <c r="D3437" s="149">
        <v>1984.6</v>
      </c>
      <c r="E3437" s="149">
        <v>31.6</v>
      </c>
      <c r="F3437" s="149">
        <v>2016.2</v>
      </c>
      <c r="G3437" s="124">
        <v>9</v>
      </c>
    </row>
    <row r="3438" spans="1:7" ht="30" x14ac:dyDescent="0.2">
      <c r="A3438" s="146" t="s">
        <v>30925</v>
      </c>
      <c r="B3438" s="147" t="s">
        <v>30926</v>
      </c>
      <c r="C3438" s="148" t="s">
        <v>96</v>
      </c>
      <c r="D3438" s="149">
        <v>5719.02</v>
      </c>
      <c r="E3438" s="149">
        <v>31.6</v>
      </c>
      <c r="F3438" s="149">
        <v>5750.62</v>
      </c>
      <c r="G3438" s="124">
        <v>9</v>
      </c>
    </row>
    <row r="3439" spans="1:7" ht="45" x14ac:dyDescent="0.2">
      <c r="A3439" s="146" t="s">
        <v>30927</v>
      </c>
      <c r="B3439" s="147" t="s">
        <v>30928</v>
      </c>
      <c r="C3439" s="148" t="s">
        <v>96</v>
      </c>
      <c r="D3439" s="149">
        <v>69.86</v>
      </c>
      <c r="E3439" s="149">
        <v>15.8</v>
      </c>
      <c r="F3439" s="149">
        <v>85.66</v>
      </c>
      <c r="G3439" s="124">
        <v>9</v>
      </c>
    </row>
    <row r="3440" spans="1:7" ht="45" x14ac:dyDescent="0.2">
      <c r="A3440" s="146" t="s">
        <v>30929</v>
      </c>
      <c r="B3440" s="147" t="s">
        <v>30930</v>
      </c>
      <c r="C3440" s="148" t="s">
        <v>96</v>
      </c>
      <c r="D3440" s="149">
        <v>86.15</v>
      </c>
      <c r="E3440" s="149">
        <v>23.7</v>
      </c>
      <c r="F3440" s="149">
        <v>109.85</v>
      </c>
      <c r="G3440" s="124">
        <v>9</v>
      </c>
    </row>
    <row r="3441" spans="1:7" ht="45" x14ac:dyDescent="0.2">
      <c r="A3441" s="146" t="s">
        <v>30931</v>
      </c>
      <c r="B3441" s="147" t="s">
        <v>30932</v>
      </c>
      <c r="C3441" s="148" t="s">
        <v>96</v>
      </c>
      <c r="D3441" s="149">
        <v>105.74</v>
      </c>
      <c r="E3441" s="149">
        <v>21.07</v>
      </c>
      <c r="F3441" s="149">
        <v>126.81</v>
      </c>
      <c r="G3441" s="124">
        <v>9</v>
      </c>
    </row>
    <row r="3442" spans="1:7" ht="45" x14ac:dyDescent="0.2">
      <c r="A3442" s="146" t="s">
        <v>30933</v>
      </c>
      <c r="B3442" s="147" t="s">
        <v>30934</v>
      </c>
      <c r="C3442" s="148" t="s">
        <v>96</v>
      </c>
      <c r="D3442" s="149">
        <v>110.4</v>
      </c>
      <c r="E3442" s="149">
        <v>23.7</v>
      </c>
      <c r="F3442" s="149">
        <v>134.1</v>
      </c>
      <c r="G3442" s="124">
        <v>9</v>
      </c>
    </row>
    <row r="3443" spans="1:7" ht="45" x14ac:dyDescent="0.2">
      <c r="A3443" s="146" t="s">
        <v>30935</v>
      </c>
      <c r="B3443" s="147" t="s">
        <v>30936</v>
      </c>
      <c r="C3443" s="148" t="s">
        <v>96</v>
      </c>
      <c r="D3443" s="149">
        <v>453.14</v>
      </c>
      <c r="E3443" s="149">
        <v>23.7</v>
      </c>
      <c r="F3443" s="149">
        <v>476.84</v>
      </c>
      <c r="G3443" s="124">
        <v>9</v>
      </c>
    </row>
    <row r="3444" spans="1:7" ht="45" x14ac:dyDescent="0.2">
      <c r="A3444" s="146" t="s">
        <v>30937</v>
      </c>
      <c r="B3444" s="147" t="s">
        <v>30938</v>
      </c>
      <c r="C3444" s="148" t="s">
        <v>96</v>
      </c>
      <c r="D3444" s="149">
        <v>634.32000000000005</v>
      </c>
      <c r="E3444" s="149">
        <v>23.7</v>
      </c>
      <c r="F3444" s="149">
        <v>658.02</v>
      </c>
      <c r="G3444" s="124">
        <v>9</v>
      </c>
    </row>
    <row r="3445" spans="1:7" ht="45" x14ac:dyDescent="0.2">
      <c r="A3445" s="146" t="s">
        <v>30939</v>
      </c>
      <c r="B3445" s="147" t="s">
        <v>30940</v>
      </c>
      <c r="C3445" s="148" t="s">
        <v>96</v>
      </c>
      <c r="D3445" s="149">
        <v>6054.09</v>
      </c>
      <c r="E3445" s="149">
        <v>105.34</v>
      </c>
      <c r="F3445" s="149">
        <v>6159.43</v>
      </c>
      <c r="G3445" s="124">
        <v>9</v>
      </c>
    </row>
    <row r="3446" spans="1:7" ht="45" x14ac:dyDescent="0.2">
      <c r="A3446" s="146" t="s">
        <v>30941</v>
      </c>
      <c r="B3446" s="147" t="s">
        <v>30942</v>
      </c>
      <c r="C3446" s="148" t="s">
        <v>96</v>
      </c>
      <c r="D3446" s="149">
        <v>6896.01</v>
      </c>
      <c r="E3446" s="149">
        <v>105.34</v>
      </c>
      <c r="F3446" s="149">
        <v>7001.35</v>
      </c>
      <c r="G3446" s="124">
        <v>9</v>
      </c>
    </row>
    <row r="3447" spans="1:7" x14ac:dyDescent="0.2">
      <c r="A3447" s="146" t="s">
        <v>30943</v>
      </c>
      <c r="B3447" s="147" t="s">
        <v>30944</v>
      </c>
      <c r="C3447" s="148" t="s">
        <v>96</v>
      </c>
      <c r="D3447" s="149">
        <v>502.98</v>
      </c>
      <c r="E3447" s="149">
        <v>52.67</v>
      </c>
      <c r="F3447" s="149">
        <v>555.65</v>
      </c>
      <c r="G3447" s="124">
        <v>9</v>
      </c>
    </row>
    <row r="3448" spans="1:7" x14ac:dyDescent="0.2">
      <c r="A3448" s="146" t="s">
        <v>30945</v>
      </c>
      <c r="B3448" s="147" t="s">
        <v>30946</v>
      </c>
      <c r="C3448" s="148"/>
      <c r="D3448" s="149"/>
      <c r="E3448" s="149"/>
      <c r="F3448" s="149"/>
      <c r="G3448" s="124">
        <v>5</v>
      </c>
    </row>
    <row r="3449" spans="1:7" ht="30" x14ac:dyDescent="0.2">
      <c r="A3449" s="146" t="s">
        <v>30947</v>
      </c>
      <c r="B3449" s="147" t="s">
        <v>30948</v>
      </c>
      <c r="C3449" s="148" t="s">
        <v>96</v>
      </c>
      <c r="D3449" s="149">
        <v>1268.04</v>
      </c>
      <c r="E3449" s="149">
        <v>65.84</v>
      </c>
      <c r="F3449" s="149">
        <v>1333.88</v>
      </c>
      <c r="G3449" s="124">
        <v>9</v>
      </c>
    </row>
    <row r="3450" spans="1:7" ht="30" x14ac:dyDescent="0.2">
      <c r="A3450" s="146" t="s">
        <v>30949</v>
      </c>
      <c r="B3450" s="147" t="s">
        <v>30950</v>
      </c>
      <c r="C3450" s="148" t="s">
        <v>96</v>
      </c>
      <c r="D3450" s="149">
        <v>2067.06</v>
      </c>
      <c r="E3450" s="149">
        <v>184.35</v>
      </c>
      <c r="F3450" s="149">
        <v>2251.41</v>
      </c>
      <c r="G3450" s="124">
        <v>9</v>
      </c>
    </row>
    <row r="3451" spans="1:7" ht="30" x14ac:dyDescent="0.2">
      <c r="A3451" s="146" t="s">
        <v>30951</v>
      </c>
      <c r="B3451" s="147" t="s">
        <v>30952</v>
      </c>
      <c r="C3451" s="148" t="s">
        <v>96</v>
      </c>
      <c r="D3451" s="149">
        <v>1295.48</v>
      </c>
      <c r="E3451" s="149">
        <v>184.35</v>
      </c>
      <c r="F3451" s="149">
        <v>1479.83</v>
      </c>
      <c r="G3451" s="124">
        <v>9</v>
      </c>
    </row>
    <row r="3452" spans="1:7" ht="30" x14ac:dyDescent="0.2">
      <c r="A3452" s="146" t="s">
        <v>30953</v>
      </c>
      <c r="B3452" s="147" t="s">
        <v>30954</v>
      </c>
      <c r="C3452" s="148" t="s">
        <v>96</v>
      </c>
      <c r="D3452" s="149">
        <v>3126.73</v>
      </c>
      <c r="E3452" s="149">
        <v>184.35</v>
      </c>
      <c r="F3452" s="149">
        <v>3311.08</v>
      </c>
      <c r="G3452" s="124">
        <v>9</v>
      </c>
    </row>
    <row r="3453" spans="1:7" x14ac:dyDescent="0.2">
      <c r="A3453" s="146" t="s">
        <v>30955</v>
      </c>
      <c r="B3453" s="147" t="s">
        <v>30956</v>
      </c>
      <c r="C3453" s="148" t="s">
        <v>96</v>
      </c>
      <c r="D3453" s="149">
        <v>1732</v>
      </c>
      <c r="E3453" s="149">
        <v>105.34</v>
      </c>
      <c r="F3453" s="149">
        <v>1837.34</v>
      </c>
      <c r="G3453" s="124">
        <v>9</v>
      </c>
    </row>
    <row r="3454" spans="1:7" x14ac:dyDescent="0.2">
      <c r="A3454" s="146" t="s">
        <v>30957</v>
      </c>
      <c r="B3454" s="147" t="s">
        <v>30958</v>
      </c>
      <c r="C3454" s="148" t="s">
        <v>96</v>
      </c>
      <c r="D3454" s="149">
        <v>3191.39</v>
      </c>
      <c r="E3454" s="149">
        <v>105.34</v>
      </c>
      <c r="F3454" s="149">
        <v>3296.73</v>
      </c>
      <c r="G3454" s="124">
        <v>9</v>
      </c>
    </row>
    <row r="3455" spans="1:7" ht="30" x14ac:dyDescent="0.2">
      <c r="A3455" s="146" t="s">
        <v>30959</v>
      </c>
      <c r="B3455" s="147" t="s">
        <v>30960</v>
      </c>
      <c r="C3455" s="148" t="s">
        <v>96</v>
      </c>
      <c r="D3455" s="149">
        <v>883.94</v>
      </c>
      <c r="E3455" s="149">
        <v>105.34</v>
      </c>
      <c r="F3455" s="149">
        <v>989.28</v>
      </c>
      <c r="G3455" s="124">
        <v>9</v>
      </c>
    </row>
    <row r="3456" spans="1:7" ht="30" x14ac:dyDescent="0.2">
      <c r="A3456" s="146" t="s">
        <v>30961</v>
      </c>
      <c r="B3456" s="147" t="s">
        <v>30962</v>
      </c>
      <c r="C3456" s="148" t="s">
        <v>96</v>
      </c>
      <c r="D3456" s="149">
        <v>676.28</v>
      </c>
      <c r="E3456" s="149">
        <v>105.34</v>
      </c>
      <c r="F3456" s="149">
        <v>781.62</v>
      </c>
      <c r="G3456" s="124">
        <v>9</v>
      </c>
    </row>
    <row r="3457" spans="1:7" ht="30" x14ac:dyDescent="0.2">
      <c r="A3457" s="146" t="s">
        <v>30963</v>
      </c>
      <c r="B3457" s="147" t="s">
        <v>30964</v>
      </c>
      <c r="C3457" s="148" t="s">
        <v>96</v>
      </c>
      <c r="D3457" s="149">
        <v>5724.7</v>
      </c>
      <c r="E3457" s="149">
        <v>65.84</v>
      </c>
      <c r="F3457" s="149">
        <v>5790.54</v>
      </c>
      <c r="G3457" s="124">
        <v>9</v>
      </c>
    </row>
    <row r="3458" spans="1:7" ht="30" x14ac:dyDescent="0.2">
      <c r="A3458" s="146" t="s">
        <v>30965</v>
      </c>
      <c r="B3458" s="147" t="s">
        <v>30966</v>
      </c>
      <c r="C3458" s="148" t="s">
        <v>96</v>
      </c>
      <c r="D3458" s="149">
        <v>2747.75</v>
      </c>
      <c r="E3458" s="149">
        <v>31.6</v>
      </c>
      <c r="F3458" s="149">
        <v>2779.35</v>
      </c>
      <c r="G3458" s="124">
        <v>9</v>
      </c>
    </row>
    <row r="3459" spans="1:7" x14ac:dyDescent="0.2">
      <c r="A3459" s="146" t="s">
        <v>30967</v>
      </c>
      <c r="B3459" s="147" t="s">
        <v>30968</v>
      </c>
      <c r="C3459" s="148" t="s">
        <v>96</v>
      </c>
      <c r="D3459" s="149">
        <v>1026.42</v>
      </c>
      <c r="E3459" s="149">
        <v>105.34</v>
      </c>
      <c r="F3459" s="149">
        <v>1131.76</v>
      </c>
      <c r="G3459" s="124">
        <v>9</v>
      </c>
    </row>
    <row r="3460" spans="1:7" ht="30" x14ac:dyDescent="0.2">
      <c r="A3460" s="146" t="s">
        <v>30969</v>
      </c>
      <c r="B3460" s="147" t="s">
        <v>30970</v>
      </c>
      <c r="C3460" s="148" t="s">
        <v>96</v>
      </c>
      <c r="D3460" s="149">
        <v>925.58</v>
      </c>
      <c r="E3460" s="149">
        <v>39.5</v>
      </c>
      <c r="F3460" s="149">
        <v>965.08</v>
      </c>
      <c r="G3460" s="124">
        <v>9</v>
      </c>
    </row>
    <row r="3461" spans="1:7" ht="30" x14ac:dyDescent="0.2">
      <c r="A3461" s="146" t="s">
        <v>30971</v>
      </c>
      <c r="B3461" s="147" t="s">
        <v>30972</v>
      </c>
      <c r="C3461" s="148" t="s">
        <v>96</v>
      </c>
      <c r="D3461" s="149">
        <v>5591.74</v>
      </c>
      <c r="E3461" s="149">
        <v>158.01</v>
      </c>
      <c r="F3461" s="149">
        <v>5749.75</v>
      </c>
      <c r="G3461" s="124">
        <v>9</v>
      </c>
    </row>
    <row r="3462" spans="1:7" ht="30" x14ac:dyDescent="0.2">
      <c r="A3462" s="146" t="s">
        <v>30973</v>
      </c>
      <c r="B3462" s="147" t="s">
        <v>30974</v>
      </c>
      <c r="C3462" s="148" t="s">
        <v>96</v>
      </c>
      <c r="D3462" s="149">
        <v>1921.68</v>
      </c>
      <c r="E3462" s="149">
        <v>105.34</v>
      </c>
      <c r="F3462" s="149">
        <v>2027.02</v>
      </c>
      <c r="G3462" s="124">
        <v>9</v>
      </c>
    </row>
    <row r="3463" spans="1:7" ht="30" x14ac:dyDescent="0.2">
      <c r="A3463" s="146" t="s">
        <v>30975</v>
      </c>
      <c r="B3463" s="147" t="s">
        <v>30976</v>
      </c>
      <c r="C3463" s="148" t="s">
        <v>96</v>
      </c>
      <c r="D3463" s="149">
        <v>3113.13</v>
      </c>
      <c r="E3463" s="149">
        <v>105.34</v>
      </c>
      <c r="F3463" s="149">
        <v>3218.47</v>
      </c>
      <c r="G3463" s="124">
        <v>9</v>
      </c>
    </row>
    <row r="3464" spans="1:7" ht="30" x14ac:dyDescent="0.2">
      <c r="A3464" s="146" t="s">
        <v>30977</v>
      </c>
      <c r="B3464" s="147" t="s">
        <v>30978</v>
      </c>
      <c r="C3464" s="148" t="s">
        <v>96</v>
      </c>
      <c r="D3464" s="149">
        <v>2027.13</v>
      </c>
      <c r="E3464" s="149">
        <v>105.34</v>
      </c>
      <c r="F3464" s="149">
        <v>2132.4699999999998</v>
      </c>
      <c r="G3464" s="124">
        <v>9</v>
      </c>
    </row>
    <row r="3465" spans="1:7" x14ac:dyDescent="0.2">
      <c r="A3465" s="146" t="s">
        <v>30979</v>
      </c>
      <c r="B3465" s="147" t="s">
        <v>30980</v>
      </c>
      <c r="C3465" s="148"/>
      <c r="D3465" s="149"/>
      <c r="E3465" s="149"/>
      <c r="F3465" s="149"/>
      <c r="G3465" s="124">
        <v>5</v>
      </c>
    </row>
    <row r="3466" spans="1:7" ht="45" x14ac:dyDescent="0.2">
      <c r="A3466" s="146" t="s">
        <v>30981</v>
      </c>
      <c r="B3466" s="147" t="s">
        <v>30982</v>
      </c>
      <c r="C3466" s="148" t="s">
        <v>96</v>
      </c>
      <c r="D3466" s="149">
        <v>81.53</v>
      </c>
      <c r="E3466" s="149">
        <v>23.7</v>
      </c>
      <c r="F3466" s="149">
        <v>105.23</v>
      </c>
      <c r="G3466" s="124">
        <v>9</v>
      </c>
    </row>
    <row r="3467" spans="1:7" ht="45" x14ac:dyDescent="0.2">
      <c r="A3467" s="146" t="s">
        <v>30983</v>
      </c>
      <c r="B3467" s="147" t="s">
        <v>30984</v>
      </c>
      <c r="C3467" s="148" t="s">
        <v>96</v>
      </c>
      <c r="D3467" s="149">
        <v>112.58</v>
      </c>
      <c r="E3467" s="149">
        <v>31.6</v>
      </c>
      <c r="F3467" s="149">
        <v>144.18</v>
      </c>
      <c r="G3467" s="124">
        <v>9</v>
      </c>
    </row>
    <row r="3468" spans="1:7" ht="45" x14ac:dyDescent="0.2">
      <c r="A3468" s="146" t="s">
        <v>30985</v>
      </c>
      <c r="B3468" s="147" t="s">
        <v>30986</v>
      </c>
      <c r="C3468" s="148" t="s">
        <v>96</v>
      </c>
      <c r="D3468" s="149">
        <v>155.99</v>
      </c>
      <c r="E3468" s="149">
        <v>39.5</v>
      </c>
      <c r="F3468" s="149">
        <v>195.49</v>
      </c>
      <c r="G3468" s="124">
        <v>9</v>
      </c>
    </row>
    <row r="3469" spans="1:7" ht="45" x14ac:dyDescent="0.2">
      <c r="A3469" s="146" t="s">
        <v>30987</v>
      </c>
      <c r="B3469" s="147" t="s">
        <v>30988</v>
      </c>
      <c r="C3469" s="148" t="s">
        <v>96</v>
      </c>
      <c r="D3469" s="149">
        <v>239.67</v>
      </c>
      <c r="E3469" s="149">
        <v>42.13</v>
      </c>
      <c r="F3469" s="149">
        <v>281.8</v>
      </c>
      <c r="G3469" s="124">
        <v>9</v>
      </c>
    </row>
    <row r="3470" spans="1:7" ht="45" x14ac:dyDescent="0.2">
      <c r="A3470" s="146" t="s">
        <v>30989</v>
      </c>
      <c r="B3470" s="147" t="s">
        <v>30990</v>
      </c>
      <c r="C3470" s="148" t="s">
        <v>96</v>
      </c>
      <c r="D3470" s="149">
        <v>465.32</v>
      </c>
      <c r="E3470" s="149">
        <v>65.84</v>
      </c>
      <c r="F3470" s="149">
        <v>531.16</v>
      </c>
      <c r="G3470" s="124">
        <v>9</v>
      </c>
    </row>
    <row r="3471" spans="1:7" x14ac:dyDescent="0.2">
      <c r="A3471" s="146" t="s">
        <v>30991</v>
      </c>
      <c r="B3471" s="147" t="s">
        <v>30992</v>
      </c>
      <c r="C3471" s="148"/>
      <c r="D3471" s="149"/>
      <c r="E3471" s="149"/>
      <c r="F3471" s="149"/>
      <c r="G3471" s="124">
        <v>5</v>
      </c>
    </row>
    <row r="3472" spans="1:7" ht="30" x14ac:dyDescent="0.2">
      <c r="A3472" s="146" t="s">
        <v>30993</v>
      </c>
      <c r="B3472" s="147" t="s">
        <v>30994</v>
      </c>
      <c r="C3472" s="148" t="s">
        <v>96</v>
      </c>
      <c r="D3472" s="149">
        <v>344.02</v>
      </c>
      <c r="E3472" s="149">
        <v>31.6</v>
      </c>
      <c r="F3472" s="149">
        <v>375.62</v>
      </c>
      <c r="G3472" s="124">
        <v>9</v>
      </c>
    </row>
    <row r="3473" spans="1:7" ht="30" x14ac:dyDescent="0.2">
      <c r="A3473" s="146" t="s">
        <v>30995</v>
      </c>
      <c r="B3473" s="147" t="s">
        <v>30996</v>
      </c>
      <c r="C3473" s="148" t="s">
        <v>96</v>
      </c>
      <c r="D3473" s="149">
        <v>473.96</v>
      </c>
      <c r="E3473" s="149">
        <v>39.5</v>
      </c>
      <c r="F3473" s="149">
        <v>513.46</v>
      </c>
      <c r="G3473" s="124">
        <v>9</v>
      </c>
    </row>
    <row r="3474" spans="1:7" ht="30" x14ac:dyDescent="0.2">
      <c r="A3474" s="146" t="s">
        <v>30997</v>
      </c>
      <c r="B3474" s="147" t="s">
        <v>30998</v>
      </c>
      <c r="C3474" s="148" t="s">
        <v>96</v>
      </c>
      <c r="D3474" s="149">
        <v>846.17</v>
      </c>
      <c r="E3474" s="149">
        <v>52.67</v>
      </c>
      <c r="F3474" s="149">
        <v>898.84</v>
      </c>
      <c r="G3474" s="124">
        <v>9</v>
      </c>
    </row>
    <row r="3475" spans="1:7" ht="30" x14ac:dyDescent="0.2">
      <c r="A3475" s="146" t="s">
        <v>30999</v>
      </c>
      <c r="B3475" s="147" t="s">
        <v>31000</v>
      </c>
      <c r="C3475" s="148" t="s">
        <v>96</v>
      </c>
      <c r="D3475" s="149">
        <v>1167.31</v>
      </c>
      <c r="E3475" s="149">
        <v>65.84</v>
      </c>
      <c r="F3475" s="149">
        <v>1233.1500000000001</v>
      </c>
      <c r="G3475" s="124">
        <v>9</v>
      </c>
    </row>
    <row r="3476" spans="1:7" x14ac:dyDescent="0.2">
      <c r="A3476" s="146" t="s">
        <v>31001</v>
      </c>
      <c r="B3476" s="147" t="s">
        <v>31002</v>
      </c>
      <c r="C3476" s="148"/>
      <c r="D3476" s="149"/>
      <c r="E3476" s="149"/>
      <c r="F3476" s="149"/>
      <c r="G3476" s="124">
        <v>5</v>
      </c>
    </row>
    <row r="3477" spans="1:7" ht="45" x14ac:dyDescent="0.2">
      <c r="A3477" s="146" t="s">
        <v>31003</v>
      </c>
      <c r="B3477" s="147" t="s">
        <v>31004</v>
      </c>
      <c r="C3477" s="148" t="s">
        <v>96</v>
      </c>
      <c r="D3477" s="149">
        <v>533.16</v>
      </c>
      <c r="E3477" s="149">
        <v>23.7</v>
      </c>
      <c r="F3477" s="149">
        <v>556.86</v>
      </c>
      <c r="G3477" s="124">
        <v>9</v>
      </c>
    </row>
    <row r="3478" spans="1:7" x14ac:dyDescent="0.2">
      <c r="A3478" s="146" t="s">
        <v>31005</v>
      </c>
      <c r="B3478" s="147" t="s">
        <v>31006</v>
      </c>
      <c r="C3478" s="148"/>
      <c r="D3478" s="149"/>
      <c r="E3478" s="149"/>
      <c r="F3478" s="149"/>
      <c r="G3478" s="124">
        <v>5</v>
      </c>
    </row>
    <row r="3479" spans="1:7" ht="45" x14ac:dyDescent="0.2">
      <c r="A3479" s="146" t="s">
        <v>31007</v>
      </c>
      <c r="B3479" s="147" t="s">
        <v>31008</v>
      </c>
      <c r="C3479" s="148" t="s">
        <v>96</v>
      </c>
      <c r="D3479" s="149">
        <v>468.52</v>
      </c>
      <c r="E3479" s="149">
        <v>110.25</v>
      </c>
      <c r="F3479" s="149">
        <v>578.77</v>
      </c>
      <c r="G3479" s="124">
        <v>9</v>
      </c>
    </row>
    <row r="3480" spans="1:7" ht="30" x14ac:dyDescent="0.2">
      <c r="A3480" s="146" t="s">
        <v>31009</v>
      </c>
      <c r="B3480" s="147" t="s">
        <v>31010</v>
      </c>
      <c r="C3480" s="148" t="s">
        <v>96</v>
      </c>
      <c r="D3480" s="149">
        <v>183.55</v>
      </c>
      <c r="E3480" s="149">
        <v>10.54</v>
      </c>
      <c r="F3480" s="149">
        <v>194.09</v>
      </c>
      <c r="G3480" s="124">
        <v>9</v>
      </c>
    </row>
    <row r="3481" spans="1:7" ht="30" x14ac:dyDescent="0.2">
      <c r="A3481" s="146" t="s">
        <v>31011</v>
      </c>
      <c r="B3481" s="147" t="s">
        <v>31012</v>
      </c>
      <c r="C3481" s="148" t="s">
        <v>96</v>
      </c>
      <c r="D3481" s="149">
        <v>216.15</v>
      </c>
      <c r="E3481" s="149">
        <v>26.34</v>
      </c>
      <c r="F3481" s="149">
        <v>242.49</v>
      </c>
      <c r="G3481" s="124">
        <v>9</v>
      </c>
    </row>
    <row r="3482" spans="1:7" ht="45" x14ac:dyDescent="0.2">
      <c r="A3482" s="146" t="s">
        <v>31013</v>
      </c>
      <c r="B3482" s="147" t="s">
        <v>31014</v>
      </c>
      <c r="C3482" s="148" t="s">
        <v>96</v>
      </c>
      <c r="D3482" s="149">
        <v>9518.39</v>
      </c>
      <c r="E3482" s="149">
        <v>110.25</v>
      </c>
      <c r="F3482" s="149">
        <v>9628.64</v>
      </c>
      <c r="G3482" s="124">
        <v>9</v>
      </c>
    </row>
    <row r="3483" spans="1:7" x14ac:dyDescent="0.2">
      <c r="A3483" s="146" t="s">
        <v>31015</v>
      </c>
      <c r="B3483" s="147" t="s">
        <v>31016</v>
      </c>
      <c r="C3483" s="148"/>
      <c r="D3483" s="149"/>
      <c r="E3483" s="149"/>
      <c r="F3483" s="149"/>
      <c r="G3483" s="124">
        <v>5</v>
      </c>
    </row>
    <row r="3484" spans="1:7" ht="30" x14ac:dyDescent="0.2">
      <c r="A3484" s="146" t="s">
        <v>31017</v>
      </c>
      <c r="B3484" s="147" t="s">
        <v>31018</v>
      </c>
      <c r="C3484" s="148" t="s">
        <v>96</v>
      </c>
      <c r="D3484" s="149">
        <v>2743.56</v>
      </c>
      <c r="E3484" s="149">
        <v>182.35</v>
      </c>
      <c r="F3484" s="149">
        <v>2925.91</v>
      </c>
      <c r="G3484" s="124">
        <v>9</v>
      </c>
    </row>
    <row r="3485" spans="1:7" ht="30" x14ac:dyDescent="0.2">
      <c r="A3485" s="146" t="s">
        <v>31019</v>
      </c>
      <c r="B3485" s="147" t="s">
        <v>31020</v>
      </c>
      <c r="C3485" s="148" t="s">
        <v>96</v>
      </c>
      <c r="D3485" s="149">
        <v>1022.75</v>
      </c>
      <c r="E3485" s="149">
        <v>182.35</v>
      </c>
      <c r="F3485" s="149">
        <v>1205.0999999999999</v>
      </c>
      <c r="G3485" s="124">
        <v>9</v>
      </c>
    </row>
    <row r="3486" spans="1:7" ht="30" x14ac:dyDescent="0.2">
      <c r="A3486" s="146" t="s">
        <v>31021</v>
      </c>
      <c r="B3486" s="147" t="s">
        <v>31022</v>
      </c>
      <c r="C3486" s="148" t="s">
        <v>96</v>
      </c>
      <c r="D3486" s="149">
        <v>1220.0899999999999</v>
      </c>
      <c r="E3486" s="149">
        <v>65.84</v>
      </c>
      <c r="F3486" s="149">
        <v>1285.93</v>
      </c>
      <c r="G3486" s="124">
        <v>9</v>
      </c>
    </row>
    <row r="3487" spans="1:7" ht="30" x14ac:dyDescent="0.2">
      <c r="A3487" s="146" t="s">
        <v>31023</v>
      </c>
      <c r="B3487" s="147" t="s">
        <v>31024</v>
      </c>
      <c r="C3487" s="148" t="s">
        <v>96</v>
      </c>
      <c r="D3487" s="149">
        <v>1617.1</v>
      </c>
      <c r="E3487" s="149">
        <v>118.51</v>
      </c>
      <c r="F3487" s="149">
        <v>1735.61</v>
      </c>
      <c r="G3487" s="124">
        <v>9</v>
      </c>
    </row>
    <row r="3488" spans="1:7" ht="30" x14ac:dyDescent="0.2">
      <c r="A3488" s="146" t="s">
        <v>31025</v>
      </c>
      <c r="B3488" s="147" t="s">
        <v>31026</v>
      </c>
      <c r="C3488" s="148" t="s">
        <v>96</v>
      </c>
      <c r="D3488" s="149">
        <v>2387.12</v>
      </c>
      <c r="E3488" s="149">
        <v>118.51</v>
      </c>
      <c r="F3488" s="149">
        <v>2505.63</v>
      </c>
      <c r="G3488" s="124">
        <v>9</v>
      </c>
    </row>
    <row r="3489" spans="1:7" ht="30" x14ac:dyDescent="0.2">
      <c r="A3489" s="146" t="s">
        <v>31027</v>
      </c>
      <c r="B3489" s="147" t="s">
        <v>31028</v>
      </c>
      <c r="C3489" s="148" t="s">
        <v>96</v>
      </c>
      <c r="D3489" s="149">
        <v>6639.4</v>
      </c>
      <c r="E3489" s="149">
        <v>182.35</v>
      </c>
      <c r="F3489" s="149">
        <v>6821.75</v>
      </c>
      <c r="G3489" s="124">
        <v>9</v>
      </c>
    </row>
    <row r="3490" spans="1:7" ht="30" x14ac:dyDescent="0.2">
      <c r="A3490" s="146" t="s">
        <v>31029</v>
      </c>
      <c r="B3490" s="147" t="s">
        <v>31030</v>
      </c>
      <c r="C3490" s="148" t="s">
        <v>96</v>
      </c>
      <c r="D3490" s="149">
        <v>1036.8499999999999</v>
      </c>
      <c r="E3490" s="149">
        <v>182.35</v>
      </c>
      <c r="F3490" s="149">
        <v>1219.2</v>
      </c>
      <c r="G3490" s="124">
        <v>9</v>
      </c>
    </row>
    <row r="3491" spans="1:7" ht="30" x14ac:dyDescent="0.2">
      <c r="A3491" s="146" t="s">
        <v>31031</v>
      </c>
      <c r="B3491" s="147" t="s">
        <v>31032</v>
      </c>
      <c r="C3491" s="148" t="s">
        <v>96</v>
      </c>
      <c r="D3491" s="149">
        <v>1855.63</v>
      </c>
      <c r="E3491" s="149">
        <v>182.35</v>
      </c>
      <c r="F3491" s="149">
        <v>2037.98</v>
      </c>
      <c r="G3491" s="124">
        <v>9</v>
      </c>
    </row>
    <row r="3492" spans="1:7" ht="30" x14ac:dyDescent="0.2">
      <c r="A3492" s="146" t="s">
        <v>31033</v>
      </c>
      <c r="B3492" s="147" t="s">
        <v>31034</v>
      </c>
      <c r="C3492" s="148" t="s">
        <v>96</v>
      </c>
      <c r="D3492" s="149">
        <v>913.26</v>
      </c>
      <c r="E3492" s="149">
        <v>15.8</v>
      </c>
      <c r="F3492" s="149">
        <v>929.06</v>
      </c>
      <c r="G3492" s="124">
        <v>9</v>
      </c>
    </row>
    <row r="3493" spans="1:7" ht="30" x14ac:dyDescent="0.2">
      <c r="A3493" s="146" t="s">
        <v>31035</v>
      </c>
      <c r="B3493" s="147" t="s">
        <v>31036</v>
      </c>
      <c r="C3493" s="148" t="s">
        <v>96</v>
      </c>
      <c r="D3493" s="149">
        <v>2570.3200000000002</v>
      </c>
      <c r="E3493" s="149">
        <v>23.18</v>
      </c>
      <c r="F3493" s="149">
        <v>2593.5</v>
      </c>
      <c r="G3493" s="124">
        <v>9</v>
      </c>
    </row>
    <row r="3494" spans="1:7" x14ac:dyDescent="0.2">
      <c r="A3494" s="146" t="s">
        <v>31037</v>
      </c>
      <c r="B3494" s="147" t="s">
        <v>31038</v>
      </c>
      <c r="C3494" s="148"/>
      <c r="D3494" s="149"/>
      <c r="E3494" s="149"/>
      <c r="F3494" s="149"/>
      <c r="G3494" s="124">
        <v>5</v>
      </c>
    </row>
    <row r="3495" spans="1:7" x14ac:dyDescent="0.2">
      <c r="A3495" s="146" t="s">
        <v>31039</v>
      </c>
      <c r="B3495" s="147" t="s">
        <v>31040</v>
      </c>
      <c r="C3495" s="148" t="s">
        <v>96</v>
      </c>
      <c r="D3495" s="149">
        <v>11.51</v>
      </c>
      <c r="E3495" s="149">
        <v>23.7</v>
      </c>
      <c r="F3495" s="149">
        <v>35.21</v>
      </c>
      <c r="G3495" s="124">
        <v>9</v>
      </c>
    </row>
    <row r="3496" spans="1:7" ht="30" x14ac:dyDescent="0.2">
      <c r="A3496" s="146" t="s">
        <v>31041</v>
      </c>
      <c r="B3496" s="147" t="s">
        <v>31042</v>
      </c>
      <c r="C3496" s="148" t="s">
        <v>96</v>
      </c>
      <c r="D3496" s="149">
        <v>50.05</v>
      </c>
      <c r="E3496" s="149">
        <v>23.7</v>
      </c>
      <c r="F3496" s="149">
        <v>73.75</v>
      </c>
      <c r="G3496" s="124">
        <v>9</v>
      </c>
    </row>
    <row r="3497" spans="1:7" x14ac:dyDescent="0.2">
      <c r="A3497" s="146" t="s">
        <v>31043</v>
      </c>
      <c r="B3497" s="147" t="s">
        <v>31044</v>
      </c>
      <c r="C3497" s="148"/>
      <c r="D3497" s="149"/>
      <c r="E3497" s="149"/>
      <c r="F3497" s="149"/>
      <c r="G3497" s="124">
        <v>5</v>
      </c>
    </row>
    <row r="3498" spans="1:7" x14ac:dyDescent="0.2">
      <c r="A3498" s="146" t="s">
        <v>31045</v>
      </c>
      <c r="B3498" s="147" t="s">
        <v>31046</v>
      </c>
      <c r="C3498" s="148" t="s">
        <v>96</v>
      </c>
      <c r="D3498" s="149">
        <v>129.24</v>
      </c>
      <c r="E3498" s="149">
        <v>7.9</v>
      </c>
      <c r="F3498" s="149">
        <v>137.13999999999999</v>
      </c>
      <c r="G3498" s="124">
        <v>9</v>
      </c>
    </row>
    <row r="3499" spans="1:7" x14ac:dyDescent="0.2">
      <c r="A3499" s="146" t="s">
        <v>31047</v>
      </c>
      <c r="B3499" s="147" t="s">
        <v>31048</v>
      </c>
      <c r="C3499" s="148" t="s">
        <v>96</v>
      </c>
      <c r="D3499" s="149">
        <v>503.69</v>
      </c>
      <c r="E3499" s="149">
        <v>65.84</v>
      </c>
      <c r="F3499" s="149">
        <v>569.53</v>
      </c>
      <c r="G3499" s="124">
        <v>9</v>
      </c>
    </row>
    <row r="3500" spans="1:7" ht="30" x14ac:dyDescent="0.2">
      <c r="A3500" s="146" t="s">
        <v>31049</v>
      </c>
      <c r="B3500" s="147" t="s">
        <v>31050</v>
      </c>
      <c r="C3500" s="148" t="s">
        <v>96</v>
      </c>
      <c r="D3500" s="149">
        <v>493.81</v>
      </c>
      <c r="E3500" s="149">
        <v>65.84</v>
      </c>
      <c r="F3500" s="149">
        <v>559.65</v>
      </c>
      <c r="G3500" s="124">
        <v>9</v>
      </c>
    </row>
    <row r="3501" spans="1:7" ht="30" x14ac:dyDescent="0.2">
      <c r="A3501" s="146" t="s">
        <v>31051</v>
      </c>
      <c r="B3501" s="147" t="s">
        <v>31052</v>
      </c>
      <c r="C3501" s="148" t="s">
        <v>96</v>
      </c>
      <c r="D3501" s="149">
        <v>29.72</v>
      </c>
      <c r="E3501" s="149">
        <v>11.12</v>
      </c>
      <c r="F3501" s="149">
        <v>40.840000000000003</v>
      </c>
      <c r="G3501" s="124">
        <v>9</v>
      </c>
    </row>
    <row r="3502" spans="1:7" ht="30" x14ac:dyDescent="0.2">
      <c r="A3502" s="146" t="s">
        <v>31053</v>
      </c>
      <c r="B3502" s="147" t="s">
        <v>31054</v>
      </c>
      <c r="C3502" s="148" t="s">
        <v>96</v>
      </c>
      <c r="D3502" s="149">
        <v>668.11</v>
      </c>
      <c r="E3502" s="149">
        <v>37.049999999999997</v>
      </c>
      <c r="F3502" s="149">
        <v>705.16</v>
      </c>
      <c r="G3502" s="124">
        <v>9</v>
      </c>
    </row>
    <row r="3503" spans="1:7" ht="30" x14ac:dyDescent="0.2">
      <c r="A3503" s="146" t="s">
        <v>31055</v>
      </c>
      <c r="B3503" s="147" t="s">
        <v>31056</v>
      </c>
      <c r="C3503" s="148" t="s">
        <v>96</v>
      </c>
      <c r="D3503" s="149">
        <v>323.08999999999997</v>
      </c>
      <c r="E3503" s="149">
        <v>37.049999999999997</v>
      </c>
      <c r="F3503" s="149">
        <v>360.14</v>
      </c>
      <c r="G3503" s="124">
        <v>9</v>
      </c>
    </row>
    <row r="3504" spans="1:7" ht="30" x14ac:dyDescent="0.2">
      <c r="A3504" s="146" t="s">
        <v>31057</v>
      </c>
      <c r="B3504" s="147" t="s">
        <v>31058</v>
      </c>
      <c r="C3504" s="148" t="s">
        <v>96</v>
      </c>
      <c r="D3504" s="149">
        <v>93.15</v>
      </c>
      <c r="E3504" s="149">
        <v>26.34</v>
      </c>
      <c r="F3504" s="149">
        <v>119.49</v>
      </c>
      <c r="G3504" s="124">
        <v>9</v>
      </c>
    </row>
    <row r="3505" spans="1:7" ht="30" x14ac:dyDescent="0.2">
      <c r="A3505" s="146" t="s">
        <v>31059</v>
      </c>
      <c r="B3505" s="147" t="s">
        <v>31060</v>
      </c>
      <c r="C3505" s="148" t="s">
        <v>96</v>
      </c>
      <c r="D3505" s="149">
        <v>3675.07</v>
      </c>
      <c r="E3505" s="149">
        <v>158.01</v>
      </c>
      <c r="F3505" s="149">
        <v>3833.08</v>
      </c>
      <c r="G3505" s="124">
        <v>9</v>
      </c>
    </row>
    <row r="3506" spans="1:7" x14ac:dyDescent="0.2">
      <c r="A3506" s="146" t="s">
        <v>31061</v>
      </c>
      <c r="B3506" s="147" t="s">
        <v>31062</v>
      </c>
      <c r="C3506" s="148" t="s">
        <v>96</v>
      </c>
      <c r="D3506" s="149">
        <v>136.34</v>
      </c>
      <c r="E3506" s="149">
        <v>21.07</v>
      </c>
      <c r="F3506" s="149">
        <v>157.41</v>
      </c>
      <c r="G3506" s="124">
        <v>9</v>
      </c>
    </row>
    <row r="3507" spans="1:7" ht="30" x14ac:dyDescent="0.2">
      <c r="A3507" s="146" t="s">
        <v>31063</v>
      </c>
      <c r="B3507" s="147" t="s">
        <v>31064</v>
      </c>
      <c r="C3507" s="148" t="s">
        <v>96</v>
      </c>
      <c r="D3507" s="149">
        <v>453.95</v>
      </c>
      <c r="E3507" s="149">
        <v>62.48</v>
      </c>
      <c r="F3507" s="149">
        <v>516.42999999999995</v>
      </c>
      <c r="G3507" s="124">
        <v>9</v>
      </c>
    </row>
    <row r="3508" spans="1:7" ht="30" x14ac:dyDescent="0.2">
      <c r="A3508" s="146" t="s">
        <v>31065</v>
      </c>
      <c r="B3508" s="147" t="s">
        <v>31066</v>
      </c>
      <c r="C3508" s="148" t="s">
        <v>96</v>
      </c>
      <c r="D3508" s="149">
        <v>346.92</v>
      </c>
      <c r="E3508" s="149">
        <v>65.84</v>
      </c>
      <c r="F3508" s="149">
        <v>412.76</v>
      </c>
      <c r="G3508" s="124">
        <v>9</v>
      </c>
    </row>
    <row r="3509" spans="1:7" ht="30" x14ac:dyDescent="0.2">
      <c r="A3509" s="146" t="s">
        <v>31067</v>
      </c>
      <c r="B3509" s="147" t="s">
        <v>31068</v>
      </c>
      <c r="C3509" s="148" t="s">
        <v>96</v>
      </c>
      <c r="D3509" s="149">
        <v>392.81</v>
      </c>
      <c r="E3509" s="149">
        <v>65.84</v>
      </c>
      <c r="F3509" s="149">
        <v>458.65</v>
      </c>
      <c r="G3509" s="124">
        <v>9</v>
      </c>
    </row>
    <row r="3510" spans="1:7" x14ac:dyDescent="0.2">
      <c r="A3510" s="146" t="s">
        <v>31069</v>
      </c>
      <c r="B3510" s="147" t="s">
        <v>31070</v>
      </c>
      <c r="C3510" s="148"/>
      <c r="D3510" s="149"/>
      <c r="E3510" s="149"/>
      <c r="F3510" s="149"/>
      <c r="G3510" s="124">
        <v>2</v>
      </c>
    </row>
    <row r="3511" spans="1:7" x14ac:dyDescent="0.2">
      <c r="A3511" s="146" t="s">
        <v>31071</v>
      </c>
      <c r="B3511" s="147" t="s">
        <v>31072</v>
      </c>
      <c r="C3511" s="148"/>
      <c r="D3511" s="149"/>
      <c r="E3511" s="149"/>
      <c r="F3511" s="149"/>
      <c r="G3511" s="124">
        <v>5</v>
      </c>
    </row>
    <row r="3512" spans="1:7" x14ac:dyDescent="0.2">
      <c r="A3512" s="146" t="s">
        <v>31073</v>
      </c>
      <c r="B3512" s="147" t="s">
        <v>31074</v>
      </c>
      <c r="C3512" s="148" t="s">
        <v>96</v>
      </c>
      <c r="D3512" s="149">
        <v>10316.969999999999</v>
      </c>
      <c r="E3512" s="149">
        <v>116.96</v>
      </c>
      <c r="F3512" s="149">
        <v>10433.93</v>
      </c>
      <c r="G3512" s="124">
        <v>9</v>
      </c>
    </row>
    <row r="3513" spans="1:7" x14ac:dyDescent="0.2">
      <c r="A3513" s="146" t="s">
        <v>31075</v>
      </c>
      <c r="B3513" s="147" t="s">
        <v>31076</v>
      </c>
      <c r="C3513" s="148" t="s">
        <v>96</v>
      </c>
      <c r="D3513" s="149">
        <v>11270.48</v>
      </c>
      <c r="E3513" s="149">
        <v>159.82</v>
      </c>
      <c r="F3513" s="149">
        <v>11430.3</v>
      </c>
      <c r="G3513" s="124">
        <v>9</v>
      </c>
    </row>
    <row r="3514" spans="1:7" ht="30" x14ac:dyDescent="0.2">
      <c r="A3514" s="146" t="s">
        <v>31077</v>
      </c>
      <c r="B3514" s="147" t="s">
        <v>31078</v>
      </c>
      <c r="C3514" s="148" t="s">
        <v>96</v>
      </c>
      <c r="D3514" s="149">
        <v>1028.5999999999999</v>
      </c>
      <c r="E3514" s="149">
        <v>63.39</v>
      </c>
      <c r="F3514" s="149">
        <v>1091.99</v>
      </c>
      <c r="G3514" s="124">
        <v>9</v>
      </c>
    </row>
    <row r="3515" spans="1:7" ht="30" x14ac:dyDescent="0.2">
      <c r="A3515" s="146" t="s">
        <v>31079</v>
      </c>
      <c r="B3515" s="147" t="s">
        <v>31080</v>
      </c>
      <c r="C3515" s="148" t="s">
        <v>96</v>
      </c>
      <c r="D3515" s="149">
        <v>1869.53</v>
      </c>
      <c r="E3515" s="149">
        <v>63.39</v>
      </c>
      <c r="F3515" s="149">
        <v>1932.92</v>
      </c>
      <c r="G3515" s="124">
        <v>9</v>
      </c>
    </row>
    <row r="3516" spans="1:7" ht="30" x14ac:dyDescent="0.2">
      <c r="A3516" s="146" t="s">
        <v>31081</v>
      </c>
      <c r="B3516" s="147" t="s">
        <v>31082</v>
      </c>
      <c r="C3516" s="148" t="s">
        <v>96</v>
      </c>
      <c r="D3516" s="149">
        <v>2925.89</v>
      </c>
      <c r="E3516" s="149">
        <v>74.099999999999994</v>
      </c>
      <c r="F3516" s="149">
        <v>2999.99</v>
      </c>
      <c r="G3516" s="124">
        <v>9</v>
      </c>
    </row>
    <row r="3517" spans="1:7" ht="30" x14ac:dyDescent="0.2">
      <c r="A3517" s="146" t="s">
        <v>31083</v>
      </c>
      <c r="B3517" s="147" t="s">
        <v>31084</v>
      </c>
      <c r="C3517" s="148" t="s">
        <v>96</v>
      </c>
      <c r="D3517" s="149">
        <v>5355.87</v>
      </c>
      <c r="E3517" s="149">
        <v>95.53</v>
      </c>
      <c r="F3517" s="149">
        <v>5451.4</v>
      </c>
      <c r="G3517" s="124">
        <v>9</v>
      </c>
    </row>
    <row r="3518" spans="1:7" ht="45" x14ac:dyDescent="0.2">
      <c r="A3518" s="146" t="s">
        <v>31085</v>
      </c>
      <c r="B3518" s="147" t="s">
        <v>31086</v>
      </c>
      <c r="C3518" s="148" t="s">
        <v>96</v>
      </c>
      <c r="D3518" s="149">
        <v>7050.78</v>
      </c>
      <c r="E3518" s="149">
        <v>84.82</v>
      </c>
      <c r="F3518" s="149">
        <v>7135.6</v>
      </c>
      <c r="G3518" s="124">
        <v>9</v>
      </c>
    </row>
    <row r="3519" spans="1:7" ht="45" x14ac:dyDescent="0.2">
      <c r="A3519" s="146" t="s">
        <v>31087</v>
      </c>
      <c r="B3519" s="147" t="s">
        <v>31088</v>
      </c>
      <c r="C3519" s="148" t="s">
        <v>96</v>
      </c>
      <c r="D3519" s="149">
        <v>14859.87</v>
      </c>
      <c r="E3519" s="149">
        <v>116.96</v>
      </c>
      <c r="F3519" s="149">
        <v>14976.83</v>
      </c>
      <c r="G3519" s="124">
        <v>9</v>
      </c>
    </row>
    <row r="3520" spans="1:7" ht="30" x14ac:dyDescent="0.2">
      <c r="A3520" s="146" t="s">
        <v>31089</v>
      </c>
      <c r="B3520" s="147" t="s">
        <v>31090</v>
      </c>
      <c r="C3520" s="148" t="s">
        <v>96</v>
      </c>
      <c r="D3520" s="149">
        <v>864.59</v>
      </c>
      <c r="E3520" s="149">
        <v>74.099999999999994</v>
      </c>
      <c r="F3520" s="149">
        <v>938.69</v>
      </c>
      <c r="G3520" s="124">
        <v>9</v>
      </c>
    </row>
    <row r="3521" spans="1:7" ht="30" x14ac:dyDescent="0.2">
      <c r="A3521" s="146" t="s">
        <v>31091</v>
      </c>
      <c r="B3521" s="147" t="s">
        <v>31092</v>
      </c>
      <c r="C3521" s="148" t="s">
        <v>96</v>
      </c>
      <c r="D3521" s="149">
        <v>534.15</v>
      </c>
      <c r="E3521" s="149">
        <v>74.099999999999994</v>
      </c>
      <c r="F3521" s="149">
        <v>608.25</v>
      </c>
      <c r="G3521" s="124">
        <v>9</v>
      </c>
    </row>
    <row r="3522" spans="1:7" x14ac:dyDescent="0.2">
      <c r="A3522" s="146" t="s">
        <v>31093</v>
      </c>
      <c r="B3522" s="147" t="s">
        <v>31094</v>
      </c>
      <c r="C3522" s="148"/>
      <c r="D3522" s="149"/>
      <c r="E3522" s="149"/>
      <c r="F3522" s="149"/>
      <c r="G3522" s="124">
        <v>5</v>
      </c>
    </row>
    <row r="3523" spans="1:7" ht="30" x14ac:dyDescent="0.2">
      <c r="A3523" s="146" t="s">
        <v>31095</v>
      </c>
      <c r="B3523" s="147" t="s">
        <v>31096</v>
      </c>
      <c r="C3523" s="148" t="s">
        <v>21557</v>
      </c>
      <c r="D3523" s="149">
        <v>5547.96</v>
      </c>
      <c r="E3523" s="149">
        <v>74.099999999999994</v>
      </c>
      <c r="F3523" s="149">
        <v>5622.06</v>
      </c>
      <c r="G3523" s="124">
        <v>9</v>
      </c>
    </row>
    <row r="3524" spans="1:7" ht="30" x14ac:dyDescent="0.2">
      <c r="A3524" s="146" t="s">
        <v>31097</v>
      </c>
      <c r="B3524" s="147" t="s">
        <v>31098</v>
      </c>
      <c r="C3524" s="148" t="s">
        <v>21557</v>
      </c>
      <c r="D3524" s="149">
        <v>10665.87</v>
      </c>
      <c r="E3524" s="149">
        <v>74.099999999999994</v>
      </c>
      <c r="F3524" s="149">
        <v>10739.97</v>
      </c>
      <c r="G3524" s="124">
        <v>9</v>
      </c>
    </row>
    <row r="3525" spans="1:7" ht="30" x14ac:dyDescent="0.2">
      <c r="A3525" s="146" t="s">
        <v>31099</v>
      </c>
      <c r="B3525" s="147" t="s">
        <v>31100</v>
      </c>
      <c r="C3525" s="148" t="s">
        <v>21557</v>
      </c>
      <c r="D3525" s="149">
        <v>19366.169999999998</v>
      </c>
      <c r="E3525" s="149">
        <v>74.099999999999994</v>
      </c>
      <c r="F3525" s="149">
        <v>19440.27</v>
      </c>
      <c r="G3525" s="124">
        <v>9</v>
      </c>
    </row>
    <row r="3526" spans="1:7" x14ac:dyDescent="0.2">
      <c r="A3526" s="146" t="s">
        <v>31101</v>
      </c>
      <c r="B3526" s="147" t="s">
        <v>31102</v>
      </c>
      <c r="C3526" s="148"/>
      <c r="D3526" s="149"/>
      <c r="E3526" s="149"/>
      <c r="F3526" s="149"/>
      <c r="G3526" s="124">
        <v>5</v>
      </c>
    </row>
    <row r="3527" spans="1:7" ht="45" x14ac:dyDescent="0.2">
      <c r="A3527" s="146" t="s">
        <v>31103</v>
      </c>
      <c r="B3527" s="147" t="s">
        <v>31104</v>
      </c>
      <c r="C3527" s="148" t="s">
        <v>9</v>
      </c>
      <c r="D3527" s="149">
        <v>17785.82</v>
      </c>
      <c r="E3527" s="149">
        <v>3951.63</v>
      </c>
      <c r="F3527" s="149">
        <v>21737.45</v>
      </c>
      <c r="G3527" s="124">
        <v>9</v>
      </c>
    </row>
    <row r="3528" spans="1:7" ht="45" x14ac:dyDescent="0.2">
      <c r="A3528" s="146" t="s">
        <v>31105</v>
      </c>
      <c r="B3528" s="147" t="s">
        <v>31106</v>
      </c>
      <c r="C3528" s="148" t="s">
        <v>9</v>
      </c>
      <c r="D3528" s="149">
        <v>34186.47</v>
      </c>
      <c r="E3528" s="149">
        <v>8464.6299999999992</v>
      </c>
      <c r="F3528" s="149">
        <v>42651.1</v>
      </c>
      <c r="G3528" s="124">
        <v>9</v>
      </c>
    </row>
    <row r="3529" spans="1:7" x14ac:dyDescent="0.2">
      <c r="A3529" s="146" t="s">
        <v>31107</v>
      </c>
      <c r="B3529" s="147" t="s">
        <v>31108</v>
      </c>
      <c r="C3529" s="148"/>
      <c r="D3529" s="149"/>
      <c r="E3529" s="149"/>
      <c r="F3529" s="149"/>
      <c r="G3529" s="124">
        <v>5</v>
      </c>
    </row>
    <row r="3530" spans="1:7" x14ac:dyDescent="0.2">
      <c r="A3530" s="146" t="s">
        <v>31109</v>
      </c>
      <c r="B3530" s="147" t="s">
        <v>31110</v>
      </c>
      <c r="C3530" s="148" t="s">
        <v>96</v>
      </c>
      <c r="D3530" s="149">
        <v>89.25</v>
      </c>
      <c r="E3530" s="149">
        <v>15.8</v>
      </c>
      <c r="F3530" s="149">
        <v>105.05</v>
      </c>
      <c r="G3530" s="124">
        <v>9</v>
      </c>
    </row>
    <row r="3531" spans="1:7" x14ac:dyDescent="0.2">
      <c r="A3531" s="146" t="s">
        <v>31111</v>
      </c>
      <c r="B3531" s="147" t="s">
        <v>31112</v>
      </c>
      <c r="C3531" s="148" t="s">
        <v>96</v>
      </c>
      <c r="D3531" s="149">
        <v>117.4</v>
      </c>
      <c r="E3531" s="149">
        <v>21.07</v>
      </c>
      <c r="F3531" s="149">
        <v>138.47</v>
      </c>
      <c r="G3531" s="124">
        <v>9</v>
      </c>
    </row>
    <row r="3532" spans="1:7" x14ac:dyDescent="0.2">
      <c r="A3532" s="146" t="s">
        <v>31113</v>
      </c>
      <c r="B3532" s="147" t="s">
        <v>31114</v>
      </c>
      <c r="C3532" s="148" t="s">
        <v>96</v>
      </c>
      <c r="D3532" s="149">
        <v>231.07</v>
      </c>
      <c r="E3532" s="149">
        <v>23.7</v>
      </c>
      <c r="F3532" s="149">
        <v>254.77</v>
      </c>
      <c r="G3532" s="124">
        <v>9</v>
      </c>
    </row>
    <row r="3533" spans="1:7" x14ac:dyDescent="0.2">
      <c r="A3533" s="146" t="s">
        <v>31115</v>
      </c>
      <c r="B3533" s="147" t="s">
        <v>31116</v>
      </c>
      <c r="C3533" s="148" t="s">
        <v>96</v>
      </c>
      <c r="D3533" s="149">
        <v>239.88</v>
      </c>
      <c r="E3533" s="149">
        <v>23.7</v>
      </c>
      <c r="F3533" s="149">
        <v>263.58</v>
      </c>
      <c r="G3533" s="124">
        <v>9</v>
      </c>
    </row>
    <row r="3534" spans="1:7" x14ac:dyDescent="0.2">
      <c r="A3534" s="146" t="s">
        <v>31117</v>
      </c>
      <c r="B3534" s="147" t="s">
        <v>31118</v>
      </c>
      <c r="C3534" s="148" t="s">
        <v>96</v>
      </c>
      <c r="D3534" s="149">
        <v>309.67</v>
      </c>
      <c r="E3534" s="149">
        <v>31.6</v>
      </c>
      <c r="F3534" s="149">
        <v>341.27</v>
      </c>
      <c r="G3534" s="124">
        <v>9</v>
      </c>
    </row>
    <row r="3535" spans="1:7" x14ac:dyDescent="0.2">
      <c r="A3535" s="146" t="s">
        <v>31119</v>
      </c>
      <c r="B3535" s="147" t="s">
        <v>31120</v>
      </c>
      <c r="C3535" s="148" t="s">
        <v>96</v>
      </c>
      <c r="D3535" s="149">
        <v>1439.33</v>
      </c>
      <c r="E3535" s="149">
        <v>23.7</v>
      </c>
      <c r="F3535" s="149">
        <v>1463.03</v>
      </c>
      <c r="G3535" s="124">
        <v>9</v>
      </c>
    </row>
    <row r="3536" spans="1:7" x14ac:dyDescent="0.2">
      <c r="A3536" s="146" t="s">
        <v>31121</v>
      </c>
      <c r="B3536" s="147" t="s">
        <v>31122</v>
      </c>
      <c r="C3536" s="148" t="s">
        <v>96</v>
      </c>
      <c r="D3536" s="149">
        <v>2005.87</v>
      </c>
      <c r="E3536" s="149">
        <v>105.34</v>
      </c>
      <c r="F3536" s="149">
        <v>2111.21</v>
      </c>
      <c r="G3536" s="124">
        <v>9</v>
      </c>
    </row>
    <row r="3537" spans="1:7" x14ac:dyDescent="0.2">
      <c r="A3537" s="146" t="s">
        <v>31123</v>
      </c>
      <c r="B3537" s="147" t="s">
        <v>31124</v>
      </c>
      <c r="C3537" s="148"/>
      <c r="D3537" s="149"/>
      <c r="E3537" s="149"/>
      <c r="F3537" s="149"/>
      <c r="G3537" s="124">
        <v>5</v>
      </c>
    </row>
    <row r="3538" spans="1:7" x14ac:dyDescent="0.2">
      <c r="A3538" s="146" t="s">
        <v>31125</v>
      </c>
      <c r="B3538" s="147" t="s">
        <v>31126</v>
      </c>
      <c r="C3538" s="148" t="s">
        <v>96</v>
      </c>
      <c r="D3538" s="149"/>
      <c r="E3538" s="149">
        <v>64.290000000000006</v>
      </c>
      <c r="F3538" s="149">
        <v>64.290000000000006</v>
      </c>
      <c r="G3538" s="124">
        <v>9</v>
      </c>
    </row>
    <row r="3539" spans="1:7" x14ac:dyDescent="0.2">
      <c r="A3539" s="146" t="s">
        <v>31127</v>
      </c>
      <c r="B3539" s="147" t="s">
        <v>31128</v>
      </c>
      <c r="C3539" s="148" t="s">
        <v>96</v>
      </c>
      <c r="D3539" s="149"/>
      <c r="E3539" s="149">
        <v>171.44</v>
      </c>
      <c r="F3539" s="149">
        <v>171.44</v>
      </c>
      <c r="G3539" s="124">
        <v>9</v>
      </c>
    </row>
    <row r="3540" spans="1:7" x14ac:dyDescent="0.2">
      <c r="A3540" s="146" t="s">
        <v>31129</v>
      </c>
      <c r="B3540" s="147" t="s">
        <v>31130</v>
      </c>
      <c r="C3540" s="148" t="s">
        <v>96</v>
      </c>
      <c r="D3540" s="149"/>
      <c r="E3540" s="149">
        <v>385.74</v>
      </c>
      <c r="F3540" s="149">
        <v>385.74</v>
      </c>
      <c r="G3540" s="124">
        <v>9</v>
      </c>
    </row>
    <row r="3541" spans="1:7" x14ac:dyDescent="0.2">
      <c r="A3541" s="146" t="s">
        <v>31131</v>
      </c>
      <c r="B3541" s="147" t="s">
        <v>31132</v>
      </c>
      <c r="C3541" s="148"/>
      <c r="D3541" s="149"/>
      <c r="E3541" s="149"/>
      <c r="F3541" s="149"/>
      <c r="G3541" s="124">
        <v>2</v>
      </c>
    </row>
    <row r="3542" spans="1:7" x14ac:dyDescent="0.2">
      <c r="A3542" s="146" t="s">
        <v>31133</v>
      </c>
      <c r="B3542" s="147" t="s">
        <v>31134</v>
      </c>
      <c r="C3542" s="148"/>
      <c r="D3542" s="149"/>
      <c r="E3542" s="149"/>
      <c r="F3542" s="149"/>
      <c r="G3542" s="124">
        <v>5</v>
      </c>
    </row>
    <row r="3543" spans="1:7" x14ac:dyDescent="0.2">
      <c r="A3543" s="146" t="s">
        <v>31135</v>
      </c>
      <c r="B3543" s="147" t="s">
        <v>31136</v>
      </c>
      <c r="C3543" s="148" t="s">
        <v>96</v>
      </c>
      <c r="D3543" s="149">
        <v>34.979999999999997</v>
      </c>
      <c r="E3543" s="149">
        <v>52.67</v>
      </c>
      <c r="F3543" s="149">
        <v>87.65</v>
      </c>
      <c r="G3543" s="124">
        <v>9</v>
      </c>
    </row>
    <row r="3544" spans="1:7" x14ac:dyDescent="0.2">
      <c r="A3544" s="146" t="s">
        <v>31137</v>
      </c>
      <c r="B3544" s="147" t="s">
        <v>31138</v>
      </c>
      <c r="C3544" s="148" t="s">
        <v>96</v>
      </c>
      <c r="D3544" s="149">
        <v>46.26</v>
      </c>
      <c r="E3544" s="149">
        <v>52.67</v>
      </c>
      <c r="F3544" s="149">
        <v>98.93</v>
      </c>
      <c r="G3544" s="124">
        <v>9</v>
      </c>
    </row>
    <row r="3545" spans="1:7" x14ac:dyDescent="0.2">
      <c r="A3545" s="146" t="s">
        <v>31139</v>
      </c>
      <c r="B3545" s="147" t="s">
        <v>31140</v>
      </c>
      <c r="C3545" s="148" t="s">
        <v>96</v>
      </c>
      <c r="D3545" s="149">
        <v>59.87</v>
      </c>
      <c r="E3545" s="149">
        <v>52.67</v>
      </c>
      <c r="F3545" s="149">
        <v>112.54</v>
      </c>
      <c r="G3545" s="124">
        <v>9</v>
      </c>
    </row>
    <row r="3546" spans="1:7" x14ac:dyDescent="0.2">
      <c r="A3546" s="146" t="s">
        <v>31141</v>
      </c>
      <c r="B3546" s="147" t="s">
        <v>31142</v>
      </c>
      <c r="C3546" s="148" t="s">
        <v>96</v>
      </c>
      <c r="D3546" s="149">
        <v>69.02</v>
      </c>
      <c r="E3546" s="149">
        <v>52.67</v>
      </c>
      <c r="F3546" s="149">
        <v>121.69</v>
      </c>
      <c r="G3546" s="124">
        <v>9</v>
      </c>
    </row>
    <row r="3547" spans="1:7" ht="30" x14ac:dyDescent="0.2">
      <c r="A3547" s="146" t="s">
        <v>31143</v>
      </c>
      <c r="B3547" s="147" t="s">
        <v>31144</v>
      </c>
      <c r="C3547" s="148" t="s">
        <v>96</v>
      </c>
      <c r="D3547" s="149">
        <v>74.19</v>
      </c>
      <c r="E3547" s="149">
        <v>52.67</v>
      </c>
      <c r="F3547" s="149">
        <v>126.86</v>
      </c>
      <c r="G3547" s="124">
        <v>9</v>
      </c>
    </row>
    <row r="3548" spans="1:7" ht="30" x14ac:dyDescent="0.2">
      <c r="A3548" s="146" t="s">
        <v>31145</v>
      </c>
      <c r="B3548" s="147" t="s">
        <v>31146</v>
      </c>
      <c r="C3548" s="148" t="s">
        <v>96</v>
      </c>
      <c r="D3548" s="149">
        <v>96.59</v>
      </c>
      <c r="E3548" s="149">
        <v>52.67</v>
      </c>
      <c r="F3548" s="149">
        <v>149.26</v>
      </c>
      <c r="G3548" s="124">
        <v>9</v>
      </c>
    </row>
    <row r="3549" spans="1:7" x14ac:dyDescent="0.2">
      <c r="A3549" s="146" t="s">
        <v>31147</v>
      </c>
      <c r="B3549" s="147" t="s">
        <v>31148</v>
      </c>
      <c r="C3549" s="148"/>
      <c r="D3549" s="149"/>
      <c r="E3549" s="149"/>
      <c r="F3549" s="149"/>
      <c r="G3549" s="124">
        <v>5</v>
      </c>
    </row>
    <row r="3550" spans="1:7" x14ac:dyDescent="0.2">
      <c r="A3550" s="146" t="s">
        <v>31149</v>
      </c>
      <c r="B3550" s="147" t="s">
        <v>31150</v>
      </c>
      <c r="C3550" s="148" t="s">
        <v>96</v>
      </c>
      <c r="D3550" s="149">
        <v>109.75</v>
      </c>
      <c r="E3550" s="149">
        <v>238.34</v>
      </c>
      <c r="F3550" s="149">
        <v>348.09</v>
      </c>
      <c r="G3550" s="124">
        <v>9</v>
      </c>
    </row>
    <row r="3551" spans="1:7" x14ac:dyDescent="0.2">
      <c r="A3551" s="146" t="s">
        <v>31151</v>
      </c>
      <c r="B3551" s="147" t="s">
        <v>31152</v>
      </c>
      <c r="C3551" s="148" t="s">
        <v>96</v>
      </c>
      <c r="D3551" s="149">
        <v>69.72</v>
      </c>
      <c r="E3551" s="149">
        <v>57.89</v>
      </c>
      <c r="F3551" s="149">
        <v>127.61</v>
      </c>
      <c r="G3551" s="124">
        <v>9</v>
      </c>
    </row>
    <row r="3552" spans="1:7" ht="30" x14ac:dyDescent="0.2">
      <c r="A3552" s="146" t="s">
        <v>31153</v>
      </c>
      <c r="B3552" s="147" t="s">
        <v>31154</v>
      </c>
      <c r="C3552" s="148" t="s">
        <v>96</v>
      </c>
      <c r="D3552" s="149">
        <v>356.29</v>
      </c>
      <c r="E3552" s="149">
        <v>52.67</v>
      </c>
      <c r="F3552" s="149">
        <v>408.96</v>
      </c>
      <c r="G3552" s="124">
        <v>9</v>
      </c>
    </row>
    <row r="3553" spans="1:7" x14ac:dyDescent="0.2">
      <c r="A3553" s="146" t="s">
        <v>31155</v>
      </c>
      <c r="B3553" s="147" t="s">
        <v>31156</v>
      </c>
      <c r="C3553" s="148"/>
      <c r="D3553" s="149"/>
      <c r="E3553" s="149"/>
      <c r="F3553" s="149"/>
      <c r="G3553" s="124">
        <v>5</v>
      </c>
    </row>
    <row r="3554" spans="1:7" x14ac:dyDescent="0.2">
      <c r="A3554" s="146" t="s">
        <v>31157</v>
      </c>
      <c r="B3554" s="147" t="s">
        <v>31158</v>
      </c>
      <c r="C3554" s="148" t="s">
        <v>96</v>
      </c>
      <c r="D3554" s="149">
        <v>32.65</v>
      </c>
      <c r="E3554" s="149">
        <v>52.67</v>
      </c>
      <c r="F3554" s="149">
        <v>85.32</v>
      </c>
      <c r="G3554" s="124">
        <v>9</v>
      </c>
    </row>
    <row r="3555" spans="1:7" x14ac:dyDescent="0.2">
      <c r="A3555" s="146" t="s">
        <v>31159</v>
      </c>
      <c r="B3555" s="147" t="s">
        <v>31160</v>
      </c>
      <c r="C3555" s="148"/>
      <c r="D3555" s="149"/>
      <c r="E3555" s="149"/>
      <c r="F3555" s="149"/>
      <c r="G3555" s="124">
        <v>5</v>
      </c>
    </row>
    <row r="3556" spans="1:7" ht="30" x14ac:dyDescent="0.2">
      <c r="A3556" s="146" t="s">
        <v>31161</v>
      </c>
      <c r="B3556" s="147" t="s">
        <v>31162</v>
      </c>
      <c r="C3556" s="148" t="s">
        <v>96</v>
      </c>
      <c r="D3556" s="149">
        <v>136.5</v>
      </c>
      <c r="E3556" s="149">
        <v>63.21</v>
      </c>
      <c r="F3556" s="149">
        <v>199.71</v>
      </c>
      <c r="G3556" s="124">
        <v>9</v>
      </c>
    </row>
    <row r="3557" spans="1:7" ht="30" x14ac:dyDescent="0.2">
      <c r="A3557" s="146" t="s">
        <v>31163</v>
      </c>
      <c r="B3557" s="147" t="s">
        <v>31164</v>
      </c>
      <c r="C3557" s="148" t="s">
        <v>96</v>
      </c>
      <c r="D3557" s="149">
        <v>547.19000000000005</v>
      </c>
      <c r="E3557" s="149">
        <v>79.010000000000005</v>
      </c>
      <c r="F3557" s="149">
        <v>626.20000000000005</v>
      </c>
      <c r="G3557" s="124">
        <v>9</v>
      </c>
    </row>
    <row r="3558" spans="1:7" x14ac:dyDescent="0.2">
      <c r="A3558" s="146" t="s">
        <v>31165</v>
      </c>
      <c r="B3558" s="147" t="s">
        <v>31166</v>
      </c>
      <c r="C3558" s="148"/>
      <c r="D3558" s="149"/>
      <c r="E3558" s="149"/>
      <c r="F3558" s="149"/>
      <c r="G3558" s="124">
        <v>5</v>
      </c>
    </row>
    <row r="3559" spans="1:7" x14ac:dyDescent="0.2">
      <c r="A3559" s="146" t="s">
        <v>31167</v>
      </c>
      <c r="B3559" s="147" t="s">
        <v>31168</v>
      </c>
      <c r="C3559" s="148" t="s">
        <v>96</v>
      </c>
      <c r="D3559" s="149">
        <v>13.91</v>
      </c>
      <c r="E3559" s="149">
        <v>3.16</v>
      </c>
      <c r="F3559" s="149">
        <v>17.07</v>
      </c>
      <c r="G3559" s="124">
        <v>9</v>
      </c>
    </row>
    <row r="3560" spans="1:7" x14ac:dyDescent="0.2">
      <c r="A3560" s="146" t="s">
        <v>31169</v>
      </c>
      <c r="B3560" s="147" t="s">
        <v>31170</v>
      </c>
      <c r="C3560" s="148" t="s">
        <v>19</v>
      </c>
      <c r="D3560" s="149">
        <v>978.5</v>
      </c>
      <c r="E3560" s="149">
        <v>34.479999999999997</v>
      </c>
      <c r="F3560" s="149">
        <v>1012.98</v>
      </c>
      <c r="G3560" s="124">
        <v>9</v>
      </c>
    </row>
    <row r="3561" spans="1:7" x14ac:dyDescent="0.2">
      <c r="A3561" s="146" t="s">
        <v>31171</v>
      </c>
      <c r="B3561" s="147" t="s">
        <v>31172</v>
      </c>
      <c r="C3561" s="148" t="s">
        <v>96</v>
      </c>
      <c r="D3561" s="149">
        <v>9.82</v>
      </c>
      <c r="E3561" s="149">
        <v>3.16</v>
      </c>
      <c r="F3561" s="149">
        <v>12.98</v>
      </c>
      <c r="G3561" s="124">
        <v>9</v>
      </c>
    </row>
    <row r="3562" spans="1:7" x14ac:dyDescent="0.2">
      <c r="A3562" s="146" t="s">
        <v>31173</v>
      </c>
      <c r="B3562" s="147" t="s">
        <v>31174</v>
      </c>
      <c r="C3562" s="148" t="s">
        <v>96</v>
      </c>
      <c r="D3562" s="149">
        <v>284.61</v>
      </c>
      <c r="E3562" s="149">
        <v>27.58</v>
      </c>
      <c r="F3562" s="149">
        <v>312.19</v>
      </c>
      <c r="G3562" s="124">
        <v>9</v>
      </c>
    </row>
    <row r="3563" spans="1:7" x14ac:dyDescent="0.2">
      <c r="A3563" s="146" t="s">
        <v>31175</v>
      </c>
      <c r="B3563" s="147" t="s">
        <v>31176</v>
      </c>
      <c r="C3563" s="148" t="s">
        <v>96</v>
      </c>
      <c r="D3563" s="149">
        <v>29.65</v>
      </c>
      <c r="E3563" s="149">
        <v>3.16</v>
      </c>
      <c r="F3563" s="149">
        <v>32.81</v>
      </c>
      <c r="G3563" s="124">
        <v>9</v>
      </c>
    </row>
    <row r="3564" spans="1:7" x14ac:dyDescent="0.2">
      <c r="A3564" s="146" t="s">
        <v>31177</v>
      </c>
      <c r="B3564" s="147" t="s">
        <v>31178</v>
      </c>
      <c r="C3564" s="148" t="s">
        <v>96</v>
      </c>
      <c r="D3564" s="149">
        <v>6.52</v>
      </c>
      <c r="E3564" s="149">
        <v>3.16</v>
      </c>
      <c r="F3564" s="149">
        <v>9.68</v>
      </c>
      <c r="G3564" s="124">
        <v>9</v>
      </c>
    </row>
    <row r="3565" spans="1:7" x14ac:dyDescent="0.2">
      <c r="A3565" s="146" t="s">
        <v>31179</v>
      </c>
      <c r="B3565" s="147" t="s">
        <v>31180</v>
      </c>
      <c r="C3565" s="148" t="s">
        <v>19</v>
      </c>
      <c r="D3565" s="149">
        <v>1069.97</v>
      </c>
      <c r="E3565" s="149">
        <v>34.479999999999997</v>
      </c>
      <c r="F3565" s="149">
        <v>1104.45</v>
      </c>
      <c r="G3565" s="124">
        <v>9</v>
      </c>
    </row>
    <row r="3566" spans="1:7" ht="30" x14ac:dyDescent="0.2">
      <c r="A3566" s="146" t="s">
        <v>31181</v>
      </c>
      <c r="B3566" s="147" t="s">
        <v>31182</v>
      </c>
      <c r="C3566" s="148" t="s">
        <v>19</v>
      </c>
      <c r="D3566" s="149">
        <v>1290.54</v>
      </c>
      <c r="E3566" s="149">
        <v>34.479999999999997</v>
      </c>
      <c r="F3566" s="149">
        <v>1325.02</v>
      </c>
      <c r="G3566" s="124">
        <v>9</v>
      </c>
    </row>
    <row r="3567" spans="1:7" ht="30" x14ac:dyDescent="0.2">
      <c r="A3567" s="146" t="s">
        <v>31183</v>
      </c>
      <c r="B3567" s="147" t="s">
        <v>31184</v>
      </c>
      <c r="C3567" s="148" t="s">
        <v>96</v>
      </c>
      <c r="D3567" s="149">
        <v>83.94</v>
      </c>
      <c r="E3567" s="149">
        <v>17.239999999999998</v>
      </c>
      <c r="F3567" s="149">
        <v>101.18</v>
      </c>
      <c r="G3567" s="124">
        <v>9</v>
      </c>
    </row>
    <row r="3568" spans="1:7" x14ac:dyDescent="0.2">
      <c r="A3568" s="146" t="s">
        <v>31185</v>
      </c>
      <c r="B3568" s="147" t="s">
        <v>31186</v>
      </c>
      <c r="C3568" s="148" t="s">
        <v>96</v>
      </c>
      <c r="D3568" s="149">
        <v>10.15</v>
      </c>
      <c r="E3568" s="149">
        <v>3.16</v>
      </c>
      <c r="F3568" s="149">
        <v>13.31</v>
      </c>
      <c r="G3568" s="124">
        <v>9</v>
      </c>
    </row>
    <row r="3569" spans="1:7" x14ac:dyDescent="0.2">
      <c r="A3569" s="146" t="s">
        <v>31187</v>
      </c>
      <c r="B3569" s="147" t="s">
        <v>31188</v>
      </c>
      <c r="C3569" s="148" t="s">
        <v>96</v>
      </c>
      <c r="D3569" s="149">
        <v>21.96</v>
      </c>
      <c r="E3569" s="149">
        <v>3.16</v>
      </c>
      <c r="F3569" s="149">
        <v>25.12</v>
      </c>
      <c r="G3569" s="124">
        <v>9</v>
      </c>
    </row>
    <row r="3570" spans="1:7" ht="30" x14ac:dyDescent="0.2">
      <c r="A3570" s="146" t="s">
        <v>31189</v>
      </c>
      <c r="B3570" s="147" t="s">
        <v>31190</v>
      </c>
      <c r="C3570" s="148" t="s">
        <v>96</v>
      </c>
      <c r="D3570" s="149">
        <v>3551.4</v>
      </c>
      <c r="E3570" s="149">
        <v>63.21</v>
      </c>
      <c r="F3570" s="149">
        <v>3614.61</v>
      </c>
      <c r="G3570" s="124">
        <v>9</v>
      </c>
    </row>
    <row r="3571" spans="1:7" ht="30" x14ac:dyDescent="0.2">
      <c r="A3571" s="146" t="s">
        <v>31191</v>
      </c>
      <c r="B3571" s="147" t="s">
        <v>31192</v>
      </c>
      <c r="C3571" s="148" t="s">
        <v>96</v>
      </c>
      <c r="D3571" s="149">
        <v>4323.71</v>
      </c>
      <c r="E3571" s="149">
        <v>63.21</v>
      </c>
      <c r="F3571" s="149">
        <v>4386.92</v>
      </c>
      <c r="G3571" s="124">
        <v>9</v>
      </c>
    </row>
    <row r="3572" spans="1:7" ht="30" x14ac:dyDescent="0.2">
      <c r="A3572" s="146" t="s">
        <v>31193</v>
      </c>
      <c r="B3572" s="147" t="s">
        <v>31194</v>
      </c>
      <c r="C3572" s="148" t="s">
        <v>96</v>
      </c>
      <c r="D3572" s="149">
        <v>369.93</v>
      </c>
      <c r="E3572" s="149">
        <v>71.290000000000006</v>
      </c>
      <c r="F3572" s="149">
        <v>441.22</v>
      </c>
      <c r="G3572" s="124">
        <v>9</v>
      </c>
    </row>
    <row r="3573" spans="1:7" ht="30" x14ac:dyDescent="0.2">
      <c r="A3573" s="146" t="s">
        <v>31195</v>
      </c>
      <c r="B3573" s="147" t="s">
        <v>31196</v>
      </c>
      <c r="C3573" s="148" t="s">
        <v>96</v>
      </c>
      <c r="D3573" s="149">
        <v>410.57</v>
      </c>
      <c r="E3573" s="149">
        <v>71.290000000000006</v>
      </c>
      <c r="F3573" s="149">
        <v>481.86</v>
      </c>
      <c r="G3573" s="124">
        <v>9</v>
      </c>
    </row>
    <row r="3574" spans="1:7" ht="30" x14ac:dyDescent="0.2">
      <c r="A3574" s="146" t="s">
        <v>31197</v>
      </c>
      <c r="B3574" s="147" t="s">
        <v>31198</v>
      </c>
      <c r="C3574" s="148" t="s">
        <v>96</v>
      </c>
      <c r="D3574" s="149">
        <v>517.1</v>
      </c>
      <c r="E3574" s="149">
        <v>71.290000000000006</v>
      </c>
      <c r="F3574" s="149">
        <v>588.39</v>
      </c>
      <c r="G3574" s="124">
        <v>9</v>
      </c>
    </row>
    <row r="3575" spans="1:7" ht="30" x14ac:dyDescent="0.2">
      <c r="A3575" s="146" t="s">
        <v>31199</v>
      </c>
      <c r="B3575" s="147" t="s">
        <v>31200</v>
      </c>
      <c r="C3575" s="148" t="s">
        <v>96</v>
      </c>
      <c r="D3575" s="149">
        <v>162.81</v>
      </c>
      <c r="E3575" s="149">
        <v>71.290000000000006</v>
      </c>
      <c r="F3575" s="149">
        <v>234.1</v>
      </c>
      <c r="G3575" s="124">
        <v>9</v>
      </c>
    </row>
    <row r="3576" spans="1:7" ht="30" x14ac:dyDescent="0.2">
      <c r="A3576" s="146" t="s">
        <v>31201</v>
      </c>
      <c r="B3576" s="147" t="s">
        <v>31202</v>
      </c>
      <c r="C3576" s="148" t="s">
        <v>96</v>
      </c>
      <c r="D3576" s="149">
        <v>171.74</v>
      </c>
      <c r="E3576" s="149">
        <v>71.290000000000006</v>
      </c>
      <c r="F3576" s="149">
        <v>243.03</v>
      </c>
      <c r="G3576" s="124">
        <v>9</v>
      </c>
    </row>
    <row r="3577" spans="1:7" ht="30" x14ac:dyDescent="0.2">
      <c r="A3577" s="146" t="s">
        <v>31203</v>
      </c>
      <c r="B3577" s="147" t="s">
        <v>31204</v>
      </c>
      <c r="C3577" s="148" t="s">
        <v>96</v>
      </c>
      <c r="D3577" s="149">
        <v>294.02999999999997</v>
      </c>
      <c r="E3577" s="149">
        <v>71.290000000000006</v>
      </c>
      <c r="F3577" s="149">
        <v>365.32</v>
      </c>
      <c r="G3577" s="124">
        <v>9</v>
      </c>
    </row>
    <row r="3578" spans="1:7" ht="30" x14ac:dyDescent="0.2">
      <c r="A3578" s="146" t="s">
        <v>31205</v>
      </c>
      <c r="B3578" s="147" t="s">
        <v>31206</v>
      </c>
      <c r="C3578" s="148" t="s">
        <v>96</v>
      </c>
      <c r="D3578" s="149">
        <v>337.02</v>
      </c>
      <c r="E3578" s="149">
        <v>71.290000000000006</v>
      </c>
      <c r="F3578" s="149">
        <v>408.31</v>
      </c>
      <c r="G3578" s="124">
        <v>9</v>
      </c>
    </row>
    <row r="3579" spans="1:7" ht="30" x14ac:dyDescent="0.2">
      <c r="A3579" s="146" t="s">
        <v>31207</v>
      </c>
      <c r="B3579" s="147" t="s">
        <v>31208</v>
      </c>
      <c r="C3579" s="148" t="s">
        <v>96</v>
      </c>
      <c r="D3579" s="149">
        <v>320.97000000000003</v>
      </c>
      <c r="E3579" s="149">
        <v>71.290000000000006</v>
      </c>
      <c r="F3579" s="149">
        <v>392.26</v>
      </c>
      <c r="G3579" s="124">
        <v>9</v>
      </c>
    </row>
    <row r="3580" spans="1:7" ht="30" x14ac:dyDescent="0.2">
      <c r="A3580" s="146" t="s">
        <v>31209</v>
      </c>
      <c r="B3580" s="147" t="s">
        <v>31210</v>
      </c>
      <c r="C3580" s="148" t="s">
        <v>96</v>
      </c>
      <c r="D3580" s="149">
        <v>1461.84</v>
      </c>
      <c r="E3580" s="149">
        <v>71.290000000000006</v>
      </c>
      <c r="F3580" s="149">
        <v>1533.13</v>
      </c>
      <c r="G3580" s="124">
        <v>9</v>
      </c>
    </row>
    <row r="3581" spans="1:7" ht="30" x14ac:dyDescent="0.2">
      <c r="A3581" s="146" t="s">
        <v>31211</v>
      </c>
      <c r="B3581" s="147" t="s">
        <v>31212</v>
      </c>
      <c r="C3581" s="148" t="s">
        <v>9</v>
      </c>
      <c r="D3581" s="149">
        <v>999.24</v>
      </c>
      <c r="E3581" s="149">
        <v>22.33</v>
      </c>
      <c r="F3581" s="149">
        <v>1021.57</v>
      </c>
      <c r="G3581" s="124">
        <v>9</v>
      </c>
    </row>
    <row r="3582" spans="1:7" ht="30" x14ac:dyDescent="0.2">
      <c r="A3582" s="146" t="s">
        <v>31213</v>
      </c>
      <c r="B3582" s="147" t="s">
        <v>31214</v>
      </c>
      <c r="C3582" s="148" t="s">
        <v>9</v>
      </c>
      <c r="D3582" s="149">
        <v>1219.31</v>
      </c>
      <c r="E3582" s="149">
        <v>29.47</v>
      </c>
      <c r="F3582" s="149">
        <v>1248.78</v>
      </c>
      <c r="G3582" s="124">
        <v>9</v>
      </c>
    </row>
    <row r="3583" spans="1:7" x14ac:dyDescent="0.2">
      <c r="A3583" s="146" t="s">
        <v>31215</v>
      </c>
      <c r="B3583" s="147" t="s">
        <v>31216</v>
      </c>
      <c r="C3583" s="148"/>
      <c r="D3583" s="149"/>
      <c r="E3583" s="149"/>
      <c r="F3583" s="149"/>
      <c r="G3583" s="124">
        <v>5</v>
      </c>
    </row>
    <row r="3584" spans="1:7" x14ac:dyDescent="0.2">
      <c r="A3584" s="146" t="s">
        <v>31217</v>
      </c>
      <c r="B3584" s="147" t="s">
        <v>31218</v>
      </c>
      <c r="C3584" s="148" t="s">
        <v>96</v>
      </c>
      <c r="D3584" s="149">
        <v>407.31</v>
      </c>
      <c r="E3584" s="149">
        <v>52.67</v>
      </c>
      <c r="F3584" s="149">
        <v>459.98</v>
      </c>
      <c r="G3584" s="124">
        <v>9</v>
      </c>
    </row>
    <row r="3585" spans="1:7" x14ac:dyDescent="0.2">
      <c r="A3585" s="146" t="s">
        <v>31219</v>
      </c>
      <c r="B3585" s="147" t="s">
        <v>31220</v>
      </c>
      <c r="C3585" s="148"/>
      <c r="D3585" s="149"/>
      <c r="E3585" s="149"/>
      <c r="F3585" s="149"/>
      <c r="G3585" s="124">
        <v>5</v>
      </c>
    </row>
    <row r="3586" spans="1:7" x14ac:dyDescent="0.2">
      <c r="A3586" s="146" t="s">
        <v>31221</v>
      </c>
      <c r="B3586" s="147" t="s">
        <v>31222</v>
      </c>
      <c r="C3586" s="148" t="s">
        <v>9</v>
      </c>
      <c r="D3586" s="149">
        <v>422.23</v>
      </c>
      <c r="E3586" s="149">
        <v>11.88</v>
      </c>
      <c r="F3586" s="149">
        <v>434.11</v>
      </c>
      <c r="G3586" s="124">
        <v>9</v>
      </c>
    </row>
    <row r="3587" spans="1:7" ht="30" x14ac:dyDescent="0.2">
      <c r="A3587" s="146" t="s">
        <v>31223</v>
      </c>
      <c r="B3587" s="147" t="s">
        <v>31224</v>
      </c>
      <c r="C3587" s="148" t="s">
        <v>9</v>
      </c>
      <c r="D3587" s="149">
        <v>267.08</v>
      </c>
      <c r="E3587" s="149">
        <v>11.88</v>
      </c>
      <c r="F3587" s="149">
        <v>278.95999999999998</v>
      </c>
      <c r="G3587" s="124">
        <v>9</v>
      </c>
    </row>
    <row r="3588" spans="1:7" ht="30" x14ac:dyDescent="0.2">
      <c r="A3588" s="146" t="s">
        <v>31225</v>
      </c>
      <c r="B3588" s="147" t="s">
        <v>31226</v>
      </c>
      <c r="C3588" s="148" t="s">
        <v>9</v>
      </c>
      <c r="D3588" s="149">
        <v>344.85</v>
      </c>
      <c r="E3588" s="149">
        <v>11.88</v>
      </c>
      <c r="F3588" s="149">
        <v>356.73</v>
      </c>
      <c r="G3588" s="124">
        <v>9</v>
      </c>
    </row>
    <row r="3589" spans="1:7" x14ac:dyDescent="0.2">
      <c r="A3589" s="146" t="s">
        <v>31227</v>
      </c>
      <c r="B3589" s="147" t="s">
        <v>31228</v>
      </c>
      <c r="C3589" s="148"/>
      <c r="D3589" s="149"/>
      <c r="E3589" s="149"/>
      <c r="F3589" s="149"/>
      <c r="G3589" s="124">
        <v>5</v>
      </c>
    </row>
    <row r="3590" spans="1:7" x14ac:dyDescent="0.2">
      <c r="A3590" s="146" t="s">
        <v>31229</v>
      </c>
      <c r="B3590" s="147" t="s">
        <v>31230</v>
      </c>
      <c r="C3590" s="148" t="s">
        <v>96</v>
      </c>
      <c r="D3590" s="149">
        <v>1880.64</v>
      </c>
      <c r="E3590" s="149">
        <v>1701.44</v>
      </c>
      <c r="F3590" s="149">
        <v>3582.08</v>
      </c>
      <c r="G3590" s="124">
        <v>9</v>
      </c>
    </row>
    <row r="3591" spans="1:7" x14ac:dyDescent="0.2">
      <c r="A3591" s="146" t="s">
        <v>31231</v>
      </c>
      <c r="B3591" s="147" t="s">
        <v>31232</v>
      </c>
      <c r="C3591" s="148" t="s">
        <v>96</v>
      </c>
      <c r="D3591" s="149">
        <v>3188.87</v>
      </c>
      <c r="E3591" s="149">
        <v>2644.43</v>
      </c>
      <c r="F3591" s="149">
        <v>5833.3</v>
      </c>
      <c r="G3591" s="124">
        <v>9</v>
      </c>
    </row>
    <row r="3592" spans="1:7" x14ac:dyDescent="0.2">
      <c r="A3592" s="146" t="s">
        <v>31233</v>
      </c>
      <c r="B3592" s="147" t="s">
        <v>31234</v>
      </c>
      <c r="C3592" s="148" t="s">
        <v>96</v>
      </c>
      <c r="D3592" s="149">
        <v>4441.29</v>
      </c>
      <c r="E3592" s="149">
        <v>3580.59</v>
      </c>
      <c r="F3592" s="149">
        <v>8021.88</v>
      </c>
      <c r="G3592" s="124">
        <v>9</v>
      </c>
    </row>
    <row r="3593" spans="1:7" x14ac:dyDescent="0.2">
      <c r="A3593" s="146" t="s">
        <v>31235</v>
      </c>
      <c r="B3593" s="147" t="s">
        <v>31236</v>
      </c>
      <c r="C3593" s="148" t="s">
        <v>96</v>
      </c>
      <c r="D3593" s="149">
        <v>1180.7</v>
      </c>
      <c r="E3593" s="149">
        <v>1679.11</v>
      </c>
      <c r="F3593" s="149">
        <v>2859.81</v>
      </c>
      <c r="G3593" s="124">
        <v>9</v>
      </c>
    </row>
    <row r="3594" spans="1:7" x14ac:dyDescent="0.2">
      <c r="A3594" s="146" t="s">
        <v>31237</v>
      </c>
      <c r="B3594" s="147" t="s">
        <v>31238</v>
      </c>
      <c r="C3594" s="148" t="s">
        <v>96</v>
      </c>
      <c r="D3594" s="149">
        <v>3809.57</v>
      </c>
      <c r="E3594" s="149">
        <v>2879.25</v>
      </c>
      <c r="F3594" s="149">
        <v>6688.82</v>
      </c>
      <c r="G3594" s="124">
        <v>9</v>
      </c>
    </row>
    <row r="3595" spans="1:7" ht="30" x14ac:dyDescent="0.2">
      <c r="A3595" s="146" t="s">
        <v>31239</v>
      </c>
      <c r="B3595" s="147" t="s">
        <v>31240</v>
      </c>
      <c r="C3595" s="148" t="s">
        <v>9</v>
      </c>
      <c r="D3595" s="149">
        <v>294.61</v>
      </c>
      <c r="E3595" s="149">
        <v>418.28</v>
      </c>
      <c r="F3595" s="149">
        <v>712.89</v>
      </c>
      <c r="G3595" s="124">
        <v>9</v>
      </c>
    </row>
    <row r="3596" spans="1:7" x14ac:dyDescent="0.2">
      <c r="A3596" s="146" t="s">
        <v>31241</v>
      </c>
      <c r="B3596" s="147" t="s">
        <v>31242</v>
      </c>
      <c r="C3596" s="148" t="s">
        <v>96</v>
      </c>
      <c r="D3596" s="149">
        <v>2341.02</v>
      </c>
      <c r="E3596" s="149">
        <v>2666.42</v>
      </c>
      <c r="F3596" s="149">
        <v>5007.4399999999996</v>
      </c>
      <c r="G3596" s="124">
        <v>9</v>
      </c>
    </row>
    <row r="3597" spans="1:7" x14ac:dyDescent="0.2">
      <c r="A3597" s="146" t="s">
        <v>31243</v>
      </c>
      <c r="B3597" s="147" t="s">
        <v>31244</v>
      </c>
      <c r="C3597" s="148"/>
      <c r="D3597" s="149"/>
      <c r="E3597" s="149"/>
      <c r="F3597" s="149"/>
      <c r="G3597" s="124">
        <v>5</v>
      </c>
    </row>
    <row r="3598" spans="1:7" ht="30" x14ac:dyDescent="0.2">
      <c r="A3598" s="146" t="s">
        <v>31245</v>
      </c>
      <c r="B3598" s="147" t="s">
        <v>31246</v>
      </c>
      <c r="C3598" s="148" t="s">
        <v>96</v>
      </c>
      <c r="D3598" s="149">
        <v>3920.22</v>
      </c>
      <c r="E3598" s="149">
        <v>3346.96</v>
      </c>
      <c r="F3598" s="149">
        <v>7267.18</v>
      </c>
      <c r="G3598" s="124">
        <v>9</v>
      </c>
    </row>
    <row r="3599" spans="1:7" ht="30" x14ac:dyDescent="0.2">
      <c r="A3599" s="146" t="s">
        <v>31247</v>
      </c>
      <c r="B3599" s="147" t="s">
        <v>31248</v>
      </c>
      <c r="C3599" s="148" t="s">
        <v>96</v>
      </c>
      <c r="D3599" s="149">
        <v>6363.83</v>
      </c>
      <c r="E3599" s="149">
        <v>5440.12</v>
      </c>
      <c r="F3599" s="149">
        <v>11803.95</v>
      </c>
      <c r="G3599" s="124">
        <v>9</v>
      </c>
    </row>
    <row r="3600" spans="1:7" ht="30" x14ac:dyDescent="0.2">
      <c r="A3600" s="146" t="s">
        <v>31249</v>
      </c>
      <c r="B3600" s="147" t="s">
        <v>31250</v>
      </c>
      <c r="C3600" s="148" t="s">
        <v>96</v>
      </c>
      <c r="D3600" s="149">
        <v>9094.7099999999991</v>
      </c>
      <c r="E3600" s="149">
        <v>7184.23</v>
      </c>
      <c r="F3600" s="149">
        <v>16278.94</v>
      </c>
      <c r="G3600" s="124">
        <v>9</v>
      </c>
    </row>
    <row r="3601" spans="1:7" ht="30" x14ac:dyDescent="0.2">
      <c r="A3601" s="146" t="s">
        <v>31251</v>
      </c>
      <c r="B3601" s="147" t="s">
        <v>31252</v>
      </c>
      <c r="C3601" s="148" t="s">
        <v>96</v>
      </c>
      <c r="D3601" s="149">
        <v>13958.22</v>
      </c>
      <c r="E3601" s="149">
        <v>8954.8799999999992</v>
      </c>
      <c r="F3601" s="149">
        <v>22913.1</v>
      </c>
      <c r="G3601" s="124">
        <v>9</v>
      </c>
    </row>
    <row r="3602" spans="1:7" x14ac:dyDescent="0.2">
      <c r="A3602" s="146" t="s">
        <v>31253</v>
      </c>
      <c r="B3602" s="147" t="s">
        <v>31254</v>
      </c>
      <c r="C3602" s="148"/>
      <c r="D3602" s="149"/>
      <c r="E3602" s="149"/>
      <c r="F3602" s="149"/>
      <c r="G3602" s="124">
        <v>5</v>
      </c>
    </row>
    <row r="3603" spans="1:7" ht="30" x14ac:dyDescent="0.2">
      <c r="A3603" s="146" t="s">
        <v>31255</v>
      </c>
      <c r="B3603" s="147" t="s">
        <v>31256</v>
      </c>
      <c r="C3603" s="148" t="s">
        <v>96</v>
      </c>
      <c r="D3603" s="149">
        <v>2712.89</v>
      </c>
      <c r="E3603" s="149">
        <v>1674.64</v>
      </c>
      <c r="F3603" s="149">
        <v>4387.53</v>
      </c>
      <c r="G3603" s="124">
        <v>9</v>
      </c>
    </row>
    <row r="3604" spans="1:7" ht="30" x14ac:dyDescent="0.2">
      <c r="A3604" s="146" t="s">
        <v>31257</v>
      </c>
      <c r="B3604" s="147" t="s">
        <v>31258</v>
      </c>
      <c r="C3604" s="148" t="s">
        <v>96</v>
      </c>
      <c r="D3604" s="149">
        <v>7394.39</v>
      </c>
      <c r="E3604" s="149">
        <v>2501.2399999999998</v>
      </c>
      <c r="F3604" s="149">
        <v>9895.6299999999992</v>
      </c>
      <c r="G3604" s="124">
        <v>9</v>
      </c>
    </row>
    <row r="3605" spans="1:7" ht="30" x14ac:dyDescent="0.2">
      <c r="A3605" s="146" t="s">
        <v>31259</v>
      </c>
      <c r="B3605" s="147" t="s">
        <v>31260</v>
      </c>
      <c r="C3605" s="148" t="s">
        <v>96</v>
      </c>
      <c r="D3605" s="149">
        <v>11122.97</v>
      </c>
      <c r="E3605" s="149">
        <v>5002.4799999999996</v>
      </c>
      <c r="F3605" s="149">
        <v>16125.45</v>
      </c>
      <c r="G3605" s="124">
        <v>9</v>
      </c>
    </row>
    <row r="3606" spans="1:7" x14ac:dyDescent="0.2">
      <c r="A3606" s="146" t="s">
        <v>31261</v>
      </c>
      <c r="B3606" s="147" t="s">
        <v>31262</v>
      </c>
      <c r="C3606" s="148" t="s">
        <v>9</v>
      </c>
      <c r="D3606" s="149">
        <v>1521.82</v>
      </c>
      <c r="E3606" s="149">
        <v>832.42</v>
      </c>
      <c r="F3606" s="149">
        <v>2354.2399999999998</v>
      </c>
      <c r="G3606" s="124">
        <v>9</v>
      </c>
    </row>
    <row r="3607" spans="1:7" ht="30" x14ac:dyDescent="0.2">
      <c r="A3607" s="146" t="s">
        <v>31263</v>
      </c>
      <c r="B3607" s="147" t="s">
        <v>31264</v>
      </c>
      <c r="C3607" s="148" t="s">
        <v>96</v>
      </c>
      <c r="D3607" s="149">
        <v>1103.99</v>
      </c>
      <c r="E3607" s="149">
        <v>47.52</v>
      </c>
      <c r="F3607" s="149">
        <v>1151.51</v>
      </c>
      <c r="G3607" s="124">
        <v>9</v>
      </c>
    </row>
    <row r="3608" spans="1:7" x14ac:dyDescent="0.2">
      <c r="A3608" s="146" t="s">
        <v>31265</v>
      </c>
      <c r="B3608" s="147" t="s">
        <v>31266</v>
      </c>
      <c r="C3608" s="148"/>
      <c r="D3608" s="149"/>
      <c r="E3608" s="149"/>
      <c r="F3608" s="149"/>
      <c r="G3608" s="124">
        <v>5</v>
      </c>
    </row>
    <row r="3609" spans="1:7" x14ac:dyDescent="0.2">
      <c r="A3609" s="146" t="s">
        <v>31267</v>
      </c>
      <c r="B3609" s="147" t="s">
        <v>31268</v>
      </c>
      <c r="C3609" s="148" t="s">
        <v>9</v>
      </c>
      <c r="D3609" s="149">
        <v>370.96</v>
      </c>
      <c r="E3609" s="149">
        <v>34.479999999999997</v>
      </c>
      <c r="F3609" s="149">
        <v>405.44</v>
      </c>
      <c r="G3609" s="124">
        <v>9</v>
      </c>
    </row>
    <row r="3610" spans="1:7" x14ac:dyDescent="0.2">
      <c r="A3610" s="146" t="s">
        <v>31269</v>
      </c>
      <c r="B3610" s="147" t="s">
        <v>31270</v>
      </c>
      <c r="C3610" s="148" t="s">
        <v>9</v>
      </c>
      <c r="D3610" s="149">
        <v>585.47</v>
      </c>
      <c r="E3610" s="149">
        <v>51.72</v>
      </c>
      <c r="F3610" s="149">
        <v>637.19000000000005</v>
      </c>
      <c r="G3610" s="124">
        <v>9</v>
      </c>
    </row>
    <row r="3611" spans="1:7" x14ac:dyDescent="0.2">
      <c r="A3611" s="146" t="s">
        <v>31271</v>
      </c>
      <c r="B3611" s="147" t="s">
        <v>31272</v>
      </c>
      <c r="C3611" s="148" t="s">
        <v>9</v>
      </c>
      <c r="D3611" s="149">
        <v>600.59</v>
      </c>
      <c r="E3611" s="149">
        <v>68.95</v>
      </c>
      <c r="F3611" s="149">
        <v>669.54</v>
      </c>
      <c r="G3611" s="124">
        <v>9</v>
      </c>
    </row>
    <row r="3612" spans="1:7" x14ac:dyDescent="0.2">
      <c r="A3612" s="146" t="s">
        <v>31273</v>
      </c>
      <c r="B3612" s="147" t="s">
        <v>31274</v>
      </c>
      <c r="C3612" s="148" t="s">
        <v>9</v>
      </c>
      <c r="D3612" s="149">
        <v>1009.73</v>
      </c>
      <c r="E3612" s="149">
        <v>86.19</v>
      </c>
      <c r="F3612" s="149">
        <v>1095.92</v>
      </c>
      <c r="G3612" s="124">
        <v>9</v>
      </c>
    </row>
    <row r="3613" spans="1:7" x14ac:dyDescent="0.2">
      <c r="A3613" s="146" t="s">
        <v>31275</v>
      </c>
      <c r="B3613" s="147" t="s">
        <v>31276</v>
      </c>
      <c r="C3613" s="148" t="s">
        <v>9</v>
      </c>
      <c r="D3613" s="149">
        <v>1517.06</v>
      </c>
      <c r="E3613" s="149">
        <v>103.43</v>
      </c>
      <c r="F3613" s="149">
        <v>1620.49</v>
      </c>
      <c r="G3613" s="124">
        <v>9</v>
      </c>
    </row>
    <row r="3614" spans="1:7" x14ac:dyDescent="0.2">
      <c r="A3614" s="146" t="s">
        <v>31277</v>
      </c>
      <c r="B3614" s="147" t="s">
        <v>31278</v>
      </c>
      <c r="C3614" s="148" t="s">
        <v>9</v>
      </c>
      <c r="D3614" s="149">
        <v>2974.63</v>
      </c>
      <c r="E3614" s="149">
        <v>172.38</v>
      </c>
      <c r="F3614" s="149">
        <v>3147.01</v>
      </c>
      <c r="G3614" s="124">
        <v>9</v>
      </c>
    </row>
    <row r="3615" spans="1:7" x14ac:dyDescent="0.2">
      <c r="A3615" s="146" t="s">
        <v>31279</v>
      </c>
      <c r="B3615" s="147" t="s">
        <v>31280</v>
      </c>
      <c r="C3615" s="148"/>
      <c r="D3615" s="149"/>
      <c r="E3615" s="149"/>
      <c r="F3615" s="149"/>
      <c r="G3615" s="124">
        <v>5</v>
      </c>
    </row>
    <row r="3616" spans="1:7" x14ac:dyDescent="0.2">
      <c r="A3616" s="146" t="s">
        <v>31281</v>
      </c>
      <c r="B3616" s="147" t="s">
        <v>31282</v>
      </c>
      <c r="C3616" s="148" t="s">
        <v>96</v>
      </c>
      <c r="D3616" s="149">
        <v>545.79999999999995</v>
      </c>
      <c r="E3616" s="149">
        <v>21.07</v>
      </c>
      <c r="F3616" s="149">
        <v>566.87</v>
      </c>
      <c r="G3616" s="124">
        <v>9</v>
      </c>
    </row>
    <row r="3617" spans="1:7" ht="30" x14ac:dyDescent="0.2">
      <c r="A3617" s="146" t="s">
        <v>31283</v>
      </c>
      <c r="B3617" s="147" t="s">
        <v>31284</v>
      </c>
      <c r="C3617" s="148" t="s">
        <v>96</v>
      </c>
      <c r="D3617" s="149">
        <v>241.12</v>
      </c>
      <c r="E3617" s="149">
        <v>26.34</v>
      </c>
      <c r="F3617" s="149">
        <v>267.45999999999998</v>
      </c>
      <c r="G3617" s="124">
        <v>9</v>
      </c>
    </row>
    <row r="3618" spans="1:7" x14ac:dyDescent="0.2">
      <c r="A3618" s="146" t="s">
        <v>31285</v>
      </c>
      <c r="B3618" s="147" t="s">
        <v>31286</v>
      </c>
      <c r="C3618" s="148"/>
      <c r="D3618" s="149"/>
      <c r="E3618" s="149"/>
      <c r="F3618" s="149"/>
      <c r="G3618" s="124">
        <v>2</v>
      </c>
    </row>
    <row r="3619" spans="1:7" x14ac:dyDescent="0.2">
      <c r="A3619" s="146" t="s">
        <v>31287</v>
      </c>
      <c r="B3619" s="147" t="s">
        <v>31288</v>
      </c>
      <c r="C3619" s="148"/>
      <c r="D3619" s="149"/>
      <c r="E3619" s="149"/>
      <c r="F3619" s="149"/>
      <c r="G3619" s="124">
        <v>5</v>
      </c>
    </row>
    <row r="3620" spans="1:7" ht="30" x14ac:dyDescent="0.2">
      <c r="A3620" s="146" t="s">
        <v>31289</v>
      </c>
      <c r="B3620" s="147" t="s">
        <v>31290</v>
      </c>
      <c r="C3620" s="148" t="s">
        <v>96</v>
      </c>
      <c r="D3620" s="149">
        <v>967.81</v>
      </c>
      <c r="E3620" s="149">
        <v>184.35</v>
      </c>
      <c r="F3620" s="149">
        <v>1152.1600000000001</v>
      </c>
      <c r="G3620" s="124">
        <v>9</v>
      </c>
    </row>
    <row r="3621" spans="1:7" x14ac:dyDescent="0.2">
      <c r="A3621" s="146" t="s">
        <v>31291</v>
      </c>
      <c r="B3621" s="147" t="s">
        <v>31292</v>
      </c>
      <c r="C3621" s="148" t="s">
        <v>96</v>
      </c>
      <c r="D3621" s="149">
        <v>361.02</v>
      </c>
      <c r="E3621" s="149">
        <v>184.35</v>
      </c>
      <c r="F3621" s="149">
        <v>545.37</v>
      </c>
      <c r="G3621" s="124">
        <v>9</v>
      </c>
    </row>
    <row r="3622" spans="1:7" x14ac:dyDescent="0.2">
      <c r="A3622" s="146" t="s">
        <v>31293</v>
      </c>
      <c r="B3622" s="147" t="s">
        <v>31294</v>
      </c>
      <c r="C3622" s="148" t="s">
        <v>9</v>
      </c>
      <c r="D3622" s="149">
        <v>21.06</v>
      </c>
      <c r="E3622" s="149">
        <v>5.26</v>
      </c>
      <c r="F3622" s="149">
        <v>26.32</v>
      </c>
      <c r="G3622" s="124">
        <v>9</v>
      </c>
    </row>
    <row r="3623" spans="1:7" ht="30" x14ac:dyDescent="0.2">
      <c r="A3623" s="146" t="s">
        <v>31295</v>
      </c>
      <c r="B3623" s="147" t="s">
        <v>31296</v>
      </c>
      <c r="C3623" s="148" t="s">
        <v>96</v>
      </c>
      <c r="D3623" s="149">
        <v>65.25</v>
      </c>
      <c r="E3623" s="149">
        <v>15.8</v>
      </c>
      <c r="F3623" s="149">
        <v>81.05</v>
      </c>
      <c r="G3623" s="124">
        <v>9</v>
      </c>
    </row>
    <row r="3624" spans="1:7" x14ac:dyDescent="0.2">
      <c r="A3624" s="146" t="s">
        <v>31297</v>
      </c>
      <c r="B3624" s="147" t="s">
        <v>31298</v>
      </c>
      <c r="C3624" s="148" t="s">
        <v>9</v>
      </c>
      <c r="D3624" s="149">
        <v>31.15</v>
      </c>
      <c r="E3624" s="149">
        <v>5.26</v>
      </c>
      <c r="F3624" s="149">
        <v>36.409999999999997</v>
      </c>
      <c r="G3624" s="124">
        <v>9</v>
      </c>
    </row>
    <row r="3625" spans="1:7" ht="30" x14ac:dyDescent="0.2">
      <c r="A3625" s="146" t="s">
        <v>31299</v>
      </c>
      <c r="B3625" s="147" t="s">
        <v>31300</v>
      </c>
      <c r="C3625" s="148" t="s">
        <v>96</v>
      </c>
      <c r="D3625" s="149">
        <v>219.7</v>
      </c>
      <c r="E3625" s="149">
        <v>5.26</v>
      </c>
      <c r="F3625" s="149">
        <v>224.96</v>
      </c>
      <c r="G3625" s="124">
        <v>9</v>
      </c>
    </row>
    <row r="3626" spans="1:7" ht="45" x14ac:dyDescent="0.2">
      <c r="A3626" s="146" t="s">
        <v>31301</v>
      </c>
      <c r="B3626" s="147" t="s">
        <v>31302</v>
      </c>
      <c r="C3626" s="148" t="s">
        <v>96</v>
      </c>
      <c r="D3626" s="149">
        <v>3629.94</v>
      </c>
      <c r="E3626" s="149">
        <v>289.69</v>
      </c>
      <c r="F3626" s="149">
        <v>3919.63</v>
      </c>
      <c r="G3626" s="124">
        <v>9</v>
      </c>
    </row>
    <row r="3627" spans="1:7" x14ac:dyDescent="0.2">
      <c r="A3627" s="146" t="s">
        <v>31303</v>
      </c>
      <c r="B3627" s="147" t="s">
        <v>31304</v>
      </c>
      <c r="C3627" s="148" t="s">
        <v>96</v>
      </c>
      <c r="D3627" s="149">
        <v>66.989999999999995</v>
      </c>
      <c r="E3627" s="149">
        <v>5.26</v>
      </c>
      <c r="F3627" s="149">
        <v>72.25</v>
      </c>
      <c r="G3627" s="124">
        <v>9</v>
      </c>
    </row>
    <row r="3628" spans="1:7" x14ac:dyDescent="0.2">
      <c r="A3628" s="146" t="s">
        <v>31305</v>
      </c>
      <c r="B3628" s="147" t="s">
        <v>31306</v>
      </c>
      <c r="C3628" s="148" t="s">
        <v>96</v>
      </c>
      <c r="D3628" s="149">
        <v>94.41</v>
      </c>
      <c r="E3628" s="149">
        <v>5.26</v>
      </c>
      <c r="F3628" s="149">
        <v>99.67</v>
      </c>
      <c r="G3628" s="124">
        <v>9</v>
      </c>
    </row>
    <row r="3629" spans="1:7" x14ac:dyDescent="0.2">
      <c r="A3629" s="146" t="s">
        <v>31307</v>
      </c>
      <c r="B3629" s="147" t="s">
        <v>31308</v>
      </c>
      <c r="C3629" s="148" t="s">
        <v>96</v>
      </c>
      <c r="D3629" s="149">
        <v>1898.66</v>
      </c>
      <c r="E3629" s="149">
        <v>67.599999999999994</v>
      </c>
      <c r="F3629" s="149">
        <v>1966.26</v>
      </c>
      <c r="G3629" s="124">
        <v>9</v>
      </c>
    </row>
    <row r="3630" spans="1:7" x14ac:dyDescent="0.2">
      <c r="A3630" s="146" t="s">
        <v>31309</v>
      </c>
      <c r="B3630" s="147" t="s">
        <v>31310</v>
      </c>
      <c r="C3630" s="148" t="s">
        <v>96</v>
      </c>
      <c r="D3630" s="149">
        <v>105.64</v>
      </c>
      <c r="E3630" s="149">
        <v>5.26</v>
      </c>
      <c r="F3630" s="149">
        <v>110.9</v>
      </c>
      <c r="G3630" s="124">
        <v>9</v>
      </c>
    </row>
    <row r="3631" spans="1:7" x14ac:dyDescent="0.2">
      <c r="A3631" s="146" t="s">
        <v>31311</v>
      </c>
      <c r="B3631" s="147" t="s">
        <v>31312</v>
      </c>
      <c r="C3631" s="148" t="s">
        <v>96</v>
      </c>
      <c r="D3631" s="149">
        <v>80.77</v>
      </c>
      <c r="E3631" s="149">
        <v>5.26</v>
      </c>
      <c r="F3631" s="149">
        <v>86.03</v>
      </c>
      <c r="G3631" s="124">
        <v>9</v>
      </c>
    </row>
    <row r="3632" spans="1:7" x14ac:dyDescent="0.2">
      <c r="A3632" s="146" t="s">
        <v>31313</v>
      </c>
      <c r="B3632" s="147" t="s">
        <v>31314</v>
      </c>
      <c r="C3632" s="148" t="s">
        <v>96</v>
      </c>
      <c r="D3632" s="149">
        <v>17.399999999999999</v>
      </c>
      <c r="E3632" s="149">
        <v>0.71</v>
      </c>
      <c r="F3632" s="149">
        <v>18.11</v>
      </c>
      <c r="G3632" s="124">
        <v>9</v>
      </c>
    </row>
    <row r="3633" spans="1:7" x14ac:dyDescent="0.2">
      <c r="A3633" s="146" t="s">
        <v>31315</v>
      </c>
      <c r="B3633" s="147" t="s">
        <v>31316</v>
      </c>
      <c r="C3633" s="148" t="s">
        <v>96</v>
      </c>
      <c r="D3633" s="149">
        <v>155.68</v>
      </c>
      <c r="E3633" s="149">
        <v>5.26</v>
      </c>
      <c r="F3633" s="149">
        <v>160.94</v>
      </c>
      <c r="G3633" s="124">
        <v>9</v>
      </c>
    </row>
    <row r="3634" spans="1:7" ht="30" x14ac:dyDescent="0.2">
      <c r="A3634" s="146" t="s">
        <v>31317</v>
      </c>
      <c r="B3634" s="147" t="s">
        <v>31318</v>
      </c>
      <c r="C3634" s="148" t="s">
        <v>96</v>
      </c>
      <c r="D3634" s="149">
        <v>1889.64</v>
      </c>
      <c r="E3634" s="149">
        <v>273.89</v>
      </c>
      <c r="F3634" s="149">
        <v>2163.5300000000002</v>
      </c>
      <c r="G3634" s="124">
        <v>9</v>
      </c>
    </row>
    <row r="3635" spans="1:7" ht="30" x14ac:dyDescent="0.2">
      <c r="A3635" s="146" t="s">
        <v>31319</v>
      </c>
      <c r="B3635" s="147" t="s">
        <v>31320</v>
      </c>
      <c r="C3635" s="148" t="s">
        <v>96</v>
      </c>
      <c r="D3635" s="149">
        <v>2446.09</v>
      </c>
      <c r="E3635" s="149">
        <v>273.89</v>
      </c>
      <c r="F3635" s="149">
        <v>2719.98</v>
      </c>
      <c r="G3635" s="124">
        <v>9</v>
      </c>
    </row>
    <row r="3636" spans="1:7" ht="30" x14ac:dyDescent="0.2">
      <c r="A3636" s="146" t="s">
        <v>31321</v>
      </c>
      <c r="B3636" s="147" t="s">
        <v>31322</v>
      </c>
      <c r="C3636" s="148" t="s">
        <v>96</v>
      </c>
      <c r="D3636" s="149">
        <v>2777.75</v>
      </c>
      <c r="E3636" s="149">
        <v>857.64</v>
      </c>
      <c r="F3636" s="149">
        <v>3635.39</v>
      </c>
      <c r="G3636" s="124">
        <v>9</v>
      </c>
    </row>
    <row r="3637" spans="1:7" x14ac:dyDescent="0.2">
      <c r="A3637" s="146" t="s">
        <v>31323</v>
      </c>
      <c r="B3637" s="147" t="s">
        <v>31324</v>
      </c>
      <c r="C3637" s="148"/>
      <c r="D3637" s="149"/>
      <c r="E3637" s="149"/>
      <c r="F3637" s="149"/>
      <c r="G3637" s="124">
        <v>5</v>
      </c>
    </row>
    <row r="3638" spans="1:7" ht="30" x14ac:dyDescent="0.2">
      <c r="A3638" s="146" t="s">
        <v>31325</v>
      </c>
      <c r="B3638" s="147" t="s">
        <v>31326</v>
      </c>
      <c r="C3638" s="148" t="s">
        <v>96</v>
      </c>
      <c r="D3638" s="149">
        <v>30.36</v>
      </c>
      <c r="E3638" s="149">
        <v>18.53</v>
      </c>
      <c r="F3638" s="149">
        <v>48.89</v>
      </c>
      <c r="G3638" s="124">
        <v>9</v>
      </c>
    </row>
    <row r="3639" spans="1:7" x14ac:dyDescent="0.2">
      <c r="A3639" s="146" t="s">
        <v>31327</v>
      </c>
      <c r="B3639" s="147" t="s">
        <v>31328</v>
      </c>
      <c r="C3639" s="148" t="s">
        <v>96</v>
      </c>
      <c r="D3639" s="149">
        <v>905.93</v>
      </c>
      <c r="E3639" s="149">
        <v>26.34</v>
      </c>
      <c r="F3639" s="149">
        <v>932.27</v>
      </c>
      <c r="G3639" s="124">
        <v>9</v>
      </c>
    </row>
    <row r="3640" spans="1:7" ht="30" x14ac:dyDescent="0.2">
      <c r="A3640" s="146" t="s">
        <v>31329</v>
      </c>
      <c r="B3640" s="147" t="s">
        <v>31330</v>
      </c>
      <c r="C3640" s="148" t="s">
        <v>96</v>
      </c>
      <c r="D3640" s="149">
        <v>29.13</v>
      </c>
      <c r="E3640" s="149">
        <v>18.53</v>
      </c>
      <c r="F3640" s="149">
        <v>47.66</v>
      </c>
      <c r="G3640" s="124">
        <v>9</v>
      </c>
    </row>
    <row r="3641" spans="1:7" ht="30" x14ac:dyDescent="0.2">
      <c r="A3641" s="146" t="s">
        <v>31331</v>
      </c>
      <c r="B3641" s="147" t="s">
        <v>31332</v>
      </c>
      <c r="C3641" s="148" t="s">
        <v>96</v>
      </c>
      <c r="D3641" s="149">
        <v>7787</v>
      </c>
      <c r="E3641" s="149">
        <v>158.01</v>
      </c>
      <c r="F3641" s="149">
        <v>7945.01</v>
      </c>
      <c r="G3641" s="124">
        <v>9</v>
      </c>
    </row>
    <row r="3642" spans="1:7" x14ac:dyDescent="0.2">
      <c r="A3642" s="146" t="s">
        <v>31333</v>
      </c>
      <c r="B3642" s="147" t="s">
        <v>31334</v>
      </c>
      <c r="C3642" s="148"/>
      <c r="D3642" s="149"/>
      <c r="E3642" s="149"/>
      <c r="F3642" s="149"/>
      <c r="G3642" s="124">
        <v>5</v>
      </c>
    </row>
    <row r="3643" spans="1:7" ht="30" x14ac:dyDescent="0.2">
      <c r="A3643" s="146" t="s">
        <v>31335</v>
      </c>
      <c r="B3643" s="147" t="s">
        <v>31336</v>
      </c>
      <c r="C3643" s="148" t="s">
        <v>96</v>
      </c>
      <c r="D3643" s="149">
        <v>220.06</v>
      </c>
      <c r="E3643" s="149">
        <v>42.13</v>
      </c>
      <c r="F3643" s="149">
        <v>262.19</v>
      </c>
      <c r="G3643" s="124">
        <v>9</v>
      </c>
    </row>
    <row r="3644" spans="1:7" ht="30" x14ac:dyDescent="0.2">
      <c r="A3644" s="146" t="s">
        <v>31337</v>
      </c>
      <c r="B3644" s="147" t="s">
        <v>31338</v>
      </c>
      <c r="C3644" s="148" t="s">
        <v>96</v>
      </c>
      <c r="D3644" s="149">
        <v>29709.33</v>
      </c>
      <c r="E3644" s="149">
        <v>16.79</v>
      </c>
      <c r="F3644" s="149">
        <v>29726.12</v>
      </c>
      <c r="G3644" s="124">
        <v>9</v>
      </c>
    </row>
    <row r="3645" spans="1:7" ht="30" x14ac:dyDescent="0.2">
      <c r="A3645" s="146" t="s">
        <v>31339</v>
      </c>
      <c r="B3645" s="147" t="s">
        <v>31340</v>
      </c>
      <c r="C3645" s="148" t="s">
        <v>96</v>
      </c>
      <c r="D3645" s="149">
        <v>78.650000000000006</v>
      </c>
      <c r="E3645" s="149">
        <v>26.34</v>
      </c>
      <c r="F3645" s="149">
        <v>104.99</v>
      </c>
      <c r="G3645" s="124">
        <v>9</v>
      </c>
    </row>
    <row r="3646" spans="1:7" ht="30" x14ac:dyDescent="0.2">
      <c r="A3646" s="146" t="s">
        <v>31341</v>
      </c>
      <c r="B3646" s="147" t="s">
        <v>31342</v>
      </c>
      <c r="C3646" s="148" t="s">
        <v>96</v>
      </c>
      <c r="D3646" s="149">
        <v>91.27</v>
      </c>
      <c r="E3646" s="149">
        <v>26.34</v>
      </c>
      <c r="F3646" s="149">
        <v>117.61</v>
      </c>
      <c r="G3646" s="124">
        <v>9</v>
      </c>
    </row>
    <row r="3647" spans="1:7" ht="30" x14ac:dyDescent="0.2">
      <c r="A3647" s="146" t="s">
        <v>31343</v>
      </c>
      <c r="B3647" s="147" t="s">
        <v>31344</v>
      </c>
      <c r="C3647" s="148" t="s">
        <v>96</v>
      </c>
      <c r="D3647" s="149">
        <v>310.58</v>
      </c>
      <c r="E3647" s="149">
        <v>15.8</v>
      </c>
      <c r="F3647" s="149">
        <v>326.38</v>
      </c>
      <c r="G3647" s="124">
        <v>9</v>
      </c>
    </row>
    <row r="3648" spans="1:7" x14ac:dyDescent="0.2">
      <c r="A3648" s="146" t="s">
        <v>31345</v>
      </c>
      <c r="B3648" s="147" t="s">
        <v>31346</v>
      </c>
      <c r="C3648" s="148" t="s">
        <v>96</v>
      </c>
      <c r="D3648" s="149">
        <v>61.65</v>
      </c>
      <c r="E3648" s="149">
        <v>15.8</v>
      </c>
      <c r="F3648" s="149">
        <v>77.45</v>
      </c>
      <c r="G3648" s="124">
        <v>9</v>
      </c>
    </row>
    <row r="3649" spans="1:7" ht="30" x14ac:dyDescent="0.2">
      <c r="A3649" s="146" t="s">
        <v>31347</v>
      </c>
      <c r="B3649" s="147" t="s">
        <v>31348</v>
      </c>
      <c r="C3649" s="148" t="s">
        <v>96</v>
      </c>
      <c r="D3649" s="149">
        <v>170.86</v>
      </c>
      <c r="E3649" s="149">
        <v>15.8</v>
      </c>
      <c r="F3649" s="149">
        <v>186.66</v>
      </c>
      <c r="G3649" s="124">
        <v>9</v>
      </c>
    </row>
    <row r="3650" spans="1:7" ht="30" x14ac:dyDescent="0.2">
      <c r="A3650" s="146" t="s">
        <v>31349</v>
      </c>
      <c r="B3650" s="147" t="s">
        <v>31350</v>
      </c>
      <c r="C3650" s="148" t="s">
        <v>96</v>
      </c>
      <c r="D3650" s="149">
        <v>323.04000000000002</v>
      </c>
      <c r="E3650" s="149">
        <v>15.8</v>
      </c>
      <c r="F3650" s="149">
        <v>338.84</v>
      </c>
      <c r="G3650" s="124">
        <v>9</v>
      </c>
    </row>
    <row r="3651" spans="1:7" x14ac:dyDescent="0.2">
      <c r="A3651" s="146" t="s">
        <v>31351</v>
      </c>
      <c r="B3651" s="147" t="s">
        <v>31352</v>
      </c>
      <c r="C3651" s="148" t="s">
        <v>96</v>
      </c>
      <c r="D3651" s="149">
        <v>264.68</v>
      </c>
      <c r="E3651" s="149">
        <v>15.8</v>
      </c>
      <c r="F3651" s="149">
        <v>280.48</v>
      </c>
      <c r="G3651" s="124">
        <v>9</v>
      </c>
    </row>
    <row r="3652" spans="1:7" ht="30" x14ac:dyDescent="0.2">
      <c r="A3652" s="146" t="s">
        <v>31353</v>
      </c>
      <c r="B3652" s="147" t="s">
        <v>31354</v>
      </c>
      <c r="C3652" s="148" t="s">
        <v>96</v>
      </c>
      <c r="D3652" s="149">
        <v>812.92</v>
      </c>
      <c r="E3652" s="149">
        <v>16.79</v>
      </c>
      <c r="F3652" s="149">
        <v>829.71</v>
      </c>
      <c r="G3652" s="124">
        <v>9</v>
      </c>
    </row>
    <row r="3653" spans="1:7" ht="30" x14ac:dyDescent="0.2">
      <c r="A3653" s="146" t="s">
        <v>31355</v>
      </c>
      <c r="B3653" s="147" t="s">
        <v>31356</v>
      </c>
      <c r="C3653" s="148" t="s">
        <v>96</v>
      </c>
      <c r="D3653" s="149">
        <v>741.62</v>
      </c>
      <c r="E3653" s="149">
        <v>16.79</v>
      </c>
      <c r="F3653" s="149">
        <v>758.41</v>
      </c>
      <c r="G3653" s="124">
        <v>9</v>
      </c>
    </row>
    <row r="3654" spans="1:7" x14ac:dyDescent="0.2">
      <c r="A3654" s="146" t="s">
        <v>31357</v>
      </c>
      <c r="B3654" s="147" t="s">
        <v>31358</v>
      </c>
      <c r="C3654" s="148" t="s">
        <v>96</v>
      </c>
      <c r="D3654" s="149">
        <v>87.38</v>
      </c>
      <c r="E3654" s="149">
        <v>15.8</v>
      </c>
      <c r="F3654" s="149">
        <v>103.18</v>
      </c>
      <c r="G3654" s="124">
        <v>9</v>
      </c>
    </row>
    <row r="3655" spans="1:7" ht="45" x14ac:dyDescent="0.2">
      <c r="A3655" s="146" t="s">
        <v>31359</v>
      </c>
      <c r="B3655" s="147" t="s">
        <v>31360</v>
      </c>
      <c r="C3655" s="148" t="s">
        <v>96</v>
      </c>
      <c r="D3655" s="149">
        <v>222.32</v>
      </c>
      <c r="E3655" s="149">
        <v>16.79</v>
      </c>
      <c r="F3655" s="149">
        <v>239.11</v>
      </c>
      <c r="G3655" s="124">
        <v>9</v>
      </c>
    </row>
    <row r="3656" spans="1:7" x14ac:dyDescent="0.2">
      <c r="A3656" s="146" t="s">
        <v>31361</v>
      </c>
      <c r="B3656" s="147" t="s">
        <v>31362</v>
      </c>
      <c r="C3656" s="148" t="s">
        <v>96</v>
      </c>
      <c r="D3656" s="149">
        <v>73.42</v>
      </c>
      <c r="E3656" s="149">
        <v>57.93</v>
      </c>
      <c r="F3656" s="149">
        <v>131.35</v>
      </c>
      <c r="G3656" s="124">
        <v>9</v>
      </c>
    </row>
    <row r="3657" spans="1:7" x14ac:dyDescent="0.2">
      <c r="A3657" s="146" t="s">
        <v>31363</v>
      </c>
      <c r="B3657" s="147" t="s">
        <v>31364</v>
      </c>
      <c r="C3657" s="148" t="s">
        <v>96</v>
      </c>
      <c r="D3657" s="149">
        <v>172.41</v>
      </c>
      <c r="E3657" s="149">
        <v>52.67</v>
      </c>
      <c r="F3657" s="149">
        <v>225.08</v>
      </c>
      <c r="G3657" s="124">
        <v>9</v>
      </c>
    </row>
    <row r="3658" spans="1:7" ht="30" x14ac:dyDescent="0.2">
      <c r="A3658" s="146" t="s">
        <v>31365</v>
      </c>
      <c r="B3658" s="147" t="s">
        <v>31366</v>
      </c>
      <c r="C3658" s="148" t="s">
        <v>96</v>
      </c>
      <c r="D3658" s="149">
        <v>1116.94</v>
      </c>
      <c r="E3658" s="149">
        <v>15.8</v>
      </c>
      <c r="F3658" s="149">
        <v>1132.74</v>
      </c>
      <c r="G3658" s="124">
        <v>9</v>
      </c>
    </row>
    <row r="3659" spans="1:7" x14ac:dyDescent="0.2">
      <c r="A3659" s="146" t="s">
        <v>31367</v>
      </c>
      <c r="B3659" s="147" t="s">
        <v>31368</v>
      </c>
      <c r="C3659" s="148" t="s">
        <v>96</v>
      </c>
      <c r="D3659" s="149">
        <v>167.32</v>
      </c>
      <c r="E3659" s="149">
        <v>15.8</v>
      </c>
      <c r="F3659" s="149">
        <v>183.12</v>
      </c>
      <c r="G3659" s="124">
        <v>9</v>
      </c>
    </row>
    <row r="3660" spans="1:7" x14ac:dyDescent="0.2">
      <c r="A3660" s="146" t="s">
        <v>31369</v>
      </c>
      <c r="B3660" s="147" t="s">
        <v>31370</v>
      </c>
      <c r="C3660" s="148" t="s">
        <v>96</v>
      </c>
      <c r="D3660" s="149">
        <v>173.1</v>
      </c>
      <c r="E3660" s="149">
        <v>26.34</v>
      </c>
      <c r="F3660" s="149">
        <v>199.44</v>
      </c>
      <c r="G3660" s="124">
        <v>9</v>
      </c>
    </row>
    <row r="3661" spans="1:7" x14ac:dyDescent="0.2">
      <c r="A3661" s="146" t="s">
        <v>31371</v>
      </c>
      <c r="B3661" s="147" t="s">
        <v>31372</v>
      </c>
      <c r="C3661" s="148" t="s">
        <v>96</v>
      </c>
      <c r="D3661" s="149">
        <v>384.57</v>
      </c>
      <c r="E3661" s="149">
        <v>15.8</v>
      </c>
      <c r="F3661" s="149">
        <v>400.37</v>
      </c>
      <c r="G3661" s="124">
        <v>9</v>
      </c>
    </row>
    <row r="3662" spans="1:7" x14ac:dyDescent="0.2">
      <c r="A3662" s="146" t="s">
        <v>31373</v>
      </c>
      <c r="B3662" s="147" t="s">
        <v>31374</v>
      </c>
      <c r="C3662" s="148" t="s">
        <v>96</v>
      </c>
      <c r="D3662" s="149">
        <v>305.61</v>
      </c>
      <c r="E3662" s="149">
        <v>13.17</v>
      </c>
      <c r="F3662" s="149">
        <v>318.77999999999997</v>
      </c>
      <c r="G3662" s="124">
        <v>9</v>
      </c>
    </row>
    <row r="3663" spans="1:7" x14ac:dyDescent="0.2">
      <c r="A3663" s="146" t="s">
        <v>31375</v>
      </c>
      <c r="B3663" s="147" t="s">
        <v>31376</v>
      </c>
      <c r="C3663" s="148" t="s">
        <v>96</v>
      </c>
      <c r="D3663" s="149">
        <v>302.64</v>
      </c>
      <c r="E3663" s="149">
        <v>13.17</v>
      </c>
      <c r="F3663" s="149">
        <v>315.81</v>
      </c>
      <c r="G3663" s="124">
        <v>9</v>
      </c>
    </row>
    <row r="3664" spans="1:7" x14ac:dyDescent="0.2">
      <c r="A3664" s="146" t="s">
        <v>31377</v>
      </c>
      <c r="B3664" s="147" t="s">
        <v>31378</v>
      </c>
      <c r="C3664" s="148"/>
      <c r="D3664" s="149"/>
      <c r="E3664" s="149"/>
      <c r="F3664" s="149"/>
      <c r="G3664" s="124">
        <v>5</v>
      </c>
    </row>
    <row r="3665" spans="1:7" x14ac:dyDescent="0.2">
      <c r="A3665" s="146" t="s">
        <v>31379</v>
      </c>
      <c r="B3665" s="147" t="s">
        <v>31380</v>
      </c>
      <c r="C3665" s="148" t="s">
        <v>96</v>
      </c>
      <c r="D3665" s="149">
        <v>1535</v>
      </c>
      <c r="E3665" s="149">
        <v>21.87</v>
      </c>
      <c r="F3665" s="149">
        <v>1556.87</v>
      </c>
      <c r="G3665" s="124">
        <v>9</v>
      </c>
    </row>
    <row r="3666" spans="1:7" x14ac:dyDescent="0.2">
      <c r="A3666" s="146" t="s">
        <v>31381</v>
      </c>
      <c r="B3666" s="147" t="s">
        <v>31382</v>
      </c>
      <c r="C3666" s="148" t="s">
        <v>96</v>
      </c>
      <c r="D3666" s="149">
        <v>6363.17</v>
      </c>
      <c r="E3666" s="149">
        <v>21.87</v>
      </c>
      <c r="F3666" s="149">
        <v>6385.04</v>
      </c>
      <c r="G3666" s="124">
        <v>9</v>
      </c>
    </row>
    <row r="3667" spans="1:7" x14ac:dyDescent="0.2">
      <c r="A3667" s="146" t="s">
        <v>31383</v>
      </c>
      <c r="B3667" s="147" t="s">
        <v>31384</v>
      </c>
      <c r="C3667" s="148" t="s">
        <v>96</v>
      </c>
      <c r="D3667" s="149">
        <v>190.18</v>
      </c>
      <c r="E3667" s="149">
        <v>21.87</v>
      </c>
      <c r="F3667" s="149">
        <v>212.05</v>
      </c>
      <c r="G3667" s="124">
        <v>9</v>
      </c>
    </row>
    <row r="3668" spans="1:7" x14ac:dyDescent="0.2">
      <c r="A3668" s="146" t="s">
        <v>31385</v>
      </c>
      <c r="B3668" s="147" t="s">
        <v>31386</v>
      </c>
      <c r="C3668" s="148" t="s">
        <v>96</v>
      </c>
      <c r="D3668" s="149">
        <v>262.77</v>
      </c>
      <c r="E3668" s="149">
        <v>21.87</v>
      </c>
      <c r="F3668" s="149">
        <v>284.64</v>
      </c>
      <c r="G3668" s="124">
        <v>9</v>
      </c>
    </row>
    <row r="3669" spans="1:7" ht="30" x14ac:dyDescent="0.2">
      <c r="A3669" s="146" t="s">
        <v>31387</v>
      </c>
      <c r="B3669" s="147" t="s">
        <v>31388</v>
      </c>
      <c r="C3669" s="148" t="s">
        <v>96</v>
      </c>
      <c r="D3669" s="149">
        <v>306.08</v>
      </c>
      <c r="E3669" s="149">
        <v>21.87</v>
      </c>
      <c r="F3669" s="149">
        <v>327.95</v>
      </c>
      <c r="G3669" s="124">
        <v>9</v>
      </c>
    </row>
    <row r="3670" spans="1:7" ht="30" x14ac:dyDescent="0.2">
      <c r="A3670" s="146" t="s">
        <v>31389</v>
      </c>
      <c r="B3670" s="147" t="s">
        <v>31390</v>
      </c>
      <c r="C3670" s="148" t="s">
        <v>96</v>
      </c>
      <c r="D3670" s="149">
        <v>1806.48</v>
      </c>
      <c r="E3670" s="149"/>
      <c r="F3670" s="149">
        <v>1806.48</v>
      </c>
      <c r="G3670" s="124">
        <v>9</v>
      </c>
    </row>
    <row r="3671" spans="1:7" x14ac:dyDescent="0.2">
      <c r="A3671" s="146" t="s">
        <v>31391</v>
      </c>
      <c r="B3671" s="147" t="s">
        <v>31392</v>
      </c>
      <c r="C3671" s="148" t="s">
        <v>96</v>
      </c>
      <c r="D3671" s="149">
        <v>210.31</v>
      </c>
      <c r="E3671" s="149">
        <v>21.87</v>
      </c>
      <c r="F3671" s="149">
        <v>232.18</v>
      </c>
      <c r="G3671" s="124">
        <v>9</v>
      </c>
    </row>
    <row r="3672" spans="1:7" x14ac:dyDescent="0.2">
      <c r="A3672" s="146" t="s">
        <v>31393</v>
      </c>
      <c r="B3672" s="147" t="s">
        <v>31394</v>
      </c>
      <c r="C3672" s="148" t="s">
        <v>96</v>
      </c>
      <c r="D3672" s="149">
        <v>215.11</v>
      </c>
      <c r="E3672" s="149">
        <v>21.87</v>
      </c>
      <c r="F3672" s="149">
        <v>236.98</v>
      </c>
      <c r="G3672" s="124">
        <v>9</v>
      </c>
    </row>
    <row r="3673" spans="1:7" x14ac:dyDescent="0.2">
      <c r="A3673" s="146" t="s">
        <v>31395</v>
      </c>
      <c r="B3673" s="147" t="s">
        <v>31396</v>
      </c>
      <c r="C3673" s="148" t="s">
        <v>96</v>
      </c>
      <c r="D3673" s="149">
        <v>261.69</v>
      </c>
      <c r="E3673" s="149">
        <v>21.87</v>
      </c>
      <c r="F3673" s="149">
        <v>283.56</v>
      </c>
      <c r="G3673" s="124">
        <v>9</v>
      </c>
    </row>
    <row r="3674" spans="1:7" x14ac:dyDescent="0.2">
      <c r="A3674" s="146" t="s">
        <v>31397</v>
      </c>
      <c r="B3674" s="147" t="s">
        <v>31398</v>
      </c>
      <c r="C3674" s="148" t="s">
        <v>96</v>
      </c>
      <c r="D3674" s="149">
        <v>665.66</v>
      </c>
      <c r="E3674" s="149">
        <v>21.87</v>
      </c>
      <c r="F3674" s="149">
        <v>687.53</v>
      </c>
      <c r="G3674" s="124">
        <v>9</v>
      </c>
    </row>
    <row r="3675" spans="1:7" x14ac:dyDescent="0.2">
      <c r="A3675" s="146" t="s">
        <v>31399</v>
      </c>
      <c r="B3675" s="147" t="s">
        <v>31400</v>
      </c>
      <c r="C3675" s="148" t="s">
        <v>96</v>
      </c>
      <c r="D3675" s="149">
        <v>216.41</v>
      </c>
      <c r="E3675" s="149">
        <v>2.14</v>
      </c>
      <c r="F3675" s="149">
        <v>218.55</v>
      </c>
      <c r="G3675" s="124">
        <v>9</v>
      </c>
    </row>
    <row r="3676" spans="1:7" x14ac:dyDescent="0.2">
      <c r="A3676" s="146" t="s">
        <v>31401</v>
      </c>
      <c r="B3676" s="147" t="s">
        <v>31402</v>
      </c>
      <c r="C3676" s="148" t="s">
        <v>96</v>
      </c>
      <c r="D3676" s="149">
        <v>257.04000000000002</v>
      </c>
      <c r="E3676" s="149">
        <v>2.14</v>
      </c>
      <c r="F3676" s="149">
        <v>259.18</v>
      </c>
      <c r="G3676" s="124">
        <v>9</v>
      </c>
    </row>
    <row r="3677" spans="1:7" x14ac:dyDescent="0.2">
      <c r="A3677" s="146" t="s">
        <v>31403</v>
      </c>
      <c r="B3677" s="147" t="s">
        <v>31404</v>
      </c>
      <c r="C3677" s="148"/>
      <c r="D3677" s="149"/>
      <c r="E3677" s="149"/>
      <c r="F3677" s="149"/>
      <c r="G3677" s="124">
        <v>5</v>
      </c>
    </row>
    <row r="3678" spans="1:7" x14ac:dyDescent="0.2">
      <c r="A3678" s="146" t="s">
        <v>31405</v>
      </c>
      <c r="B3678" s="147" t="s">
        <v>31406</v>
      </c>
      <c r="C3678" s="148" t="s">
        <v>7316</v>
      </c>
      <c r="D3678" s="149">
        <v>2.83</v>
      </c>
      <c r="E3678" s="149"/>
      <c r="F3678" s="149">
        <v>2.83</v>
      </c>
      <c r="G3678" s="124">
        <v>9</v>
      </c>
    </row>
    <row r="3679" spans="1:7" x14ac:dyDescent="0.2">
      <c r="A3679" s="146" t="s">
        <v>31407</v>
      </c>
      <c r="B3679" s="147" t="s">
        <v>31408</v>
      </c>
      <c r="C3679" s="148" t="s">
        <v>18</v>
      </c>
      <c r="D3679" s="149">
        <v>14.24</v>
      </c>
      <c r="E3679" s="149"/>
      <c r="F3679" s="149">
        <v>14.24</v>
      </c>
      <c r="G3679" s="124">
        <v>9</v>
      </c>
    </row>
    <row r="3680" spans="1:7" x14ac:dyDescent="0.2">
      <c r="A3680" s="146" t="s">
        <v>31409</v>
      </c>
      <c r="B3680" s="147" t="s">
        <v>31410</v>
      </c>
      <c r="C3680" s="148" t="s">
        <v>18</v>
      </c>
      <c r="D3680" s="149">
        <v>8.85</v>
      </c>
      <c r="E3680" s="149"/>
      <c r="F3680" s="149">
        <v>8.85</v>
      </c>
      <c r="G3680" s="124">
        <v>9</v>
      </c>
    </row>
    <row r="3681" spans="1:7" ht="30" x14ac:dyDescent="0.2">
      <c r="A3681" s="146" t="s">
        <v>31411</v>
      </c>
      <c r="B3681" s="147" t="s">
        <v>31412</v>
      </c>
      <c r="C3681" s="148" t="s">
        <v>96</v>
      </c>
      <c r="D3681" s="149">
        <v>38.04</v>
      </c>
      <c r="E3681" s="149"/>
      <c r="F3681" s="149">
        <v>38.04</v>
      </c>
      <c r="G3681" s="124">
        <v>9</v>
      </c>
    </row>
    <row r="3682" spans="1:7" ht="30" x14ac:dyDescent="0.2">
      <c r="A3682" s="146" t="s">
        <v>31413</v>
      </c>
      <c r="B3682" s="147" t="s">
        <v>31414</v>
      </c>
      <c r="C3682" s="148" t="s">
        <v>96</v>
      </c>
      <c r="D3682" s="149">
        <v>27.19</v>
      </c>
      <c r="E3682" s="149"/>
      <c r="F3682" s="149">
        <v>27.19</v>
      </c>
      <c r="G3682" s="124">
        <v>9</v>
      </c>
    </row>
    <row r="3683" spans="1:7" x14ac:dyDescent="0.2">
      <c r="A3683" s="146" t="s">
        <v>31415</v>
      </c>
      <c r="B3683" s="147" t="s">
        <v>31416</v>
      </c>
      <c r="C3683" s="148" t="s">
        <v>96</v>
      </c>
      <c r="D3683" s="149">
        <v>0.05</v>
      </c>
      <c r="E3683" s="149">
        <v>18.53</v>
      </c>
      <c r="F3683" s="149">
        <v>18.579999999999998</v>
      </c>
      <c r="G3683" s="124">
        <v>9</v>
      </c>
    </row>
    <row r="3684" spans="1:7" x14ac:dyDescent="0.2">
      <c r="A3684" s="146" t="s">
        <v>31417</v>
      </c>
      <c r="B3684" s="147" t="s">
        <v>31418</v>
      </c>
      <c r="C3684" s="148"/>
      <c r="D3684" s="149"/>
      <c r="E3684" s="149"/>
      <c r="F3684" s="149"/>
      <c r="G3684" s="124">
        <v>2</v>
      </c>
    </row>
    <row r="3685" spans="1:7" x14ac:dyDescent="0.2">
      <c r="A3685" s="146" t="s">
        <v>31419</v>
      </c>
      <c r="B3685" s="147" t="s">
        <v>31420</v>
      </c>
      <c r="C3685" s="148"/>
      <c r="D3685" s="149"/>
      <c r="E3685" s="149"/>
      <c r="F3685" s="149"/>
      <c r="G3685" s="124">
        <v>5</v>
      </c>
    </row>
    <row r="3686" spans="1:7" ht="30" x14ac:dyDescent="0.2">
      <c r="A3686" s="146" t="s">
        <v>31421</v>
      </c>
      <c r="B3686" s="147" t="s">
        <v>31422</v>
      </c>
      <c r="C3686" s="148" t="s">
        <v>19</v>
      </c>
      <c r="D3686" s="149">
        <v>3.52</v>
      </c>
      <c r="E3686" s="149">
        <v>0.17</v>
      </c>
      <c r="F3686" s="149">
        <v>3.69</v>
      </c>
      <c r="G3686" s="124">
        <v>9</v>
      </c>
    </row>
    <row r="3687" spans="1:7" ht="30" x14ac:dyDescent="0.2">
      <c r="A3687" s="146" t="s">
        <v>31423</v>
      </c>
      <c r="B3687" s="147" t="s">
        <v>31424</v>
      </c>
      <c r="C3687" s="148" t="s">
        <v>19</v>
      </c>
      <c r="D3687" s="149">
        <v>29.82</v>
      </c>
      <c r="E3687" s="149">
        <v>0.34</v>
      </c>
      <c r="F3687" s="149">
        <v>30.16</v>
      </c>
      <c r="G3687" s="124">
        <v>9</v>
      </c>
    </row>
    <row r="3688" spans="1:7" x14ac:dyDescent="0.2">
      <c r="A3688" s="146" t="s">
        <v>31425</v>
      </c>
      <c r="B3688" s="147" t="s">
        <v>31426</v>
      </c>
      <c r="C3688" s="148" t="s">
        <v>15</v>
      </c>
      <c r="D3688" s="149">
        <v>22.96</v>
      </c>
      <c r="E3688" s="149">
        <v>0.69</v>
      </c>
      <c r="F3688" s="149">
        <v>23.65</v>
      </c>
      <c r="G3688" s="124">
        <v>9</v>
      </c>
    </row>
    <row r="3689" spans="1:7" x14ac:dyDescent="0.2">
      <c r="A3689" s="146" t="s">
        <v>31427</v>
      </c>
      <c r="B3689" s="147" t="s">
        <v>31428</v>
      </c>
      <c r="C3689" s="148" t="s">
        <v>15</v>
      </c>
      <c r="D3689" s="149">
        <v>328.5</v>
      </c>
      <c r="E3689" s="149">
        <v>32.15</v>
      </c>
      <c r="F3689" s="149">
        <v>360.65</v>
      </c>
      <c r="G3689" s="124">
        <v>9</v>
      </c>
    </row>
    <row r="3690" spans="1:7" x14ac:dyDescent="0.2">
      <c r="A3690" s="146" t="s">
        <v>31429</v>
      </c>
      <c r="B3690" s="147" t="s">
        <v>31430</v>
      </c>
      <c r="C3690" s="148" t="s">
        <v>15</v>
      </c>
      <c r="D3690" s="149">
        <v>266.08999999999997</v>
      </c>
      <c r="E3690" s="149">
        <v>3.3</v>
      </c>
      <c r="F3690" s="149">
        <v>269.39</v>
      </c>
      <c r="G3690" s="124">
        <v>9</v>
      </c>
    </row>
    <row r="3691" spans="1:7" x14ac:dyDescent="0.2">
      <c r="A3691" s="146" t="s">
        <v>31431</v>
      </c>
      <c r="B3691" s="147" t="s">
        <v>31432</v>
      </c>
      <c r="C3691" s="148" t="s">
        <v>15</v>
      </c>
      <c r="D3691" s="149">
        <v>231.97</v>
      </c>
      <c r="E3691" s="149">
        <v>3.3</v>
      </c>
      <c r="F3691" s="149">
        <v>235.27</v>
      </c>
      <c r="G3691" s="124">
        <v>9</v>
      </c>
    </row>
    <row r="3692" spans="1:7" x14ac:dyDescent="0.2">
      <c r="A3692" s="146" t="s">
        <v>31433</v>
      </c>
      <c r="B3692" s="147" t="s">
        <v>31434</v>
      </c>
      <c r="C3692" s="148" t="s">
        <v>15</v>
      </c>
      <c r="D3692" s="149">
        <v>944.28</v>
      </c>
      <c r="E3692" s="149">
        <v>16.07</v>
      </c>
      <c r="F3692" s="149">
        <v>960.35</v>
      </c>
      <c r="G3692" s="124">
        <v>9</v>
      </c>
    </row>
    <row r="3693" spans="1:7" ht="30" x14ac:dyDescent="0.2">
      <c r="A3693" s="146" t="s">
        <v>31435</v>
      </c>
      <c r="B3693" s="147" t="s">
        <v>31436</v>
      </c>
      <c r="C3693" s="148" t="s">
        <v>15</v>
      </c>
      <c r="D3693" s="149">
        <v>293.02</v>
      </c>
      <c r="E3693" s="149"/>
      <c r="F3693" s="149">
        <v>293.02</v>
      </c>
      <c r="G3693" s="124">
        <v>9</v>
      </c>
    </row>
    <row r="3694" spans="1:7" ht="30" x14ac:dyDescent="0.2">
      <c r="A3694" s="146" t="s">
        <v>31437</v>
      </c>
      <c r="B3694" s="147" t="s">
        <v>31438</v>
      </c>
      <c r="C3694" s="148" t="s">
        <v>19</v>
      </c>
      <c r="D3694" s="149">
        <v>24.77</v>
      </c>
      <c r="E3694" s="149">
        <v>0.48</v>
      </c>
      <c r="F3694" s="149">
        <v>25.25</v>
      </c>
      <c r="G3694" s="124">
        <v>9</v>
      </c>
    </row>
    <row r="3695" spans="1:7" x14ac:dyDescent="0.2">
      <c r="A3695" s="146" t="s">
        <v>31439</v>
      </c>
      <c r="B3695" s="147" t="s">
        <v>31440</v>
      </c>
      <c r="C3695" s="148" t="s">
        <v>19</v>
      </c>
      <c r="D3695" s="149"/>
      <c r="E3695" s="149">
        <v>0.86</v>
      </c>
      <c r="F3695" s="149">
        <v>0.86</v>
      </c>
      <c r="G3695" s="124">
        <v>9</v>
      </c>
    </row>
    <row r="3696" spans="1:7" x14ac:dyDescent="0.2">
      <c r="A3696" s="146" t="s">
        <v>31441</v>
      </c>
      <c r="B3696" s="147" t="s">
        <v>31442</v>
      </c>
      <c r="C3696" s="148"/>
      <c r="D3696" s="149"/>
      <c r="E3696" s="149"/>
      <c r="F3696" s="149"/>
      <c r="G3696" s="124">
        <v>5</v>
      </c>
    </row>
    <row r="3697" spans="1:7" ht="30" x14ac:dyDescent="0.2">
      <c r="A3697" s="146" t="s">
        <v>31443</v>
      </c>
      <c r="B3697" s="147" t="s">
        <v>31444</v>
      </c>
      <c r="C3697" s="148" t="s">
        <v>15</v>
      </c>
      <c r="D3697" s="149">
        <v>123.53</v>
      </c>
      <c r="E3697" s="149">
        <v>13.72</v>
      </c>
      <c r="F3697" s="149">
        <v>137.25</v>
      </c>
      <c r="G3697" s="124">
        <v>9</v>
      </c>
    </row>
    <row r="3698" spans="1:7" ht="30" x14ac:dyDescent="0.2">
      <c r="A3698" s="146" t="s">
        <v>31445</v>
      </c>
      <c r="B3698" s="147" t="s">
        <v>31446</v>
      </c>
      <c r="C3698" s="148" t="s">
        <v>15</v>
      </c>
      <c r="D3698" s="149">
        <v>200.5</v>
      </c>
      <c r="E3698" s="149">
        <v>101.1</v>
      </c>
      <c r="F3698" s="149">
        <v>301.60000000000002</v>
      </c>
      <c r="G3698" s="124">
        <v>9</v>
      </c>
    </row>
    <row r="3699" spans="1:7" x14ac:dyDescent="0.2">
      <c r="A3699" s="146" t="s">
        <v>31447</v>
      </c>
      <c r="B3699" s="147" t="s">
        <v>31448</v>
      </c>
      <c r="C3699" s="148"/>
      <c r="D3699" s="149"/>
      <c r="E3699" s="149"/>
      <c r="F3699" s="149"/>
      <c r="G3699" s="124">
        <v>5</v>
      </c>
    </row>
    <row r="3700" spans="1:7" x14ac:dyDescent="0.2">
      <c r="A3700" s="146" t="s">
        <v>31449</v>
      </c>
      <c r="B3700" s="147" t="s">
        <v>31450</v>
      </c>
      <c r="C3700" s="148" t="s">
        <v>15</v>
      </c>
      <c r="D3700" s="149">
        <v>1231.9000000000001</v>
      </c>
      <c r="E3700" s="149">
        <v>17.86</v>
      </c>
      <c r="F3700" s="149">
        <v>1249.76</v>
      </c>
      <c r="G3700" s="124">
        <v>9</v>
      </c>
    </row>
    <row r="3701" spans="1:7" ht="30" x14ac:dyDescent="0.2">
      <c r="A3701" s="146" t="s">
        <v>31451</v>
      </c>
      <c r="B3701" s="147" t="s">
        <v>31452</v>
      </c>
      <c r="C3701" s="148" t="s">
        <v>15</v>
      </c>
      <c r="D3701" s="149">
        <v>1500.46</v>
      </c>
      <c r="E3701" s="149">
        <v>17.86</v>
      </c>
      <c r="F3701" s="149">
        <v>1518.32</v>
      </c>
      <c r="G3701" s="124">
        <v>9</v>
      </c>
    </row>
    <row r="3702" spans="1:7" ht="30" x14ac:dyDescent="0.2">
      <c r="A3702" s="146" t="s">
        <v>31453</v>
      </c>
      <c r="B3702" s="147" t="s">
        <v>31454</v>
      </c>
      <c r="C3702" s="148" t="s">
        <v>15</v>
      </c>
      <c r="D3702" s="149">
        <v>1500.46</v>
      </c>
      <c r="E3702" s="149">
        <v>17.86</v>
      </c>
      <c r="F3702" s="149">
        <v>1518.32</v>
      </c>
      <c r="G3702" s="124">
        <v>9</v>
      </c>
    </row>
    <row r="3703" spans="1:7" x14ac:dyDescent="0.2">
      <c r="A3703" s="146" t="s">
        <v>31455</v>
      </c>
      <c r="B3703" s="147" t="s">
        <v>31456</v>
      </c>
      <c r="C3703" s="148" t="s">
        <v>19</v>
      </c>
      <c r="D3703" s="149">
        <v>5.91</v>
      </c>
      <c r="E3703" s="149">
        <v>0.11</v>
      </c>
      <c r="F3703" s="149">
        <v>6.02</v>
      </c>
      <c r="G3703" s="124">
        <v>9</v>
      </c>
    </row>
    <row r="3704" spans="1:7" x14ac:dyDescent="0.2">
      <c r="A3704" s="146" t="s">
        <v>31457</v>
      </c>
      <c r="B3704" s="147" t="s">
        <v>31458</v>
      </c>
      <c r="C3704" s="148" t="s">
        <v>19</v>
      </c>
      <c r="D3704" s="149">
        <v>15.46</v>
      </c>
      <c r="E3704" s="149">
        <v>0.13</v>
      </c>
      <c r="F3704" s="149">
        <v>15.59</v>
      </c>
      <c r="G3704" s="124">
        <v>9</v>
      </c>
    </row>
    <row r="3705" spans="1:7" x14ac:dyDescent="0.2">
      <c r="A3705" s="146" t="s">
        <v>31459</v>
      </c>
      <c r="B3705" s="147" t="s">
        <v>31460</v>
      </c>
      <c r="C3705" s="148" t="s">
        <v>15</v>
      </c>
      <c r="D3705" s="149">
        <v>1384.86</v>
      </c>
      <c r="E3705" s="149">
        <v>17.86</v>
      </c>
      <c r="F3705" s="149">
        <v>1402.72</v>
      </c>
      <c r="G3705" s="124">
        <v>9</v>
      </c>
    </row>
    <row r="3706" spans="1:7" x14ac:dyDescent="0.2">
      <c r="A3706" s="146" t="s">
        <v>31461</v>
      </c>
      <c r="B3706" s="147" t="s">
        <v>31462</v>
      </c>
      <c r="C3706" s="148" t="s">
        <v>15</v>
      </c>
      <c r="D3706" s="149">
        <v>1287.31</v>
      </c>
      <c r="E3706" s="149">
        <v>42.86</v>
      </c>
      <c r="F3706" s="149">
        <v>1330.17</v>
      </c>
      <c r="G3706" s="124">
        <v>9</v>
      </c>
    </row>
    <row r="3707" spans="1:7" x14ac:dyDescent="0.2">
      <c r="A3707" s="146" t="s">
        <v>31463</v>
      </c>
      <c r="B3707" s="147" t="s">
        <v>31464</v>
      </c>
      <c r="C3707" s="148"/>
      <c r="D3707" s="149"/>
      <c r="E3707" s="149"/>
      <c r="F3707" s="149"/>
      <c r="G3707" s="124">
        <v>5</v>
      </c>
    </row>
    <row r="3708" spans="1:7" x14ac:dyDescent="0.2">
      <c r="A3708" s="146" t="s">
        <v>31465</v>
      </c>
      <c r="B3708" s="147" t="s">
        <v>31466</v>
      </c>
      <c r="C3708" s="148" t="s">
        <v>19</v>
      </c>
      <c r="D3708" s="149">
        <v>301.86</v>
      </c>
      <c r="E3708" s="149">
        <v>27.41</v>
      </c>
      <c r="F3708" s="149">
        <v>329.27</v>
      </c>
      <c r="G3708" s="124">
        <v>9</v>
      </c>
    </row>
    <row r="3709" spans="1:7" x14ac:dyDescent="0.2">
      <c r="A3709" s="146" t="s">
        <v>31467</v>
      </c>
      <c r="B3709" s="147" t="s">
        <v>31468</v>
      </c>
      <c r="C3709" s="148" t="s">
        <v>19</v>
      </c>
      <c r="D3709" s="149">
        <v>15.56</v>
      </c>
      <c r="E3709" s="149">
        <v>2.14</v>
      </c>
      <c r="F3709" s="149">
        <v>17.7</v>
      </c>
      <c r="G3709" s="124">
        <v>9</v>
      </c>
    </row>
    <row r="3710" spans="1:7" ht="30" x14ac:dyDescent="0.2">
      <c r="A3710" s="146" t="s">
        <v>31469</v>
      </c>
      <c r="B3710" s="147" t="s">
        <v>31470</v>
      </c>
      <c r="C3710" s="148" t="s">
        <v>19</v>
      </c>
      <c r="D3710" s="149">
        <v>10.51</v>
      </c>
      <c r="E3710" s="149">
        <v>6.64</v>
      </c>
      <c r="F3710" s="149">
        <v>17.149999999999999</v>
      </c>
      <c r="G3710" s="124">
        <v>9</v>
      </c>
    </row>
    <row r="3711" spans="1:7" x14ac:dyDescent="0.2">
      <c r="A3711" s="146" t="s">
        <v>31471</v>
      </c>
      <c r="B3711" s="147" t="s">
        <v>31472</v>
      </c>
      <c r="C3711" s="148" t="s">
        <v>19</v>
      </c>
      <c r="D3711" s="149">
        <v>47.62</v>
      </c>
      <c r="E3711" s="149">
        <v>5.36</v>
      </c>
      <c r="F3711" s="149">
        <v>52.98</v>
      </c>
      <c r="G3711" s="124">
        <v>9</v>
      </c>
    </row>
    <row r="3712" spans="1:7" ht="45" x14ac:dyDescent="0.2">
      <c r="A3712" s="146" t="s">
        <v>31473</v>
      </c>
      <c r="B3712" s="147" t="s">
        <v>31474</v>
      </c>
      <c r="C3712" s="148" t="s">
        <v>19</v>
      </c>
      <c r="D3712" s="149">
        <v>94.22</v>
      </c>
      <c r="E3712" s="149">
        <v>20.69</v>
      </c>
      <c r="F3712" s="149">
        <v>114.91</v>
      </c>
      <c r="G3712" s="124">
        <v>9</v>
      </c>
    </row>
    <row r="3713" spans="1:7" ht="45" x14ac:dyDescent="0.2">
      <c r="A3713" s="146" t="s">
        <v>31475</v>
      </c>
      <c r="B3713" s="147" t="s">
        <v>31476</v>
      </c>
      <c r="C3713" s="148" t="s">
        <v>19</v>
      </c>
      <c r="D3713" s="149">
        <v>94.14</v>
      </c>
      <c r="E3713" s="149">
        <v>20.69</v>
      </c>
      <c r="F3713" s="149">
        <v>114.83</v>
      </c>
      <c r="G3713" s="124">
        <v>9</v>
      </c>
    </row>
    <row r="3714" spans="1:7" ht="45" x14ac:dyDescent="0.2">
      <c r="A3714" s="146" t="s">
        <v>31477</v>
      </c>
      <c r="B3714" s="147" t="s">
        <v>31478</v>
      </c>
      <c r="C3714" s="148" t="s">
        <v>19</v>
      </c>
      <c r="D3714" s="149">
        <v>91.85</v>
      </c>
      <c r="E3714" s="149">
        <v>27.58</v>
      </c>
      <c r="F3714" s="149">
        <v>119.43</v>
      </c>
      <c r="G3714" s="124">
        <v>9</v>
      </c>
    </row>
    <row r="3715" spans="1:7" ht="30" x14ac:dyDescent="0.2">
      <c r="A3715" s="146" t="s">
        <v>31479</v>
      </c>
      <c r="B3715" s="147" t="s">
        <v>31480</v>
      </c>
      <c r="C3715" s="148" t="s">
        <v>19</v>
      </c>
      <c r="D3715" s="149">
        <v>121.88</v>
      </c>
      <c r="E3715" s="149">
        <v>10.130000000000001</v>
      </c>
      <c r="F3715" s="149">
        <v>132.01</v>
      </c>
      <c r="G3715" s="124">
        <v>9</v>
      </c>
    </row>
    <row r="3716" spans="1:7" ht="30" x14ac:dyDescent="0.2">
      <c r="A3716" s="146" t="s">
        <v>31481</v>
      </c>
      <c r="B3716" s="147" t="s">
        <v>31482</v>
      </c>
      <c r="C3716" s="148" t="s">
        <v>19</v>
      </c>
      <c r="D3716" s="149">
        <v>103.39</v>
      </c>
      <c r="E3716" s="149">
        <v>21.44</v>
      </c>
      <c r="F3716" s="149">
        <v>124.83</v>
      </c>
      <c r="G3716" s="124">
        <v>9</v>
      </c>
    </row>
    <row r="3717" spans="1:7" ht="30" x14ac:dyDescent="0.2">
      <c r="A3717" s="146" t="s">
        <v>31483</v>
      </c>
      <c r="B3717" s="147" t="s">
        <v>31484</v>
      </c>
      <c r="C3717" s="148" t="s">
        <v>19</v>
      </c>
      <c r="D3717" s="149">
        <v>121.42</v>
      </c>
      <c r="E3717" s="149">
        <v>21.44</v>
      </c>
      <c r="F3717" s="149">
        <v>142.86000000000001</v>
      </c>
      <c r="G3717" s="124">
        <v>9</v>
      </c>
    </row>
    <row r="3718" spans="1:7" x14ac:dyDescent="0.2">
      <c r="A3718" s="146" t="s">
        <v>31485</v>
      </c>
      <c r="B3718" s="147" t="s">
        <v>31486</v>
      </c>
      <c r="C3718" s="148"/>
      <c r="D3718" s="149"/>
      <c r="E3718" s="149"/>
      <c r="F3718" s="149"/>
      <c r="G3718" s="124">
        <v>5</v>
      </c>
    </row>
    <row r="3719" spans="1:7" x14ac:dyDescent="0.2">
      <c r="A3719" s="146" t="s">
        <v>31487</v>
      </c>
      <c r="B3719" s="147" t="s">
        <v>31488</v>
      </c>
      <c r="C3719" s="148" t="s">
        <v>9</v>
      </c>
      <c r="D3719" s="149">
        <v>44.75</v>
      </c>
      <c r="E3719" s="149">
        <v>12.93</v>
      </c>
      <c r="F3719" s="149">
        <v>57.68</v>
      </c>
      <c r="G3719" s="124">
        <v>9</v>
      </c>
    </row>
    <row r="3720" spans="1:7" x14ac:dyDescent="0.2">
      <c r="A3720" s="146" t="s">
        <v>31489</v>
      </c>
      <c r="B3720" s="147" t="s">
        <v>31490</v>
      </c>
      <c r="C3720" s="148" t="s">
        <v>9</v>
      </c>
      <c r="D3720" s="149">
        <v>43.8</v>
      </c>
      <c r="E3720" s="149">
        <v>12.93</v>
      </c>
      <c r="F3720" s="149">
        <v>56.73</v>
      </c>
      <c r="G3720" s="124">
        <v>9</v>
      </c>
    </row>
    <row r="3721" spans="1:7" ht="30" x14ac:dyDescent="0.2">
      <c r="A3721" s="146" t="s">
        <v>31491</v>
      </c>
      <c r="B3721" s="147" t="s">
        <v>31492</v>
      </c>
      <c r="C3721" s="148" t="s">
        <v>15</v>
      </c>
      <c r="D3721" s="149">
        <v>541.21</v>
      </c>
      <c r="E3721" s="149">
        <v>46.59</v>
      </c>
      <c r="F3721" s="149">
        <v>587.79999999999995</v>
      </c>
      <c r="G3721" s="124">
        <v>9</v>
      </c>
    </row>
    <row r="3722" spans="1:7" ht="30" x14ac:dyDescent="0.2">
      <c r="A3722" s="146" t="s">
        <v>31493</v>
      </c>
      <c r="B3722" s="147" t="s">
        <v>31494</v>
      </c>
      <c r="C3722" s="148" t="s">
        <v>15</v>
      </c>
      <c r="D3722" s="149">
        <v>563.88</v>
      </c>
      <c r="E3722" s="149">
        <v>46.59</v>
      </c>
      <c r="F3722" s="149">
        <v>610.47</v>
      </c>
      <c r="G3722" s="124">
        <v>9</v>
      </c>
    </row>
    <row r="3723" spans="1:7" x14ac:dyDescent="0.2">
      <c r="A3723" s="146" t="s">
        <v>31495</v>
      </c>
      <c r="B3723" s="147" t="s">
        <v>31496</v>
      </c>
      <c r="C3723" s="148" t="s">
        <v>15</v>
      </c>
      <c r="D3723" s="149">
        <v>90.12</v>
      </c>
      <c r="E3723" s="149">
        <v>335.55</v>
      </c>
      <c r="F3723" s="149">
        <v>425.67</v>
      </c>
      <c r="G3723" s="124">
        <v>9</v>
      </c>
    </row>
    <row r="3724" spans="1:7" ht="30" x14ac:dyDescent="0.2">
      <c r="A3724" s="146" t="s">
        <v>31497</v>
      </c>
      <c r="B3724" s="147" t="s">
        <v>31498</v>
      </c>
      <c r="C3724" s="148" t="s">
        <v>15</v>
      </c>
      <c r="D3724" s="149">
        <v>758.26</v>
      </c>
      <c r="E3724" s="149">
        <v>95.04</v>
      </c>
      <c r="F3724" s="149">
        <v>853.3</v>
      </c>
      <c r="G3724" s="124">
        <v>9</v>
      </c>
    </row>
    <row r="3725" spans="1:7" ht="30" x14ac:dyDescent="0.2">
      <c r="A3725" s="146" t="s">
        <v>31499</v>
      </c>
      <c r="B3725" s="147" t="s">
        <v>31500</v>
      </c>
      <c r="C3725" s="148" t="s">
        <v>15</v>
      </c>
      <c r="D3725" s="149">
        <v>780.93</v>
      </c>
      <c r="E3725" s="149">
        <v>95.04</v>
      </c>
      <c r="F3725" s="149">
        <v>875.97</v>
      </c>
      <c r="G3725" s="124">
        <v>9</v>
      </c>
    </row>
    <row r="3726" spans="1:7" x14ac:dyDescent="0.2">
      <c r="A3726" s="146" t="s">
        <v>31501</v>
      </c>
      <c r="B3726" s="147" t="s">
        <v>31502</v>
      </c>
      <c r="C3726" s="148"/>
      <c r="D3726" s="149"/>
      <c r="E3726" s="149"/>
      <c r="F3726" s="149"/>
      <c r="G3726" s="124">
        <v>5</v>
      </c>
    </row>
    <row r="3727" spans="1:7" x14ac:dyDescent="0.2">
      <c r="A3727" s="146" t="s">
        <v>31503</v>
      </c>
      <c r="B3727" s="147" t="s">
        <v>31504</v>
      </c>
      <c r="C3727" s="148" t="s">
        <v>19</v>
      </c>
      <c r="D3727" s="149">
        <v>370.14</v>
      </c>
      <c r="E3727" s="149"/>
      <c r="F3727" s="149">
        <v>370.14</v>
      </c>
      <c r="G3727" s="124">
        <v>9</v>
      </c>
    </row>
    <row r="3728" spans="1:7" ht="30" x14ac:dyDescent="0.2">
      <c r="A3728" s="146" t="s">
        <v>31505</v>
      </c>
      <c r="B3728" s="147" t="s">
        <v>31506</v>
      </c>
      <c r="C3728" s="148" t="s">
        <v>19</v>
      </c>
      <c r="D3728" s="149">
        <v>96.62</v>
      </c>
      <c r="E3728" s="149">
        <v>12.12</v>
      </c>
      <c r="F3728" s="149">
        <v>108.74</v>
      </c>
      <c r="G3728" s="124">
        <v>9</v>
      </c>
    </row>
    <row r="3729" spans="1:7" ht="30" x14ac:dyDescent="0.2">
      <c r="A3729" s="146" t="s">
        <v>31507</v>
      </c>
      <c r="B3729" s="147" t="s">
        <v>31508</v>
      </c>
      <c r="C3729" s="148" t="s">
        <v>19</v>
      </c>
      <c r="D3729" s="149">
        <v>85.48</v>
      </c>
      <c r="E3729" s="149">
        <v>12.12</v>
      </c>
      <c r="F3729" s="149">
        <v>97.6</v>
      </c>
      <c r="G3729" s="124">
        <v>9</v>
      </c>
    </row>
    <row r="3730" spans="1:7" ht="30" x14ac:dyDescent="0.2">
      <c r="A3730" s="146" t="s">
        <v>31509</v>
      </c>
      <c r="B3730" s="147" t="s">
        <v>31510</v>
      </c>
      <c r="C3730" s="148" t="s">
        <v>19</v>
      </c>
      <c r="D3730" s="149">
        <v>4.82</v>
      </c>
      <c r="E3730" s="149">
        <v>10.81</v>
      </c>
      <c r="F3730" s="149">
        <v>15.63</v>
      </c>
      <c r="G3730" s="124">
        <v>9</v>
      </c>
    </row>
    <row r="3731" spans="1:7" ht="30" x14ac:dyDescent="0.2">
      <c r="A3731" s="146" t="s">
        <v>31511</v>
      </c>
      <c r="B3731" s="147" t="s">
        <v>31512</v>
      </c>
      <c r="C3731" s="148" t="s">
        <v>19</v>
      </c>
      <c r="D3731" s="149">
        <v>1.99</v>
      </c>
      <c r="E3731" s="149">
        <v>10.81</v>
      </c>
      <c r="F3731" s="149">
        <v>12.8</v>
      </c>
      <c r="G3731" s="124">
        <v>9</v>
      </c>
    </row>
    <row r="3732" spans="1:7" ht="30" x14ac:dyDescent="0.2">
      <c r="A3732" s="146" t="s">
        <v>31513</v>
      </c>
      <c r="B3732" s="147" t="s">
        <v>31514</v>
      </c>
      <c r="C3732" s="148" t="s">
        <v>19</v>
      </c>
      <c r="D3732" s="149">
        <v>113.12</v>
      </c>
      <c r="E3732" s="149">
        <v>30.65</v>
      </c>
      <c r="F3732" s="149">
        <v>143.77000000000001</v>
      </c>
      <c r="G3732" s="124">
        <v>9</v>
      </c>
    </row>
    <row r="3733" spans="1:7" x14ac:dyDescent="0.2">
      <c r="A3733" s="146" t="s">
        <v>31515</v>
      </c>
      <c r="B3733" s="147" t="s">
        <v>31516</v>
      </c>
      <c r="C3733" s="148"/>
      <c r="D3733" s="149"/>
      <c r="E3733" s="149"/>
      <c r="F3733" s="149"/>
      <c r="G3733" s="124">
        <v>5</v>
      </c>
    </row>
    <row r="3734" spans="1:7" ht="45" x14ac:dyDescent="0.2">
      <c r="A3734" s="146" t="s">
        <v>31517</v>
      </c>
      <c r="B3734" s="147" t="s">
        <v>31518</v>
      </c>
      <c r="C3734" s="148" t="s">
        <v>19</v>
      </c>
      <c r="D3734" s="149">
        <v>0.23</v>
      </c>
      <c r="E3734" s="149">
        <v>0.28999999999999998</v>
      </c>
      <c r="F3734" s="149">
        <v>0.52</v>
      </c>
      <c r="G3734" s="124">
        <v>9</v>
      </c>
    </row>
    <row r="3735" spans="1:7" ht="30" x14ac:dyDescent="0.2">
      <c r="A3735" s="146" t="s">
        <v>31519</v>
      </c>
      <c r="B3735" s="147" t="s">
        <v>31520</v>
      </c>
      <c r="C3735" s="148" t="s">
        <v>19</v>
      </c>
      <c r="D3735" s="149">
        <v>1.05</v>
      </c>
      <c r="E3735" s="149">
        <v>0.28999999999999998</v>
      </c>
      <c r="F3735" s="149">
        <v>1.34</v>
      </c>
      <c r="G3735" s="124">
        <v>9</v>
      </c>
    </row>
    <row r="3736" spans="1:7" ht="30" x14ac:dyDescent="0.2">
      <c r="A3736" s="146" t="s">
        <v>31521</v>
      </c>
      <c r="B3736" s="147" t="s">
        <v>31522</v>
      </c>
      <c r="C3736" s="148" t="s">
        <v>18</v>
      </c>
      <c r="D3736" s="149">
        <v>34.24</v>
      </c>
      <c r="E3736" s="149">
        <v>0.17</v>
      </c>
      <c r="F3736" s="149">
        <v>34.409999999999997</v>
      </c>
      <c r="G3736" s="124">
        <v>9</v>
      </c>
    </row>
    <row r="3737" spans="1:7" ht="30" x14ac:dyDescent="0.2">
      <c r="A3737" s="146" t="s">
        <v>31523</v>
      </c>
      <c r="B3737" s="147" t="s">
        <v>31524</v>
      </c>
      <c r="C3737" s="148" t="s">
        <v>18</v>
      </c>
      <c r="D3737" s="149">
        <v>27.25</v>
      </c>
      <c r="E3737" s="149">
        <v>0.17</v>
      </c>
      <c r="F3737" s="149">
        <v>27.42</v>
      </c>
      <c r="G3737" s="124">
        <v>9</v>
      </c>
    </row>
    <row r="3738" spans="1:7" x14ac:dyDescent="0.2">
      <c r="A3738" s="146" t="s">
        <v>31525</v>
      </c>
      <c r="B3738" s="147" t="s">
        <v>31526</v>
      </c>
      <c r="C3738" s="148"/>
      <c r="D3738" s="149"/>
      <c r="E3738" s="149"/>
      <c r="F3738" s="149"/>
      <c r="G3738" s="124">
        <v>5</v>
      </c>
    </row>
    <row r="3739" spans="1:7" x14ac:dyDescent="0.2">
      <c r="A3739" s="146" t="s">
        <v>31527</v>
      </c>
      <c r="B3739" s="147" t="s">
        <v>31528</v>
      </c>
      <c r="C3739" s="148" t="s">
        <v>9</v>
      </c>
      <c r="D3739" s="149">
        <v>62.51</v>
      </c>
      <c r="E3739" s="149">
        <v>14.79</v>
      </c>
      <c r="F3739" s="149">
        <v>77.3</v>
      </c>
      <c r="G3739" s="124">
        <v>9</v>
      </c>
    </row>
    <row r="3740" spans="1:7" x14ac:dyDescent="0.2">
      <c r="A3740" s="146" t="s">
        <v>31529</v>
      </c>
      <c r="B3740" s="147" t="s">
        <v>31530</v>
      </c>
      <c r="C3740" s="148" t="s">
        <v>96</v>
      </c>
      <c r="D3740" s="149">
        <v>123.73</v>
      </c>
      <c r="E3740" s="149">
        <v>20.77</v>
      </c>
      <c r="F3740" s="149">
        <v>144.5</v>
      </c>
      <c r="G3740" s="124">
        <v>9</v>
      </c>
    </row>
    <row r="3741" spans="1:7" x14ac:dyDescent="0.2">
      <c r="A3741" s="146" t="s">
        <v>31531</v>
      </c>
      <c r="B3741" s="147" t="s">
        <v>31532</v>
      </c>
      <c r="C3741" s="148" t="s">
        <v>9</v>
      </c>
      <c r="D3741" s="149">
        <v>10.45</v>
      </c>
      <c r="E3741" s="149">
        <v>12.93</v>
      </c>
      <c r="F3741" s="149">
        <v>23.38</v>
      </c>
      <c r="G3741" s="124">
        <v>9</v>
      </c>
    </row>
    <row r="3742" spans="1:7" x14ac:dyDescent="0.2">
      <c r="A3742" s="146" t="s">
        <v>31533</v>
      </c>
      <c r="B3742" s="147" t="s">
        <v>31534</v>
      </c>
      <c r="C3742" s="148" t="s">
        <v>19</v>
      </c>
      <c r="D3742" s="149">
        <v>17.07</v>
      </c>
      <c r="E3742" s="149">
        <v>27.41</v>
      </c>
      <c r="F3742" s="149">
        <v>44.48</v>
      </c>
      <c r="G3742" s="124">
        <v>9</v>
      </c>
    </row>
    <row r="3743" spans="1:7" ht="30" x14ac:dyDescent="0.2">
      <c r="A3743" s="146" t="s">
        <v>31535</v>
      </c>
      <c r="B3743" s="147" t="s">
        <v>31536</v>
      </c>
      <c r="C3743" s="148" t="s">
        <v>19</v>
      </c>
      <c r="D3743" s="149">
        <v>10.82</v>
      </c>
      <c r="E3743" s="149">
        <v>16.93</v>
      </c>
      <c r="F3743" s="149">
        <v>27.75</v>
      </c>
      <c r="G3743" s="124">
        <v>9</v>
      </c>
    </row>
    <row r="3744" spans="1:7" ht="30" x14ac:dyDescent="0.2">
      <c r="A3744" s="146" t="s">
        <v>31537</v>
      </c>
      <c r="B3744" s="147" t="s">
        <v>31538</v>
      </c>
      <c r="C3744" s="148" t="s">
        <v>19</v>
      </c>
      <c r="D3744" s="149">
        <v>10.94</v>
      </c>
      <c r="E3744" s="149">
        <v>19.62</v>
      </c>
      <c r="F3744" s="149">
        <v>30.56</v>
      </c>
      <c r="G3744" s="124">
        <v>9</v>
      </c>
    </row>
    <row r="3745" spans="1:7" ht="30" x14ac:dyDescent="0.2">
      <c r="A3745" s="146" t="s">
        <v>31539</v>
      </c>
      <c r="B3745" s="147" t="s">
        <v>31540</v>
      </c>
      <c r="C3745" s="148" t="s">
        <v>19</v>
      </c>
      <c r="D3745" s="149">
        <v>11.13</v>
      </c>
      <c r="E3745" s="149">
        <v>23.56</v>
      </c>
      <c r="F3745" s="149">
        <v>34.69</v>
      </c>
      <c r="G3745" s="124">
        <v>9</v>
      </c>
    </row>
    <row r="3746" spans="1:7" ht="45" x14ac:dyDescent="0.2">
      <c r="A3746" s="146" t="s">
        <v>31541</v>
      </c>
      <c r="B3746" s="147" t="s">
        <v>31542</v>
      </c>
      <c r="C3746" s="148" t="s">
        <v>9</v>
      </c>
      <c r="D3746" s="149">
        <v>7.0000000000000007E-2</v>
      </c>
      <c r="E3746" s="149">
        <v>0.43</v>
      </c>
      <c r="F3746" s="149">
        <v>0.5</v>
      </c>
      <c r="G3746" s="124">
        <v>9</v>
      </c>
    </row>
    <row r="3747" spans="1:7" x14ac:dyDescent="0.2">
      <c r="A3747" s="146" t="s">
        <v>31543</v>
      </c>
      <c r="B3747" s="147" t="s">
        <v>31544</v>
      </c>
      <c r="C3747" s="148"/>
      <c r="D3747" s="149"/>
      <c r="E3747" s="149"/>
      <c r="F3747" s="149"/>
      <c r="G3747" s="124">
        <v>2</v>
      </c>
    </row>
    <row r="3748" spans="1:7" x14ac:dyDescent="0.2">
      <c r="A3748" s="146" t="s">
        <v>31545</v>
      </c>
      <c r="B3748" s="147" t="s">
        <v>31546</v>
      </c>
      <c r="C3748" s="148"/>
      <c r="D3748" s="149"/>
      <c r="E3748" s="149"/>
      <c r="F3748" s="149"/>
      <c r="G3748" s="124">
        <v>5</v>
      </c>
    </row>
    <row r="3749" spans="1:7" x14ac:dyDescent="0.2">
      <c r="A3749" s="146" t="s">
        <v>31547</v>
      </c>
      <c r="B3749" s="147" t="s">
        <v>31548</v>
      </c>
      <c r="C3749" s="148" t="s">
        <v>19</v>
      </c>
      <c r="D3749" s="149"/>
      <c r="E3749" s="149">
        <v>15</v>
      </c>
      <c r="F3749" s="149">
        <v>15</v>
      </c>
      <c r="G3749" s="124">
        <v>9</v>
      </c>
    </row>
    <row r="3750" spans="1:7" x14ac:dyDescent="0.2">
      <c r="A3750" s="146" t="s">
        <v>31549</v>
      </c>
      <c r="B3750" s="147" t="s">
        <v>31550</v>
      </c>
      <c r="C3750" s="148" t="s">
        <v>19</v>
      </c>
      <c r="D3750" s="149">
        <v>2.8</v>
      </c>
      <c r="E3750" s="149">
        <v>6.19</v>
      </c>
      <c r="F3750" s="149">
        <v>8.99</v>
      </c>
      <c r="G3750" s="124">
        <v>9</v>
      </c>
    </row>
    <row r="3751" spans="1:7" ht="30" x14ac:dyDescent="0.2">
      <c r="A3751" s="146" t="s">
        <v>31551</v>
      </c>
      <c r="B3751" s="147" t="s">
        <v>31552</v>
      </c>
      <c r="C3751" s="148" t="s">
        <v>19</v>
      </c>
      <c r="D3751" s="149">
        <v>2.37</v>
      </c>
      <c r="E3751" s="149">
        <v>4.29</v>
      </c>
      <c r="F3751" s="149">
        <v>6.66</v>
      </c>
      <c r="G3751" s="124">
        <v>9</v>
      </c>
    </row>
    <row r="3752" spans="1:7" ht="30" x14ac:dyDescent="0.2">
      <c r="A3752" s="146" t="s">
        <v>31553</v>
      </c>
      <c r="B3752" s="147" t="s">
        <v>31554</v>
      </c>
      <c r="C3752" s="148" t="s">
        <v>96</v>
      </c>
      <c r="D3752" s="149"/>
      <c r="E3752" s="149">
        <v>17.14</v>
      </c>
      <c r="F3752" s="149">
        <v>17.14</v>
      </c>
      <c r="G3752" s="124">
        <v>9</v>
      </c>
    </row>
    <row r="3753" spans="1:7" x14ac:dyDescent="0.2">
      <c r="A3753" s="146" t="s">
        <v>31555</v>
      </c>
      <c r="B3753" s="147" t="s">
        <v>31556</v>
      </c>
      <c r="C3753" s="148" t="s">
        <v>19</v>
      </c>
      <c r="D3753" s="149"/>
      <c r="E3753" s="149">
        <v>16.07</v>
      </c>
      <c r="F3753" s="149">
        <v>16.07</v>
      </c>
      <c r="G3753" s="124">
        <v>9</v>
      </c>
    </row>
    <row r="3754" spans="1:7" ht="30" x14ac:dyDescent="0.2">
      <c r="A3754" s="146" t="s">
        <v>31557</v>
      </c>
      <c r="B3754" s="147" t="s">
        <v>31558</v>
      </c>
      <c r="C3754" s="148" t="s">
        <v>19</v>
      </c>
      <c r="D3754" s="149">
        <v>9.2100000000000009</v>
      </c>
      <c r="E3754" s="149">
        <v>6.19</v>
      </c>
      <c r="F3754" s="149">
        <v>15.4</v>
      </c>
      <c r="G3754" s="124">
        <v>9</v>
      </c>
    </row>
    <row r="3755" spans="1:7" x14ac:dyDescent="0.2">
      <c r="A3755" s="146" t="s">
        <v>31559</v>
      </c>
      <c r="B3755" s="147" t="s">
        <v>31560</v>
      </c>
      <c r="C3755" s="148" t="s">
        <v>19</v>
      </c>
      <c r="D3755" s="149">
        <v>7.56</v>
      </c>
      <c r="E3755" s="149"/>
      <c r="F3755" s="149">
        <v>7.56</v>
      </c>
      <c r="G3755" s="124">
        <v>9</v>
      </c>
    </row>
    <row r="3756" spans="1:7" x14ac:dyDescent="0.2">
      <c r="A3756" s="146" t="s">
        <v>31561</v>
      </c>
      <c r="B3756" s="147" t="s">
        <v>31562</v>
      </c>
      <c r="C3756" s="148"/>
      <c r="D3756" s="149"/>
      <c r="E3756" s="149"/>
      <c r="F3756" s="149"/>
      <c r="G3756" s="124">
        <v>5</v>
      </c>
    </row>
    <row r="3757" spans="1:7" x14ac:dyDescent="0.2">
      <c r="A3757" s="146" t="s">
        <v>31563</v>
      </c>
      <c r="B3757" s="147" t="s">
        <v>31564</v>
      </c>
      <c r="C3757" s="148" t="s">
        <v>96</v>
      </c>
      <c r="D3757" s="149"/>
      <c r="E3757" s="149">
        <v>6.43</v>
      </c>
      <c r="F3757" s="149">
        <v>6.43</v>
      </c>
      <c r="G3757" s="124">
        <v>9</v>
      </c>
    </row>
    <row r="3758" spans="1:7" x14ac:dyDescent="0.2">
      <c r="A3758" s="146" t="s">
        <v>31565</v>
      </c>
      <c r="B3758" s="147" t="s">
        <v>31566</v>
      </c>
      <c r="C3758" s="148" t="s">
        <v>96</v>
      </c>
      <c r="D3758" s="149">
        <v>26.71</v>
      </c>
      <c r="E3758" s="149">
        <v>21.43</v>
      </c>
      <c r="F3758" s="149">
        <v>48.14</v>
      </c>
      <c r="G3758" s="124">
        <v>9</v>
      </c>
    </row>
    <row r="3759" spans="1:7" x14ac:dyDescent="0.2">
      <c r="A3759" s="146" t="s">
        <v>31567</v>
      </c>
      <c r="B3759" s="147" t="s">
        <v>31568</v>
      </c>
      <c r="C3759" s="148" t="s">
        <v>15</v>
      </c>
      <c r="D3759" s="149">
        <v>178.58</v>
      </c>
      <c r="E3759" s="149"/>
      <c r="F3759" s="149">
        <v>178.58</v>
      </c>
      <c r="G3759" s="124">
        <v>9</v>
      </c>
    </row>
    <row r="3760" spans="1:7" x14ac:dyDescent="0.2">
      <c r="A3760" s="146" t="s">
        <v>31569</v>
      </c>
      <c r="B3760" s="147" t="s">
        <v>31570</v>
      </c>
      <c r="C3760" s="148" t="s">
        <v>96</v>
      </c>
      <c r="D3760" s="149"/>
      <c r="E3760" s="149">
        <v>23.77</v>
      </c>
      <c r="F3760" s="149">
        <v>23.77</v>
      </c>
      <c r="G3760" s="124">
        <v>9</v>
      </c>
    </row>
    <row r="3761" spans="1:7" ht="30" x14ac:dyDescent="0.2">
      <c r="A3761" s="146" t="s">
        <v>31571</v>
      </c>
      <c r="B3761" s="147" t="s">
        <v>31572</v>
      </c>
      <c r="C3761" s="148" t="s">
        <v>9</v>
      </c>
      <c r="D3761" s="149"/>
      <c r="E3761" s="149">
        <v>11.88</v>
      </c>
      <c r="F3761" s="149">
        <v>11.88</v>
      </c>
      <c r="G3761" s="124">
        <v>9</v>
      </c>
    </row>
    <row r="3762" spans="1:7" ht="30" x14ac:dyDescent="0.2">
      <c r="A3762" s="146" t="s">
        <v>31573</v>
      </c>
      <c r="B3762" s="147" t="s">
        <v>31574</v>
      </c>
      <c r="C3762" s="148" t="s">
        <v>9</v>
      </c>
      <c r="D3762" s="149"/>
      <c r="E3762" s="149">
        <v>12.68</v>
      </c>
      <c r="F3762" s="149">
        <v>12.68</v>
      </c>
      <c r="G3762" s="124">
        <v>9</v>
      </c>
    </row>
    <row r="3763" spans="1:7" x14ac:dyDescent="0.2">
      <c r="A3763" s="146" t="s">
        <v>31575</v>
      </c>
      <c r="B3763" s="147" t="s">
        <v>31576</v>
      </c>
      <c r="C3763" s="148"/>
      <c r="D3763" s="149"/>
      <c r="E3763" s="149"/>
      <c r="F3763" s="149"/>
      <c r="G3763" s="124">
        <v>5</v>
      </c>
    </row>
    <row r="3764" spans="1:7" x14ac:dyDescent="0.2">
      <c r="A3764" s="146" t="s">
        <v>31577</v>
      </c>
      <c r="B3764" s="147" t="s">
        <v>31578</v>
      </c>
      <c r="C3764" s="148" t="s">
        <v>24450</v>
      </c>
      <c r="D3764" s="149">
        <v>98.9</v>
      </c>
      <c r="E3764" s="149"/>
      <c r="F3764" s="149">
        <v>98.9</v>
      </c>
      <c r="G3764" s="124">
        <v>9</v>
      </c>
    </row>
    <row r="3765" spans="1:7" x14ac:dyDescent="0.2">
      <c r="A3765" s="146" t="s">
        <v>31579</v>
      </c>
      <c r="B3765" s="147" t="s">
        <v>31580</v>
      </c>
      <c r="C3765" s="148"/>
      <c r="D3765" s="149"/>
      <c r="E3765" s="149"/>
      <c r="F3765" s="149"/>
      <c r="G3765" s="124">
        <v>2</v>
      </c>
    </row>
    <row r="3766" spans="1:7" x14ac:dyDescent="0.2">
      <c r="A3766" s="146" t="s">
        <v>31581</v>
      </c>
      <c r="B3766" s="147" t="s">
        <v>31582</v>
      </c>
      <c r="C3766" s="148"/>
      <c r="D3766" s="149"/>
      <c r="E3766" s="149"/>
      <c r="F3766" s="149"/>
      <c r="G3766" s="124">
        <v>5</v>
      </c>
    </row>
    <row r="3767" spans="1:7" ht="30" x14ac:dyDescent="0.2">
      <c r="A3767" s="146" t="s">
        <v>31583</v>
      </c>
      <c r="B3767" s="147" t="s">
        <v>31584</v>
      </c>
      <c r="C3767" s="148" t="s">
        <v>21557</v>
      </c>
      <c r="D3767" s="149">
        <v>136057.79999999999</v>
      </c>
      <c r="E3767" s="149"/>
      <c r="F3767" s="149">
        <v>136057.79999999999</v>
      </c>
      <c r="G3767" s="124">
        <v>9</v>
      </c>
    </row>
    <row r="3768" spans="1:7" ht="30" x14ac:dyDescent="0.2">
      <c r="A3768" s="146" t="s">
        <v>31585</v>
      </c>
      <c r="B3768" s="147" t="s">
        <v>31586</v>
      </c>
      <c r="C3768" s="148" t="s">
        <v>21557</v>
      </c>
      <c r="D3768" s="149">
        <v>160050</v>
      </c>
      <c r="E3768" s="149"/>
      <c r="F3768" s="149">
        <v>160050</v>
      </c>
      <c r="G3768" s="124">
        <v>9</v>
      </c>
    </row>
    <row r="3769" spans="1:7" ht="30" x14ac:dyDescent="0.2">
      <c r="A3769" s="146" t="s">
        <v>31587</v>
      </c>
      <c r="B3769" s="147" t="s">
        <v>31588</v>
      </c>
      <c r="C3769" s="148" t="s">
        <v>21557</v>
      </c>
      <c r="D3769" s="149">
        <v>154696.70000000001</v>
      </c>
      <c r="E3769" s="149"/>
      <c r="F3769" s="149">
        <v>154696.70000000001</v>
      </c>
      <c r="G3769" s="124">
        <v>9</v>
      </c>
    </row>
    <row r="3770" spans="1:7" ht="30" x14ac:dyDescent="0.2">
      <c r="A3770" s="146" t="s">
        <v>31589</v>
      </c>
      <c r="B3770" s="147" t="s">
        <v>31590</v>
      </c>
      <c r="C3770" s="148" t="s">
        <v>21557</v>
      </c>
      <c r="D3770" s="149">
        <v>166274.29999999999</v>
      </c>
      <c r="E3770" s="149"/>
      <c r="F3770" s="149">
        <v>166274.29999999999</v>
      </c>
      <c r="G3770" s="124">
        <v>9</v>
      </c>
    </row>
    <row r="3771" spans="1:7" ht="30" x14ac:dyDescent="0.2">
      <c r="A3771" s="146" t="s">
        <v>31591</v>
      </c>
      <c r="B3771" s="147" t="s">
        <v>31592</v>
      </c>
      <c r="C3771" s="148" t="s">
        <v>21557</v>
      </c>
      <c r="D3771" s="149">
        <v>169750</v>
      </c>
      <c r="E3771" s="149"/>
      <c r="F3771" s="149">
        <v>169750</v>
      </c>
      <c r="G3771" s="124">
        <v>9</v>
      </c>
    </row>
    <row r="3772" spans="1:7" x14ac:dyDescent="0.2">
      <c r="A3772" s="146" t="s">
        <v>31593</v>
      </c>
      <c r="B3772" s="147" t="s">
        <v>31594</v>
      </c>
      <c r="C3772" s="148" t="s">
        <v>19</v>
      </c>
      <c r="D3772" s="149">
        <v>1504.72</v>
      </c>
      <c r="E3772" s="149"/>
      <c r="F3772" s="149">
        <v>1504.72</v>
      </c>
      <c r="G3772" s="124">
        <v>9</v>
      </c>
    </row>
    <row r="3773" spans="1:7" x14ac:dyDescent="0.2">
      <c r="A3773" s="146" t="s">
        <v>31595</v>
      </c>
      <c r="B3773" s="147" t="s">
        <v>31596</v>
      </c>
      <c r="C3773" s="148"/>
      <c r="D3773" s="149"/>
      <c r="E3773" s="149"/>
      <c r="F3773" s="149"/>
      <c r="G3773" s="124">
        <v>5</v>
      </c>
    </row>
    <row r="3774" spans="1:7" ht="30" x14ac:dyDescent="0.2">
      <c r="A3774" s="146" t="s">
        <v>31597</v>
      </c>
      <c r="B3774" s="147" t="s">
        <v>31598</v>
      </c>
      <c r="C3774" s="148" t="s">
        <v>96</v>
      </c>
      <c r="D3774" s="149">
        <v>437232.48</v>
      </c>
      <c r="E3774" s="149">
        <v>32657.25</v>
      </c>
      <c r="F3774" s="149">
        <v>469889.73</v>
      </c>
      <c r="G3774" s="124">
        <v>9</v>
      </c>
    </row>
    <row r="3775" spans="1:7" ht="30" x14ac:dyDescent="0.2">
      <c r="A3775" s="146" t="s">
        <v>31599</v>
      </c>
      <c r="B3775" s="147" t="s">
        <v>31600</v>
      </c>
      <c r="C3775" s="148" t="s">
        <v>96</v>
      </c>
      <c r="D3775" s="149">
        <v>471889.91999999998</v>
      </c>
      <c r="E3775" s="149">
        <v>34787.9</v>
      </c>
      <c r="F3775" s="149">
        <v>506677.82</v>
      </c>
      <c r="G3775" s="124">
        <v>9</v>
      </c>
    </row>
    <row r="3776" spans="1:7" ht="30" x14ac:dyDescent="0.2">
      <c r="A3776" s="146" t="s">
        <v>31601</v>
      </c>
      <c r="B3776" s="147" t="s">
        <v>31602</v>
      </c>
      <c r="C3776" s="148" t="s">
        <v>96</v>
      </c>
      <c r="D3776" s="149">
        <v>693263.39</v>
      </c>
      <c r="E3776" s="149">
        <v>31627.95</v>
      </c>
      <c r="F3776" s="149">
        <v>724891.34</v>
      </c>
      <c r="G3776" s="124">
        <v>9</v>
      </c>
    </row>
    <row r="3777" spans="1:7" ht="30" x14ac:dyDescent="0.2">
      <c r="A3777" s="146" t="s">
        <v>31603</v>
      </c>
      <c r="B3777" s="147" t="s">
        <v>31604</v>
      </c>
      <c r="C3777" s="148" t="s">
        <v>96</v>
      </c>
      <c r="D3777" s="149">
        <v>269851.78999999998</v>
      </c>
      <c r="E3777" s="149">
        <v>26125.8</v>
      </c>
      <c r="F3777" s="149">
        <v>295977.59000000003</v>
      </c>
      <c r="G3777" s="124">
        <v>9</v>
      </c>
    </row>
    <row r="3778" spans="1:7" ht="30" x14ac:dyDescent="0.2">
      <c r="A3778" s="146" t="s">
        <v>31605</v>
      </c>
      <c r="B3778" s="147" t="s">
        <v>31606</v>
      </c>
      <c r="C3778" s="148" t="s">
        <v>96</v>
      </c>
      <c r="D3778" s="149">
        <v>85647.8</v>
      </c>
      <c r="E3778" s="149">
        <v>16328.63</v>
      </c>
      <c r="F3778" s="149">
        <v>101976.43</v>
      </c>
      <c r="G3778" s="124">
        <v>9</v>
      </c>
    </row>
    <row r="3779" spans="1:7" ht="30" x14ac:dyDescent="0.2">
      <c r="A3779" s="146" t="s">
        <v>31607</v>
      </c>
      <c r="B3779" s="147" t="s">
        <v>31608</v>
      </c>
      <c r="C3779" s="148" t="s">
        <v>96</v>
      </c>
      <c r="D3779" s="149">
        <v>23251.67</v>
      </c>
      <c r="E3779" s="149">
        <v>3865.9</v>
      </c>
      <c r="F3779" s="149">
        <v>27117.57</v>
      </c>
      <c r="G3779" s="124">
        <v>9</v>
      </c>
    </row>
    <row r="3780" spans="1:7" ht="30" x14ac:dyDescent="0.2">
      <c r="A3780" s="146" t="s">
        <v>31609</v>
      </c>
      <c r="B3780" s="147" t="s">
        <v>31610</v>
      </c>
      <c r="C3780" s="148" t="s">
        <v>96</v>
      </c>
      <c r="D3780" s="149">
        <v>19612.98</v>
      </c>
      <c r="E3780" s="149">
        <v>3865.9</v>
      </c>
      <c r="F3780" s="149">
        <v>23478.880000000001</v>
      </c>
      <c r="G3780" s="124">
        <v>9</v>
      </c>
    </row>
    <row r="3781" spans="1:7" ht="30" x14ac:dyDescent="0.2">
      <c r="A3781" s="146" t="s">
        <v>31611</v>
      </c>
      <c r="B3781" s="147" t="s">
        <v>31612</v>
      </c>
      <c r="C3781" s="148" t="s">
        <v>96</v>
      </c>
      <c r="D3781" s="149">
        <v>63947.03</v>
      </c>
      <c r="E3781" s="149">
        <v>8445.08</v>
      </c>
      <c r="F3781" s="149">
        <v>72392.11</v>
      </c>
      <c r="G3781" s="124">
        <v>9</v>
      </c>
    </row>
    <row r="3782" spans="1:7" ht="30" x14ac:dyDescent="0.2">
      <c r="A3782" s="146" t="s">
        <v>31613</v>
      </c>
      <c r="B3782" s="147" t="s">
        <v>31614</v>
      </c>
      <c r="C3782" s="148" t="s">
        <v>96</v>
      </c>
      <c r="D3782" s="149">
        <v>58311.45</v>
      </c>
      <c r="E3782" s="149">
        <v>10305.049999999999</v>
      </c>
      <c r="F3782" s="149">
        <v>68616.5</v>
      </c>
      <c r="G3782" s="124">
        <v>9</v>
      </c>
    </row>
    <row r="3783" spans="1:7" ht="45" x14ac:dyDescent="0.2">
      <c r="A3783" s="146" t="s">
        <v>31615</v>
      </c>
      <c r="B3783" s="147" t="s">
        <v>31616</v>
      </c>
      <c r="C3783" s="148" t="s">
        <v>96</v>
      </c>
      <c r="D3783" s="149">
        <v>5656.31</v>
      </c>
      <c r="E3783" s="149">
        <v>652</v>
      </c>
      <c r="F3783" s="149">
        <v>6308.31</v>
      </c>
      <c r="G3783" s="124">
        <v>9</v>
      </c>
    </row>
    <row r="3784" spans="1:7" ht="45" x14ac:dyDescent="0.2">
      <c r="A3784" s="146" t="s">
        <v>31617</v>
      </c>
      <c r="B3784" s="147" t="s">
        <v>31618</v>
      </c>
      <c r="C3784" s="148" t="s">
        <v>96</v>
      </c>
      <c r="D3784" s="149">
        <v>6088.44</v>
      </c>
      <c r="E3784" s="149">
        <v>815</v>
      </c>
      <c r="F3784" s="149">
        <v>6903.44</v>
      </c>
      <c r="G3784" s="124">
        <v>9</v>
      </c>
    </row>
    <row r="3785" spans="1:7" ht="45" x14ac:dyDescent="0.2">
      <c r="A3785" s="146" t="s">
        <v>31619</v>
      </c>
      <c r="B3785" s="147" t="s">
        <v>31620</v>
      </c>
      <c r="C3785" s="148" t="s">
        <v>96</v>
      </c>
      <c r="D3785" s="149">
        <v>7131.57</v>
      </c>
      <c r="E3785" s="149">
        <v>978</v>
      </c>
      <c r="F3785" s="149">
        <v>8109.57</v>
      </c>
      <c r="G3785" s="124">
        <v>9</v>
      </c>
    </row>
    <row r="3786" spans="1:7" ht="45" x14ac:dyDescent="0.2">
      <c r="A3786" s="146" t="s">
        <v>31621</v>
      </c>
      <c r="B3786" s="147" t="s">
        <v>31622</v>
      </c>
      <c r="C3786" s="148" t="s">
        <v>96</v>
      </c>
      <c r="D3786" s="149">
        <v>7035.62</v>
      </c>
      <c r="E3786" s="149">
        <v>1059.5</v>
      </c>
      <c r="F3786" s="149">
        <v>8095.12</v>
      </c>
      <c r="G3786" s="124">
        <v>9</v>
      </c>
    </row>
    <row r="3787" spans="1:7" ht="30" x14ac:dyDescent="0.2">
      <c r="A3787" s="146" t="s">
        <v>31623</v>
      </c>
      <c r="B3787" s="147" t="s">
        <v>31624</v>
      </c>
      <c r="C3787" s="148" t="s">
        <v>96</v>
      </c>
      <c r="D3787" s="149">
        <v>4836.2</v>
      </c>
      <c r="E3787" s="149">
        <v>510.43</v>
      </c>
      <c r="F3787" s="149">
        <v>5346.63</v>
      </c>
      <c r="G3787" s="124">
        <v>9</v>
      </c>
    </row>
    <row r="3788" spans="1:7" ht="30" x14ac:dyDescent="0.2">
      <c r="A3788" s="146" t="s">
        <v>31625</v>
      </c>
      <c r="B3788" s="147" t="s">
        <v>31626</v>
      </c>
      <c r="C3788" s="148" t="s">
        <v>96</v>
      </c>
      <c r="D3788" s="149">
        <v>5138.5</v>
      </c>
      <c r="E3788" s="149">
        <v>510.43</v>
      </c>
      <c r="F3788" s="149">
        <v>5648.93</v>
      </c>
      <c r="G3788" s="124">
        <v>9</v>
      </c>
    </row>
    <row r="3789" spans="1:7" ht="30" x14ac:dyDescent="0.2">
      <c r="A3789" s="146" t="s">
        <v>31627</v>
      </c>
      <c r="B3789" s="147" t="s">
        <v>31628</v>
      </c>
      <c r="C3789" s="148" t="s">
        <v>96</v>
      </c>
      <c r="D3789" s="149">
        <v>5909.64</v>
      </c>
      <c r="E3789" s="149">
        <v>510.43</v>
      </c>
      <c r="F3789" s="149">
        <v>6420.07</v>
      </c>
      <c r="G3789" s="124">
        <v>9</v>
      </c>
    </row>
    <row r="3790" spans="1:7" x14ac:dyDescent="0.2">
      <c r="A3790" s="146" t="s">
        <v>31629</v>
      </c>
      <c r="B3790" s="147" t="s">
        <v>31630</v>
      </c>
      <c r="C3790" s="148" t="s">
        <v>9</v>
      </c>
      <c r="D3790" s="149">
        <v>10.130000000000001</v>
      </c>
      <c r="E3790" s="149">
        <v>14.16</v>
      </c>
      <c r="F3790" s="149">
        <v>24.29</v>
      </c>
      <c r="G3790" s="124">
        <v>9</v>
      </c>
    </row>
    <row r="3791" spans="1:7" x14ac:dyDescent="0.2">
      <c r="A3791" s="146" t="s">
        <v>31631</v>
      </c>
      <c r="B3791" s="147" t="s">
        <v>31632</v>
      </c>
      <c r="C3791" s="148" t="s">
        <v>9</v>
      </c>
      <c r="D3791" s="149">
        <v>14.11</v>
      </c>
      <c r="E3791" s="149">
        <v>14.16</v>
      </c>
      <c r="F3791" s="149">
        <v>28.27</v>
      </c>
      <c r="G3791" s="124">
        <v>9</v>
      </c>
    </row>
    <row r="3792" spans="1:7" x14ac:dyDescent="0.2">
      <c r="A3792" s="146" t="s">
        <v>31633</v>
      </c>
      <c r="B3792" s="147" t="s">
        <v>31634</v>
      </c>
      <c r="C3792" s="148" t="s">
        <v>9</v>
      </c>
      <c r="D3792" s="149">
        <v>16.77</v>
      </c>
      <c r="E3792" s="149">
        <v>14.16</v>
      </c>
      <c r="F3792" s="149">
        <v>30.93</v>
      </c>
      <c r="G3792" s="124">
        <v>9</v>
      </c>
    </row>
    <row r="3793" spans="1:7" ht="30" x14ac:dyDescent="0.2">
      <c r="A3793" s="146" t="s">
        <v>31635</v>
      </c>
      <c r="B3793" s="147" t="s">
        <v>31636</v>
      </c>
      <c r="C3793" s="148" t="s">
        <v>19</v>
      </c>
      <c r="D3793" s="149">
        <v>98.04</v>
      </c>
      <c r="E3793" s="149">
        <v>101.88</v>
      </c>
      <c r="F3793" s="149">
        <v>199.92</v>
      </c>
      <c r="G3793" s="124">
        <v>9</v>
      </c>
    </row>
    <row r="3794" spans="1:7" ht="30" x14ac:dyDescent="0.2">
      <c r="A3794" s="146" t="s">
        <v>31637</v>
      </c>
      <c r="B3794" s="147" t="s">
        <v>31638</v>
      </c>
      <c r="C3794" s="148" t="s">
        <v>19</v>
      </c>
      <c r="D3794" s="149">
        <v>6113.71</v>
      </c>
      <c r="E3794" s="149"/>
      <c r="F3794" s="149">
        <v>6113.71</v>
      </c>
      <c r="G3794" s="124">
        <v>9</v>
      </c>
    </row>
    <row r="3795" spans="1:7" x14ac:dyDescent="0.2">
      <c r="A3795" s="146" t="s">
        <v>31639</v>
      </c>
      <c r="B3795" s="147" t="s">
        <v>31640</v>
      </c>
      <c r="C3795" s="148" t="s">
        <v>19</v>
      </c>
      <c r="D3795" s="149">
        <v>2097.4499999999998</v>
      </c>
      <c r="E3795" s="149">
        <v>132.16</v>
      </c>
      <c r="F3795" s="149">
        <v>2229.61</v>
      </c>
      <c r="G3795" s="124">
        <v>9</v>
      </c>
    </row>
    <row r="3796" spans="1:7" x14ac:dyDescent="0.2">
      <c r="A3796" s="146" t="s">
        <v>31641</v>
      </c>
      <c r="B3796" s="147" t="s">
        <v>31642</v>
      </c>
      <c r="C3796" s="148" t="s">
        <v>19</v>
      </c>
      <c r="D3796" s="149">
        <v>1717.53</v>
      </c>
      <c r="E3796" s="149">
        <v>102.12</v>
      </c>
      <c r="F3796" s="149">
        <v>1819.65</v>
      </c>
      <c r="G3796" s="124">
        <v>9</v>
      </c>
    </row>
    <row r="3797" spans="1:7" x14ac:dyDescent="0.2">
      <c r="A3797" s="146" t="s">
        <v>31643</v>
      </c>
      <c r="B3797" s="147" t="s">
        <v>31644</v>
      </c>
      <c r="C3797" s="148" t="s">
        <v>19</v>
      </c>
      <c r="D3797" s="149">
        <v>1334.68</v>
      </c>
      <c r="E3797" s="149">
        <v>90.11</v>
      </c>
      <c r="F3797" s="149">
        <v>1424.79</v>
      </c>
      <c r="G3797" s="124">
        <v>9</v>
      </c>
    </row>
    <row r="3798" spans="1:7" x14ac:dyDescent="0.2">
      <c r="A3798" s="146" t="s">
        <v>31645</v>
      </c>
      <c r="B3798" s="147" t="s">
        <v>31646</v>
      </c>
      <c r="C3798" s="148" t="s">
        <v>96</v>
      </c>
      <c r="D3798" s="149"/>
      <c r="E3798" s="149">
        <v>383.88</v>
      </c>
      <c r="F3798" s="149">
        <v>383.88</v>
      </c>
      <c r="G3798" s="124">
        <v>9</v>
      </c>
    </row>
    <row r="3799" spans="1:7" ht="30" x14ac:dyDescent="0.2">
      <c r="A3799" s="146" t="s">
        <v>31647</v>
      </c>
      <c r="B3799" s="147" t="s">
        <v>31648</v>
      </c>
      <c r="C3799" s="148" t="s">
        <v>96</v>
      </c>
      <c r="D3799" s="149">
        <v>9462.5400000000009</v>
      </c>
      <c r="E3799" s="149">
        <v>1630</v>
      </c>
      <c r="F3799" s="149">
        <v>11092.54</v>
      </c>
      <c r="G3799" s="124">
        <v>9</v>
      </c>
    </row>
    <row r="3800" spans="1:7" x14ac:dyDescent="0.2">
      <c r="A3800" s="146" t="s">
        <v>31649</v>
      </c>
      <c r="B3800" s="147" t="s">
        <v>31650</v>
      </c>
      <c r="C3800" s="148" t="s">
        <v>96</v>
      </c>
      <c r="D3800" s="149">
        <v>183.43</v>
      </c>
      <c r="E3800" s="149">
        <v>48.05</v>
      </c>
      <c r="F3800" s="149">
        <v>231.48</v>
      </c>
      <c r="G3800" s="124">
        <v>9</v>
      </c>
    </row>
    <row r="3801" spans="1:7" ht="30" x14ac:dyDescent="0.2">
      <c r="A3801" s="146" t="s">
        <v>31651</v>
      </c>
      <c r="B3801" s="147" t="s">
        <v>31652</v>
      </c>
      <c r="C3801" s="148" t="s">
        <v>96</v>
      </c>
      <c r="D3801" s="149">
        <v>1189.17</v>
      </c>
      <c r="E3801" s="149">
        <v>138.16</v>
      </c>
      <c r="F3801" s="149">
        <v>1327.33</v>
      </c>
      <c r="G3801" s="124">
        <v>9</v>
      </c>
    </row>
    <row r="3802" spans="1:7" ht="30" x14ac:dyDescent="0.2">
      <c r="A3802" s="146" t="s">
        <v>31653</v>
      </c>
      <c r="B3802" s="147" t="s">
        <v>31654</v>
      </c>
      <c r="C3802" s="148" t="s">
        <v>19</v>
      </c>
      <c r="D3802" s="149">
        <v>4099.49</v>
      </c>
      <c r="E3802" s="149">
        <v>210.25</v>
      </c>
      <c r="F3802" s="149">
        <v>4309.74</v>
      </c>
      <c r="G3802" s="124">
        <v>9</v>
      </c>
    </row>
    <row r="3803" spans="1:7" x14ac:dyDescent="0.2">
      <c r="A3803" s="146" t="s">
        <v>31655</v>
      </c>
      <c r="B3803" s="147" t="s">
        <v>31656</v>
      </c>
      <c r="C3803" s="148" t="s">
        <v>9</v>
      </c>
      <c r="D3803" s="149">
        <v>4275.51</v>
      </c>
      <c r="E3803" s="149">
        <v>52.67</v>
      </c>
      <c r="F3803" s="149">
        <v>4328.18</v>
      </c>
      <c r="G3803" s="124">
        <v>9</v>
      </c>
    </row>
    <row r="3804" spans="1:7" x14ac:dyDescent="0.2">
      <c r="A3804" s="146" t="s">
        <v>31657</v>
      </c>
      <c r="B3804" s="147" t="s">
        <v>31658</v>
      </c>
      <c r="C3804" s="148" t="s">
        <v>96</v>
      </c>
      <c r="D3804" s="149">
        <v>82.87</v>
      </c>
      <c r="E3804" s="149">
        <v>48.05</v>
      </c>
      <c r="F3804" s="149">
        <v>130.91999999999999</v>
      </c>
      <c r="G3804" s="124">
        <v>9</v>
      </c>
    </row>
    <row r="3805" spans="1:7" x14ac:dyDescent="0.2">
      <c r="A3805" s="146" t="s">
        <v>31659</v>
      </c>
      <c r="B3805" s="147" t="s">
        <v>31660</v>
      </c>
      <c r="C3805" s="148" t="s">
        <v>96</v>
      </c>
      <c r="D3805" s="149">
        <v>110.79</v>
      </c>
      <c r="E3805" s="149">
        <v>48.05</v>
      </c>
      <c r="F3805" s="149">
        <v>158.84</v>
      </c>
      <c r="G3805" s="124">
        <v>9</v>
      </c>
    </row>
    <row r="3806" spans="1:7" x14ac:dyDescent="0.2">
      <c r="A3806" s="146" t="s">
        <v>31661</v>
      </c>
      <c r="B3806" s="147" t="s">
        <v>31662</v>
      </c>
      <c r="C3806" s="148" t="s">
        <v>96</v>
      </c>
      <c r="D3806" s="149">
        <v>369.25</v>
      </c>
      <c r="E3806" s="149">
        <v>48.05</v>
      </c>
      <c r="F3806" s="149">
        <v>417.3</v>
      </c>
      <c r="G3806" s="124">
        <v>9</v>
      </c>
    </row>
    <row r="3807" spans="1:7" x14ac:dyDescent="0.2">
      <c r="A3807" s="146" t="s">
        <v>31663</v>
      </c>
      <c r="B3807" s="147" t="s">
        <v>31664</v>
      </c>
      <c r="C3807" s="148" t="s">
        <v>96</v>
      </c>
      <c r="D3807" s="149">
        <v>289.18</v>
      </c>
      <c r="E3807" s="149">
        <v>48.05</v>
      </c>
      <c r="F3807" s="149">
        <v>337.23</v>
      </c>
      <c r="G3807" s="124">
        <v>9</v>
      </c>
    </row>
    <row r="3808" spans="1:7" ht="30" x14ac:dyDescent="0.2">
      <c r="A3808" s="146" t="s">
        <v>31665</v>
      </c>
      <c r="B3808" s="147" t="s">
        <v>31666</v>
      </c>
      <c r="C3808" s="148" t="s">
        <v>19</v>
      </c>
      <c r="D3808" s="149">
        <v>2828.65</v>
      </c>
      <c r="E3808" s="149">
        <v>294.35000000000002</v>
      </c>
      <c r="F3808" s="149">
        <v>3123</v>
      </c>
      <c r="G3808" s="124">
        <v>9</v>
      </c>
    </row>
    <row r="3809" spans="1:7" ht="30" x14ac:dyDescent="0.2">
      <c r="A3809" s="146" t="s">
        <v>31667</v>
      </c>
      <c r="B3809" s="147" t="s">
        <v>31668</v>
      </c>
      <c r="C3809" s="148" t="s">
        <v>19</v>
      </c>
      <c r="D3809" s="149">
        <v>2046.13</v>
      </c>
      <c r="E3809" s="149">
        <v>120.14</v>
      </c>
      <c r="F3809" s="149">
        <v>2166.27</v>
      </c>
      <c r="G3809" s="124">
        <v>9</v>
      </c>
    </row>
    <row r="3810" spans="1:7" ht="30" x14ac:dyDescent="0.2">
      <c r="A3810" s="146" t="s">
        <v>31669</v>
      </c>
      <c r="B3810" s="147" t="s">
        <v>31670</v>
      </c>
      <c r="C3810" s="148" t="s">
        <v>19</v>
      </c>
      <c r="D3810" s="149">
        <v>1635.09</v>
      </c>
      <c r="E3810" s="149">
        <v>60.07</v>
      </c>
      <c r="F3810" s="149">
        <v>1695.16</v>
      </c>
      <c r="G3810" s="124">
        <v>9</v>
      </c>
    </row>
    <row r="3811" spans="1:7" x14ac:dyDescent="0.2">
      <c r="A3811" s="146" t="s">
        <v>31671</v>
      </c>
      <c r="B3811" s="147" t="s">
        <v>31672</v>
      </c>
      <c r="C3811" s="148" t="s">
        <v>19</v>
      </c>
      <c r="D3811" s="149">
        <v>1577.83</v>
      </c>
      <c r="E3811" s="149">
        <v>132.16</v>
      </c>
      <c r="F3811" s="149">
        <v>1709.99</v>
      </c>
      <c r="G3811" s="124">
        <v>9</v>
      </c>
    </row>
    <row r="3812" spans="1:7" x14ac:dyDescent="0.2">
      <c r="A3812" s="146" t="s">
        <v>31673</v>
      </c>
      <c r="B3812" s="147" t="s">
        <v>31674</v>
      </c>
      <c r="C3812" s="148" t="s">
        <v>19</v>
      </c>
      <c r="D3812" s="149">
        <v>2011.68</v>
      </c>
      <c r="E3812" s="149">
        <v>174.21</v>
      </c>
      <c r="F3812" s="149">
        <v>2185.89</v>
      </c>
      <c r="G3812" s="124">
        <v>9</v>
      </c>
    </row>
    <row r="3813" spans="1:7" x14ac:dyDescent="0.2">
      <c r="A3813" s="146" t="s">
        <v>31675</v>
      </c>
      <c r="B3813" s="147" t="s">
        <v>31676</v>
      </c>
      <c r="C3813" s="148" t="s">
        <v>19</v>
      </c>
      <c r="D3813" s="149">
        <v>3548.28</v>
      </c>
      <c r="E3813" s="149">
        <v>288.33</v>
      </c>
      <c r="F3813" s="149">
        <v>3836.61</v>
      </c>
      <c r="G3813" s="124">
        <v>9</v>
      </c>
    </row>
    <row r="3814" spans="1:7" ht="30" x14ac:dyDescent="0.2">
      <c r="A3814" s="146" t="s">
        <v>31677</v>
      </c>
      <c r="B3814" s="147" t="s">
        <v>31678</v>
      </c>
      <c r="C3814" s="148" t="s">
        <v>19</v>
      </c>
      <c r="D3814" s="149">
        <v>2346.06</v>
      </c>
      <c r="E3814" s="149">
        <v>216.25</v>
      </c>
      <c r="F3814" s="149">
        <v>2562.31</v>
      </c>
      <c r="G3814" s="124">
        <v>9</v>
      </c>
    </row>
    <row r="3815" spans="1:7" ht="30" x14ac:dyDescent="0.2">
      <c r="A3815" s="146" t="s">
        <v>31679</v>
      </c>
      <c r="B3815" s="147" t="s">
        <v>31680</v>
      </c>
      <c r="C3815" s="148" t="s">
        <v>19</v>
      </c>
      <c r="D3815" s="149">
        <v>1709.92</v>
      </c>
      <c r="E3815" s="149">
        <v>150.18</v>
      </c>
      <c r="F3815" s="149">
        <v>1860.1</v>
      </c>
      <c r="G3815" s="124">
        <v>9</v>
      </c>
    </row>
    <row r="3816" spans="1:7" ht="30" x14ac:dyDescent="0.2">
      <c r="A3816" s="146" t="s">
        <v>31681</v>
      </c>
      <c r="B3816" s="147" t="s">
        <v>31682</v>
      </c>
      <c r="C3816" s="148" t="s">
        <v>19</v>
      </c>
      <c r="D3816" s="149">
        <v>1411.52</v>
      </c>
      <c r="E3816" s="149">
        <v>120.14</v>
      </c>
      <c r="F3816" s="149">
        <v>1531.66</v>
      </c>
      <c r="G3816" s="124">
        <v>9</v>
      </c>
    </row>
    <row r="3817" spans="1:7" ht="30" x14ac:dyDescent="0.2">
      <c r="A3817" s="146" t="s">
        <v>31683</v>
      </c>
      <c r="B3817" s="147" t="s">
        <v>31684</v>
      </c>
      <c r="C3817" s="148" t="s">
        <v>19</v>
      </c>
      <c r="D3817" s="149">
        <v>1277.23</v>
      </c>
      <c r="E3817" s="149">
        <v>102.12</v>
      </c>
      <c r="F3817" s="149">
        <v>1379.35</v>
      </c>
      <c r="G3817" s="124">
        <v>9</v>
      </c>
    </row>
    <row r="3818" spans="1:7" ht="30" x14ac:dyDescent="0.2">
      <c r="A3818" s="146" t="s">
        <v>31685</v>
      </c>
      <c r="B3818" s="147" t="s">
        <v>31686</v>
      </c>
      <c r="C3818" s="148" t="s">
        <v>19</v>
      </c>
      <c r="D3818" s="149">
        <v>1118.5</v>
      </c>
      <c r="E3818" s="149">
        <v>90.11</v>
      </c>
      <c r="F3818" s="149">
        <v>1208.6099999999999</v>
      </c>
      <c r="G3818" s="124">
        <v>9</v>
      </c>
    </row>
    <row r="3819" spans="1:7" x14ac:dyDescent="0.2">
      <c r="A3819" s="146" t="s">
        <v>31687</v>
      </c>
      <c r="B3819" s="147" t="s">
        <v>31688</v>
      </c>
      <c r="C3819" s="148" t="s">
        <v>19</v>
      </c>
      <c r="D3819" s="149">
        <v>1502.5</v>
      </c>
      <c r="E3819" s="149">
        <v>120.14</v>
      </c>
      <c r="F3819" s="149">
        <v>1622.64</v>
      </c>
      <c r="G3819" s="124">
        <v>9</v>
      </c>
    </row>
    <row r="3820" spans="1:7" x14ac:dyDescent="0.2">
      <c r="A3820" s="146" t="s">
        <v>31689</v>
      </c>
      <c r="B3820" s="147" t="s">
        <v>31690</v>
      </c>
      <c r="C3820" s="148" t="s">
        <v>19</v>
      </c>
      <c r="D3820" s="149">
        <v>1197.3699999999999</v>
      </c>
      <c r="E3820" s="149">
        <v>72.09</v>
      </c>
      <c r="F3820" s="149">
        <v>1269.46</v>
      </c>
      <c r="G3820" s="124">
        <v>9</v>
      </c>
    </row>
    <row r="3821" spans="1:7" x14ac:dyDescent="0.2">
      <c r="A3821" s="146" t="s">
        <v>31691</v>
      </c>
      <c r="B3821" s="147" t="s">
        <v>31692</v>
      </c>
      <c r="C3821" s="148" t="s">
        <v>96</v>
      </c>
      <c r="D3821" s="149">
        <v>203.07</v>
      </c>
      <c r="E3821" s="149">
        <v>54.07</v>
      </c>
      <c r="F3821" s="149">
        <v>257.14</v>
      </c>
      <c r="G3821" s="124">
        <v>9</v>
      </c>
    </row>
    <row r="3822" spans="1:7" x14ac:dyDescent="0.2">
      <c r="A3822" s="146" t="s">
        <v>31693</v>
      </c>
      <c r="B3822" s="147" t="s">
        <v>31694</v>
      </c>
      <c r="C3822" s="148" t="s">
        <v>96</v>
      </c>
      <c r="D3822" s="149">
        <v>314.52999999999997</v>
      </c>
      <c r="E3822" s="149">
        <v>72.09</v>
      </c>
      <c r="F3822" s="149">
        <v>386.62</v>
      </c>
      <c r="G3822" s="124">
        <v>9</v>
      </c>
    </row>
    <row r="3823" spans="1:7" x14ac:dyDescent="0.2">
      <c r="A3823" s="146" t="s">
        <v>31695</v>
      </c>
      <c r="B3823" s="147" t="s">
        <v>31696</v>
      </c>
      <c r="C3823" s="148"/>
      <c r="D3823" s="149"/>
      <c r="E3823" s="149"/>
      <c r="F3823" s="149"/>
      <c r="G3823" s="124">
        <v>5</v>
      </c>
    </row>
    <row r="3824" spans="1:7" ht="30" x14ac:dyDescent="0.2">
      <c r="A3824" s="146" t="s">
        <v>31697</v>
      </c>
      <c r="B3824" s="147" t="s">
        <v>31698</v>
      </c>
      <c r="C3824" s="148" t="s">
        <v>96</v>
      </c>
      <c r="D3824" s="149">
        <v>5522.16</v>
      </c>
      <c r="E3824" s="149">
        <v>2445</v>
      </c>
      <c r="F3824" s="149">
        <v>7967.16</v>
      </c>
      <c r="G3824" s="124">
        <v>9</v>
      </c>
    </row>
    <row r="3825" spans="1:7" ht="30" x14ac:dyDescent="0.2">
      <c r="A3825" s="146" t="s">
        <v>31699</v>
      </c>
      <c r="B3825" s="147" t="s">
        <v>31700</v>
      </c>
      <c r="C3825" s="148" t="s">
        <v>96</v>
      </c>
      <c r="D3825" s="149">
        <v>19724.52</v>
      </c>
      <c r="E3825" s="149">
        <v>5705</v>
      </c>
      <c r="F3825" s="149">
        <v>25429.52</v>
      </c>
      <c r="G3825" s="124">
        <v>9</v>
      </c>
    </row>
    <row r="3826" spans="1:7" ht="30" x14ac:dyDescent="0.2">
      <c r="A3826" s="146" t="s">
        <v>31701</v>
      </c>
      <c r="B3826" s="147" t="s">
        <v>31702</v>
      </c>
      <c r="C3826" s="148" t="s">
        <v>96</v>
      </c>
      <c r="D3826" s="149">
        <v>9838.23</v>
      </c>
      <c r="E3826" s="149">
        <v>316.02</v>
      </c>
      <c r="F3826" s="149">
        <v>10154.25</v>
      </c>
      <c r="G3826" s="124">
        <v>9</v>
      </c>
    </row>
    <row r="3827" spans="1:7" ht="30" x14ac:dyDescent="0.2">
      <c r="A3827" s="146" t="s">
        <v>31703</v>
      </c>
      <c r="B3827" s="147" t="s">
        <v>31704</v>
      </c>
      <c r="C3827" s="148" t="s">
        <v>96</v>
      </c>
      <c r="D3827" s="149">
        <v>9542.98</v>
      </c>
      <c r="E3827" s="149">
        <v>316.02</v>
      </c>
      <c r="F3827" s="149">
        <v>9859</v>
      </c>
      <c r="G3827" s="124">
        <v>9</v>
      </c>
    </row>
    <row r="3828" spans="1:7" ht="30" x14ac:dyDescent="0.2">
      <c r="A3828" s="146" t="s">
        <v>31705</v>
      </c>
      <c r="B3828" s="147" t="s">
        <v>31706</v>
      </c>
      <c r="C3828" s="148" t="s">
        <v>96</v>
      </c>
      <c r="D3828" s="149">
        <v>4246.6099999999997</v>
      </c>
      <c r="E3828" s="149">
        <v>316.02</v>
      </c>
      <c r="F3828" s="149">
        <v>4562.63</v>
      </c>
      <c r="G3828" s="124">
        <v>9</v>
      </c>
    </row>
    <row r="3829" spans="1:7" ht="30" x14ac:dyDescent="0.2">
      <c r="A3829" s="146" t="s">
        <v>31707</v>
      </c>
      <c r="B3829" s="147" t="s">
        <v>31708</v>
      </c>
      <c r="C3829" s="148" t="s">
        <v>96</v>
      </c>
      <c r="D3829" s="149">
        <v>3789.14</v>
      </c>
      <c r="E3829" s="149">
        <v>316.02</v>
      </c>
      <c r="F3829" s="149">
        <v>4105.16</v>
      </c>
      <c r="G3829" s="124">
        <v>9</v>
      </c>
    </row>
    <row r="3830" spans="1:7" ht="30" x14ac:dyDescent="0.2">
      <c r="A3830" s="146" t="s">
        <v>31709</v>
      </c>
      <c r="B3830" s="147" t="s">
        <v>31710</v>
      </c>
      <c r="C3830" s="148" t="s">
        <v>96</v>
      </c>
      <c r="D3830" s="149">
        <v>15342.88</v>
      </c>
      <c r="E3830" s="149">
        <v>741</v>
      </c>
      <c r="F3830" s="149">
        <v>16083.88</v>
      </c>
      <c r="G3830" s="124">
        <v>9</v>
      </c>
    </row>
    <row r="3831" spans="1:7" x14ac:dyDescent="0.2">
      <c r="A3831" s="146" t="s">
        <v>31711</v>
      </c>
      <c r="B3831" s="147" t="s">
        <v>31712</v>
      </c>
      <c r="C3831" s="148"/>
      <c r="D3831" s="149"/>
      <c r="E3831" s="149"/>
      <c r="F3831" s="149"/>
      <c r="G3831" s="124">
        <v>5</v>
      </c>
    </row>
    <row r="3832" spans="1:7" ht="30" x14ac:dyDescent="0.2">
      <c r="A3832" s="146" t="s">
        <v>31713</v>
      </c>
      <c r="B3832" s="147" t="s">
        <v>31714</v>
      </c>
      <c r="C3832" s="148" t="s">
        <v>96</v>
      </c>
      <c r="D3832" s="149">
        <v>169.93</v>
      </c>
      <c r="E3832" s="149">
        <v>2.63</v>
      </c>
      <c r="F3832" s="149">
        <v>172.56</v>
      </c>
      <c r="G3832" s="124">
        <v>9</v>
      </c>
    </row>
    <row r="3833" spans="1:7" x14ac:dyDescent="0.2">
      <c r="A3833" s="146" t="s">
        <v>31715</v>
      </c>
      <c r="B3833" s="147" t="s">
        <v>31716</v>
      </c>
      <c r="C3833" s="148" t="s">
        <v>96</v>
      </c>
      <c r="D3833" s="149">
        <v>9.89</v>
      </c>
      <c r="E3833" s="149">
        <v>15.8</v>
      </c>
      <c r="F3833" s="149">
        <v>25.69</v>
      </c>
      <c r="G3833" s="124">
        <v>9</v>
      </c>
    </row>
    <row r="3834" spans="1:7" ht="30" x14ac:dyDescent="0.2">
      <c r="A3834" s="146" t="s">
        <v>31717</v>
      </c>
      <c r="B3834" s="147" t="s">
        <v>31718</v>
      </c>
      <c r="C3834" s="148" t="s">
        <v>96</v>
      </c>
      <c r="D3834" s="149">
        <v>219.7</v>
      </c>
      <c r="E3834" s="149">
        <v>2.63</v>
      </c>
      <c r="F3834" s="149">
        <v>222.33</v>
      </c>
      <c r="G3834" s="124">
        <v>9</v>
      </c>
    </row>
    <row r="3835" spans="1:7" ht="30" x14ac:dyDescent="0.2">
      <c r="A3835" s="146" t="s">
        <v>31719</v>
      </c>
      <c r="B3835" s="147" t="s">
        <v>31720</v>
      </c>
      <c r="C3835" s="148" t="s">
        <v>96</v>
      </c>
      <c r="D3835" s="149">
        <v>2044.03</v>
      </c>
      <c r="E3835" s="149">
        <v>16</v>
      </c>
      <c r="F3835" s="149">
        <v>2060.0300000000002</v>
      </c>
      <c r="G3835" s="124">
        <v>9</v>
      </c>
    </row>
    <row r="3836" spans="1:7" ht="30" x14ac:dyDescent="0.2">
      <c r="A3836" s="146" t="s">
        <v>31721</v>
      </c>
      <c r="B3836" s="147" t="s">
        <v>31722</v>
      </c>
      <c r="C3836" s="148" t="s">
        <v>96</v>
      </c>
      <c r="D3836" s="149">
        <v>2445.0500000000002</v>
      </c>
      <c r="E3836" s="149">
        <v>24</v>
      </c>
      <c r="F3836" s="149">
        <v>2469.0500000000002</v>
      </c>
      <c r="G3836" s="124">
        <v>9</v>
      </c>
    </row>
    <row r="3837" spans="1:7" x14ac:dyDescent="0.2">
      <c r="A3837" s="146" t="s">
        <v>31723</v>
      </c>
      <c r="B3837" s="147" t="s">
        <v>31724</v>
      </c>
      <c r="C3837" s="148" t="s">
        <v>96</v>
      </c>
      <c r="D3837" s="149">
        <v>1037.32</v>
      </c>
      <c r="E3837" s="149">
        <v>18.64</v>
      </c>
      <c r="F3837" s="149">
        <v>1055.96</v>
      </c>
      <c r="G3837" s="124">
        <v>9</v>
      </c>
    </row>
    <row r="3838" spans="1:7" ht="30" x14ac:dyDescent="0.2">
      <c r="A3838" s="146" t="s">
        <v>31725</v>
      </c>
      <c r="B3838" s="147" t="s">
        <v>31726</v>
      </c>
      <c r="C3838" s="148" t="s">
        <v>96</v>
      </c>
      <c r="D3838" s="149">
        <v>2965.54</v>
      </c>
      <c r="E3838" s="149">
        <v>24</v>
      </c>
      <c r="F3838" s="149">
        <v>2989.54</v>
      </c>
      <c r="G3838" s="124">
        <v>9</v>
      </c>
    </row>
    <row r="3839" spans="1:7" x14ac:dyDescent="0.2">
      <c r="A3839" s="146" t="s">
        <v>31727</v>
      </c>
      <c r="B3839" s="147" t="s">
        <v>31728</v>
      </c>
      <c r="C3839" s="148" t="s">
        <v>96</v>
      </c>
      <c r="D3839" s="149">
        <v>339.38</v>
      </c>
      <c r="E3839" s="149">
        <v>24</v>
      </c>
      <c r="F3839" s="149">
        <v>363.38</v>
      </c>
      <c r="G3839" s="124">
        <v>9</v>
      </c>
    </row>
    <row r="3840" spans="1:7" ht="30" x14ac:dyDescent="0.2">
      <c r="A3840" s="146" t="s">
        <v>31729</v>
      </c>
      <c r="B3840" s="147" t="s">
        <v>31730</v>
      </c>
      <c r="C3840" s="148" t="s">
        <v>96</v>
      </c>
      <c r="D3840" s="149">
        <v>2463.48</v>
      </c>
      <c r="E3840" s="149">
        <v>24</v>
      </c>
      <c r="F3840" s="149">
        <v>2487.48</v>
      </c>
      <c r="G3840" s="124">
        <v>9</v>
      </c>
    </row>
    <row r="3841" spans="1:7" ht="30" x14ac:dyDescent="0.2">
      <c r="A3841" s="146" t="s">
        <v>31731</v>
      </c>
      <c r="B3841" s="147" t="s">
        <v>31732</v>
      </c>
      <c r="C3841" s="148" t="s">
        <v>96</v>
      </c>
      <c r="D3841" s="149">
        <v>1127.1300000000001</v>
      </c>
      <c r="E3841" s="149">
        <v>16</v>
      </c>
      <c r="F3841" s="149">
        <v>1143.1300000000001</v>
      </c>
      <c r="G3841" s="124">
        <v>9</v>
      </c>
    </row>
    <row r="3842" spans="1:7" x14ac:dyDescent="0.2">
      <c r="A3842" s="146" t="s">
        <v>31733</v>
      </c>
      <c r="B3842" s="147" t="s">
        <v>31734</v>
      </c>
      <c r="C3842" s="148" t="s">
        <v>96</v>
      </c>
      <c r="D3842" s="149">
        <v>2507.59</v>
      </c>
      <c r="E3842" s="149">
        <v>18.64</v>
      </c>
      <c r="F3842" s="149">
        <v>2526.23</v>
      </c>
      <c r="G3842" s="124">
        <v>9</v>
      </c>
    </row>
    <row r="3843" spans="1:7" x14ac:dyDescent="0.2">
      <c r="A3843" s="146" t="s">
        <v>31735</v>
      </c>
      <c r="B3843" s="147" t="s">
        <v>31736</v>
      </c>
      <c r="C3843" s="148" t="s">
        <v>96</v>
      </c>
      <c r="D3843" s="149">
        <v>120.78</v>
      </c>
      <c r="E3843" s="149">
        <v>7.9</v>
      </c>
      <c r="F3843" s="149">
        <v>128.68</v>
      </c>
      <c r="G3843" s="124">
        <v>9</v>
      </c>
    </row>
    <row r="3844" spans="1:7" x14ac:dyDescent="0.2">
      <c r="A3844" s="146" t="s">
        <v>31737</v>
      </c>
      <c r="B3844" s="147" t="s">
        <v>31738</v>
      </c>
      <c r="C3844" s="148" t="s">
        <v>96</v>
      </c>
      <c r="D3844" s="149">
        <v>230.51</v>
      </c>
      <c r="E3844" s="149">
        <v>79.34</v>
      </c>
      <c r="F3844" s="149">
        <v>309.85000000000002</v>
      </c>
      <c r="G3844" s="124">
        <v>9</v>
      </c>
    </row>
    <row r="3845" spans="1:7" x14ac:dyDescent="0.2">
      <c r="A3845" s="146" t="s">
        <v>31739</v>
      </c>
      <c r="B3845" s="147" t="s">
        <v>31740</v>
      </c>
      <c r="C3845" s="148" t="s">
        <v>96</v>
      </c>
      <c r="D3845" s="149">
        <v>1572.36</v>
      </c>
      <c r="E3845" s="149">
        <v>54.3</v>
      </c>
      <c r="F3845" s="149">
        <v>1626.66</v>
      </c>
      <c r="G3845" s="124">
        <v>9</v>
      </c>
    </row>
    <row r="3846" spans="1:7" x14ac:dyDescent="0.2">
      <c r="A3846" s="146" t="s">
        <v>31741</v>
      </c>
      <c r="B3846" s="147" t="s">
        <v>31742</v>
      </c>
      <c r="C3846" s="148" t="s">
        <v>96</v>
      </c>
      <c r="D3846" s="149">
        <v>364.29</v>
      </c>
      <c r="E3846" s="149">
        <v>39.5</v>
      </c>
      <c r="F3846" s="149">
        <v>403.79</v>
      </c>
      <c r="G3846" s="124">
        <v>9</v>
      </c>
    </row>
    <row r="3847" spans="1:7" x14ac:dyDescent="0.2">
      <c r="A3847" s="146" t="s">
        <v>31743</v>
      </c>
      <c r="B3847" s="147" t="s">
        <v>31744</v>
      </c>
      <c r="C3847" s="148" t="s">
        <v>96</v>
      </c>
      <c r="D3847" s="149">
        <v>188.01</v>
      </c>
      <c r="E3847" s="149">
        <v>79.34</v>
      </c>
      <c r="F3847" s="149">
        <v>267.35000000000002</v>
      </c>
      <c r="G3847" s="124">
        <v>9</v>
      </c>
    </row>
    <row r="3848" spans="1:7" ht="30" x14ac:dyDescent="0.2">
      <c r="A3848" s="146" t="s">
        <v>31745</v>
      </c>
      <c r="B3848" s="147" t="s">
        <v>31746</v>
      </c>
      <c r="C3848" s="148" t="s">
        <v>96</v>
      </c>
      <c r="D3848" s="149">
        <v>63.95</v>
      </c>
      <c r="E3848" s="149">
        <v>86.76</v>
      </c>
      <c r="F3848" s="149">
        <v>150.71</v>
      </c>
      <c r="G3848" s="124">
        <v>9</v>
      </c>
    </row>
    <row r="3849" spans="1:7" x14ac:dyDescent="0.2">
      <c r="A3849" s="146" t="s">
        <v>31747</v>
      </c>
      <c r="B3849" s="147" t="s">
        <v>31748</v>
      </c>
      <c r="C3849" s="148" t="s">
        <v>96</v>
      </c>
      <c r="D3849" s="149">
        <v>1129.43</v>
      </c>
      <c r="E3849" s="149">
        <v>79.34</v>
      </c>
      <c r="F3849" s="149">
        <v>1208.77</v>
      </c>
      <c r="G3849" s="124">
        <v>9</v>
      </c>
    </row>
    <row r="3850" spans="1:7" ht="30" x14ac:dyDescent="0.2">
      <c r="A3850" s="146" t="s">
        <v>31749</v>
      </c>
      <c r="B3850" s="147" t="s">
        <v>31750</v>
      </c>
      <c r="C3850" s="148" t="s">
        <v>96</v>
      </c>
      <c r="D3850" s="149">
        <v>1027.68</v>
      </c>
      <c r="E3850" s="149">
        <v>79.34</v>
      </c>
      <c r="F3850" s="149">
        <v>1107.02</v>
      </c>
      <c r="G3850" s="124">
        <v>9</v>
      </c>
    </row>
    <row r="3851" spans="1:7" ht="30" x14ac:dyDescent="0.2">
      <c r="A3851" s="146" t="s">
        <v>31751</v>
      </c>
      <c r="B3851" s="147" t="s">
        <v>31752</v>
      </c>
      <c r="C3851" s="148" t="s">
        <v>96</v>
      </c>
      <c r="D3851" s="149">
        <v>1958.6</v>
      </c>
      <c r="E3851" s="149">
        <v>79.34</v>
      </c>
      <c r="F3851" s="149">
        <v>2037.94</v>
      </c>
      <c r="G3851" s="124">
        <v>9</v>
      </c>
    </row>
    <row r="3852" spans="1:7" x14ac:dyDescent="0.2">
      <c r="A3852" s="146" t="s">
        <v>31753</v>
      </c>
      <c r="B3852" s="147" t="s">
        <v>31754</v>
      </c>
      <c r="C3852" s="148" t="s">
        <v>96</v>
      </c>
      <c r="D3852" s="149">
        <v>4500.5600000000004</v>
      </c>
      <c r="E3852" s="149">
        <v>360.38</v>
      </c>
      <c r="F3852" s="149">
        <v>4860.9399999999996</v>
      </c>
      <c r="G3852" s="124">
        <v>9</v>
      </c>
    </row>
    <row r="3853" spans="1:7" x14ac:dyDescent="0.2">
      <c r="A3853" s="146" t="s">
        <v>31755</v>
      </c>
      <c r="B3853" s="147" t="s">
        <v>31756</v>
      </c>
      <c r="C3853" s="148" t="s">
        <v>96</v>
      </c>
      <c r="D3853" s="149">
        <v>3466.51</v>
      </c>
      <c r="E3853" s="149">
        <v>211.43</v>
      </c>
      <c r="F3853" s="149">
        <v>3677.94</v>
      </c>
      <c r="G3853" s="124">
        <v>9</v>
      </c>
    </row>
    <row r="3854" spans="1:7" x14ac:dyDescent="0.2">
      <c r="A3854" s="146" t="s">
        <v>31757</v>
      </c>
      <c r="B3854" s="147" t="s">
        <v>31758</v>
      </c>
      <c r="C3854" s="148" t="s">
        <v>96</v>
      </c>
      <c r="D3854" s="149">
        <v>3134.02</v>
      </c>
      <c r="E3854" s="149">
        <v>211.43</v>
      </c>
      <c r="F3854" s="149">
        <v>3345.45</v>
      </c>
      <c r="G3854" s="124">
        <v>9</v>
      </c>
    </row>
    <row r="3855" spans="1:7" x14ac:dyDescent="0.2">
      <c r="A3855" s="146" t="s">
        <v>31759</v>
      </c>
      <c r="B3855" s="147" t="s">
        <v>31760</v>
      </c>
      <c r="C3855" s="148" t="s">
        <v>96</v>
      </c>
      <c r="D3855" s="149">
        <v>807.01</v>
      </c>
      <c r="E3855" s="149">
        <v>242.54</v>
      </c>
      <c r="F3855" s="149">
        <v>1049.55</v>
      </c>
      <c r="G3855" s="124">
        <v>9</v>
      </c>
    </row>
    <row r="3856" spans="1:7" x14ac:dyDescent="0.2">
      <c r="A3856" s="146" t="s">
        <v>31761</v>
      </c>
      <c r="B3856" s="147" t="s">
        <v>31762</v>
      </c>
      <c r="C3856" s="148"/>
      <c r="D3856" s="149"/>
      <c r="E3856" s="149"/>
      <c r="F3856" s="149"/>
      <c r="G3856" s="124">
        <v>5</v>
      </c>
    </row>
    <row r="3857" spans="1:7" x14ac:dyDescent="0.2">
      <c r="A3857" s="146" t="s">
        <v>31763</v>
      </c>
      <c r="B3857" s="147" t="s">
        <v>31764</v>
      </c>
      <c r="C3857" s="148" t="s">
        <v>21557</v>
      </c>
      <c r="D3857" s="149">
        <v>1048.95</v>
      </c>
      <c r="E3857" s="149">
        <v>13.84</v>
      </c>
      <c r="F3857" s="149">
        <v>1062.79</v>
      </c>
      <c r="G3857" s="124">
        <v>9</v>
      </c>
    </row>
    <row r="3858" spans="1:7" x14ac:dyDescent="0.2">
      <c r="A3858" s="146" t="s">
        <v>31765</v>
      </c>
      <c r="B3858" s="147" t="s">
        <v>31766</v>
      </c>
      <c r="C3858" s="148" t="s">
        <v>21557</v>
      </c>
      <c r="D3858" s="149">
        <v>1252.81</v>
      </c>
      <c r="E3858" s="149">
        <v>13.84</v>
      </c>
      <c r="F3858" s="149">
        <v>1266.6500000000001</v>
      </c>
      <c r="G3858" s="124">
        <v>9</v>
      </c>
    </row>
    <row r="3859" spans="1:7" ht="30" x14ac:dyDescent="0.2">
      <c r="A3859" s="146" t="s">
        <v>31767</v>
      </c>
      <c r="B3859" s="147" t="s">
        <v>31768</v>
      </c>
      <c r="C3859" s="148" t="s">
        <v>21557</v>
      </c>
      <c r="D3859" s="149">
        <v>1295.31</v>
      </c>
      <c r="E3859" s="149">
        <v>559.45000000000005</v>
      </c>
      <c r="F3859" s="149">
        <v>1854.76</v>
      </c>
      <c r="G3859" s="124">
        <v>9</v>
      </c>
    </row>
    <row r="3860" spans="1:7" ht="30" x14ac:dyDescent="0.2">
      <c r="A3860" s="146" t="s">
        <v>31769</v>
      </c>
      <c r="B3860" s="147" t="s">
        <v>31770</v>
      </c>
      <c r="C3860" s="148" t="s">
        <v>21557</v>
      </c>
      <c r="D3860" s="149">
        <v>1444.92</v>
      </c>
      <c r="E3860" s="149">
        <v>596.5</v>
      </c>
      <c r="F3860" s="149">
        <v>2041.42</v>
      </c>
      <c r="G3860" s="124">
        <v>9</v>
      </c>
    </row>
    <row r="3861" spans="1:7" ht="30" x14ac:dyDescent="0.2">
      <c r="A3861" s="146" t="s">
        <v>31771</v>
      </c>
      <c r="B3861" s="147" t="s">
        <v>31772</v>
      </c>
      <c r="C3861" s="148" t="s">
        <v>21557</v>
      </c>
      <c r="D3861" s="149">
        <v>1727.42</v>
      </c>
      <c r="E3861" s="149">
        <v>670.6</v>
      </c>
      <c r="F3861" s="149">
        <v>2398.02</v>
      </c>
      <c r="G3861" s="124">
        <v>9</v>
      </c>
    </row>
    <row r="3862" spans="1:7" ht="30" x14ac:dyDescent="0.2">
      <c r="A3862" s="146" t="s">
        <v>31773</v>
      </c>
      <c r="B3862" s="147" t="s">
        <v>31774</v>
      </c>
      <c r="C3862" s="148" t="s">
        <v>21557</v>
      </c>
      <c r="D3862" s="149">
        <v>2508.3000000000002</v>
      </c>
      <c r="E3862" s="149">
        <v>707.65</v>
      </c>
      <c r="F3862" s="149">
        <v>3215.95</v>
      </c>
      <c r="G3862" s="124">
        <v>9</v>
      </c>
    </row>
    <row r="3863" spans="1:7" x14ac:dyDescent="0.2">
      <c r="A3863" s="146" t="s">
        <v>31775</v>
      </c>
      <c r="B3863" s="147" t="s">
        <v>31776</v>
      </c>
      <c r="C3863" s="148" t="s">
        <v>18</v>
      </c>
      <c r="D3863" s="149">
        <v>21.66</v>
      </c>
      <c r="E3863" s="149">
        <v>30.51</v>
      </c>
      <c r="F3863" s="149">
        <v>52.17</v>
      </c>
      <c r="G3863" s="124">
        <v>9</v>
      </c>
    </row>
    <row r="3864" spans="1:7" x14ac:dyDescent="0.2">
      <c r="A3864" s="146" t="s">
        <v>31777</v>
      </c>
      <c r="B3864" s="147" t="s">
        <v>31778</v>
      </c>
      <c r="C3864" s="148" t="s">
        <v>96</v>
      </c>
      <c r="D3864" s="149">
        <v>166.79</v>
      </c>
      <c r="E3864" s="149">
        <v>17.02</v>
      </c>
      <c r="F3864" s="149">
        <v>183.81</v>
      </c>
      <c r="G3864" s="124">
        <v>9</v>
      </c>
    </row>
    <row r="3865" spans="1:7" ht="30" x14ac:dyDescent="0.2">
      <c r="A3865" s="146" t="s">
        <v>31779</v>
      </c>
      <c r="B3865" s="147" t="s">
        <v>31780</v>
      </c>
      <c r="C3865" s="148"/>
      <c r="D3865" s="149"/>
      <c r="E3865" s="149"/>
      <c r="F3865" s="149"/>
      <c r="G3865" s="124">
        <v>2</v>
      </c>
    </row>
    <row r="3866" spans="1:7" x14ac:dyDescent="0.2">
      <c r="A3866" s="146" t="s">
        <v>31781</v>
      </c>
      <c r="B3866" s="147" t="s">
        <v>31782</v>
      </c>
      <c r="C3866" s="148"/>
      <c r="D3866" s="149"/>
      <c r="E3866" s="149"/>
      <c r="F3866" s="149"/>
      <c r="G3866" s="124">
        <v>5</v>
      </c>
    </row>
    <row r="3867" spans="1:7" ht="30" x14ac:dyDescent="0.2">
      <c r="A3867" s="146" t="s">
        <v>31783</v>
      </c>
      <c r="B3867" s="147" t="s">
        <v>31784</v>
      </c>
      <c r="C3867" s="148" t="s">
        <v>96</v>
      </c>
      <c r="D3867" s="149">
        <v>6073.75</v>
      </c>
      <c r="E3867" s="149">
        <v>26.34</v>
      </c>
      <c r="F3867" s="149">
        <v>6100.09</v>
      </c>
      <c r="G3867" s="124">
        <v>9</v>
      </c>
    </row>
    <row r="3868" spans="1:7" x14ac:dyDescent="0.2">
      <c r="A3868" s="146" t="s">
        <v>31785</v>
      </c>
      <c r="B3868" s="147" t="s">
        <v>31786</v>
      </c>
      <c r="C3868" s="148" t="s">
        <v>9</v>
      </c>
      <c r="D3868" s="149">
        <v>2385.3000000000002</v>
      </c>
      <c r="E3868" s="149"/>
      <c r="F3868" s="149">
        <v>2385.3000000000002</v>
      </c>
      <c r="G3868" s="124">
        <v>9</v>
      </c>
    </row>
    <row r="3869" spans="1:7" ht="30" x14ac:dyDescent="0.2">
      <c r="A3869" s="146" t="s">
        <v>31787</v>
      </c>
      <c r="B3869" s="147" t="s">
        <v>31788</v>
      </c>
      <c r="C3869" s="148" t="s">
        <v>9</v>
      </c>
      <c r="D3869" s="149">
        <v>2693.63</v>
      </c>
      <c r="E3869" s="149"/>
      <c r="F3869" s="149">
        <v>2693.63</v>
      </c>
      <c r="G3869" s="124">
        <v>9</v>
      </c>
    </row>
    <row r="3870" spans="1:7" x14ac:dyDescent="0.2">
      <c r="A3870" s="146" t="s">
        <v>31789</v>
      </c>
      <c r="B3870" s="147" t="s">
        <v>31790</v>
      </c>
      <c r="C3870" s="148"/>
      <c r="D3870" s="149"/>
      <c r="E3870" s="149"/>
      <c r="F3870" s="149"/>
      <c r="G3870" s="124">
        <v>5</v>
      </c>
    </row>
    <row r="3871" spans="1:7" ht="30" x14ac:dyDescent="0.2">
      <c r="A3871" s="146" t="s">
        <v>31791</v>
      </c>
      <c r="B3871" s="147" t="s">
        <v>31792</v>
      </c>
      <c r="C3871" s="148" t="s">
        <v>19</v>
      </c>
      <c r="D3871" s="149">
        <v>10712.89</v>
      </c>
      <c r="E3871" s="149"/>
      <c r="F3871" s="149">
        <v>10712.89</v>
      </c>
      <c r="G3871" s="124">
        <v>9</v>
      </c>
    </row>
    <row r="3872" spans="1:7" ht="30" x14ac:dyDescent="0.2">
      <c r="A3872" s="146" t="s">
        <v>31793</v>
      </c>
      <c r="B3872" s="147" t="s">
        <v>31794</v>
      </c>
      <c r="C3872" s="148" t="s">
        <v>19</v>
      </c>
      <c r="D3872" s="149">
        <v>8940.58</v>
      </c>
      <c r="E3872" s="149"/>
      <c r="F3872" s="149">
        <v>8940.58</v>
      </c>
      <c r="G3872" s="124">
        <v>9</v>
      </c>
    </row>
    <row r="3873" spans="1:7" ht="30" x14ac:dyDescent="0.2">
      <c r="A3873" s="146" t="s">
        <v>31795</v>
      </c>
      <c r="B3873" s="147" t="s">
        <v>31796</v>
      </c>
      <c r="C3873" s="148" t="s">
        <v>19</v>
      </c>
      <c r="D3873" s="149">
        <v>4591.3</v>
      </c>
      <c r="E3873" s="149"/>
      <c r="F3873" s="149">
        <v>4591.3</v>
      </c>
      <c r="G3873" s="124">
        <v>9</v>
      </c>
    </row>
    <row r="3874" spans="1:7" x14ac:dyDescent="0.2">
      <c r="A3874" s="146" t="s">
        <v>31797</v>
      </c>
      <c r="B3874" s="147" t="s">
        <v>31798</v>
      </c>
      <c r="C3874" s="148"/>
      <c r="D3874" s="149"/>
      <c r="E3874" s="149"/>
      <c r="F3874" s="149"/>
      <c r="G3874" s="124">
        <v>2</v>
      </c>
    </row>
    <row r="3875" spans="1:7" x14ac:dyDescent="0.2">
      <c r="A3875" s="146" t="s">
        <v>31799</v>
      </c>
      <c r="B3875" s="147" t="s">
        <v>31800</v>
      </c>
      <c r="C3875" s="148"/>
      <c r="D3875" s="149"/>
      <c r="E3875" s="149"/>
      <c r="F3875" s="149"/>
      <c r="G3875" s="124">
        <v>5</v>
      </c>
    </row>
    <row r="3876" spans="1:7" x14ac:dyDescent="0.2">
      <c r="A3876" s="146" t="s">
        <v>31801</v>
      </c>
      <c r="B3876" s="147" t="s">
        <v>31802</v>
      </c>
      <c r="C3876" s="148" t="s">
        <v>19</v>
      </c>
      <c r="D3876" s="149">
        <v>2146.83</v>
      </c>
      <c r="E3876" s="149"/>
      <c r="F3876" s="149">
        <v>2146.83</v>
      </c>
      <c r="G3876" s="124">
        <v>9</v>
      </c>
    </row>
    <row r="3877" spans="1:7" x14ac:dyDescent="0.2">
      <c r="A3877" s="146" t="s">
        <v>31803</v>
      </c>
      <c r="B3877" s="147" t="s">
        <v>31804</v>
      </c>
      <c r="C3877" s="148"/>
      <c r="D3877" s="149"/>
      <c r="E3877" s="149"/>
      <c r="F3877" s="149"/>
      <c r="G3877" s="124">
        <v>5</v>
      </c>
    </row>
    <row r="3878" spans="1:7" x14ac:dyDescent="0.2">
      <c r="A3878" s="146" t="s">
        <v>31805</v>
      </c>
      <c r="B3878" s="147" t="s">
        <v>31806</v>
      </c>
      <c r="C3878" s="148" t="s">
        <v>19</v>
      </c>
      <c r="D3878" s="149">
        <v>2587.44</v>
      </c>
      <c r="E3878" s="149"/>
      <c r="F3878" s="149">
        <v>2587.44</v>
      </c>
      <c r="G3878" s="124">
        <v>9</v>
      </c>
    </row>
    <row r="3879" spans="1:7" ht="30" x14ac:dyDescent="0.2">
      <c r="A3879" s="146" t="s">
        <v>31807</v>
      </c>
      <c r="B3879" s="147" t="s">
        <v>31808</v>
      </c>
      <c r="C3879" s="148"/>
      <c r="D3879" s="149"/>
      <c r="E3879" s="149"/>
      <c r="F3879" s="149"/>
      <c r="G3879" s="124">
        <v>2</v>
      </c>
    </row>
    <row r="3880" spans="1:7" x14ac:dyDescent="0.2">
      <c r="A3880" s="146" t="s">
        <v>31809</v>
      </c>
      <c r="B3880" s="147" t="s">
        <v>31810</v>
      </c>
      <c r="C3880" s="148"/>
      <c r="D3880" s="149"/>
      <c r="E3880" s="149"/>
      <c r="F3880" s="149"/>
      <c r="G3880" s="124">
        <v>5</v>
      </c>
    </row>
    <row r="3881" spans="1:7" ht="30" x14ac:dyDescent="0.2">
      <c r="A3881" s="146" t="s">
        <v>31811</v>
      </c>
      <c r="B3881" s="147" t="s">
        <v>31812</v>
      </c>
      <c r="C3881" s="148" t="s">
        <v>96</v>
      </c>
      <c r="D3881" s="149">
        <v>834.9</v>
      </c>
      <c r="E3881" s="149">
        <v>15.8</v>
      </c>
      <c r="F3881" s="149">
        <v>850.7</v>
      </c>
      <c r="G3881" s="124">
        <v>9</v>
      </c>
    </row>
    <row r="3882" spans="1:7" x14ac:dyDescent="0.2">
      <c r="A3882" s="146" t="s">
        <v>31813</v>
      </c>
      <c r="B3882" s="147" t="s">
        <v>31814</v>
      </c>
      <c r="C3882" s="148" t="s">
        <v>96</v>
      </c>
      <c r="D3882" s="149">
        <v>13528.67</v>
      </c>
      <c r="E3882" s="149"/>
      <c r="F3882" s="149">
        <v>13528.67</v>
      </c>
      <c r="G3882" s="124">
        <v>9</v>
      </c>
    </row>
    <row r="3883" spans="1:7" x14ac:dyDescent="0.2">
      <c r="A3883" s="146" t="s">
        <v>31815</v>
      </c>
      <c r="B3883" s="147" t="s">
        <v>31816</v>
      </c>
      <c r="C3883" s="148" t="s">
        <v>21557</v>
      </c>
      <c r="D3883" s="149">
        <v>174.93</v>
      </c>
      <c r="E3883" s="149">
        <v>52.67</v>
      </c>
      <c r="F3883" s="149">
        <v>227.6</v>
      </c>
      <c r="G3883" s="124">
        <v>9</v>
      </c>
    </row>
    <row r="3884" spans="1:7" ht="30" x14ac:dyDescent="0.2">
      <c r="A3884" s="146" t="s">
        <v>31817</v>
      </c>
      <c r="B3884" s="147" t="s">
        <v>31818</v>
      </c>
      <c r="C3884" s="148" t="s">
        <v>21557</v>
      </c>
      <c r="D3884" s="149">
        <v>2729.36</v>
      </c>
      <c r="E3884" s="149"/>
      <c r="F3884" s="149">
        <v>2729.36</v>
      </c>
      <c r="G3884" s="124">
        <v>9</v>
      </c>
    </row>
    <row r="3885" spans="1:7" ht="30" x14ac:dyDescent="0.2">
      <c r="A3885" s="146" t="s">
        <v>31819</v>
      </c>
      <c r="B3885" s="147" t="s">
        <v>31820</v>
      </c>
      <c r="C3885" s="148" t="s">
        <v>21557</v>
      </c>
      <c r="D3885" s="149">
        <v>5813.65</v>
      </c>
      <c r="E3885" s="149"/>
      <c r="F3885" s="149">
        <v>5813.65</v>
      </c>
      <c r="G3885" s="124">
        <v>9</v>
      </c>
    </row>
    <row r="3886" spans="1:7" x14ac:dyDescent="0.2">
      <c r="A3886" s="146" t="s">
        <v>31821</v>
      </c>
      <c r="B3886" s="147" t="s">
        <v>31822</v>
      </c>
      <c r="C3886" s="148" t="s">
        <v>21557</v>
      </c>
      <c r="D3886" s="149">
        <v>1449.98</v>
      </c>
      <c r="E3886" s="149">
        <v>131.68</v>
      </c>
      <c r="F3886" s="149">
        <v>1581.66</v>
      </c>
      <c r="G3886" s="124">
        <v>9</v>
      </c>
    </row>
    <row r="3887" spans="1:7" x14ac:dyDescent="0.2">
      <c r="A3887" s="146" t="s">
        <v>31823</v>
      </c>
      <c r="B3887" s="147" t="s">
        <v>31824</v>
      </c>
      <c r="C3887" s="148" t="s">
        <v>96</v>
      </c>
      <c r="D3887" s="149">
        <v>2475.63</v>
      </c>
      <c r="E3887" s="149">
        <v>15.8</v>
      </c>
      <c r="F3887" s="149">
        <v>2491.4299999999998</v>
      </c>
      <c r="G3887" s="124">
        <v>9</v>
      </c>
    </row>
    <row r="3888" spans="1:7" ht="30" x14ac:dyDescent="0.2">
      <c r="A3888" s="146" t="s">
        <v>31825</v>
      </c>
      <c r="B3888" s="147" t="s">
        <v>31826</v>
      </c>
      <c r="C3888" s="148" t="s">
        <v>21557</v>
      </c>
      <c r="D3888" s="149">
        <v>3239.35</v>
      </c>
      <c r="E3888" s="149">
        <v>717.28</v>
      </c>
      <c r="F3888" s="149">
        <v>3956.63</v>
      </c>
      <c r="G3888" s="124">
        <v>9</v>
      </c>
    </row>
    <row r="3889" spans="1:7" x14ac:dyDescent="0.2">
      <c r="A3889" s="146" t="s">
        <v>31827</v>
      </c>
      <c r="B3889" s="147" t="s">
        <v>31828</v>
      </c>
      <c r="C3889" s="148"/>
      <c r="D3889" s="149"/>
      <c r="E3889" s="149"/>
      <c r="F3889" s="149"/>
      <c r="G3889" s="124">
        <v>5</v>
      </c>
    </row>
    <row r="3890" spans="1:7" ht="45" x14ac:dyDescent="0.2">
      <c r="A3890" s="146" t="s">
        <v>31829</v>
      </c>
      <c r="B3890" s="147" t="s">
        <v>31830</v>
      </c>
      <c r="C3890" s="148" t="s">
        <v>96</v>
      </c>
      <c r="D3890" s="149">
        <v>3933.49</v>
      </c>
      <c r="E3890" s="149">
        <v>1164.24</v>
      </c>
      <c r="F3890" s="149">
        <v>5097.7299999999996</v>
      </c>
      <c r="G3890" s="124">
        <v>9</v>
      </c>
    </row>
    <row r="3891" spans="1:7" x14ac:dyDescent="0.2">
      <c r="A3891" s="146" t="s">
        <v>31831</v>
      </c>
      <c r="B3891" s="147" t="s">
        <v>31832</v>
      </c>
      <c r="C3891" s="148" t="s">
        <v>96</v>
      </c>
      <c r="D3891" s="149">
        <v>859.48</v>
      </c>
      <c r="E3891" s="149">
        <v>363.83</v>
      </c>
      <c r="F3891" s="149">
        <v>1223.31</v>
      </c>
      <c r="G3891" s="124">
        <v>9</v>
      </c>
    </row>
    <row r="3892" spans="1:7" x14ac:dyDescent="0.2">
      <c r="A3892" s="146" t="s">
        <v>31833</v>
      </c>
      <c r="B3892" s="147" t="s">
        <v>31834</v>
      </c>
      <c r="C3892" s="148" t="s">
        <v>96</v>
      </c>
      <c r="D3892" s="149">
        <v>1238.33</v>
      </c>
      <c r="E3892" s="149">
        <v>363.83</v>
      </c>
      <c r="F3892" s="149">
        <v>1602.16</v>
      </c>
      <c r="G3892" s="124">
        <v>9</v>
      </c>
    </row>
    <row r="3893" spans="1:7" x14ac:dyDescent="0.2">
      <c r="A3893" s="146" t="s">
        <v>31835</v>
      </c>
      <c r="B3893" s="147" t="s">
        <v>31836</v>
      </c>
      <c r="C3893" s="148" t="s">
        <v>96</v>
      </c>
      <c r="D3893" s="149">
        <v>1256.81</v>
      </c>
      <c r="E3893" s="149">
        <v>363.83</v>
      </c>
      <c r="F3893" s="149">
        <v>1620.64</v>
      </c>
      <c r="G3893" s="124">
        <v>9</v>
      </c>
    </row>
    <row r="3894" spans="1:7" x14ac:dyDescent="0.2">
      <c r="A3894" s="146" t="s">
        <v>31837</v>
      </c>
      <c r="B3894" s="147" t="s">
        <v>31838</v>
      </c>
      <c r="C3894" s="148" t="s">
        <v>96</v>
      </c>
      <c r="D3894" s="149">
        <v>2695.43</v>
      </c>
      <c r="E3894" s="149">
        <v>727.65</v>
      </c>
      <c r="F3894" s="149">
        <v>3423.08</v>
      </c>
      <c r="G3894" s="124">
        <v>9</v>
      </c>
    </row>
    <row r="3895" spans="1:7" x14ac:dyDescent="0.2">
      <c r="A3895" s="146" t="s">
        <v>31839</v>
      </c>
      <c r="B3895" s="147" t="s">
        <v>31840</v>
      </c>
      <c r="C3895" s="148" t="s">
        <v>96</v>
      </c>
      <c r="D3895" s="149">
        <v>721.94</v>
      </c>
      <c r="E3895" s="149">
        <v>11.6</v>
      </c>
      <c r="F3895" s="149">
        <v>733.54</v>
      </c>
      <c r="G3895" s="124">
        <v>9</v>
      </c>
    </row>
    <row r="3896" spans="1:7" x14ac:dyDescent="0.2">
      <c r="A3896" s="146" t="s">
        <v>31841</v>
      </c>
      <c r="B3896" s="147" t="s">
        <v>31842</v>
      </c>
      <c r="C3896" s="148" t="s">
        <v>96</v>
      </c>
      <c r="D3896" s="149">
        <v>13.51</v>
      </c>
      <c r="E3896" s="149">
        <v>26.34</v>
      </c>
      <c r="F3896" s="149">
        <v>39.85</v>
      </c>
      <c r="G3896" s="124">
        <v>9</v>
      </c>
    </row>
    <row r="3897" spans="1:7" ht="30" x14ac:dyDescent="0.2">
      <c r="A3897" s="146" t="s">
        <v>31843</v>
      </c>
      <c r="B3897" s="147" t="s">
        <v>31844</v>
      </c>
      <c r="C3897" s="148" t="s">
        <v>96</v>
      </c>
      <c r="D3897" s="149">
        <v>973.61</v>
      </c>
      <c r="E3897" s="149">
        <v>210.68</v>
      </c>
      <c r="F3897" s="149">
        <v>1184.29</v>
      </c>
      <c r="G3897" s="124">
        <v>9</v>
      </c>
    </row>
    <row r="3898" spans="1:7" x14ac:dyDescent="0.2">
      <c r="A3898" s="146" t="s">
        <v>31845</v>
      </c>
      <c r="B3898" s="147" t="s">
        <v>31846</v>
      </c>
      <c r="C3898" s="148" t="s">
        <v>96</v>
      </c>
      <c r="D3898" s="149">
        <v>218.68</v>
      </c>
      <c r="E3898" s="149">
        <v>52.67</v>
      </c>
      <c r="F3898" s="149">
        <v>271.35000000000002</v>
      </c>
      <c r="G3898" s="124">
        <v>9</v>
      </c>
    </row>
    <row r="3899" spans="1:7" x14ac:dyDescent="0.2">
      <c r="A3899" s="146" t="s">
        <v>31847</v>
      </c>
      <c r="B3899" s="147" t="s">
        <v>31848</v>
      </c>
      <c r="C3899" s="148" t="s">
        <v>96</v>
      </c>
      <c r="D3899" s="149">
        <v>481.85</v>
      </c>
      <c r="E3899" s="149">
        <v>15.8</v>
      </c>
      <c r="F3899" s="149">
        <v>497.65</v>
      </c>
      <c r="G3899" s="124">
        <v>9</v>
      </c>
    </row>
    <row r="3900" spans="1:7" ht="30" x14ac:dyDescent="0.2">
      <c r="A3900" s="146" t="s">
        <v>31849</v>
      </c>
      <c r="B3900" s="147" t="s">
        <v>31850</v>
      </c>
      <c r="C3900" s="148" t="s">
        <v>96</v>
      </c>
      <c r="D3900" s="149">
        <v>1110.46</v>
      </c>
      <c r="E3900" s="149">
        <v>213.7</v>
      </c>
      <c r="F3900" s="149">
        <v>1324.16</v>
      </c>
      <c r="G3900" s="124">
        <v>9</v>
      </c>
    </row>
    <row r="3901" spans="1:7" ht="30" x14ac:dyDescent="0.2">
      <c r="A3901" s="146" t="s">
        <v>31851</v>
      </c>
      <c r="B3901" s="147" t="s">
        <v>31852</v>
      </c>
      <c r="C3901" s="148" t="s">
        <v>96</v>
      </c>
      <c r="D3901" s="149">
        <v>4195.76</v>
      </c>
      <c r="E3901" s="149">
        <v>213.7</v>
      </c>
      <c r="F3901" s="149">
        <v>4409.46</v>
      </c>
      <c r="G3901" s="124">
        <v>9</v>
      </c>
    </row>
    <row r="3902" spans="1:7" ht="30" x14ac:dyDescent="0.2">
      <c r="A3902" s="146" t="s">
        <v>31853</v>
      </c>
      <c r="B3902" s="147" t="s">
        <v>31854</v>
      </c>
      <c r="C3902" s="148" t="s">
        <v>96</v>
      </c>
      <c r="D3902" s="149">
        <v>12001.45</v>
      </c>
      <c r="E3902" s="149">
        <v>213.7</v>
      </c>
      <c r="F3902" s="149">
        <v>12215.15</v>
      </c>
      <c r="G3902" s="124">
        <v>9</v>
      </c>
    </row>
    <row r="3903" spans="1:7" x14ac:dyDescent="0.2">
      <c r="A3903" s="146" t="s">
        <v>31855</v>
      </c>
      <c r="B3903" s="147" t="s">
        <v>31856</v>
      </c>
      <c r="C3903" s="148" t="s">
        <v>96</v>
      </c>
      <c r="D3903" s="149">
        <v>1245.47</v>
      </c>
      <c r="E3903" s="149">
        <v>3.87</v>
      </c>
      <c r="F3903" s="149">
        <v>1249.3399999999999</v>
      </c>
      <c r="G3903" s="124">
        <v>9</v>
      </c>
    </row>
    <row r="3904" spans="1:7" ht="30" x14ac:dyDescent="0.2">
      <c r="A3904" s="146" t="s">
        <v>31857</v>
      </c>
      <c r="B3904" s="147" t="s">
        <v>31858</v>
      </c>
      <c r="C3904" s="148" t="s">
        <v>21557</v>
      </c>
      <c r="D3904" s="149">
        <v>12285.78</v>
      </c>
      <c r="E3904" s="149">
        <v>276.32</v>
      </c>
      <c r="F3904" s="149">
        <v>12562.1</v>
      </c>
      <c r="G3904" s="124">
        <v>9</v>
      </c>
    </row>
    <row r="3905" spans="1:7" ht="30" x14ac:dyDescent="0.2">
      <c r="A3905" s="146" t="s">
        <v>31859</v>
      </c>
      <c r="B3905" s="147" t="s">
        <v>31860</v>
      </c>
      <c r="C3905" s="148" t="s">
        <v>21557</v>
      </c>
      <c r="D3905" s="149">
        <v>18571.580000000002</v>
      </c>
      <c r="E3905" s="149">
        <v>276.32</v>
      </c>
      <c r="F3905" s="149">
        <v>18847.900000000001</v>
      </c>
      <c r="G3905" s="124">
        <v>9</v>
      </c>
    </row>
    <row r="3906" spans="1:7" ht="45" x14ac:dyDescent="0.2">
      <c r="A3906" s="146" t="s">
        <v>31861</v>
      </c>
      <c r="B3906" s="147" t="s">
        <v>31862</v>
      </c>
      <c r="C3906" s="148" t="s">
        <v>96</v>
      </c>
      <c r="D3906" s="149">
        <v>1463.86</v>
      </c>
      <c r="E3906" s="149">
        <v>184.21</v>
      </c>
      <c r="F3906" s="149">
        <v>1648.07</v>
      </c>
      <c r="G3906" s="124">
        <v>9</v>
      </c>
    </row>
    <row r="3907" spans="1:7" ht="45" x14ac:dyDescent="0.2">
      <c r="A3907" s="146" t="s">
        <v>31863</v>
      </c>
      <c r="B3907" s="147" t="s">
        <v>31864</v>
      </c>
      <c r="C3907" s="148" t="s">
        <v>96</v>
      </c>
      <c r="D3907" s="149">
        <v>1849.58</v>
      </c>
      <c r="E3907" s="149">
        <v>276.32</v>
      </c>
      <c r="F3907" s="149">
        <v>2125.9</v>
      </c>
      <c r="G3907" s="124">
        <v>9</v>
      </c>
    </row>
    <row r="3908" spans="1:7" ht="45" x14ac:dyDescent="0.2">
      <c r="A3908" s="146" t="s">
        <v>31865</v>
      </c>
      <c r="B3908" s="147" t="s">
        <v>31866</v>
      </c>
      <c r="C3908" s="148" t="s">
        <v>96</v>
      </c>
      <c r="D3908" s="149">
        <v>4523.87</v>
      </c>
      <c r="E3908" s="149">
        <v>363.83</v>
      </c>
      <c r="F3908" s="149">
        <v>4887.7</v>
      </c>
      <c r="G3908" s="124">
        <v>9</v>
      </c>
    </row>
    <row r="3909" spans="1:7" x14ac:dyDescent="0.2">
      <c r="A3909" s="146" t="s">
        <v>31867</v>
      </c>
      <c r="B3909" s="147" t="s">
        <v>31868</v>
      </c>
      <c r="C3909" s="148"/>
      <c r="D3909" s="149"/>
      <c r="E3909" s="149"/>
      <c r="F3909" s="149"/>
      <c r="G3909" s="124">
        <v>5</v>
      </c>
    </row>
    <row r="3910" spans="1:7" x14ac:dyDescent="0.2">
      <c r="A3910" s="146" t="s">
        <v>31869</v>
      </c>
      <c r="B3910" s="147" t="s">
        <v>31870</v>
      </c>
      <c r="C3910" s="148" t="s">
        <v>96</v>
      </c>
      <c r="D3910" s="149">
        <v>21.57</v>
      </c>
      <c r="E3910" s="149">
        <v>14.56</v>
      </c>
      <c r="F3910" s="149">
        <v>36.130000000000003</v>
      </c>
      <c r="G3910" s="124">
        <v>9</v>
      </c>
    </row>
    <row r="3911" spans="1:7" x14ac:dyDescent="0.2">
      <c r="A3911" s="146" t="s">
        <v>31871</v>
      </c>
      <c r="B3911" s="147" t="s">
        <v>31872</v>
      </c>
      <c r="C3911" s="148" t="s">
        <v>96</v>
      </c>
      <c r="D3911" s="149">
        <v>39.380000000000003</v>
      </c>
      <c r="E3911" s="149">
        <v>14.56</v>
      </c>
      <c r="F3911" s="149">
        <v>53.94</v>
      </c>
      <c r="G3911" s="124">
        <v>9</v>
      </c>
    </row>
    <row r="3912" spans="1:7" x14ac:dyDescent="0.2">
      <c r="A3912" s="146" t="s">
        <v>31873</v>
      </c>
      <c r="B3912" s="147" t="s">
        <v>31874</v>
      </c>
      <c r="C3912" s="148" t="s">
        <v>96</v>
      </c>
      <c r="D3912" s="149"/>
      <c r="E3912" s="149">
        <v>213.7</v>
      </c>
      <c r="F3912" s="149">
        <v>213.7</v>
      </c>
      <c r="G3912" s="124">
        <v>9</v>
      </c>
    </row>
    <row r="3913" spans="1:7" x14ac:dyDescent="0.2">
      <c r="A3913" s="146" t="s">
        <v>31875</v>
      </c>
      <c r="B3913" s="147" t="s">
        <v>31876</v>
      </c>
      <c r="C3913" s="148" t="s">
        <v>96</v>
      </c>
      <c r="D3913" s="149"/>
      <c r="E3913" s="149">
        <v>213.7</v>
      </c>
      <c r="F3913" s="149">
        <v>213.7</v>
      </c>
      <c r="G3913" s="124">
        <v>9</v>
      </c>
    </row>
    <row r="3914" spans="1:7" ht="30" x14ac:dyDescent="0.2">
      <c r="A3914" s="146" t="s">
        <v>31877</v>
      </c>
      <c r="B3914" s="147" t="s">
        <v>31878</v>
      </c>
      <c r="C3914" s="148" t="s">
        <v>96</v>
      </c>
      <c r="D3914" s="149">
        <v>14414.68</v>
      </c>
      <c r="E3914" s="149">
        <v>19.34</v>
      </c>
      <c r="F3914" s="149">
        <v>14434.02</v>
      </c>
      <c r="G3914" s="124">
        <v>9</v>
      </c>
    </row>
    <row r="3915" spans="1:7" x14ac:dyDescent="0.2">
      <c r="A3915" s="146" t="s">
        <v>31879</v>
      </c>
      <c r="B3915" s="147" t="s">
        <v>31880</v>
      </c>
      <c r="C3915" s="148" t="s">
        <v>96</v>
      </c>
      <c r="D3915" s="149">
        <v>2203.52</v>
      </c>
      <c r="E3915" s="149">
        <v>19.34</v>
      </c>
      <c r="F3915" s="149">
        <v>2222.86</v>
      </c>
      <c r="G3915" s="124">
        <v>9</v>
      </c>
    </row>
    <row r="3916" spans="1:7" ht="30" x14ac:dyDescent="0.2">
      <c r="A3916" s="146" t="s">
        <v>31881</v>
      </c>
      <c r="B3916" s="147" t="s">
        <v>31882</v>
      </c>
      <c r="C3916" s="148"/>
      <c r="D3916" s="149"/>
      <c r="E3916" s="149"/>
      <c r="F3916" s="149"/>
      <c r="G3916" s="124">
        <v>2</v>
      </c>
    </row>
    <row r="3917" spans="1:7" x14ac:dyDescent="0.2">
      <c r="A3917" s="146" t="s">
        <v>31883</v>
      </c>
      <c r="B3917" s="147" t="s">
        <v>31884</v>
      </c>
      <c r="C3917" s="148"/>
      <c r="D3917" s="149"/>
      <c r="E3917" s="149"/>
      <c r="F3917" s="149"/>
      <c r="G3917" s="124">
        <v>5</v>
      </c>
    </row>
    <row r="3918" spans="1:7" x14ac:dyDescent="0.2">
      <c r="A3918" s="146" t="s">
        <v>31885</v>
      </c>
      <c r="B3918" s="147" t="s">
        <v>31886</v>
      </c>
      <c r="C3918" s="148" t="s">
        <v>96</v>
      </c>
      <c r="D3918" s="149">
        <v>2365.71</v>
      </c>
      <c r="E3918" s="149">
        <v>95.04</v>
      </c>
      <c r="F3918" s="149">
        <v>2460.75</v>
      </c>
      <c r="G3918" s="124">
        <v>9</v>
      </c>
    </row>
    <row r="3919" spans="1:7" x14ac:dyDescent="0.2">
      <c r="A3919" s="146" t="s">
        <v>31887</v>
      </c>
      <c r="B3919" s="147" t="s">
        <v>31888</v>
      </c>
      <c r="C3919" s="148" t="s">
        <v>19</v>
      </c>
      <c r="D3919" s="149">
        <v>1066.3499999999999</v>
      </c>
      <c r="E3919" s="149">
        <v>10.72</v>
      </c>
      <c r="F3919" s="149">
        <v>1077.07</v>
      </c>
      <c r="G3919" s="124">
        <v>9</v>
      </c>
    </row>
    <row r="3920" spans="1:7" ht="30" x14ac:dyDescent="0.2">
      <c r="A3920" s="146" t="s">
        <v>31889</v>
      </c>
      <c r="B3920" s="147" t="s">
        <v>31890</v>
      </c>
      <c r="C3920" s="148" t="s">
        <v>19</v>
      </c>
      <c r="D3920" s="149">
        <v>2991.67</v>
      </c>
      <c r="E3920" s="149">
        <v>10.72</v>
      </c>
      <c r="F3920" s="149">
        <v>3002.39</v>
      </c>
      <c r="G3920" s="124">
        <v>9</v>
      </c>
    </row>
    <row r="3921" spans="1:7" ht="30" x14ac:dyDescent="0.2">
      <c r="A3921" s="146" t="s">
        <v>31891</v>
      </c>
      <c r="B3921" s="147" t="s">
        <v>31892</v>
      </c>
      <c r="C3921" s="148" t="s">
        <v>96</v>
      </c>
      <c r="D3921" s="149">
        <v>1038.03</v>
      </c>
      <c r="E3921" s="149">
        <v>5.36</v>
      </c>
      <c r="F3921" s="149">
        <v>1043.3900000000001</v>
      </c>
      <c r="G3921" s="124">
        <v>9</v>
      </c>
    </row>
    <row r="3922" spans="1:7" ht="45" x14ac:dyDescent="0.2">
      <c r="A3922" s="146" t="s">
        <v>31893</v>
      </c>
      <c r="B3922" s="147" t="s">
        <v>31894</v>
      </c>
      <c r="C3922" s="148" t="s">
        <v>96</v>
      </c>
      <c r="D3922" s="149">
        <v>23191.05</v>
      </c>
      <c r="E3922" s="149">
        <v>190.57</v>
      </c>
      <c r="F3922" s="149">
        <v>23381.62</v>
      </c>
      <c r="G3922" s="124">
        <v>9</v>
      </c>
    </row>
    <row r="3923" spans="1:7" x14ac:dyDescent="0.2">
      <c r="A3923" s="146" t="s">
        <v>31895</v>
      </c>
      <c r="B3923" s="147" t="s">
        <v>31896</v>
      </c>
      <c r="C3923" s="148" t="s">
        <v>19</v>
      </c>
      <c r="D3923" s="149">
        <v>5565.36</v>
      </c>
      <c r="E3923" s="149">
        <v>34.479999999999997</v>
      </c>
      <c r="F3923" s="149">
        <v>5599.84</v>
      </c>
      <c r="G3923" s="124">
        <v>9</v>
      </c>
    </row>
    <row r="3924" spans="1:7" ht="45" x14ac:dyDescent="0.2">
      <c r="A3924" s="146" t="s">
        <v>31897</v>
      </c>
      <c r="B3924" s="147" t="s">
        <v>31898</v>
      </c>
      <c r="C3924" s="148" t="s">
        <v>96</v>
      </c>
      <c r="D3924" s="149">
        <v>110364.66</v>
      </c>
      <c r="E3924" s="149"/>
      <c r="F3924" s="149">
        <v>110364.66</v>
      </c>
      <c r="G3924" s="124">
        <v>9</v>
      </c>
    </row>
    <row r="3925" spans="1:7" ht="45" x14ac:dyDescent="0.2">
      <c r="A3925" s="146" t="s">
        <v>31899</v>
      </c>
      <c r="B3925" s="147" t="s">
        <v>31900</v>
      </c>
      <c r="C3925" s="148" t="s">
        <v>96</v>
      </c>
      <c r="D3925" s="149">
        <v>58024.35</v>
      </c>
      <c r="E3925" s="149">
        <v>308.02</v>
      </c>
      <c r="F3925" s="149">
        <v>58332.37</v>
      </c>
      <c r="G3925" s="124">
        <v>9</v>
      </c>
    </row>
    <row r="3926" spans="1:7" ht="45" x14ac:dyDescent="0.2">
      <c r="A3926" s="146" t="s">
        <v>31901</v>
      </c>
      <c r="B3926" s="147" t="s">
        <v>31902</v>
      </c>
      <c r="C3926" s="148" t="s">
        <v>21557</v>
      </c>
      <c r="D3926" s="149">
        <v>497669.94</v>
      </c>
      <c r="E3926" s="149"/>
      <c r="F3926" s="149">
        <v>497669.94</v>
      </c>
      <c r="G3926" s="124">
        <v>9</v>
      </c>
    </row>
    <row r="3927" spans="1:7" ht="60" x14ac:dyDescent="0.2">
      <c r="A3927" s="146" t="s">
        <v>31903</v>
      </c>
      <c r="B3927" s="147" t="s">
        <v>31904</v>
      </c>
      <c r="C3927" s="148" t="s">
        <v>21557</v>
      </c>
      <c r="D3927" s="149">
        <v>6316.22</v>
      </c>
      <c r="E3927" s="149">
        <v>66413.600000000006</v>
      </c>
      <c r="F3927" s="149">
        <v>72729.820000000007</v>
      </c>
      <c r="G3927" s="124">
        <v>9</v>
      </c>
    </row>
    <row r="3928" spans="1:7" ht="60" x14ac:dyDescent="0.2">
      <c r="A3928" s="146" t="s">
        <v>31905</v>
      </c>
      <c r="B3928" s="147" t="s">
        <v>31906</v>
      </c>
      <c r="C3928" s="148" t="s">
        <v>21557</v>
      </c>
      <c r="D3928" s="149">
        <v>8742.4599999999991</v>
      </c>
      <c r="E3928" s="149">
        <v>80165.88</v>
      </c>
      <c r="F3928" s="149">
        <v>88908.34</v>
      </c>
      <c r="G3928" s="124">
        <v>9</v>
      </c>
    </row>
    <row r="3929" spans="1:7" x14ac:dyDescent="0.2">
      <c r="A3929" s="146" t="s">
        <v>31907</v>
      </c>
      <c r="B3929" s="147" t="s">
        <v>31908</v>
      </c>
      <c r="C3929" s="148"/>
      <c r="D3929" s="149"/>
      <c r="E3929" s="149"/>
      <c r="F3929" s="149"/>
      <c r="G3929" s="124">
        <v>2</v>
      </c>
    </row>
    <row r="3930" spans="1:7" x14ac:dyDescent="0.2">
      <c r="A3930" s="146" t="s">
        <v>31909</v>
      </c>
      <c r="B3930" s="147" t="s">
        <v>31910</v>
      </c>
      <c r="C3930" s="148"/>
      <c r="D3930" s="149"/>
      <c r="E3930" s="149"/>
      <c r="F3930" s="149"/>
      <c r="G3930" s="124">
        <v>5</v>
      </c>
    </row>
    <row r="3931" spans="1:7" x14ac:dyDescent="0.2">
      <c r="A3931" s="146" t="s">
        <v>31911</v>
      </c>
      <c r="B3931" s="147" t="s">
        <v>31912</v>
      </c>
      <c r="C3931" s="148" t="s">
        <v>96</v>
      </c>
      <c r="D3931" s="149">
        <v>1386.83</v>
      </c>
      <c r="E3931" s="149">
        <v>321.8</v>
      </c>
      <c r="F3931" s="149">
        <v>1708.63</v>
      </c>
      <c r="G3931" s="124">
        <v>9</v>
      </c>
    </row>
    <row r="3932" spans="1:7" x14ac:dyDescent="0.2">
      <c r="A3932" s="146" t="s">
        <v>31913</v>
      </c>
      <c r="B3932" s="147" t="s">
        <v>31914</v>
      </c>
      <c r="C3932" s="148" t="s">
        <v>96</v>
      </c>
      <c r="D3932" s="149">
        <v>1593.94</v>
      </c>
      <c r="E3932" s="149">
        <v>321.8</v>
      </c>
      <c r="F3932" s="149">
        <v>1915.74</v>
      </c>
      <c r="G3932" s="124">
        <v>9</v>
      </c>
    </row>
    <row r="3933" spans="1:7" x14ac:dyDescent="0.2">
      <c r="A3933" s="146" t="s">
        <v>31915</v>
      </c>
      <c r="B3933" s="147" t="s">
        <v>31916</v>
      </c>
      <c r="C3933" s="148" t="s">
        <v>96</v>
      </c>
      <c r="D3933" s="149">
        <v>1990.51</v>
      </c>
      <c r="E3933" s="149">
        <v>321.8</v>
      </c>
      <c r="F3933" s="149">
        <v>2312.31</v>
      </c>
      <c r="G3933" s="124">
        <v>9</v>
      </c>
    </row>
    <row r="3934" spans="1:7" x14ac:dyDescent="0.2">
      <c r="A3934" s="146" t="s">
        <v>31917</v>
      </c>
      <c r="B3934" s="147" t="s">
        <v>31918</v>
      </c>
      <c r="C3934" s="148" t="s">
        <v>96</v>
      </c>
      <c r="D3934" s="149">
        <v>2037.42</v>
      </c>
      <c r="E3934" s="149">
        <v>321.8</v>
      </c>
      <c r="F3934" s="149">
        <v>2359.2199999999998</v>
      </c>
      <c r="G3934" s="124">
        <v>9</v>
      </c>
    </row>
    <row r="3935" spans="1:7" x14ac:dyDescent="0.2">
      <c r="A3935" s="146" t="s">
        <v>31919</v>
      </c>
      <c r="B3935" s="147" t="s">
        <v>31920</v>
      </c>
      <c r="C3935" s="148" t="s">
        <v>96</v>
      </c>
      <c r="D3935" s="149">
        <v>2349.04</v>
      </c>
      <c r="E3935" s="149">
        <v>321.8</v>
      </c>
      <c r="F3935" s="149">
        <v>2670.84</v>
      </c>
      <c r="G3935" s="124">
        <v>9</v>
      </c>
    </row>
    <row r="3936" spans="1:7" x14ac:dyDescent="0.2">
      <c r="A3936" s="146" t="s">
        <v>31921</v>
      </c>
      <c r="B3936" s="147" t="s">
        <v>31922</v>
      </c>
      <c r="C3936" s="148" t="s">
        <v>96</v>
      </c>
      <c r="D3936" s="149">
        <v>1498.72</v>
      </c>
      <c r="E3936" s="149">
        <v>321.8</v>
      </c>
      <c r="F3936" s="149">
        <v>1820.52</v>
      </c>
      <c r="G3936" s="124">
        <v>9</v>
      </c>
    </row>
    <row r="3937" spans="1:7" x14ac:dyDescent="0.2">
      <c r="A3937" s="146" t="s">
        <v>31923</v>
      </c>
      <c r="B3937" s="147" t="s">
        <v>31924</v>
      </c>
      <c r="C3937" s="148" t="s">
        <v>96</v>
      </c>
      <c r="D3937" s="149">
        <v>1673.58</v>
      </c>
      <c r="E3937" s="149">
        <v>321.8</v>
      </c>
      <c r="F3937" s="149">
        <v>1995.38</v>
      </c>
      <c r="G3937" s="124">
        <v>9</v>
      </c>
    </row>
    <row r="3938" spans="1:7" x14ac:dyDescent="0.2">
      <c r="A3938" s="146" t="s">
        <v>31925</v>
      </c>
      <c r="B3938" s="147" t="s">
        <v>31926</v>
      </c>
      <c r="C3938" s="148" t="s">
        <v>96</v>
      </c>
      <c r="D3938" s="149">
        <v>2508.31</v>
      </c>
      <c r="E3938" s="149">
        <v>321.8</v>
      </c>
      <c r="F3938" s="149">
        <v>2830.11</v>
      </c>
      <c r="G3938" s="124">
        <v>9</v>
      </c>
    </row>
    <row r="3939" spans="1:7" x14ac:dyDescent="0.2">
      <c r="A3939" s="146" t="s">
        <v>31927</v>
      </c>
      <c r="B3939" s="147" t="s">
        <v>31928</v>
      </c>
      <c r="C3939" s="148" t="s">
        <v>96</v>
      </c>
      <c r="D3939" s="149">
        <v>2683.44</v>
      </c>
      <c r="E3939" s="149">
        <v>321.8</v>
      </c>
      <c r="F3939" s="149">
        <v>3005.24</v>
      </c>
      <c r="G3939" s="124">
        <v>9</v>
      </c>
    </row>
    <row r="3940" spans="1:7" x14ac:dyDescent="0.2">
      <c r="A3940" s="146" t="s">
        <v>31929</v>
      </c>
      <c r="B3940" s="147" t="s">
        <v>31930</v>
      </c>
      <c r="C3940" s="148" t="s">
        <v>96</v>
      </c>
      <c r="D3940" s="149">
        <v>2935.28</v>
      </c>
      <c r="E3940" s="149">
        <v>321.8</v>
      </c>
      <c r="F3940" s="149">
        <v>3257.08</v>
      </c>
      <c r="G3940" s="124">
        <v>9</v>
      </c>
    </row>
    <row r="3941" spans="1:7" x14ac:dyDescent="0.2">
      <c r="A3941" s="146" t="s">
        <v>31931</v>
      </c>
      <c r="B3941" s="147" t="s">
        <v>31932</v>
      </c>
      <c r="C3941" s="148" t="s">
        <v>96</v>
      </c>
      <c r="D3941" s="149">
        <v>3229.88</v>
      </c>
      <c r="E3941" s="149">
        <v>321.8</v>
      </c>
      <c r="F3941" s="149">
        <v>3551.68</v>
      </c>
      <c r="G3941" s="124">
        <v>9</v>
      </c>
    </row>
    <row r="3942" spans="1:7" x14ac:dyDescent="0.2">
      <c r="A3942" s="146" t="s">
        <v>31933</v>
      </c>
      <c r="B3942" s="147" t="s">
        <v>31934</v>
      </c>
      <c r="C3942" s="148" t="s">
        <v>96</v>
      </c>
      <c r="D3942" s="149">
        <v>3379.47</v>
      </c>
      <c r="E3942" s="149">
        <v>321.8</v>
      </c>
      <c r="F3942" s="149">
        <v>3701.27</v>
      </c>
      <c r="G3942" s="124">
        <v>9</v>
      </c>
    </row>
    <row r="3943" spans="1:7" x14ac:dyDescent="0.2">
      <c r="A3943" s="146" t="s">
        <v>31935</v>
      </c>
      <c r="B3943" s="147" t="s">
        <v>31936</v>
      </c>
      <c r="C3943" s="148" t="s">
        <v>96</v>
      </c>
      <c r="D3943" s="149">
        <v>5922.45</v>
      </c>
      <c r="E3943" s="149">
        <v>321.8</v>
      </c>
      <c r="F3943" s="149">
        <v>6244.25</v>
      </c>
      <c r="G3943" s="124">
        <v>9</v>
      </c>
    </row>
    <row r="3944" spans="1:7" x14ac:dyDescent="0.2">
      <c r="A3944" s="146" t="s">
        <v>31937</v>
      </c>
      <c r="B3944" s="147" t="s">
        <v>31938</v>
      </c>
      <c r="C3944" s="148"/>
      <c r="D3944" s="149"/>
      <c r="E3944" s="149"/>
      <c r="F3944" s="149"/>
      <c r="G3944" s="124">
        <v>5</v>
      </c>
    </row>
    <row r="3945" spans="1:7" x14ac:dyDescent="0.2">
      <c r="A3945" s="146" t="s">
        <v>31939</v>
      </c>
      <c r="B3945" s="147" t="s">
        <v>31940</v>
      </c>
      <c r="C3945" s="148" t="s">
        <v>96</v>
      </c>
      <c r="D3945" s="149">
        <v>604.62</v>
      </c>
      <c r="E3945" s="149">
        <v>209.01</v>
      </c>
      <c r="F3945" s="149">
        <v>813.63</v>
      </c>
      <c r="G3945" s="124">
        <v>9</v>
      </c>
    </row>
    <row r="3946" spans="1:7" x14ac:dyDescent="0.2">
      <c r="A3946" s="146" t="s">
        <v>31941</v>
      </c>
      <c r="B3946" s="147" t="s">
        <v>31942</v>
      </c>
      <c r="C3946" s="148" t="s">
        <v>96</v>
      </c>
      <c r="D3946" s="149">
        <v>589.72</v>
      </c>
      <c r="E3946" s="149">
        <v>225.33</v>
      </c>
      <c r="F3946" s="149">
        <v>815.05</v>
      </c>
      <c r="G3946" s="124">
        <v>9</v>
      </c>
    </row>
    <row r="3947" spans="1:7" x14ac:dyDescent="0.2">
      <c r="A3947" s="146" t="s">
        <v>31943</v>
      </c>
      <c r="B3947" s="147" t="s">
        <v>31944</v>
      </c>
      <c r="C3947" s="148" t="s">
        <v>96</v>
      </c>
      <c r="D3947" s="149">
        <v>1245.72</v>
      </c>
      <c r="E3947" s="149">
        <v>225.33</v>
      </c>
      <c r="F3947" s="149">
        <v>1471.05</v>
      </c>
      <c r="G3947" s="124">
        <v>9</v>
      </c>
    </row>
    <row r="3948" spans="1:7" x14ac:dyDescent="0.2">
      <c r="A3948" s="146" t="s">
        <v>31945</v>
      </c>
      <c r="B3948" s="147" t="s">
        <v>31946</v>
      </c>
      <c r="C3948" s="148" t="s">
        <v>96</v>
      </c>
      <c r="D3948" s="149">
        <v>1499.85</v>
      </c>
      <c r="E3948" s="149">
        <v>338</v>
      </c>
      <c r="F3948" s="149">
        <v>1837.85</v>
      </c>
      <c r="G3948" s="124">
        <v>9</v>
      </c>
    </row>
    <row r="3949" spans="1:7" x14ac:dyDescent="0.2">
      <c r="A3949" s="146" t="s">
        <v>31947</v>
      </c>
      <c r="B3949" s="147" t="s">
        <v>31948</v>
      </c>
      <c r="C3949" s="148" t="s">
        <v>96</v>
      </c>
      <c r="D3949" s="149">
        <v>1736.37</v>
      </c>
      <c r="E3949" s="149">
        <v>450.66</v>
      </c>
      <c r="F3949" s="149">
        <v>2187.0300000000002</v>
      </c>
      <c r="G3949" s="124">
        <v>9</v>
      </c>
    </row>
    <row r="3950" spans="1:7" x14ac:dyDescent="0.2">
      <c r="A3950" s="146" t="s">
        <v>31949</v>
      </c>
      <c r="B3950" s="147" t="s">
        <v>31950</v>
      </c>
      <c r="C3950" s="148" t="s">
        <v>96</v>
      </c>
      <c r="D3950" s="149">
        <v>2679.54</v>
      </c>
      <c r="E3950" s="149">
        <v>338</v>
      </c>
      <c r="F3950" s="149">
        <v>3017.54</v>
      </c>
      <c r="G3950" s="124">
        <v>9</v>
      </c>
    </row>
    <row r="3951" spans="1:7" x14ac:dyDescent="0.2">
      <c r="A3951" s="146" t="s">
        <v>31951</v>
      </c>
      <c r="B3951" s="147" t="s">
        <v>31952</v>
      </c>
      <c r="C3951" s="148" t="s">
        <v>96</v>
      </c>
      <c r="D3951" s="149">
        <v>1409.2</v>
      </c>
      <c r="E3951" s="149">
        <v>338</v>
      </c>
      <c r="F3951" s="149">
        <v>1747.2</v>
      </c>
      <c r="G3951" s="124">
        <v>9</v>
      </c>
    </row>
    <row r="3952" spans="1:7" x14ac:dyDescent="0.2">
      <c r="A3952" s="146" t="s">
        <v>31953</v>
      </c>
      <c r="B3952" s="147" t="s">
        <v>31954</v>
      </c>
      <c r="C3952" s="148" t="s">
        <v>96</v>
      </c>
      <c r="D3952" s="149">
        <v>2666.77</v>
      </c>
      <c r="E3952" s="149">
        <v>450.66</v>
      </c>
      <c r="F3952" s="149">
        <v>3117.43</v>
      </c>
      <c r="G3952" s="124">
        <v>9</v>
      </c>
    </row>
    <row r="3953" spans="1:7" x14ac:dyDescent="0.2">
      <c r="A3953" s="146" t="s">
        <v>31955</v>
      </c>
      <c r="B3953" s="147" t="s">
        <v>31956</v>
      </c>
      <c r="C3953" s="148" t="s">
        <v>96</v>
      </c>
      <c r="D3953" s="149">
        <v>130.47999999999999</v>
      </c>
      <c r="E3953" s="149">
        <v>150.22</v>
      </c>
      <c r="F3953" s="149">
        <v>280.7</v>
      </c>
      <c r="G3953" s="124">
        <v>9</v>
      </c>
    </row>
    <row r="3954" spans="1:7" x14ac:dyDescent="0.2">
      <c r="A3954" s="146" t="s">
        <v>31957</v>
      </c>
      <c r="B3954" s="147" t="s">
        <v>31958</v>
      </c>
      <c r="C3954" s="148" t="s">
        <v>96</v>
      </c>
      <c r="D3954" s="149">
        <v>140.31</v>
      </c>
      <c r="E3954" s="149">
        <v>150.22</v>
      </c>
      <c r="F3954" s="149">
        <v>290.52999999999997</v>
      </c>
      <c r="G3954" s="124">
        <v>9</v>
      </c>
    </row>
    <row r="3955" spans="1:7" x14ac:dyDescent="0.2">
      <c r="A3955" s="146" t="s">
        <v>31959</v>
      </c>
      <c r="B3955" s="147" t="s">
        <v>31960</v>
      </c>
      <c r="C3955" s="148" t="s">
        <v>96</v>
      </c>
      <c r="D3955" s="149">
        <v>244.39</v>
      </c>
      <c r="E3955" s="149">
        <v>187.78</v>
      </c>
      <c r="F3955" s="149">
        <v>432.17</v>
      </c>
      <c r="G3955" s="124">
        <v>9</v>
      </c>
    </row>
    <row r="3956" spans="1:7" x14ac:dyDescent="0.2">
      <c r="A3956" s="146" t="s">
        <v>31961</v>
      </c>
      <c r="B3956" s="147" t="s">
        <v>31962</v>
      </c>
      <c r="C3956" s="148" t="s">
        <v>96</v>
      </c>
      <c r="D3956" s="149">
        <v>488.78</v>
      </c>
      <c r="E3956" s="149">
        <v>225.33</v>
      </c>
      <c r="F3956" s="149">
        <v>714.11</v>
      </c>
      <c r="G3956" s="124">
        <v>9</v>
      </c>
    </row>
    <row r="3957" spans="1:7" x14ac:dyDescent="0.2">
      <c r="A3957" s="146" t="s">
        <v>31963</v>
      </c>
      <c r="B3957" s="147" t="s">
        <v>31964</v>
      </c>
      <c r="C3957" s="148"/>
      <c r="D3957" s="149"/>
      <c r="E3957" s="149"/>
      <c r="F3957" s="149"/>
      <c r="G3957" s="124">
        <v>5</v>
      </c>
    </row>
    <row r="3958" spans="1:7" x14ac:dyDescent="0.2">
      <c r="A3958" s="146" t="s">
        <v>31965</v>
      </c>
      <c r="B3958" s="147" t="s">
        <v>31966</v>
      </c>
      <c r="C3958" s="148" t="s">
        <v>96</v>
      </c>
      <c r="D3958" s="149">
        <v>251.09</v>
      </c>
      <c r="E3958" s="149">
        <v>254</v>
      </c>
      <c r="F3958" s="149">
        <v>505.09</v>
      </c>
      <c r="G3958" s="124">
        <v>9</v>
      </c>
    </row>
    <row r="3959" spans="1:7" ht="30" x14ac:dyDescent="0.2">
      <c r="A3959" s="146" t="s">
        <v>31967</v>
      </c>
      <c r="B3959" s="147" t="s">
        <v>31968</v>
      </c>
      <c r="C3959" s="148" t="s">
        <v>96</v>
      </c>
      <c r="D3959" s="149">
        <v>68.77</v>
      </c>
      <c r="E3959" s="149">
        <v>18.53</v>
      </c>
      <c r="F3959" s="149">
        <v>87.3</v>
      </c>
      <c r="G3959" s="124">
        <v>9</v>
      </c>
    </row>
    <row r="3960" spans="1:7" ht="30" x14ac:dyDescent="0.2">
      <c r="A3960" s="146" t="s">
        <v>31969</v>
      </c>
      <c r="B3960" s="147" t="s">
        <v>31970</v>
      </c>
      <c r="C3960" s="148" t="s">
        <v>96</v>
      </c>
      <c r="D3960" s="149">
        <v>726.95</v>
      </c>
      <c r="E3960" s="149">
        <v>37.049999999999997</v>
      </c>
      <c r="F3960" s="149">
        <v>764</v>
      </c>
      <c r="G3960" s="124">
        <v>9</v>
      </c>
    </row>
    <row r="3961" spans="1:7" x14ac:dyDescent="0.2">
      <c r="A3961" s="146" t="s">
        <v>31971</v>
      </c>
      <c r="B3961" s="147" t="s">
        <v>31972</v>
      </c>
      <c r="C3961" s="148" t="s">
        <v>96</v>
      </c>
      <c r="D3961" s="149">
        <v>33.049999999999997</v>
      </c>
      <c r="E3961" s="149">
        <v>36.869999999999997</v>
      </c>
      <c r="F3961" s="149">
        <v>69.92</v>
      </c>
      <c r="G3961" s="124">
        <v>9</v>
      </c>
    </row>
    <row r="3962" spans="1:7" ht="30" x14ac:dyDescent="0.2">
      <c r="A3962" s="146" t="s">
        <v>31973</v>
      </c>
      <c r="B3962" s="147" t="s">
        <v>31974</v>
      </c>
      <c r="C3962" s="148"/>
      <c r="D3962" s="149"/>
      <c r="E3962" s="149"/>
      <c r="F3962" s="149"/>
      <c r="G3962" s="124">
        <v>2</v>
      </c>
    </row>
    <row r="3963" spans="1:7" x14ac:dyDescent="0.2">
      <c r="A3963" s="146" t="s">
        <v>31975</v>
      </c>
      <c r="B3963" s="147" t="s">
        <v>31976</v>
      </c>
      <c r="C3963" s="148"/>
      <c r="D3963" s="149"/>
      <c r="E3963" s="149"/>
      <c r="F3963" s="149"/>
      <c r="G3963" s="124">
        <v>5</v>
      </c>
    </row>
    <row r="3964" spans="1:7" ht="30" x14ac:dyDescent="0.2">
      <c r="A3964" s="146" t="s">
        <v>31977</v>
      </c>
      <c r="B3964" s="147" t="s">
        <v>31978</v>
      </c>
      <c r="C3964" s="148" t="s">
        <v>96</v>
      </c>
      <c r="D3964" s="149">
        <v>76.63</v>
      </c>
      <c r="E3964" s="149"/>
      <c r="F3964" s="149">
        <v>76.63</v>
      </c>
      <c r="G3964" s="124">
        <v>9</v>
      </c>
    </row>
    <row r="3965" spans="1:7" ht="30" x14ac:dyDescent="0.2">
      <c r="A3965" s="146" t="s">
        <v>31979</v>
      </c>
      <c r="B3965" s="147" t="s">
        <v>31980</v>
      </c>
      <c r="C3965" s="148" t="s">
        <v>96</v>
      </c>
      <c r="D3965" s="149">
        <v>549.55999999999995</v>
      </c>
      <c r="E3965" s="149">
        <v>293.2</v>
      </c>
      <c r="F3965" s="149">
        <v>842.76</v>
      </c>
      <c r="G3965" s="124">
        <v>9</v>
      </c>
    </row>
    <row r="3966" spans="1:7" ht="30" x14ac:dyDescent="0.2">
      <c r="A3966" s="146" t="s">
        <v>31981</v>
      </c>
      <c r="B3966" s="147" t="s">
        <v>31982</v>
      </c>
      <c r="C3966" s="148" t="s">
        <v>96</v>
      </c>
      <c r="D3966" s="149">
        <v>1196.8</v>
      </c>
      <c r="E3966" s="149">
        <v>676.71</v>
      </c>
      <c r="F3966" s="149">
        <v>1873.51</v>
      </c>
      <c r="G3966" s="124">
        <v>9</v>
      </c>
    </row>
    <row r="3967" spans="1:7" x14ac:dyDescent="0.2">
      <c r="A3967" s="146" t="s">
        <v>31983</v>
      </c>
      <c r="B3967" s="147" t="s">
        <v>31984</v>
      </c>
      <c r="C3967" s="148" t="s">
        <v>96</v>
      </c>
      <c r="D3967" s="149">
        <v>1535.52</v>
      </c>
      <c r="E3967" s="149">
        <v>7.41</v>
      </c>
      <c r="F3967" s="149">
        <v>1542.93</v>
      </c>
      <c r="G3967" s="124">
        <v>9</v>
      </c>
    </row>
    <row r="3968" spans="1:7" ht="45" x14ac:dyDescent="0.2">
      <c r="A3968" s="146" t="s">
        <v>31985</v>
      </c>
      <c r="B3968" s="147" t="s">
        <v>31986</v>
      </c>
      <c r="C3968" s="148" t="s">
        <v>96</v>
      </c>
      <c r="D3968" s="149">
        <v>147.52000000000001</v>
      </c>
      <c r="E3968" s="149">
        <v>21.07</v>
      </c>
      <c r="F3968" s="149">
        <v>168.59</v>
      </c>
      <c r="G3968" s="124">
        <v>9</v>
      </c>
    </row>
    <row r="3969" spans="1:7" x14ac:dyDescent="0.2">
      <c r="A3969" s="146" t="s">
        <v>31987</v>
      </c>
      <c r="B3969" s="147" t="s">
        <v>31988</v>
      </c>
      <c r="C3969" s="148" t="s">
        <v>96</v>
      </c>
      <c r="D3969" s="149">
        <v>36.04</v>
      </c>
      <c r="E3969" s="149">
        <v>7.9</v>
      </c>
      <c r="F3969" s="149">
        <v>43.94</v>
      </c>
      <c r="G3969" s="124">
        <v>9</v>
      </c>
    </row>
    <row r="3970" spans="1:7" x14ac:dyDescent="0.2">
      <c r="A3970" s="146" t="s">
        <v>31989</v>
      </c>
      <c r="B3970" s="147" t="s">
        <v>31990</v>
      </c>
      <c r="C3970" s="148" t="s">
        <v>96</v>
      </c>
      <c r="D3970" s="149">
        <v>169.26</v>
      </c>
      <c r="E3970" s="149">
        <v>7.9</v>
      </c>
      <c r="F3970" s="149">
        <v>177.16</v>
      </c>
      <c r="G3970" s="124">
        <v>9</v>
      </c>
    </row>
    <row r="3971" spans="1:7" ht="30" x14ac:dyDescent="0.2">
      <c r="A3971" s="146" t="s">
        <v>31991</v>
      </c>
      <c r="B3971" s="147" t="s">
        <v>31992</v>
      </c>
      <c r="C3971" s="148" t="s">
        <v>21557</v>
      </c>
      <c r="D3971" s="149">
        <v>7412.95</v>
      </c>
      <c r="E3971" s="149"/>
      <c r="F3971" s="149">
        <v>7412.95</v>
      </c>
      <c r="G3971" s="124">
        <v>9</v>
      </c>
    </row>
    <row r="3972" spans="1:7" ht="30" x14ac:dyDescent="0.2">
      <c r="A3972" s="146" t="s">
        <v>31993</v>
      </c>
      <c r="B3972" s="147" t="s">
        <v>31994</v>
      </c>
      <c r="C3972" s="148" t="s">
        <v>21557</v>
      </c>
      <c r="D3972" s="149">
        <v>34340.239999999998</v>
      </c>
      <c r="E3972" s="149"/>
      <c r="F3972" s="149">
        <v>34340.239999999998</v>
      </c>
      <c r="G3972" s="124">
        <v>9</v>
      </c>
    </row>
    <row r="3973" spans="1:7" ht="30" x14ac:dyDescent="0.2">
      <c r="A3973" s="146" t="s">
        <v>31995</v>
      </c>
      <c r="B3973" s="147" t="s">
        <v>31996</v>
      </c>
      <c r="C3973" s="148" t="s">
        <v>21557</v>
      </c>
      <c r="D3973" s="149">
        <v>46558.62</v>
      </c>
      <c r="E3973" s="149"/>
      <c r="F3973" s="149">
        <v>46558.62</v>
      </c>
      <c r="G3973" s="124">
        <v>9</v>
      </c>
    </row>
    <row r="3974" spans="1:7" x14ac:dyDescent="0.2">
      <c r="A3974" s="146" t="s">
        <v>31997</v>
      </c>
      <c r="B3974" s="147" t="s">
        <v>31998</v>
      </c>
      <c r="C3974" s="148"/>
      <c r="D3974" s="149"/>
      <c r="E3974" s="149"/>
      <c r="F3974" s="149"/>
      <c r="G3974" s="124">
        <v>5</v>
      </c>
    </row>
    <row r="3975" spans="1:7" ht="30" x14ac:dyDescent="0.2">
      <c r="A3975" s="146" t="s">
        <v>31999</v>
      </c>
      <c r="B3975" s="147" t="s">
        <v>32000</v>
      </c>
      <c r="C3975" s="148" t="s">
        <v>96</v>
      </c>
      <c r="D3975" s="149">
        <v>9885.6</v>
      </c>
      <c r="E3975" s="149">
        <v>79.010000000000005</v>
      </c>
      <c r="F3975" s="149">
        <v>9964.61</v>
      </c>
      <c r="G3975" s="124">
        <v>9</v>
      </c>
    </row>
    <row r="3976" spans="1:7" ht="30" x14ac:dyDescent="0.2">
      <c r="A3976" s="146" t="s">
        <v>32001</v>
      </c>
      <c r="B3976" s="147" t="s">
        <v>32002</v>
      </c>
      <c r="C3976" s="148" t="s">
        <v>96</v>
      </c>
      <c r="D3976" s="149">
        <v>15499.72</v>
      </c>
      <c r="E3976" s="149">
        <v>79.010000000000005</v>
      </c>
      <c r="F3976" s="149">
        <v>15578.73</v>
      </c>
      <c r="G3976" s="124">
        <v>9</v>
      </c>
    </row>
    <row r="3977" spans="1:7" ht="30" x14ac:dyDescent="0.2">
      <c r="A3977" s="146" t="s">
        <v>32003</v>
      </c>
      <c r="B3977" s="147" t="s">
        <v>32004</v>
      </c>
      <c r="C3977" s="148" t="s">
        <v>96</v>
      </c>
      <c r="D3977" s="149">
        <v>43520.04</v>
      </c>
      <c r="E3977" s="149">
        <v>79.010000000000005</v>
      </c>
      <c r="F3977" s="149">
        <v>43599.05</v>
      </c>
      <c r="G3977" s="124">
        <v>9</v>
      </c>
    </row>
    <row r="3978" spans="1:7" x14ac:dyDescent="0.2">
      <c r="A3978" s="146" t="s">
        <v>32005</v>
      </c>
      <c r="B3978" s="147" t="s">
        <v>32006</v>
      </c>
      <c r="C3978" s="148"/>
      <c r="D3978" s="149"/>
      <c r="E3978" s="149"/>
      <c r="F3978" s="149"/>
      <c r="G3978" s="124">
        <v>5</v>
      </c>
    </row>
    <row r="3979" spans="1:7" ht="30" x14ac:dyDescent="0.2">
      <c r="A3979" s="146" t="s">
        <v>32007</v>
      </c>
      <c r="B3979" s="147" t="s">
        <v>32008</v>
      </c>
      <c r="C3979" s="148" t="s">
        <v>96</v>
      </c>
      <c r="D3979" s="149">
        <v>38548.93</v>
      </c>
      <c r="E3979" s="149">
        <v>148.19999999999999</v>
      </c>
      <c r="F3979" s="149">
        <v>38697.129999999997</v>
      </c>
      <c r="G3979" s="124">
        <v>9</v>
      </c>
    </row>
    <row r="3980" spans="1:7" ht="30" x14ac:dyDescent="0.2">
      <c r="A3980" s="146" t="s">
        <v>32009</v>
      </c>
      <c r="B3980" s="147" t="s">
        <v>32010</v>
      </c>
      <c r="C3980" s="148" t="s">
        <v>96</v>
      </c>
      <c r="D3980" s="149">
        <v>48390.75</v>
      </c>
      <c r="E3980" s="149">
        <v>148.19999999999999</v>
      </c>
      <c r="F3980" s="149">
        <v>48538.95</v>
      </c>
      <c r="G3980" s="124">
        <v>9</v>
      </c>
    </row>
    <row r="3981" spans="1:7" ht="30" x14ac:dyDescent="0.2">
      <c r="A3981" s="146" t="s">
        <v>32011</v>
      </c>
      <c r="B3981" s="147" t="s">
        <v>32012</v>
      </c>
      <c r="C3981" s="148" t="s">
        <v>96</v>
      </c>
      <c r="D3981" s="149">
        <v>42688.35</v>
      </c>
      <c r="E3981" s="149">
        <v>148.19999999999999</v>
      </c>
      <c r="F3981" s="149">
        <v>42836.55</v>
      </c>
      <c r="G3981" s="124">
        <v>9</v>
      </c>
    </row>
    <row r="3982" spans="1:7" ht="30" x14ac:dyDescent="0.2">
      <c r="A3982" s="146" t="s">
        <v>32013</v>
      </c>
      <c r="B3982" s="147" t="s">
        <v>32014</v>
      </c>
      <c r="C3982" s="148" t="s">
        <v>96</v>
      </c>
      <c r="D3982" s="149">
        <v>4403.63</v>
      </c>
      <c r="E3982" s="149">
        <v>105.34</v>
      </c>
      <c r="F3982" s="149">
        <v>4508.97</v>
      </c>
      <c r="G3982" s="124">
        <v>9</v>
      </c>
    </row>
    <row r="3983" spans="1:7" ht="30" x14ac:dyDescent="0.2">
      <c r="A3983" s="146" t="s">
        <v>32015</v>
      </c>
      <c r="B3983" s="147" t="s">
        <v>32016</v>
      </c>
      <c r="C3983" s="148" t="s">
        <v>96</v>
      </c>
      <c r="D3983" s="149">
        <v>22099.1</v>
      </c>
      <c r="E3983" s="149">
        <v>148.19999999999999</v>
      </c>
      <c r="F3983" s="149">
        <v>22247.3</v>
      </c>
      <c r="G3983" s="124">
        <v>9</v>
      </c>
    </row>
    <row r="3984" spans="1:7" ht="30" x14ac:dyDescent="0.2">
      <c r="A3984" s="146" t="s">
        <v>32017</v>
      </c>
      <c r="B3984" s="147" t="s">
        <v>32018</v>
      </c>
      <c r="C3984" s="148" t="s">
        <v>96</v>
      </c>
      <c r="D3984" s="149">
        <v>22682.31</v>
      </c>
      <c r="E3984" s="149">
        <v>105.34</v>
      </c>
      <c r="F3984" s="149">
        <v>22787.65</v>
      </c>
      <c r="G3984" s="124">
        <v>9</v>
      </c>
    </row>
    <row r="3985" spans="1:7" ht="30" x14ac:dyDescent="0.2">
      <c r="A3985" s="146" t="s">
        <v>32019</v>
      </c>
      <c r="B3985" s="147" t="s">
        <v>32020</v>
      </c>
      <c r="C3985" s="148" t="s">
        <v>96</v>
      </c>
      <c r="D3985" s="149">
        <v>995.07</v>
      </c>
      <c r="E3985" s="149">
        <v>52.67</v>
      </c>
      <c r="F3985" s="149">
        <v>1047.74</v>
      </c>
      <c r="G3985" s="124">
        <v>9</v>
      </c>
    </row>
    <row r="3986" spans="1:7" ht="30" x14ac:dyDescent="0.2">
      <c r="A3986" s="146" t="s">
        <v>32021</v>
      </c>
      <c r="B3986" s="147" t="s">
        <v>32022</v>
      </c>
      <c r="C3986" s="148" t="s">
        <v>96</v>
      </c>
      <c r="D3986" s="149">
        <v>48758.05</v>
      </c>
      <c r="E3986" s="149">
        <v>148.19999999999999</v>
      </c>
      <c r="F3986" s="149">
        <v>48906.25</v>
      </c>
      <c r="G3986" s="124">
        <v>9</v>
      </c>
    </row>
    <row r="3987" spans="1:7" ht="30" x14ac:dyDescent="0.2">
      <c r="A3987" s="146" t="s">
        <v>32023</v>
      </c>
      <c r="B3987" s="147" t="s">
        <v>32024</v>
      </c>
      <c r="C3987" s="148" t="s">
        <v>96</v>
      </c>
      <c r="D3987" s="149">
        <v>57310.7</v>
      </c>
      <c r="E3987" s="149">
        <v>148.19999999999999</v>
      </c>
      <c r="F3987" s="149">
        <v>57458.9</v>
      </c>
      <c r="G3987" s="124">
        <v>9</v>
      </c>
    </row>
    <row r="3988" spans="1:7" ht="30" x14ac:dyDescent="0.2">
      <c r="A3988" s="146" t="s">
        <v>32025</v>
      </c>
      <c r="B3988" s="147" t="s">
        <v>32026</v>
      </c>
      <c r="C3988" s="148" t="s">
        <v>96</v>
      </c>
      <c r="D3988" s="149">
        <v>109901.36</v>
      </c>
      <c r="E3988" s="149">
        <v>148.19999999999999</v>
      </c>
      <c r="F3988" s="149">
        <v>110049.56</v>
      </c>
      <c r="G3988" s="124">
        <v>9</v>
      </c>
    </row>
    <row r="3989" spans="1:7" ht="30" x14ac:dyDescent="0.2">
      <c r="A3989" s="146" t="s">
        <v>32027</v>
      </c>
      <c r="B3989" s="147" t="s">
        <v>32028</v>
      </c>
      <c r="C3989" s="148" t="s">
        <v>96</v>
      </c>
      <c r="D3989" s="149">
        <v>152038.57999999999</v>
      </c>
      <c r="E3989" s="149">
        <v>148.19999999999999</v>
      </c>
      <c r="F3989" s="149">
        <v>152186.78</v>
      </c>
      <c r="G3989" s="124">
        <v>9</v>
      </c>
    </row>
    <row r="3990" spans="1:7" ht="30" x14ac:dyDescent="0.2">
      <c r="A3990" s="146" t="s">
        <v>32029</v>
      </c>
      <c r="B3990" s="147" t="s">
        <v>32030</v>
      </c>
      <c r="C3990" s="148" t="s">
        <v>96</v>
      </c>
      <c r="D3990" s="149">
        <v>48904.94</v>
      </c>
      <c r="E3990" s="149">
        <v>148.19999999999999</v>
      </c>
      <c r="F3990" s="149">
        <v>49053.14</v>
      </c>
      <c r="G3990" s="124">
        <v>9</v>
      </c>
    </row>
    <row r="3991" spans="1:7" ht="30" x14ac:dyDescent="0.2">
      <c r="A3991" s="146" t="s">
        <v>32031</v>
      </c>
      <c r="B3991" s="147" t="s">
        <v>32032</v>
      </c>
      <c r="C3991" s="148" t="s">
        <v>96</v>
      </c>
      <c r="D3991" s="149">
        <v>27917.38</v>
      </c>
      <c r="E3991" s="149">
        <v>148.19999999999999</v>
      </c>
      <c r="F3991" s="149">
        <v>28065.58</v>
      </c>
      <c r="G3991" s="124">
        <v>9</v>
      </c>
    </row>
    <row r="3992" spans="1:7" ht="30" x14ac:dyDescent="0.2">
      <c r="A3992" s="146" t="s">
        <v>32033</v>
      </c>
      <c r="B3992" s="147" t="s">
        <v>32034</v>
      </c>
      <c r="C3992" s="148" t="s">
        <v>96</v>
      </c>
      <c r="D3992" s="149">
        <v>37606.199999999997</v>
      </c>
      <c r="E3992" s="149">
        <v>148.19999999999999</v>
      </c>
      <c r="F3992" s="149">
        <v>37754.400000000001</v>
      </c>
      <c r="G3992" s="124">
        <v>9</v>
      </c>
    </row>
    <row r="3993" spans="1:7" ht="30" x14ac:dyDescent="0.2">
      <c r="A3993" s="146" t="s">
        <v>32035</v>
      </c>
      <c r="B3993" s="147" t="s">
        <v>32036</v>
      </c>
      <c r="C3993" s="148" t="s">
        <v>96</v>
      </c>
      <c r="D3993" s="149">
        <v>62243.47</v>
      </c>
      <c r="E3993" s="149">
        <v>148.19999999999999</v>
      </c>
      <c r="F3993" s="149">
        <v>62391.67</v>
      </c>
      <c r="G3993" s="124">
        <v>9</v>
      </c>
    </row>
    <row r="3994" spans="1:7" ht="30" x14ac:dyDescent="0.2">
      <c r="A3994" s="146" t="s">
        <v>32037</v>
      </c>
      <c r="B3994" s="147" t="s">
        <v>32038</v>
      </c>
      <c r="C3994" s="148" t="s">
        <v>96</v>
      </c>
      <c r="D3994" s="149">
        <v>37406.800000000003</v>
      </c>
      <c r="E3994" s="149">
        <v>148.19999999999999</v>
      </c>
      <c r="F3994" s="149">
        <v>37555</v>
      </c>
      <c r="G3994" s="124">
        <v>9</v>
      </c>
    </row>
    <row r="3995" spans="1:7" ht="30" x14ac:dyDescent="0.2">
      <c r="A3995" s="146" t="s">
        <v>32039</v>
      </c>
      <c r="B3995" s="147" t="s">
        <v>32040</v>
      </c>
      <c r="C3995" s="148" t="s">
        <v>96</v>
      </c>
      <c r="D3995" s="149">
        <v>95526.18</v>
      </c>
      <c r="E3995" s="149">
        <v>148.19999999999999</v>
      </c>
      <c r="F3995" s="149">
        <v>95674.38</v>
      </c>
      <c r="G3995" s="124">
        <v>9</v>
      </c>
    </row>
    <row r="3996" spans="1:7" x14ac:dyDescent="0.2">
      <c r="A3996" s="146" t="s">
        <v>32041</v>
      </c>
      <c r="B3996" s="147" t="s">
        <v>32042</v>
      </c>
      <c r="C3996" s="148"/>
      <c r="D3996" s="149"/>
      <c r="E3996" s="149"/>
      <c r="F3996" s="149"/>
      <c r="G3996" s="124">
        <v>5</v>
      </c>
    </row>
    <row r="3997" spans="1:7" x14ac:dyDescent="0.2">
      <c r="A3997" s="146" t="s">
        <v>32043</v>
      </c>
      <c r="B3997" s="147" t="s">
        <v>32044</v>
      </c>
      <c r="C3997" s="148" t="s">
        <v>96</v>
      </c>
      <c r="D3997" s="149">
        <v>918.28</v>
      </c>
      <c r="E3997" s="149">
        <v>60.11</v>
      </c>
      <c r="F3997" s="149">
        <v>978.39</v>
      </c>
      <c r="G3997" s="124">
        <v>9</v>
      </c>
    </row>
    <row r="3998" spans="1:7" x14ac:dyDescent="0.2">
      <c r="A3998" s="146" t="s">
        <v>32045</v>
      </c>
      <c r="B3998" s="147" t="s">
        <v>32046</v>
      </c>
      <c r="C3998" s="148"/>
      <c r="D3998" s="149"/>
      <c r="E3998" s="149"/>
      <c r="F3998" s="149"/>
      <c r="G3998" s="124">
        <v>5</v>
      </c>
    </row>
    <row r="3999" spans="1:7" x14ac:dyDescent="0.2">
      <c r="A3999" s="146" t="s">
        <v>32047</v>
      </c>
      <c r="B3999" s="147" t="s">
        <v>32048</v>
      </c>
      <c r="C3999" s="148" t="s">
        <v>96</v>
      </c>
      <c r="D3999" s="149">
        <v>39.6</v>
      </c>
      <c r="E3999" s="149">
        <v>10.54</v>
      </c>
      <c r="F3999" s="149">
        <v>50.14</v>
      </c>
      <c r="G3999" s="124">
        <v>9</v>
      </c>
    </row>
    <row r="4000" spans="1:7" x14ac:dyDescent="0.2">
      <c r="A4000" s="146" t="s">
        <v>32049</v>
      </c>
      <c r="B4000" s="147" t="s">
        <v>32050</v>
      </c>
      <c r="C4000" s="148" t="s">
        <v>96</v>
      </c>
      <c r="D4000" s="149">
        <v>779.65</v>
      </c>
      <c r="E4000" s="149">
        <v>42.13</v>
      </c>
      <c r="F4000" s="149">
        <v>821.78</v>
      </c>
      <c r="G4000" s="124">
        <v>9</v>
      </c>
    </row>
    <row r="4001" spans="1:7" x14ac:dyDescent="0.2">
      <c r="A4001" s="146" t="s">
        <v>32051</v>
      </c>
      <c r="B4001" s="147" t="s">
        <v>32052</v>
      </c>
      <c r="C4001" s="148" t="s">
        <v>96</v>
      </c>
      <c r="D4001" s="149">
        <v>584.03</v>
      </c>
      <c r="E4001" s="149">
        <v>42.13</v>
      </c>
      <c r="F4001" s="149">
        <v>626.16</v>
      </c>
      <c r="G4001" s="124">
        <v>9</v>
      </c>
    </row>
    <row r="4002" spans="1:7" x14ac:dyDescent="0.2">
      <c r="A4002" s="146" t="s">
        <v>32053</v>
      </c>
      <c r="B4002" s="147" t="s">
        <v>32054</v>
      </c>
      <c r="C4002" s="148" t="s">
        <v>96</v>
      </c>
      <c r="D4002" s="149">
        <v>95.92</v>
      </c>
      <c r="E4002" s="149">
        <v>10.54</v>
      </c>
      <c r="F4002" s="149">
        <v>106.46</v>
      </c>
      <c r="G4002" s="124">
        <v>9</v>
      </c>
    </row>
    <row r="4003" spans="1:7" ht="30" x14ac:dyDescent="0.2">
      <c r="A4003" s="146" t="s">
        <v>32055</v>
      </c>
      <c r="B4003" s="147" t="s">
        <v>32056</v>
      </c>
      <c r="C4003" s="148" t="s">
        <v>96</v>
      </c>
      <c r="D4003" s="149">
        <v>1051.94</v>
      </c>
      <c r="E4003" s="149">
        <v>3.87</v>
      </c>
      <c r="F4003" s="149">
        <v>1055.81</v>
      </c>
      <c r="G4003" s="124">
        <v>9</v>
      </c>
    </row>
    <row r="4004" spans="1:7" x14ac:dyDescent="0.2">
      <c r="A4004" s="146" t="s">
        <v>32057</v>
      </c>
      <c r="B4004" s="147" t="s">
        <v>32058</v>
      </c>
      <c r="C4004" s="148"/>
      <c r="D4004" s="149"/>
      <c r="E4004" s="149"/>
      <c r="F4004" s="149"/>
      <c r="G4004" s="124">
        <v>5</v>
      </c>
    </row>
    <row r="4005" spans="1:7" ht="30" x14ac:dyDescent="0.2">
      <c r="A4005" s="146" t="s">
        <v>32059</v>
      </c>
      <c r="B4005" s="147" t="s">
        <v>32060</v>
      </c>
      <c r="C4005" s="148" t="s">
        <v>96</v>
      </c>
      <c r="D4005" s="149">
        <v>476.1</v>
      </c>
      <c r="E4005" s="149">
        <v>24.04</v>
      </c>
      <c r="F4005" s="149">
        <v>500.14</v>
      </c>
      <c r="G4005" s="124">
        <v>9</v>
      </c>
    </row>
    <row r="4006" spans="1:7" ht="30" x14ac:dyDescent="0.2">
      <c r="A4006" s="146" t="s">
        <v>32061</v>
      </c>
      <c r="B4006" s="147" t="s">
        <v>32062</v>
      </c>
      <c r="C4006" s="148" t="s">
        <v>96</v>
      </c>
      <c r="D4006" s="149">
        <v>776.71</v>
      </c>
      <c r="E4006" s="149">
        <v>30.8</v>
      </c>
      <c r="F4006" s="149">
        <v>807.51</v>
      </c>
      <c r="G4006" s="124">
        <v>9</v>
      </c>
    </row>
    <row r="4007" spans="1:7" x14ac:dyDescent="0.2">
      <c r="A4007" s="146" t="s">
        <v>32063</v>
      </c>
      <c r="B4007" s="147" t="s">
        <v>32064</v>
      </c>
      <c r="C4007" s="148"/>
      <c r="D4007" s="149"/>
      <c r="E4007" s="149"/>
      <c r="F4007" s="149"/>
      <c r="G4007" s="124">
        <v>5</v>
      </c>
    </row>
    <row r="4008" spans="1:7" x14ac:dyDescent="0.2">
      <c r="A4008" s="146" t="s">
        <v>32065</v>
      </c>
      <c r="B4008" s="147" t="s">
        <v>32066</v>
      </c>
      <c r="C4008" s="148" t="s">
        <v>9</v>
      </c>
      <c r="D4008" s="149">
        <v>0.43</v>
      </c>
      <c r="E4008" s="149">
        <v>5.26</v>
      </c>
      <c r="F4008" s="149">
        <v>5.69</v>
      </c>
      <c r="G4008" s="124">
        <v>9</v>
      </c>
    </row>
    <row r="4009" spans="1:7" x14ac:dyDescent="0.2">
      <c r="A4009" s="146" t="s">
        <v>32067</v>
      </c>
      <c r="B4009" s="147" t="s">
        <v>32068</v>
      </c>
      <c r="C4009" s="148" t="s">
        <v>96</v>
      </c>
      <c r="D4009" s="149">
        <v>5.96</v>
      </c>
      <c r="E4009" s="149">
        <v>10.54</v>
      </c>
      <c r="F4009" s="149">
        <v>16.5</v>
      </c>
      <c r="G4009" s="124">
        <v>9</v>
      </c>
    </row>
    <row r="4010" spans="1:7" x14ac:dyDescent="0.2">
      <c r="A4010" s="146" t="s">
        <v>32069</v>
      </c>
      <c r="B4010" s="147" t="s">
        <v>32070</v>
      </c>
      <c r="C4010" s="148" t="s">
        <v>96</v>
      </c>
      <c r="D4010" s="149">
        <v>2.06</v>
      </c>
      <c r="E4010" s="149">
        <v>10.54</v>
      </c>
      <c r="F4010" s="149">
        <v>12.6</v>
      </c>
      <c r="G4010" s="124">
        <v>9</v>
      </c>
    </row>
    <row r="4011" spans="1:7" ht="30" x14ac:dyDescent="0.2">
      <c r="A4011" s="146" t="s">
        <v>32071</v>
      </c>
      <c r="B4011" s="147" t="s">
        <v>32072</v>
      </c>
      <c r="C4011" s="148" t="s">
        <v>96</v>
      </c>
      <c r="D4011" s="149">
        <v>2.5</v>
      </c>
      <c r="E4011" s="149">
        <v>10.54</v>
      </c>
      <c r="F4011" s="149">
        <v>13.04</v>
      </c>
      <c r="G4011" s="124">
        <v>9</v>
      </c>
    </row>
    <row r="4012" spans="1:7" x14ac:dyDescent="0.2">
      <c r="A4012" s="146" t="s">
        <v>32073</v>
      </c>
      <c r="B4012" s="147" t="s">
        <v>32074</v>
      </c>
      <c r="C4012" s="148" t="s">
        <v>96</v>
      </c>
      <c r="D4012" s="149">
        <v>261.57</v>
      </c>
      <c r="E4012" s="149">
        <v>11.69</v>
      </c>
      <c r="F4012" s="149">
        <v>273.26</v>
      </c>
      <c r="G4012" s="124">
        <v>9</v>
      </c>
    </row>
    <row r="4013" spans="1:7" x14ac:dyDescent="0.2">
      <c r="A4013" s="146" t="s">
        <v>32075</v>
      </c>
      <c r="B4013" s="147" t="s">
        <v>32076</v>
      </c>
      <c r="C4013" s="148" t="s">
        <v>96</v>
      </c>
      <c r="D4013" s="149">
        <v>528.4</v>
      </c>
      <c r="E4013" s="149">
        <v>11.69</v>
      </c>
      <c r="F4013" s="149">
        <v>540.09</v>
      </c>
      <c r="G4013" s="124">
        <v>9</v>
      </c>
    </row>
    <row r="4014" spans="1:7" x14ac:dyDescent="0.2">
      <c r="A4014" s="146" t="s">
        <v>32077</v>
      </c>
      <c r="B4014" s="147" t="s">
        <v>32078</v>
      </c>
      <c r="C4014" s="148" t="s">
        <v>96</v>
      </c>
      <c r="D4014" s="149">
        <v>8.2799999999999994</v>
      </c>
      <c r="E4014" s="149">
        <v>18.53</v>
      </c>
      <c r="F4014" s="149">
        <v>26.81</v>
      </c>
      <c r="G4014" s="124">
        <v>9</v>
      </c>
    </row>
    <row r="4015" spans="1:7" x14ac:dyDescent="0.2">
      <c r="A4015" s="146" t="s">
        <v>32079</v>
      </c>
      <c r="B4015" s="147" t="s">
        <v>32080</v>
      </c>
      <c r="C4015" s="148" t="s">
        <v>96</v>
      </c>
      <c r="D4015" s="149">
        <v>16.600000000000001</v>
      </c>
      <c r="E4015" s="149">
        <v>18.53</v>
      </c>
      <c r="F4015" s="149">
        <v>35.130000000000003</v>
      </c>
      <c r="G4015" s="124">
        <v>9</v>
      </c>
    </row>
    <row r="4016" spans="1:7" x14ac:dyDescent="0.2">
      <c r="A4016" s="146" t="s">
        <v>32081</v>
      </c>
      <c r="B4016" s="147" t="s">
        <v>32082</v>
      </c>
      <c r="C4016" s="148" t="s">
        <v>96</v>
      </c>
      <c r="D4016" s="149">
        <v>70.36</v>
      </c>
      <c r="E4016" s="149">
        <v>2.14</v>
      </c>
      <c r="F4016" s="149">
        <v>72.5</v>
      </c>
      <c r="G4016" s="124">
        <v>9</v>
      </c>
    </row>
    <row r="4017" spans="1:7" x14ac:dyDescent="0.2">
      <c r="A4017" s="146" t="s">
        <v>32083</v>
      </c>
      <c r="B4017" s="147" t="s">
        <v>32084</v>
      </c>
      <c r="C4017" s="148" t="s">
        <v>96</v>
      </c>
      <c r="D4017" s="149">
        <v>274.38</v>
      </c>
      <c r="E4017" s="149">
        <v>12.03</v>
      </c>
      <c r="F4017" s="149">
        <v>286.41000000000003</v>
      </c>
      <c r="G4017" s="124">
        <v>9</v>
      </c>
    </row>
    <row r="4018" spans="1:7" x14ac:dyDescent="0.2">
      <c r="A4018" s="146" t="s">
        <v>32085</v>
      </c>
      <c r="B4018" s="147" t="s">
        <v>32086</v>
      </c>
      <c r="C4018" s="148" t="s">
        <v>96</v>
      </c>
      <c r="D4018" s="149">
        <v>77.61</v>
      </c>
      <c r="E4018" s="149">
        <v>7.74</v>
      </c>
      <c r="F4018" s="149">
        <v>85.35</v>
      </c>
      <c r="G4018" s="124">
        <v>9</v>
      </c>
    </row>
    <row r="4019" spans="1:7" x14ac:dyDescent="0.2">
      <c r="A4019" s="146" t="s">
        <v>32087</v>
      </c>
      <c r="B4019" s="147" t="s">
        <v>32088</v>
      </c>
      <c r="C4019" s="148" t="s">
        <v>96</v>
      </c>
      <c r="D4019" s="149">
        <v>101.81</v>
      </c>
      <c r="E4019" s="149">
        <v>7.74</v>
      </c>
      <c r="F4019" s="149">
        <v>109.55</v>
      </c>
      <c r="G4019" s="124">
        <v>9</v>
      </c>
    </row>
    <row r="4020" spans="1:7" x14ac:dyDescent="0.2">
      <c r="A4020" s="146" t="s">
        <v>32089</v>
      </c>
      <c r="B4020" s="147" t="s">
        <v>32090</v>
      </c>
      <c r="C4020" s="148" t="s">
        <v>96</v>
      </c>
      <c r="D4020" s="149">
        <v>164.36</v>
      </c>
      <c r="E4020" s="149">
        <v>7.74</v>
      </c>
      <c r="F4020" s="149">
        <v>172.1</v>
      </c>
      <c r="G4020" s="124">
        <v>9</v>
      </c>
    </row>
    <row r="4021" spans="1:7" x14ac:dyDescent="0.2">
      <c r="A4021" s="146" t="s">
        <v>32091</v>
      </c>
      <c r="B4021" s="147" t="s">
        <v>32092</v>
      </c>
      <c r="C4021" s="148" t="s">
        <v>96</v>
      </c>
      <c r="D4021" s="149">
        <v>94.28</v>
      </c>
      <c r="E4021" s="149">
        <v>2.14</v>
      </c>
      <c r="F4021" s="149">
        <v>96.42</v>
      </c>
      <c r="G4021" s="124">
        <v>9</v>
      </c>
    </row>
    <row r="4022" spans="1:7" x14ac:dyDescent="0.2">
      <c r="A4022" s="146" t="s">
        <v>32093</v>
      </c>
      <c r="B4022" s="147" t="s">
        <v>32094</v>
      </c>
      <c r="C4022" s="148" t="s">
        <v>96</v>
      </c>
      <c r="D4022" s="149">
        <v>98.72</v>
      </c>
      <c r="E4022" s="149">
        <v>2.14</v>
      </c>
      <c r="F4022" s="149">
        <v>100.86</v>
      </c>
      <c r="G4022" s="124">
        <v>9</v>
      </c>
    </row>
    <row r="4023" spans="1:7" x14ac:dyDescent="0.2">
      <c r="A4023" s="146" t="s">
        <v>32095</v>
      </c>
      <c r="B4023" s="147" t="s">
        <v>32096</v>
      </c>
      <c r="C4023" s="148" t="s">
        <v>96</v>
      </c>
      <c r="D4023" s="149">
        <v>10.09</v>
      </c>
      <c r="E4023" s="149">
        <v>4.29</v>
      </c>
      <c r="F4023" s="149">
        <v>14.38</v>
      </c>
      <c r="G4023" s="124">
        <v>9</v>
      </c>
    </row>
    <row r="4024" spans="1:7" x14ac:dyDescent="0.2">
      <c r="A4024" s="146" t="s">
        <v>32097</v>
      </c>
      <c r="B4024" s="147" t="s">
        <v>32098</v>
      </c>
      <c r="C4024" s="148" t="s">
        <v>96</v>
      </c>
      <c r="D4024" s="149">
        <v>14.78</v>
      </c>
      <c r="E4024" s="149">
        <v>4.29</v>
      </c>
      <c r="F4024" s="149">
        <v>19.07</v>
      </c>
      <c r="G4024" s="124">
        <v>9</v>
      </c>
    </row>
    <row r="4025" spans="1:7" x14ac:dyDescent="0.2">
      <c r="A4025" s="146" t="s">
        <v>32099</v>
      </c>
      <c r="B4025" s="147" t="s">
        <v>32100</v>
      </c>
      <c r="C4025" s="148" t="s">
        <v>96</v>
      </c>
      <c r="D4025" s="149">
        <v>18.649999999999999</v>
      </c>
      <c r="E4025" s="149">
        <v>19.829999999999998</v>
      </c>
      <c r="F4025" s="149">
        <v>38.479999999999997</v>
      </c>
      <c r="G4025" s="124">
        <v>9</v>
      </c>
    </row>
    <row r="4026" spans="1:7" x14ac:dyDescent="0.2">
      <c r="A4026" s="146" t="s">
        <v>32101</v>
      </c>
      <c r="B4026" s="147" t="s">
        <v>32102</v>
      </c>
      <c r="C4026" s="148" t="s">
        <v>96</v>
      </c>
      <c r="D4026" s="149">
        <v>9.17</v>
      </c>
      <c r="E4026" s="149">
        <v>12.03</v>
      </c>
      <c r="F4026" s="149">
        <v>21.2</v>
      </c>
      <c r="G4026" s="124">
        <v>9</v>
      </c>
    </row>
    <row r="4027" spans="1:7" x14ac:dyDescent="0.2">
      <c r="A4027" s="146" t="s">
        <v>32103</v>
      </c>
      <c r="B4027" s="147" t="s">
        <v>32104</v>
      </c>
      <c r="C4027" s="148" t="s">
        <v>96</v>
      </c>
      <c r="D4027" s="149">
        <v>11.55</v>
      </c>
      <c r="E4027" s="149">
        <v>12.03</v>
      </c>
      <c r="F4027" s="149">
        <v>23.58</v>
      </c>
      <c r="G4027" s="124">
        <v>9</v>
      </c>
    </row>
    <row r="4028" spans="1:7" ht="30" x14ac:dyDescent="0.2">
      <c r="A4028" s="146" t="s">
        <v>32105</v>
      </c>
      <c r="B4028" s="147" t="s">
        <v>32106</v>
      </c>
      <c r="C4028" s="148" t="s">
        <v>96</v>
      </c>
      <c r="D4028" s="149">
        <v>14.18</v>
      </c>
      <c r="E4028" s="149">
        <v>12.03</v>
      </c>
      <c r="F4028" s="149">
        <v>26.21</v>
      </c>
      <c r="G4028" s="124">
        <v>9</v>
      </c>
    </row>
    <row r="4029" spans="1:7" ht="30" x14ac:dyDescent="0.2">
      <c r="A4029" s="146" t="s">
        <v>32107</v>
      </c>
      <c r="B4029" s="147" t="s">
        <v>32108</v>
      </c>
      <c r="C4029" s="148" t="s">
        <v>96</v>
      </c>
      <c r="D4029" s="149">
        <v>34.89</v>
      </c>
      <c r="E4029" s="149">
        <v>20.39</v>
      </c>
      <c r="F4029" s="149">
        <v>55.28</v>
      </c>
      <c r="G4029" s="124">
        <v>9</v>
      </c>
    </row>
    <row r="4030" spans="1:7" x14ac:dyDescent="0.2">
      <c r="A4030" s="146" t="s">
        <v>32109</v>
      </c>
      <c r="B4030" s="147" t="s">
        <v>32110</v>
      </c>
      <c r="C4030" s="148" t="s">
        <v>96</v>
      </c>
      <c r="D4030" s="149">
        <v>12.02</v>
      </c>
      <c r="E4030" s="149">
        <v>10.54</v>
      </c>
      <c r="F4030" s="149">
        <v>22.56</v>
      </c>
      <c r="G4030" s="124">
        <v>9</v>
      </c>
    </row>
    <row r="4031" spans="1:7" ht="30" x14ac:dyDescent="0.2">
      <c r="A4031" s="146" t="s">
        <v>32111</v>
      </c>
      <c r="B4031" s="147" t="s">
        <v>32112</v>
      </c>
      <c r="C4031" s="148" t="s">
        <v>96</v>
      </c>
      <c r="D4031" s="149">
        <v>79.7</v>
      </c>
      <c r="E4031" s="149">
        <v>37.049999999999997</v>
      </c>
      <c r="F4031" s="149">
        <v>116.75</v>
      </c>
      <c r="G4031" s="124">
        <v>9</v>
      </c>
    </row>
    <row r="4032" spans="1:7" x14ac:dyDescent="0.2">
      <c r="A4032" s="146" t="s">
        <v>32113</v>
      </c>
      <c r="B4032" s="147" t="s">
        <v>32114</v>
      </c>
      <c r="C4032" s="148"/>
      <c r="D4032" s="149"/>
      <c r="E4032" s="149"/>
      <c r="F4032" s="149"/>
      <c r="G4032" s="124">
        <v>2</v>
      </c>
    </row>
    <row r="4033" spans="1:7" x14ac:dyDescent="0.2">
      <c r="A4033" s="146" t="s">
        <v>32115</v>
      </c>
      <c r="B4033" s="147" t="s">
        <v>32116</v>
      </c>
      <c r="C4033" s="148"/>
      <c r="D4033" s="149"/>
      <c r="E4033" s="149"/>
      <c r="F4033" s="149"/>
      <c r="G4033" s="124">
        <v>5</v>
      </c>
    </row>
    <row r="4034" spans="1:7" ht="30" x14ac:dyDescent="0.2">
      <c r="A4034" s="146" t="s">
        <v>32117</v>
      </c>
      <c r="B4034" s="147" t="s">
        <v>32118</v>
      </c>
      <c r="C4034" s="148" t="s">
        <v>19</v>
      </c>
      <c r="D4034" s="149">
        <v>264.24</v>
      </c>
      <c r="E4034" s="149">
        <v>3.6</v>
      </c>
      <c r="F4034" s="149">
        <v>267.83999999999997</v>
      </c>
      <c r="G4034" s="124">
        <v>9</v>
      </c>
    </row>
    <row r="4035" spans="1:7" ht="30" x14ac:dyDescent="0.2">
      <c r="A4035" s="146" t="s">
        <v>32119</v>
      </c>
      <c r="B4035" s="147" t="s">
        <v>32120</v>
      </c>
      <c r="C4035" s="148" t="s">
        <v>19</v>
      </c>
      <c r="D4035" s="149">
        <v>215.91</v>
      </c>
      <c r="E4035" s="149">
        <v>3.02</v>
      </c>
      <c r="F4035" s="149">
        <v>218.93</v>
      </c>
      <c r="G4035" s="124">
        <v>9</v>
      </c>
    </row>
    <row r="4036" spans="1:7" ht="30" x14ac:dyDescent="0.2">
      <c r="A4036" s="146" t="s">
        <v>32121</v>
      </c>
      <c r="B4036" s="147" t="s">
        <v>32122</v>
      </c>
      <c r="C4036" s="148" t="s">
        <v>19</v>
      </c>
      <c r="D4036" s="149">
        <v>216.65</v>
      </c>
      <c r="E4036" s="149">
        <v>3.04</v>
      </c>
      <c r="F4036" s="149">
        <v>219.69</v>
      </c>
      <c r="G4036" s="124">
        <v>9</v>
      </c>
    </row>
    <row r="4037" spans="1:7" x14ac:dyDescent="0.2">
      <c r="A4037" s="146" t="s">
        <v>32123</v>
      </c>
      <c r="B4037" s="147" t="s">
        <v>32124</v>
      </c>
      <c r="C4037" s="148" t="s">
        <v>9</v>
      </c>
      <c r="D4037" s="149">
        <v>315.16000000000003</v>
      </c>
      <c r="E4037" s="149">
        <v>15.02</v>
      </c>
      <c r="F4037" s="149">
        <v>330.18</v>
      </c>
      <c r="G4037" s="124">
        <v>9</v>
      </c>
    </row>
    <row r="4038" spans="1:7" x14ac:dyDescent="0.2">
      <c r="A4038" s="146" t="s">
        <v>32125</v>
      </c>
      <c r="B4038" s="147" t="s">
        <v>32126</v>
      </c>
      <c r="C4038" s="148"/>
      <c r="D4038" s="149"/>
      <c r="E4038" s="149"/>
      <c r="F4038" s="149"/>
      <c r="G4038" s="124">
        <v>5</v>
      </c>
    </row>
    <row r="4039" spans="1:7" x14ac:dyDescent="0.2">
      <c r="A4039" s="146" t="s">
        <v>32127</v>
      </c>
      <c r="B4039" s="147" t="s">
        <v>32128</v>
      </c>
      <c r="C4039" s="148" t="s">
        <v>19</v>
      </c>
      <c r="D4039" s="149">
        <v>79.38</v>
      </c>
      <c r="E4039" s="149"/>
      <c r="F4039" s="149">
        <v>79.38</v>
      </c>
      <c r="G4039" s="124">
        <v>9</v>
      </c>
    </row>
    <row r="4040" spans="1:7" x14ac:dyDescent="0.2">
      <c r="A4040" s="146" t="s">
        <v>32129</v>
      </c>
      <c r="B4040" s="147" t="s">
        <v>32130</v>
      </c>
      <c r="C4040" s="148" t="s">
        <v>19</v>
      </c>
      <c r="D4040" s="149">
        <v>41.87</v>
      </c>
      <c r="E4040" s="149"/>
      <c r="F4040" s="149">
        <v>41.87</v>
      </c>
      <c r="G4040" s="124">
        <v>9</v>
      </c>
    </row>
    <row r="4041" spans="1:7" ht="30" x14ac:dyDescent="0.2">
      <c r="A4041" s="146" t="s">
        <v>32131</v>
      </c>
      <c r="B4041" s="147" t="s">
        <v>32132</v>
      </c>
      <c r="C4041" s="148" t="s">
        <v>19</v>
      </c>
      <c r="D4041" s="149">
        <v>177.84</v>
      </c>
      <c r="E4041" s="149"/>
      <c r="F4041" s="149">
        <v>177.84</v>
      </c>
      <c r="G4041" s="124">
        <v>9</v>
      </c>
    </row>
    <row r="4042" spans="1:7" ht="30" x14ac:dyDescent="0.2">
      <c r="A4042" s="146" t="s">
        <v>32133</v>
      </c>
      <c r="B4042" s="147" t="s">
        <v>32134</v>
      </c>
      <c r="C4042" s="148" t="s">
        <v>19</v>
      </c>
      <c r="D4042" s="149">
        <v>222.3</v>
      </c>
      <c r="E4042" s="149"/>
      <c r="F4042" s="149">
        <v>222.3</v>
      </c>
      <c r="G4042" s="124">
        <v>9</v>
      </c>
    </row>
    <row r="4043" spans="1:7" ht="30" x14ac:dyDescent="0.2">
      <c r="A4043" s="146" t="s">
        <v>32135</v>
      </c>
      <c r="B4043" s="147" t="s">
        <v>32136</v>
      </c>
      <c r="C4043" s="148" t="s">
        <v>19</v>
      </c>
      <c r="D4043" s="149">
        <v>78.5</v>
      </c>
      <c r="E4043" s="149"/>
      <c r="F4043" s="149">
        <v>78.5</v>
      </c>
      <c r="G4043" s="124">
        <v>9</v>
      </c>
    </row>
    <row r="4044" spans="1:7" ht="30" x14ac:dyDescent="0.2">
      <c r="A4044" s="146" t="s">
        <v>32137</v>
      </c>
      <c r="B4044" s="147" t="s">
        <v>32138</v>
      </c>
      <c r="C4044" s="148" t="s">
        <v>19</v>
      </c>
      <c r="D4044" s="149">
        <v>119.43</v>
      </c>
      <c r="E4044" s="149"/>
      <c r="F4044" s="149">
        <v>119.43</v>
      </c>
      <c r="G4044" s="124">
        <v>9</v>
      </c>
    </row>
    <row r="4045" spans="1:7" ht="30" x14ac:dyDescent="0.2">
      <c r="A4045" s="146" t="s">
        <v>32139</v>
      </c>
      <c r="B4045" s="147" t="s">
        <v>32140</v>
      </c>
      <c r="C4045" s="148" t="s">
        <v>19</v>
      </c>
      <c r="D4045" s="149">
        <v>127.38</v>
      </c>
      <c r="E4045" s="149"/>
      <c r="F4045" s="149">
        <v>127.38</v>
      </c>
      <c r="G4045" s="124">
        <v>9</v>
      </c>
    </row>
    <row r="4046" spans="1:7" x14ac:dyDescent="0.2">
      <c r="A4046" s="146" t="s">
        <v>32141</v>
      </c>
      <c r="B4046" s="147" t="s">
        <v>32142</v>
      </c>
      <c r="C4046" s="148" t="s">
        <v>19</v>
      </c>
      <c r="D4046" s="149">
        <v>222.91</v>
      </c>
      <c r="E4046" s="149"/>
      <c r="F4046" s="149">
        <v>222.91</v>
      </c>
      <c r="G4046" s="124">
        <v>9</v>
      </c>
    </row>
    <row r="4047" spans="1:7" x14ac:dyDescent="0.2">
      <c r="A4047" s="146" t="s">
        <v>32143</v>
      </c>
      <c r="B4047" s="147" t="s">
        <v>32144</v>
      </c>
      <c r="C4047" s="148" t="s">
        <v>19</v>
      </c>
      <c r="D4047" s="149">
        <v>236.74</v>
      </c>
      <c r="E4047" s="149"/>
      <c r="F4047" s="149">
        <v>236.74</v>
      </c>
      <c r="G4047" s="124">
        <v>9</v>
      </c>
    </row>
    <row r="4048" spans="1:7" ht="30" x14ac:dyDescent="0.2">
      <c r="A4048" s="146" t="s">
        <v>32145</v>
      </c>
      <c r="B4048" s="147" t="s">
        <v>32146</v>
      </c>
      <c r="C4048" s="148" t="s">
        <v>19</v>
      </c>
      <c r="D4048" s="149">
        <v>42.74</v>
      </c>
      <c r="E4048" s="149"/>
      <c r="F4048" s="149">
        <v>42.74</v>
      </c>
      <c r="G4048" s="124">
        <v>9</v>
      </c>
    </row>
    <row r="4049" spans="1:7" x14ac:dyDescent="0.2">
      <c r="A4049" s="146" t="s">
        <v>32147</v>
      </c>
      <c r="B4049" s="147" t="s">
        <v>32148</v>
      </c>
      <c r="C4049" s="148"/>
      <c r="D4049" s="149"/>
      <c r="E4049" s="149"/>
      <c r="F4049" s="149"/>
      <c r="G4049" s="124">
        <v>5</v>
      </c>
    </row>
    <row r="4050" spans="1:7" ht="30" x14ac:dyDescent="0.2">
      <c r="A4050" s="146" t="s">
        <v>32149</v>
      </c>
      <c r="B4050" s="147" t="s">
        <v>32150</v>
      </c>
      <c r="C4050" s="148" t="s">
        <v>19</v>
      </c>
      <c r="D4050" s="149">
        <v>1581.77</v>
      </c>
      <c r="E4050" s="149">
        <v>27.17</v>
      </c>
      <c r="F4050" s="149">
        <v>1608.94</v>
      </c>
      <c r="G4050" s="124">
        <v>9</v>
      </c>
    </row>
    <row r="4051" spans="1:7" ht="30" x14ac:dyDescent="0.2">
      <c r="A4051" s="146" t="s">
        <v>32151</v>
      </c>
      <c r="B4051" s="147" t="s">
        <v>32152</v>
      </c>
      <c r="C4051" s="148" t="s">
        <v>19</v>
      </c>
      <c r="D4051" s="149">
        <v>1648.33</v>
      </c>
      <c r="E4051" s="149">
        <v>27.17</v>
      </c>
      <c r="F4051" s="149">
        <v>1675.5</v>
      </c>
      <c r="G4051" s="124">
        <v>9</v>
      </c>
    </row>
    <row r="4052" spans="1:7" ht="30" x14ac:dyDescent="0.2">
      <c r="A4052" s="146" t="s">
        <v>32153</v>
      </c>
      <c r="B4052" s="147" t="s">
        <v>32154</v>
      </c>
      <c r="C4052" s="148" t="s">
        <v>19</v>
      </c>
      <c r="D4052" s="149">
        <v>1778.31</v>
      </c>
      <c r="E4052" s="149">
        <v>27.17</v>
      </c>
      <c r="F4052" s="149">
        <v>1805.48</v>
      </c>
      <c r="G4052" s="124">
        <v>9</v>
      </c>
    </row>
    <row r="4053" spans="1:7" ht="30" x14ac:dyDescent="0.2">
      <c r="A4053" s="146" t="s">
        <v>32155</v>
      </c>
      <c r="B4053" s="147" t="s">
        <v>32156</v>
      </c>
      <c r="C4053" s="148" t="s">
        <v>19</v>
      </c>
      <c r="D4053" s="149">
        <v>1835.51</v>
      </c>
      <c r="E4053" s="149">
        <v>27.17</v>
      </c>
      <c r="F4053" s="149">
        <v>1862.68</v>
      </c>
      <c r="G4053" s="124">
        <v>9</v>
      </c>
    </row>
    <row r="4054" spans="1:7" ht="30" x14ac:dyDescent="0.2">
      <c r="A4054" s="146" t="s">
        <v>32157</v>
      </c>
      <c r="B4054" s="147" t="s">
        <v>32158</v>
      </c>
      <c r="C4054" s="148" t="s">
        <v>19</v>
      </c>
      <c r="D4054" s="149">
        <v>2234.5700000000002</v>
      </c>
      <c r="E4054" s="149">
        <v>27.17</v>
      </c>
      <c r="F4054" s="149">
        <v>2261.7399999999998</v>
      </c>
      <c r="G4054" s="124">
        <v>9</v>
      </c>
    </row>
    <row r="4055" spans="1:7" ht="30" x14ac:dyDescent="0.2">
      <c r="A4055" s="146" t="s">
        <v>32159</v>
      </c>
      <c r="B4055" s="147" t="s">
        <v>32160</v>
      </c>
      <c r="C4055" s="148" t="s">
        <v>19</v>
      </c>
      <c r="D4055" s="149">
        <v>1797.37</v>
      </c>
      <c r="E4055" s="149">
        <v>40.75</v>
      </c>
      <c r="F4055" s="149">
        <v>1838.12</v>
      </c>
      <c r="G4055" s="124">
        <v>9</v>
      </c>
    </row>
    <row r="4056" spans="1:7" ht="30" x14ac:dyDescent="0.2">
      <c r="A4056" s="146" t="s">
        <v>32161</v>
      </c>
      <c r="B4056" s="147" t="s">
        <v>32162</v>
      </c>
      <c r="C4056" s="148" t="s">
        <v>19</v>
      </c>
      <c r="D4056" s="149">
        <v>1719.53</v>
      </c>
      <c r="E4056" s="149">
        <v>40.75</v>
      </c>
      <c r="F4056" s="149">
        <v>1760.28</v>
      </c>
      <c r="G4056" s="124">
        <v>9</v>
      </c>
    </row>
    <row r="4057" spans="1:7" ht="30" x14ac:dyDescent="0.2">
      <c r="A4057" s="146" t="s">
        <v>32163</v>
      </c>
      <c r="B4057" s="147" t="s">
        <v>32164</v>
      </c>
      <c r="C4057" s="148" t="s">
        <v>19</v>
      </c>
      <c r="D4057" s="149">
        <v>2032.59</v>
      </c>
      <c r="E4057" s="149">
        <v>40.75</v>
      </c>
      <c r="F4057" s="149">
        <v>2073.34</v>
      </c>
      <c r="G4057" s="124">
        <v>9</v>
      </c>
    </row>
    <row r="4058" spans="1:7" x14ac:dyDescent="0.2">
      <c r="A4058" s="146" t="s">
        <v>32165</v>
      </c>
      <c r="B4058" s="147" t="s">
        <v>32166</v>
      </c>
      <c r="C4058" s="148"/>
      <c r="D4058" s="149"/>
      <c r="E4058" s="149"/>
      <c r="F4058" s="149"/>
      <c r="G4058" s="124">
        <v>5</v>
      </c>
    </row>
    <row r="4059" spans="1:7" ht="30" x14ac:dyDescent="0.2">
      <c r="A4059" s="146" t="s">
        <v>32167</v>
      </c>
      <c r="B4059" s="147" t="s">
        <v>32168</v>
      </c>
      <c r="C4059" s="148" t="s">
        <v>96</v>
      </c>
      <c r="D4059" s="149">
        <v>1207.93</v>
      </c>
      <c r="E4059" s="149">
        <v>119.05</v>
      </c>
      <c r="F4059" s="149">
        <v>1326.98</v>
      </c>
      <c r="G4059" s="124">
        <v>9</v>
      </c>
    </row>
    <row r="4060" spans="1:7" x14ac:dyDescent="0.2">
      <c r="A4060" s="146" t="s">
        <v>32169</v>
      </c>
      <c r="B4060" s="147" t="s">
        <v>32170</v>
      </c>
      <c r="C4060" s="148" t="s">
        <v>96</v>
      </c>
      <c r="D4060" s="149">
        <v>3491.69</v>
      </c>
      <c r="E4060" s="149">
        <v>119.05</v>
      </c>
      <c r="F4060" s="149">
        <v>3610.74</v>
      </c>
      <c r="G4060" s="124">
        <v>9</v>
      </c>
    </row>
    <row r="4061" spans="1:7" x14ac:dyDescent="0.2">
      <c r="A4061" s="146" t="s">
        <v>32171</v>
      </c>
      <c r="B4061" s="147" t="s">
        <v>32172</v>
      </c>
      <c r="C4061" s="148" t="s">
        <v>96</v>
      </c>
      <c r="D4061" s="149">
        <v>5917.75</v>
      </c>
      <c r="E4061" s="149">
        <v>203.62</v>
      </c>
      <c r="F4061" s="149">
        <v>6121.37</v>
      </c>
      <c r="G4061" s="124">
        <v>9</v>
      </c>
    </row>
    <row r="4062" spans="1:7" ht="30" x14ac:dyDescent="0.2">
      <c r="A4062" s="146" t="s">
        <v>32173</v>
      </c>
      <c r="B4062" s="147" t="s">
        <v>32174</v>
      </c>
      <c r="C4062" s="148" t="s">
        <v>96</v>
      </c>
      <c r="D4062" s="149">
        <v>5942.96</v>
      </c>
      <c r="E4062" s="149">
        <v>119.05</v>
      </c>
      <c r="F4062" s="149">
        <v>6062.01</v>
      </c>
      <c r="G4062" s="124">
        <v>9</v>
      </c>
    </row>
    <row r="4063" spans="1:7" x14ac:dyDescent="0.2">
      <c r="A4063" s="146" t="s">
        <v>32175</v>
      </c>
      <c r="B4063" s="147" t="s">
        <v>32176</v>
      </c>
      <c r="C4063" s="148" t="s">
        <v>96</v>
      </c>
      <c r="D4063" s="149">
        <v>2932.45</v>
      </c>
      <c r="E4063" s="149">
        <v>74.099999999999994</v>
      </c>
      <c r="F4063" s="149">
        <v>3006.55</v>
      </c>
      <c r="G4063" s="124">
        <v>9</v>
      </c>
    </row>
    <row r="4064" spans="1:7" ht="30" x14ac:dyDescent="0.2">
      <c r="A4064" s="146" t="s">
        <v>32177</v>
      </c>
      <c r="B4064" s="147" t="s">
        <v>32178</v>
      </c>
      <c r="C4064" s="148" t="s">
        <v>96</v>
      </c>
      <c r="D4064" s="149">
        <v>1979.13</v>
      </c>
      <c r="E4064" s="149">
        <v>119.05</v>
      </c>
      <c r="F4064" s="149">
        <v>2098.1799999999998</v>
      </c>
      <c r="G4064" s="124">
        <v>9</v>
      </c>
    </row>
    <row r="4065" spans="1:7" x14ac:dyDescent="0.2">
      <c r="A4065" s="146" t="s">
        <v>32179</v>
      </c>
      <c r="B4065" s="147" t="s">
        <v>32180</v>
      </c>
      <c r="C4065" s="148" t="s">
        <v>96</v>
      </c>
      <c r="D4065" s="149">
        <v>2543.65</v>
      </c>
      <c r="E4065" s="149">
        <v>119.05</v>
      </c>
      <c r="F4065" s="149">
        <v>2662.7</v>
      </c>
      <c r="G4065" s="124">
        <v>9</v>
      </c>
    </row>
    <row r="4066" spans="1:7" x14ac:dyDescent="0.2">
      <c r="A4066" s="146" t="s">
        <v>32181</v>
      </c>
      <c r="B4066" s="147" t="s">
        <v>32182</v>
      </c>
      <c r="C4066" s="148"/>
      <c r="D4066" s="149"/>
      <c r="E4066" s="149"/>
      <c r="F4066" s="149"/>
      <c r="G4066" s="124">
        <v>5</v>
      </c>
    </row>
    <row r="4067" spans="1:7" x14ac:dyDescent="0.2">
      <c r="A4067" s="146" t="s">
        <v>32183</v>
      </c>
      <c r="B4067" s="147" t="s">
        <v>32184</v>
      </c>
      <c r="C4067" s="148" t="s">
        <v>96</v>
      </c>
      <c r="D4067" s="149">
        <v>449.51</v>
      </c>
      <c r="E4067" s="149">
        <v>24.95</v>
      </c>
      <c r="F4067" s="149">
        <v>474.46</v>
      </c>
      <c r="G4067" s="124">
        <v>9</v>
      </c>
    </row>
    <row r="4068" spans="1:7" x14ac:dyDescent="0.2">
      <c r="A4068" s="146" t="s">
        <v>32185</v>
      </c>
      <c r="B4068" s="147" t="s">
        <v>32186</v>
      </c>
      <c r="C4068" s="148" t="s">
        <v>96</v>
      </c>
      <c r="D4068" s="149">
        <v>3120.97</v>
      </c>
      <c r="E4068" s="149">
        <v>55.46</v>
      </c>
      <c r="F4068" s="149">
        <v>3176.43</v>
      </c>
      <c r="G4068" s="124">
        <v>9</v>
      </c>
    </row>
    <row r="4069" spans="1:7" x14ac:dyDescent="0.2">
      <c r="A4069" s="146" t="s">
        <v>32187</v>
      </c>
      <c r="B4069" s="147" t="s">
        <v>32188</v>
      </c>
      <c r="C4069" s="148" t="s">
        <v>96</v>
      </c>
      <c r="D4069" s="149">
        <v>1577.16</v>
      </c>
      <c r="E4069" s="149">
        <v>37.049999999999997</v>
      </c>
      <c r="F4069" s="149">
        <v>1614.21</v>
      </c>
      <c r="G4069" s="124">
        <v>9</v>
      </c>
    </row>
    <row r="4070" spans="1:7" ht="30" x14ac:dyDescent="0.2">
      <c r="A4070" s="146" t="s">
        <v>32189</v>
      </c>
      <c r="B4070" s="147" t="s">
        <v>32190</v>
      </c>
      <c r="C4070" s="148" t="s">
        <v>96</v>
      </c>
      <c r="D4070" s="149">
        <v>3193.26</v>
      </c>
      <c r="E4070" s="149">
        <v>633.85</v>
      </c>
      <c r="F4070" s="149">
        <v>3827.11</v>
      </c>
      <c r="G4070" s="124">
        <v>9</v>
      </c>
    </row>
    <row r="4071" spans="1:7" ht="30" x14ac:dyDescent="0.2">
      <c r="A4071" s="146" t="s">
        <v>32191</v>
      </c>
      <c r="B4071" s="147" t="s">
        <v>32192</v>
      </c>
      <c r="C4071" s="148" t="s">
        <v>96</v>
      </c>
      <c r="D4071" s="149">
        <v>8730.58</v>
      </c>
      <c r="E4071" s="149">
        <v>739.19</v>
      </c>
      <c r="F4071" s="149">
        <v>9469.77</v>
      </c>
      <c r="G4071" s="124">
        <v>9</v>
      </c>
    </row>
    <row r="4072" spans="1:7" x14ac:dyDescent="0.2">
      <c r="A4072" s="146" t="s">
        <v>32193</v>
      </c>
      <c r="B4072" s="147" t="s">
        <v>32194</v>
      </c>
      <c r="C4072" s="148"/>
      <c r="D4072" s="149"/>
      <c r="E4072" s="149"/>
      <c r="F4072" s="149"/>
      <c r="G4072" s="124">
        <v>5</v>
      </c>
    </row>
    <row r="4073" spans="1:7" x14ac:dyDescent="0.2">
      <c r="A4073" s="146" t="s">
        <v>32195</v>
      </c>
      <c r="B4073" s="147" t="s">
        <v>32196</v>
      </c>
      <c r="C4073" s="148" t="s">
        <v>96</v>
      </c>
      <c r="D4073" s="149">
        <v>102.23</v>
      </c>
      <c r="E4073" s="149">
        <v>12.02</v>
      </c>
      <c r="F4073" s="149">
        <v>114.25</v>
      </c>
      <c r="G4073" s="124">
        <v>9</v>
      </c>
    </row>
    <row r="4074" spans="1:7" ht="30" x14ac:dyDescent="0.2">
      <c r="A4074" s="146" t="s">
        <v>32197</v>
      </c>
      <c r="B4074" s="147" t="s">
        <v>32198</v>
      </c>
      <c r="C4074" s="148" t="s">
        <v>96</v>
      </c>
      <c r="D4074" s="149">
        <v>44.79</v>
      </c>
      <c r="E4074" s="149">
        <v>9.01</v>
      </c>
      <c r="F4074" s="149">
        <v>53.8</v>
      </c>
      <c r="G4074" s="124">
        <v>9</v>
      </c>
    </row>
    <row r="4075" spans="1:7" x14ac:dyDescent="0.2">
      <c r="A4075" s="146" t="s">
        <v>32199</v>
      </c>
      <c r="B4075" s="147" t="s">
        <v>32200</v>
      </c>
      <c r="C4075" s="148" t="s">
        <v>96</v>
      </c>
      <c r="D4075" s="149">
        <v>25.22</v>
      </c>
      <c r="E4075" s="149">
        <v>9.01</v>
      </c>
      <c r="F4075" s="149">
        <v>34.229999999999997</v>
      </c>
      <c r="G4075" s="124">
        <v>9</v>
      </c>
    </row>
    <row r="4076" spans="1:7" x14ac:dyDescent="0.2">
      <c r="A4076" s="146" t="s">
        <v>32201</v>
      </c>
      <c r="B4076" s="147" t="s">
        <v>32202</v>
      </c>
      <c r="C4076" s="148" t="s">
        <v>96</v>
      </c>
      <c r="D4076" s="149">
        <v>20.86</v>
      </c>
      <c r="E4076" s="149">
        <v>9.01</v>
      </c>
      <c r="F4076" s="149">
        <v>29.87</v>
      </c>
      <c r="G4076" s="124">
        <v>9</v>
      </c>
    </row>
    <row r="4077" spans="1:7" x14ac:dyDescent="0.2">
      <c r="A4077" s="146" t="s">
        <v>32203</v>
      </c>
      <c r="B4077" s="147" t="s">
        <v>32204</v>
      </c>
      <c r="C4077" s="148" t="s">
        <v>96</v>
      </c>
      <c r="D4077" s="149">
        <v>33.08</v>
      </c>
      <c r="E4077" s="149">
        <v>9.01</v>
      </c>
      <c r="F4077" s="149">
        <v>42.09</v>
      </c>
      <c r="G4077" s="124">
        <v>9</v>
      </c>
    </row>
    <row r="4078" spans="1:7" x14ac:dyDescent="0.2">
      <c r="A4078" s="146" t="s">
        <v>32205</v>
      </c>
      <c r="B4078" s="147" t="s">
        <v>32206</v>
      </c>
      <c r="C4078" s="148" t="s">
        <v>96</v>
      </c>
      <c r="D4078" s="149">
        <v>25.42</v>
      </c>
      <c r="E4078" s="149">
        <v>9.01</v>
      </c>
      <c r="F4078" s="149">
        <v>34.43</v>
      </c>
      <c r="G4078" s="124">
        <v>9</v>
      </c>
    </row>
    <row r="4079" spans="1:7" x14ac:dyDescent="0.2">
      <c r="A4079" s="146" t="s">
        <v>32207</v>
      </c>
      <c r="B4079" s="147" t="s">
        <v>32208</v>
      </c>
      <c r="C4079" s="148" t="s">
        <v>96</v>
      </c>
      <c r="D4079" s="149">
        <v>74.290000000000006</v>
      </c>
      <c r="E4079" s="149">
        <v>10.09</v>
      </c>
      <c r="F4079" s="149">
        <v>84.38</v>
      </c>
      <c r="G4079" s="124">
        <v>9</v>
      </c>
    </row>
    <row r="4080" spans="1:7" x14ac:dyDescent="0.2">
      <c r="A4080" s="146" t="s">
        <v>32209</v>
      </c>
      <c r="B4080" s="147" t="s">
        <v>32210</v>
      </c>
      <c r="C4080" s="148" t="s">
        <v>96</v>
      </c>
      <c r="D4080" s="149">
        <v>72.45</v>
      </c>
      <c r="E4080" s="149">
        <v>10.09</v>
      </c>
      <c r="F4080" s="149">
        <v>82.54</v>
      </c>
      <c r="G4080" s="124">
        <v>9</v>
      </c>
    </row>
    <row r="4081" spans="1:7" x14ac:dyDescent="0.2">
      <c r="A4081" s="146" t="s">
        <v>32211</v>
      </c>
      <c r="B4081" s="147" t="s">
        <v>32212</v>
      </c>
      <c r="C4081" s="148" t="s">
        <v>96</v>
      </c>
      <c r="D4081" s="149">
        <v>56.53</v>
      </c>
      <c r="E4081" s="149">
        <v>9.01</v>
      </c>
      <c r="F4081" s="149">
        <v>65.540000000000006</v>
      </c>
      <c r="G4081" s="124">
        <v>9</v>
      </c>
    </row>
    <row r="4082" spans="1:7" x14ac:dyDescent="0.2">
      <c r="A4082" s="146" t="s">
        <v>32213</v>
      </c>
      <c r="B4082" s="147" t="s">
        <v>32214</v>
      </c>
      <c r="C4082" s="148" t="s">
        <v>96</v>
      </c>
      <c r="D4082" s="149">
        <v>32.92</v>
      </c>
      <c r="E4082" s="149">
        <v>9.01</v>
      </c>
      <c r="F4082" s="149">
        <v>41.93</v>
      </c>
      <c r="G4082" s="124">
        <v>9</v>
      </c>
    </row>
    <row r="4083" spans="1:7" x14ac:dyDescent="0.2">
      <c r="A4083" s="146" t="s">
        <v>32215</v>
      </c>
      <c r="B4083" s="147" t="s">
        <v>32216</v>
      </c>
      <c r="C4083" s="148" t="s">
        <v>96</v>
      </c>
      <c r="D4083" s="149">
        <v>45.49</v>
      </c>
      <c r="E4083" s="149">
        <v>9.01</v>
      </c>
      <c r="F4083" s="149">
        <v>54.5</v>
      </c>
      <c r="G4083" s="124">
        <v>9</v>
      </c>
    </row>
    <row r="4084" spans="1:7" x14ac:dyDescent="0.2">
      <c r="A4084" s="146" t="s">
        <v>32217</v>
      </c>
      <c r="B4084" s="147" t="s">
        <v>32218</v>
      </c>
      <c r="C4084" s="148" t="s">
        <v>96</v>
      </c>
      <c r="D4084" s="149">
        <v>40.03</v>
      </c>
      <c r="E4084" s="149">
        <v>9.01</v>
      </c>
      <c r="F4084" s="149">
        <v>49.04</v>
      </c>
      <c r="G4084" s="124">
        <v>9</v>
      </c>
    </row>
    <row r="4085" spans="1:7" x14ac:dyDescent="0.2">
      <c r="A4085" s="146" t="s">
        <v>32219</v>
      </c>
      <c r="B4085" s="147" t="s">
        <v>32220</v>
      </c>
      <c r="C4085" s="148" t="s">
        <v>96</v>
      </c>
      <c r="D4085" s="149">
        <v>63.07</v>
      </c>
      <c r="E4085" s="149">
        <v>10.09</v>
      </c>
      <c r="F4085" s="149">
        <v>73.16</v>
      </c>
      <c r="G4085" s="124">
        <v>9</v>
      </c>
    </row>
    <row r="4086" spans="1:7" x14ac:dyDescent="0.2">
      <c r="A4086" s="146" t="s">
        <v>32221</v>
      </c>
      <c r="B4086" s="147" t="s">
        <v>32222</v>
      </c>
      <c r="C4086" s="148" t="s">
        <v>96</v>
      </c>
      <c r="D4086" s="149">
        <v>61.53</v>
      </c>
      <c r="E4086" s="149">
        <v>10.09</v>
      </c>
      <c r="F4086" s="149">
        <v>71.62</v>
      </c>
      <c r="G4086" s="124">
        <v>9</v>
      </c>
    </row>
    <row r="4087" spans="1:7" x14ac:dyDescent="0.2">
      <c r="A4087" s="146" t="s">
        <v>32223</v>
      </c>
      <c r="B4087" s="147" t="s">
        <v>32224</v>
      </c>
      <c r="C4087" s="148"/>
      <c r="D4087" s="149"/>
      <c r="E4087" s="149"/>
      <c r="F4087" s="149"/>
      <c r="G4087" s="124">
        <v>5</v>
      </c>
    </row>
    <row r="4088" spans="1:7" ht="45" x14ac:dyDescent="0.2">
      <c r="A4088" s="146" t="s">
        <v>32225</v>
      </c>
      <c r="B4088" s="147" t="s">
        <v>32226</v>
      </c>
      <c r="C4088" s="148" t="s">
        <v>19</v>
      </c>
      <c r="D4088" s="149">
        <v>339.24</v>
      </c>
      <c r="E4088" s="149">
        <v>14.44</v>
      </c>
      <c r="F4088" s="149">
        <v>353.68</v>
      </c>
      <c r="G4088" s="124">
        <v>9</v>
      </c>
    </row>
    <row r="4089" spans="1:7" ht="30" x14ac:dyDescent="0.2">
      <c r="A4089" s="146" t="s">
        <v>32227</v>
      </c>
      <c r="B4089" s="147" t="s">
        <v>32228</v>
      </c>
      <c r="C4089" s="148" t="s">
        <v>19</v>
      </c>
      <c r="D4089" s="149">
        <v>248.78</v>
      </c>
      <c r="E4089" s="149">
        <v>13.33</v>
      </c>
      <c r="F4089" s="149">
        <v>262.11</v>
      </c>
      <c r="G4089" s="124">
        <v>9</v>
      </c>
    </row>
    <row r="4090" spans="1:7" ht="30" x14ac:dyDescent="0.2">
      <c r="A4090" s="146" t="s">
        <v>32229</v>
      </c>
      <c r="B4090" s="147" t="s">
        <v>32230</v>
      </c>
      <c r="C4090" s="148" t="s">
        <v>19</v>
      </c>
      <c r="D4090" s="149">
        <v>250.41</v>
      </c>
      <c r="E4090" s="149">
        <v>13.42</v>
      </c>
      <c r="F4090" s="149">
        <v>263.83</v>
      </c>
      <c r="G4090" s="124">
        <v>9</v>
      </c>
    </row>
    <row r="4091" spans="1:7" ht="30" x14ac:dyDescent="0.2">
      <c r="A4091" s="146" t="s">
        <v>32231</v>
      </c>
      <c r="B4091" s="147" t="s">
        <v>32232</v>
      </c>
      <c r="C4091" s="148" t="s">
        <v>23928</v>
      </c>
      <c r="D4091" s="149">
        <v>8.52</v>
      </c>
      <c r="E4091" s="149">
        <v>2.31</v>
      </c>
      <c r="F4091" s="149">
        <v>10.83</v>
      </c>
      <c r="G4091" s="124">
        <v>9</v>
      </c>
    </row>
    <row r="4092" spans="1:7" x14ac:dyDescent="0.2">
      <c r="A4092" s="146" t="s">
        <v>32233</v>
      </c>
      <c r="B4092" s="147" t="s">
        <v>32234</v>
      </c>
      <c r="C4092" s="148" t="s">
        <v>32235</v>
      </c>
      <c r="D4092" s="149">
        <v>566.94000000000005</v>
      </c>
      <c r="E4092" s="149">
        <v>1427.12</v>
      </c>
      <c r="F4092" s="149">
        <v>1994.06</v>
      </c>
      <c r="G4092" s="124">
        <v>9</v>
      </c>
    </row>
    <row r="4093" spans="1:7" x14ac:dyDescent="0.2">
      <c r="A4093" s="146" t="s">
        <v>32236</v>
      </c>
      <c r="B4093" s="147" t="s">
        <v>32237</v>
      </c>
      <c r="C4093" s="148"/>
      <c r="D4093" s="149"/>
      <c r="E4093" s="149"/>
      <c r="F4093" s="149"/>
      <c r="G4093" s="124">
        <v>2</v>
      </c>
    </row>
    <row r="4094" spans="1:7" x14ac:dyDescent="0.2">
      <c r="A4094" s="146" t="s">
        <v>32238</v>
      </c>
      <c r="B4094" s="147" t="s">
        <v>32239</v>
      </c>
      <c r="C4094" s="148"/>
      <c r="D4094" s="149"/>
      <c r="E4094" s="149"/>
      <c r="F4094" s="149"/>
      <c r="G4094" s="124">
        <v>5</v>
      </c>
    </row>
    <row r="4095" spans="1:7" x14ac:dyDescent="0.2">
      <c r="A4095" s="146" t="s">
        <v>32240</v>
      </c>
      <c r="B4095" s="147" t="s">
        <v>32241</v>
      </c>
      <c r="C4095" s="148" t="s">
        <v>19</v>
      </c>
      <c r="D4095" s="149">
        <v>9061.02</v>
      </c>
      <c r="E4095" s="149">
        <v>95.04</v>
      </c>
      <c r="F4095" s="149">
        <v>9156.06</v>
      </c>
      <c r="G4095" s="124">
        <v>9</v>
      </c>
    </row>
    <row r="4096" spans="1:7" x14ac:dyDescent="0.2">
      <c r="A4096" s="146" t="s">
        <v>32242</v>
      </c>
      <c r="B4096" s="147" t="s">
        <v>32243</v>
      </c>
      <c r="C4096" s="148" t="s">
        <v>19</v>
      </c>
      <c r="D4096" s="149">
        <v>246.39</v>
      </c>
      <c r="E4096" s="149">
        <v>95.04</v>
      </c>
      <c r="F4096" s="149">
        <v>341.43</v>
      </c>
      <c r="G4096" s="124">
        <v>9</v>
      </c>
    </row>
    <row r="4097" spans="1:7" x14ac:dyDescent="0.2">
      <c r="A4097" s="146" t="s">
        <v>32244</v>
      </c>
      <c r="B4097" s="147" t="s">
        <v>32245</v>
      </c>
      <c r="C4097" s="148" t="s">
        <v>19</v>
      </c>
      <c r="D4097" s="149">
        <v>4680.13</v>
      </c>
      <c r="E4097" s="149">
        <v>95.04</v>
      </c>
      <c r="F4097" s="149">
        <v>4775.17</v>
      </c>
      <c r="G4097" s="124">
        <v>9</v>
      </c>
    </row>
    <row r="4098" spans="1:7" ht="45" x14ac:dyDescent="0.2">
      <c r="A4098" s="146" t="s">
        <v>32246</v>
      </c>
      <c r="B4098" s="147" t="s">
        <v>32247</v>
      </c>
      <c r="C4098" s="148" t="s">
        <v>96</v>
      </c>
      <c r="D4098" s="149">
        <v>14.66</v>
      </c>
      <c r="E4098" s="149">
        <v>6.9</v>
      </c>
      <c r="F4098" s="149">
        <v>21.56</v>
      </c>
      <c r="G4098" s="124">
        <v>9</v>
      </c>
    </row>
    <row r="4099" spans="1:7" ht="45" x14ac:dyDescent="0.2">
      <c r="A4099" s="146" t="s">
        <v>32248</v>
      </c>
      <c r="B4099" s="147" t="s">
        <v>32249</v>
      </c>
      <c r="C4099" s="148" t="s">
        <v>96</v>
      </c>
      <c r="D4099" s="149">
        <v>11.03</v>
      </c>
      <c r="E4099" s="149">
        <v>6.9</v>
      </c>
      <c r="F4099" s="149">
        <v>17.93</v>
      </c>
      <c r="G4099" s="124">
        <v>9</v>
      </c>
    </row>
    <row r="4100" spans="1:7" ht="30" x14ac:dyDescent="0.2">
      <c r="A4100" s="146" t="s">
        <v>32250</v>
      </c>
      <c r="B4100" s="147" t="s">
        <v>32251</v>
      </c>
      <c r="C4100" s="148" t="s">
        <v>96</v>
      </c>
      <c r="D4100" s="149">
        <v>17.14</v>
      </c>
      <c r="E4100" s="149">
        <v>6.9</v>
      </c>
      <c r="F4100" s="149">
        <v>24.04</v>
      </c>
      <c r="G4100" s="124">
        <v>9</v>
      </c>
    </row>
    <row r="4101" spans="1:7" ht="30" x14ac:dyDescent="0.2">
      <c r="A4101" s="146" t="s">
        <v>32252</v>
      </c>
      <c r="B4101" s="147" t="s">
        <v>32253</v>
      </c>
      <c r="C4101" s="148" t="s">
        <v>96</v>
      </c>
      <c r="D4101" s="149">
        <v>11.18</v>
      </c>
      <c r="E4101" s="149">
        <v>6.9</v>
      </c>
      <c r="F4101" s="149">
        <v>18.079999999999998</v>
      </c>
      <c r="G4101" s="124">
        <v>9</v>
      </c>
    </row>
    <row r="4102" spans="1:7" x14ac:dyDescent="0.2">
      <c r="A4102" s="146" t="s">
        <v>32254</v>
      </c>
      <c r="B4102" s="147" t="s">
        <v>32255</v>
      </c>
      <c r="C4102" s="148" t="s">
        <v>96</v>
      </c>
      <c r="D4102" s="149">
        <v>22.76</v>
      </c>
      <c r="E4102" s="149">
        <v>6.9</v>
      </c>
      <c r="F4102" s="149">
        <v>29.66</v>
      </c>
      <c r="G4102" s="124">
        <v>9</v>
      </c>
    </row>
    <row r="4103" spans="1:7" ht="30" x14ac:dyDescent="0.2">
      <c r="A4103" s="146" t="s">
        <v>32256</v>
      </c>
      <c r="B4103" s="147" t="s">
        <v>32257</v>
      </c>
      <c r="C4103" s="148" t="s">
        <v>96</v>
      </c>
      <c r="D4103" s="149">
        <v>8.6300000000000008</v>
      </c>
      <c r="E4103" s="149">
        <v>6.9</v>
      </c>
      <c r="F4103" s="149">
        <v>15.53</v>
      </c>
      <c r="G4103" s="124">
        <v>9</v>
      </c>
    </row>
    <row r="4104" spans="1:7" x14ac:dyDescent="0.2">
      <c r="A4104" s="146" t="s">
        <v>32258</v>
      </c>
      <c r="B4104" s="147" t="s">
        <v>32259</v>
      </c>
      <c r="C4104" s="148" t="s">
        <v>96</v>
      </c>
      <c r="D4104" s="149">
        <v>215.84</v>
      </c>
      <c r="E4104" s="149">
        <v>3.91</v>
      </c>
      <c r="F4104" s="149">
        <v>219.75</v>
      </c>
      <c r="G4104" s="124">
        <v>9</v>
      </c>
    </row>
    <row r="4105" spans="1:7" x14ac:dyDescent="0.2">
      <c r="A4105" s="146" t="s">
        <v>32260</v>
      </c>
      <c r="B4105" s="147" t="s">
        <v>32261</v>
      </c>
      <c r="C4105" s="148"/>
      <c r="D4105" s="149"/>
      <c r="E4105" s="149"/>
      <c r="F4105" s="149"/>
      <c r="G4105" s="124">
        <v>5</v>
      </c>
    </row>
    <row r="4106" spans="1:7" x14ac:dyDescent="0.2">
      <c r="A4106" s="146" t="s">
        <v>32262</v>
      </c>
      <c r="B4106" s="147" t="s">
        <v>32263</v>
      </c>
      <c r="C4106" s="148" t="s">
        <v>96</v>
      </c>
      <c r="D4106" s="149">
        <v>11.68</v>
      </c>
      <c r="E4106" s="149">
        <v>60.08</v>
      </c>
      <c r="F4106" s="149">
        <v>71.760000000000005</v>
      </c>
      <c r="G4106" s="124">
        <v>9</v>
      </c>
    </row>
    <row r="4107" spans="1:7" x14ac:dyDescent="0.2">
      <c r="A4107" s="146" t="s">
        <v>32264</v>
      </c>
      <c r="B4107" s="147" t="s">
        <v>32265</v>
      </c>
      <c r="C4107" s="148"/>
      <c r="D4107" s="149"/>
      <c r="E4107" s="149"/>
      <c r="F4107" s="149"/>
      <c r="G4107" s="124">
        <v>5</v>
      </c>
    </row>
    <row r="4108" spans="1:7" ht="45" x14ac:dyDescent="0.2">
      <c r="A4108" s="146" t="s">
        <v>32266</v>
      </c>
      <c r="B4108" s="147" t="s">
        <v>32267</v>
      </c>
      <c r="C4108" s="148" t="s">
        <v>96</v>
      </c>
      <c r="D4108" s="149">
        <v>84</v>
      </c>
      <c r="E4108" s="149">
        <v>8.08</v>
      </c>
      <c r="F4108" s="149">
        <v>92.08</v>
      </c>
      <c r="G4108" s="124">
        <v>9</v>
      </c>
    </row>
    <row r="4109" spans="1:7" ht="30" x14ac:dyDescent="0.2">
      <c r="A4109" s="146" t="s">
        <v>32268</v>
      </c>
      <c r="B4109" s="147" t="s">
        <v>32269</v>
      </c>
      <c r="C4109" s="148" t="s">
        <v>96</v>
      </c>
      <c r="D4109" s="149">
        <v>32.03</v>
      </c>
      <c r="E4109" s="149">
        <v>1.66</v>
      </c>
      <c r="F4109" s="149">
        <v>33.69</v>
      </c>
      <c r="G4109" s="124">
        <v>9</v>
      </c>
    </row>
    <row r="4110" spans="1:7" x14ac:dyDescent="0.2">
      <c r="A4110" s="146" t="s">
        <v>32270</v>
      </c>
      <c r="B4110" s="147" t="s">
        <v>32271</v>
      </c>
      <c r="C4110" s="148" t="s">
        <v>19</v>
      </c>
      <c r="D4110" s="149">
        <v>73.27</v>
      </c>
      <c r="E4110" s="149"/>
      <c r="F4110" s="149">
        <v>73.27</v>
      </c>
      <c r="G4110" s="124">
        <v>9</v>
      </c>
    </row>
    <row r="4111" spans="1:7" x14ac:dyDescent="0.2">
      <c r="A4111" s="146" t="s">
        <v>32272</v>
      </c>
      <c r="B4111" s="147" t="s">
        <v>32273</v>
      </c>
      <c r="C4111" s="148" t="s">
        <v>18</v>
      </c>
      <c r="D4111" s="149">
        <v>26.31</v>
      </c>
      <c r="E4111" s="149"/>
      <c r="F4111" s="149">
        <v>26.31</v>
      </c>
      <c r="G4111" s="124">
        <v>9</v>
      </c>
    </row>
    <row r="4112" spans="1:7" x14ac:dyDescent="0.2">
      <c r="A4112" s="146" t="s">
        <v>32274</v>
      </c>
      <c r="B4112" s="147" t="s">
        <v>32275</v>
      </c>
      <c r="C4112" s="148"/>
      <c r="D4112" s="149"/>
      <c r="E4112" s="149"/>
      <c r="F4112" s="149"/>
      <c r="G4112" s="124">
        <v>2</v>
      </c>
    </row>
    <row r="4113" spans="1:7" x14ac:dyDescent="0.2">
      <c r="A4113" s="146" t="s">
        <v>32276</v>
      </c>
      <c r="B4113" s="147" t="s">
        <v>32277</v>
      </c>
      <c r="C4113" s="148"/>
      <c r="D4113" s="149"/>
      <c r="E4113" s="149"/>
      <c r="F4113" s="149"/>
      <c r="G4113" s="124">
        <v>5</v>
      </c>
    </row>
    <row r="4114" spans="1:7" ht="30" x14ac:dyDescent="0.2">
      <c r="A4114" s="146" t="s">
        <v>32278</v>
      </c>
      <c r="B4114" s="147" t="s">
        <v>32279</v>
      </c>
      <c r="C4114" s="148" t="s">
        <v>96</v>
      </c>
      <c r="D4114" s="149">
        <v>731.18</v>
      </c>
      <c r="E4114" s="149"/>
      <c r="F4114" s="149">
        <v>731.18</v>
      </c>
      <c r="G4114" s="124">
        <v>9</v>
      </c>
    </row>
  </sheetData>
  <sheetProtection algorithmName="SHA-512" hashValue="HF0/nG5G/xz8bW8LwGcRNLTgDmmoPodP1O5Bejfvol/z3ExvE9ziA5EhtPGaOrkQpke+qPgRuHD8duQxnuZ1Dg==" saltValue="i5h/qnnYLImSYb1Q2kCWfQ==" spinCount="100000" sheet="1" objects="1" scenarios="1"/>
  <autoFilter ref="A8:F4114" xr:uid="{00000000-0009-0000-0000-000000000000}"/>
  <mergeCells count="4">
    <mergeCell ref="B1:F1"/>
    <mergeCell ref="A2:F2"/>
    <mergeCell ref="A3:F3"/>
    <mergeCell ref="A4:F4"/>
  </mergeCells>
  <conditionalFormatting sqref="A1:A1048576">
    <cfRule type="duplicateValues" dxfId="6" priority="1"/>
  </conditionalFormatting>
  <conditionalFormatting sqref="A9:A4114">
    <cfRule type="expression" dxfId="5" priority="7" stopIfTrue="1">
      <formula>G9&lt;6</formula>
    </cfRule>
  </conditionalFormatting>
  <conditionalFormatting sqref="B9:B4114">
    <cfRule type="expression" dxfId="4" priority="6" stopIfTrue="1">
      <formula>G9&lt;6</formula>
    </cfRule>
  </conditionalFormatting>
  <conditionalFormatting sqref="C9:C4114">
    <cfRule type="expression" dxfId="3" priority="5" stopIfTrue="1">
      <formula>G9&lt;6</formula>
    </cfRule>
  </conditionalFormatting>
  <conditionalFormatting sqref="D9:D4114">
    <cfRule type="expression" dxfId="2" priority="4" stopIfTrue="1">
      <formula>G9&lt;6</formula>
    </cfRule>
  </conditionalFormatting>
  <conditionalFormatting sqref="E9:E4114">
    <cfRule type="expression" dxfId="1" priority="3" stopIfTrue="1">
      <formula>G9&lt;6</formula>
    </cfRule>
  </conditionalFormatting>
  <conditionalFormatting sqref="F9:F4114">
    <cfRule type="expression" dxfId="0" priority="2" stopIfTrue="1">
      <formula>G9&lt;6</formula>
    </cfRule>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0E610-D6D2-415B-8BA1-F4E8A58E031A}">
  <dimension ref="A1:I6494"/>
  <sheetViews>
    <sheetView showGridLines="0" zoomScale="190" zoomScaleNormal="190" workbookViewId="0">
      <pane ySplit="3" topLeftCell="A1536" activePane="bottomLeft" state="frozen"/>
      <selection pane="bottomLeft" activeCell="A1544" sqref="A1544"/>
    </sheetView>
  </sheetViews>
  <sheetFormatPr defaultColWidth="9.140625" defaultRowHeight="15" x14ac:dyDescent="0.25"/>
  <cols>
    <col min="1" max="1" width="9.42578125" style="26" customWidth="1"/>
    <col min="2" max="2" width="76.5703125" style="26" customWidth="1"/>
    <col min="3" max="3" width="9.42578125" style="26" customWidth="1"/>
    <col min="4" max="4" width="10.5703125" style="26" customWidth="1"/>
    <col min="5" max="16384" width="9.140625" style="26"/>
  </cols>
  <sheetData>
    <row r="1" spans="1:4" x14ac:dyDescent="0.25">
      <c r="A1" s="25" t="s">
        <v>8079</v>
      </c>
      <c r="B1" s="241" t="s">
        <v>8080</v>
      </c>
      <c r="C1" s="241"/>
      <c r="D1" s="25" t="s">
        <v>8081</v>
      </c>
    </row>
    <row r="2" spans="1:4" ht="12" customHeight="1" x14ac:dyDescent="0.25">
      <c r="B2" s="27" t="s">
        <v>8082</v>
      </c>
    </row>
    <row r="3" spans="1:4" ht="33.75" customHeight="1" x14ac:dyDescent="0.25">
      <c r="A3" s="28" t="s">
        <v>8083</v>
      </c>
      <c r="B3" s="28" t="s">
        <v>8084</v>
      </c>
      <c r="C3" s="28" t="s">
        <v>8085</v>
      </c>
      <c r="D3" s="29" t="s">
        <v>8086</v>
      </c>
    </row>
    <row r="4" spans="1:4" ht="9" customHeight="1" x14ac:dyDescent="0.25">
      <c r="A4" s="30" t="s">
        <v>8087</v>
      </c>
      <c r="B4" s="31" t="s">
        <v>8088</v>
      </c>
      <c r="C4" s="30" t="s">
        <v>8089</v>
      </c>
      <c r="D4" s="32">
        <v>139.66</v>
      </c>
    </row>
    <row r="5" spans="1:4" ht="9" customHeight="1" x14ac:dyDescent="0.25">
      <c r="A5" s="30" t="s">
        <v>8090</v>
      </c>
      <c r="B5" s="31" t="s">
        <v>8091</v>
      </c>
      <c r="C5" s="30" t="s">
        <v>8089</v>
      </c>
      <c r="D5" s="32">
        <v>112.43</v>
      </c>
    </row>
    <row r="6" spans="1:4" ht="9" customHeight="1" x14ac:dyDescent="0.25">
      <c r="A6" s="30" t="s">
        <v>8092</v>
      </c>
      <c r="B6" s="31" t="s">
        <v>8093</v>
      </c>
      <c r="C6" s="30" t="s">
        <v>4</v>
      </c>
      <c r="D6" s="32">
        <v>6255.69</v>
      </c>
    </row>
    <row r="7" spans="1:4" ht="9" customHeight="1" x14ac:dyDescent="0.25">
      <c r="A7" s="30" t="s">
        <v>8094</v>
      </c>
      <c r="B7" s="31" t="s">
        <v>8095</v>
      </c>
      <c r="C7" s="30" t="s">
        <v>4</v>
      </c>
      <c r="D7" s="32">
        <v>39299.53</v>
      </c>
    </row>
    <row r="8" spans="1:4" ht="9" customHeight="1" x14ac:dyDescent="0.25">
      <c r="A8" s="30" t="s">
        <v>8096</v>
      </c>
      <c r="B8" s="31" t="s">
        <v>8097</v>
      </c>
      <c r="C8" s="30" t="s">
        <v>4</v>
      </c>
      <c r="D8" s="32">
        <v>10218.040000000001</v>
      </c>
    </row>
    <row r="9" spans="1:4" ht="9" customHeight="1" x14ac:dyDescent="0.25">
      <c r="A9" s="30" t="s">
        <v>8098</v>
      </c>
      <c r="B9" s="31" t="s">
        <v>8099</v>
      </c>
      <c r="C9" s="30" t="s">
        <v>4</v>
      </c>
      <c r="D9" s="32">
        <v>14791.4</v>
      </c>
    </row>
    <row r="10" spans="1:4" ht="9" customHeight="1" x14ac:dyDescent="0.25">
      <c r="A10" s="30" t="s">
        <v>8100</v>
      </c>
      <c r="B10" s="31" t="s">
        <v>8101</v>
      </c>
      <c r="C10" s="30" t="s">
        <v>4</v>
      </c>
      <c r="D10" s="32">
        <v>20513.5</v>
      </c>
    </row>
    <row r="11" spans="1:4" ht="9" customHeight="1" x14ac:dyDescent="0.25">
      <c r="A11" s="30" t="s">
        <v>8102</v>
      </c>
      <c r="B11" s="31" t="s">
        <v>8103</v>
      </c>
      <c r="C11" s="30" t="s">
        <v>4</v>
      </c>
      <c r="D11" s="32">
        <v>28453.17</v>
      </c>
    </row>
    <row r="12" spans="1:4" ht="9" customHeight="1" x14ac:dyDescent="0.25">
      <c r="A12" s="30" t="s">
        <v>8104</v>
      </c>
      <c r="B12" s="31" t="s">
        <v>8105</v>
      </c>
      <c r="C12" s="30" t="s">
        <v>4</v>
      </c>
      <c r="D12" s="32">
        <v>4020.98</v>
      </c>
    </row>
    <row r="13" spans="1:4" ht="9" customHeight="1" x14ac:dyDescent="0.25">
      <c r="A13" s="30" t="s">
        <v>8106</v>
      </c>
      <c r="B13" s="31" t="s">
        <v>8107</v>
      </c>
      <c r="C13" s="30" t="s">
        <v>4</v>
      </c>
      <c r="D13" s="32">
        <v>5375.67</v>
      </c>
    </row>
    <row r="14" spans="1:4" ht="9" customHeight="1" x14ac:dyDescent="0.25">
      <c r="A14" s="30" t="s">
        <v>8108</v>
      </c>
      <c r="B14" s="31" t="s">
        <v>8109</v>
      </c>
      <c r="C14" s="30" t="s">
        <v>4</v>
      </c>
      <c r="D14" s="32">
        <v>33015.01</v>
      </c>
    </row>
    <row r="15" spans="1:4" ht="9" customHeight="1" x14ac:dyDescent="0.25">
      <c r="A15" s="30" t="s">
        <v>8110</v>
      </c>
      <c r="B15" s="31" t="s">
        <v>8111</v>
      </c>
      <c r="C15" s="30" t="s">
        <v>4</v>
      </c>
      <c r="D15" s="32">
        <v>8000.87</v>
      </c>
    </row>
    <row r="16" spans="1:4" ht="9" customHeight="1" x14ac:dyDescent="0.25">
      <c r="A16" s="30" t="s">
        <v>8112</v>
      </c>
      <c r="B16" s="31" t="s">
        <v>8113</v>
      </c>
      <c r="C16" s="30" t="s">
        <v>4</v>
      </c>
      <c r="D16" s="32">
        <v>12323.91</v>
      </c>
    </row>
    <row r="17" spans="1:4" ht="9" customHeight="1" x14ac:dyDescent="0.25">
      <c r="A17" s="30" t="s">
        <v>8114</v>
      </c>
      <c r="B17" s="31" t="s">
        <v>8115</v>
      </c>
      <c r="C17" s="30" t="s">
        <v>4</v>
      </c>
      <c r="D17" s="32">
        <v>17413.84</v>
      </c>
    </row>
    <row r="18" spans="1:4" ht="9" customHeight="1" x14ac:dyDescent="0.25">
      <c r="A18" s="30" t="s">
        <v>8116</v>
      </c>
      <c r="B18" s="31" t="s">
        <v>8117</v>
      </c>
      <c r="C18" s="30" t="s">
        <v>4</v>
      </c>
      <c r="D18" s="32">
        <v>24403.51</v>
      </c>
    </row>
    <row r="19" spans="1:4" ht="9" customHeight="1" x14ac:dyDescent="0.25">
      <c r="A19" s="30" t="s">
        <v>8118</v>
      </c>
      <c r="B19" s="31" t="s">
        <v>8119</v>
      </c>
      <c r="C19" s="30" t="s">
        <v>4</v>
      </c>
      <c r="D19" s="32">
        <v>4040.76</v>
      </c>
    </row>
    <row r="20" spans="1:4" ht="9" customHeight="1" x14ac:dyDescent="0.25">
      <c r="A20" s="30" t="s">
        <v>8120</v>
      </c>
      <c r="B20" s="31" t="s">
        <v>8121</v>
      </c>
      <c r="C20" s="30" t="s">
        <v>4</v>
      </c>
      <c r="D20" s="32">
        <v>6708.2</v>
      </c>
    </row>
    <row r="21" spans="1:4" ht="9" customHeight="1" x14ac:dyDescent="0.25">
      <c r="A21" s="30" t="s">
        <v>8122</v>
      </c>
      <c r="B21" s="31" t="s">
        <v>8123</v>
      </c>
      <c r="C21" s="30" t="s">
        <v>4</v>
      </c>
      <c r="D21" s="32">
        <v>44454.16</v>
      </c>
    </row>
    <row r="22" spans="1:4" ht="9" customHeight="1" x14ac:dyDescent="0.25">
      <c r="A22" s="30" t="s">
        <v>8124</v>
      </c>
      <c r="B22" s="31" t="s">
        <v>8125</v>
      </c>
      <c r="C22" s="30" t="s">
        <v>4</v>
      </c>
      <c r="D22" s="32">
        <v>9556.34</v>
      </c>
    </row>
    <row r="23" spans="1:4" ht="9" customHeight="1" x14ac:dyDescent="0.25">
      <c r="A23" s="30" t="s">
        <v>8126</v>
      </c>
      <c r="B23" s="31" t="s">
        <v>8127</v>
      </c>
      <c r="C23" s="30" t="s">
        <v>4</v>
      </c>
      <c r="D23" s="32">
        <v>16913.21</v>
      </c>
    </row>
    <row r="24" spans="1:4" ht="9" customHeight="1" x14ac:dyDescent="0.25">
      <c r="A24" s="30" t="s">
        <v>8128</v>
      </c>
      <c r="B24" s="31" t="s">
        <v>8129</v>
      </c>
      <c r="C24" s="30" t="s">
        <v>4</v>
      </c>
      <c r="D24" s="32">
        <v>23269.94</v>
      </c>
    </row>
    <row r="25" spans="1:4" ht="9" customHeight="1" x14ac:dyDescent="0.25">
      <c r="A25" s="30" t="s">
        <v>8130</v>
      </c>
      <c r="B25" s="31" t="s">
        <v>8131</v>
      </c>
      <c r="C25" s="30" t="s">
        <v>4</v>
      </c>
      <c r="D25" s="32">
        <v>27861.5</v>
      </c>
    </row>
    <row r="26" spans="1:4" ht="9" customHeight="1" x14ac:dyDescent="0.25">
      <c r="A26" s="30" t="s">
        <v>8132</v>
      </c>
      <c r="B26" s="31" t="s">
        <v>8133</v>
      </c>
      <c r="C26" s="30" t="s">
        <v>4</v>
      </c>
      <c r="D26" s="32">
        <v>4661.3100000000004</v>
      </c>
    </row>
    <row r="27" spans="1:4" ht="9" customHeight="1" x14ac:dyDescent="0.25">
      <c r="A27" s="30" t="s">
        <v>8134</v>
      </c>
      <c r="B27" s="31" t="s">
        <v>8135</v>
      </c>
      <c r="C27" s="30" t="s">
        <v>4</v>
      </c>
      <c r="D27" s="32">
        <v>6396.24</v>
      </c>
    </row>
    <row r="28" spans="1:4" ht="9" customHeight="1" x14ac:dyDescent="0.25">
      <c r="A28" s="30" t="s">
        <v>8136</v>
      </c>
      <c r="B28" s="31" t="s">
        <v>8137</v>
      </c>
      <c r="C28" s="30" t="s">
        <v>4</v>
      </c>
      <c r="D28" s="32">
        <v>9860.2000000000007</v>
      </c>
    </row>
    <row r="29" spans="1:4" ht="9" customHeight="1" x14ac:dyDescent="0.25">
      <c r="A29" s="30" t="s">
        <v>8138</v>
      </c>
      <c r="B29" s="31" t="s">
        <v>8139</v>
      </c>
      <c r="C29" s="30" t="s">
        <v>4</v>
      </c>
      <c r="D29" s="32">
        <v>76625.87</v>
      </c>
    </row>
    <row r="30" spans="1:4" ht="9" customHeight="1" x14ac:dyDescent="0.25">
      <c r="A30" s="30" t="s">
        <v>8140</v>
      </c>
      <c r="B30" s="31" t="s">
        <v>8141</v>
      </c>
      <c r="C30" s="30" t="s">
        <v>4</v>
      </c>
      <c r="D30" s="32">
        <v>11751.18</v>
      </c>
    </row>
    <row r="31" spans="1:4" ht="9" customHeight="1" x14ac:dyDescent="0.25">
      <c r="A31" s="30" t="s">
        <v>8142</v>
      </c>
      <c r="B31" s="31" t="s">
        <v>8143</v>
      </c>
      <c r="C31" s="30" t="s">
        <v>4</v>
      </c>
      <c r="D31" s="32">
        <v>14380.44</v>
      </c>
    </row>
    <row r="32" spans="1:4" ht="9" customHeight="1" x14ac:dyDescent="0.25">
      <c r="A32" s="30" t="s">
        <v>8144</v>
      </c>
      <c r="B32" s="31" t="s">
        <v>8145</v>
      </c>
      <c r="C32" s="30" t="s">
        <v>4</v>
      </c>
      <c r="D32" s="32">
        <v>16546.98</v>
      </c>
    </row>
    <row r="33" spans="1:4" ht="9" customHeight="1" x14ac:dyDescent="0.25">
      <c r="A33" s="30" t="s">
        <v>8146</v>
      </c>
      <c r="B33" s="31" t="s">
        <v>8147</v>
      </c>
      <c r="C33" s="30" t="s">
        <v>4</v>
      </c>
      <c r="D33" s="32">
        <v>19844.09</v>
      </c>
    </row>
    <row r="34" spans="1:4" ht="9" customHeight="1" x14ac:dyDescent="0.25">
      <c r="A34" s="30" t="s">
        <v>8148</v>
      </c>
      <c r="B34" s="31" t="s">
        <v>8149</v>
      </c>
      <c r="C34" s="30" t="s">
        <v>4</v>
      </c>
      <c r="D34" s="32">
        <v>25688.33</v>
      </c>
    </row>
    <row r="35" spans="1:4" ht="9" customHeight="1" x14ac:dyDescent="0.25">
      <c r="A35" s="30" t="s">
        <v>8150</v>
      </c>
      <c r="B35" s="31" t="s">
        <v>8151</v>
      </c>
      <c r="C35" s="30" t="s">
        <v>4</v>
      </c>
      <c r="D35" s="32">
        <v>30737.46</v>
      </c>
    </row>
    <row r="36" spans="1:4" ht="9" customHeight="1" x14ac:dyDescent="0.25">
      <c r="A36" s="30" t="s">
        <v>8152</v>
      </c>
      <c r="B36" s="31" t="s">
        <v>8153</v>
      </c>
      <c r="C36" s="30" t="s">
        <v>4</v>
      </c>
      <c r="D36" s="32">
        <v>34277.050000000003</v>
      </c>
    </row>
    <row r="37" spans="1:4" ht="9" customHeight="1" x14ac:dyDescent="0.25">
      <c r="A37" s="30" t="s">
        <v>8154</v>
      </c>
      <c r="B37" s="31" t="s">
        <v>8155</v>
      </c>
      <c r="C37" s="30" t="s">
        <v>4</v>
      </c>
      <c r="D37" s="32">
        <v>39479.64</v>
      </c>
    </row>
    <row r="38" spans="1:4" ht="9" customHeight="1" x14ac:dyDescent="0.25">
      <c r="A38" s="30" t="s">
        <v>8156</v>
      </c>
      <c r="B38" s="31" t="s">
        <v>8157</v>
      </c>
      <c r="C38" s="30" t="s">
        <v>4</v>
      </c>
      <c r="D38" s="32">
        <v>43797.71</v>
      </c>
    </row>
    <row r="39" spans="1:4" ht="9" customHeight="1" x14ac:dyDescent="0.25">
      <c r="A39" s="30" t="s">
        <v>8158</v>
      </c>
      <c r="B39" s="31" t="s">
        <v>8159</v>
      </c>
      <c r="C39" s="30" t="s">
        <v>4</v>
      </c>
      <c r="D39" s="32">
        <v>48150.75</v>
      </c>
    </row>
    <row r="40" spans="1:4" ht="9" customHeight="1" x14ac:dyDescent="0.25">
      <c r="A40" s="30" t="s">
        <v>8160</v>
      </c>
      <c r="B40" s="31" t="s">
        <v>8161</v>
      </c>
      <c r="C40" s="30" t="s">
        <v>4</v>
      </c>
      <c r="D40" s="32">
        <v>54044.73</v>
      </c>
    </row>
    <row r="41" spans="1:4" ht="9" customHeight="1" x14ac:dyDescent="0.25">
      <c r="A41" s="30" t="s">
        <v>8162</v>
      </c>
      <c r="B41" s="31" t="s">
        <v>8163</v>
      </c>
      <c r="C41" s="30" t="s">
        <v>4</v>
      </c>
      <c r="D41" s="32">
        <v>55175.92</v>
      </c>
    </row>
    <row r="42" spans="1:4" ht="9" customHeight="1" x14ac:dyDescent="0.25">
      <c r="A42" s="30" t="s">
        <v>8164</v>
      </c>
      <c r="B42" s="31" t="s">
        <v>8165</v>
      </c>
      <c r="C42" s="30" t="s">
        <v>4</v>
      </c>
      <c r="D42" s="32">
        <v>59594.14</v>
      </c>
    </row>
    <row r="43" spans="1:4" ht="9" customHeight="1" x14ac:dyDescent="0.25">
      <c r="A43" s="30" t="s">
        <v>8166</v>
      </c>
      <c r="B43" s="31" t="s">
        <v>8167</v>
      </c>
      <c r="C43" s="30" t="s">
        <v>4</v>
      </c>
      <c r="D43" s="32">
        <v>60616.92</v>
      </c>
    </row>
    <row r="44" spans="1:4" ht="9" customHeight="1" x14ac:dyDescent="0.25">
      <c r="A44" s="30" t="s">
        <v>8168</v>
      </c>
      <c r="B44" s="31" t="s">
        <v>8169</v>
      </c>
      <c r="C44" s="30" t="s">
        <v>4</v>
      </c>
      <c r="D44" s="32">
        <v>68640.25</v>
      </c>
    </row>
    <row r="45" spans="1:4" ht="9" customHeight="1" x14ac:dyDescent="0.25">
      <c r="A45" s="30" t="s">
        <v>8170</v>
      </c>
      <c r="B45" s="31" t="s">
        <v>8171</v>
      </c>
      <c r="C45" s="30" t="s">
        <v>4</v>
      </c>
      <c r="D45" s="32">
        <v>72666.92</v>
      </c>
    </row>
    <row r="46" spans="1:4" ht="9" customHeight="1" x14ac:dyDescent="0.25">
      <c r="A46" s="30" t="s">
        <v>8172</v>
      </c>
      <c r="B46" s="31" t="s">
        <v>8173</v>
      </c>
      <c r="C46" s="30" t="s">
        <v>4</v>
      </c>
      <c r="D46" s="32">
        <v>8351.1</v>
      </c>
    </row>
    <row r="47" spans="1:4" ht="9" customHeight="1" x14ac:dyDescent="0.25">
      <c r="A47" s="30" t="s">
        <v>8174</v>
      </c>
      <c r="B47" s="31" t="s">
        <v>8175</v>
      </c>
      <c r="C47" s="30" t="s">
        <v>4</v>
      </c>
      <c r="D47" s="32">
        <v>11929.5</v>
      </c>
    </row>
    <row r="48" spans="1:4" ht="9" customHeight="1" x14ac:dyDescent="0.25">
      <c r="A48" s="30" t="s">
        <v>8176</v>
      </c>
      <c r="B48" s="31" t="s">
        <v>8177</v>
      </c>
      <c r="C48" s="30" t="s">
        <v>4</v>
      </c>
      <c r="D48" s="32">
        <v>80561.77</v>
      </c>
    </row>
    <row r="49" spans="1:4" ht="9" customHeight="1" x14ac:dyDescent="0.25">
      <c r="A49" s="30" t="s">
        <v>8178</v>
      </c>
      <c r="B49" s="31" t="s">
        <v>8179</v>
      </c>
      <c r="C49" s="30" t="s">
        <v>4</v>
      </c>
      <c r="D49" s="32">
        <v>15335.29</v>
      </c>
    </row>
    <row r="50" spans="1:4" ht="9" customHeight="1" x14ac:dyDescent="0.25">
      <c r="A50" s="30" t="s">
        <v>8180</v>
      </c>
      <c r="B50" s="31" t="s">
        <v>8181</v>
      </c>
      <c r="C50" s="30" t="s">
        <v>4</v>
      </c>
      <c r="D50" s="32">
        <v>18753.150000000001</v>
      </c>
    </row>
    <row r="51" spans="1:4" ht="9" customHeight="1" x14ac:dyDescent="0.25">
      <c r="A51" s="30" t="s">
        <v>8182</v>
      </c>
      <c r="B51" s="31" t="s">
        <v>8183</v>
      </c>
      <c r="C51" s="30" t="s">
        <v>4</v>
      </c>
      <c r="D51" s="32">
        <v>21002.76</v>
      </c>
    </row>
    <row r="52" spans="1:4" ht="9" customHeight="1" x14ac:dyDescent="0.25">
      <c r="A52" s="30" t="s">
        <v>8184</v>
      </c>
      <c r="B52" s="31" t="s">
        <v>8185</v>
      </c>
      <c r="C52" s="30" t="s">
        <v>4</v>
      </c>
      <c r="D52" s="32">
        <v>24036.16</v>
      </c>
    </row>
    <row r="53" spans="1:4" ht="9" customHeight="1" x14ac:dyDescent="0.25">
      <c r="A53" s="30" t="s">
        <v>8186</v>
      </c>
      <c r="B53" s="31" t="s">
        <v>8187</v>
      </c>
      <c r="C53" s="30" t="s">
        <v>4</v>
      </c>
      <c r="D53" s="32">
        <v>26988.97</v>
      </c>
    </row>
    <row r="54" spans="1:4" ht="9" customHeight="1" x14ac:dyDescent="0.25">
      <c r="A54" s="30" t="s">
        <v>8188</v>
      </c>
      <c r="B54" s="31" t="s">
        <v>8189</v>
      </c>
      <c r="C54" s="30" t="s">
        <v>4</v>
      </c>
      <c r="D54" s="32">
        <v>32362.22</v>
      </c>
    </row>
    <row r="55" spans="1:4" ht="9" customHeight="1" x14ac:dyDescent="0.25">
      <c r="A55" s="30" t="s">
        <v>8190</v>
      </c>
      <c r="B55" s="31" t="s">
        <v>8191</v>
      </c>
      <c r="C55" s="30" t="s">
        <v>4</v>
      </c>
      <c r="D55" s="32">
        <v>35107.9</v>
      </c>
    </row>
    <row r="56" spans="1:4" ht="9" customHeight="1" x14ac:dyDescent="0.25">
      <c r="A56" s="30" t="s">
        <v>8192</v>
      </c>
      <c r="B56" s="31" t="s">
        <v>8193</v>
      </c>
      <c r="C56" s="30" t="s">
        <v>4</v>
      </c>
      <c r="D56" s="32">
        <v>38945.980000000003</v>
      </c>
    </row>
    <row r="57" spans="1:4" ht="9" customHeight="1" x14ac:dyDescent="0.25">
      <c r="A57" s="30" t="s">
        <v>8194</v>
      </c>
      <c r="B57" s="31" t="s">
        <v>8195</v>
      </c>
      <c r="C57" s="30" t="s">
        <v>4</v>
      </c>
      <c r="D57" s="32">
        <v>44245.47</v>
      </c>
    </row>
    <row r="58" spans="1:4" ht="9" customHeight="1" x14ac:dyDescent="0.25">
      <c r="A58" s="30" t="s">
        <v>8196</v>
      </c>
      <c r="B58" s="31" t="s">
        <v>8197</v>
      </c>
      <c r="C58" s="30" t="s">
        <v>4</v>
      </c>
      <c r="D58" s="32">
        <v>47814.07</v>
      </c>
    </row>
    <row r="59" spans="1:4" ht="9" customHeight="1" x14ac:dyDescent="0.25">
      <c r="A59" s="30" t="s">
        <v>8198</v>
      </c>
      <c r="B59" s="31" t="s">
        <v>8199</v>
      </c>
      <c r="C59" s="30" t="s">
        <v>4</v>
      </c>
      <c r="D59" s="32">
        <v>51478.27</v>
      </c>
    </row>
    <row r="60" spans="1:4" ht="9" customHeight="1" x14ac:dyDescent="0.25">
      <c r="A60" s="30" t="s">
        <v>8200</v>
      </c>
      <c r="B60" s="31" t="s">
        <v>8201</v>
      </c>
      <c r="C60" s="30" t="s">
        <v>4</v>
      </c>
      <c r="D60" s="32">
        <v>55518.2</v>
      </c>
    </row>
    <row r="61" spans="1:4" ht="9" customHeight="1" x14ac:dyDescent="0.25">
      <c r="A61" s="30" t="s">
        <v>8202</v>
      </c>
      <c r="B61" s="31" t="s">
        <v>8203</v>
      </c>
      <c r="C61" s="30" t="s">
        <v>4</v>
      </c>
      <c r="D61" s="32">
        <v>62597.97</v>
      </c>
    </row>
    <row r="62" spans="1:4" ht="9" customHeight="1" x14ac:dyDescent="0.25">
      <c r="A62" s="30" t="s">
        <v>8204</v>
      </c>
      <c r="B62" s="31" t="s">
        <v>8205</v>
      </c>
      <c r="C62" s="30" t="s">
        <v>4</v>
      </c>
      <c r="D62" s="32">
        <v>68506.179999999993</v>
      </c>
    </row>
    <row r="63" spans="1:4" ht="9" customHeight="1" x14ac:dyDescent="0.25">
      <c r="A63" s="30" t="s">
        <v>8206</v>
      </c>
      <c r="B63" s="31" t="s">
        <v>8207</v>
      </c>
      <c r="C63" s="30" t="s">
        <v>4</v>
      </c>
      <c r="D63" s="32">
        <v>72286.960000000006</v>
      </c>
    </row>
    <row r="64" spans="1:4" ht="9" customHeight="1" x14ac:dyDescent="0.25">
      <c r="A64" s="30" t="s">
        <v>8208</v>
      </c>
      <c r="B64" s="31" t="s">
        <v>8209</v>
      </c>
      <c r="C64" s="30" t="s">
        <v>4</v>
      </c>
      <c r="D64" s="32">
        <v>76731.490000000005</v>
      </c>
    </row>
    <row r="65" spans="1:4" ht="9" customHeight="1" x14ac:dyDescent="0.25">
      <c r="A65" s="30" t="s">
        <v>8210</v>
      </c>
      <c r="B65" s="31" t="s">
        <v>8211</v>
      </c>
      <c r="C65" s="30" t="s">
        <v>4</v>
      </c>
      <c r="D65" s="32">
        <v>9479.2199999999993</v>
      </c>
    </row>
    <row r="66" spans="1:4" ht="9" customHeight="1" x14ac:dyDescent="0.25">
      <c r="A66" s="30" t="s">
        <v>8212</v>
      </c>
      <c r="B66" s="31" t="s">
        <v>8213</v>
      </c>
      <c r="C66" s="30" t="s">
        <v>4</v>
      </c>
      <c r="D66" s="32">
        <v>13109.06</v>
      </c>
    </row>
    <row r="67" spans="1:4" ht="9" customHeight="1" x14ac:dyDescent="0.25">
      <c r="A67" s="30" t="s">
        <v>8214</v>
      </c>
      <c r="B67" s="31" t="s">
        <v>8215</v>
      </c>
      <c r="C67" s="30" t="s">
        <v>4</v>
      </c>
      <c r="D67" s="32">
        <v>83984.58</v>
      </c>
    </row>
    <row r="68" spans="1:4" ht="9" customHeight="1" x14ac:dyDescent="0.25">
      <c r="A68" s="30" t="s">
        <v>8216</v>
      </c>
      <c r="B68" s="31" t="s">
        <v>8217</v>
      </c>
      <c r="C68" s="30" t="s">
        <v>4</v>
      </c>
      <c r="D68" s="32">
        <v>16246.45</v>
      </c>
    </row>
    <row r="69" spans="1:4" ht="9" customHeight="1" x14ac:dyDescent="0.25">
      <c r="A69" s="30" t="s">
        <v>8218</v>
      </c>
      <c r="B69" s="31" t="s">
        <v>8219</v>
      </c>
      <c r="C69" s="30" t="s">
        <v>4</v>
      </c>
      <c r="D69" s="32">
        <v>18968.849999999999</v>
      </c>
    </row>
    <row r="70" spans="1:4" ht="9" customHeight="1" x14ac:dyDescent="0.25">
      <c r="A70" s="30" t="s">
        <v>8220</v>
      </c>
      <c r="B70" s="31" t="s">
        <v>8221</v>
      </c>
      <c r="C70" s="30" t="s">
        <v>4</v>
      </c>
      <c r="D70" s="32">
        <v>22520.92</v>
      </c>
    </row>
    <row r="71" spans="1:4" ht="9" customHeight="1" x14ac:dyDescent="0.25">
      <c r="A71" s="30" t="s">
        <v>8222</v>
      </c>
      <c r="B71" s="31" t="s">
        <v>8223</v>
      </c>
      <c r="C71" s="30" t="s">
        <v>4</v>
      </c>
      <c r="D71" s="32">
        <v>26014.84</v>
      </c>
    </row>
    <row r="72" spans="1:4" ht="9" customHeight="1" x14ac:dyDescent="0.25">
      <c r="A72" s="30" t="s">
        <v>8224</v>
      </c>
      <c r="B72" s="31" t="s">
        <v>8225</v>
      </c>
      <c r="C72" s="30" t="s">
        <v>4</v>
      </c>
      <c r="D72" s="32">
        <v>30082.26</v>
      </c>
    </row>
    <row r="73" spans="1:4" ht="9" customHeight="1" x14ac:dyDescent="0.25">
      <c r="A73" s="30" t="s">
        <v>8226</v>
      </c>
      <c r="B73" s="31" t="s">
        <v>8227</v>
      </c>
      <c r="C73" s="30" t="s">
        <v>4</v>
      </c>
      <c r="D73" s="32">
        <v>38329.4</v>
      </c>
    </row>
    <row r="74" spans="1:4" ht="9" customHeight="1" x14ac:dyDescent="0.25">
      <c r="A74" s="30" t="s">
        <v>8228</v>
      </c>
      <c r="B74" s="31" t="s">
        <v>8229</v>
      </c>
      <c r="C74" s="30" t="s">
        <v>4</v>
      </c>
      <c r="D74" s="32">
        <v>42437.82</v>
      </c>
    </row>
    <row r="75" spans="1:4" ht="9" customHeight="1" x14ac:dyDescent="0.25">
      <c r="A75" s="30" t="s">
        <v>8230</v>
      </c>
      <c r="B75" s="31" t="s">
        <v>8231</v>
      </c>
      <c r="C75" s="30" t="s">
        <v>4</v>
      </c>
      <c r="D75" s="32">
        <v>45986.05</v>
      </c>
    </row>
    <row r="76" spans="1:4" ht="9" customHeight="1" x14ac:dyDescent="0.25">
      <c r="A76" s="30" t="s">
        <v>8232</v>
      </c>
      <c r="B76" s="31" t="s">
        <v>8233</v>
      </c>
      <c r="C76" s="30" t="s">
        <v>4</v>
      </c>
      <c r="D76" s="32">
        <v>49661.72</v>
      </c>
    </row>
    <row r="77" spans="1:4" ht="9" customHeight="1" x14ac:dyDescent="0.25">
      <c r="A77" s="30" t="s">
        <v>8234</v>
      </c>
      <c r="B77" s="31" t="s">
        <v>8235</v>
      </c>
      <c r="C77" s="30" t="s">
        <v>4</v>
      </c>
      <c r="D77" s="32">
        <v>53907.82</v>
      </c>
    </row>
    <row r="78" spans="1:4" ht="9" customHeight="1" x14ac:dyDescent="0.25">
      <c r="A78" s="30" t="s">
        <v>8236</v>
      </c>
      <c r="B78" s="31" t="s">
        <v>8237</v>
      </c>
      <c r="C78" s="30" t="s">
        <v>4</v>
      </c>
      <c r="D78" s="32">
        <v>57880.17</v>
      </c>
    </row>
    <row r="79" spans="1:4" ht="9" customHeight="1" x14ac:dyDescent="0.25">
      <c r="A79" s="30" t="s">
        <v>8238</v>
      </c>
      <c r="B79" s="31" t="s">
        <v>8239</v>
      </c>
      <c r="C79" s="30" t="s">
        <v>4</v>
      </c>
      <c r="D79" s="32">
        <v>62143.23</v>
      </c>
    </row>
    <row r="80" spans="1:4" ht="9" customHeight="1" x14ac:dyDescent="0.25">
      <c r="A80" s="30" t="s">
        <v>8240</v>
      </c>
      <c r="B80" s="31" t="s">
        <v>8241</v>
      </c>
      <c r="C80" s="30" t="s">
        <v>4</v>
      </c>
      <c r="D80" s="32">
        <v>66023.199999999997</v>
      </c>
    </row>
    <row r="81" spans="1:4" ht="9" customHeight="1" x14ac:dyDescent="0.25">
      <c r="A81" s="30" t="s">
        <v>8242</v>
      </c>
      <c r="B81" s="31" t="s">
        <v>8243</v>
      </c>
      <c r="C81" s="30" t="s">
        <v>4</v>
      </c>
      <c r="D81" s="32">
        <v>71237.759999999995</v>
      </c>
    </row>
    <row r="82" spans="1:4" ht="9" customHeight="1" x14ac:dyDescent="0.25">
      <c r="A82" s="30" t="s">
        <v>8244</v>
      </c>
      <c r="B82" s="31" t="s">
        <v>8245</v>
      </c>
      <c r="C82" s="30" t="s">
        <v>4</v>
      </c>
      <c r="D82" s="32">
        <v>75474.7</v>
      </c>
    </row>
    <row r="83" spans="1:4" ht="9" customHeight="1" x14ac:dyDescent="0.25">
      <c r="A83" s="30" t="s">
        <v>8246</v>
      </c>
      <c r="B83" s="31" t="s">
        <v>8247</v>
      </c>
      <c r="C83" s="30" t="s">
        <v>4</v>
      </c>
      <c r="D83" s="32">
        <v>79826.490000000005</v>
      </c>
    </row>
    <row r="84" spans="1:4" ht="9" customHeight="1" x14ac:dyDescent="0.25">
      <c r="A84" s="30" t="s">
        <v>8248</v>
      </c>
      <c r="B84" s="31" t="s">
        <v>8249</v>
      </c>
      <c r="C84" s="30" t="s">
        <v>3</v>
      </c>
      <c r="D84" s="32">
        <v>264.20999999999998</v>
      </c>
    </row>
    <row r="85" spans="1:4" ht="9" customHeight="1" x14ac:dyDescent="0.25">
      <c r="A85" s="30" t="s">
        <v>8250</v>
      </c>
      <c r="B85" s="31" t="s">
        <v>8251</v>
      </c>
      <c r="C85" s="30" t="s">
        <v>3</v>
      </c>
      <c r="D85" s="32">
        <v>317.94</v>
      </c>
    </row>
    <row r="86" spans="1:4" ht="9" customHeight="1" x14ac:dyDescent="0.25">
      <c r="A86" s="30" t="s">
        <v>8252</v>
      </c>
      <c r="B86" s="31" t="s">
        <v>8253</v>
      </c>
      <c r="C86" s="30" t="s">
        <v>3</v>
      </c>
      <c r="D86" s="32">
        <v>416.38</v>
      </c>
    </row>
    <row r="87" spans="1:4" ht="9" customHeight="1" x14ac:dyDescent="0.25">
      <c r="A87" s="30" t="s">
        <v>8254</v>
      </c>
      <c r="B87" s="31" t="s">
        <v>8255</v>
      </c>
      <c r="C87" s="30" t="s">
        <v>3</v>
      </c>
      <c r="D87" s="32">
        <v>555.08000000000004</v>
      </c>
    </row>
    <row r="88" spans="1:4" ht="9" customHeight="1" x14ac:dyDescent="0.25">
      <c r="A88" s="30" t="s">
        <v>8256</v>
      </c>
      <c r="B88" s="31" t="s">
        <v>8257</v>
      </c>
      <c r="C88" s="30" t="s">
        <v>3</v>
      </c>
      <c r="D88" s="32">
        <v>586.07000000000005</v>
      </c>
    </row>
    <row r="89" spans="1:4" ht="9" customHeight="1" x14ac:dyDescent="0.25">
      <c r="A89" s="30" t="s">
        <v>8258</v>
      </c>
      <c r="B89" s="31" t="s">
        <v>8259</v>
      </c>
      <c r="C89" s="30" t="s">
        <v>3</v>
      </c>
      <c r="D89" s="32">
        <v>0</v>
      </c>
    </row>
    <row r="90" spans="1:4" ht="9" customHeight="1" x14ac:dyDescent="0.25">
      <c r="A90" s="30" t="s">
        <v>8260</v>
      </c>
      <c r="B90" s="31" t="s">
        <v>8261</v>
      </c>
      <c r="C90" s="30" t="s">
        <v>3</v>
      </c>
      <c r="D90" s="32">
        <v>35.159999999999997</v>
      </c>
    </row>
    <row r="91" spans="1:4" ht="9" customHeight="1" x14ac:dyDescent="0.25">
      <c r="A91" s="30" t="s">
        <v>8262</v>
      </c>
      <c r="B91" s="31" t="s">
        <v>8263</v>
      </c>
      <c r="C91" s="30" t="s">
        <v>12</v>
      </c>
      <c r="D91" s="32">
        <v>11.54</v>
      </c>
    </row>
    <row r="92" spans="1:4" ht="9" customHeight="1" x14ac:dyDescent="0.25">
      <c r="A92" s="30" t="s">
        <v>8264</v>
      </c>
      <c r="B92" s="31" t="s">
        <v>8265</v>
      </c>
      <c r="C92" s="30" t="s">
        <v>12</v>
      </c>
      <c r="D92" s="32">
        <v>12.15</v>
      </c>
    </row>
    <row r="93" spans="1:4" ht="9" customHeight="1" x14ac:dyDescent="0.25">
      <c r="A93" s="30" t="s">
        <v>8266</v>
      </c>
      <c r="B93" s="31" t="s">
        <v>8267</v>
      </c>
      <c r="C93" s="30" t="s">
        <v>12</v>
      </c>
      <c r="D93" s="32">
        <v>13.02</v>
      </c>
    </row>
    <row r="94" spans="1:4" ht="9" customHeight="1" x14ac:dyDescent="0.25">
      <c r="A94" s="30" t="s">
        <v>8268</v>
      </c>
      <c r="B94" s="31" t="s">
        <v>8269</v>
      </c>
      <c r="C94" s="30" t="s">
        <v>12</v>
      </c>
      <c r="D94" s="32">
        <v>15.63</v>
      </c>
    </row>
    <row r="95" spans="1:4" ht="9" customHeight="1" x14ac:dyDescent="0.25">
      <c r="A95" s="30" t="s">
        <v>8270</v>
      </c>
      <c r="B95" s="31" t="s">
        <v>8271</v>
      </c>
      <c r="C95" s="30" t="s">
        <v>4</v>
      </c>
      <c r="D95" s="32">
        <v>19.96</v>
      </c>
    </row>
    <row r="96" spans="1:4" ht="9" customHeight="1" x14ac:dyDescent="0.25">
      <c r="A96" s="30" t="s">
        <v>8272</v>
      </c>
      <c r="B96" s="31" t="s">
        <v>8273</v>
      </c>
      <c r="C96" s="30" t="s">
        <v>4</v>
      </c>
      <c r="D96" s="32">
        <v>26.85</v>
      </c>
    </row>
    <row r="97" spans="1:4" ht="9" customHeight="1" x14ac:dyDescent="0.25">
      <c r="A97" s="30" t="s">
        <v>8274</v>
      </c>
      <c r="B97" s="31" t="s">
        <v>8275</v>
      </c>
      <c r="C97" s="30" t="s">
        <v>4</v>
      </c>
      <c r="D97" s="32">
        <v>38.28</v>
      </c>
    </row>
    <row r="98" spans="1:4" ht="9" customHeight="1" x14ac:dyDescent="0.25">
      <c r="A98" s="30" t="s">
        <v>8276</v>
      </c>
      <c r="B98" s="31" t="s">
        <v>8277</v>
      </c>
      <c r="C98" s="30" t="s">
        <v>4</v>
      </c>
      <c r="D98" s="32">
        <v>49.68</v>
      </c>
    </row>
    <row r="99" spans="1:4" ht="9" customHeight="1" x14ac:dyDescent="0.25">
      <c r="A99" s="30" t="s">
        <v>8278</v>
      </c>
      <c r="B99" s="31" t="s">
        <v>8279</v>
      </c>
      <c r="C99" s="30" t="s">
        <v>4</v>
      </c>
      <c r="D99" s="32">
        <v>73.040000000000006</v>
      </c>
    </row>
    <row r="100" spans="1:4" ht="9" customHeight="1" x14ac:dyDescent="0.25">
      <c r="A100" s="30" t="s">
        <v>8280</v>
      </c>
      <c r="B100" s="31" t="s">
        <v>8281</v>
      </c>
      <c r="C100" s="30" t="s">
        <v>4</v>
      </c>
      <c r="D100" s="32">
        <v>20.100000000000001</v>
      </c>
    </row>
    <row r="101" spans="1:4" ht="9" customHeight="1" x14ac:dyDescent="0.25">
      <c r="A101" s="30" t="s">
        <v>8282</v>
      </c>
      <c r="B101" s="31" t="s">
        <v>8283</v>
      </c>
      <c r="C101" s="30" t="s">
        <v>4</v>
      </c>
      <c r="D101" s="32">
        <v>27.35</v>
      </c>
    </row>
    <row r="102" spans="1:4" ht="9" customHeight="1" x14ac:dyDescent="0.25">
      <c r="A102" s="30" t="s">
        <v>8284</v>
      </c>
      <c r="B102" s="31" t="s">
        <v>8285</v>
      </c>
      <c r="C102" s="30" t="s">
        <v>4</v>
      </c>
      <c r="D102" s="32">
        <v>37.25</v>
      </c>
    </row>
    <row r="103" spans="1:4" ht="9" customHeight="1" x14ac:dyDescent="0.25">
      <c r="A103" s="30" t="s">
        <v>8286</v>
      </c>
      <c r="B103" s="31" t="s">
        <v>8287</v>
      </c>
      <c r="C103" s="30" t="s">
        <v>4</v>
      </c>
      <c r="D103" s="32">
        <v>62.27</v>
      </c>
    </row>
    <row r="104" spans="1:4" ht="9" customHeight="1" x14ac:dyDescent="0.25">
      <c r="A104" s="30" t="s">
        <v>8288</v>
      </c>
      <c r="B104" s="31" t="s">
        <v>8289</v>
      </c>
      <c r="C104" s="30" t="s">
        <v>4</v>
      </c>
      <c r="D104" s="32">
        <v>137.24</v>
      </c>
    </row>
    <row r="105" spans="1:4" ht="9" customHeight="1" x14ac:dyDescent="0.25">
      <c r="A105" s="30" t="s">
        <v>8290</v>
      </c>
      <c r="B105" s="31" t="s">
        <v>8291</v>
      </c>
      <c r="C105" s="30" t="s">
        <v>12</v>
      </c>
      <c r="D105" s="32">
        <v>10.039999999999999</v>
      </c>
    </row>
    <row r="106" spans="1:4" ht="9" customHeight="1" x14ac:dyDescent="0.25">
      <c r="A106" s="30" t="s">
        <v>8292</v>
      </c>
      <c r="B106" s="31" t="s">
        <v>8293</v>
      </c>
      <c r="C106" s="30" t="s">
        <v>12</v>
      </c>
      <c r="D106" s="32">
        <v>11.14</v>
      </c>
    </row>
    <row r="107" spans="1:4" ht="18" customHeight="1" x14ac:dyDescent="0.25">
      <c r="A107" s="30" t="s">
        <v>8294</v>
      </c>
      <c r="B107" s="31" t="s">
        <v>8295</v>
      </c>
      <c r="C107" s="30" t="s">
        <v>3</v>
      </c>
      <c r="D107" s="32">
        <v>59257.67</v>
      </c>
    </row>
    <row r="108" spans="1:4" ht="18" customHeight="1" x14ac:dyDescent="0.25">
      <c r="A108" s="30" t="s">
        <v>8296</v>
      </c>
      <c r="B108" s="31" t="s">
        <v>8297</v>
      </c>
      <c r="C108" s="30" t="s">
        <v>3</v>
      </c>
      <c r="D108" s="32">
        <v>58511.89</v>
      </c>
    </row>
    <row r="109" spans="1:4" ht="18" customHeight="1" x14ac:dyDescent="0.25">
      <c r="A109" s="30" t="s">
        <v>8298</v>
      </c>
      <c r="B109" s="31" t="s">
        <v>8299</v>
      </c>
      <c r="C109" s="30" t="s">
        <v>3</v>
      </c>
      <c r="D109" s="32">
        <v>60062.84</v>
      </c>
    </row>
    <row r="110" spans="1:4" ht="18" customHeight="1" x14ac:dyDescent="0.25">
      <c r="A110" s="30" t="s">
        <v>8300</v>
      </c>
      <c r="B110" s="31" t="s">
        <v>8301</v>
      </c>
      <c r="C110" s="30" t="s">
        <v>3</v>
      </c>
      <c r="D110" s="32">
        <v>58993.01</v>
      </c>
    </row>
    <row r="111" spans="1:4" ht="18" customHeight="1" x14ac:dyDescent="0.25">
      <c r="A111" s="30" t="s">
        <v>8302</v>
      </c>
      <c r="B111" s="31" t="s">
        <v>8303</v>
      </c>
      <c r="C111" s="30" t="s">
        <v>3</v>
      </c>
      <c r="D111" s="32">
        <v>54744.75</v>
      </c>
    </row>
    <row r="112" spans="1:4" ht="18" customHeight="1" x14ac:dyDescent="0.25">
      <c r="A112" s="30" t="s">
        <v>8304</v>
      </c>
      <c r="B112" s="31" t="s">
        <v>8305</v>
      </c>
      <c r="C112" s="30" t="s">
        <v>3</v>
      </c>
      <c r="D112" s="32">
        <v>54391.51</v>
      </c>
    </row>
    <row r="113" spans="1:4" ht="18" customHeight="1" x14ac:dyDescent="0.25">
      <c r="A113" s="30" t="s">
        <v>8306</v>
      </c>
      <c r="B113" s="31" t="s">
        <v>8307</v>
      </c>
      <c r="C113" s="30" t="s">
        <v>3</v>
      </c>
      <c r="D113" s="32">
        <v>61227.49</v>
      </c>
    </row>
    <row r="114" spans="1:4" ht="18" customHeight="1" x14ac:dyDescent="0.25">
      <c r="A114" s="30" t="s">
        <v>8308</v>
      </c>
      <c r="B114" s="31" t="s">
        <v>8309</v>
      </c>
      <c r="C114" s="30" t="s">
        <v>3</v>
      </c>
      <c r="D114" s="32">
        <v>60452.43</v>
      </c>
    </row>
    <row r="115" spans="1:4" ht="18" customHeight="1" x14ac:dyDescent="0.25">
      <c r="A115" s="30" t="s">
        <v>8310</v>
      </c>
      <c r="B115" s="31" t="s">
        <v>8311</v>
      </c>
      <c r="C115" s="30" t="s">
        <v>3</v>
      </c>
      <c r="D115" s="32">
        <v>71410.080000000002</v>
      </c>
    </row>
    <row r="116" spans="1:4" ht="18" customHeight="1" x14ac:dyDescent="0.25">
      <c r="A116" s="30" t="s">
        <v>8312</v>
      </c>
      <c r="B116" s="31" t="s">
        <v>8313</v>
      </c>
      <c r="C116" s="30" t="s">
        <v>3</v>
      </c>
      <c r="D116" s="32">
        <v>70702.149999999994</v>
      </c>
    </row>
    <row r="117" spans="1:4" ht="18" customHeight="1" x14ac:dyDescent="0.25">
      <c r="A117" s="30" t="s">
        <v>8314</v>
      </c>
      <c r="B117" s="31" t="s">
        <v>8315</v>
      </c>
      <c r="C117" s="30" t="s">
        <v>3</v>
      </c>
      <c r="D117" s="32">
        <v>64294.37</v>
      </c>
    </row>
    <row r="118" spans="1:4" ht="18" customHeight="1" x14ac:dyDescent="0.25">
      <c r="A118" s="30" t="s">
        <v>8316</v>
      </c>
      <c r="B118" s="31" t="s">
        <v>8317</v>
      </c>
      <c r="C118" s="30" t="s">
        <v>3</v>
      </c>
      <c r="D118" s="32">
        <v>63460.71</v>
      </c>
    </row>
    <row r="119" spans="1:4" ht="18" customHeight="1" x14ac:dyDescent="0.25">
      <c r="A119" s="30" t="s">
        <v>8318</v>
      </c>
      <c r="B119" s="31" t="s">
        <v>8319</v>
      </c>
      <c r="C119" s="30" t="s">
        <v>3</v>
      </c>
      <c r="D119" s="32">
        <v>79076.009999999995</v>
      </c>
    </row>
    <row r="120" spans="1:4" ht="18" customHeight="1" x14ac:dyDescent="0.25">
      <c r="A120" s="30" t="s">
        <v>8320</v>
      </c>
      <c r="B120" s="31" t="s">
        <v>8321</v>
      </c>
      <c r="C120" s="30" t="s">
        <v>3</v>
      </c>
      <c r="D120" s="32">
        <v>78284.25</v>
      </c>
    </row>
    <row r="121" spans="1:4" ht="18" customHeight="1" x14ac:dyDescent="0.25">
      <c r="A121" s="30" t="s">
        <v>8322</v>
      </c>
      <c r="B121" s="31" t="s">
        <v>8323</v>
      </c>
      <c r="C121" s="30" t="s">
        <v>3</v>
      </c>
      <c r="D121" s="32">
        <v>82441.25</v>
      </c>
    </row>
    <row r="122" spans="1:4" ht="18" customHeight="1" x14ac:dyDescent="0.25">
      <c r="A122" s="30" t="s">
        <v>8324</v>
      </c>
      <c r="B122" s="31" t="s">
        <v>8325</v>
      </c>
      <c r="C122" s="30" t="s">
        <v>3</v>
      </c>
      <c r="D122" s="32">
        <v>81581.899999999994</v>
      </c>
    </row>
    <row r="123" spans="1:4" ht="18" customHeight="1" x14ac:dyDescent="0.25">
      <c r="A123" s="30" t="s">
        <v>8326</v>
      </c>
      <c r="B123" s="31" t="s">
        <v>8327</v>
      </c>
      <c r="C123" s="30" t="s">
        <v>3</v>
      </c>
      <c r="D123" s="32">
        <v>69454.559999999998</v>
      </c>
    </row>
    <row r="124" spans="1:4" ht="18" customHeight="1" x14ac:dyDescent="0.25">
      <c r="A124" s="30" t="s">
        <v>8328</v>
      </c>
      <c r="B124" s="31" t="s">
        <v>8329</v>
      </c>
      <c r="C124" s="30" t="s">
        <v>3</v>
      </c>
      <c r="D124" s="32">
        <v>68494.789999999994</v>
      </c>
    </row>
    <row r="125" spans="1:4" ht="18" customHeight="1" x14ac:dyDescent="0.25">
      <c r="A125" s="30" t="s">
        <v>8330</v>
      </c>
      <c r="B125" s="31" t="s">
        <v>8331</v>
      </c>
      <c r="C125" s="30" t="s">
        <v>3</v>
      </c>
      <c r="D125" s="32">
        <v>88931.1</v>
      </c>
    </row>
    <row r="126" spans="1:4" ht="18" customHeight="1" x14ac:dyDescent="0.25">
      <c r="A126" s="30" t="s">
        <v>8332</v>
      </c>
      <c r="B126" s="31" t="s">
        <v>8333</v>
      </c>
      <c r="C126" s="30" t="s">
        <v>3</v>
      </c>
      <c r="D126" s="32">
        <v>87940.87</v>
      </c>
    </row>
    <row r="127" spans="1:4" ht="18" customHeight="1" x14ac:dyDescent="0.25">
      <c r="A127" s="30" t="s">
        <v>8334</v>
      </c>
      <c r="B127" s="31" t="s">
        <v>8335</v>
      </c>
      <c r="C127" s="30" t="s">
        <v>3</v>
      </c>
      <c r="D127" s="32">
        <v>28792.76</v>
      </c>
    </row>
    <row r="128" spans="1:4" ht="18" customHeight="1" x14ac:dyDescent="0.25">
      <c r="A128" s="30" t="s">
        <v>8336</v>
      </c>
      <c r="B128" s="31" t="s">
        <v>8337</v>
      </c>
      <c r="C128" s="30" t="s">
        <v>3</v>
      </c>
      <c r="D128" s="32">
        <v>28533.18</v>
      </c>
    </row>
    <row r="129" spans="1:4" ht="18" customHeight="1" x14ac:dyDescent="0.25">
      <c r="A129" s="30" t="s">
        <v>8338</v>
      </c>
      <c r="B129" s="31" t="s">
        <v>8339</v>
      </c>
      <c r="C129" s="30" t="s">
        <v>3</v>
      </c>
      <c r="D129" s="32">
        <v>35004.71</v>
      </c>
    </row>
    <row r="130" spans="1:4" ht="18" customHeight="1" x14ac:dyDescent="0.25">
      <c r="A130" s="30" t="s">
        <v>8340</v>
      </c>
      <c r="B130" s="31" t="s">
        <v>8341</v>
      </c>
      <c r="C130" s="30" t="s">
        <v>3</v>
      </c>
      <c r="D130" s="32">
        <v>34706.339999999997</v>
      </c>
    </row>
    <row r="131" spans="1:4" ht="18" customHeight="1" x14ac:dyDescent="0.25">
      <c r="A131" s="30" t="s">
        <v>8342</v>
      </c>
      <c r="B131" s="31" t="s">
        <v>8343</v>
      </c>
      <c r="C131" s="30" t="s">
        <v>3</v>
      </c>
      <c r="D131" s="32">
        <v>34727.78</v>
      </c>
    </row>
    <row r="132" spans="1:4" ht="18" customHeight="1" x14ac:dyDescent="0.25">
      <c r="A132" s="30" t="s">
        <v>8344</v>
      </c>
      <c r="B132" s="31" t="s">
        <v>8345</v>
      </c>
      <c r="C132" s="30" t="s">
        <v>3</v>
      </c>
      <c r="D132" s="32">
        <v>35031.800000000003</v>
      </c>
    </row>
    <row r="133" spans="1:4" ht="18" customHeight="1" x14ac:dyDescent="0.25">
      <c r="A133" s="30" t="s">
        <v>8346</v>
      </c>
      <c r="B133" s="31" t="s">
        <v>8347</v>
      </c>
      <c r="C133" s="30" t="s">
        <v>3</v>
      </c>
      <c r="D133" s="32">
        <v>35493.370000000003</v>
      </c>
    </row>
    <row r="134" spans="1:4" ht="18" customHeight="1" x14ac:dyDescent="0.25">
      <c r="A134" s="30" t="s">
        <v>8348</v>
      </c>
      <c r="B134" s="31" t="s">
        <v>8349</v>
      </c>
      <c r="C134" s="30" t="s">
        <v>3</v>
      </c>
      <c r="D134" s="32">
        <v>35176.559999999998</v>
      </c>
    </row>
    <row r="135" spans="1:4" ht="18" customHeight="1" x14ac:dyDescent="0.25">
      <c r="A135" s="30" t="s">
        <v>8350</v>
      </c>
      <c r="B135" s="31" t="s">
        <v>8351</v>
      </c>
      <c r="C135" s="30" t="s">
        <v>3</v>
      </c>
      <c r="D135" s="32">
        <v>40315.61</v>
      </c>
    </row>
    <row r="136" spans="1:4" ht="18" customHeight="1" x14ac:dyDescent="0.25">
      <c r="A136" s="30" t="s">
        <v>8352</v>
      </c>
      <c r="B136" s="31" t="s">
        <v>8353</v>
      </c>
      <c r="C136" s="30" t="s">
        <v>3</v>
      </c>
      <c r="D136" s="32">
        <v>39934.47</v>
      </c>
    </row>
    <row r="137" spans="1:4" ht="18" customHeight="1" x14ac:dyDescent="0.25">
      <c r="A137" s="30" t="s">
        <v>8354</v>
      </c>
      <c r="B137" s="31" t="s">
        <v>8355</v>
      </c>
      <c r="C137" s="30" t="s">
        <v>3</v>
      </c>
      <c r="D137" s="32">
        <v>40334.53</v>
      </c>
    </row>
    <row r="138" spans="1:4" ht="18" customHeight="1" x14ac:dyDescent="0.25">
      <c r="A138" s="30" t="s">
        <v>8356</v>
      </c>
      <c r="B138" s="31" t="s">
        <v>8357</v>
      </c>
      <c r="C138" s="30" t="s">
        <v>3</v>
      </c>
      <c r="D138" s="32">
        <v>39963.85</v>
      </c>
    </row>
    <row r="139" spans="1:4" ht="18" customHeight="1" x14ac:dyDescent="0.25">
      <c r="A139" s="30" t="s">
        <v>8358</v>
      </c>
      <c r="B139" s="31" t="s">
        <v>8359</v>
      </c>
      <c r="C139" s="30" t="s">
        <v>3</v>
      </c>
      <c r="D139" s="32">
        <v>36118.36</v>
      </c>
    </row>
    <row r="140" spans="1:4" ht="18" customHeight="1" x14ac:dyDescent="0.25">
      <c r="A140" s="30" t="s">
        <v>8360</v>
      </c>
      <c r="B140" s="31" t="s">
        <v>8361</v>
      </c>
      <c r="C140" s="30" t="s">
        <v>3</v>
      </c>
      <c r="D140" s="32">
        <v>35791.300000000003</v>
      </c>
    </row>
    <row r="141" spans="1:4" ht="18" customHeight="1" x14ac:dyDescent="0.25">
      <c r="A141" s="30" t="s">
        <v>8362</v>
      </c>
      <c r="B141" s="31" t="s">
        <v>8363</v>
      </c>
      <c r="C141" s="30" t="s">
        <v>3</v>
      </c>
      <c r="D141" s="32">
        <v>36782.400000000001</v>
      </c>
    </row>
    <row r="142" spans="1:4" ht="18" customHeight="1" x14ac:dyDescent="0.25">
      <c r="A142" s="30" t="s">
        <v>8364</v>
      </c>
      <c r="B142" s="31" t="s">
        <v>8365</v>
      </c>
      <c r="C142" s="30" t="s">
        <v>3</v>
      </c>
      <c r="D142" s="32">
        <v>36437.99</v>
      </c>
    </row>
    <row r="143" spans="1:4" ht="18" customHeight="1" x14ac:dyDescent="0.25">
      <c r="A143" s="30" t="s">
        <v>8366</v>
      </c>
      <c r="B143" s="31" t="s">
        <v>8367</v>
      </c>
      <c r="C143" s="30" t="s">
        <v>3</v>
      </c>
      <c r="D143" s="32">
        <v>42312.46</v>
      </c>
    </row>
    <row r="144" spans="1:4" ht="18" customHeight="1" x14ac:dyDescent="0.25">
      <c r="A144" s="30" t="s">
        <v>8368</v>
      </c>
      <c r="B144" s="31" t="s">
        <v>8369</v>
      </c>
      <c r="C144" s="30" t="s">
        <v>3</v>
      </c>
      <c r="D144" s="32">
        <v>41892.43</v>
      </c>
    </row>
    <row r="145" spans="1:4" ht="18" customHeight="1" x14ac:dyDescent="0.25">
      <c r="A145" s="30" t="s">
        <v>8370</v>
      </c>
      <c r="B145" s="31" t="s">
        <v>8371</v>
      </c>
      <c r="C145" s="30" t="s">
        <v>3</v>
      </c>
      <c r="D145" s="32">
        <v>39819.589999999997</v>
      </c>
    </row>
    <row r="146" spans="1:4" ht="18" customHeight="1" x14ac:dyDescent="0.25">
      <c r="A146" s="30" t="s">
        <v>8372</v>
      </c>
      <c r="B146" s="31" t="s">
        <v>8373</v>
      </c>
      <c r="C146" s="30" t="s">
        <v>3</v>
      </c>
      <c r="D146" s="32">
        <v>39426.92</v>
      </c>
    </row>
    <row r="147" spans="1:4" ht="18" customHeight="1" x14ac:dyDescent="0.25">
      <c r="A147" s="30" t="s">
        <v>8374</v>
      </c>
      <c r="B147" s="31" t="s">
        <v>8375</v>
      </c>
      <c r="C147" s="30" t="s">
        <v>3</v>
      </c>
      <c r="D147" s="32">
        <v>39296</v>
      </c>
    </row>
    <row r="148" spans="1:4" ht="18" customHeight="1" x14ac:dyDescent="0.25">
      <c r="A148" s="30" t="s">
        <v>8376</v>
      </c>
      <c r="B148" s="31" t="s">
        <v>8377</v>
      </c>
      <c r="C148" s="30" t="s">
        <v>3</v>
      </c>
      <c r="D148" s="32">
        <v>38904.79</v>
      </c>
    </row>
    <row r="149" spans="1:4" ht="18" customHeight="1" x14ac:dyDescent="0.25">
      <c r="A149" s="30" t="s">
        <v>8378</v>
      </c>
      <c r="B149" s="31" t="s">
        <v>8379</v>
      </c>
      <c r="C149" s="30" t="s">
        <v>3</v>
      </c>
      <c r="D149" s="32">
        <v>43639.69</v>
      </c>
    </row>
    <row r="150" spans="1:4" ht="18" customHeight="1" x14ac:dyDescent="0.25">
      <c r="A150" s="30" t="s">
        <v>8380</v>
      </c>
      <c r="B150" s="31" t="s">
        <v>8381</v>
      </c>
      <c r="C150" s="30" t="s">
        <v>3</v>
      </c>
      <c r="D150" s="32">
        <v>43188.52</v>
      </c>
    </row>
    <row r="151" spans="1:4" ht="18" customHeight="1" x14ac:dyDescent="0.25">
      <c r="A151" s="30" t="s">
        <v>8382</v>
      </c>
      <c r="B151" s="31" t="s">
        <v>8383</v>
      </c>
      <c r="C151" s="30" t="s">
        <v>3</v>
      </c>
      <c r="D151" s="32">
        <v>40675.24</v>
      </c>
    </row>
    <row r="152" spans="1:4" ht="18" customHeight="1" x14ac:dyDescent="0.25">
      <c r="A152" s="30" t="s">
        <v>8384</v>
      </c>
      <c r="B152" s="31" t="s">
        <v>8385</v>
      </c>
      <c r="C152" s="30" t="s">
        <v>3</v>
      </c>
      <c r="D152" s="32">
        <v>40263.629999999997</v>
      </c>
    </row>
    <row r="153" spans="1:4" ht="18" customHeight="1" x14ac:dyDescent="0.25">
      <c r="A153" s="30" t="s">
        <v>8386</v>
      </c>
      <c r="B153" s="31" t="s">
        <v>8387</v>
      </c>
      <c r="C153" s="30" t="s">
        <v>3</v>
      </c>
      <c r="D153" s="32">
        <v>44296.39</v>
      </c>
    </row>
    <row r="154" spans="1:4" ht="18" customHeight="1" x14ac:dyDescent="0.25">
      <c r="A154" s="30" t="s">
        <v>8388</v>
      </c>
      <c r="B154" s="31" t="s">
        <v>8389</v>
      </c>
      <c r="C154" s="30" t="s">
        <v>3</v>
      </c>
      <c r="D154" s="32">
        <v>43830.78</v>
      </c>
    </row>
    <row r="155" spans="1:4" ht="18" customHeight="1" x14ac:dyDescent="0.25">
      <c r="A155" s="30" t="s">
        <v>8390</v>
      </c>
      <c r="B155" s="31" t="s">
        <v>8391</v>
      </c>
      <c r="C155" s="30" t="s">
        <v>3</v>
      </c>
      <c r="D155" s="32">
        <v>45559.1</v>
      </c>
    </row>
    <row r="156" spans="1:4" ht="18" customHeight="1" x14ac:dyDescent="0.25">
      <c r="A156" s="30" t="s">
        <v>8392</v>
      </c>
      <c r="B156" s="31" t="s">
        <v>8393</v>
      </c>
      <c r="C156" s="30" t="s">
        <v>3</v>
      </c>
      <c r="D156" s="32">
        <v>45071.06</v>
      </c>
    </row>
    <row r="157" spans="1:4" ht="18" customHeight="1" x14ac:dyDescent="0.25">
      <c r="A157" s="30" t="s">
        <v>8394</v>
      </c>
      <c r="B157" s="31" t="s">
        <v>8395</v>
      </c>
      <c r="C157" s="30" t="s">
        <v>3</v>
      </c>
      <c r="D157" s="32">
        <v>41929.42</v>
      </c>
    </row>
    <row r="158" spans="1:4" ht="18" customHeight="1" x14ac:dyDescent="0.25">
      <c r="A158" s="30" t="s">
        <v>8396</v>
      </c>
      <c r="B158" s="31" t="s">
        <v>8397</v>
      </c>
      <c r="C158" s="30" t="s">
        <v>3</v>
      </c>
      <c r="D158" s="32">
        <v>41493.08</v>
      </c>
    </row>
    <row r="159" spans="1:4" ht="18" customHeight="1" x14ac:dyDescent="0.25">
      <c r="A159" s="30" t="s">
        <v>8398</v>
      </c>
      <c r="B159" s="31" t="s">
        <v>8399</v>
      </c>
      <c r="C159" s="30" t="s">
        <v>3</v>
      </c>
      <c r="D159" s="32">
        <v>43883.46</v>
      </c>
    </row>
    <row r="160" spans="1:4" ht="18" customHeight="1" x14ac:dyDescent="0.25">
      <c r="A160" s="30" t="s">
        <v>8400</v>
      </c>
      <c r="B160" s="31" t="s">
        <v>8401</v>
      </c>
      <c r="C160" s="30" t="s">
        <v>3</v>
      </c>
      <c r="D160" s="32">
        <v>43405.59</v>
      </c>
    </row>
    <row r="161" spans="1:4" ht="18" customHeight="1" x14ac:dyDescent="0.25">
      <c r="A161" s="30" t="s">
        <v>8402</v>
      </c>
      <c r="B161" s="31" t="s">
        <v>8403</v>
      </c>
      <c r="C161" s="30" t="s">
        <v>3</v>
      </c>
      <c r="D161" s="32">
        <v>48290.22</v>
      </c>
    </row>
    <row r="162" spans="1:4" ht="18" customHeight="1" x14ac:dyDescent="0.25">
      <c r="A162" s="30" t="s">
        <v>8404</v>
      </c>
      <c r="B162" s="31" t="s">
        <v>8405</v>
      </c>
      <c r="C162" s="30" t="s">
        <v>3</v>
      </c>
      <c r="D162" s="32">
        <v>47731.87</v>
      </c>
    </row>
    <row r="163" spans="1:4" ht="18" customHeight="1" x14ac:dyDescent="0.25">
      <c r="A163" s="30" t="s">
        <v>8406</v>
      </c>
      <c r="B163" s="31" t="s">
        <v>8407</v>
      </c>
      <c r="C163" s="30" t="s">
        <v>3</v>
      </c>
      <c r="D163" s="32">
        <v>51457.54</v>
      </c>
    </row>
    <row r="164" spans="1:4" ht="18" customHeight="1" x14ac:dyDescent="0.25">
      <c r="A164" s="30" t="s">
        <v>8408</v>
      </c>
      <c r="B164" s="31" t="s">
        <v>8409</v>
      </c>
      <c r="C164" s="30" t="s">
        <v>3</v>
      </c>
      <c r="D164" s="32">
        <v>50843.82</v>
      </c>
    </row>
    <row r="165" spans="1:4" ht="18" customHeight="1" x14ac:dyDescent="0.25">
      <c r="A165" s="30" t="s">
        <v>8410</v>
      </c>
      <c r="B165" s="31" t="s">
        <v>8411</v>
      </c>
      <c r="C165" s="30" t="s">
        <v>3</v>
      </c>
      <c r="D165" s="32">
        <v>48334.01</v>
      </c>
    </row>
    <row r="166" spans="1:4" ht="18" customHeight="1" x14ac:dyDescent="0.25">
      <c r="A166" s="30" t="s">
        <v>8412</v>
      </c>
      <c r="B166" s="31" t="s">
        <v>8413</v>
      </c>
      <c r="C166" s="30" t="s">
        <v>3</v>
      </c>
      <c r="D166" s="32">
        <v>47791.06</v>
      </c>
    </row>
    <row r="167" spans="1:4" ht="18" customHeight="1" x14ac:dyDescent="0.25">
      <c r="A167" s="30" t="s">
        <v>8414</v>
      </c>
      <c r="B167" s="31" t="s">
        <v>8415</v>
      </c>
      <c r="C167" s="30" t="s">
        <v>3</v>
      </c>
      <c r="D167" s="32">
        <v>49084.87</v>
      </c>
    </row>
    <row r="168" spans="1:4" ht="18" customHeight="1" x14ac:dyDescent="0.25">
      <c r="A168" s="30" t="s">
        <v>8416</v>
      </c>
      <c r="B168" s="31" t="s">
        <v>8417</v>
      </c>
      <c r="C168" s="30" t="s">
        <v>3</v>
      </c>
      <c r="D168" s="32">
        <v>48525.599999999999</v>
      </c>
    </row>
    <row r="169" spans="1:4" ht="18" customHeight="1" x14ac:dyDescent="0.25">
      <c r="A169" s="30" t="s">
        <v>8418</v>
      </c>
      <c r="B169" s="31" t="s">
        <v>8419</v>
      </c>
      <c r="C169" s="30" t="s">
        <v>3</v>
      </c>
      <c r="D169" s="32">
        <v>53486.5</v>
      </c>
    </row>
    <row r="170" spans="1:4" ht="18" customHeight="1" x14ac:dyDescent="0.25">
      <c r="A170" s="30" t="s">
        <v>8420</v>
      </c>
      <c r="B170" s="31" t="s">
        <v>8421</v>
      </c>
      <c r="C170" s="30" t="s">
        <v>3</v>
      </c>
      <c r="D170" s="32">
        <v>52829.75</v>
      </c>
    </row>
    <row r="171" spans="1:4" ht="18" customHeight="1" x14ac:dyDescent="0.25">
      <c r="A171" s="30" t="s">
        <v>8422</v>
      </c>
      <c r="B171" s="31" t="s">
        <v>8423</v>
      </c>
      <c r="C171" s="30" t="s">
        <v>3</v>
      </c>
      <c r="D171" s="32">
        <v>52975.25</v>
      </c>
    </row>
    <row r="172" spans="1:4" ht="18" customHeight="1" x14ac:dyDescent="0.25">
      <c r="A172" s="30" t="s">
        <v>8424</v>
      </c>
      <c r="B172" s="31" t="s">
        <v>8425</v>
      </c>
      <c r="C172" s="30" t="s">
        <v>3</v>
      </c>
      <c r="D172" s="32">
        <v>52333.52</v>
      </c>
    </row>
    <row r="173" spans="1:4" ht="18" customHeight="1" x14ac:dyDescent="0.25">
      <c r="A173" s="30" t="s">
        <v>8426</v>
      </c>
      <c r="B173" s="31" t="s">
        <v>8427</v>
      </c>
      <c r="C173" s="30" t="s">
        <v>3</v>
      </c>
      <c r="D173" s="32">
        <v>52274.7</v>
      </c>
    </row>
    <row r="174" spans="1:4" ht="18" customHeight="1" x14ac:dyDescent="0.25">
      <c r="A174" s="30" t="s">
        <v>8428</v>
      </c>
      <c r="B174" s="31" t="s">
        <v>8429</v>
      </c>
      <c r="C174" s="30" t="s">
        <v>3</v>
      </c>
      <c r="D174" s="32">
        <v>51653.47</v>
      </c>
    </row>
    <row r="175" spans="1:4" ht="18" customHeight="1" x14ac:dyDescent="0.25">
      <c r="A175" s="30" t="s">
        <v>8430</v>
      </c>
      <c r="B175" s="31" t="s">
        <v>8431</v>
      </c>
      <c r="C175" s="30" t="s">
        <v>3</v>
      </c>
      <c r="D175" s="32">
        <v>58390.83</v>
      </c>
    </row>
    <row r="176" spans="1:4" ht="18" customHeight="1" x14ac:dyDescent="0.25">
      <c r="A176" s="30" t="s">
        <v>8432</v>
      </c>
      <c r="B176" s="31" t="s">
        <v>8433</v>
      </c>
      <c r="C176" s="30" t="s">
        <v>3</v>
      </c>
      <c r="D176" s="32">
        <v>57670.66</v>
      </c>
    </row>
    <row r="177" spans="1:4" ht="18" customHeight="1" x14ac:dyDescent="0.25">
      <c r="A177" s="30" t="s">
        <v>8434</v>
      </c>
      <c r="B177" s="31" t="s">
        <v>8435</v>
      </c>
      <c r="C177" s="30" t="s">
        <v>3</v>
      </c>
      <c r="D177" s="32">
        <v>53177.99</v>
      </c>
    </row>
    <row r="178" spans="1:4" ht="18" customHeight="1" x14ac:dyDescent="0.25">
      <c r="A178" s="30" t="s">
        <v>8436</v>
      </c>
      <c r="B178" s="31" t="s">
        <v>8437</v>
      </c>
      <c r="C178" s="30" t="s">
        <v>3</v>
      </c>
      <c r="D178" s="32">
        <v>52516.2</v>
      </c>
    </row>
    <row r="179" spans="1:4" ht="18" customHeight="1" x14ac:dyDescent="0.25">
      <c r="A179" s="30" t="s">
        <v>8438</v>
      </c>
      <c r="B179" s="31" t="s">
        <v>8439</v>
      </c>
      <c r="C179" s="30" t="s">
        <v>3</v>
      </c>
      <c r="D179" s="32">
        <v>66122.53</v>
      </c>
    </row>
    <row r="180" spans="1:4" ht="18" customHeight="1" x14ac:dyDescent="0.25">
      <c r="A180" s="30" t="s">
        <v>8440</v>
      </c>
      <c r="B180" s="31" t="s">
        <v>8441</v>
      </c>
      <c r="C180" s="30" t="s">
        <v>3</v>
      </c>
      <c r="D180" s="32">
        <v>65741.84</v>
      </c>
    </row>
    <row r="181" spans="1:4" ht="18" customHeight="1" x14ac:dyDescent="0.25">
      <c r="A181" s="30" t="s">
        <v>8442</v>
      </c>
      <c r="B181" s="31" t="s">
        <v>8443</v>
      </c>
      <c r="C181" s="30" t="s">
        <v>3</v>
      </c>
      <c r="D181" s="32">
        <v>68722.81</v>
      </c>
    </row>
    <row r="182" spans="1:4" ht="18" customHeight="1" x14ac:dyDescent="0.25">
      <c r="A182" s="30" t="s">
        <v>8444</v>
      </c>
      <c r="B182" s="31" t="s">
        <v>8445</v>
      </c>
      <c r="C182" s="30" t="s">
        <v>3</v>
      </c>
      <c r="D182" s="32">
        <v>68323.039999999994</v>
      </c>
    </row>
    <row r="183" spans="1:4" ht="18" customHeight="1" x14ac:dyDescent="0.25">
      <c r="A183" s="30" t="s">
        <v>8446</v>
      </c>
      <c r="B183" s="31" t="s">
        <v>8447</v>
      </c>
      <c r="C183" s="30" t="s">
        <v>3</v>
      </c>
      <c r="D183" s="32">
        <v>71314.31</v>
      </c>
    </row>
    <row r="184" spans="1:4" ht="18" customHeight="1" x14ac:dyDescent="0.25">
      <c r="A184" s="30" t="s">
        <v>8448</v>
      </c>
      <c r="B184" s="31" t="s">
        <v>8449</v>
      </c>
      <c r="C184" s="30" t="s">
        <v>3</v>
      </c>
      <c r="D184" s="32">
        <v>70915.67</v>
      </c>
    </row>
    <row r="185" spans="1:4" ht="18" customHeight="1" x14ac:dyDescent="0.25">
      <c r="A185" s="30" t="s">
        <v>8450</v>
      </c>
      <c r="B185" s="31" t="s">
        <v>8451</v>
      </c>
      <c r="C185" s="30" t="s">
        <v>3</v>
      </c>
      <c r="D185" s="32">
        <v>69794.240000000005</v>
      </c>
    </row>
    <row r="186" spans="1:4" ht="18" customHeight="1" x14ac:dyDescent="0.25">
      <c r="A186" s="30" t="s">
        <v>8452</v>
      </c>
      <c r="B186" s="31" t="s">
        <v>8453</v>
      </c>
      <c r="C186" s="30" t="s">
        <v>3</v>
      </c>
      <c r="D186" s="32">
        <v>69383.94</v>
      </c>
    </row>
    <row r="187" spans="1:4" ht="18" customHeight="1" x14ac:dyDescent="0.25">
      <c r="A187" s="30" t="s">
        <v>8454</v>
      </c>
      <c r="B187" s="31" t="s">
        <v>8455</v>
      </c>
      <c r="C187" s="30" t="s">
        <v>3</v>
      </c>
      <c r="D187" s="32">
        <v>74565.09</v>
      </c>
    </row>
    <row r="188" spans="1:4" ht="18" customHeight="1" x14ac:dyDescent="0.25">
      <c r="A188" s="30" t="s">
        <v>8456</v>
      </c>
      <c r="B188" s="31" t="s">
        <v>8457</v>
      </c>
      <c r="C188" s="30" t="s">
        <v>3</v>
      </c>
      <c r="D188" s="32">
        <v>74116.960000000006</v>
      </c>
    </row>
    <row r="189" spans="1:4" ht="18" customHeight="1" x14ac:dyDescent="0.25">
      <c r="A189" s="30" t="s">
        <v>8458</v>
      </c>
      <c r="B189" s="31" t="s">
        <v>8459</v>
      </c>
      <c r="C189" s="30" t="s">
        <v>3</v>
      </c>
      <c r="D189" s="32">
        <v>76428.39</v>
      </c>
    </row>
    <row r="190" spans="1:4" ht="18" customHeight="1" x14ac:dyDescent="0.25">
      <c r="A190" s="30" t="s">
        <v>8460</v>
      </c>
      <c r="B190" s="31" t="s">
        <v>8461</v>
      </c>
      <c r="C190" s="30" t="s">
        <v>3</v>
      </c>
      <c r="D190" s="32">
        <v>75975.27</v>
      </c>
    </row>
    <row r="191" spans="1:4" ht="18" customHeight="1" x14ac:dyDescent="0.25">
      <c r="A191" s="30" t="s">
        <v>8462</v>
      </c>
      <c r="B191" s="31" t="s">
        <v>8463</v>
      </c>
      <c r="C191" s="30" t="s">
        <v>3</v>
      </c>
      <c r="D191" s="32">
        <v>76804.2</v>
      </c>
    </row>
    <row r="192" spans="1:4" ht="18" customHeight="1" x14ac:dyDescent="0.25">
      <c r="A192" s="30" t="s">
        <v>8464</v>
      </c>
      <c r="B192" s="31" t="s">
        <v>8465</v>
      </c>
      <c r="C192" s="30" t="s">
        <v>3</v>
      </c>
      <c r="D192" s="32">
        <v>76333.039999999994</v>
      </c>
    </row>
    <row r="193" spans="1:4" ht="18" customHeight="1" x14ac:dyDescent="0.25">
      <c r="A193" s="30" t="s">
        <v>8466</v>
      </c>
      <c r="B193" s="31" t="s">
        <v>8467</v>
      </c>
      <c r="C193" s="30" t="s">
        <v>3</v>
      </c>
      <c r="D193" s="32">
        <v>81548.98</v>
      </c>
    </row>
    <row r="194" spans="1:4" ht="18" customHeight="1" x14ac:dyDescent="0.25">
      <c r="A194" s="30" t="s">
        <v>8468</v>
      </c>
      <c r="B194" s="31" t="s">
        <v>8469</v>
      </c>
      <c r="C194" s="30" t="s">
        <v>3</v>
      </c>
      <c r="D194" s="32">
        <v>81089.13</v>
      </c>
    </row>
    <row r="195" spans="1:4" ht="18" customHeight="1" x14ac:dyDescent="0.25">
      <c r="A195" s="30" t="s">
        <v>8470</v>
      </c>
      <c r="B195" s="31" t="s">
        <v>8471</v>
      </c>
      <c r="C195" s="30" t="s">
        <v>3</v>
      </c>
      <c r="D195" s="32">
        <v>84123.21</v>
      </c>
    </row>
    <row r="196" spans="1:4" ht="18" customHeight="1" x14ac:dyDescent="0.25">
      <c r="A196" s="30" t="s">
        <v>8472</v>
      </c>
      <c r="B196" s="31" t="s">
        <v>8473</v>
      </c>
      <c r="C196" s="30" t="s">
        <v>3</v>
      </c>
      <c r="D196" s="32">
        <v>83620.710000000006</v>
      </c>
    </row>
    <row r="197" spans="1:4" ht="18" customHeight="1" x14ac:dyDescent="0.25">
      <c r="A197" s="30" t="s">
        <v>8474</v>
      </c>
      <c r="B197" s="31" t="s">
        <v>8475</v>
      </c>
      <c r="C197" s="30" t="s">
        <v>3</v>
      </c>
      <c r="D197" s="32">
        <v>84651.4</v>
      </c>
    </row>
    <row r="198" spans="1:4" ht="18" customHeight="1" x14ac:dyDescent="0.25">
      <c r="A198" s="30" t="s">
        <v>8476</v>
      </c>
      <c r="B198" s="31" t="s">
        <v>8477</v>
      </c>
      <c r="C198" s="30" t="s">
        <v>3</v>
      </c>
      <c r="D198" s="32">
        <v>84170.01</v>
      </c>
    </row>
    <row r="199" spans="1:4" ht="9" customHeight="1" x14ac:dyDescent="0.25">
      <c r="A199" s="30" t="s">
        <v>8478</v>
      </c>
      <c r="B199" s="31" t="s">
        <v>8479</v>
      </c>
      <c r="C199" s="30" t="s">
        <v>0</v>
      </c>
      <c r="D199" s="32">
        <v>317.55</v>
      </c>
    </row>
    <row r="200" spans="1:4" ht="9" customHeight="1" x14ac:dyDescent="0.25">
      <c r="A200" s="30" t="s">
        <v>8480</v>
      </c>
      <c r="B200" s="31" t="s">
        <v>8481</v>
      </c>
      <c r="C200" s="30" t="s">
        <v>3</v>
      </c>
      <c r="D200" s="32">
        <v>1575.57</v>
      </c>
    </row>
    <row r="201" spans="1:4" ht="9" customHeight="1" x14ac:dyDescent="0.25">
      <c r="A201" s="30" t="s">
        <v>8482</v>
      </c>
      <c r="B201" s="31" t="s">
        <v>8483</v>
      </c>
      <c r="C201" s="30" t="s">
        <v>3</v>
      </c>
      <c r="D201" s="32">
        <v>1544.68</v>
      </c>
    </row>
    <row r="202" spans="1:4" ht="9" customHeight="1" x14ac:dyDescent="0.25">
      <c r="A202" s="30" t="s">
        <v>8484</v>
      </c>
      <c r="B202" s="31" t="s">
        <v>8485</v>
      </c>
      <c r="C202" s="30" t="s">
        <v>3</v>
      </c>
      <c r="D202" s="32">
        <v>1812.34</v>
      </c>
    </row>
    <row r="203" spans="1:4" ht="9" customHeight="1" x14ac:dyDescent="0.25">
      <c r="A203" s="30" t="s">
        <v>8486</v>
      </c>
      <c r="B203" s="31" t="s">
        <v>8487</v>
      </c>
      <c r="C203" s="30" t="s">
        <v>3</v>
      </c>
      <c r="D203" s="32">
        <v>1779.51</v>
      </c>
    </row>
    <row r="204" spans="1:4" ht="9" customHeight="1" x14ac:dyDescent="0.25">
      <c r="A204" s="30" t="s">
        <v>8488</v>
      </c>
      <c r="B204" s="31" t="s">
        <v>8489</v>
      </c>
      <c r="C204" s="30" t="s">
        <v>3</v>
      </c>
      <c r="D204" s="32">
        <v>2049.15</v>
      </c>
    </row>
    <row r="205" spans="1:4" ht="9" customHeight="1" x14ac:dyDescent="0.25">
      <c r="A205" s="30" t="s">
        <v>8490</v>
      </c>
      <c r="B205" s="31" t="s">
        <v>8491</v>
      </c>
      <c r="C205" s="30" t="s">
        <v>3</v>
      </c>
      <c r="D205" s="32">
        <v>2014.39</v>
      </c>
    </row>
    <row r="206" spans="1:4" ht="9" customHeight="1" x14ac:dyDescent="0.25">
      <c r="A206" s="30" t="s">
        <v>8492</v>
      </c>
      <c r="B206" s="31" t="s">
        <v>8493</v>
      </c>
      <c r="C206" s="30" t="s">
        <v>3</v>
      </c>
      <c r="D206" s="32">
        <v>2239.9699999999998</v>
      </c>
    </row>
    <row r="207" spans="1:4" ht="9" customHeight="1" x14ac:dyDescent="0.25">
      <c r="A207" s="30" t="s">
        <v>8494</v>
      </c>
      <c r="B207" s="31" t="s">
        <v>8495</v>
      </c>
      <c r="C207" s="30" t="s">
        <v>3</v>
      </c>
      <c r="D207" s="32">
        <v>2203.2800000000002</v>
      </c>
    </row>
    <row r="208" spans="1:4" ht="9" customHeight="1" x14ac:dyDescent="0.25">
      <c r="A208" s="30" t="s">
        <v>8496</v>
      </c>
      <c r="B208" s="31" t="s">
        <v>8497</v>
      </c>
      <c r="C208" s="30" t="s">
        <v>3</v>
      </c>
      <c r="D208" s="32">
        <v>2476.69</v>
      </c>
    </row>
    <row r="209" spans="1:4" ht="9" customHeight="1" x14ac:dyDescent="0.25">
      <c r="A209" s="30" t="s">
        <v>8498</v>
      </c>
      <c r="B209" s="31" t="s">
        <v>8499</v>
      </c>
      <c r="C209" s="30" t="s">
        <v>3</v>
      </c>
      <c r="D209" s="32">
        <v>2438.0700000000002</v>
      </c>
    </row>
    <row r="210" spans="1:4" ht="9" customHeight="1" x14ac:dyDescent="0.25">
      <c r="A210" s="30" t="s">
        <v>8500</v>
      </c>
      <c r="B210" s="31" t="s">
        <v>8501</v>
      </c>
      <c r="C210" s="30" t="s">
        <v>3</v>
      </c>
      <c r="D210" s="32">
        <v>2805.57</v>
      </c>
    </row>
    <row r="211" spans="1:4" ht="9" customHeight="1" x14ac:dyDescent="0.25">
      <c r="A211" s="30" t="s">
        <v>8502</v>
      </c>
      <c r="B211" s="31" t="s">
        <v>8503</v>
      </c>
      <c r="C211" s="30" t="s">
        <v>3</v>
      </c>
      <c r="D211" s="32">
        <v>2765.02</v>
      </c>
    </row>
    <row r="212" spans="1:4" ht="9" customHeight="1" x14ac:dyDescent="0.25">
      <c r="A212" s="30" t="s">
        <v>8504</v>
      </c>
      <c r="B212" s="31" t="s">
        <v>8505</v>
      </c>
      <c r="C212" s="30" t="s">
        <v>3</v>
      </c>
      <c r="D212" s="32">
        <v>2996.34</v>
      </c>
    </row>
    <row r="213" spans="1:4" ht="9" customHeight="1" x14ac:dyDescent="0.25">
      <c r="A213" s="30" t="s">
        <v>8506</v>
      </c>
      <c r="B213" s="31" t="s">
        <v>8507</v>
      </c>
      <c r="C213" s="30" t="s">
        <v>3</v>
      </c>
      <c r="D213" s="32">
        <v>2953.86</v>
      </c>
    </row>
    <row r="214" spans="1:4" ht="9" customHeight="1" x14ac:dyDescent="0.25">
      <c r="A214" s="30" t="s">
        <v>8508</v>
      </c>
      <c r="B214" s="31" t="s">
        <v>8509</v>
      </c>
      <c r="C214" s="30" t="s">
        <v>3</v>
      </c>
      <c r="D214" s="32">
        <v>3276.82</v>
      </c>
    </row>
    <row r="215" spans="1:4" ht="9" customHeight="1" x14ac:dyDescent="0.25">
      <c r="A215" s="30" t="s">
        <v>8510</v>
      </c>
      <c r="B215" s="31" t="s">
        <v>8511</v>
      </c>
      <c r="C215" s="30" t="s">
        <v>3</v>
      </c>
      <c r="D215" s="32">
        <v>3210.2</v>
      </c>
    </row>
    <row r="216" spans="1:4" ht="9" customHeight="1" x14ac:dyDescent="0.25">
      <c r="A216" s="30" t="s">
        <v>8512</v>
      </c>
      <c r="B216" s="31" t="s">
        <v>8513</v>
      </c>
      <c r="C216" s="30" t="s">
        <v>3</v>
      </c>
      <c r="D216" s="32">
        <v>3472.66</v>
      </c>
    </row>
    <row r="217" spans="1:4" ht="9" customHeight="1" x14ac:dyDescent="0.25">
      <c r="A217" s="30" t="s">
        <v>8514</v>
      </c>
      <c r="B217" s="31" t="s">
        <v>8515</v>
      </c>
      <c r="C217" s="30" t="s">
        <v>3</v>
      </c>
      <c r="D217" s="32">
        <v>3403.14</v>
      </c>
    </row>
    <row r="218" spans="1:4" ht="9" customHeight="1" x14ac:dyDescent="0.25">
      <c r="A218" s="30" t="s">
        <v>8516</v>
      </c>
      <c r="B218" s="31" t="s">
        <v>8517</v>
      </c>
      <c r="C218" s="30" t="s">
        <v>3</v>
      </c>
      <c r="D218" s="32">
        <v>3715.31</v>
      </c>
    </row>
    <row r="219" spans="1:4" ht="9" customHeight="1" x14ac:dyDescent="0.25">
      <c r="A219" s="30" t="s">
        <v>8518</v>
      </c>
      <c r="B219" s="31" t="s">
        <v>8519</v>
      </c>
      <c r="C219" s="30" t="s">
        <v>3</v>
      </c>
      <c r="D219" s="32">
        <v>3642.9</v>
      </c>
    </row>
    <row r="220" spans="1:4" ht="9" customHeight="1" x14ac:dyDescent="0.25">
      <c r="A220" s="30" t="s">
        <v>8520</v>
      </c>
      <c r="B220" s="31" t="s">
        <v>8521</v>
      </c>
      <c r="C220" s="30" t="s">
        <v>3</v>
      </c>
      <c r="D220" s="32">
        <v>3962.47</v>
      </c>
    </row>
    <row r="221" spans="1:4" ht="9" customHeight="1" x14ac:dyDescent="0.25">
      <c r="A221" s="30" t="s">
        <v>8522</v>
      </c>
      <c r="B221" s="31" t="s">
        <v>8523</v>
      </c>
      <c r="C221" s="30" t="s">
        <v>3</v>
      </c>
      <c r="D221" s="32">
        <v>3887.16</v>
      </c>
    </row>
    <row r="222" spans="1:4" ht="9" customHeight="1" x14ac:dyDescent="0.25">
      <c r="A222" s="30" t="s">
        <v>8524</v>
      </c>
      <c r="B222" s="31" t="s">
        <v>8525</v>
      </c>
      <c r="C222" s="30" t="s">
        <v>3</v>
      </c>
      <c r="D222" s="32">
        <v>4165.28</v>
      </c>
    </row>
    <row r="223" spans="1:4" ht="9" customHeight="1" x14ac:dyDescent="0.25">
      <c r="A223" s="30" t="s">
        <v>8526</v>
      </c>
      <c r="B223" s="31" t="s">
        <v>8527</v>
      </c>
      <c r="C223" s="30" t="s">
        <v>3</v>
      </c>
      <c r="D223" s="32">
        <v>4087.07</v>
      </c>
    </row>
    <row r="224" spans="1:4" ht="9" customHeight="1" x14ac:dyDescent="0.25">
      <c r="A224" s="30" t="s">
        <v>8528</v>
      </c>
      <c r="B224" s="31" t="s">
        <v>8529</v>
      </c>
      <c r="C224" s="30" t="s">
        <v>3</v>
      </c>
      <c r="D224" s="32">
        <v>4621.7700000000004</v>
      </c>
    </row>
    <row r="225" spans="1:4" ht="9" customHeight="1" x14ac:dyDescent="0.25">
      <c r="A225" s="30" t="s">
        <v>8530</v>
      </c>
      <c r="B225" s="31" t="s">
        <v>8531</v>
      </c>
      <c r="C225" s="30" t="s">
        <v>3</v>
      </c>
      <c r="D225" s="32">
        <v>4540.66</v>
      </c>
    </row>
    <row r="226" spans="1:4" ht="9" customHeight="1" x14ac:dyDescent="0.25">
      <c r="A226" s="30" t="s">
        <v>8532</v>
      </c>
      <c r="B226" s="31" t="s">
        <v>8533</v>
      </c>
      <c r="C226" s="30" t="s">
        <v>3</v>
      </c>
      <c r="D226" s="32">
        <v>5414.72</v>
      </c>
    </row>
    <row r="227" spans="1:4" ht="9" customHeight="1" x14ac:dyDescent="0.25">
      <c r="A227" s="30" t="s">
        <v>8534</v>
      </c>
      <c r="B227" s="31" t="s">
        <v>8535</v>
      </c>
      <c r="C227" s="30" t="s">
        <v>3</v>
      </c>
      <c r="D227" s="32">
        <v>5330.72</v>
      </c>
    </row>
    <row r="228" spans="1:4" ht="9" customHeight="1" x14ac:dyDescent="0.25">
      <c r="A228" s="30" t="s">
        <v>8536</v>
      </c>
      <c r="B228" s="31" t="s">
        <v>8537</v>
      </c>
      <c r="C228" s="30" t="s">
        <v>3</v>
      </c>
      <c r="D228" s="32">
        <v>5806.47</v>
      </c>
    </row>
    <row r="229" spans="1:4" ht="9" customHeight="1" x14ac:dyDescent="0.25">
      <c r="A229" s="30" t="s">
        <v>8538</v>
      </c>
      <c r="B229" s="31" t="s">
        <v>8539</v>
      </c>
      <c r="C229" s="30" t="s">
        <v>3</v>
      </c>
      <c r="D229" s="32">
        <v>5719.58</v>
      </c>
    </row>
    <row r="230" spans="1:4" ht="9" customHeight="1" x14ac:dyDescent="0.25">
      <c r="A230" s="30" t="s">
        <v>8540</v>
      </c>
      <c r="B230" s="31" t="s">
        <v>8541</v>
      </c>
      <c r="C230" s="30" t="s">
        <v>3</v>
      </c>
      <c r="D230" s="32">
        <v>6098.37</v>
      </c>
    </row>
    <row r="231" spans="1:4" ht="9" customHeight="1" x14ac:dyDescent="0.25">
      <c r="A231" s="30" t="s">
        <v>8542</v>
      </c>
      <c r="B231" s="31" t="s">
        <v>8543</v>
      </c>
      <c r="C231" s="30" t="s">
        <v>3</v>
      </c>
      <c r="D231" s="32">
        <v>6008.58</v>
      </c>
    </row>
    <row r="232" spans="1:4" ht="9" customHeight="1" x14ac:dyDescent="0.25">
      <c r="A232" s="30" t="s">
        <v>8544</v>
      </c>
      <c r="B232" s="31" t="s">
        <v>8545</v>
      </c>
      <c r="C232" s="30" t="s">
        <v>3</v>
      </c>
      <c r="D232" s="32">
        <v>6308.45</v>
      </c>
    </row>
    <row r="233" spans="1:4" ht="9" customHeight="1" x14ac:dyDescent="0.25">
      <c r="A233" s="30" t="s">
        <v>8546</v>
      </c>
      <c r="B233" s="31" t="s">
        <v>8547</v>
      </c>
      <c r="C233" s="30" t="s">
        <v>3</v>
      </c>
      <c r="D233" s="32">
        <v>6215.76</v>
      </c>
    </row>
    <row r="234" spans="1:4" ht="9" customHeight="1" x14ac:dyDescent="0.25">
      <c r="A234" s="30" t="s">
        <v>8548</v>
      </c>
      <c r="B234" s="31" t="s">
        <v>8549</v>
      </c>
      <c r="C234" s="30" t="s">
        <v>3</v>
      </c>
      <c r="D234" s="32">
        <v>6649.04</v>
      </c>
    </row>
    <row r="235" spans="1:4" ht="9" customHeight="1" x14ac:dyDescent="0.25">
      <c r="A235" s="30" t="s">
        <v>8550</v>
      </c>
      <c r="B235" s="31" t="s">
        <v>8551</v>
      </c>
      <c r="C235" s="30" t="s">
        <v>3</v>
      </c>
      <c r="D235" s="32">
        <v>6553.45</v>
      </c>
    </row>
    <row r="236" spans="1:4" ht="9" customHeight="1" x14ac:dyDescent="0.25">
      <c r="A236" s="30" t="s">
        <v>8552</v>
      </c>
      <c r="B236" s="31" t="s">
        <v>8553</v>
      </c>
      <c r="C236" s="30" t="s">
        <v>3</v>
      </c>
      <c r="D236" s="32">
        <v>8900.2800000000007</v>
      </c>
    </row>
    <row r="237" spans="1:4" ht="9" customHeight="1" x14ac:dyDescent="0.25">
      <c r="A237" s="30" t="s">
        <v>8554</v>
      </c>
      <c r="B237" s="31" t="s">
        <v>8555</v>
      </c>
      <c r="C237" s="30" t="s">
        <v>3</v>
      </c>
      <c r="D237" s="32">
        <v>8801.7900000000009</v>
      </c>
    </row>
    <row r="238" spans="1:4" ht="9" customHeight="1" x14ac:dyDescent="0.25">
      <c r="A238" s="30" t="s">
        <v>8556</v>
      </c>
      <c r="B238" s="31" t="s">
        <v>8557</v>
      </c>
      <c r="C238" s="30" t="s">
        <v>3</v>
      </c>
      <c r="D238" s="32">
        <v>11194.18</v>
      </c>
    </row>
    <row r="239" spans="1:4" ht="9" customHeight="1" x14ac:dyDescent="0.25">
      <c r="A239" s="30" t="s">
        <v>8558</v>
      </c>
      <c r="B239" s="31" t="s">
        <v>8559</v>
      </c>
      <c r="C239" s="30" t="s">
        <v>3</v>
      </c>
      <c r="D239" s="32">
        <v>11092.8</v>
      </c>
    </row>
    <row r="240" spans="1:4" ht="9" customHeight="1" x14ac:dyDescent="0.25">
      <c r="A240" s="30" t="s">
        <v>8560</v>
      </c>
      <c r="B240" s="31" t="s">
        <v>8561</v>
      </c>
      <c r="C240" s="30" t="s">
        <v>3</v>
      </c>
      <c r="D240" s="32">
        <v>11963.08</v>
      </c>
    </row>
    <row r="241" spans="1:4" ht="9" customHeight="1" x14ac:dyDescent="0.25">
      <c r="A241" s="30" t="s">
        <v>8562</v>
      </c>
      <c r="B241" s="31" t="s">
        <v>8563</v>
      </c>
      <c r="C241" s="30" t="s">
        <v>3</v>
      </c>
      <c r="D241" s="32">
        <v>11858.8</v>
      </c>
    </row>
    <row r="242" spans="1:4" ht="9" customHeight="1" x14ac:dyDescent="0.25">
      <c r="A242" s="30" t="s">
        <v>8564</v>
      </c>
      <c r="B242" s="31" t="s">
        <v>8565</v>
      </c>
      <c r="C242" s="30" t="s">
        <v>3</v>
      </c>
      <c r="D242" s="32">
        <v>12426.06</v>
      </c>
    </row>
    <row r="243" spans="1:4" ht="9" customHeight="1" x14ac:dyDescent="0.25">
      <c r="A243" s="30" t="s">
        <v>8566</v>
      </c>
      <c r="B243" s="31" t="s">
        <v>8567</v>
      </c>
      <c r="C243" s="30" t="s">
        <v>3</v>
      </c>
      <c r="D243" s="32">
        <v>12318.89</v>
      </c>
    </row>
    <row r="244" spans="1:4" ht="9" customHeight="1" x14ac:dyDescent="0.25">
      <c r="A244" s="30" t="s">
        <v>8568</v>
      </c>
      <c r="B244" s="31" t="s">
        <v>8569</v>
      </c>
      <c r="C244" s="30" t="s">
        <v>3</v>
      </c>
      <c r="D244" s="32">
        <v>13256.2</v>
      </c>
    </row>
    <row r="245" spans="1:4" ht="9" customHeight="1" x14ac:dyDescent="0.25">
      <c r="A245" s="30" t="s">
        <v>8570</v>
      </c>
      <c r="B245" s="31" t="s">
        <v>8571</v>
      </c>
      <c r="C245" s="30" t="s">
        <v>3</v>
      </c>
      <c r="D245" s="32">
        <v>13146.13</v>
      </c>
    </row>
    <row r="246" spans="1:4" ht="9" customHeight="1" x14ac:dyDescent="0.25">
      <c r="A246" s="30" t="s">
        <v>8572</v>
      </c>
      <c r="B246" s="31" t="s">
        <v>8573</v>
      </c>
      <c r="C246" s="30" t="s">
        <v>3</v>
      </c>
      <c r="D246" s="32">
        <v>1488.62</v>
      </c>
    </row>
    <row r="247" spans="1:4" ht="9" customHeight="1" x14ac:dyDescent="0.25">
      <c r="A247" s="30" t="s">
        <v>8574</v>
      </c>
      <c r="B247" s="31" t="s">
        <v>8575</v>
      </c>
      <c r="C247" s="30" t="s">
        <v>3</v>
      </c>
      <c r="D247" s="32">
        <v>1457.73</v>
      </c>
    </row>
    <row r="248" spans="1:4" ht="9" customHeight="1" x14ac:dyDescent="0.25">
      <c r="A248" s="30" t="s">
        <v>8576</v>
      </c>
      <c r="B248" s="31" t="s">
        <v>8577</v>
      </c>
      <c r="C248" s="30" t="s">
        <v>3</v>
      </c>
      <c r="D248" s="32">
        <v>1711.82</v>
      </c>
    </row>
    <row r="249" spans="1:4" ht="9" customHeight="1" x14ac:dyDescent="0.25">
      <c r="A249" s="30" t="s">
        <v>8578</v>
      </c>
      <c r="B249" s="31" t="s">
        <v>8579</v>
      </c>
      <c r="C249" s="30" t="s">
        <v>3</v>
      </c>
      <c r="D249" s="32">
        <v>1678.99</v>
      </c>
    </row>
    <row r="250" spans="1:4" ht="9" customHeight="1" x14ac:dyDescent="0.25">
      <c r="A250" s="30" t="s">
        <v>8580</v>
      </c>
      <c r="B250" s="31" t="s">
        <v>8581</v>
      </c>
      <c r="C250" s="30" t="s">
        <v>3</v>
      </c>
      <c r="D250" s="32">
        <v>1935.03</v>
      </c>
    </row>
    <row r="251" spans="1:4" ht="9" customHeight="1" x14ac:dyDescent="0.25">
      <c r="A251" s="30" t="s">
        <v>8582</v>
      </c>
      <c r="B251" s="31" t="s">
        <v>8583</v>
      </c>
      <c r="C251" s="30" t="s">
        <v>3</v>
      </c>
      <c r="D251" s="32">
        <v>1900.28</v>
      </c>
    </row>
    <row r="252" spans="1:4" ht="9" customHeight="1" x14ac:dyDescent="0.25">
      <c r="A252" s="30" t="s">
        <v>8584</v>
      </c>
      <c r="B252" s="31" t="s">
        <v>8585</v>
      </c>
      <c r="C252" s="30" t="s">
        <v>3</v>
      </c>
      <c r="D252" s="32">
        <v>2114.9899999999998</v>
      </c>
    </row>
    <row r="253" spans="1:4" ht="9" customHeight="1" x14ac:dyDescent="0.25">
      <c r="A253" s="30" t="s">
        <v>8586</v>
      </c>
      <c r="B253" s="31" t="s">
        <v>8587</v>
      </c>
      <c r="C253" s="30" t="s">
        <v>3</v>
      </c>
      <c r="D253" s="32">
        <v>2078.3000000000002</v>
      </c>
    </row>
    <row r="254" spans="1:4" ht="9" customHeight="1" x14ac:dyDescent="0.25">
      <c r="A254" s="30" t="s">
        <v>8588</v>
      </c>
      <c r="B254" s="31" t="s">
        <v>8589</v>
      </c>
      <c r="C254" s="30" t="s">
        <v>3</v>
      </c>
      <c r="D254" s="32">
        <v>2338.13</v>
      </c>
    </row>
    <row r="255" spans="1:4" ht="9" customHeight="1" x14ac:dyDescent="0.25">
      <c r="A255" s="30" t="s">
        <v>8590</v>
      </c>
      <c r="B255" s="31" t="s">
        <v>8591</v>
      </c>
      <c r="C255" s="30" t="s">
        <v>3</v>
      </c>
      <c r="D255" s="32">
        <v>2299.5100000000002</v>
      </c>
    </row>
    <row r="256" spans="1:4" ht="9" customHeight="1" x14ac:dyDescent="0.25">
      <c r="A256" s="30" t="s">
        <v>8592</v>
      </c>
      <c r="B256" s="31" t="s">
        <v>8593</v>
      </c>
      <c r="C256" s="30" t="s">
        <v>3</v>
      </c>
      <c r="D256" s="32">
        <v>2647.98</v>
      </c>
    </row>
    <row r="257" spans="1:4" ht="9" customHeight="1" x14ac:dyDescent="0.25">
      <c r="A257" s="30" t="s">
        <v>8594</v>
      </c>
      <c r="B257" s="31" t="s">
        <v>8595</v>
      </c>
      <c r="C257" s="30" t="s">
        <v>3</v>
      </c>
      <c r="D257" s="32">
        <v>2607.4299999999998</v>
      </c>
    </row>
    <row r="258" spans="1:4" ht="9" customHeight="1" x14ac:dyDescent="0.25">
      <c r="A258" s="30" t="s">
        <v>8596</v>
      </c>
      <c r="B258" s="31" t="s">
        <v>8597</v>
      </c>
      <c r="C258" s="30" t="s">
        <v>3</v>
      </c>
      <c r="D258" s="32">
        <v>2827.88</v>
      </c>
    </row>
    <row r="259" spans="1:4" ht="9" customHeight="1" x14ac:dyDescent="0.25">
      <c r="A259" s="30" t="s">
        <v>8598</v>
      </c>
      <c r="B259" s="31" t="s">
        <v>8599</v>
      </c>
      <c r="C259" s="30" t="s">
        <v>3</v>
      </c>
      <c r="D259" s="32">
        <v>2785.4</v>
      </c>
    </row>
    <row r="260" spans="1:4" ht="9" customHeight="1" x14ac:dyDescent="0.25">
      <c r="A260" s="30" t="s">
        <v>8600</v>
      </c>
      <c r="B260" s="31" t="s">
        <v>8601</v>
      </c>
      <c r="C260" s="30" t="s">
        <v>3</v>
      </c>
      <c r="D260" s="32">
        <v>3094.79</v>
      </c>
    </row>
    <row r="261" spans="1:4" ht="9" customHeight="1" x14ac:dyDescent="0.25">
      <c r="A261" s="30" t="s">
        <v>8602</v>
      </c>
      <c r="B261" s="31" t="s">
        <v>8603</v>
      </c>
      <c r="C261" s="30" t="s">
        <v>3</v>
      </c>
      <c r="D261" s="32">
        <v>3028.17</v>
      </c>
    </row>
    <row r="262" spans="1:4" ht="9" customHeight="1" x14ac:dyDescent="0.25">
      <c r="A262" s="30" t="s">
        <v>8604</v>
      </c>
      <c r="B262" s="31" t="s">
        <v>8605</v>
      </c>
      <c r="C262" s="30" t="s">
        <v>3</v>
      </c>
      <c r="D262" s="32">
        <v>3279.75</v>
      </c>
    </row>
    <row r="263" spans="1:4" ht="9" customHeight="1" x14ac:dyDescent="0.25">
      <c r="A263" s="30" t="s">
        <v>8606</v>
      </c>
      <c r="B263" s="31" t="s">
        <v>8607</v>
      </c>
      <c r="C263" s="30" t="s">
        <v>3</v>
      </c>
      <c r="D263" s="32">
        <v>3210.24</v>
      </c>
    </row>
    <row r="264" spans="1:4" ht="9" customHeight="1" x14ac:dyDescent="0.25">
      <c r="A264" s="30" t="s">
        <v>8608</v>
      </c>
      <c r="B264" s="31" t="s">
        <v>8609</v>
      </c>
      <c r="C264" s="30" t="s">
        <v>3</v>
      </c>
      <c r="D264" s="32">
        <v>3508.82</v>
      </c>
    </row>
    <row r="265" spans="1:4" ht="9" customHeight="1" x14ac:dyDescent="0.25">
      <c r="A265" s="30" t="s">
        <v>8610</v>
      </c>
      <c r="B265" s="31" t="s">
        <v>8611</v>
      </c>
      <c r="C265" s="30" t="s">
        <v>3</v>
      </c>
      <c r="D265" s="32">
        <v>3436.41</v>
      </c>
    </row>
    <row r="266" spans="1:4" ht="9" customHeight="1" x14ac:dyDescent="0.25">
      <c r="A266" s="30" t="s">
        <v>8612</v>
      </c>
      <c r="B266" s="31" t="s">
        <v>8613</v>
      </c>
      <c r="C266" s="30" t="s">
        <v>3</v>
      </c>
      <c r="D266" s="32">
        <v>3742.39</v>
      </c>
    </row>
    <row r="267" spans="1:4" ht="9" customHeight="1" x14ac:dyDescent="0.25">
      <c r="A267" s="30" t="s">
        <v>8614</v>
      </c>
      <c r="B267" s="31" t="s">
        <v>8615</v>
      </c>
      <c r="C267" s="30" t="s">
        <v>3</v>
      </c>
      <c r="D267" s="32">
        <v>3667.08</v>
      </c>
    </row>
    <row r="268" spans="1:4" ht="9" customHeight="1" x14ac:dyDescent="0.25">
      <c r="A268" s="30" t="s">
        <v>8616</v>
      </c>
      <c r="B268" s="31" t="s">
        <v>8617</v>
      </c>
      <c r="C268" s="30" t="s">
        <v>3</v>
      </c>
      <c r="D268" s="32">
        <v>3934.34</v>
      </c>
    </row>
    <row r="269" spans="1:4" ht="9" customHeight="1" x14ac:dyDescent="0.25">
      <c r="A269" s="30" t="s">
        <v>8618</v>
      </c>
      <c r="B269" s="31" t="s">
        <v>8619</v>
      </c>
      <c r="C269" s="30" t="s">
        <v>3</v>
      </c>
      <c r="D269" s="32">
        <v>3856.13</v>
      </c>
    </row>
    <row r="270" spans="1:4" ht="9" customHeight="1" x14ac:dyDescent="0.25">
      <c r="A270" s="30" t="s">
        <v>8620</v>
      </c>
      <c r="B270" s="31" t="s">
        <v>8621</v>
      </c>
      <c r="C270" s="30" t="s">
        <v>3</v>
      </c>
      <c r="D270" s="32">
        <v>4377.4799999999996</v>
      </c>
    </row>
    <row r="271" spans="1:4" ht="9" customHeight="1" x14ac:dyDescent="0.25">
      <c r="A271" s="30" t="s">
        <v>8622</v>
      </c>
      <c r="B271" s="31" t="s">
        <v>8623</v>
      </c>
      <c r="C271" s="30" t="s">
        <v>3</v>
      </c>
      <c r="D271" s="32">
        <v>4296.38</v>
      </c>
    </row>
    <row r="272" spans="1:4" ht="9" customHeight="1" x14ac:dyDescent="0.25">
      <c r="A272" s="30" t="s">
        <v>8624</v>
      </c>
      <c r="B272" s="31" t="s">
        <v>8625</v>
      </c>
      <c r="C272" s="30" t="s">
        <v>3</v>
      </c>
      <c r="D272" s="32">
        <v>5121.99</v>
      </c>
    </row>
    <row r="273" spans="1:4" ht="9" customHeight="1" x14ac:dyDescent="0.25">
      <c r="A273" s="30" t="s">
        <v>8626</v>
      </c>
      <c r="B273" s="31" t="s">
        <v>8627</v>
      </c>
      <c r="C273" s="30" t="s">
        <v>3</v>
      </c>
      <c r="D273" s="32">
        <v>5037.99</v>
      </c>
    </row>
    <row r="274" spans="1:4" ht="9" customHeight="1" x14ac:dyDescent="0.25">
      <c r="A274" s="30" t="s">
        <v>8628</v>
      </c>
      <c r="B274" s="31" t="s">
        <v>8629</v>
      </c>
      <c r="C274" s="30" t="s">
        <v>3</v>
      </c>
      <c r="D274" s="32">
        <v>5367.31</v>
      </c>
    </row>
    <row r="275" spans="1:4" ht="9" customHeight="1" x14ac:dyDescent="0.25">
      <c r="A275" s="30" t="s">
        <v>8630</v>
      </c>
      <c r="B275" s="31" t="s">
        <v>8631</v>
      </c>
      <c r="C275" s="30" t="s">
        <v>3</v>
      </c>
      <c r="D275" s="32">
        <v>5280.42</v>
      </c>
    </row>
    <row r="276" spans="1:4" ht="9" customHeight="1" x14ac:dyDescent="0.25">
      <c r="A276" s="30" t="s">
        <v>8632</v>
      </c>
      <c r="B276" s="31" t="s">
        <v>8633</v>
      </c>
      <c r="C276" s="30" t="s">
        <v>3</v>
      </c>
      <c r="D276" s="32">
        <v>5768.71</v>
      </c>
    </row>
    <row r="277" spans="1:4" ht="9" customHeight="1" x14ac:dyDescent="0.25">
      <c r="A277" s="30" t="s">
        <v>8634</v>
      </c>
      <c r="B277" s="31" t="s">
        <v>8635</v>
      </c>
      <c r="C277" s="30" t="s">
        <v>3</v>
      </c>
      <c r="D277" s="32">
        <v>5678.92</v>
      </c>
    </row>
    <row r="278" spans="1:4" ht="9" customHeight="1" x14ac:dyDescent="0.25">
      <c r="A278" s="30" t="s">
        <v>8636</v>
      </c>
      <c r="B278" s="31" t="s">
        <v>8637</v>
      </c>
      <c r="C278" s="30" t="s">
        <v>3</v>
      </c>
      <c r="D278" s="32">
        <v>5970.89</v>
      </c>
    </row>
    <row r="279" spans="1:4" ht="9" customHeight="1" x14ac:dyDescent="0.25">
      <c r="A279" s="30" t="s">
        <v>8638</v>
      </c>
      <c r="B279" s="31" t="s">
        <v>8639</v>
      </c>
      <c r="C279" s="30" t="s">
        <v>3</v>
      </c>
      <c r="D279" s="32">
        <v>5878.21</v>
      </c>
    </row>
    <row r="280" spans="1:4" ht="9" customHeight="1" x14ac:dyDescent="0.25">
      <c r="A280" s="30" t="s">
        <v>8640</v>
      </c>
      <c r="B280" s="31" t="s">
        <v>8641</v>
      </c>
      <c r="C280" s="30" t="s">
        <v>3</v>
      </c>
      <c r="D280" s="32">
        <v>6298.29</v>
      </c>
    </row>
    <row r="281" spans="1:4" ht="9" customHeight="1" x14ac:dyDescent="0.25">
      <c r="A281" s="30" t="s">
        <v>8642</v>
      </c>
      <c r="B281" s="31" t="s">
        <v>8643</v>
      </c>
      <c r="C281" s="30" t="s">
        <v>3</v>
      </c>
      <c r="D281" s="32">
        <v>6202.71</v>
      </c>
    </row>
    <row r="282" spans="1:4" ht="9" customHeight="1" x14ac:dyDescent="0.25">
      <c r="A282" s="30" t="s">
        <v>8644</v>
      </c>
      <c r="B282" s="31" t="s">
        <v>8645</v>
      </c>
      <c r="C282" s="30" t="s">
        <v>3</v>
      </c>
      <c r="D282" s="32">
        <v>8249.44</v>
      </c>
    </row>
    <row r="283" spans="1:4" ht="9" customHeight="1" x14ac:dyDescent="0.25">
      <c r="A283" s="30" t="s">
        <v>8646</v>
      </c>
      <c r="B283" s="31" t="s">
        <v>8647</v>
      </c>
      <c r="C283" s="30" t="s">
        <v>3</v>
      </c>
      <c r="D283" s="32">
        <v>8150.96</v>
      </c>
    </row>
    <row r="284" spans="1:4" ht="9" customHeight="1" x14ac:dyDescent="0.25">
      <c r="A284" s="30" t="s">
        <v>8648</v>
      </c>
      <c r="B284" s="31" t="s">
        <v>8649</v>
      </c>
      <c r="C284" s="30" t="s">
        <v>3</v>
      </c>
      <c r="D284" s="32">
        <v>10374.040000000001</v>
      </c>
    </row>
    <row r="285" spans="1:4" ht="9" customHeight="1" x14ac:dyDescent="0.25">
      <c r="A285" s="30" t="s">
        <v>8650</v>
      </c>
      <c r="B285" s="31" t="s">
        <v>8651</v>
      </c>
      <c r="C285" s="30" t="s">
        <v>3</v>
      </c>
      <c r="D285" s="32">
        <v>10272.66</v>
      </c>
    </row>
    <row r="286" spans="1:4" ht="9" customHeight="1" x14ac:dyDescent="0.25">
      <c r="A286" s="30" t="s">
        <v>8652</v>
      </c>
      <c r="B286" s="31" t="s">
        <v>8653</v>
      </c>
      <c r="C286" s="30" t="s">
        <v>3</v>
      </c>
      <c r="D286" s="32">
        <v>11096.25</v>
      </c>
    </row>
    <row r="287" spans="1:4" ht="9" customHeight="1" x14ac:dyDescent="0.25">
      <c r="A287" s="30" t="s">
        <v>8654</v>
      </c>
      <c r="B287" s="31" t="s">
        <v>8655</v>
      </c>
      <c r="C287" s="30" t="s">
        <v>3</v>
      </c>
      <c r="D287" s="32">
        <v>10991.98</v>
      </c>
    </row>
    <row r="288" spans="1:4" ht="9" customHeight="1" x14ac:dyDescent="0.25">
      <c r="A288" s="30" t="s">
        <v>8656</v>
      </c>
      <c r="B288" s="31" t="s">
        <v>8657</v>
      </c>
      <c r="C288" s="30" t="s">
        <v>3</v>
      </c>
      <c r="D288" s="32">
        <v>11542.58</v>
      </c>
    </row>
    <row r="289" spans="1:4" ht="9" customHeight="1" x14ac:dyDescent="0.25">
      <c r="A289" s="30" t="s">
        <v>8658</v>
      </c>
      <c r="B289" s="31" t="s">
        <v>8659</v>
      </c>
      <c r="C289" s="30" t="s">
        <v>3</v>
      </c>
      <c r="D289" s="32">
        <v>11435.41</v>
      </c>
    </row>
    <row r="290" spans="1:4" ht="9" customHeight="1" x14ac:dyDescent="0.25">
      <c r="A290" s="30" t="s">
        <v>8660</v>
      </c>
      <c r="B290" s="31" t="s">
        <v>8661</v>
      </c>
      <c r="C290" s="30" t="s">
        <v>3</v>
      </c>
      <c r="D290" s="32">
        <v>12329.37</v>
      </c>
    </row>
    <row r="291" spans="1:4" ht="9" customHeight="1" x14ac:dyDescent="0.25">
      <c r="A291" s="30" t="s">
        <v>8662</v>
      </c>
      <c r="B291" s="31" t="s">
        <v>8663</v>
      </c>
      <c r="C291" s="30" t="s">
        <v>3</v>
      </c>
      <c r="D291" s="32">
        <v>12219.31</v>
      </c>
    </row>
    <row r="292" spans="1:4" ht="9" customHeight="1" x14ac:dyDescent="0.25">
      <c r="A292" s="30" t="s">
        <v>8664</v>
      </c>
      <c r="B292" s="31" t="s">
        <v>8665</v>
      </c>
      <c r="C292" s="30" t="s">
        <v>3</v>
      </c>
      <c r="D292" s="32">
        <v>7365.47</v>
      </c>
    </row>
    <row r="293" spans="1:4" ht="9" customHeight="1" x14ac:dyDescent="0.25">
      <c r="A293" s="30" t="s">
        <v>8666</v>
      </c>
      <c r="B293" s="31" t="s">
        <v>8667</v>
      </c>
      <c r="C293" s="30" t="s">
        <v>3</v>
      </c>
      <c r="D293" s="32">
        <v>7293.06</v>
      </c>
    </row>
    <row r="294" spans="1:4" ht="9" customHeight="1" x14ac:dyDescent="0.25">
      <c r="A294" s="30" t="s">
        <v>8668</v>
      </c>
      <c r="B294" s="31" t="s">
        <v>8669</v>
      </c>
      <c r="C294" s="30" t="s">
        <v>3</v>
      </c>
      <c r="D294" s="32">
        <v>9125.1299999999992</v>
      </c>
    </row>
    <row r="295" spans="1:4" ht="9" customHeight="1" x14ac:dyDescent="0.25">
      <c r="A295" s="30" t="s">
        <v>8670</v>
      </c>
      <c r="B295" s="31" t="s">
        <v>8671</v>
      </c>
      <c r="C295" s="30" t="s">
        <v>3</v>
      </c>
      <c r="D295" s="32">
        <v>9044.0300000000007</v>
      </c>
    </row>
    <row r="296" spans="1:4" ht="9" customHeight="1" x14ac:dyDescent="0.25">
      <c r="A296" s="30" t="s">
        <v>8672</v>
      </c>
      <c r="B296" s="31" t="s">
        <v>8673</v>
      </c>
      <c r="C296" s="30" t="s">
        <v>3</v>
      </c>
      <c r="D296" s="32">
        <v>9421.09</v>
      </c>
    </row>
    <row r="297" spans="1:4" ht="9" customHeight="1" x14ac:dyDescent="0.25">
      <c r="A297" s="30" t="s">
        <v>8674</v>
      </c>
      <c r="B297" s="31" t="s">
        <v>8675</v>
      </c>
      <c r="C297" s="30" t="s">
        <v>3</v>
      </c>
      <c r="D297" s="32">
        <v>9337.09</v>
      </c>
    </row>
    <row r="298" spans="1:4" ht="9" customHeight="1" x14ac:dyDescent="0.25">
      <c r="A298" s="30" t="s">
        <v>8676</v>
      </c>
      <c r="B298" s="31" t="s">
        <v>8677</v>
      </c>
      <c r="C298" s="30" t="s">
        <v>3</v>
      </c>
      <c r="D298" s="32">
        <v>10671.7</v>
      </c>
    </row>
    <row r="299" spans="1:4" ht="9" customHeight="1" x14ac:dyDescent="0.25">
      <c r="A299" s="30" t="s">
        <v>8678</v>
      </c>
      <c r="B299" s="31" t="s">
        <v>8679</v>
      </c>
      <c r="C299" s="30" t="s">
        <v>3</v>
      </c>
      <c r="D299" s="32">
        <v>10580.46</v>
      </c>
    </row>
    <row r="300" spans="1:4" ht="9" customHeight="1" x14ac:dyDescent="0.25">
      <c r="A300" s="30" t="s">
        <v>8680</v>
      </c>
      <c r="B300" s="31" t="s">
        <v>8681</v>
      </c>
      <c r="C300" s="30" t="s">
        <v>3</v>
      </c>
      <c r="D300" s="32">
        <v>11310.24</v>
      </c>
    </row>
    <row r="301" spans="1:4" ht="9" customHeight="1" x14ac:dyDescent="0.25">
      <c r="A301" s="30" t="s">
        <v>8682</v>
      </c>
      <c r="B301" s="31" t="s">
        <v>8683</v>
      </c>
      <c r="C301" s="30" t="s">
        <v>3</v>
      </c>
      <c r="D301" s="32">
        <v>11214.65</v>
      </c>
    </row>
    <row r="302" spans="1:4" ht="9" customHeight="1" x14ac:dyDescent="0.25">
      <c r="A302" s="30" t="s">
        <v>8684</v>
      </c>
      <c r="B302" s="31" t="s">
        <v>8685</v>
      </c>
      <c r="C302" s="30" t="s">
        <v>3</v>
      </c>
      <c r="D302" s="32">
        <v>13232.11</v>
      </c>
    </row>
    <row r="303" spans="1:4" ht="9" customHeight="1" x14ac:dyDescent="0.25">
      <c r="A303" s="30" t="s">
        <v>8686</v>
      </c>
      <c r="B303" s="31" t="s">
        <v>8687</v>
      </c>
      <c r="C303" s="30" t="s">
        <v>3</v>
      </c>
      <c r="D303" s="32">
        <v>13126.39</v>
      </c>
    </row>
    <row r="304" spans="1:4" ht="9" customHeight="1" x14ac:dyDescent="0.25">
      <c r="A304" s="30" t="s">
        <v>8688</v>
      </c>
      <c r="B304" s="31" t="s">
        <v>8689</v>
      </c>
      <c r="C304" s="30" t="s">
        <v>3</v>
      </c>
      <c r="D304" s="32">
        <v>15113.47</v>
      </c>
    </row>
    <row r="305" spans="1:4" ht="9" customHeight="1" x14ac:dyDescent="0.25">
      <c r="A305" s="30" t="s">
        <v>8690</v>
      </c>
      <c r="B305" s="31" t="s">
        <v>8691</v>
      </c>
      <c r="C305" s="30" t="s">
        <v>3</v>
      </c>
      <c r="D305" s="32">
        <v>14967.2</v>
      </c>
    </row>
    <row r="306" spans="1:4" ht="9" customHeight="1" x14ac:dyDescent="0.25">
      <c r="A306" s="30" t="s">
        <v>8692</v>
      </c>
      <c r="B306" s="31" t="s">
        <v>8693</v>
      </c>
      <c r="C306" s="30" t="s">
        <v>3</v>
      </c>
      <c r="D306" s="32">
        <v>16042.9</v>
      </c>
    </row>
    <row r="307" spans="1:4" ht="9" customHeight="1" x14ac:dyDescent="0.25">
      <c r="A307" s="30" t="s">
        <v>8694</v>
      </c>
      <c r="B307" s="31" t="s">
        <v>8695</v>
      </c>
      <c r="C307" s="30" t="s">
        <v>3</v>
      </c>
      <c r="D307" s="32">
        <v>15892.28</v>
      </c>
    </row>
    <row r="308" spans="1:4" ht="9" customHeight="1" x14ac:dyDescent="0.25">
      <c r="A308" s="30" t="s">
        <v>8696</v>
      </c>
      <c r="B308" s="31" t="s">
        <v>8697</v>
      </c>
      <c r="C308" s="30" t="s">
        <v>3</v>
      </c>
      <c r="D308" s="32">
        <v>16979.43</v>
      </c>
    </row>
    <row r="309" spans="1:4" ht="9" customHeight="1" x14ac:dyDescent="0.25">
      <c r="A309" s="30" t="s">
        <v>8698</v>
      </c>
      <c r="B309" s="31" t="s">
        <v>8699</v>
      </c>
      <c r="C309" s="30" t="s">
        <v>3</v>
      </c>
      <c r="D309" s="32">
        <v>16823.02</v>
      </c>
    </row>
    <row r="310" spans="1:4" ht="9" customHeight="1" x14ac:dyDescent="0.25">
      <c r="A310" s="30" t="s">
        <v>8700</v>
      </c>
      <c r="B310" s="31" t="s">
        <v>8701</v>
      </c>
      <c r="C310" s="30" t="s">
        <v>3</v>
      </c>
      <c r="D310" s="32">
        <v>18196.669999999998</v>
      </c>
    </row>
    <row r="311" spans="1:4" ht="9" customHeight="1" x14ac:dyDescent="0.25">
      <c r="A311" s="30" t="s">
        <v>8702</v>
      </c>
      <c r="B311" s="31" t="s">
        <v>8703</v>
      </c>
      <c r="C311" s="30" t="s">
        <v>3</v>
      </c>
      <c r="D311" s="32">
        <v>18033.02</v>
      </c>
    </row>
    <row r="312" spans="1:4" ht="9" customHeight="1" x14ac:dyDescent="0.25">
      <c r="A312" s="30" t="s">
        <v>8704</v>
      </c>
      <c r="B312" s="31" t="s">
        <v>8705</v>
      </c>
      <c r="C312" s="30" t="s">
        <v>3</v>
      </c>
      <c r="D312" s="32">
        <v>18880.330000000002</v>
      </c>
    </row>
    <row r="313" spans="1:4" ht="9" customHeight="1" x14ac:dyDescent="0.25">
      <c r="A313" s="30" t="s">
        <v>8706</v>
      </c>
      <c r="B313" s="31" t="s">
        <v>8707</v>
      </c>
      <c r="C313" s="30" t="s">
        <v>3</v>
      </c>
      <c r="D313" s="32">
        <v>18712.34</v>
      </c>
    </row>
    <row r="314" spans="1:4" ht="9" customHeight="1" x14ac:dyDescent="0.25">
      <c r="A314" s="30" t="s">
        <v>8708</v>
      </c>
      <c r="B314" s="31" t="s">
        <v>8709</v>
      </c>
      <c r="C314" s="30" t="s">
        <v>3</v>
      </c>
      <c r="D314" s="32">
        <v>20739.599999999999</v>
      </c>
    </row>
    <row r="315" spans="1:4" ht="9" customHeight="1" x14ac:dyDescent="0.25">
      <c r="A315" s="30" t="s">
        <v>8710</v>
      </c>
      <c r="B315" s="31" t="s">
        <v>8711</v>
      </c>
      <c r="C315" s="30" t="s">
        <v>3</v>
      </c>
      <c r="D315" s="32">
        <v>20560.02</v>
      </c>
    </row>
    <row r="316" spans="1:4" ht="9" customHeight="1" x14ac:dyDescent="0.25">
      <c r="A316" s="30" t="s">
        <v>8712</v>
      </c>
      <c r="B316" s="31" t="s">
        <v>8713</v>
      </c>
      <c r="C316" s="30" t="s">
        <v>3</v>
      </c>
      <c r="D316" s="32">
        <v>22663.26</v>
      </c>
    </row>
    <row r="317" spans="1:4" ht="9" customHeight="1" x14ac:dyDescent="0.25">
      <c r="A317" s="30" t="s">
        <v>8714</v>
      </c>
      <c r="B317" s="31" t="s">
        <v>8715</v>
      </c>
      <c r="C317" s="30" t="s">
        <v>3</v>
      </c>
      <c r="D317" s="32">
        <v>22472.09</v>
      </c>
    </row>
    <row r="318" spans="1:4" ht="9" customHeight="1" x14ac:dyDescent="0.25">
      <c r="A318" s="30" t="s">
        <v>8716</v>
      </c>
      <c r="B318" s="31" t="s">
        <v>8717</v>
      </c>
      <c r="C318" s="30" t="s">
        <v>3</v>
      </c>
      <c r="D318" s="32">
        <v>28695.040000000001</v>
      </c>
    </row>
    <row r="319" spans="1:4" ht="9" customHeight="1" x14ac:dyDescent="0.25">
      <c r="A319" s="30" t="s">
        <v>8718</v>
      </c>
      <c r="B319" s="31" t="s">
        <v>8719</v>
      </c>
      <c r="C319" s="30" t="s">
        <v>3</v>
      </c>
      <c r="D319" s="32">
        <v>28498.080000000002</v>
      </c>
    </row>
    <row r="320" spans="1:4" ht="9" customHeight="1" x14ac:dyDescent="0.25">
      <c r="A320" s="30" t="s">
        <v>8720</v>
      </c>
      <c r="B320" s="31" t="s">
        <v>8721</v>
      </c>
      <c r="C320" s="30" t="s">
        <v>3</v>
      </c>
      <c r="D320" s="32">
        <v>29693.66</v>
      </c>
    </row>
    <row r="321" spans="1:4" ht="9" customHeight="1" x14ac:dyDescent="0.25">
      <c r="A321" s="30" t="s">
        <v>8722</v>
      </c>
      <c r="B321" s="31" t="s">
        <v>8723</v>
      </c>
      <c r="C321" s="30" t="s">
        <v>3</v>
      </c>
      <c r="D321" s="32">
        <v>29457.11</v>
      </c>
    </row>
    <row r="322" spans="1:4" ht="9" customHeight="1" x14ac:dyDescent="0.25">
      <c r="A322" s="30" t="s">
        <v>8724</v>
      </c>
      <c r="B322" s="31" t="s">
        <v>8725</v>
      </c>
      <c r="C322" s="30" t="s">
        <v>3</v>
      </c>
      <c r="D322" s="32">
        <v>36140.57</v>
      </c>
    </row>
    <row r="323" spans="1:4" ht="9" customHeight="1" x14ac:dyDescent="0.25">
      <c r="A323" s="30" t="s">
        <v>8726</v>
      </c>
      <c r="B323" s="31" t="s">
        <v>8727</v>
      </c>
      <c r="C323" s="30" t="s">
        <v>3</v>
      </c>
      <c r="D323" s="32">
        <v>35892.199999999997</v>
      </c>
    </row>
    <row r="324" spans="1:4" ht="9" customHeight="1" x14ac:dyDescent="0.25">
      <c r="A324" s="30" t="s">
        <v>8728</v>
      </c>
      <c r="B324" s="31" t="s">
        <v>8729</v>
      </c>
      <c r="C324" s="30" t="s">
        <v>3</v>
      </c>
      <c r="D324" s="32">
        <v>38837.75</v>
      </c>
    </row>
    <row r="325" spans="1:4" ht="9" customHeight="1" x14ac:dyDescent="0.25">
      <c r="A325" s="30" t="s">
        <v>8730</v>
      </c>
      <c r="B325" s="31" t="s">
        <v>8731</v>
      </c>
      <c r="C325" s="30" t="s">
        <v>3</v>
      </c>
      <c r="D325" s="32">
        <v>38577.550000000003</v>
      </c>
    </row>
    <row r="326" spans="1:4" ht="9" customHeight="1" x14ac:dyDescent="0.25">
      <c r="A326" s="30" t="s">
        <v>8732</v>
      </c>
      <c r="B326" s="31" t="s">
        <v>8733</v>
      </c>
      <c r="C326" s="30" t="s">
        <v>3</v>
      </c>
      <c r="D326" s="32">
        <v>47860.69</v>
      </c>
    </row>
    <row r="327" spans="1:4" ht="9" customHeight="1" x14ac:dyDescent="0.25">
      <c r="A327" s="30" t="s">
        <v>8734</v>
      </c>
      <c r="B327" s="31" t="s">
        <v>8735</v>
      </c>
      <c r="C327" s="30" t="s">
        <v>3</v>
      </c>
      <c r="D327" s="32">
        <v>47586.97</v>
      </c>
    </row>
    <row r="328" spans="1:4" ht="9" customHeight="1" x14ac:dyDescent="0.25">
      <c r="A328" s="30" t="s">
        <v>8736</v>
      </c>
      <c r="B328" s="31" t="s">
        <v>8737</v>
      </c>
      <c r="C328" s="30" t="s">
        <v>3</v>
      </c>
      <c r="D328" s="32">
        <v>62518.28</v>
      </c>
    </row>
    <row r="329" spans="1:4" ht="9" customHeight="1" x14ac:dyDescent="0.25">
      <c r="A329" s="30" t="s">
        <v>8738</v>
      </c>
      <c r="B329" s="31" t="s">
        <v>8739</v>
      </c>
      <c r="C329" s="30" t="s">
        <v>3</v>
      </c>
      <c r="D329" s="32">
        <v>62231.05</v>
      </c>
    </row>
    <row r="330" spans="1:4" ht="9" customHeight="1" x14ac:dyDescent="0.25">
      <c r="A330" s="30" t="s">
        <v>8740</v>
      </c>
      <c r="B330" s="31" t="s">
        <v>8741</v>
      </c>
      <c r="C330" s="30" t="s">
        <v>3</v>
      </c>
      <c r="D330" s="32">
        <v>64914.73</v>
      </c>
    </row>
    <row r="331" spans="1:4" ht="9" customHeight="1" x14ac:dyDescent="0.25">
      <c r="A331" s="30" t="s">
        <v>8742</v>
      </c>
      <c r="B331" s="31" t="s">
        <v>8743</v>
      </c>
      <c r="C331" s="30" t="s">
        <v>3</v>
      </c>
      <c r="D331" s="32">
        <v>64615.66</v>
      </c>
    </row>
    <row r="332" spans="1:4" ht="9" customHeight="1" x14ac:dyDescent="0.25">
      <c r="A332" s="30" t="s">
        <v>8744</v>
      </c>
      <c r="B332" s="31" t="s">
        <v>8745</v>
      </c>
      <c r="C332" s="30" t="s">
        <v>3</v>
      </c>
      <c r="D332" s="32">
        <v>68878.990000000005</v>
      </c>
    </row>
    <row r="333" spans="1:4" ht="9" customHeight="1" x14ac:dyDescent="0.25">
      <c r="A333" s="30" t="s">
        <v>8746</v>
      </c>
      <c r="B333" s="31" t="s">
        <v>8747</v>
      </c>
      <c r="C333" s="30" t="s">
        <v>3</v>
      </c>
      <c r="D333" s="32">
        <v>68566.41</v>
      </c>
    </row>
    <row r="334" spans="1:4" ht="9" customHeight="1" x14ac:dyDescent="0.25">
      <c r="A334" s="30" t="s">
        <v>8748</v>
      </c>
      <c r="B334" s="31" t="s">
        <v>8749</v>
      </c>
      <c r="C334" s="30" t="s">
        <v>3</v>
      </c>
      <c r="D334" s="32">
        <v>7116.93</v>
      </c>
    </row>
    <row r="335" spans="1:4" ht="9" customHeight="1" x14ac:dyDescent="0.25">
      <c r="A335" s="30" t="s">
        <v>8750</v>
      </c>
      <c r="B335" s="31" t="s">
        <v>8751</v>
      </c>
      <c r="C335" s="30" t="s">
        <v>3</v>
      </c>
      <c r="D335" s="32">
        <v>7044.51</v>
      </c>
    </row>
    <row r="336" spans="1:4" ht="9" customHeight="1" x14ac:dyDescent="0.25">
      <c r="A336" s="30" t="s">
        <v>8752</v>
      </c>
      <c r="B336" s="31" t="s">
        <v>8753</v>
      </c>
      <c r="C336" s="30" t="s">
        <v>3</v>
      </c>
      <c r="D336" s="32">
        <v>8824.6</v>
      </c>
    </row>
    <row r="337" spans="1:4" ht="9" customHeight="1" x14ac:dyDescent="0.25">
      <c r="A337" s="30" t="s">
        <v>8754</v>
      </c>
      <c r="B337" s="31" t="s">
        <v>8755</v>
      </c>
      <c r="C337" s="30" t="s">
        <v>3</v>
      </c>
      <c r="D337" s="32">
        <v>8743.5</v>
      </c>
    </row>
    <row r="338" spans="1:4" ht="9" customHeight="1" x14ac:dyDescent="0.25">
      <c r="A338" s="30" t="s">
        <v>8756</v>
      </c>
      <c r="B338" s="31" t="s">
        <v>8757</v>
      </c>
      <c r="C338" s="30" t="s">
        <v>3</v>
      </c>
      <c r="D338" s="32">
        <v>9110.82</v>
      </c>
    </row>
    <row r="339" spans="1:4" ht="9" customHeight="1" x14ac:dyDescent="0.25">
      <c r="A339" s="30" t="s">
        <v>8758</v>
      </c>
      <c r="B339" s="31" t="s">
        <v>8759</v>
      </c>
      <c r="C339" s="30" t="s">
        <v>3</v>
      </c>
      <c r="D339" s="32">
        <v>9026.82</v>
      </c>
    </row>
    <row r="340" spans="1:4" ht="9" customHeight="1" x14ac:dyDescent="0.25">
      <c r="A340" s="30" t="s">
        <v>8760</v>
      </c>
      <c r="B340" s="31" t="s">
        <v>8761</v>
      </c>
      <c r="C340" s="30" t="s">
        <v>3</v>
      </c>
      <c r="D340" s="32">
        <v>10568.05</v>
      </c>
    </row>
    <row r="341" spans="1:4" ht="9" customHeight="1" x14ac:dyDescent="0.25">
      <c r="A341" s="30" t="s">
        <v>8762</v>
      </c>
      <c r="B341" s="31" t="s">
        <v>8763</v>
      </c>
      <c r="C341" s="30" t="s">
        <v>3</v>
      </c>
      <c r="D341" s="32">
        <v>10476.81</v>
      </c>
    </row>
    <row r="342" spans="1:4" ht="9" customHeight="1" x14ac:dyDescent="0.25">
      <c r="A342" s="30" t="s">
        <v>8764</v>
      </c>
      <c r="B342" s="31" t="s">
        <v>8765</v>
      </c>
      <c r="C342" s="30" t="s">
        <v>3</v>
      </c>
      <c r="D342" s="32">
        <v>10938.23</v>
      </c>
    </row>
    <row r="343" spans="1:4" ht="9" customHeight="1" x14ac:dyDescent="0.25">
      <c r="A343" s="30" t="s">
        <v>8766</v>
      </c>
      <c r="B343" s="31" t="s">
        <v>8767</v>
      </c>
      <c r="C343" s="30" t="s">
        <v>3</v>
      </c>
      <c r="D343" s="32">
        <v>10842.65</v>
      </c>
    </row>
    <row r="344" spans="1:4" ht="9" customHeight="1" x14ac:dyDescent="0.25">
      <c r="A344" s="30" t="s">
        <v>8768</v>
      </c>
      <c r="B344" s="31" t="s">
        <v>8769</v>
      </c>
      <c r="C344" s="30" t="s">
        <v>3</v>
      </c>
      <c r="D344" s="32">
        <v>12796.76</v>
      </c>
    </row>
    <row r="345" spans="1:4" ht="9" customHeight="1" x14ac:dyDescent="0.25">
      <c r="A345" s="30" t="s">
        <v>8770</v>
      </c>
      <c r="B345" s="31" t="s">
        <v>8771</v>
      </c>
      <c r="C345" s="30" t="s">
        <v>3</v>
      </c>
      <c r="D345" s="32">
        <v>12691.04</v>
      </c>
    </row>
    <row r="346" spans="1:4" ht="9" customHeight="1" x14ac:dyDescent="0.25">
      <c r="A346" s="30" t="s">
        <v>8772</v>
      </c>
      <c r="B346" s="31" t="s">
        <v>8773</v>
      </c>
      <c r="C346" s="30" t="s">
        <v>3</v>
      </c>
      <c r="D346" s="32">
        <v>14616.39</v>
      </c>
    </row>
    <row r="347" spans="1:4" ht="9" customHeight="1" x14ac:dyDescent="0.25">
      <c r="A347" s="30" t="s">
        <v>8774</v>
      </c>
      <c r="B347" s="31" t="s">
        <v>8775</v>
      </c>
      <c r="C347" s="30" t="s">
        <v>3</v>
      </c>
      <c r="D347" s="32">
        <v>14470.11</v>
      </c>
    </row>
    <row r="348" spans="1:4" ht="9" customHeight="1" x14ac:dyDescent="0.25">
      <c r="A348" s="30" t="s">
        <v>8776</v>
      </c>
      <c r="B348" s="31" t="s">
        <v>8777</v>
      </c>
      <c r="C348" s="30" t="s">
        <v>3</v>
      </c>
      <c r="D348" s="32">
        <v>15514.96</v>
      </c>
    </row>
    <row r="349" spans="1:4" ht="9" customHeight="1" x14ac:dyDescent="0.25">
      <c r="A349" s="30" t="s">
        <v>8778</v>
      </c>
      <c r="B349" s="31" t="s">
        <v>8779</v>
      </c>
      <c r="C349" s="30" t="s">
        <v>3</v>
      </c>
      <c r="D349" s="32">
        <v>15364.34</v>
      </c>
    </row>
    <row r="350" spans="1:4" ht="9" customHeight="1" x14ac:dyDescent="0.25">
      <c r="A350" s="30" t="s">
        <v>8780</v>
      </c>
      <c r="B350" s="31" t="s">
        <v>8781</v>
      </c>
      <c r="C350" s="30" t="s">
        <v>3</v>
      </c>
      <c r="D350" s="32">
        <v>16420.62</v>
      </c>
    </row>
    <row r="351" spans="1:4" ht="9" customHeight="1" x14ac:dyDescent="0.25">
      <c r="A351" s="30" t="s">
        <v>8782</v>
      </c>
      <c r="B351" s="31" t="s">
        <v>8783</v>
      </c>
      <c r="C351" s="30" t="s">
        <v>3</v>
      </c>
      <c r="D351" s="32">
        <v>16264.21</v>
      </c>
    </row>
    <row r="352" spans="1:4" ht="9" customHeight="1" x14ac:dyDescent="0.25">
      <c r="A352" s="30" t="s">
        <v>8784</v>
      </c>
      <c r="B352" s="31" t="s">
        <v>8785</v>
      </c>
      <c r="C352" s="30" t="s">
        <v>3</v>
      </c>
      <c r="D352" s="32">
        <v>17597.25</v>
      </c>
    </row>
    <row r="353" spans="1:4" ht="9" customHeight="1" x14ac:dyDescent="0.25">
      <c r="A353" s="30" t="s">
        <v>8786</v>
      </c>
      <c r="B353" s="31" t="s">
        <v>8787</v>
      </c>
      <c r="C353" s="30" t="s">
        <v>3</v>
      </c>
      <c r="D353" s="32">
        <v>17433.59</v>
      </c>
    </row>
    <row r="354" spans="1:4" ht="9" customHeight="1" x14ac:dyDescent="0.25">
      <c r="A354" s="30" t="s">
        <v>8788</v>
      </c>
      <c r="B354" s="31" t="s">
        <v>8789</v>
      </c>
      <c r="C354" s="30" t="s">
        <v>3</v>
      </c>
      <c r="D354" s="32">
        <v>18259.79</v>
      </c>
    </row>
    <row r="355" spans="1:4" ht="9" customHeight="1" x14ac:dyDescent="0.25">
      <c r="A355" s="30" t="s">
        <v>8790</v>
      </c>
      <c r="B355" s="31" t="s">
        <v>8791</v>
      </c>
      <c r="C355" s="30" t="s">
        <v>3</v>
      </c>
      <c r="D355" s="32">
        <v>18091.79</v>
      </c>
    </row>
    <row r="356" spans="1:4" ht="9" customHeight="1" x14ac:dyDescent="0.25">
      <c r="A356" s="30" t="s">
        <v>8792</v>
      </c>
      <c r="B356" s="31" t="s">
        <v>8793</v>
      </c>
      <c r="C356" s="30" t="s">
        <v>3</v>
      </c>
      <c r="D356" s="32">
        <v>20055.71</v>
      </c>
    </row>
    <row r="357" spans="1:4" ht="9" customHeight="1" x14ac:dyDescent="0.25">
      <c r="A357" s="30" t="s">
        <v>8794</v>
      </c>
      <c r="B357" s="31" t="s">
        <v>8795</v>
      </c>
      <c r="C357" s="30" t="s">
        <v>3</v>
      </c>
      <c r="D357" s="32">
        <v>19876.12</v>
      </c>
    </row>
    <row r="358" spans="1:4" ht="9" customHeight="1" x14ac:dyDescent="0.25">
      <c r="A358" s="30" t="s">
        <v>8796</v>
      </c>
      <c r="B358" s="31" t="s">
        <v>8797</v>
      </c>
      <c r="C358" s="30" t="s">
        <v>3</v>
      </c>
      <c r="D358" s="32">
        <v>21917.63</v>
      </c>
    </row>
    <row r="359" spans="1:4" ht="9" customHeight="1" x14ac:dyDescent="0.25">
      <c r="A359" s="30" t="s">
        <v>8798</v>
      </c>
      <c r="B359" s="31" t="s">
        <v>8799</v>
      </c>
      <c r="C359" s="30" t="s">
        <v>3</v>
      </c>
      <c r="D359" s="32">
        <v>21726.46</v>
      </c>
    </row>
    <row r="360" spans="1:4" ht="9" customHeight="1" x14ac:dyDescent="0.25">
      <c r="A360" s="30" t="s">
        <v>8800</v>
      </c>
      <c r="B360" s="31" t="s">
        <v>8801</v>
      </c>
      <c r="C360" s="30" t="s">
        <v>3</v>
      </c>
      <c r="D360" s="32">
        <v>25010.78</v>
      </c>
    </row>
    <row r="361" spans="1:4" ht="9" customHeight="1" x14ac:dyDescent="0.25">
      <c r="A361" s="30" t="s">
        <v>8802</v>
      </c>
      <c r="B361" s="31" t="s">
        <v>8803</v>
      </c>
      <c r="C361" s="30" t="s">
        <v>3</v>
      </c>
      <c r="D361" s="32">
        <v>24813.82</v>
      </c>
    </row>
    <row r="362" spans="1:4" ht="9" customHeight="1" x14ac:dyDescent="0.25">
      <c r="A362" s="30" t="s">
        <v>8804</v>
      </c>
      <c r="B362" s="31" t="s">
        <v>8805</v>
      </c>
      <c r="C362" s="30" t="s">
        <v>3</v>
      </c>
      <c r="D362" s="32">
        <v>25905.34</v>
      </c>
    </row>
    <row r="363" spans="1:4" ht="9" customHeight="1" x14ac:dyDescent="0.25">
      <c r="A363" s="30" t="s">
        <v>8806</v>
      </c>
      <c r="B363" s="31" t="s">
        <v>8807</v>
      </c>
      <c r="C363" s="30" t="s">
        <v>3</v>
      </c>
      <c r="D363" s="32">
        <v>25668.799999999999</v>
      </c>
    </row>
    <row r="364" spans="1:4" ht="9" customHeight="1" x14ac:dyDescent="0.25">
      <c r="A364" s="30" t="s">
        <v>8808</v>
      </c>
      <c r="B364" s="31" t="s">
        <v>8809</v>
      </c>
      <c r="C364" s="30" t="s">
        <v>3</v>
      </c>
      <c r="D364" s="32">
        <v>32466.880000000001</v>
      </c>
    </row>
    <row r="365" spans="1:4" ht="9" customHeight="1" x14ac:dyDescent="0.25">
      <c r="A365" s="30" t="s">
        <v>8810</v>
      </c>
      <c r="B365" s="31" t="s">
        <v>8811</v>
      </c>
      <c r="C365" s="30" t="s">
        <v>3</v>
      </c>
      <c r="D365" s="32">
        <v>32218.5</v>
      </c>
    </row>
    <row r="366" spans="1:4" ht="9" customHeight="1" x14ac:dyDescent="0.25">
      <c r="A366" s="30" t="s">
        <v>8812</v>
      </c>
      <c r="B366" s="31" t="s">
        <v>8813</v>
      </c>
      <c r="C366" s="30" t="s">
        <v>3</v>
      </c>
      <c r="D366" s="32">
        <v>34901.31</v>
      </c>
    </row>
    <row r="367" spans="1:4" ht="9" customHeight="1" x14ac:dyDescent="0.25">
      <c r="A367" s="30" t="s">
        <v>8814</v>
      </c>
      <c r="B367" s="31" t="s">
        <v>8815</v>
      </c>
      <c r="C367" s="30" t="s">
        <v>3</v>
      </c>
      <c r="D367" s="32">
        <v>34641.11</v>
      </c>
    </row>
    <row r="368" spans="1:4" ht="9" customHeight="1" x14ac:dyDescent="0.25">
      <c r="A368" s="30" t="s">
        <v>8816</v>
      </c>
      <c r="B368" s="31" t="s">
        <v>8817</v>
      </c>
      <c r="C368" s="30" t="s">
        <v>3</v>
      </c>
      <c r="D368" s="32">
        <v>42851.07</v>
      </c>
    </row>
    <row r="369" spans="1:4" ht="9" customHeight="1" x14ac:dyDescent="0.25">
      <c r="A369" s="30" t="s">
        <v>8818</v>
      </c>
      <c r="B369" s="31" t="s">
        <v>8819</v>
      </c>
      <c r="C369" s="30" t="s">
        <v>3</v>
      </c>
      <c r="D369" s="32">
        <v>42577.35</v>
      </c>
    </row>
    <row r="370" spans="1:4" ht="9" customHeight="1" x14ac:dyDescent="0.25">
      <c r="A370" s="30" t="s">
        <v>8820</v>
      </c>
      <c r="B370" s="31" t="s">
        <v>8821</v>
      </c>
      <c r="C370" s="30" t="s">
        <v>3</v>
      </c>
      <c r="D370" s="32">
        <v>51198.98</v>
      </c>
    </row>
    <row r="371" spans="1:4" ht="9" customHeight="1" x14ac:dyDescent="0.25">
      <c r="A371" s="30" t="s">
        <v>8822</v>
      </c>
      <c r="B371" s="31" t="s">
        <v>8823</v>
      </c>
      <c r="C371" s="30" t="s">
        <v>3</v>
      </c>
      <c r="D371" s="32">
        <v>50911.74</v>
      </c>
    </row>
    <row r="372" spans="1:4" ht="9" customHeight="1" x14ac:dyDescent="0.25">
      <c r="A372" s="30" t="s">
        <v>8824</v>
      </c>
      <c r="B372" s="31" t="s">
        <v>8825</v>
      </c>
      <c r="C372" s="30" t="s">
        <v>3</v>
      </c>
      <c r="D372" s="32">
        <v>54509.57</v>
      </c>
    </row>
    <row r="373" spans="1:4" ht="9" customHeight="1" x14ac:dyDescent="0.25">
      <c r="A373" s="30" t="s">
        <v>8826</v>
      </c>
      <c r="B373" s="31" t="s">
        <v>8827</v>
      </c>
      <c r="C373" s="30" t="s">
        <v>3</v>
      </c>
      <c r="D373" s="32">
        <v>54210.51</v>
      </c>
    </row>
    <row r="374" spans="1:4" ht="9" customHeight="1" x14ac:dyDescent="0.25">
      <c r="A374" s="30" t="s">
        <v>8828</v>
      </c>
      <c r="B374" s="31" t="s">
        <v>8829</v>
      </c>
      <c r="C374" s="30" t="s">
        <v>3</v>
      </c>
      <c r="D374" s="32">
        <v>57897.93</v>
      </c>
    </row>
    <row r="375" spans="1:4" ht="9" customHeight="1" x14ac:dyDescent="0.25">
      <c r="A375" s="30" t="s">
        <v>8830</v>
      </c>
      <c r="B375" s="31" t="s">
        <v>8831</v>
      </c>
      <c r="C375" s="30" t="s">
        <v>3</v>
      </c>
      <c r="D375" s="32">
        <v>57585.35</v>
      </c>
    </row>
    <row r="376" spans="1:4" ht="18" customHeight="1" x14ac:dyDescent="0.25">
      <c r="A376" s="30" t="s">
        <v>8832</v>
      </c>
      <c r="B376" s="31" t="s">
        <v>8833</v>
      </c>
      <c r="C376" s="30" t="s">
        <v>3</v>
      </c>
      <c r="D376" s="32">
        <v>8588.0400000000009</v>
      </c>
    </row>
    <row r="377" spans="1:4" ht="18" customHeight="1" x14ac:dyDescent="0.25">
      <c r="A377" s="30" t="s">
        <v>8834</v>
      </c>
      <c r="B377" s="31" t="s">
        <v>8835</v>
      </c>
      <c r="C377" s="30" t="s">
        <v>3</v>
      </c>
      <c r="D377" s="32">
        <v>8502.6</v>
      </c>
    </row>
    <row r="378" spans="1:4" ht="18" customHeight="1" x14ac:dyDescent="0.25">
      <c r="A378" s="30" t="s">
        <v>8836</v>
      </c>
      <c r="B378" s="31" t="s">
        <v>8837</v>
      </c>
      <c r="C378" s="30" t="s">
        <v>3</v>
      </c>
      <c r="D378" s="32">
        <v>9497.75</v>
      </c>
    </row>
    <row r="379" spans="1:4" ht="18" customHeight="1" x14ac:dyDescent="0.25">
      <c r="A379" s="30" t="s">
        <v>8838</v>
      </c>
      <c r="B379" s="31" t="s">
        <v>8839</v>
      </c>
      <c r="C379" s="30" t="s">
        <v>3</v>
      </c>
      <c r="D379" s="32">
        <v>9406.51</v>
      </c>
    </row>
    <row r="380" spans="1:4" ht="18" customHeight="1" x14ac:dyDescent="0.25">
      <c r="A380" s="30" t="s">
        <v>8840</v>
      </c>
      <c r="B380" s="31" t="s">
        <v>8841</v>
      </c>
      <c r="C380" s="30" t="s">
        <v>3</v>
      </c>
      <c r="D380" s="32">
        <v>10381.19</v>
      </c>
    </row>
    <row r="381" spans="1:4" ht="18" customHeight="1" x14ac:dyDescent="0.25">
      <c r="A381" s="30" t="s">
        <v>8842</v>
      </c>
      <c r="B381" s="31" t="s">
        <v>8843</v>
      </c>
      <c r="C381" s="30" t="s">
        <v>3</v>
      </c>
      <c r="D381" s="32">
        <v>10285.6</v>
      </c>
    </row>
    <row r="382" spans="1:4" ht="18" customHeight="1" x14ac:dyDescent="0.25">
      <c r="A382" s="30" t="s">
        <v>8844</v>
      </c>
      <c r="B382" s="31" t="s">
        <v>8845</v>
      </c>
      <c r="C382" s="30" t="s">
        <v>3</v>
      </c>
      <c r="D382" s="32">
        <v>11039.38</v>
      </c>
    </row>
    <row r="383" spans="1:4" ht="18" customHeight="1" x14ac:dyDescent="0.25">
      <c r="A383" s="30" t="s">
        <v>8846</v>
      </c>
      <c r="B383" s="31" t="s">
        <v>8847</v>
      </c>
      <c r="C383" s="30" t="s">
        <v>3</v>
      </c>
      <c r="D383" s="32">
        <v>10936.55</v>
      </c>
    </row>
    <row r="384" spans="1:4" ht="18" customHeight="1" x14ac:dyDescent="0.25">
      <c r="A384" s="30" t="s">
        <v>8848</v>
      </c>
      <c r="B384" s="31" t="s">
        <v>8849</v>
      </c>
      <c r="C384" s="30" t="s">
        <v>3</v>
      </c>
      <c r="D384" s="32">
        <v>11946.1</v>
      </c>
    </row>
    <row r="385" spans="1:4" ht="18" customHeight="1" x14ac:dyDescent="0.25">
      <c r="A385" s="30" t="s">
        <v>8850</v>
      </c>
      <c r="B385" s="31" t="s">
        <v>8851</v>
      </c>
      <c r="C385" s="30" t="s">
        <v>3</v>
      </c>
      <c r="D385" s="32">
        <v>11838.93</v>
      </c>
    </row>
    <row r="386" spans="1:4" ht="18" customHeight="1" x14ac:dyDescent="0.25">
      <c r="A386" s="30" t="s">
        <v>8852</v>
      </c>
      <c r="B386" s="31" t="s">
        <v>8853</v>
      </c>
      <c r="C386" s="30" t="s">
        <v>3</v>
      </c>
      <c r="D386" s="32">
        <v>12264.22</v>
      </c>
    </row>
    <row r="387" spans="1:4" ht="18" customHeight="1" x14ac:dyDescent="0.25">
      <c r="A387" s="30" t="s">
        <v>8854</v>
      </c>
      <c r="B387" s="31" t="s">
        <v>8855</v>
      </c>
      <c r="C387" s="30" t="s">
        <v>3</v>
      </c>
      <c r="D387" s="32">
        <v>12155.6</v>
      </c>
    </row>
    <row r="388" spans="1:4" ht="18" customHeight="1" x14ac:dyDescent="0.25">
      <c r="A388" s="30" t="s">
        <v>8856</v>
      </c>
      <c r="B388" s="31" t="s">
        <v>8857</v>
      </c>
      <c r="C388" s="30" t="s">
        <v>3</v>
      </c>
      <c r="D388" s="32">
        <v>12934.41</v>
      </c>
    </row>
    <row r="389" spans="1:4" ht="18" customHeight="1" x14ac:dyDescent="0.25">
      <c r="A389" s="30" t="s">
        <v>8858</v>
      </c>
      <c r="B389" s="31" t="s">
        <v>8859</v>
      </c>
      <c r="C389" s="30" t="s">
        <v>3</v>
      </c>
      <c r="D389" s="32">
        <v>12789.58</v>
      </c>
    </row>
    <row r="390" spans="1:4" ht="18" customHeight="1" x14ac:dyDescent="0.25">
      <c r="A390" s="30" t="s">
        <v>8860</v>
      </c>
      <c r="B390" s="31" t="s">
        <v>8861</v>
      </c>
      <c r="C390" s="30" t="s">
        <v>3</v>
      </c>
      <c r="D390" s="32">
        <v>13529.28</v>
      </c>
    </row>
    <row r="391" spans="1:4" ht="18" customHeight="1" x14ac:dyDescent="0.25">
      <c r="A391" s="30" t="s">
        <v>8862</v>
      </c>
      <c r="B391" s="31" t="s">
        <v>8863</v>
      </c>
      <c r="C391" s="30" t="s">
        <v>3</v>
      </c>
      <c r="D391" s="32">
        <v>13378.66</v>
      </c>
    </row>
    <row r="392" spans="1:4" ht="18" customHeight="1" x14ac:dyDescent="0.25">
      <c r="A392" s="30" t="s">
        <v>8864</v>
      </c>
      <c r="B392" s="31" t="s">
        <v>8865</v>
      </c>
      <c r="C392" s="30" t="s">
        <v>3</v>
      </c>
      <c r="D392" s="32">
        <v>14174.54</v>
      </c>
    </row>
    <row r="393" spans="1:4" ht="18" customHeight="1" x14ac:dyDescent="0.25">
      <c r="A393" s="30" t="s">
        <v>8866</v>
      </c>
      <c r="B393" s="31" t="s">
        <v>8867</v>
      </c>
      <c r="C393" s="30" t="s">
        <v>3</v>
      </c>
      <c r="D393" s="32">
        <v>14019.58</v>
      </c>
    </row>
    <row r="394" spans="1:4" ht="18" customHeight="1" x14ac:dyDescent="0.25">
      <c r="A394" s="30" t="s">
        <v>8868</v>
      </c>
      <c r="B394" s="31" t="s">
        <v>8869</v>
      </c>
      <c r="C394" s="30" t="s">
        <v>3</v>
      </c>
      <c r="D394" s="32">
        <v>14791.01</v>
      </c>
    </row>
    <row r="395" spans="1:4" ht="18" customHeight="1" x14ac:dyDescent="0.25">
      <c r="A395" s="30" t="s">
        <v>8870</v>
      </c>
      <c r="B395" s="31" t="s">
        <v>8871</v>
      </c>
      <c r="C395" s="30" t="s">
        <v>3</v>
      </c>
      <c r="D395" s="32">
        <v>14630.26</v>
      </c>
    </row>
    <row r="396" spans="1:4" ht="18" customHeight="1" x14ac:dyDescent="0.25">
      <c r="A396" s="30" t="s">
        <v>8872</v>
      </c>
      <c r="B396" s="31" t="s">
        <v>8873</v>
      </c>
      <c r="C396" s="30" t="s">
        <v>3</v>
      </c>
      <c r="D396" s="32">
        <v>15679.63</v>
      </c>
    </row>
    <row r="397" spans="1:4" ht="18" customHeight="1" x14ac:dyDescent="0.25">
      <c r="A397" s="30" t="s">
        <v>8874</v>
      </c>
      <c r="B397" s="31" t="s">
        <v>8875</v>
      </c>
      <c r="C397" s="30" t="s">
        <v>3</v>
      </c>
      <c r="D397" s="32">
        <v>15514.53</v>
      </c>
    </row>
    <row r="398" spans="1:4" ht="18" customHeight="1" x14ac:dyDescent="0.25">
      <c r="A398" s="30" t="s">
        <v>8876</v>
      </c>
      <c r="B398" s="31" t="s">
        <v>8877</v>
      </c>
      <c r="C398" s="30" t="s">
        <v>3</v>
      </c>
      <c r="D398" s="32">
        <v>16362.86</v>
      </c>
    </row>
    <row r="399" spans="1:4" ht="18" customHeight="1" x14ac:dyDescent="0.25">
      <c r="A399" s="30" t="s">
        <v>8878</v>
      </c>
      <c r="B399" s="31" t="s">
        <v>8879</v>
      </c>
      <c r="C399" s="30" t="s">
        <v>3</v>
      </c>
      <c r="D399" s="32">
        <v>16191.96</v>
      </c>
    </row>
    <row r="400" spans="1:4" ht="18" customHeight="1" x14ac:dyDescent="0.25">
      <c r="A400" s="30" t="s">
        <v>8880</v>
      </c>
      <c r="B400" s="31" t="s">
        <v>8881</v>
      </c>
      <c r="C400" s="30" t="s">
        <v>3</v>
      </c>
      <c r="D400" s="32">
        <v>17001.95</v>
      </c>
    </row>
    <row r="401" spans="1:4" ht="18" customHeight="1" x14ac:dyDescent="0.25">
      <c r="A401" s="30" t="s">
        <v>8882</v>
      </c>
      <c r="B401" s="31" t="s">
        <v>8883</v>
      </c>
      <c r="C401" s="30" t="s">
        <v>3</v>
      </c>
      <c r="D401" s="32">
        <v>16828.16</v>
      </c>
    </row>
    <row r="402" spans="1:4" ht="18" customHeight="1" x14ac:dyDescent="0.25">
      <c r="A402" s="30" t="s">
        <v>8884</v>
      </c>
      <c r="B402" s="31" t="s">
        <v>8885</v>
      </c>
      <c r="C402" s="30" t="s">
        <v>3</v>
      </c>
      <c r="D402" s="32">
        <v>17621.14</v>
      </c>
    </row>
    <row r="403" spans="1:4" ht="18" customHeight="1" x14ac:dyDescent="0.25">
      <c r="A403" s="30" t="s">
        <v>8886</v>
      </c>
      <c r="B403" s="31" t="s">
        <v>8887</v>
      </c>
      <c r="C403" s="30" t="s">
        <v>3</v>
      </c>
      <c r="D403" s="32">
        <v>17443</v>
      </c>
    </row>
    <row r="404" spans="1:4" ht="18" customHeight="1" x14ac:dyDescent="0.25">
      <c r="A404" s="30" t="s">
        <v>8888</v>
      </c>
      <c r="B404" s="31" t="s">
        <v>8889</v>
      </c>
      <c r="C404" s="30" t="s">
        <v>3</v>
      </c>
      <c r="D404" s="32">
        <v>18310.95</v>
      </c>
    </row>
    <row r="405" spans="1:4" ht="18" customHeight="1" x14ac:dyDescent="0.25">
      <c r="A405" s="30" t="s">
        <v>8890</v>
      </c>
      <c r="B405" s="31" t="s">
        <v>8891</v>
      </c>
      <c r="C405" s="30" t="s">
        <v>3</v>
      </c>
      <c r="D405" s="32">
        <v>18094.68</v>
      </c>
    </row>
    <row r="406" spans="1:4" ht="18" customHeight="1" x14ac:dyDescent="0.25">
      <c r="A406" s="30" t="s">
        <v>8892</v>
      </c>
      <c r="B406" s="31" t="s">
        <v>8893</v>
      </c>
      <c r="C406" s="30" t="s">
        <v>3</v>
      </c>
      <c r="D406" s="32">
        <v>19265.68</v>
      </c>
    </row>
    <row r="407" spans="1:4" ht="18" customHeight="1" x14ac:dyDescent="0.25">
      <c r="A407" s="30" t="s">
        <v>8894</v>
      </c>
      <c r="B407" s="31" t="s">
        <v>8895</v>
      </c>
      <c r="C407" s="30" t="s">
        <v>3</v>
      </c>
      <c r="D407" s="32">
        <v>19042.650000000001</v>
      </c>
    </row>
    <row r="408" spans="1:4" ht="18" customHeight="1" x14ac:dyDescent="0.25">
      <c r="A408" s="30" t="s">
        <v>8896</v>
      </c>
      <c r="B408" s="31" t="s">
        <v>8897</v>
      </c>
      <c r="C408" s="30" t="s">
        <v>3</v>
      </c>
      <c r="D408" s="32">
        <v>23720.9</v>
      </c>
    </row>
    <row r="409" spans="1:4" ht="18" customHeight="1" x14ac:dyDescent="0.25">
      <c r="A409" s="30" t="s">
        <v>8898</v>
      </c>
      <c r="B409" s="31" t="s">
        <v>8899</v>
      </c>
      <c r="C409" s="30" t="s">
        <v>3</v>
      </c>
      <c r="D409" s="32">
        <v>23491.119999999999</v>
      </c>
    </row>
    <row r="410" spans="1:4" ht="18" customHeight="1" x14ac:dyDescent="0.25">
      <c r="A410" s="30" t="s">
        <v>8900</v>
      </c>
      <c r="B410" s="31" t="s">
        <v>8901</v>
      </c>
      <c r="C410" s="30" t="s">
        <v>3</v>
      </c>
      <c r="D410" s="32">
        <v>24650.36</v>
      </c>
    </row>
    <row r="411" spans="1:4" ht="18" customHeight="1" x14ac:dyDescent="0.25">
      <c r="A411" s="30" t="s">
        <v>8902</v>
      </c>
      <c r="B411" s="31" t="s">
        <v>8903</v>
      </c>
      <c r="C411" s="30" t="s">
        <v>3</v>
      </c>
      <c r="D411" s="32">
        <v>24412.13</v>
      </c>
    </row>
    <row r="412" spans="1:4" ht="18" customHeight="1" x14ac:dyDescent="0.25">
      <c r="A412" s="30" t="s">
        <v>8904</v>
      </c>
      <c r="B412" s="31" t="s">
        <v>8905</v>
      </c>
      <c r="C412" s="30" t="s">
        <v>3</v>
      </c>
      <c r="D412" s="32">
        <v>25444.69</v>
      </c>
    </row>
    <row r="413" spans="1:4" ht="18" customHeight="1" x14ac:dyDescent="0.25">
      <c r="A413" s="30" t="s">
        <v>8906</v>
      </c>
      <c r="B413" s="31" t="s">
        <v>8907</v>
      </c>
      <c r="C413" s="30" t="s">
        <v>3</v>
      </c>
      <c r="D413" s="32">
        <v>25199.69</v>
      </c>
    </row>
    <row r="414" spans="1:4" ht="18" customHeight="1" x14ac:dyDescent="0.25">
      <c r="A414" s="30" t="s">
        <v>8908</v>
      </c>
      <c r="B414" s="31" t="s">
        <v>8909</v>
      </c>
      <c r="C414" s="30" t="s">
        <v>3</v>
      </c>
      <c r="D414" s="32">
        <v>28971.48</v>
      </c>
    </row>
    <row r="415" spans="1:4" ht="18" customHeight="1" x14ac:dyDescent="0.25">
      <c r="A415" s="30" t="s">
        <v>8910</v>
      </c>
      <c r="B415" s="31" t="s">
        <v>8911</v>
      </c>
      <c r="C415" s="30" t="s">
        <v>3</v>
      </c>
      <c r="D415" s="32">
        <v>28719.73</v>
      </c>
    </row>
    <row r="416" spans="1:4" ht="18" customHeight="1" x14ac:dyDescent="0.25">
      <c r="A416" s="30" t="s">
        <v>8912</v>
      </c>
      <c r="B416" s="31" t="s">
        <v>8913</v>
      </c>
      <c r="C416" s="30" t="s">
        <v>3</v>
      </c>
      <c r="D416" s="32">
        <v>29422.06</v>
      </c>
    </row>
    <row r="417" spans="1:4" ht="18" customHeight="1" x14ac:dyDescent="0.25">
      <c r="A417" s="30" t="s">
        <v>8914</v>
      </c>
      <c r="B417" s="31" t="s">
        <v>8915</v>
      </c>
      <c r="C417" s="30" t="s">
        <v>3</v>
      </c>
      <c r="D417" s="32">
        <v>29165.24</v>
      </c>
    </row>
    <row r="418" spans="1:4" ht="18" customHeight="1" x14ac:dyDescent="0.25">
      <c r="A418" s="30" t="s">
        <v>8916</v>
      </c>
      <c r="B418" s="31" t="s">
        <v>8917</v>
      </c>
      <c r="C418" s="30" t="s">
        <v>3</v>
      </c>
      <c r="D418" s="32">
        <v>35091.54</v>
      </c>
    </row>
    <row r="419" spans="1:4" ht="18" customHeight="1" x14ac:dyDescent="0.25">
      <c r="A419" s="30" t="s">
        <v>8918</v>
      </c>
      <c r="B419" s="31" t="s">
        <v>8919</v>
      </c>
      <c r="C419" s="30" t="s">
        <v>3</v>
      </c>
      <c r="D419" s="32">
        <v>34827.949999999997</v>
      </c>
    </row>
    <row r="420" spans="1:4" ht="18" customHeight="1" x14ac:dyDescent="0.25">
      <c r="A420" s="30" t="s">
        <v>8920</v>
      </c>
      <c r="B420" s="31" t="s">
        <v>8921</v>
      </c>
      <c r="C420" s="30" t="s">
        <v>3</v>
      </c>
      <c r="D420" s="32">
        <v>35665.65</v>
      </c>
    </row>
    <row r="421" spans="1:4" ht="18" customHeight="1" x14ac:dyDescent="0.25">
      <c r="A421" s="30" t="s">
        <v>8922</v>
      </c>
      <c r="B421" s="31" t="s">
        <v>8923</v>
      </c>
      <c r="C421" s="30" t="s">
        <v>3</v>
      </c>
      <c r="D421" s="32">
        <v>35398.69</v>
      </c>
    </row>
    <row r="422" spans="1:4" ht="18" customHeight="1" x14ac:dyDescent="0.25">
      <c r="A422" s="30" t="s">
        <v>8924</v>
      </c>
      <c r="B422" s="31" t="s">
        <v>8925</v>
      </c>
      <c r="C422" s="30" t="s">
        <v>3</v>
      </c>
      <c r="D422" s="32">
        <v>37032.03</v>
      </c>
    </row>
    <row r="423" spans="1:4" ht="18" customHeight="1" x14ac:dyDescent="0.25">
      <c r="A423" s="30" t="s">
        <v>8926</v>
      </c>
      <c r="B423" s="31" t="s">
        <v>8927</v>
      </c>
      <c r="C423" s="30" t="s">
        <v>3</v>
      </c>
      <c r="D423" s="32">
        <v>36758.31</v>
      </c>
    </row>
    <row r="424" spans="1:4" ht="18" customHeight="1" x14ac:dyDescent="0.25">
      <c r="A424" s="30" t="s">
        <v>8928</v>
      </c>
      <c r="B424" s="31" t="s">
        <v>8929</v>
      </c>
      <c r="C424" s="30" t="s">
        <v>3</v>
      </c>
      <c r="D424" s="32">
        <v>37642.06</v>
      </c>
    </row>
    <row r="425" spans="1:4" ht="18" customHeight="1" x14ac:dyDescent="0.25">
      <c r="A425" s="30" t="s">
        <v>8930</v>
      </c>
      <c r="B425" s="31" t="s">
        <v>8931</v>
      </c>
      <c r="C425" s="30" t="s">
        <v>3</v>
      </c>
      <c r="D425" s="32">
        <v>37363.269999999997</v>
      </c>
    </row>
    <row r="426" spans="1:4" ht="18" customHeight="1" x14ac:dyDescent="0.25">
      <c r="A426" s="30" t="s">
        <v>8932</v>
      </c>
      <c r="B426" s="31" t="s">
        <v>8933</v>
      </c>
      <c r="C426" s="30" t="s">
        <v>3</v>
      </c>
      <c r="D426" s="32">
        <v>51093.95</v>
      </c>
    </row>
    <row r="427" spans="1:4" ht="18" customHeight="1" x14ac:dyDescent="0.25">
      <c r="A427" s="30" t="s">
        <v>8934</v>
      </c>
      <c r="B427" s="31" t="s">
        <v>8935</v>
      </c>
      <c r="C427" s="30" t="s">
        <v>3</v>
      </c>
      <c r="D427" s="32">
        <v>50810.09</v>
      </c>
    </row>
    <row r="428" spans="1:4" ht="18" customHeight="1" x14ac:dyDescent="0.25">
      <c r="A428" s="30" t="s">
        <v>8936</v>
      </c>
      <c r="B428" s="31" t="s">
        <v>8937</v>
      </c>
      <c r="C428" s="30" t="s">
        <v>3</v>
      </c>
      <c r="D428" s="32">
        <v>53215</v>
      </c>
    </row>
    <row r="429" spans="1:4" ht="18" customHeight="1" x14ac:dyDescent="0.25">
      <c r="A429" s="30" t="s">
        <v>8938</v>
      </c>
      <c r="B429" s="31" t="s">
        <v>8939</v>
      </c>
      <c r="C429" s="30" t="s">
        <v>3</v>
      </c>
      <c r="D429" s="32">
        <v>52924.38</v>
      </c>
    </row>
    <row r="430" spans="1:4" ht="18" customHeight="1" x14ac:dyDescent="0.25">
      <c r="A430" s="30" t="s">
        <v>8940</v>
      </c>
      <c r="B430" s="31" t="s">
        <v>8941</v>
      </c>
      <c r="C430" s="30" t="s">
        <v>3</v>
      </c>
      <c r="D430" s="32">
        <v>12363.24</v>
      </c>
    </row>
    <row r="431" spans="1:4" ht="18" customHeight="1" x14ac:dyDescent="0.25">
      <c r="A431" s="30" t="s">
        <v>8942</v>
      </c>
      <c r="B431" s="31" t="s">
        <v>8943</v>
      </c>
      <c r="C431" s="30" t="s">
        <v>3</v>
      </c>
      <c r="D431" s="32">
        <v>12255.1</v>
      </c>
    </row>
    <row r="432" spans="1:4" ht="18" customHeight="1" x14ac:dyDescent="0.25">
      <c r="A432" s="30" t="s">
        <v>8944</v>
      </c>
      <c r="B432" s="31" t="s">
        <v>8945</v>
      </c>
      <c r="C432" s="30" t="s">
        <v>3</v>
      </c>
      <c r="D432" s="32">
        <v>15725.79</v>
      </c>
    </row>
    <row r="433" spans="1:4" ht="18" customHeight="1" x14ac:dyDescent="0.25">
      <c r="A433" s="30" t="s">
        <v>8946</v>
      </c>
      <c r="B433" s="31" t="s">
        <v>8947</v>
      </c>
      <c r="C433" s="30" t="s">
        <v>3</v>
      </c>
      <c r="D433" s="32">
        <v>15594</v>
      </c>
    </row>
    <row r="434" spans="1:4" ht="18" customHeight="1" x14ac:dyDescent="0.25">
      <c r="A434" s="30" t="s">
        <v>8948</v>
      </c>
      <c r="B434" s="31" t="s">
        <v>8949</v>
      </c>
      <c r="C434" s="30" t="s">
        <v>3</v>
      </c>
      <c r="D434" s="32">
        <v>18306.62</v>
      </c>
    </row>
    <row r="435" spans="1:4" ht="18" customHeight="1" x14ac:dyDescent="0.25">
      <c r="A435" s="30" t="s">
        <v>8950</v>
      </c>
      <c r="B435" s="31" t="s">
        <v>8951</v>
      </c>
      <c r="C435" s="30" t="s">
        <v>3</v>
      </c>
      <c r="D435" s="32">
        <v>18114</v>
      </c>
    </row>
    <row r="436" spans="1:4" ht="18" customHeight="1" x14ac:dyDescent="0.25">
      <c r="A436" s="30" t="s">
        <v>8952</v>
      </c>
      <c r="B436" s="31" t="s">
        <v>8953</v>
      </c>
      <c r="C436" s="30" t="s">
        <v>3</v>
      </c>
      <c r="D436" s="32">
        <v>19260.23</v>
      </c>
    </row>
    <row r="437" spans="1:4" ht="18" customHeight="1" x14ac:dyDescent="0.25">
      <c r="A437" s="30" t="s">
        <v>8954</v>
      </c>
      <c r="B437" s="31" t="s">
        <v>8955</v>
      </c>
      <c r="C437" s="30" t="s">
        <v>3</v>
      </c>
      <c r="D437" s="32">
        <v>19060.849999999999</v>
      </c>
    </row>
    <row r="438" spans="1:4" ht="18" customHeight="1" x14ac:dyDescent="0.25">
      <c r="A438" s="30" t="s">
        <v>8956</v>
      </c>
      <c r="B438" s="31" t="s">
        <v>8957</v>
      </c>
      <c r="C438" s="30" t="s">
        <v>3</v>
      </c>
      <c r="D438" s="32">
        <v>19725.57</v>
      </c>
    </row>
    <row r="439" spans="1:4" ht="18" customHeight="1" x14ac:dyDescent="0.25">
      <c r="A439" s="30" t="s">
        <v>8958</v>
      </c>
      <c r="B439" s="31" t="s">
        <v>8959</v>
      </c>
      <c r="C439" s="30" t="s">
        <v>3</v>
      </c>
      <c r="D439" s="32">
        <v>19522.82</v>
      </c>
    </row>
    <row r="440" spans="1:4" ht="18" customHeight="1" x14ac:dyDescent="0.25">
      <c r="A440" s="30" t="s">
        <v>8960</v>
      </c>
      <c r="B440" s="31" t="s">
        <v>8961</v>
      </c>
      <c r="C440" s="30" t="s">
        <v>3</v>
      </c>
      <c r="D440" s="32">
        <v>20409.919999999998</v>
      </c>
    </row>
    <row r="441" spans="1:4" ht="18" customHeight="1" x14ac:dyDescent="0.25">
      <c r="A441" s="30" t="s">
        <v>8962</v>
      </c>
      <c r="B441" s="31" t="s">
        <v>8963</v>
      </c>
      <c r="C441" s="30" t="s">
        <v>3</v>
      </c>
      <c r="D441" s="32">
        <v>20200.41</v>
      </c>
    </row>
    <row r="442" spans="1:4" ht="18" customHeight="1" x14ac:dyDescent="0.25">
      <c r="A442" s="30" t="s">
        <v>8964</v>
      </c>
      <c r="B442" s="31" t="s">
        <v>8965</v>
      </c>
      <c r="C442" s="30" t="s">
        <v>3</v>
      </c>
      <c r="D442" s="32">
        <v>21065</v>
      </c>
    </row>
    <row r="443" spans="1:4" ht="18" customHeight="1" x14ac:dyDescent="0.25">
      <c r="A443" s="30" t="s">
        <v>8966</v>
      </c>
      <c r="B443" s="31" t="s">
        <v>8967</v>
      </c>
      <c r="C443" s="30" t="s">
        <v>3</v>
      </c>
      <c r="D443" s="32">
        <v>20853.8</v>
      </c>
    </row>
    <row r="444" spans="1:4" ht="18" customHeight="1" x14ac:dyDescent="0.25">
      <c r="A444" s="30" t="s">
        <v>8968</v>
      </c>
      <c r="B444" s="31" t="s">
        <v>8969</v>
      </c>
      <c r="C444" s="30" t="s">
        <v>3</v>
      </c>
      <c r="D444" s="32">
        <v>21983.27</v>
      </c>
    </row>
    <row r="445" spans="1:4" ht="18" customHeight="1" x14ac:dyDescent="0.25">
      <c r="A445" s="30" t="s">
        <v>8970</v>
      </c>
      <c r="B445" s="31" t="s">
        <v>8971</v>
      </c>
      <c r="C445" s="30" t="s">
        <v>3</v>
      </c>
      <c r="D445" s="32">
        <v>21767</v>
      </c>
    </row>
    <row r="446" spans="1:4" ht="18" customHeight="1" x14ac:dyDescent="0.25">
      <c r="A446" s="30" t="s">
        <v>8972</v>
      </c>
      <c r="B446" s="31" t="s">
        <v>8973</v>
      </c>
      <c r="C446" s="30" t="s">
        <v>3</v>
      </c>
      <c r="D446" s="32">
        <v>22624.73</v>
      </c>
    </row>
    <row r="447" spans="1:4" ht="18" customHeight="1" x14ac:dyDescent="0.25">
      <c r="A447" s="30" t="s">
        <v>8974</v>
      </c>
      <c r="B447" s="31" t="s">
        <v>8975</v>
      </c>
      <c r="C447" s="30" t="s">
        <v>3</v>
      </c>
      <c r="D447" s="32">
        <v>22405.08</v>
      </c>
    </row>
    <row r="448" spans="1:4" ht="18" customHeight="1" x14ac:dyDescent="0.25">
      <c r="A448" s="30" t="s">
        <v>8976</v>
      </c>
      <c r="B448" s="31" t="s">
        <v>8977</v>
      </c>
      <c r="C448" s="30" t="s">
        <v>3</v>
      </c>
      <c r="D448" s="32">
        <v>27954.14</v>
      </c>
    </row>
    <row r="449" spans="1:4" ht="18" customHeight="1" x14ac:dyDescent="0.25">
      <c r="A449" s="30" t="s">
        <v>8978</v>
      </c>
      <c r="B449" s="31" t="s">
        <v>8979</v>
      </c>
      <c r="C449" s="30" t="s">
        <v>3</v>
      </c>
      <c r="D449" s="32">
        <v>27727.73</v>
      </c>
    </row>
    <row r="450" spans="1:4" ht="18" customHeight="1" x14ac:dyDescent="0.25">
      <c r="A450" s="30" t="s">
        <v>8980</v>
      </c>
      <c r="B450" s="31" t="s">
        <v>8981</v>
      </c>
      <c r="C450" s="30" t="s">
        <v>3</v>
      </c>
      <c r="D450" s="32">
        <v>29514.38</v>
      </c>
    </row>
    <row r="451" spans="1:4" ht="18" customHeight="1" x14ac:dyDescent="0.25">
      <c r="A451" s="30" t="s">
        <v>8982</v>
      </c>
      <c r="B451" s="31" t="s">
        <v>8983</v>
      </c>
      <c r="C451" s="30" t="s">
        <v>3</v>
      </c>
      <c r="D451" s="32">
        <v>29284.59</v>
      </c>
    </row>
    <row r="452" spans="1:4" ht="18" customHeight="1" x14ac:dyDescent="0.25">
      <c r="A452" s="30" t="s">
        <v>8984</v>
      </c>
      <c r="B452" s="31" t="s">
        <v>8985</v>
      </c>
      <c r="C452" s="30" t="s">
        <v>3</v>
      </c>
      <c r="D452" s="32">
        <v>31112.240000000002</v>
      </c>
    </row>
    <row r="453" spans="1:4" ht="18" customHeight="1" x14ac:dyDescent="0.25">
      <c r="A453" s="30" t="s">
        <v>8986</v>
      </c>
      <c r="B453" s="31" t="s">
        <v>8987</v>
      </c>
      <c r="C453" s="30" t="s">
        <v>3</v>
      </c>
      <c r="D453" s="32">
        <v>30875.7</v>
      </c>
    </row>
    <row r="454" spans="1:4" ht="18" customHeight="1" x14ac:dyDescent="0.25">
      <c r="A454" s="30" t="s">
        <v>8988</v>
      </c>
      <c r="B454" s="31" t="s">
        <v>8989</v>
      </c>
      <c r="C454" s="30" t="s">
        <v>3</v>
      </c>
      <c r="D454" s="32">
        <v>31245.17</v>
      </c>
    </row>
    <row r="455" spans="1:4" ht="18" customHeight="1" x14ac:dyDescent="0.25">
      <c r="A455" s="30" t="s">
        <v>8990</v>
      </c>
      <c r="B455" s="31" t="s">
        <v>8991</v>
      </c>
      <c r="C455" s="30" t="s">
        <v>3</v>
      </c>
      <c r="D455" s="32">
        <v>31003.55</v>
      </c>
    </row>
    <row r="456" spans="1:4" ht="18" customHeight="1" x14ac:dyDescent="0.25">
      <c r="A456" s="30" t="s">
        <v>8992</v>
      </c>
      <c r="B456" s="31" t="s">
        <v>8993</v>
      </c>
      <c r="C456" s="30" t="s">
        <v>3</v>
      </c>
      <c r="D456" s="32">
        <v>31923.98</v>
      </c>
    </row>
    <row r="457" spans="1:4" ht="18" customHeight="1" x14ac:dyDescent="0.25">
      <c r="A457" s="30" t="s">
        <v>8994</v>
      </c>
      <c r="B457" s="31" t="s">
        <v>8995</v>
      </c>
      <c r="C457" s="30" t="s">
        <v>3</v>
      </c>
      <c r="D457" s="32">
        <v>31678.99</v>
      </c>
    </row>
    <row r="458" spans="1:4" ht="18" customHeight="1" x14ac:dyDescent="0.25">
      <c r="A458" s="30" t="s">
        <v>8996</v>
      </c>
      <c r="B458" s="31" t="s">
        <v>8997</v>
      </c>
      <c r="C458" s="30" t="s">
        <v>3</v>
      </c>
      <c r="D458" s="32">
        <v>33676.94</v>
      </c>
    </row>
    <row r="459" spans="1:4" ht="18" customHeight="1" x14ac:dyDescent="0.25">
      <c r="A459" s="30" t="s">
        <v>8998</v>
      </c>
      <c r="B459" s="31" t="s">
        <v>8999</v>
      </c>
      <c r="C459" s="30" t="s">
        <v>3</v>
      </c>
      <c r="D459" s="32">
        <v>33430.25</v>
      </c>
    </row>
    <row r="460" spans="1:4" ht="18" customHeight="1" x14ac:dyDescent="0.25">
      <c r="A460" s="30" t="s">
        <v>9000</v>
      </c>
      <c r="B460" s="31" t="s">
        <v>9001</v>
      </c>
      <c r="C460" s="30" t="s">
        <v>3</v>
      </c>
      <c r="D460" s="32">
        <v>38958.9</v>
      </c>
    </row>
    <row r="461" spans="1:4" ht="18" customHeight="1" x14ac:dyDescent="0.25">
      <c r="A461" s="30" t="s">
        <v>9002</v>
      </c>
      <c r="B461" s="31" t="s">
        <v>9003</v>
      </c>
      <c r="C461" s="30" t="s">
        <v>3</v>
      </c>
      <c r="D461" s="32">
        <v>38700.39</v>
      </c>
    </row>
    <row r="462" spans="1:4" ht="18" customHeight="1" x14ac:dyDescent="0.25">
      <c r="A462" s="30" t="s">
        <v>9004</v>
      </c>
      <c r="B462" s="31" t="s">
        <v>9005</v>
      </c>
      <c r="C462" s="30" t="s">
        <v>3</v>
      </c>
      <c r="D462" s="32">
        <v>45800.46</v>
      </c>
    </row>
    <row r="463" spans="1:4" ht="18" customHeight="1" x14ac:dyDescent="0.25">
      <c r="A463" s="30" t="s">
        <v>9006</v>
      </c>
      <c r="B463" s="31" t="s">
        <v>9007</v>
      </c>
      <c r="C463" s="30" t="s">
        <v>3</v>
      </c>
      <c r="D463" s="32">
        <v>45535.19</v>
      </c>
    </row>
    <row r="464" spans="1:4" ht="18" customHeight="1" x14ac:dyDescent="0.25">
      <c r="A464" s="30" t="s">
        <v>9008</v>
      </c>
      <c r="B464" s="31" t="s">
        <v>9009</v>
      </c>
      <c r="C464" s="30" t="s">
        <v>3</v>
      </c>
      <c r="D464" s="32">
        <v>46898.51</v>
      </c>
    </row>
    <row r="465" spans="1:4" ht="18" customHeight="1" x14ac:dyDescent="0.25">
      <c r="A465" s="30" t="s">
        <v>9010</v>
      </c>
      <c r="B465" s="31" t="s">
        <v>9011</v>
      </c>
      <c r="C465" s="30" t="s">
        <v>3</v>
      </c>
      <c r="D465" s="32">
        <v>46628.17</v>
      </c>
    </row>
    <row r="466" spans="1:4" ht="18" customHeight="1" x14ac:dyDescent="0.25">
      <c r="A466" s="30" t="s">
        <v>9012</v>
      </c>
      <c r="B466" s="31" t="s">
        <v>9013</v>
      </c>
      <c r="C466" s="30" t="s">
        <v>3</v>
      </c>
      <c r="D466" s="32">
        <v>48205.05</v>
      </c>
    </row>
    <row r="467" spans="1:4" ht="18" customHeight="1" x14ac:dyDescent="0.25">
      <c r="A467" s="30" t="s">
        <v>9014</v>
      </c>
      <c r="B467" s="31" t="s">
        <v>9015</v>
      </c>
      <c r="C467" s="30" t="s">
        <v>3</v>
      </c>
      <c r="D467" s="32">
        <v>47926.26</v>
      </c>
    </row>
    <row r="468" spans="1:4" ht="18" customHeight="1" x14ac:dyDescent="0.25">
      <c r="A468" s="30" t="s">
        <v>9016</v>
      </c>
      <c r="B468" s="31" t="s">
        <v>9017</v>
      </c>
      <c r="C468" s="30" t="s">
        <v>3</v>
      </c>
      <c r="D468" s="32">
        <v>7502.31</v>
      </c>
    </row>
    <row r="469" spans="1:4" ht="18" customHeight="1" x14ac:dyDescent="0.25">
      <c r="A469" s="30" t="s">
        <v>9018</v>
      </c>
      <c r="B469" s="31" t="s">
        <v>9019</v>
      </c>
      <c r="C469" s="30" t="s">
        <v>3</v>
      </c>
      <c r="D469" s="32">
        <v>6692.74</v>
      </c>
    </row>
    <row r="470" spans="1:4" ht="18" customHeight="1" x14ac:dyDescent="0.25">
      <c r="A470" s="30" t="s">
        <v>9020</v>
      </c>
      <c r="B470" s="31" t="s">
        <v>9021</v>
      </c>
      <c r="C470" s="30" t="s">
        <v>3</v>
      </c>
      <c r="D470" s="32">
        <v>8006.93</v>
      </c>
    </row>
    <row r="471" spans="1:4" ht="18" customHeight="1" x14ac:dyDescent="0.25">
      <c r="A471" s="30" t="s">
        <v>9022</v>
      </c>
      <c r="B471" s="31" t="s">
        <v>9023</v>
      </c>
      <c r="C471" s="30" t="s">
        <v>3</v>
      </c>
      <c r="D471" s="32">
        <v>7197.36</v>
      </c>
    </row>
    <row r="472" spans="1:4" ht="18" customHeight="1" x14ac:dyDescent="0.25">
      <c r="A472" s="30" t="s">
        <v>9024</v>
      </c>
      <c r="B472" s="31" t="s">
        <v>9025</v>
      </c>
      <c r="C472" s="30" t="s">
        <v>3</v>
      </c>
      <c r="D472" s="32">
        <v>8826.99</v>
      </c>
    </row>
    <row r="473" spans="1:4" ht="18" customHeight="1" x14ac:dyDescent="0.25">
      <c r="A473" s="30" t="s">
        <v>9026</v>
      </c>
      <c r="B473" s="31" t="s">
        <v>9027</v>
      </c>
      <c r="C473" s="30" t="s">
        <v>3</v>
      </c>
      <c r="D473" s="32">
        <v>8017.42</v>
      </c>
    </row>
    <row r="474" spans="1:4" ht="18" customHeight="1" x14ac:dyDescent="0.25">
      <c r="A474" s="30" t="s">
        <v>9028</v>
      </c>
      <c r="B474" s="31" t="s">
        <v>9029</v>
      </c>
      <c r="C474" s="30" t="s">
        <v>3</v>
      </c>
      <c r="D474" s="32">
        <v>7248.99</v>
      </c>
    </row>
    <row r="475" spans="1:4" ht="18" customHeight="1" x14ac:dyDescent="0.25">
      <c r="A475" s="30" t="s">
        <v>9030</v>
      </c>
      <c r="B475" s="31" t="s">
        <v>9031</v>
      </c>
      <c r="C475" s="30" t="s">
        <v>3</v>
      </c>
      <c r="D475" s="32">
        <v>6390.17</v>
      </c>
    </row>
    <row r="476" spans="1:4" ht="18" customHeight="1" x14ac:dyDescent="0.25">
      <c r="A476" s="30" t="s">
        <v>9032</v>
      </c>
      <c r="B476" s="31" t="s">
        <v>9033</v>
      </c>
      <c r="C476" s="30" t="s">
        <v>3</v>
      </c>
      <c r="D476" s="32">
        <v>7753.61</v>
      </c>
    </row>
    <row r="477" spans="1:4" ht="18" customHeight="1" x14ac:dyDescent="0.25">
      <c r="A477" s="30" t="s">
        <v>9034</v>
      </c>
      <c r="B477" s="31" t="s">
        <v>9035</v>
      </c>
      <c r="C477" s="30" t="s">
        <v>3</v>
      </c>
      <c r="D477" s="32">
        <v>6894.79</v>
      </c>
    </row>
    <row r="478" spans="1:4" ht="18" customHeight="1" x14ac:dyDescent="0.25">
      <c r="A478" s="30" t="s">
        <v>9036</v>
      </c>
      <c r="B478" s="31" t="s">
        <v>9037</v>
      </c>
      <c r="C478" s="30" t="s">
        <v>3</v>
      </c>
      <c r="D478" s="32">
        <v>8573.68</v>
      </c>
    </row>
    <row r="479" spans="1:4" ht="18" customHeight="1" x14ac:dyDescent="0.25">
      <c r="A479" s="30" t="s">
        <v>9038</v>
      </c>
      <c r="B479" s="31" t="s">
        <v>9039</v>
      </c>
      <c r="C479" s="30" t="s">
        <v>3</v>
      </c>
      <c r="D479" s="32">
        <v>7714.86</v>
      </c>
    </row>
    <row r="480" spans="1:4" ht="18" customHeight="1" x14ac:dyDescent="0.25">
      <c r="A480" s="30" t="s">
        <v>9040</v>
      </c>
      <c r="B480" s="31" t="s">
        <v>9041</v>
      </c>
      <c r="C480" s="30" t="s">
        <v>3</v>
      </c>
      <c r="D480" s="32">
        <v>8522.0300000000007</v>
      </c>
    </row>
    <row r="481" spans="1:4" ht="18" customHeight="1" x14ac:dyDescent="0.25">
      <c r="A481" s="30" t="s">
        <v>9042</v>
      </c>
      <c r="B481" s="31" t="s">
        <v>9043</v>
      </c>
      <c r="C481" s="30" t="s">
        <v>3</v>
      </c>
      <c r="D481" s="32">
        <v>7647.16</v>
      </c>
    </row>
    <row r="482" spans="1:4" ht="18" customHeight="1" x14ac:dyDescent="0.25">
      <c r="A482" s="30" t="s">
        <v>9044</v>
      </c>
      <c r="B482" s="31" t="s">
        <v>9045</v>
      </c>
      <c r="C482" s="30" t="s">
        <v>3</v>
      </c>
      <c r="D482" s="32">
        <v>9181.1299999999992</v>
      </c>
    </row>
    <row r="483" spans="1:4" ht="18" customHeight="1" x14ac:dyDescent="0.25">
      <c r="A483" s="30" t="s">
        <v>9046</v>
      </c>
      <c r="B483" s="31" t="s">
        <v>9047</v>
      </c>
      <c r="C483" s="30" t="s">
        <v>3</v>
      </c>
      <c r="D483" s="32">
        <v>8306.25</v>
      </c>
    </row>
    <row r="484" spans="1:4" ht="18" customHeight="1" x14ac:dyDescent="0.25">
      <c r="A484" s="30" t="s">
        <v>9048</v>
      </c>
      <c r="B484" s="31" t="s">
        <v>9049</v>
      </c>
      <c r="C484" s="30" t="s">
        <v>3</v>
      </c>
      <c r="D484" s="32">
        <v>10252.24</v>
      </c>
    </row>
    <row r="485" spans="1:4" ht="18" customHeight="1" x14ac:dyDescent="0.25">
      <c r="A485" s="30" t="s">
        <v>9050</v>
      </c>
      <c r="B485" s="31" t="s">
        <v>9051</v>
      </c>
      <c r="C485" s="30" t="s">
        <v>3</v>
      </c>
      <c r="D485" s="32">
        <v>9377.36</v>
      </c>
    </row>
    <row r="486" spans="1:4" ht="18" customHeight="1" x14ac:dyDescent="0.25">
      <c r="A486" s="30" t="s">
        <v>9052</v>
      </c>
      <c r="B486" s="31" t="s">
        <v>9053</v>
      </c>
      <c r="C486" s="30" t="s">
        <v>3</v>
      </c>
      <c r="D486" s="32">
        <v>8236.51</v>
      </c>
    </row>
    <row r="487" spans="1:4" ht="18" customHeight="1" x14ac:dyDescent="0.25">
      <c r="A487" s="30" t="s">
        <v>9054</v>
      </c>
      <c r="B487" s="31" t="s">
        <v>9055</v>
      </c>
      <c r="C487" s="30" t="s">
        <v>3</v>
      </c>
      <c r="D487" s="32">
        <v>7303.62</v>
      </c>
    </row>
    <row r="488" spans="1:4" ht="18" customHeight="1" x14ac:dyDescent="0.25">
      <c r="A488" s="30" t="s">
        <v>9056</v>
      </c>
      <c r="B488" s="31" t="s">
        <v>9057</v>
      </c>
      <c r="C488" s="30" t="s">
        <v>3</v>
      </c>
      <c r="D488" s="32">
        <v>8895.6</v>
      </c>
    </row>
    <row r="489" spans="1:4" ht="18" customHeight="1" x14ac:dyDescent="0.25">
      <c r="A489" s="30" t="s">
        <v>9058</v>
      </c>
      <c r="B489" s="31" t="s">
        <v>9059</v>
      </c>
      <c r="C489" s="30" t="s">
        <v>3</v>
      </c>
      <c r="D489" s="32">
        <v>7962.72</v>
      </c>
    </row>
    <row r="490" spans="1:4" ht="18" customHeight="1" x14ac:dyDescent="0.25">
      <c r="A490" s="30" t="s">
        <v>9060</v>
      </c>
      <c r="B490" s="31" t="s">
        <v>9061</v>
      </c>
      <c r="C490" s="30" t="s">
        <v>3</v>
      </c>
      <c r="D490" s="32">
        <v>9966.7099999999991</v>
      </c>
    </row>
    <row r="491" spans="1:4" ht="18" customHeight="1" x14ac:dyDescent="0.25">
      <c r="A491" s="30" t="s">
        <v>9062</v>
      </c>
      <c r="B491" s="31" t="s">
        <v>9063</v>
      </c>
      <c r="C491" s="30" t="s">
        <v>3</v>
      </c>
      <c r="D491" s="32">
        <v>9033.82</v>
      </c>
    </row>
    <row r="492" spans="1:4" ht="18" customHeight="1" x14ac:dyDescent="0.25">
      <c r="A492" s="30" t="s">
        <v>9064</v>
      </c>
      <c r="B492" s="31" t="s">
        <v>9065</v>
      </c>
      <c r="C492" s="30" t="s">
        <v>3</v>
      </c>
      <c r="D492" s="32">
        <v>10190.34</v>
      </c>
    </row>
    <row r="493" spans="1:4" ht="18" customHeight="1" x14ac:dyDescent="0.25">
      <c r="A493" s="30" t="s">
        <v>9066</v>
      </c>
      <c r="B493" s="31" t="s">
        <v>9067</v>
      </c>
      <c r="C493" s="30" t="s">
        <v>3</v>
      </c>
      <c r="D493" s="32">
        <v>9263.7199999999993</v>
      </c>
    </row>
    <row r="494" spans="1:4" ht="18" customHeight="1" x14ac:dyDescent="0.25">
      <c r="A494" s="30" t="s">
        <v>9068</v>
      </c>
      <c r="B494" s="31" t="s">
        <v>9069</v>
      </c>
      <c r="C494" s="30" t="s">
        <v>3</v>
      </c>
      <c r="D494" s="32">
        <v>11024.5</v>
      </c>
    </row>
    <row r="495" spans="1:4" ht="18" customHeight="1" x14ac:dyDescent="0.25">
      <c r="A495" s="30" t="s">
        <v>9070</v>
      </c>
      <c r="B495" s="31" t="s">
        <v>9071</v>
      </c>
      <c r="C495" s="30" t="s">
        <v>3</v>
      </c>
      <c r="D495" s="32">
        <v>10097.89</v>
      </c>
    </row>
    <row r="496" spans="1:4" ht="18" customHeight="1" x14ac:dyDescent="0.25">
      <c r="A496" s="30" t="s">
        <v>9072</v>
      </c>
      <c r="B496" s="31" t="s">
        <v>9073</v>
      </c>
      <c r="C496" s="30" t="s">
        <v>3</v>
      </c>
      <c r="D496" s="32">
        <v>12380.13</v>
      </c>
    </row>
    <row r="497" spans="1:4" ht="18" customHeight="1" x14ac:dyDescent="0.25">
      <c r="A497" s="30" t="s">
        <v>9074</v>
      </c>
      <c r="B497" s="31" t="s">
        <v>9075</v>
      </c>
      <c r="C497" s="30" t="s">
        <v>3</v>
      </c>
      <c r="D497" s="32">
        <v>11453.51</v>
      </c>
    </row>
    <row r="498" spans="1:4" ht="18" customHeight="1" x14ac:dyDescent="0.25">
      <c r="A498" s="30" t="s">
        <v>9076</v>
      </c>
      <c r="B498" s="31" t="s">
        <v>9077</v>
      </c>
      <c r="C498" s="30" t="s">
        <v>3</v>
      </c>
      <c r="D498" s="32">
        <v>9857.58</v>
      </c>
    </row>
    <row r="499" spans="1:4" ht="18" customHeight="1" x14ac:dyDescent="0.25">
      <c r="A499" s="30" t="s">
        <v>9078</v>
      </c>
      <c r="B499" s="31" t="s">
        <v>9079</v>
      </c>
      <c r="C499" s="30" t="s">
        <v>3</v>
      </c>
      <c r="D499" s="32">
        <v>8857.15</v>
      </c>
    </row>
    <row r="500" spans="1:4" ht="18" customHeight="1" x14ac:dyDescent="0.25">
      <c r="A500" s="30" t="s">
        <v>9080</v>
      </c>
      <c r="B500" s="31" t="s">
        <v>9081</v>
      </c>
      <c r="C500" s="30" t="s">
        <v>3</v>
      </c>
      <c r="D500" s="32">
        <v>10691.75</v>
      </c>
    </row>
    <row r="501" spans="1:4" ht="18" customHeight="1" x14ac:dyDescent="0.25">
      <c r="A501" s="30" t="s">
        <v>9082</v>
      </c>
      <c r="B501" s="31" t="s">
        <v>9083</v>
      </c>
      <c r="C501" s="30" t="s">
        <v>3</v>
      </c>
      <c r="D501" s="32">
        <v>9691.32</v>
      </c>
    </row>
    <row r="502" spans="1:4" ht="18" customHeight="1" x14ac:dyDescent="0.25">
      <c r="A502" s="30" t="s">
        <v>9084</v>
      </c>
      <c r="B502" s="31" t="s">
        <v>9085</v>
      </c>
      <c r="C502" s="30" t="s">
        <v>3</v>
      </c>
      <c r="D502" s="32">
        <v>12047.37</v>
      </c>
    </row>
    <row r="503" spans="1:4" ht="18" customHeight="1" x14ac:dyDescent="0.25">
      <c r="A503" s="30" t="s">
        <v>9086</v>
      </c>
      <c r="B503" s="31" t="s">
        <v>9087</v>
      </c>
      <c r="C503" s="30" t="s">
        <v>3</v>
      </c>
      <c r="D503" s="32">
        <v>11046.94</v>
      </c>
    </row>
    <row r="504" spans="1:4" ht="18" customHeight="1" x14ac:dyDescent="0.25">
      <c r="A504" s="30" t="s">
        <v>9088</v>
      </c>
      <c r="B504" s="31" t="s">
        <v>9089</v>
      </c>
      <c r="C504" s="30" t="s">
        <v>3</v>
      </c>
      <c r="D504" s="32">
        <v>11610.26</v>
      </c>
    </row>
    <row r="505" spans="1:4" ht="18" customHeight="1" x14ac:dyDescent="0.25">
      <c r="A505" s="30" t="s">
        <v>9090</v>
      </c>
      <c r="B505" s="31" t="s">
        <v>9091</v>
      </c>
      <c r="C505" s="30" t="s">
        <v>3</v>
      </c>
      <c r="D505" s="32">
        <v>10540.55</v>
      </c>
    </row>
    <row r="506" spans="1:4" ht="18" customHeight="1" x14ac:dyDescent="0.25">
      <c r="A506" s="30" t="s">
        <v>9092</v>
      </c>
      <c r="B506" s="31" t="s">
        <v>9093</v>
      </c>
      <c r="C506" s="30" t="s">
        <v>3</v>
      </c>
      <c r="D506" s="32">
        <v>12640.1</v>
      </c>
    </row>
    <row r="507" spans="1:4" ht="18" customHeight="1" x14ac:dyDescent="0.25">
      <c r="A507" s="30" t="s">
        <v>9094</v>
      </c>
      <c r="B507" s="31" t="s">
        <v>9095</v>
      </c>
      <c r="C507" s="30" t="s">
        <v>3</v>
      </c>
      <c r="D507" s="32">
        <v>11570.39</v>
      </c>
    </row>
    <row r="508" spans="1:4" ht="18" customHeight="1" x14ac:dyDescent="0.25">
      <c r="A508" s="30" t="s">
        <v>9096</v>
      </c>
      <c r="B508" s="31" t="s">
        <v>9097</v>
      </c>
      <c r="C508" s="30" t="s">
        <v>3</v>
      </c>
      <c r="D508" s="32">
        <v>14313.7</v>
      </c>
    </row>
    <row r="509" spans="1:4" ht="18" customHeight="1" x14ac:dyDescent="0.25">
      <c r="A509" s="30" t="s">
        <v>9098</v>
      </c>
      <c r="B509" s="31" t="s">
        <v>9099</v>
      </c>
      <c r="C509" s="30" t="s">
        <v>3</v>
      </c>
      <c r="D509" s="32">
        <v>13243.99</v>
      </c>
    </row>
    <row r="510" spans="1:4" ht="18" customHeight="1" x14ac:dyDescent="0.25">
      <c r="A510" s="30" t="s">
        <v>9100</v>
      </c>
      <c r="B510" s="31" t="s">
        <v>9101</v>
      </c>
      <c r="C510" s="30" t="s">
        <v>3</v>
      </c>
      <c r="D510" s="32">
        <v>11230.27</v>
      </c>
    </row>
    <row r="511" spans="1:4" ht="18" customHeight="1" x14ac:dyDescent="0.25">
      <c r="A511" s="30" t="s">
        <v>9102</v>
      </c>
      <c r="B511" s="31" t="s">
        <v>9103</v>
      </c>
      <c r="C511" s="30" t="s">
        <v>3</v>
      </c>
      <c r="D511" s="32">
        <v>10077.25</v>
      </c>
    </row>
    <row r="512" spans="1:4" ht="18" customHeight="1" x14ac:dyDescent="0.25">
      <c r="A512" s="30" t="s">
        <v>9104</v>
      </c>
      <c r="B512" s="31" t="s">
        <v>9105</v>
      </c>
      <c r="C512" s="30" t="s">
        <v>3</v>
      </c>
      <c r="D512" s="32">
        <v>12260.11</v>
      </c>
    </row>
    <row r="513" spans="1:4" ht="18" customHeight="1" x14ac:dyDescent="0.25">
      <c r="A513" s="30" t="s">
        <v>9106</v>
      </c>
      <c r="B513" s="31" t="s">
        <v>9107</v>
      </c>
      <c r="C513" s="30" t="s">
        <v>3</v>
      </c>
      <c r="D513" s="32">
        <v>11107.09</v>
      </c>
    </row>
    <row r="514" spans="1:4" ht="18" customHeight="1" x14ac:dyDescent="0.25">
      <c r="A514" s="30" t="s">
        <v>9108</v>
      </c>
      <c r="B514" s="31" t="s">
        <v>9109</v>
      </c>
      <c r="C514" s="30" t="s">
        <v>3</v>
      </c>
      <c r="D514" s="32">
        <v>13933.71</v>
      </c>
    </row>
    <row r="515" spans="1:4" ht="18" customHeight="1" x14ac:dyDescent="0.25">
      <c r="A515" s="30" t="s">
        <v>9110</v>
      </c>
      <c r="B515" s="31" t="s">
        <v>9111</v>
      </c>
      <c r="C515" s="30" t="s">
        <v>3</v>
      </c>
      <c r="D515" s="32">
        <v>12780.69</v>
      </c>
    </row>
    <row r="516" spans="1:4" ht="18" customHeight="1" x14ac:dyDescent="0.25">
      <c r="A516" s="30" t="s">
        <v>9112</v>
      </c>
      <c r="B516" s="31" t="s">
        <v>9113</v>
      </c>
      <c r="C516" s="30" t="s">
        <v>3</v>
      </c>
      <c r="D516" s="32">
        <v>13145.14</v>
      </c>
    </row>
    <row r="517" spans="1:4" ht="18" customHeight="1" x14ac:dyDescent="0.25">
      <c r="A517" s="30" t="s">
        <v>9114</v>
      </c>
      <c r="B517" s="31" t="s">
        <v>9115</v>
      </c>
      <c r="C517" s="30" t="s">
        <v>3</v>
      </c>
      <c r="D517" s="32">
        <v>11969.04</v>
      </c>
    </row>
    <row r="518" spans="1:4" ht="18" customHeight="1" x14ac:dyDescent="0.25">
      <c r="A518" s="30" t="s">
        <v>9116</v>
      </c>
      <c r="B518" s="31" t="s">
        <v>9117</v>
      </c>
      <c r="C518" s="30" t="s">
        <v>3</v>
      </c>
      <c r="D518" s="32">
        <v>14391.24</v>
      </c>
    </row>
    <row r="519" spans="1:4" ht="18" customHeight="1" x14ac:dyDescent="0.25">
      <c r="A519" s="30" t="s">
        <v>9118</v>
      </c>
      <c r="B519" s="31" t="s">
        <v>9119</v>
      </c>
      <c r="C519" s="30" t="s">
        <v>3</v>
      </c>
      <c r="D519" s="32">
        <v>13215.14</v>
      </c>
    </row>
    <row r="520" spans="1:4" ht="18" customHeight="1" x14ac:dyDescent="0.25">
      <c r="A520" s="30" t="s">
        <v>9120</v>
      </c>
      <c r="B520" s="31" t="s">
        <v>9121</v>
      </c>
      <c r="C520" s="30" t="s">
        <v>3</v>
      </c>
      <c r="D520" s="32">
        <v>16416.3</v>
      </c>
    </row>
    <row r="521" spans="1:4" ht="18" customHeight="1" x14ac:dyDescent="0.25">
      <c r="A521" s="30" t="s">
        <v>9122</v>
      </c>
      <c r="B521" s="31" t="s">
        <v>9123</v>
      </c>
      <c r="C521" s="30" t="s">
        <v>3</v>
      </c>
      <c r="D521" s="32">
        <v>15240.21</v>
      </c>
    </row>
    <row r="522" spans="1:4" ht="18" customHeight="1" x14ac:dyDescent="0.25">
      <c r="A522" s="30" t="s">
        <v>9124</v>
      </c>
      <c r="B522" s="31" t="s">
        <v>9125</v>
      </c>
      <c r="C522" s="30" t="s">
        <v>3</v>
      </c>
      <c r="D522" s="32">
        <v>12726.51</v>
      </c>
    </row>
    <row r="523" spans="1:4" ht="18" customHeight="1" x14ac:dyDescent="0.25">
      <c r="A523" s="30" t="s">
        <v>9126</v>
      </c>
      <c r="B523" s="31" t="s">
        <v>9127</v>
      </c>
      <c r="C523" s="30" t="s">
        <v>3</v>
      </c>
      <c r="D523" s="32">
        <v>11458.46</v>
      </c>
    </row>
    <row r="524" spans="1:4" ht="18" customHeight="1" x14ac:dyDescent="0.25">
      <c r="A524" s="30" t="s">
        <v>9128</v>
      </c>
      <c r="B524" s="31" t="s">
        <v>9129</v>
      </c>
      <c r="C524" s="30" t="s">
        <v>3</v>
      </c>
      <c r="D524" s="32">
        <v>13972.62</v>
      </c>
    </row>
    <row r="525" spans="1:4" ht="18" customHeight="1" x14ac:dyDescent="0.25">
      <c r="A525" s="30" t="s">
        <v>9130</v>
      </c>
      <c r="B525" s="31" t="s">
        <v>9131</v>
      </c>
      <c r="C525" s="30" t="s">
        <v>3</v>
      </c>
      <c r="D525" s="32">
        <v>12704.57</v>
      </c>
    </row>
    <row r="526" spans="1:4" ht="18" customHeight="1" x14ac:dyDescent="0.25">
      <c r="A526" s="30" t="s">
        <v>9132</v>
      </c>
      <c r="B526" s="31" t="s">
        <v>9133</v>
      </c>
      <c r="C526" s="30" t="s">
        <v>3</v>
      </c>
      <c r="D526" s="32">
        <v>15997.68</v>
      </c>
    </row>
    <row r="527" spans="1:4" ht="18" customHeight="1" x14ac:dyDescent="0.25">
      <c r="A527" s="30" t="s">
        <v>9134</v>
      </c>
      <c r="B527" s="31" t="s">
        <v>9135</v>
      </c>
      <c r="C527" s="30" t="s">
        <v>3</v>
      </c>
      <c r="D527" s="32">
        <v>14729.63</v>
      </c>
    </row>
    <row r="528" spans="1:4" ht="18" customHeight="1" x14ac:dyDescent="0.25">
      <c r="A528" s="30" t="s">
        <v>9136</v>
      </c>
      <c r="B528" s="31" t="s">
        <v>9137</v>
      </c>
      <c r="C528" s="30" t="s">
        <v>3</v>
      </c>
      <c r="D528" s="32">
        <v>16949.47</v>
      </c>
    </row>
    <row r="529" spans="1:4" ht="18" customHeight="1" x14ac:dyDescent="0.25">
      <c r="A529" s="30" t="s">
        <v>9138</v>
      </c>
      <c r="B529" s="31" t="s">
        <v>9139</v>
      </c>
      <c r="C529" s="30" t="s">
        <v>3</v>
      </c>
      <c r="D529" s="32">
        <v>13564.76</v>
      </c>
    </row>
    <row r="530" spans="1:4" ht="18" customHeight="1" x14ac:dyDescent="0.25">
      <c r="A530" s="30" t="s">
        <v>9140</v>
      </c>
      <c r="B530" s="31" t="s">
        <v>9141</v>
      </c>
      <c r="C530" s="30" t="s">
        <v>3</v>
      </c>
      <c r="D530" s="32">
        <v>18432.43</v>
      </c>
    </row>
    <row r="531" spans="1:4" ht="18" customHeight="1" x14ac:dyDescent="0.25">
      <c r="A531" s="30" t="s">
        <v>9142</v>
      </c>
      <c r="B531" s="31" t="s">
        <v>9143</v>
      </c>
      <c r="C531" s="30" t="s">
        <v>3</v>
      </c>
      <c r="D531" s="32">
        <v>15047.73</v>
      </c>
    </row>
    <row r="532" spans="1:4" ht="18" customHeight="1" x14ac:dyDescent="0.25">
      <c r="A532" s="30" t="s">
        <v>9144</v>
      </c>
      <c r="B532" s="31" t="s">
        <v>9145</v>
      </c>
      <c r="C532" s="30" t="s">
        <v>3</v>
      </c>
      <c r="D532" s="32">
        <v>20842.419999999998</v>
      </c>
    </row>
    <row r="533" spans="1:4" ht="18" customHeight="1" x14ac:dyDescent="0.25">
      <c r="A533" s="30" t="s">
        <v>9146</v>
      </c>
      <c r="B533" s="31" t="s">
        <v>9147</v>
      </c>
      <c r="C533" s="30" t="s">
        <v>3</v>
      </c>
      <c r="D533" s="32">
        <v>17457.72</v>
      </c>
    </row>
    <row r="534" spans="1:4" ht="18" customHeight="1" x14ac:dyDescent="0.25">
      <c r="A534" s="30" t="s">
        <v>9148</v>
      </c>
      <c r="B534" s="31" t="s">
        <v>9149</v>
      </c>
      <c r="C534" s="30" t="s">
        <v>3</v>
      </c>
      <c r="D534" s="32">
        <v>16067.34</v>
      </c>
    </row>
    <row r="535" spans="1:4" ht="18" customHeight="1" x14ac:dyDescent="0.25">
      <c r="A535" s="30" t="s">
        <v>9150</v>
      </c>
      <c r="B535" s="31" t="s">
        <v>9151</v>
      </c>
      <c r="C535" s="30" t="s">
        <v>3</v>
      </c>
      <c r="D535" s="32">
        <v>13000.61</v>
      </c>
    </row>
    <row r="536" spans="1:4" ht="18" customHeight="1" x14ac:dyDescent="0.25">
      <c r="A536" s="30" t="s">
        <v>9152</v>
      </c>
      <c r="B536" s="31" t="s">
        <v>9153</v>
      </c>
      <c r="C536" s="30" t="s">
        <v>3</v>
      </c>
      <c r="D536" s="32">
        <v>17550.3</v>
      </c>
    </row>
    <row r="537" spans="1:4" ht="18" customHeight="1" x14ac:dyDescent="0.25">
      <c r="A537" s="30" t="s">
        <v>9154</v>
      </c>
      <c r="B537" s="31" t="s">
        <v>9155</v>
      </c>
      <c r="C537" s="30" t="s">
        <v>3</v>
      </c>
      <c r="D537" s="32">
        <v>14483.58</v>
      </c>
    </row>
    <row r="538" spans="1:4" ht="18" customHeight="1" x14ac:dyDescent="0.25">
      <c r="A538" s="30" t="s">
        <v>9156</v>
      </c>
      <c r="B538" s="31" t="s">
        <v>9157</v>
      </c>
      <c r="C538" s="30" t="s">
        <v>3</v>
      </c>
      <c r="D538" s="32">
        <v>19960.29</v>
      </c>
    </row>
    <row r="539" spans="1:4" ht="18" customHeight="1" x14ac:dyDescent="0.25">
      <c r="A539" s="30" t="s">
        <v>9158</v>
      </c>
      <c r="B539" s="31" t="s">
        <v>9159</v>
      </c>
      <c r="C539" s="30" t="s">
        <v>3</v>
      </c>
      <c r="D539" s="32">
        <v>16893.57</v>
      </c>
    </row>
    <row r="540" spans="1:4" ht="18" customHeight="1" x14ac:dyDescent="0.25">
      <c r="A540" s="30" t="s">
        <v>9160</v>
      </c>
      <c r="B540" s="31" t="s">
        <v>9161</v>
      </c>
      <c r="C540" s="30" t="s">
        <v>3</v>
      </c>
      <c r="D540" s="32">
        <v>18566.28</v>
      </c>
    </row>
    <row r="541" spans="1:4" ht="18" customHeight="1" x14ac:dyDescent="0.25">
      <c r="A541" s="30" t="s">
        <v>9162</v>
      </c>
      <c r="B541" s="31" t="s">
        <v>9163</v>
      </c>
      <c r="C541" s="30" t="s">
        <v>3</v>
      </c>
      <c r="D541" s="32">
        <v>14867.28</v>
      </c>
    </row>
    <row r="542" spans="1:4" ht="18" customHeight="1" x14ac:dyDescent="0.25">
      <c r="A542" s="30" t="s">
        <v>9164</v>
      </c>
      <c r="B542" s="31" t="s">
        <v>9165</v>
      </c>
      <c r="C542" s="30" t="s">
        <v>3</v>
      </c>
      <c r="D542" s="32">
        <v>20306.7</v>
      </c>
    </row>
    <row r="543" spans="1:4" ht="18" customHeight="1" x14ac:dyDescent="0.25">
      <c r="A543" s="30" t="s">
        <v>9166</v>
      </c>
      <c r="B543" s="31" t="s">
        <v>9167</v>
      </c>
      <c r="C543" s="30" t="s">
        <v>3</v>
      </c>
      <c r="D543" s="32">
        <v>16607.7</v>
      </c>
    </row>
    <row r="544" spans="1:4" ht="18" customHeight="1" x14ac:dyDescent="0.25">
      <c r="A544" s="30" t="s">
        <v>9168</v>
      </c>
      <c r="B544" s="31" t="s">
        <v>9169</v>
      </c>
      <c r="C544" s="30" t="s">
        <v>3</v>
      </c>
      <c r="D544" s="32">
        <v>23135.09</v>
      </c>
    </row>
    <row r="545" spans="1:4" ht="18" customHeight="1" x14ac:dyDescent="0.25">
      <c r="A545" s="30" t="s">
        <v>9170</v>
      </c>
      <c r="B545" s="31" t="s">
        <v>9171</v>
      </c>
      <c r="C545" s="30" t="s">
        <v>3</v>
      </c>
      <c r="D545" s="32">
        <v>19436.09</v>
      </c>
    </row>
    <row r="546" spans="1:4" ht="18" customHeight="1" x14ac:dyDescent="0.25">
      <c r="A546" s="30" t="s">
        <v>9172</v>
      </c>
      <c r="B546" s="31" t="s">
        <v>9173</v>
      </c>
      <c r="C546" s="30" t="s">
        <v>3</v>
      </c>
      <c r="D546" s="32">
        <v>17611.46</v>
      </c>
    </row>
    <row r="547" spans="1:4" ht="18" customHeight="1" x14ac:dyDescent="0.25">
      <c r="A547" s="30" t="s">
        <v>9174</v>
      </c>
      <c r="B547" s="31" t="s">
        <v>9175</v>
      </c>
      <c r="C547" s="30" t="s">
        <v>3</v>
      </c>
      <c r="D547" s="32">
        <v>14259</v>
      </c>
    </row>
    <row r="548" spans="1:4" ht="18" customHeight="1" x14ac:dyDescent="0.25">
      <c r="A548" s="30" t="s">
        <v>9176</v>
      </c>
      <c r="B548" s="31" t="s">
        <v>9177</v>
      </c>
      <c r="C548" s="30" t="s">
        <v>3</v>
      </c>
      <c r="D548" s="32">
        <v>19351.89</v>
      </c>
    </row>
    <row r="549" spans="1:4" ht="18" customHeight="1" x14ac:dyDescent="0.25">
      <c r="A549" s="30" t="s">
        <v>9178</v>
      </c>
      <c r="B549" s="31" t="s">
        <v>9179</v>
      </c>
      <c r="C549" s="30" t="s">
        <v>3</v>
      </c>
      <c r="D549" s="32">
        <v>15999.42</v>
      </c>
    </row>
    <row r="550" spans="1:4" ht="18" customHeight="1" x14ac:dyDescent="0.25">
      <c r="A550" s="30" t="s">
        <v>9180</v>
      </c>
      <c r="B550" s="31" t="s">
        <v>9181</v>
      </c>
      <c r="C550" s="30" t="s">
        <v>3</v>
      </c>
      <c r="D550" s="32">
        <v>22180.28</v>
      </c>
    </row>
    <row r="551" spans="1:4" ht="18" customHeight="1" x14ac:dyDescent="0.25">
      <c r="A551" s="30" t="s">
        <v>9182</v>
      </c>
      <c r="B551" s="31" t="s">
        <v>9183</v>
      </c>
      <c r="C551" s="30" t="s">
        <v>3</v>
      </c>
      <c r="D551" s="32">
        <v>18827.810000000001</v>
      </c>
    </row>
    <row r="552" spans="1:4" ht="18" customHeight="1" x14ac:dyDescent="0.25">
      <c r="A552" s="30" t="s">
        <v>9184</v>
      </c>
      <c r="B552" s="31" t="s">
        <v>9185</v>
      </c>
      <c r="C552" s="30" t="s">
        <v>3</v>
      </c>
      <c r="D552" s="32">
        <v>20578.91</v>
      </c>
    </row>
    <row r="553" spans="1:4" ht="18" customHeight="1" x14ac:dyDescent="0.25">
      <c r="A553" s="30" t="s">
        <v>9186</v>
      </c>
      <c r="B553" s="31" t="s">
        <v>9187</v>
      </c>
      <c r="C553" s="30" t="s">
        <v>3</v>
      </c>
      <c r="D553" s="32">
        <v>16529.84</v>
      </c>
    </row>
    <row r="554" spans="1:4" ht="18" customHeight="1" x14ac:dyDescent="0.25">
      <c r="A554" s="30" t="s">
        <v>9188</v>
      </c>
      <c r="B554" s="31" t="s">
        <v>9189</v>
      </c>
      <c r="C554" s="30" t="s">
        <v>3</v>
      </c>
      <c r="D554" s="32">
        <v>22597.39</v>
      </c>
    </row>
    <row r="555" spans="1:4" ht="18" customHeight="1" x14ac:dyDescent="0.25">
      <c r="A555" s="30" t="s">
        <v>9190</v>
      </c>
      <c r="B555" s="31" t="s">
        <v>9191</v>
      </c>
      <c r="C555" s="30" t="s">
        <v>3</v>
      </c>
      <c r="D555" s="32">
        <v>18548.32</v>
      </c>
    </row>
    <row r="556" spans="1:4" ht="18" customHeight="1" x14ac:dyDescent="0.25">
      <c r="A556" s="30" t="s">
        <v>9192</v>
      </c>
      <c r="B556" s="31" t="s">
        <v>9193</v>
      </c>
      <c r="C556" s="30" t="s">
        <v>3</v>
      </c>
      <c r="D556" s="32">
        <v>25877.66</v>
      </c>
    </row>
    <row r="557" spans="1:4" ht="18" customHeight="1" x14ac:dyDescent="0.25">
      <c r="A557" s="30" t="s">
        <v>9194</v>
      </c>
      <c r="B557" s="31" t="s">
        <v>9195</v>
      </c>
      <c r="C557" s="30" t="s">
        <v>3</v>
      </c>
      <c r="D557" s="32">
        <v>21828.59</v>
      </c>
    </row>
    <row r="558" spans="1:4" ht="18" customHeight="1" x14ac:dyDescent="0.25">
      <c r="A558" s="30" t="s">
        <v>9196</v>
      </c>
      <c r="B558" s="31" t="s">
        <v>9197</v>
      </c>
      <c r="C558" s="30" t="s">
        <v>3</v>
      </c>
      <c r="D558" s="32">
        <v>19538.189999999999</v>
      </c>
    </row>
    <row r="559" spans="1:4" ht="18" customHeight="1" x14ac:dyDescent="0.25">
      <c r="A559" s="30" t="s">
        <v>9198</v>
      </c>
      <c r="B559" s="31" t="s">
        <v>9199</v>
      </c>
      <c r="C559" s="30" t="s">
        <v>3</v>
      </c>
      <c r="D559" s="32">
        <v>15867.98</v>
      </c>
    </row>
    <row r="560" spans="1:4" ht="18" customHeight="1" x14ac:dyDescent="0.25">
      <c r="A560" s="30" t="s">
        <v>9200</v>
      </c>
      <c r="B560" s="31" t="s">
        <v>9201</v>
      </c>
      <c r="C560" s="30" t="s">
        <v>3</v>
      </c>
      <c r="D560" s="32">
        <v>21556.67</v>
      </c>
    </row>
    <row r="561" spans="1:4" ht="18" customHeight="1" x14ac:dyDescent="0.25">
      <c r="A561" s="30" t="s">
        <v>9202</v>
      </c>
      <c r="B561" s="31" t="s">
        <v>9203</v>
      </c>
      <c r="C561" s="30" t="s">
        <v>3</v>
      </c>
      <c r="D561" s="32">
        <v>17886.46</v>
      </c>
    </row>
    <row r="562" spans="1:4" ht="18" customHeight="1" x14ac:dyDescent="0.25">
      <c r="A562" s="30" t="s">
        <v>9204</v>
      </c>
      <c r="B562" s="31" t="s">
        <v>9205</v>
      </c>
      <c r="C562" s="30" t="s">
        <v>3</v>
      </c>
      <c r="D562" s="32">
        <v>24836.94</v>
      </c>
    </row>
    <row r="563" spans="1:4" ht="18" customHeight="1" x14ac:dyDescent="0.25">
      <c r="A563" s="30" t="s">
        <v>9206</v>
      </c>
      <c r="B563" s="31" t="s">
        <v>9207</v>
      </c>
      <c r="C563" s="30" t="s">
        <v>3</v>
      </c>
      <c r="D563" s="32">
        <v>21166.73</v>
      </c>
    </row>
    <row r="564" spans="1:4" ht="18" customHeight="1" x14ac:dyDescent="0.25">
      <c r="A564" s="30" t="s">
        <v>9208</v>
      </c>
      <c r="B564" s="31" t="s">
        <v>9209</v>
      </c>
      <c r="C564" s="30" t="s">
        <v>3</v>
      </c>
      <c r="D564" s="32">
        <v>22192.53</v>
      </c>
    </row>
    <row r="565" spans="1:4" ht="18" customHeight="1" x14ac:dyDescent="0.25">
      <c r="A565" s="30" t="s">
        <v>9210</v>
      </c>
      <c r="B565" s="31" t="s">
        <v>9211</v>
      </c>
      <c r="C565" s="30" t="s">
        <v>3</v>
      </c>
      <c r="D565" s="32">
        <v>17876.349999999999</v>
      </c>
    </row>
    <row r="566" spans="1:4" ht="18" customHeight="1" x14ac:dyDescent="0.25">
      <c r="A566" s="30" t="s">
        <v>9212</v>
      </c>
      <c r="B566" s="31" t="s">
        <v>9213</v>
      </c>
      <c r="C566" s="30" t="s">
        <v>3</v>
      </c>
      <c r="D566" s="32">
        <v>24509.66</v>
      </c>
    </row>
    <row r="567" spans="1:4" ht="18" customHeight="1" x14ac:dyDescent="0.25">
      <c r="A567" s="30" t="s">
        <v>9214</v>
      </c>
      <c r="B567" s="31" t="s">
        <v>9215</v>
      </c>
      <c r="C567" s="30" t="s">
        <v>3</v>
      </c>
      <c r="D567" s="32">
        <v>20193.48</v>
      </c>
    </row>
    <row r="568" spans="1:4" ht="18" customHeight="1" x14ac:dyDescent="0.25">
      <c r="A568" s="30" t="s">
        <v>9216</v>
      </c>
      <c r="B568" s="31" t="s">
        <v>9217</v>
      </c>
      <c r="C568" s="30" t="s">
        <v>3</v>
      </c>
      <c r="D568" s="32">
        <v>28275.27</v>
      </c>
    </row>
    <row r="569" spans="1:4" ht="18" customHeight="1" x14ac:dyDescent="0.25">
      <c r="A569" s="30" t="s">
        <v>9218</v>
      </c>
      <c r="B569" s="31" t="s">
        <v>9219</v>
      </c>
      <c r="C569" s="30" t="s">
        <v>3</v>
      </c>
      <c r="D569" s="32">
        <v>23959.09</v>
      </c>
    </row>
    <row r="570" spans="1:4" ht="18" customHeight="1" x14ac:dyDescent="0.25">
      <c r="A570" s="30" t="s">
        <v>9220</v>
      </c>
      <c r="B570" s="31" t="s">
        <v>9221</v>
      </c>
      <c r="C570" s="30" t="s">
        <v>3</v>
      </c>
      <c r="D570" s="32">
        <v>21079.13</v>
      </c>
    </row>
    <row r="571" spans="1:4" ht="18" customHeight="1" x14ac:dyDescent="0.25">
      <c r="A571" s="30" t="s">
        <v>9222</v>
      </c>
      <c r="B571" s="31" t="s">
        <v>9223</v>
      </c>
      <c r="C571" s="30" t="s">
        <v>3</v>
      </c>
      <c r="D571" s="32">
        <v>17167.22</v>
      </c>
    </row>
    <row r="572" spans="1:4" ht="18" customHeight="1" x14ac:dyDescent="0.25">
      <c r="A572" s="30" t="s">
        <v>9224</v>
      </c>
      <c r="B572" s="31" t="s">
        <v>9225</v>
      </c>
      <c r="C572" s="30" t="s">
        <v>3</v>
      </c>
      <c r="D572" s="32">
        <v>23396.26</v>
      </c>
    </row>
    <row r="573" spans="1:4" ht="18" customHeight="1" x14ac:dyDescent="0.25">
      <c r="A573" s="30" t="s">
        <v>9226</v>
      </c>
      <c r="B573" s="31" t="s">
        <v>9227</v>
      </c>
      <c r="C573" s="30" t="s">
        <v>3</v>
      </c>
      <c r="D573" s="32">
        <v>19484.349999999999</v>
      </c>
    </row>
    <row r="574" spans="1:4" ht="18" customHeight="1" x14ac:dyDescent="0.25">
      <c r="A574" s="30" t="s">
        <v>9228</v>
      </c>
      <c r="B574" s="31" t="s">
        <v>9229</v>
      </c>
      <c r="C574" s="30" t="s">
        <v>3</v>
      </c>
      <c r="D574" s="32">
        <v>27161.87</v>
      </c>
    </row>
    <row r="575" spans="1:4" ht="18" customHeight="1" x14ac:dyDescent="0.25">
      <c r="A575" s="30" t="s">
        <v>9230</v>
      </c>
      <c r="B575" s="31" t="s">
        <v>9231</v>
      </c>
      <c r="C575" s="30" t="s">
        <v>3</v>
      </c>
      <c r="D575" s="32">
        <v>23249.96</v>
      </c>
    </row>
    <row r="576" spans="1:4" ht="18" customHeight="1" x14ac:dyDescent="0.25">
      <c r="A576" s="30" t="s">
        <v>9232</v>
      </c>
      <c r="B576" s="31" t="s">
        <v>9233</v>
      </c>
      <c r="C576" s="30" t="s">
        <v>3</v>
      </c>
      <c r="D576" s="32">
        <v>24290.61</v>
      </c>
    </row>
    <row r="577" spans="1:4" ht="18" customHeight="1" x14ac:dyDescent="0.25">
      <c r="A577" s="30" t="s">
        <v>9234</v>
      </c>
      <c r="B577" s="31" t="s">
        <v>9235</v>
      </c>
      <c r="C577" s="30" t="s">
        <v>3</v>
      </c>
      <c r="D577" s="32">
        <v>19671.7</v>
      </c>
    </row>
    <row r="578" spans="1:4" ht="18" customHeight="1" x14ac:dyDescent="0.25">
      <c r="A578" s="30" t="s">
        <v>9236</v>
      </c>
      <c r="B578" s="31" t="s">
        <v>9237</v>
      </c>
      <c r="C578" s="30" t="s">
        <v>3</v>
      </c>
      <c r="D578" s="32">
        <v>26927</v>
      </c>
    </row>
    <row r="579" spans="1:4" ht="18" customHeight="1" x14ac:dyDescent="0.25">
      <c r="A579" s="30" t="s">
        <v>9238</v>
      </c>
      <c r="B579" s="31" t="s">
        <v>9239</v>
      </c>
      <c r="C579" s="30" t="s">
        <v>3</v>
      </c>
      <c r="D579" s="32">
        <v>22308.080000000002</v>
      </c>
    </row>
    <row r="580" spans="1:4" ht="18" customHeight="1" x14ac:dyDescent="0.25">
      <c r="A580" s="30" t="s">
        <v>9240</v>
      </c>
      <c r="B580" s="31" t="s">
        <v>9241</v>
      </c>
      <c r="C580" s="30" t="s">
        <v>3</v>
      </c>
      <c r="D580" s="32">
        <v>31211.43</v>
      </c>
    </row>
    <row r="581" spans="1:4" ht="18" customHeight="1" x14ac:dyDescent="0.25">
      <c r="A581" s="30" t="s">
        <v>9242</v>
      </c>
      <c r="B581" s="31" t="s">
        <v>9243</v>
      </c>
      <c r="C581" s="30" t="s">
        <v>3</v>
      </c>
      <c r="D581" s="32">
        <v>26592.51</v>
      </c>
    </row>
    <row r="582" spans="1:4" ht="18" customHeight="1" x14ac:dyDescent="0.25">
      <c r="A582" s="30" t="s">
        <v>9244</v>
      </c>
      <c r="B582" s="31" t="s">
        <v>9245</v>
      </c>
      <c r="C582" s="30" t="s">
        <v>3</v>
      </c>
      <c r="D582" s="32">
        <v>23091.32</v>
      </c>
    </row>
    <row r="583" spans="1:4" ht="18" customHeight="1" x14ac:dyDescent="0.25">
      <c r="A583" s="30" t="s">
        <v>9246</v>
      </c>
      <c r="B583" s="31" t="s">
        <v>9247</v>
      </c>
      <c r="C583" s="30" t="s">
        <v>3</v>
      </c>
      <c r="D583" s="32">
        <v>18905.830000000002</v>
      </c>
    </row>
    <row r="584" spans="1:4" ht="18" customHeight="1" x14ac:dyDescent="0.25">
      <c r="A584" s="30" t="s">
        <v>9248</v>
      </c>
      <c r="B584" s="31" t="s">
        <v>9249</v>
      </c>
      <c r="C584" s="30" t="s">
        <v>3</v>
      </c>
      <c r="D584" s="32">
        <v>25727.7</v>
      </c>
    </row>
    <row r="585" spans="1:4" ht="18" customHeight="1" x14ac:dyDescent="0.25">
      <c r="A585" s="30" t="s">
        <v>9250</v>
      </c>
      <c r="B585" s="31" t="s">
        <v>9251</v>
      </c>
      <c r="C585" s="30" t="s">
        <v>3</v>
      </c>
      <c r="D585" s="32">
        <v>21542.22</v>
      </c>
    </row>
    <row r="586" spans="1:4" ht="18" customHeight="1" x14ac:dyDescent="0.25">
      <c r="A586" s="30" t="s">
        <v>9252</v>
      </c>
      <c r="B586" s="31" t="s">
        <v>9253</v>
      </c>
      <c r="C586" s="30" t="s">
        <v>3</v>
      </c>
      <c r="D586" s="32">
        <v>30012.13</v>
      </c>
    </row>
    <row r="587" spans="1:4" ht="18" customHeight="1" x14ac:dyDescent="0.25">
      <c r="A587" s="30" t="s">
        <v>9254</v>
      </c>
      <c r="B587" s="31" t="s">
        <v>9255</v>
      </c>
      <c r="C587" s="30" t="s">
        <v>3</v>
      </c>
      <c r="D587" s="32">
        <v>25826.65</v>
      </c>
    </row>
    <row r="588" spans="1:4" ht="18" customHeight="1" x14ac:dyDescent="0.25">
      <c r="A588" s="30" t="s">
        <v>9256</v>
      </c>
      <c r="B588" s="31" t="s">
        <v>9257</v>
      </c>
      <c r="C588" s="30" t="s">
        <v>3</v>
      </c>
      <c r="D588" s="32">
        <v>26445.279999999999</v>
      </c>
    </row>
    <row r="589" spans="1:4" ht="18" customHeight="1" x14ac:dyDescent="0.25">
      <c r="A589" s="30" t="s">
        <v>9258</v>
      </c>
      <c r="B589" s="31" t="s">
        <v>9259</v>
      </c>
      <c r="C589" s="30" t="s">
        <v>3</v>
      </c>
      <c r="D589" s="32">
        <v>23452.45</v>
      </c>
    </row>
    <row r="590" spans="1:4" ht="18" customHeight="1" x14ac:dyDescent="0.25">
      <c r="A590" s="30" t="s">
        <v>9260</v>
      </c>
      <c r="B590" s="31" t="s">
        <v>9261</v>
      </c>
      <c r="C590" s="30" t="s">
        <v>3</v>
      </c>
      <c r="D590" s="32">
        <v>29421.5</v>
      </c>
    </row>
    <row r="591" spans="1:4" ht="18" customHeight="1" x14ac:dyDescent="0.25">
      <c r="A591" s="30" t="s">
        <v>9262</v>
      </c>
      <c r="B591" s="31" t="s">
        <v>9263</v>
      </c>
      <c r="C591" s="30" t="s">
        <v>3</v>
      </c>
      <c r="D591" s="32">
        <v>26428.67</v>
      </c>
    </row>
    <row r="592" spans="1:4" ht="18" customHeight="1" x14ac:dyDescent="0.25">
      <c r="A592" s="30" t="s">
        <v>9264</v>
      </c>
      <c r="B592" s="31" t="s">
        <v>9265</v>
      </c>
      <c r="C592" s="30" t="s">
        <v>3</v>
      </c>
      <c r="D592" s="32">
        <v>34258.22</v>
      </c>
    </row>
    <row r="593" spans="1:4" ht="18" customHeight="1" x14ac:dyDescent="0.25">
      <c r="A593" s="30" t="s">
        <v>9266</v>
      </c>
      <c r="B593" s="31" t="s">
        <v>9267</v>
      </c>
      <c r="C593" s="30" t="s">
        <v>3</v>
      </c>
      <c r="D593" s="32">
        <v>31265.39</v>
      </c>
    </row>
    <row r="594" spans="1:4" ht="18" customHeight="1" x14ac:dyDescent="0.25">
      <c r="A594" s="30" t="s">
        <v>9268</v>
      </c>
      <c r="B594" s="31" t="s">
        <v>9269</v>
      </c>
      <c r="C594" s="30" t="s">
        <v>3</v>
      </c>
      <c r="D594" s="32">
        <v>25173.29</v>
      </c>
    </row>
    <row r="595" spans="1:4" ht="18" customHeight="1" x14ac:dyDescent="0.25">
      <c r="A595" s="30" t="s">
        <v>9270</v>
      </c>
      <c r="B595" s="31" t="s">
        <v>9271</v>
      </c>
      <c r="C595" s="30" t="s">
        <v>3</v>
      </c>
      <c r="D595" s="32">
        <v>22784.799999999999</v>
      </c>
    </row>
    <row r="596" spans="1:4" ht="18" customHeight="1" x14ac:dyDescent="0.25">
      <c r="A596" s="30" t="s">
        <v>9272</v>
      </c>
      <c r="B596" s="31" t="s">
        <v>9273</v>
      </c>
      <c r="C596" s="30" t="s">
        <v>3</v>
      </c>
      <c r="D596" s="32">
        <v>28149.52</v>
      </c>
    </row>
    <row r="597" spans="1:4" ht="18" customHeight="1" x14ac:dyDescent="0.25">
      <c r="A597" s="30" t="s">
        <v>9274</v>
      </c>
      <c r="B597" s="31" t="s">
        <v>9275</v>
      </c>
      <c r="C597" s="30" t="s">
        <v>3</v>
      </c>
      <c r="D597" s="32">
        <v>25761.03</v>
      </c>
    </row>
    <row r="598" spans="1:4" ht="18" customHeight="1" x14ac:dyDescent="0.25">
      <c r="A598" s="30" t="s">
        <v>9276</v>
      </c>
      <c r="B598" s="31" t="s">
        <v>9277</v>
      </c>
      <c r="C598" s="30" t="s">
        <v>3</v>
      </c>
      <c r="D598" s="32">
        <v>32986.239999999998</v>
      </c>
    </row>
    <row r="599" spans="1:4" ht="18" customHeight="1" x14ac:dyDescent="0.25">
      <c r="A599" s="30" t="s">
        <v>9278</v>
      </c>
      <c r="B599" s="31" t="s">
        <v>9279</v>
      </c>
      <c r="C599" s="30" t="s">
        <v>3</v>
      </c>
      <c r="D599" s="32">
        <v>30597.74</v>
      </c>
    </row>
    <row r="600" spans="1:4" ht="18" customHeight="1" x14ac:dyDescent="0.25">
      <c r="A600" s="30" t="s">
        <v>9280</v>
      </c>
      <c r="B600" s="31" t="s">
        <v>9281</v>
      </c>
      <c r="C600" s="30" t="s">
        <v>3</v>
      </c>
      <c r="D600" s="32">
        <v>29320.03</v>
      </c>
    </row>
    <row r="601" spans="1:4" ht="18" customHeight="1" x14ac:dyDescent="0.25">
      <c r="A601" s="30" t="s">
        <v>9282</v>
      </c>
      <c r="B601" s="31" t="s">
        <v>9283</v>
      </c>
      <c r="C601" s="30" t="s">
        <v>3</v>
      </c>
      <c r="D601" s="32">
        <v>24843.74</v>
      </c>
    </row>
    <row r="602" spans="1:4" ht="18" customHeight="1" x14ac:dyDescent="0.25">
      <c r="A602" s="30" t="s">
        <v>9284</v>
      </c>
      <c r="B602" s="31" t="s">
        <v>9285</v>
      </c>
      <c r="C602" s="30" t="s">
        <v>3</v>
      </c>
      <c r="D602" s="32">
        <v>32656.7</v>
      </c>
    </row>
    <row r="603" spans="1:4" ht="18" customHeight="1" x14ac:dyDescent="0.25">
      <c r="A603" s="30" t="s">
        <v>9286</v>
      </c>
      <c r="B603" s="31" t="s">
        <v>9287</v>
      </c>
      <c r="C603" s="30" t="s">
        <v>3</v>
      </c>
      <c r="D603" s="32">
        <v>28180.41</v>
      </c>
    </row>
    <row r="604" spans="1:4" ht="18" customHeight="1" x14ac:dyDescent="0.25">
      <c r="A604" s="30" t="s">
        <v>9288</v>
      </c>
      <c r="B604" s="31" t="s">
        <v>9289</v>
      </c>
      <c r="C604" s="30" t="s">
        <v>3</v>
      </c>
      <c r="D604" s="32">
        <v>38079.19</v>
      </c>
    </row>
    <row r="605" spans="1:4" ht="18" customHeight="1" x14ac:dyDescent="0.25">
      <c r="A605" s="30" t="s">
        <v>9290</v>
      </c>
      <c r="B605" s="31" t="s">
        <v>9291</v>
      </c>
      <c r="C605" s="30" t="s">
        <v>3</v>
      </c>
      <c r="D605" s="32">
        <v>33602.89</v>
      </c>
    </row>
    <row r="606" spans="1:4" ht="18" customHeight="1" x14ac:dyDescent="0.25">
      <c r="A606" s="30" t="s">
        <v>9292</v>
      </c>
      <c r="B606" s="31" t="s">
        <v>9293</v>
      </c>
      <c r="C606" s="30" t="s">
        <v>3</v>
      </c>
      <c r="D606" s="32">
        <v>31164.94</v>
      </c>
    </row>
    <row r="607" spans="1:4" ht="18" customHeight="1" x14ac:dyDescent="0.25">
      <c r="A607" s="30" t="s">
        <v>9294</v>
      </c>
      <c r="B607" s="31" t="s">
        <v>9295</v>
      </c>
      <c r="C607" s="30" t="s">
        <v>3</v>
      </c>
      <c r="D607" s="32">
        <v>26390.76</v>
      </c>
    </row>
    <row r="608" spans="1:4" ht="18" customHeight="1" x14ac:dyDescent="0.25">
      <c r="A608" s="30" t="s">
        <v>9296</v>
      </c>
      <c r="B608" s="31" t="s">
        <v>9297</v>
      </c>
      <c r="C608" s="30" t="s">
        <v>3</v>
      </c>
      <c r="D608" s="32">
        <v>34882.65</v>
      </c>
    </row>
    <row r="609" spans="1:4" ht="18" customHeight="1" x14ac:dyDescent="0.25">
      <c r="A609" s="30" t="s">
        <v>9298</v>
      </c>
      <c r="B609" s="31" t="s">
        <v>9299</v>
      </c>
      <c r="C609" s="30" t="s">
        <v>3</v>
      </c>
      <c r="D609" s="32">
        <v>30108.47</v>
      </c>
    </row>
    <row r="610" spans="1:4" ht="18" customHeight="1" x14ac:dyDescent="0.25">
      <c r="A610" s="30" t="s">
        <v>9300</v>
      </c>
      <c r="B610" s="31" t="s">
        <v>9301</v>
      </c>
      <c r="C610" s="30" t="s">
        <v>3</v>
      </c>
      <c r="D610" s="32">
        <v>40924.370000000003</v>
      </c>
    </row>
    <row r="611" spans="1:4" ht="18" customHeight="1" x14ac:dyDescent="0.25">
      <c r="A611" s="30" t="s">
        <v>9302</v>
      </c>
      <c r="B611" s="31" t="s">
        <v>9303</v>
      </c>
      <c r="C611" s="30" t="s">
        <v>3</v>
      </c>
      <c r="D611" s="32">
        <v>36150.18</v>
      </c>
    </row>
    <row r="612" spans="1:4" ht="18" customHeight="1" x14ac:dyDescent="0.25">
      <c r="A612" s="30" t="s">
        <v>9304</v>
      </c>
      <c r="B612" s="31" t="s">
        <v>9305</v>
      </c>
      <c r="C612" s="30" t="s">
        <v>3</v>
      </c>
      <c r="D612" s="32">
        <v>33594.01</v>
      </c>
    </row>
    <row r="613" spans="1:4" ht="18" customHeight="1" x14ac:dyDescent="0.25">
      <c r="A613" s="30" t="s">
        <v>9306</v>
      </c>
      <c r="B613" s="31" t="s">
        <v>9307</v>
      </c>
      <c r="C613" s="30" t="s">
        <v>3</v>
      </c>
      <c r="D613" s="32">
        <v>28453.14</v>
      </c>
    </row>
    <row r="614" spans="1:4" ht="18" customHeight="1" x14ac:dyDescent="0.25">
      <c r="A614" s="30" t="s">
        <v>9308</v>
      </c>
      <c r="B614" s="31" t="s">
        <v>9309</v>
      </c>
      <c r="C614" s="30" t="s">
        <v>3</v>
      </c>
      <c r="D614" s="32">
        <v>37713.35</v>
      </c>
    </row>
    <row r="615" spans="1:4" ht="18" customHeight="1" x14ac:dyDescent="0.25">
      <c r="A615" s="30" t="s">
        <v>9310</v>
      </c>
      <c r="B615" s="31" t="s">
        <v>9311</v>
      </c>
      <c r="C615" s="30" t="s">
        <v>3</v>
      </c>
      <c r="D615" s="32">
        <v>32572.49</v>
      </c>
    </row>
    <row r="616" spans="1:4" ht="18" customHeight="1" x14ac:dyDescent="0.25">
      <c r="A616" s="30" t="s">
        <v>9312</v>
      </c>
      <c r="B616" s="31" t="s">
        <v>9313</v>
      </c>
      <c r="C616" s="30" t="s">
        <v>3</v>
      </c>
      <c r="D616" s="32">
        <v>44407.78</v>
      </c>
    </row>
    <row r="617" spans="1:4" ht="18" customHeight="1" x14ac:dyDescent="0.25">
      <c r="A617" s="30" t="s">
        <v>9314</v>
      </c>
      <c r="B617" s="31" t="s">
        <v>9315</v>
      </c>
      <c r="C617" s="30" t="s">
        <v>3</v>
      </c>
      <c r="D617" s="32">
        <v>39266.910000000003</v>
      </c>
    </row>
    <row r="618" spans="1:4" ht="18" customHeight="1" x14ac:dyDescent="0.25">
      <c r="A618" s="30" t="s">
        <v>9316</v>
      </c>
      <c r="B618" s="31" t="s">
        <v>9317</v>
      </c>
      <c r="C618" s="30" t="s">
        <v>3</v>
      </c>
      <c r="D618" s="32">
        <v>35438.03</v>
      </c>
    </row>
    <row r="619" spans="1:4" ht="18" customHeight="1" x14ac:dyDescent="0.25">
      <c r="A619" s="30" t="s">
        <v>9318</v>
      </c>
      <c r="B619" s="31" t="s">
        <v>9319</v>
      </c>
      <c r="C619" s="30" t="s">
        <v>3</v>
      </c>
      <c r="D619" s="32">
        <v>30087.94</v>
      </c>
    </row>
    <row r="620" spans="1:4" ht="18" customHeight="1" x14ac:dyDescent="0.25">
      <c r="A620" s="30" t="s">
        <v>9320</v>
      </c>
      <c r="B620" s="31" t="s">
        <v>9321</v>
      </c>
      <c r="C620" s="30" t="s">
        <v>3</v>
      </c>
      <c r="D620" s="32">
        <v>39979.599999999999</v>
      </c>
    </row>
    <row r="621" spans="1:4" ht="18" customHeight="1" x14ac:dyDescent="0.25">
      <c r="A621" s="30" t="s">
        <v>9322</v>
      </c>
      <c r="B621" s="31" t="s">
        <v>9323</v>
      </c>
      <c r="C621" s="30" t="s">
        <v>3</v>
      </c>
      <c r="D621" s="32">
        <v>34629.519999999997</v>
      </c>
    </row>
    <row r="622" spans="1:4" ht="18" customHeight="1" x14ac:dyDescent="0.25">
      <c r="A622" s="30" t="s">
        <v>9324</v>
      </c>
      <c r="B622" s="31" t="s">
        <v>9325</v>
      </c>
      <c r="C622" s="30" t="s">
        <v>3</v>
      </c>
      <c r="D622" s="32">
        <v>47360.2</v>
      </c>
    </row>
    <row r="623" spans="1:4" ht="18" customHeight="1" x14ac:dyDescent="0.25">
      <c r="A623" s="30" t="s">
        <v>9326</v>
      </c>
      <c r="B623" s="31" t="s">
        <v>9327</v>
      </c>
      <c r="C623" s="30" t="s">
        <v>3</v>
      </c>
      <c r="D623" s="32">
        <v>42010.12</v>
      </c>
    </row>
    <row r="624" spans="1:4" ht="18" customHeight="1" x14ac:dyDescent="0.25">
      <c r="A624" s="30" t="s">
        <v>9328</v>
      </c>
      <c r="B624" s="31" t="s">
        <v>9329</v>
      </c>
      <c r="C624" s="30" t="s">
        <v>3</v>
      </c>
      <c r="D624" s="32">
        <v>37878.26</v>
      </c>
    </row>
    <row r="625" spans="1:4" ht="18" customHeight="1" x14ac:dyDescent="0.25">
      <c r="A625" s="30" t="s">
        <v>9330</v>
      </c>
      <c r="B625" s="31" t="s">
        <v>9331</v>
      </c>
      <c r="C625" s="30" t="s">
        <v>3</v>
      </c>
      <c r="D625" s="32">
        <v>35487.699999999997</v>
      </c>
    </row>
    <row r="626" spans="1:4" ht="18" customHeight="1" x14ac:dyDescent="0.25">
      <c r="A626" s="30" t="s">
        <v>9332</v>
      </c>
      <c r="B626" s="31" t="s">
        <v>9333</v>
      </c>
      <c r="C626" s="30" t="s">
        <v>3</v>
      </c>
      <c r="D626" s="32">
        <v>42862.67</v>
      </c>
    </row>
    <row r="627" spans="1:4" ht="18" customHeight="1" x14ac:dyDescent="0.25">
      <c r="A627" s="30" t="s">
        <v>9334</v>
      </c>
      <c r="B627" s="31" t="s">
        <v>9335</v>
      </c>
      <c r="C627" s="30" t="s">
        <v>3</v>
      </c>
      <c r="D627" s="32">
        <v>40472.11</v>
      </c>
    </row>
    <row r="628" spans="1:4" ht="18" customHeight="1" x14ac:dyDescent="0.25">
      <c r="A628" s="30" t="s">
        <v>9336</v>
      </c>
      <c r="B628" s="31" t="s">
        <v>9337</v>
      </c>
      <c r="C628" s="30" t="s">
        <v>3</v>
      </c>
      <c r="D628" s="32">
        <v>50962.92</v>
      </c>
    </row>
    <row r="629" spans="1:4" ht="18" customHeight="1" x14ac:dyDescent="0.25">
      <c r="A629" s="30" t="s">
        <v>9338</v>
      </c>
      <c r="B629" s="31" t="s">
        <v>9339</v>
      </c>
      <c r="C629" s="30" t="s">
        <v>3</v>
      </c>
      <c r="D629" s="32">
        <v>48572.36</v>
      </c>
    </row>
    <row r="630" spans="1:4" ht="18" customHeight="1" x14ac:dyDescent="0.25">
      <c r="A630" s="30" t="s">
        <v>9340</v>
      </c>
      <c r="B630" s="31" t="s">
        <v>9341</v>
      </c>
      <c r="C630" s="30" t="s">
        <v>3</v>
      </c>
      <c r="D630" s="32">
        <v>40549.11</v>
      </c>
    </row>
    <row r="631" spans="1:4" ht="18" customHeight="1" x14ac:dyDescent="0.25">
      <c r="A631" s="30" t="s">
        <v>9342</v>
      </c>
      <c r="B631" s="31" t="s">
        <v>9343</v>
      </c>
      <c r="C631" s="30" t="s">
        <v>3</v>
      </c>
      <c r="D631" s="32">
        <v>37991.24</v>
      </c>
    </row>
    <row r="632" spans="1:4" ht="18" customHeight="1" x14ac:dyDescent="0.25">
      <c r="A632" s="30" t="s">
        <v>9344</v>
      </c>
      <c r="B632" s="31" t="s">
        <v>9345</v>
      </c>
      <c r="C632" s="30" t="s">
        <v>3</v>
      </c>
      <c r="D632" s="32">
        <v>45996.95</v>
      </c>
    </row>
    <row r="633" spans="1:4" ht="18" customHeight="1" x14ac:dyDescent="0.25">
      <c r="A633" s="30" t="s">
        <v>9346</v>
      </c>
      <c r="B633" s="31" t="s">
        <v>9347</v>
      </c>
      <c r="C633" s="30" t="s">
        <v>3</v>
      </c>
      <c r="D633" s="32">
        <v>43439.08</v>
      </c>
    </row>
    <row r="634" spans="1:4" ht="18" customHeight="1" x14ac:dyDescent="0.25">
      <c r="A634" s="30" t="s">
        <v>9348</v>
      </c>
      <c r="B634" s="31" t="s">
        <v>9349</v>
      </c>
      <c r="C634" s="30" t="s">
        <v>3</v>
      </c>
      <c r="D634" s="32">
        <v>54850.33</v>
      </c>
    </row>
    <row r="635" spans="1:4" ht="18" customHeight="1" x14ac:dyDescent="0.25">
      <c r="A635" s="30" t="s">
        <v>9350</v>
      </c>
      <c r="B635" s="31" t="s">
        <v>9351</v>
      </c>
      <c r="C635" s="30" t="s">
        <v>3</v>
      </c>
      <c r="D635" s="32">
        <v>52292.46</v>
      </c>
    </row>
    <row r="636" spans="1:4" ht="18" customHeight="1" x14ac:dyDescent="0.25">
      <c r="A636" s="30" t="s">
        <v>9352</v>
      </c>
      <c r="B636" s="31" t="s">
        <v>9353</v>
      </c>
      <c r="C636" s="30" t="s">
        <v>3</v>
      </c>
      <c r="D636" s="32">
        <v>43078.5</v>
      </c>
    </row>
    <row r="637" spans="1:4" ht="18" customHeight="1" x14ac:dyDescent="0.25">
      <c r="A637" s="30" t="s">
        <v>9354</v>
      </c>
      <c r="B637" s="31" t="s">
        <v>9355</v>
      </c>
      <c r="C637" s="30" t="s">
        <v>3</v>
      </c>
      <c r="D637" s="32">
        <v>40477.51</v>
      </c>
    </row>
    <row r="638" spans="1:4" ht="18" customHeight="1" x14ac:dyDescent="0.25">
      <c r="A638" s="30" t="s">
        <v>9356</v>
      </c>
      <c r="B638" s="31" t="s">
        <v>9357</v>
      </c>
      <c r="C638" s="30" t="s">
        <v>3</v>
      </c>
      <c r="D638" s="32">
        <v>49010.36</v>
      </c>
    </row>
    <row r="639" spans="1:4" ht="18" customHeight="1" x14ac:dyDescent="0.25">
      <c r="A639" s="30" t="s">
        <v>9358</v>
      </c>
      <c r="B639" s="31" t="s">
        <v>9359</v>
      </c>
      <c r="C639" s="30" t="s">
        <v>3</v>
      </c>
      <c r="D639" s="32">
        <v>46409.37</v>
      </c>
    </row>
    <row r="640" spans="1:4" ht="18" customHeight="1" x14ac:dyDescent="0.25">
      <c r="A640" s="30" t="s">
        <v>9360</v>
      </c>
      <c r="B640" s="31" t="s">
        <v>9361</v>
      </c>
      <c r="C640" s="30" t="s">
        <v>3</v>
      </c>
      <c r="D640" s="32">
        <v>58650.33</v>
      </c>
    </row>
    <row r="641" spans="1:4" ht="18" customHeight="1" x14ac:dyDescent="0.25">
      <c r="A641" s="30" t="s">
        <v>9362</v>
      </c>
      <c r="B641" s="31" t="s">
        <v>9363</v>
      </c>
      <c r="C641" s="30" t="s">
        <v>3</v>
      </c>
      <c r="D641" s="32">
        <v>56049.34</v>
      </c>
    </row>
    <row r="642" spans="1:4" ht="18" customHeight="1" x14ac:dyDescent="0.25">
      <c r="A642" s="30" t="s">
        <v>9364</v>
      </c>
      <c r="B642" s="31" t="s">
        <v>9365</v>
      </c>
      <c r="C642" s="30" t="s">
        <v>3</v>
      </c>
      <c r="D642" s="32">
        <v>49512.800000000003</v>
      </c>
    </row>
    <row r="643" spans="1:4" ht="18" customHeight="1" x14ac:dyDescent="0.25">
      <c r="A643" s="30" t="s">
        <v>9366</v>
      </c>
      <c r="B643" s="31" t="s">
        <v>9367</v>
      </c>
      <c r="C643" s="30" t="s">
        <v>3</v>
      </c>
      <c r="D643" s="32">
        <v>45186.85</v>
      </c>
    </row>
    <row r="644" spans="1:4" ht="18" customHeight="1" x14ac:dyDescent="0.25">
      <c r="A644" s="30" t="s">
        <v>9368</v>
      </c>
      <c r="B644" s="31" t="s">
        <v>9369</v>
      </c>
      <c r="C644" s="30" t="s">
        <v>3</v>
      </c>
      <c r="D644" s="32">
        <v>55949.27</v>
      </c>
    </row>
    <row r="645" spans="1:4" ht="18" customHeight="1" x14ac:dyDescent="0.25">
      <c r="A645" s="30" t="s">
        <v>9370</v>
      </c>
      <c r="B645" s="31" t="s">
        <v>9371</v>
      </c>
      <c r="C645" s="30" t="s">
        <v>3</v>
      </c>
      <c r="D645" s="32">
        <v>51623.33</v>
      </c>
    </row>
    <row r="646" spans="1:4" ht="18" customHeight="1" x14ac:dyDescent="0.25">
      <c r="A646" s="30" t="s">
        <v>9372</v>
      </c>
      <c r="B646" s="31" t="s">
        <v>9373</v>
      </c>
      <c r="C646" s="30" t="s">
        <v>3</v>
      </c>
      <c r="D646" s="32">
        <v>66409.31</v>
      </c>
    </row>
    <row r="647" spans="1:4" ht="18" customHeight="1" x14ac:dyDescent="0.25">
      <c r="A647" s="30" t="s">
        <v>9374</v>
      </c>
      <c r="B647" s="31" t="s">
        <v>9375</v>
      </c>
      <c r="C647" s="30" t="s">
        <v>3</v>
      </c>
      <c r="D647" s="32">
        <v>62083.360000000001</v>
      </c>
    </row>
    <row r="648" spans="1:4" ht="18" customHeight="1" x14ac:dyDescent="0.25">
      <c r="A648" s="30" t="s">
        <v>9376</v>
      </c>
      <c r="B648" s="31" t="s">
        <v>9377</v>
      </c>
      <c r="C648" s="30" t="s">
        <v>3</v>
      </c>
      <c r="D648" s="32">
        <v>52466.52</v>
      </c>
    </row>
    <row r="649" spans="1:4" ht="18" customHeight="1" x14ac:dyDescent="0.25">
      <c r="A649" s="30" t="s">
        <v>9378</v>
      </c>
      <c r="B649" s="31" t="s">
        <v>9379</v>
      </c>
      <c r="C649" s="30" t="s">
        <v>3</v>
      </c>
      <c r="D649" s="32">
        <v>47923.11</v>
      </c>
    </row>
    <row r="650" spans="1:4" ht="18" customHeight="1" x14ac:dyDescent="0.25">
      <c r="A650" s="30" t="s">
        <v>9380</v>
      </c>
      <c r="B650" s="31" t="s">
        <v>9381</v>
      </c>
      <c r="C650" s="30" t="s">
        <v>3</v>
      </c>
      <c r="D650" s="32">
        <v>59428.22</v>
      </c>
    </row>
    <row r="651" spans="1:4" ht="18" customHeight="1" x14ac:dyDescent="0.25">
      <c r="A651" s="30" t="s">
        <v>9382</v>
      </c>
      <c r="B651" s="31" t="s">
        <v>9383</v>
      </c>
      <c r="C651" s="30" t="s">
        <v>3</v>
      </c>
      <c r="D651" s="32">
        <v>54884.81</v>
      </c>
    </row>
    <row r="652" spans="1:4" ht="18" customHeight="1" x14ac:dyDescent="0.25">
      <c r="A652" s="30" t="s">
        <v>9384</v>
      </c>
      <c r="B652" s="31" t="s">
        <v>9385</v>
      </c>
      <c r="C652" s="30" t="s">
        <v>3</v>
      </c>
      <c r="D652" s="32">
        <v>70741.789999999994</v>
      </c>
    </row>
    <row r="653" spans="1:4" ht="18" customHeight="1" x14ac:dyDescent="0.25">
      <c r="A653" s="30" t="s">
        <v>9386</v>
      </c>
      <c r="B653" s="31" t="s">
        <v>9387</v>
      </c>
      <c r="C653" s="30" t="s">
        <v>3</v>
      </c>
      <c r="D653" s="32">
        <v>66198.39</v>
      </c>
    </row>
    <row r="654" spans="1:4" ht="9" customHeight="1" x14ac:dyDescent="0.25">
      <c r="A654" s="30" t="s">
        <v>9388</v>
      </c>
      <c r="B654" s="31" t="s">
        <v>9389</v>
      </c>
      <c r="C654" s="30" t="s">
        <v>0</v>
      </c>
      <c r="D654" s="32">
        <v>15.2</v>
      </c>
    </row>
    <row r="655" spans="1:4" ht="9" customHeight="1" x14ac:dyDescent="0.25">
      <c r="A655" s="30" t="s">
        <v>9390</v>
      </c>
      <c r="B655" s="31" t="s">
        <v>9391</v>
      </c>
      <c r="C655" s="30" t="s">
        <v>4</v>
      </c>
      <c r="D655" s="32">
        <v>13537.98</v>
      </c>
    </row>
    <row r="656" spans="1:4" ht="9" customHeight="1" x14ac:dyDescent="0.25">
      <c r="A656" s="30" t="s">
        <v>9392</v>
      </c>
      <c r="B656" s="31" t="s">
        <v>9393</v>
      </c>
      <c r="C656" s="30" t="s">
        <v>4</v>
      </c>
      <c r="D656" s="32">
        <v>12202.48</v>
      </c>
    </row>
    <row r="657" spans="1:4" ht="9" customHeight="1" x14ac:dyDescent="0.25">
      <c r="A657" s="30" t="s">
        <v>9394</v>
      </c>
      <c r="B657" s="31" t="s">
        <v>9395</v>
      </c>
      <c r="C657" s="30" t="s">
        <v>4</v>
      </c>
      <c r="D657" s="32">
        <v>14835.93</v>
      </c>
    </row>
    <row r="658" spans="1:4" ht="9" customHeight="1" x14ac:dyDescent="0.25">
      <c r="A658" s="30" t="s">
        <v>9396</v>
      </c>
      <c r="B658" s="31" t="s">
        <v>9397</v>
      </c>
      <c r="C658" s="30" t="s">
        <v>4</v>
      </c>
      <c r="D658" s="32">
        <v>13396.4</v>
      </c>
    </row>
    <row r="659" spans="1:4" ht="9" customHeight="1" x14ac:dyDescent="0.25">
      <c r="A659" s="30" t="s">
        <v>9398</v>
      </c>
      <c r="B659" s="31" t="s">
        <v>9399</v>
      </c>
      <c r="C659" s="30" t="s">
        <v>4</v>
      </c>
      <c r="D659" s="32">
        <v>15853.04</v>
      </c>
    </row>
    <row r="660" spans="1:4" ht="9" customHeight="1" x14ac:dyDescent="0.25">
      <c r="A660" s="30" t="s">
        <v>9400</v>
      </c>
      <c r="B660" s="31" t="s">
        <v>9401</v>
      </c>
      <c r="C660" s="30" t="s">
        <v>4</v>
      </c>
      <c r="D660" s="32">
        <v>14230.66</v>
      </c>
    </row>
    <row r="661" spans="1:4" ht="9" customHeight="1" x14ac:dyDescent="0.25">
      <c r="A661" s="30" t="s">
        <v>9402</v>
      </c>
      <c r="B661" s="31" t="s">
        <v>9403</v>
      </c>
      <c r="C661" s="30" t="s">
        <v>4</v>
      </c>
      <c r="D661" s="32">
        <v>19877.47</v>
      </c>
    </row>
    <row r="662" spans="1:4" ht="9" customHeight="1" x14ac:dyDescent="0.25">
      <c r="A662" s="30" t="s">
        <v>9404</v>
      </c>
      <c r="B662" s="31" t="s">
        <v>9405</v>
      </c>
      <c r="C662" s="30" t="s">
        <v>4</v>
      </c>
      <c r="D662" s="32">
        <v>17891.900000000001</v>
      </c>
    </row>
    <row r="663" spans="1:4" ht="9" customHeight="1" x14ac:dyDescent="0.25">
      <c r="A663" s="30" t="s">
        <v>9406</v>
      </c>
      <c r="B663" s="31" t="s">
        <v>9407</v>
      </c>
      <c r="C663" s="30" t="s">
        <v>4</v>
      </c>
      <c r="D663" s="32">
        <v>20955.39</v>
      </c>
    </row>
    <row r="664" spans="1:4" ht="9" customHeight="1" x14ac:dyDescent="0.25">
      <c r="A664" s="30" t="s">
        <v>9408</v>
      </c>
      <c r="B664" s="31" t="s">
        <v>9409</v>
      </c>
      <c r="C664" s="30" t="s">
        <v>4</v>
      </c>
      <c r="D664" s="32">
        <v>18710.77</v>
      </c>
    </row>
    <row r="665" spans="1:4" ht="9" customHeight="1" x14ac:dyDescent="0.25">
      <c r="A665" s="30" t="s">
        <v>9410</v>
      </c>
      <c r="B665" s="31" t="s">
        <v>9411</v>
      </c>
      <c r="C665" s="30" t="s">
        <v>4</v>
      </c>
      <c r="D665" s="32">
        <v>22991.07</v>
      </c>
    </row>
    <row r="666" spans="1:4" ht="9" customHeight="1" x14ac:dyDescent="0.25">
      <c r="A666" s="30" t="s">
        <v>9412</v>
      </c>
      <c r="B666" s="31" t="s">
        <v>9413</v>
      </c>
      <c r="C666" s="30" t="s">
        <v>4</v>
      </c>
      <c r="D666" s="32">
        <v>20587.77</v>
      </c>
    </row>
    <row r="667" spans="1:4" ht="9" customHeight="1" x14ac:dyDescent="0.25">
      <c r="A667" s="30" t="s">
        <v>9414</v>
      </c>
      <c r="B667" s="31" t="s">
        <v>9415</v>
      </c>
      <c r="C667" s="30" t="s">
        <v>4</v>
      </c>
      <c r="D667" s="32">
        <v>24708.080000000002</v>
      </c>
    </row>
    <row r="668" spans="1:4" ht="9" customHeight="1" x14ac:dyDescent="0.25">
      <c r="A668" s="30" t="s">
        <v>9416</v>
      </c>
      <c r="B668" s="31" t="s">
        <v>9417</v>
      </c>
      <c r="C668" s="30" t="s">
        <v>4</v>
      </c>
      <c r="D668" s="32">
        <v>22077.25</v>
      </c>
    </row>
    <row r="669" spans="1:4" ht="9" customHeight="1" x14ac:dyDescent="0.25">
      <c r="A669" s="30" t="s">
        <v>9418</v>
      </c>
      <c r="B669" s="31" t="s">
        <v>9419</v>
      </c>
      <c r="C669" s="30" t="s">
        <v>4</v>
      </c>
      <c r="D669" s="32">
        <v>31353.64</v>
      </c>
    </row>
    <row r="670" spans="1:4" ht="9" customHeight="1" x14ac:dyDescent="0.25">
      <c r="A670" s="30" t="s">
        <v>9420</v>
      </c>
      <c r="B670" s="31" t="s">
        <v>9421</v>
      </c>
      <c r="C670" s="30" t="s">
        <v>4</v>
      </c>
      <c r="D670" s="32">
        <v>28089.78</v>
      </c>
    </row>
    <row r="671" spans="1:4" ht="9" customHeight="1" x14ac:dyDescent="0.25">
      <c r="A671" s="30" t="s">
        <v>9422</v>
      </c>
      <c r="B671" s="31" t="s">
        <v>9423</v>
      </c>
      <c r="C671" s="30" t="s">
        <v>4</v>
      </c>
      <c r="D671" s="32">
        <v>29302.48</v>
      </c>
    </row>
    <row r="672" spans="1:4" ht="9" customHeight="1" x14ac:dyDescent="0.25">
      <c r="A672" s="30" t="s">
        <v>9424</v>
      </c>
      <c r="B672" s="31" t="s">
        <v>9425</v>
      </c>
      <c r="C672" s="30" t="s">
        <v>4</v>
      </c>
      <c r="D672" s="32">
        <v>26036.61</v>
      </c>
    </row>
    <row r="673" spans="1:4" ht="9" customHeight="1" x14ac:dyDescent="0.25">
      <c r="A673" s="30" t="s">
        <v>9426</v>
      </c>
      <c r="B673" s="31" t="s">
        <v>9427</v>
      </c>
      <c r="C673" s="30" t="s">
        <v>4</v>
      </c>
      <c r="D673" s="32">
        <v>31661.64</v>
      </c>
    </row>
    <row r="674" spans="1:4" ht="9" customHeight="1" x14ac:dyDescent="0.25">
      <c r="A674" s="30" t="s">
        <v>9428</v>
      </c>
      <c r="B674" s="31" t="s">
        <v>9429</v>
      </c>
      <c r="C674" s="30" t="s">
        <v>4</v>
      </c>
      <c r="D674" s="32">
        <v>28333.35</v>
      </c>
    </row>
    <row r="675" spans="1:4" ht="9" customHeight="1" x14ac:dyDescent="0.25">
      <c r="A675" s="30" t="s">
        <v>9430</v>
      </c>
      <c r="B675" s="31" t="s">
        <v>9431</v>
      </c>
      <c r="C675" s="30" t="s">
        <v>4</v>
      </c>
      <c r="D675" s="32">
        <v>33617.4</v>
      </c>
    </row>
    <row r="676" spans="1:4" ht="9" customHeight="1" x14ac:dyDescent="0.25">
      <c r="A676" s="30" t="s">
        <v>9432</v>
      </c>
      <c r="B676" s="31" t="s">
        <v>9433</v>
      </c>
      <c r="C676" s="30" t="s">
        <v>4</v>
      </c>
      <c r="D676" s="32">
        <v>30319.87</v>
      </c>
    </row>
    <row r="677" spans="1:4" ht="9" customHeight="1" x14ac:dyDescent="0.25">
      <c r="A677" s="30" t="s">
        <v>9434</v>
      </c>
      <c r="B677" s="31" t="s">
        <v>9435</v>
      </c>
      <c r="C677" s="30" t="s">
        <v>4</v>
      </c>
      <c r="D677" s="32">
        <v>45303.32</v>
      </c>
    </row>
    <row r="678" spans="1:4" ht="9" customHeight="1" x14ac:dyDescent="0.25">
      <c r="A678" s="30" t="s">
        <v>9436</v>
      </c>
      <c r="B678" s="31" t="s">
        <v>9437</v>
      </c>
      <c r="C678" s="30" t="s">
        <v>4</v>
      </c>
      <c r="D678" s="32">
        <v>40706.769999999997</v>
      </c>
    </row>
    <row r="679" spans="1:4" ht="9" customHeight="1" x14ac:dyDescent="0.25">
      <c r="A679" s="30" t="s">
        <v>9438</v>
      </c>
      <c r="B679" s="31" t="s">
        <v>9439</v>
      </c>
      <c r="C679" s="30" t="s">
        <v>4</v>
      </c>
      <c r="D679" s="32">
        <v>42311.13</v>
      </c>
    </row>
    <row r="680" spans="1:4" ht="9" customHeight="1" x14ac:dyDescent="0.25">
      <c r="A680" s="30" t="s">
        <v>9440</v>
      </c>
      <c r="B680" s="31" t="s">
        <v>9441</v>
      </c>
      <c r="C680" s="30" t="s">
        <v>4</v>
      </c>
      <c r="D680" s="32">
        <v>37552.68</v>
      </c>
    </row>
    <row r="681" spans="1:4" ht="9" customHeight="1" x14ac:dyDescent="0.25">
      <c r="A681" s="30" t="s">
        <v>9442</v>
      </c>
      <c r="B681" s="31" t="s">
        <v>9443</v>
      </c>
      <c r="C681" s="30" t="s">
        <v>4</v>
      </c>
      <c r="D681" s="32">
        <v>45564.63</v>
      </c>
    </row>
    <row r="682" spans="1:4" ht="9" customHeight="1" x14ac:dyDescent="0.25">
      <c r="A682" s="30" t="s">
        <v>9444</v>
      </c>
      <c r="B682" s="31" t="s">
        <v>9445</v>
      </c>
      <c r="C682" s="30" t="s">
        <v>4</v>
      </c>
      <c r="D682" s="32">
        <v>40759.61</v>
      </c>
    </row>
    <row r="683" spans="1:4" ht="9" customHeight="1" x14ac:dyDescent="0.25">
      <c r="A683" s="30" t="s">
        <v>9446</v>
      </c>
      <c r="B683" s="31" t="s">
        <v>9447</v>
      </c>
      <c r="C683" s="30" t="s">
        <v>4</v>
      </c>
      <c r="D683" s="32">
        <v>51689.38</v>
      </c>
    </row>
    <row r="684" spans="1:4" ht="9" customHeight="1" x14ac:dyDescent="0.25">
      <c r="A684" s="30" t="s">
        <v>9448</v>
      </c>
      <c r="B684" s="31" t="s">
        <v>9449</v>
      </c>
      <c r="C684" s="30" t="s">
        <v>4</v>
      </c>
      <c r="D684" s="32">
        <v>46345.14</v>
      </c>
    </row>
    <row r="685" spans="1:4" ht="9" customHeight="1" x14ac:dyDescent="0.25">
      <c r="A685" s="30" t="s">
        <v>9450</v>
      </c>
      <c r="B685" s="31" t="s">
        <v>9451</v>
      </c>
      <c r="C685" s="30" t="s">
        <v>4</v>
      </c>
      <c r="D685" s="32">
        <v>65465.3</v>
      </c>
    </row>
    <row r="686" spans="1:4" ht="9" customHeight="1" x14ac:dyDescent="0.25">
      <c r="A686" s="30" t="s">
        <v>9452</v>
      </c>
      <c r="B686" s="31" t="s">
        <v>9453</v>
      </c>
      <c r="C686" s="30" t="s">
        <v>4</v>
      </c>
      <c r="D686" s="32">
        <v>58918.58</v>
      </c>
    </row>
    <row r="687" spans="1:4" ht="9" customHeight="1" x14ac:dyDescent="0.25">
      <c r="A687" s="30" t="s">
        <v>9454</v>
      </c>
      <c r="B687" s="31" t="s">
        <v>9455</v>
      </c>
      <c r="C687" s="30" t="s">
        <v>4</v>
      </c>
      <c r="D687" s="32">
        <v>11615.3</v>
      </c>
    </row>
    <row r="688" spans="1:4" ht="9" customHeight="1" x14ac:dyDescent="0.25">
      <c r="A688" s="30" t="s">
        <v>9456</v>
      </c>
      <c r="B688" s="31" t="s">
        <v>9457</v>
      </c>
      <c r="C688" s="30" t="s">
        <v>4</v>
      </c>
      <c r="D688" s="32">
        <v>10383.67</v>
      </c>
    </row>
    <row r="689" spans="1:4" ht="9" customHeight="1" x14ac:dyDescent="0.25">
      <c r="A689" s="30" t="s">
        <v>9458</v>
      </c>
      <c r="B689" s="31" t="s">
        <v>9459</v>
      </c>
      <c r="C689" s="30" t="s">
        <v>4</v>
      </c>
      <c r="D689" s="32">
        <v>11986.3</v>
      </c>
    </row>
    <row r="690" spans="1:4" ht="9" customHeight="1" x14ac:dyDescent="0.25">
      <c r="A690" s="30" t="s">
        <v>9460</v>
      </c>
      <c r="B690" s="31" t="s">
        <v>9461</v>
      </c>
      <c r="C690" s="30" t="s">
        <v>4</v>
      </c>
      <c r="D690" s="32">
        <v>10859.79</v>
      </c>
    </row>
    <row r="691" spans="1:4" ht="9" customHeight="1" x14ac:dyDescent="0.25">
      <c r="A691" s="30" t="s">
        <v>9462</v>
      </c>
      <c r="B691" s="31" t="s">
        <v>9463</v>
      </c>
      <c r="C691" s="30" t="s">
        <v>4</v>
      </c>
      <c r="D691" s="32">
        <v>12926.06</v>
      </c>
    </row>
    <row r="692" spans="1:4" ht="9" customHeight="1" x14ac:dyDescent="0.25">
      <c r="A692" s="30" t="s">
        <v>9464</v>
      </c>
      <c r="B692" s="31" t="s">
        <v>9465</v>
      </c>
      <c r="C692" s="30" t="s">
        <v>4</v>
      </c>
      <c r="D692" s="32">
        <v>11625.67</v>
      </c>
    </row>
    <row r="693" spans="1:4" ht="9" customHeight="1" x14ac:dyDescent="0.25">
      <c r="A693" s="30" t="s">
        <v>9466</v>
      </c>
      <c r="B693" s="31" t="s">
        <v>9467</v>
      </c>
      <c r="C693" s="30" t="s">
        <v>4</v>
      </c>
      <c r="D693" s="32">
        <v>16087.26</v>
      </c>
    </row>
    <row r="694" spans="1:4" ht="9" customHeight="1" x14ac:dyDescent="0.25">
      <c r="A694" s="30" t="s">
        <v>9468</v>
      </c>
      <c r="B694" s="31" t="s">
        <v>9469</v>
      </c>
      <c r="C694" s="30" t="s">
        <v>4</v>
      </c>
      <c r="D694" s="32">
        <v>14564.8</v>
      </c>
    </row>
    <row r="695" spans="1:4" ht="9" customHeight="1" x14ac:dyDescent="0.25">
      <c r="A695" s="30" t="s">
        <v>9470</v>
      </c>
      <c r="B695" s="31" t="s">
        <v>9471</v>
      </c>
      <c r="C695" s="30" t="s">
        <v>4</v>
      </c>
      <c r="D695" s="32">
        <v>18076.939999999999</v>
      </c>
    </row>
    <row r="696" spans="1:4" ht="9" customHeight="1" x14ac:dyDescent="0.25">
      <c r="A696" s="30" t="s">
        <v>9472</v>
      </c>
      <c r="B696" s="31" t="s">
        <v>9473</v>
      </c>
      <c r="C696" s="30" t="s">
        <v>4</v>
      </c>
      <c r="D696" s="32">
        <v>16117.92</v>
      </c>
    </row>
    <row r="697" spans="1:4" ht="9" customHeight="1" x14ac:dyDescent="0.25">
      <c r="A697" s="30" t="s">
        <v>9474</v>
      </c>
      <c r="B697" s="31" t="s">
        <v>9475</v>
      </c>
      <c r="C697" s="30" t="s">
        <v>4</v>
      </c>
      <c r="D697" s="32">
        <v>18528.84</v>
      </c>
    </row>
    <row r="698" spans="1:4" ht="9" customHeight="1" x14ac:dyDescent="0.25">
      <c r="A698" s="30" t="s">
        <v>9476</v>
      </c>
      <c r="B698" s="31" t="s">
        <v>9477</v>
      </c>
      <c r="C698" s="30" t="s">
        <v>4</v>
      </c>
      <c r="D698" s="32">
        <v>16704.77</v>
      </c>
    </row>
    <row r="699" spans="1:4" ht="9" customHeight="1" x14ac:dyDescent="0.25">
      <c r="A699" s="30" t="s">
        <v>9478</v>
      </c>
      <c r="B699" s="31" t="s">
        <v>9479</v>
      </c>
      <c r="C699" s="30" t="s">
        <v>4</v>
      </c>
      <c r="D699" s="32">
        <v>20072.96</v>
      </c>
    </row>
    <row r="700" spans="1:4" ht="9" customHeight="1" x14ac:dyDescent="0.25">
      <c r="A700" s="30" t="s">
        <v>9480</v>
      </c>
      <c r="B700" s="31" t="s">
        <v>9481</v>
      </c>
      <c r="C700" s="30" t="s">
        <v>4</v>
      </c>
      <c r="D700" s="32">
        <v>18025.830000000002</v>
      </c>
    </row>
    <row r="701" spans="1:4" ht="9" customHeight="1" x14ac:dyDescent="0.25">
      <c r="A701" s="30" t="s">
        <v>9482</v>
      </c>
      <c r="B701" s="31" t="s">
        <v>9483</v>
      </c>
      <c r="C701" s="30" t="s">
        <v>4</v>
      </c>
      <c r="D701" s="32">
        <v>25621.21</v>
      </c>
    </row>
    <row r="702" spans="1:4" ht="9" customHeight="1" x14ac:dyDescent="0.25">
      <c r="A702" s="30" t="s">
        <v>9484</v>
      </c>
      <c r="B702" s="31" t="s">
        <v>9485</v>
      </c>
      <c r="C702" s="30" t="s">
        <v>4</v>
      </c>
      <c r="D702" s="32">
        <v>23061.759999999998</v>
      </c>
    </row>
    <row r="703" spans="1:4" ht="9" customHeight="1" x14ac:dyDescent="0.25">
      <c r="A703" s="30" t="s">
        <v>9486</v>
      </c>
      <c r="B703" s="31" t="s">
        <v>9487</v>
      </c>
      <c r="C703" s="30" t="s">
        <v>4</v>
      </c>
      <c r="D703" s="32">
        <v>24428.74</v>
      </c>
    </row>
    <row r="704" spans="1:4" ht="9" customHeight="1" x14ac:dyDescent="0.25">
      <c r="A704" s="30" t="s">
        <v>9488</v>
      </c>
      <c r="B704" s="31" t="s">
        <v>9489</v>
      </c>
      <c r="C704" s="30" t="s">
        <v>4</v>
      </c>
      <c r="D704" s="32">
        <v>21737.66</v>
      </c>
    </row>
    <row r="705" spans="1:4" ht="9" customHeight="1" x14ac:dyDescent="0.25">
      <c r="A705" s="30" t="s">
        <v>9490</v>
      </c>
      <c r="B705" s="31" t="s">
        <v>9491</v>
      </c>
      <c r="C705" s="30" t="s">
        <v>4</v>
      </c>
      <c r="D705" s="32">
        <v>25848.560000000001</v>
      </c>
    </row>
    <row r="706" spans="1:4" ht="9" customHeight="1" x14ac:dyDescent="0.25">
      <c r="A706" s="30" t="s">
        <v>9492</v>
      </c>
      <c r="B706" s="31" t="s">
        <v>9493</v>
      </c>
      <c r="C706" s="30" t="s">
        <v>4</v>
      </c>
      <c r="D706" s="32">
        <v>23156.37</v>
      </c>
    </row>
    <row r="707" spans="1:4" ht="9" customHeight="1" x14ac:dyDescent="0.25">
      <c r="A707" s="30" t="s">
        <v>9494</v>
      </c>
      <c r="B707" s="31" t="s">
        <v>9495</v>
      </c>
      <c r="C707" s="30" t="s">
        <v>4</v>
      </c>
      <c r="D707" s="32">
        <v>28642.240000000002</v>
      </c>
    </row>
    <row r="708" spans="1:4" ht="9" customHeight="1" x14ac:dyDescent="0.25">
      <c r="A708" s="30" t="s">
        <v>9496</v>
      </c>
      <c r="B708" s="31" t="s">
        <v>9497</v>
      </c>
      <c r="C708" s="30" t="s">
        <v>4</v>
      </c>
      <c r="D708" s="32">
        <v>25769.93</v>
      </c>
    </row>
    <row r="709" spans="1:4" ht="9" customHeight="1" x14ac:dyDescent="0.25">
      <c r="A709" s="30" t="s">
        <v>9498</v>
      </c>
      <c r="B709" s="31" t="s">
        <v>9499</v>
      </c>
      <c r="C709" s="30" t="s">
        <v>4</v>
      </c>
      <c r="D709" s="32">
        <v>36246.300000000003</v>
      </c>
    </row>
    <row r="710" spans="1:4" ht="9" customHeight="1" x14ac:dyDescent="0.25">
      <c r="A710" s="30" t="s">
        <v>9500</v>
      </c>
      <c r="B710" s="31" t="s">
        <v>9501</v>
      </c>
      <c r="C710" s="30" t="s">
        <v>4</v>
      </c>
      <c r="D710" s="32">
        <v>32727.11</v>
      </c>
    </row>
    <row r="711" spans="1:4" ht="9" customHeight="1" x14ac:dyDescent="0.25">
      <c r="A711" s="30" t="s">
        <v>9502</v>
      </c>
      <c r="B711" s="31" t="s">
        <v>9503</v>
      </c>
      <c r="C711" s="30" t="s">
        <v>4</v>
      </c>
      <c r="D711" s="32">
        <v>34684.86</v>
      </c>
    </row>
    <row r="712" spans="1:4" ht="9" customHeight="1" x14ac:dyDescent="0.25">
      <c r="A712" s="30" t="s">
        <v>9504</v>
      </c>
      <c r="B712" s="31" t="s">
        <v>9505</v>
      </c>
      <c r="C712" s="30" t="s">
        <v>4</v>
      </c>
      <c r="D712" s="32">
        <v>30782.28</v>
      </c>
    </row>
    <row r="713" spans="1:4" ht="9" customHeight="1" x14ac:dyDescent="0.25">
      <c r="A713" s="30" t="s">
        <v>9506</v>
      </c>
      <c r="B713" s="31" t="s">
        <v>9507</v>
      </c>
      <c r="C713" s="30" t="s">
        <v>4</v>
      </c>
      <c r="D713" s="32">
        <v>36651.96</v>
      </c>
    </row>
    <row r="714" spans="1:4" ht="9" customHeight="1" x14ac:dyDescent="0.25">
      <c r="A714" s="30" t="s">
        <v>9508</v>
      </c>
      <c r="B714" s="31" t="s">
        <v>9509</v>
      </c>
      <c r="C714" s="30" t="s">
        <v>4</v>
      </c>
      <c r="D714" s="32">
        <v>32746.55</v>
      </c>
    </row>
    <row r="715" spans="1:4" ht="9" customHeight="1" x14ac:dyDescent="0.25">
      <c r="A715" s="30" t="s">
        <v>9510</v>
      </c>
      <c r="B715" s="31" t="s">
        <v>9511</v>
      </c>
      <c r="C715" s="30" t="s">
        <v>4</v>
      </c>
      <c r="D715" s="32">
        <v>40098.17</v>
      </c>
    </row>
    <row r="716" spans="1:4" ht="9" customHeight="1" x14ac:dyDescent="0.25">
      <c r="A716" s="30" t="s">
        <v>9512</v>
      </c>
      <c r="B716" s="31" t="s">
        <v>9513</v>
      </c>
      <c r="C716" s="30" t="s">
        <v>4</v>
      </c>
      <c r="D716" s="32">
        <v>35850.480000000003</v>
      </c>
    </row>
    <row r="717" spans="1:4" ht="9" customHeight="1" x14ac:dyDescent="0.25">
      <c r="A717" s="30" t="s">
        <v>9514</v>
      </c>
      <c r="B717" s="31" t="s">
        <v>9515</v>
      </c>
      <c r="C717" s="30" t="s">
        <v>4</v>
      </c>
      <c r="D717" s="32">
        <v>50668.24</v>
      </c>
    </row>
    <row r="718" spans="1:4" ht="9" customHeight="1" x14ac:dyDescent="0.25">
      <c r="A718" s="30" t="s">
        <v>9516</v>
      </c>
      <c r="B718" s="31" t="s">
        <v>9517</v>
      </c>
      <c r="C718" s="30" t="s">
        <v>4</v>
      </c>
      <c r="D718" s="32">
        <v>45531.839999999997</v>
      </c>
    </row>
    <row r="719" spans="1:4" ht="9" customHeight="1" x14ac:dyDescent="0.25">
      <c r="A719" s="30" t="s">
        <v>9518</v>
      </c>
      <c r="B719" s="31" t="s">
        <v>9519</v>
      </c>
      <c r="C719" s="30" t="s">
        <v>4</v>
      </c>
      <c r="D719" s="32">
        <v>16942.36</v>
      </c>
    </row>
    <row r="720" spans="1:4" ht="9" customHeight="1" x14ac:dyDescent="0.25">
      <c r="A720" s="30" t="s">
        <v>9520</v>
      </c>
      <c r="B720" s="31" t="s">
        <v>9521</v>
      </c>
      <c r="C720" s="30" t="s">
        <v>4</v>
      </c>
      <c r="D720" s="32">
        <v>15153.54</v>
      </c>
    </row>
    <row r="721" spans="1:4" ht="9" customHeight="1" x14ac:dyDescent="0.25">
      <c r="A721" s="30" t="s">
        <v>9522</v>
      </c>
      <c r="B721" s="31" t="s">
        <v>9523</v>
      </c>
      <c r="C721" s="30" t="s">
        <v>4</v>
      </c>
      <c r="D721" s="32">
        <v>18300.560000000001</v>
      </c>
    </row>
    <row r="722" spans="1:4" ht="9" customHeight="1" x14ac:dyDescent="0.25">
      <c r="A722" s="30" t="s">
        <v>9524</v>
      </c>
      <c r="B722" s="31" t="s">
        <v>9525</v>
      </c>
      <c r="C722" s="30" t="s">
        <v>4</v>
      </c>
      <c r="D722" s="32">
        <v>16491.54</v>
      </c>
    </row>
    <row r="723" spans="1:4" ht="9" customHeight="1" x14ac:dyDescent="0.25">
      <c r="A723" s="30" t="s">
        <v>9526</v>
      </c>
      <c r="B723" s="31" t="s">
        <v>9527</v>
      </c>
      <c r="C723" s="30" t="s">
        <v>4</v>
      </c>
      <c r="D723" s="32">
        <v>19198.830000000002</v>
      </c>
    </row>
    <row r="724" spans="1:4" ht="9" customHeight="1" x14ac:dyDescent="0.25">
      <c r="A724" s="30" t="s">
        <v>9528</v>
      </c>
      <c r="B724" s="31" t="s">
        <v>9529</v>
      </c>
      <c r="C724" s="30" t="s">
        <v>4</v>
      </c>
      <c r="D724" s="32">
        <v>17183.87</v>
      </c>
    </row>
    <row r="725" spans="1:4" ht="9" customHeight="1" x14ac:dyDescent="0.25">
      <c r="A725" s="30" t="s">
        <v>9530</v>
      </c>
      <c r="B725" s="31" t="s">
        <v>9531</v>
      </c>
      <c r="C725" s="30" t="s">
        <v>4</v>
      </c>
      <c r="D725" s="32">
        <v>24169.3</v>
      </c>
    </row>
    <row r="726" spans="1:4" ht="9" customHeight="1" x14ac:dyDescent="0.25">
      <c r="A726" s="30" t="s">
        <v>9532</v>
      </c>
      <c r="B726" s="31" t="s">
        <v>9533</v>
      </c>
      <c r="C726" s="30" t="s">
        <v>4</v>
      </c>
      <c r="D726" s="32">
        <v>21687.09</v>
      </c>
    </row>
    <row r="727" spans="1:4" ht="9" customHeight="1" x14ac:dyDescent="0.25">
      <c r="A727" s="30" t="s">
        <v>9534</v>
      </c>
      <c r="B727" s="31" t="s">
        <v>9535</v>
      </c>
      <c r="C727" s="30" t="s">
        <v>4</v>
      </c>
      <c r="D727" s="32">
        <v>25704.65</v>
      </c>
    </row>
    <row r="728" spans="1:4" ht="9" customHeight="1" x14ac:dyDescent="0.25">
      <c r="A728" s="30" t="s">
        <v>9536</v>
      </c>
      <c r="B728" s="31" t="s">
        <v>9537</v>
      </c>
      <c r="C728" s="30" t="s">
        <v>4</v>
      </c>
      <c r="D728" s="32">
        <v>22820.74</v>
      </c>
    </row>
    <row r="729" spans="1:4" ht="9" customHeight="1" x14ac:dyDescent="0.25">
      <c r="A729" s="30" t="s">
        <v>9538</v>
      </c>
      <c r="B729" s="31" t="s">
        <v>9539</v>
      </c>
      <c r="C729" s="30" t="s">
        <v>4</v>
      </c>
      <c r="D729" s="32">
        <v>27633.33</v>
      </c>
    </row>
    <row r="730" spans="1:4" ht="9" customHeight="1" x14ac:dyDescent="0.25">
      <c r="A730" s="30" t="s">
        <v>9540</v>
      </c>
      <c r="B730" s="31" t="s">
        <v>9541</v>
      </c>
      <c r="C730" s="30" t="s">
        <v>4</v>
      </c>
      <c r="D730" s="32">
        <v>24746.62</v>
      </c>
    </row>
    <row r="731" spans="1:4" ht="9" customHeight="1" x14ac:dyDescent="0.25">
      <c r="A731" s="30" t="s">
        <v>9542</v>
      </c>
      <c r="B731" s="31" t="s">
        <v>9543</v>
      </c>
      <c r="C731" s="30" t="s">
        <v>4</v>
      </c>
      <c r="D731" s="32">
        <v>30447.919999999998</v>
      </c>
    </row>
    <row r="732" spans="1:4" ht="9" customHeight="1" x14ac:dyDescent="0.25">
      <c r="A732" s="30" t="s">
        <v>9544</v>
      </c>
      <c r="B732" s="31" t="s">
        <v>9545</v>
      </c>
      <c r="C732" s="30" t="s">
        <v>4</v>
      </c>
      <c r="D732" s="32">
        <v>27195.26</v>
      </c>
    </row>
    <row r="733" spans="1:4" ht="9" customHeight="1" x14ac:dyDescent="0.25">
      <c r="A733" s="30" t="s">
        <v>9546</v>
      </c>
      <c r="B733" s="31" t="s">
        <v>9547</v>
      </c>
      <c r="C733" s="30" t="s">
        <v>4</v>
      </c>
      <c r="D733" s="32">
        <v>38545.06</v>
      </c>
    </row>
    <row r="734" spans="1:4" ht="9" customHeight="1" x14ac:dyDescent="0.25">
      <c r="A734" s="30" t="s">
        <v>9548</v>
      </c>
      <c r="B734" s="31" t="s">
        <v>9549</v>
      </c>
      <c r="C734" s="30" t="s">
        <v>4</v>
      </c>
      <c r="D734" s="32">
        <v>34541.440000000002</v>
      </c>
    </row>
    <row r="735" spans="1:4" ht="9" customHeight="1" x14ac:dyDescent="0.25">
      <c r="A735" s="30" t="s">
        <v>9550</v>
      </c>
      <c r="B735" s="31" t="s">
        <v>9551</v>
      </c>
      <c r="C735" s="30" t="s">
        <v>4</v>
      </c>
      <c r="D735" s="32">
        <v>36363.019999999997</v>
      </c>
    </row>
    <row r="736" spans="1:4" ht="9" customHeight="1" x14ac:dyDescent="0.25">
      <c r="A736" s="30" t="s">
        <v>9552</v>
      </c>
      <c r="B736" s="31" t="s">
        <v>9553</v>
      </c>
      <c r="C736" s="30" t="s">
        <v>4</v>
      </c>
      <c r="D736" s="32">
        <v>32332.31</v>
      </c>
    </row>
    <row r="737" spans="1:4" ht="9" customHeight="1" x14ac:dyDescent="0.25">
      <c r="A737" s="30" t="s">
        <v>9554</v>
      </c>
      <c r="B737" s="31" t="s">
        <v>9555</v>
      </c>
      <c r="C737" s="30" t="s">
        <v>4</v>
      </c>
      <c r="D737" s="32">
        <v>39094.32</v>
      </c>
    </row>
    <row r="738" spans="1:4" ht="9" customHeight="1" x14ac:dyDescent="0.25">
      <c r="A738" s="30" t="s">
        <v>9556</v>
      </c>
      <c r="B738" s="31" t="s">
        <v>9557</v>
      </c>
      <c r="C738" s="30" t="s">
        <v>4</v>
      </c>
      <c r="D738" s="32">
        <v>35045.050000000003</v>
      </c>
    </row>
    <row r="739" spans="1:4" ht="9" customHeight="1" x14ac:dyDescent="0.25">
      <c r="A739" s="30" t="s">
        <v>9558</v>
      </c>
      <c r="B739" s="31" t="s">
        <v>9559</v>
      </c>
      <c r="C739" s="30" t="s">
        <v>4</v>
      </c>
      <c r="D739" s="32">
        <v>44478.41</v>
      </c>
    </row>
    <row r="740" spans="1:4" ht="9" customHeight="1" x14ac:dyDescent="0.25">
      <c r="A740" s="30" t="s">
        <v>9560</v>
      </c>
      <c r="B740" s="31" t="s">
        <v>9561</v>
      </c>
      <c r="C740" s="30" t="s">
        <v>4</v>
      </c>
      <c r="D740" s="32">
        <v>39947.730000000003</v>
      </c>
    </row>
    <row r="741" spans="1:4" ht="9" customHeight="1" x14ac:dyDescent="0.25">
      <c r="A741" s="30" t="s">
        <v>9562</v>
      </c>
      <c r="B741" s="31" t="s">
        <v>9563</v>
      </c>
      <c r="C741" s="30" t="s">
        <v>4</v>
      </c>
      <c r="D741" s="32">
        <v>56281.21</v>
      </c>
    </row>
    <row r="742" spans="1:4" ht="9" customHeight="1" x14ac:dyDescent="0.25">
      <c r="A742" s="30" t="s">
        <v>9564</v>
      </c>
      <c r="B742" s="31" t="s">
        <v>9565</v>
      </c>
      <c r="C742" s="30" t="s">
        <v>4</v>
      </c>
      <c r="D742" s="32">
        <v>50721.67</v>
      </c>
    </row>
    <row r="743" spans="1:4" ht="9" customHeight="1" x14ac:dyDescent="0.25">
      <c r="A743" s="30" t="s">
        <v>9566</v>
      </c>
      <c r="B743" s="31" t="s">
        <v>9567</v>
      </c>
      <c r="C743" s="30" t="s">
        <v>4</v>
      </c>
      <c r="D743" s="32">
        <v>51374.41</v>
      </c>
    </row>
    <row r="744" spans="1:4" ht="9" customHeight="1" x14ac:dyDescent="0.25">
      <c r="A744" s="30" t="s">
        <v>9568</v>
      </c>
      <c r="B744" s="31" t="s">
        <v>9569</v>
      </c>
      <c r="C744" s="30" t="s">
        <v>4</v>
      </c>
      <c r="D744" s="32">
        <v>45544.9</v>
      </c>
    </row>
    <row r="745" spans="1:4" ht="9" customHeight="1" x14ac:dyDescent="0.25">
      <c r="A745" s="30" t="s">
        <v>9570</v>
      </c>
      <c r="B745" s="31" t="s">
        <v>9571</v>
      </c>
      <c r="C745" s="30" t="s">
        <v>4</v>
      </c>
      <c r="D745" s="32">
        <v>53140.11</v>
      </c>
    </row>
    <row r="746" spans="1:4" ht="9" customHeight="1" x14ac:dyDescent="0.25">
      <c r="A746" s="30" t="s">
        <v>9572</v>
      </c>
      <c r="B746" s="31" t="s">
        <v>9573</v>
      </c>
      <c r="C746" s="30" t="s">
        <v>4</v>
      </c>
      <c r="D746" s="32">
        <v>47405.54</v>
      </c>
    </row>
    <row r="747" spans="1:4" ht="9" customHeight="1" x14ac:dyDescent="0.25">
      <c r="A747" s="30" t="s">
        <v>9574</v>
      </c>
      <c r="B747" s="31" t="s">
        <v>9575</v>
      </c>
      <c r="C747" s="30" t="s">
        <v>4</v>
      </c>
      <c r="D747" s="32">
        <v>63861.35</v>
      </c>
    </row>
    <row r="748" spans="1:4" ht="9" customHeight="1" x14ac:dyDescent="0.25">
      <c r="A748" s="30" t="s">
        <v>9576</v>
      </c>
      <c r="B748" s="31" t="s">
        <v>9577</v>
      </c>
      <c r="C748" s="30" t="s">
        <v>4</v>
      </c>
      <c r="D748" s="32">
        <v>57461.7</v>
      </c>
    </row>
    <row r="749" spans="1:4" ht="9" customHeight="1" x14ac:dyDescent="0.25">
      <c r="A749" s="30" t="s">
        <v>9578</v>
      </c>
      <c r="B749" s="31" t="s">
        <v>9579</v>
      </c>
      <c r="C749" s="30" t="s">
        <v>4</v>
      </c>
      <c r="D749" s="32">
        <v>80943.63</v>
      </c>
    </row>
    <row r="750" spans="1:4" ht="9" customHeight="1" x14ac:dyDescent="0.25">
      <c r="A750" s="30" t="s">
        <v>9580</v>
      </c>
      <c r="B750" s="31" t="s">
        <v>9581</v>
      </c>
      <c r="C750" s="30" t="s">
        <v>4</v>
      </c>
      <c r="D750" s="32">
        <v>73017.100000000006</v>
      </c>
    </row>
    <row r="751" spans="1:4" ht="9" customHeight="1" x14ac:dyDescent="0.25">
      <c r="A751" s="30" t="s">
        <v>9582</v>
      </c>
      <c r="B751" s="31" t="s">
        <v>9583</v>
      </c>
      <c r="C751" s="30" t="s">
        <v>3</v>
      </c>
      <c r="D751" s="32">
        <v>3956.31</v>
      </c>
    </row>
    <row r="752" spans="1:4" ht="9" customHeight="1" x14ac:dyDescent="0.25">
      <c r="A752" s="30" t="s">
        <v>9584</v>
      </c>
      <c r="B752" s="31" t="s">
        <v>9585</v>
      </c>
      <c r="C752" s="30" t="s">
        <v>3</v>
      </c>
      <c r="D752" s="32">
        <v>3593.11</v>
      </c>
    </row>
    <row r="753" spans="1:4" ht="9" customHeight="1" x14ac:dyDescent="0.25">
      <c r="A753" s="30" t="s">
        <v>9586</v>
      </c>
      <c r="B753" s="31" t="s">
        <v>9587</v>
      </c>
      <c r="C753" s="30" t="s">
        <v>3</v>
      </c>
      <c r="D753" s="32">
        <v>3455.79</v>
      </c>
    </row>
    <row r="754" spans="1:4" ht="9" customHeight="1" x14ac:dyDescent="0.25">
      <c r="A754" s="30" t="s">
        <v>9588</v>
      </c>
      <c r="B754" s="31" t="s">
        <v>9589</v>
      </c>
      <c r="C754" s="30" t="s">
        <v>3</v>
      </c>
      <c r="D754" s="32">
        <v>3092.59</v>
      </c>
    </row>
    <row r="755" spans="1:4" ht="9" customHeight="1" x14ac:dyDescent="0.25">
      <c r="A755" s="30" t="s">
        <v>9590</v>
      </c>
      <c r="B755" s="31" t="s">
        <v>9591</v>
      </c>
      <c r="C755" s="30" t="s">
        <v>3</v>
      </c>
      <c r="D755" s="32">
        <v>4974.6000000000004</v>
      </c>
    </row>
    <row r="756" spans="1:4" ht="9" customHeight="1" x14ac:dyDescent="0.25">
      <c r="A756" s="30" t="s">
        <v>9592</v>
      </c>
      <c r="B756" s="31" t="s">
        <v>9593</v>
      </c>
      <c r="C756" s="30" t="s">
        <v>3</v>
      </c>
      <c r="D756" s="32">
        <v>4494.22</v>
      </c>
    </row>
    <row r="757" spans="1:4" ht="9" customHeight="1" x14ac:dyDescent="0.25">
      <c r="A757" s="30" t="s">
        <v>9594</v>
      </c>
      <c r="B757" s="31" t="s">
        <v>9595</v>
      </c>
      <c r="C757" s="30" t="s">
        <v>3</v>
      </c>
      <c r="D757" s="32">
        <v>5219.2299999999996</v>
      </c>
    </row>
    <row r="758" spans="1:4" ht="9" customHeight="1" x14ac:dyDescent="0.25">
      <c r="A758" s="30" t="s">
        <v>9596</v>
      </c>
      <c r="B758" s="31" t="s">
        <v>9597</v>
      </c>
      <c r="C758" s="30" t="s">
        <v>3</v>
      </c>
      <c r="D758" s="32">
        <v>4738.8500000000004</v>
      </c>
    </row>
    <row r="759" spans="1:4" ht="9" customHeight="1" x14ac:dyDescent="0.25">
      <c r="A759" s="30" t="s">
        <v>9598</v>
      </c>
      <c r="B759" s="31" t="s">
        <v>9599</v>
      </c>
      <c r="C759" s="30" t="s">
        <v>3</v>
      </c>
      <c r="D759" s="32">
        <v>3688.56</v>
      </c>
    </row>
    <row r="760" spans="1:4" ht="9" customHeight="1" x14ac:dyDescent="0.25">
      <c r="A760" s="30" t="s">
        <v>9600</v>
      </c>
      <c r="B760" s="31" t="s">
        <v>9601</v>
      </c>
      <c r="C760" s="30" t="s">
        <v>3</v>
      </c>
      <c r="D760" s="32">
        <v>3325.36</v>
      </c>
    </row>
    <row r="761" spans="1:4" ht="9" customHeight="1" x14ac:dyDescent="0.25">
      <c r="A761" s="30" t="s">
        <v>9602</v>
      </c>
      <c r="B761" s="31" t="s">
        <v>9603</v>
      </c>
      <c r="C761" s="30" t="s">
        <v>3</v>
      </c>
      <c r="D761" s="32">
        <v>4148.62</v>
      </c>
    </row>
    <row r="762" spans="1:4" ht="9" customHeight="1" x14ac:dyDescent="0.25">
      <c r="A762" s="30" t="s">
        <v>9604</v>
      </c>
      <c r="B762" s="31" t="s">
        <v>9605</v>
      </c>
      <c r="C762" s="30" t="s">
        <v>3</v>
      </c>
      <c r="D762" s="32">
        <v>3785.42</v>
      </c>
    </row>
    <row r="763" spans="1:4" ht="9" customHeight="1" x14ac:dyDescent="0.25">
      <c r="A763" s="30" t="s">
        <v>9606</v>
      </c>
      <c r="B763" s="31" t="s">
        <v>9607</v>
      </c>
      <c r="C763" s="30" t="s">
        <v>3</v>
      </c>
      <c r="D763" s="32">
        <v>4544.05</v>
      </c>
    </row>
    <row r="764" spans="1:4" ht="9" customHeight="1" x14ac:dyDescent="0.25">
      <c r="A764" s="30" t="s">
        <v>9608</v>
      </c>
      <c r="B764" s="31" t="s">
        <v>9609</v>
      </c>
      <c r="C764" s="30" t="s">
        <v>3</v>
      </c>
      <c r="D764" s="32">
        <v>4180.8500000000004</v>
      </c>
    </row>
    <row r="765" spans="1:4" ht="9" customHeight="1" x14ac:dyDescent="0.25">
      <c r="A765" s="30" t="s">
        <v>9610</v>
      </c>
      <c r="B765" s="31" t="s">
        <v>9611</v>
      </c>
      <c r="C765" s="30" t="s">
        <v>3</v>
      </c>
      <c r="D765" s="32">
        <v>5667.65</v>
      </c>
    </row>
    <row r="766" spans="1:4" ht="9" customHeight="1" x14ac:dyDescent="0.25">
      <c r="A766" s="30" t="s">
        <v>9612</v>
      </c>
      <c r="B766" s="31" t="s">
        <v>9613</v>
      </c>
      <c r="C766" s="30" t="s">
        <v>3</v>
      </c>
      <c r="D766" s="32">
        <v>5198.03</v>
      </c>
    </row>
    <row r="767" spans="1:4" ht="9" customHeight="1" x14ac:dyDescent="0.25">
      <c r="A767" s="30" t="s">
        <v>9614</v>
      </c>
      <c r="B767" s="31" t="s">
        <v>9615</v>
      </c>
      <c r="C767" s="30" t="s">
        <v>3</v>
      </c>
      <c r="D767" s="32">
        <v>5054.92</v>
      </c>
    </row>
    <row r="768" spans="1:4" ht="9" customHeight="1" x14ac:dyDescent="0.25">
      <c r="A768" s="30" t="s">
        <v>9616</v>
      </c>
      <c r="B768" s="31" t="s">
        <v>9617</v>
      </c>
      <c r="C768" s="30" t="s">
        <v>3</v>
      </c>
      <c r="D768" s="32">
        <v>4585.29</v>
      </c>
    </row>
    <row r="769" spans="1:4" ht="9" customHeight="1" x14ac:dyDescent="0.25">
      <c r="A769" s="30" t="s">
        <v>9618</v>
      </c>
      <c r="B769" s="31" t="s">
        <v>9619</v>
      </c>
      <c r="C769" s="30" t="s">
        <v>3</v>
      </c>
      <c r="D769" s="32">
        <v>7800.61</v>
      </c>
    </row>
    <row r="770" spans="1:4" ht="9" customHeight="1" x14ac:dyDescent="0.25">
      <c r="A770" s="30" t="s">
        <v>9620</v>
      </c>
      <c r="B770" s="31" t="s">
        <v>9621</v>
      </c>
      <c r="C770" s="30" t="s">
        <v>3</v>
      </c>
      <c r="D770" s="32">
        <v>7044.39</v>
      </c>
    </row>
    <row r="771" spans="1:4" ht="9" customHeight="1" x14ac:dyDescent="0.25">
      <c r="A771" s="30" t="s">
        <v>9622</v>
      </c>
      <c r="B771" s="31" t="s">
        <v>9623</v>
      </c>
      <c r="C771" s="30" t="s">
        <v>3</v>
      </c>
      <c r="D771" s="32">
        <v>7992.33</v>
      </c>
    </row>
    <row r="772" spans="1:4" ht="9" customHeight="1" x14ac:dyDescent="0.25">
      <c r="A772" s="30" t="s">
        <v>9624</v>
      </c>
      <c r="B772" s="31" t="s">
        <v>9625</v>
      </c>
      <c r="C772" s="30" t="s">
        <v>3</v>
      </c>
      <c r="D772" s="32">
        <v>7236.11</v>
      </c>
    </row>
    <row r="773" spans="1:4" ht="9" customHeight="1" x14ac:dyDescent="0.25">
      <c r="A773" s="30" t="s">
        <v>9626</v>
      </c>
      <c r="B773" s="31" t="s">
        <v>9627</v>
      </c>
      <c r="C773" s="30" t="s">
        <v>3</v>
      </c>
      <c r="D773" s="32">
        <v>5657.39</v>
      </c>
    </row>
    <row r="774" spans="1:4" ht="9" customHeight="1" x14ac:dyDescent="0.25">
      <c r="A774" s="30" t="s">
        <v>9628</v>
      </c>
      <c r="B774" s="31" t="s">
        <v>9629</v>
      </c>
      <c r="C774" s="30" t="s">
        <v>3</v>
      </c>
      <c r="D774" s="32">
        <v>5187.76</v>
      </c>
    </row>
    <row r="775" spans="1:4" ht="9" customHeight="1" x14ac:dyDescent="0.25">
      <c r="A775" s="30" t="s">
        <v>9630</v>
      </c>
      <c r="B775" s="31" t="s">
        <v>9631</v>
      </c>
      <c r="C775" s="30" t="s">
        <v>3</v>
      </c>
      <c r="D775" s="32">
        <v>6377.16</v>
      </c>
    </row>
    <row r="776" spans="1:4" ht="9" customHeight="1" x14ac:dyDescent="0.25">
      <c r="A776" s="30" t="s">
        <v>9632</v>
      </c>
      <c r="B776" s="31" t="s">
        <v>9633</v>
      </c>
      <c r="C776" s="30" t="s">
        <v>3</v>
      </c>
      <c r="D776" s="32">
        <v>5763.42</v>
      </c>
    </row>
    <row r="777" spans="1:4" ht="9" customHeight="1" x14ac:dyDescent="0.25">
      <c r="A777" s="30" t="s">
        <v>9634</v>
      </c>
      <c r="B777" s="31" t="s">
        <v>9635</v>
      </c>
      <c r="C777" s="30" t="s">
        <v>3</v>
      </c>
      <c r="D777" s="32">
        <v>7220.56</v>
      </c>
    </row>
    <row r="778" spans="1:4" ht="9" customHeight="1" x14ac:dyDescent="0.25">
      <c r="A778" s="30" t="s">
        <v>9636</v>
      </c>
      <c r="B778" s="31" t="s">
        <v>9637</v>
      </c>
      <c r="C778" s="30" t="s">
        <v>3</v>
      </c>
      <c r="D778" s="32">
        <v>6606.82</v>
      </c>
    </row>
    <row r="779" spans="1:4" ht="9" customHeight="1" x14ac:dyDescent="0.25">
      <c r="A779" s="30" t="s">
        <v>9638</v>
      </c>
      <c r="B779" s="31" t="s">
        <v>9639</v>
      </c>
      <c r="C779" s="30" t="s">
        <v>3</v>
      </c>
      <c r="D779" s="32">
        <v>7280.62</v>
      </c>
    </row>
    <row r="780" spans="1:4" ht="9" customHeight="1" x14ac:dyDescent="0.25">
      <c r="A780" s="30" t="s">
        <v>9640</v>
      </c>
      <c r="B780" s="31" t="s">
        <v>9641</v>
      </c>
      <c r="C780" s="30" t="s">
        <v>3</v>
      </c>
      <c r="D780" s="32">
        <v>6690.31</v>
      </c>
    </row>
    <row r="781" spans="1:4" ht="9" customHeight="1" x14ac:dyDescent="0.25">
      <c r="A781" s="30" t="s">
        <v>9642</v>
      </c>
      <c r="B781" s="31" t="s">
        <v>9643</v>
      </c>
      <c r="C781" s="30" t="s">
        <v>3</v>
      </c>
      <c r="D781" s="32">
        <v>6674.87</v>
      </c>
    </row>
    <row r="782" spans="1:4" ht="9" customHeight="1" x14ac:dyDescent="0.25">
      <c r="A782" s="30" t="s">
        <v>9644</v>
      </c>
      <c r="B782" s="31" t="s">
        <v>9645</v>
      </c>
      <c r="C782" s="30" t="s">
        <v>3</v>
      </c>
      <c r="D782" s="32">
        <v>6084.56</v>
      </c>
    </row>
    <row r="783" spans="1:4" ht="9" customHeight="1" x14ac:dyDescent="0.25">
      <c r="A783" s="30" t="s">
        <v>9646</v>
      </c>
      <c r="B783" s="31" t="s">
        <v>9647</v>
      </c>
      <c r="C783" s="30" t="s">
        <v>3</v>
      </c>
      <c r="D783" s="32">
        <v>10197.450000000001</v>
      </c>
    </row>
    <row r="784" spans="1:4" ht="9" customHeight="1" x14ac:dyDescent="0.25">
      <c r="A784" s="30" t="s">
        <v>9648</v>
      </c>
      <c r="B784" s="31" t="s">
        <v>9649</v>
      </c>
      <c r="C784" s="30" t="s">
        <v>3</v>
      </c>
      <c r="D784" s="32">
        <v>9287.27</v>
      </c>
    </row>
    <row r="785" spans="1:4" ht="9" customHeight="1" x14ac:dyDescent="0.25">
      <c r="A785" s="30" t="s">
        <v>9650</v>
      </c>
      <c r="B785" s="31" t="s">
        <v>9651</v>
      </c>
      <c r="C785" s="30" t="s">
        <v>3</v>
      </c>
      <c r="D785" s="32">
        <v>10990.82</v>
      </c>
    </row>
    <row r="786" spans="1:4" ht="9" customHeight="1" x14ac:dyDescent="0.25">
      <c r="A786" s="30" t="s">
        <v>9652</v>
      </c>
      <c r="B786" s="31" t="s">
        <v>9653</v>
      </c>
      <c r="C786" s="30" t="s">
        <v>3</v>
      </c>
      <c r="D786" s="32">
        <v>10080.64</v>
      </c>
    </row>
    <row r="787" spans="1:4" ht="9" customHeight="1" x14ac:dyDescent="0.25">
      <c r="A787" s="30" t="s">
        <v>9654</v>
      </c>
      <c r="B787" s="31" t="s">
        <v>9655</v>
      </c>
      <c r="C787" s="30" t="s">
        <v>3</v>
      </c>
      <c r="D787" s="32">
        <v>7552.02</v>
      </c>
    </row>
    <row r="788" spans="1:4" ht="9" customHeight="1" x14ac:dyDescent="0.25">
      <c r="A788" s="30" t="s">
        <v>9656</v>
      </c>
      <c r="B788" s="31" t="s">
        <v>9657</v>
      </c>
      <c r="C788" s="30" t="s">
        <v>3</v>
      </c>
      <c r="D788" s="32">
        <v>6804.92</v>
      </c>
    </row>
    <row r="789" spans="1:4" ht="9" customHeight="1" x14ac:dyDescent="0.25">
      <c r="A789" s="30" t="s">
        <v>9658</v>
      </c>
      <c r="B789" s="31" t="s">
        <v>9659</v>
      </c>
      <c r="C789" s="30" t="s">
        <v>3</v>
      </c>
      <c r="D789" s="32">
        <v>8567.24</v>
      </c>
    </row>
    <row r="790" spans="1:4" ht="9" customHeight="1" x14ac:dyDescent="0.25">
      <c r="A790" s="30" t="s">
        <v>9660</v>
      </c>
      <c r="B790" s="31" t="s">
        <v>9661</v>
      </c>
      <c r="C790" s="30" t="s">
        <v>3</v>
      </c>
      <c r="D790" s="32">
        <v>7820.14</v>
      </c>
    </row>
    <row r="791" spans="1:4" ht="9" customHeight="1" x14ac:dyDescent="0.25">
      <c r="A791" s="30" t="s">
        <v>9662</v>
      </c>
      <c r="B791" s="31" t="s">
        <v>9663</v>
      </c>
      <c r="C791" s="30" t="s">
        <v>3</v>
      </c>
      <c r="D791" s="32">
        <v>9264.42</v>
      </c>
    </row>
    <row r="792" spans="1:4" ht="9" customHeight="1" x14ac:dyDescent="0.25">
      <c r="A792" s="30" t="s">
        <v>9664</v>
      </c>
      <c r="B792" s="31" t="s">
        <v>9665</v>
      </c>
      <c r="C792" s="30" t="s">
        <v>3</v>
      </c>
      <c r="D792" s="32">
        <v>8354.25</v>
      </c>
    </row>
    <row r="793" spans="1:4" ht="9" customHeight="1" x14ac:dyDescent="0.25">
      <c r="A793" s="30" t="s">
        <v>9666</v>
      </c>
      <c r="B793" s="31" t="s">
        <v>9667</v>
      </c>
      <c r="C793" s="30" t="s">
        <v>3</v>
      </c>
      <c r="D793" s="32">
        <v>9382.1</v>
      </c>
    </row>
    <row r="794" spans="1:4" ht="9" customHeight="1" x14ac:dyDescent="0.25">
      <c r="A794" s="30" t="s">
        <v>9668</v>
      </c>
      <c r="B794" s="31" t="s">
        <v>9669</v>
      </c>
      <c r="C794" s="30" t="s">
        <v>3</v>
      </c>
      <c r="D794" s="32">
        <v>8501.64</v>
      </c>
    </row>
    <row r="795" spans="1:4" ht="9" customHeight="1" x14ac:dyDescent="0.25">
      <c r="A795" s="30" t="s">
        <v>9670</v>
      </c>
      <c r="B795" s="31" t="s">
        <v>9671</v>
      </c>
      <c r="C795" s="30" t="s">
        <v>3</v>
      </c>
      <c r="D795" s="32">
        <v>8805.0499999999993</v>
      </c>
    </row>
    <row r="796" spans="1:4" ht="9" customHeight="1" x14ac:dyDescent="0.25">
      <c r="A796" s="30" t="s">
        <v>9672</v>
      </c>
      <c r="B796" s="31" t="s">
        <v>9673</v>
      </c>
      <c r="C796" s="30" t="s">
        <v>3</v>
      </c>
      <c r="D796" s="32">
        <v>7924.59</v>
      </c>
    </row>
    <row r="797" spans="1:4" ht="9" customHeight="1" x14ac:dyDescent="0.25">
      <c r="A797" s="30" t="s">
        <v>9674</v>
      </c>
      <c r="B797" s="31" t="s">
        <v>9675</v>
      </c>
      <c r="C797" s="30" t="s">
        <v>3</v>
      </c>
      <c r="D797" s="32">
        <v>14153.2</v>
      </c>
    </row>
    <row r="798" spans="1:4" ht="9" customHeight="1" x14ac:dyDescent="0.25">
      <c r="A798" s="30" t="s">
        <v>9676</v>
      </c>
      <c r="B798" s="31" t="s">
        <v>9677</v>
      </c>
      <c r="C798" s="30" t="s">
        <v>3</v>
      </c>
      <c r="D798" s="32">
        <v>12837.23</v>
      </c>
    </row>
    <row r="799" spans="1:4" ht="9" customHeight="1" x14ac:dyDescent="0.25">
      <c r="A799" s="30" t="s">
        <v>9678</v>
      </c>
      <c r="B799" s="31" t="s">
        <v>9679</v>
      </c>
      <c r="C799" s="30" t="s">
        <v>3</v>
      </c>
      <c r="D799" s="32">
        <v>14062.54</v>
      </c>
    </row>
    <row r="800" spans="1:4" ht="9" customHeight="1" x14ac:dyDescent="0.25">
      <c r="A800" s="30" t="s">
        <v>9680</v>
      </c>
      <c r="B800" s="31" t="s">
        <v>9681</v>
      </c>
      <c r="C800" s="30" t="s">
        <v>3</v>
      </c>
      <c r="D800" s="32">
        <v>12746.56</v>
      </c>
    </row>
    <row r="801" spans="1:4" ht="9" customHeight="1" x14ac:dyDescent="0.25">
      <c r="A801" s="30" t="s">
        <v>9682</v>
      </c>
      <c r="B801" s="31" t="s">
        <v>9683</v>
      </c>
      <c r="C801" s="30" t="s">
        <v>3</v>
      </c>
      <c r="D801" s="32">
        <v>9498.7000000000007</v>
      </c>
    </row>
    <row r="802" spans="1:4" ht="9" customHeight="1" x14ac:dyDescent="0.25">
      <c r="A802" s="30" t="s">
        <v>9684</v>
      </c>
      <c r="B802" s="31" t="s">
        <v>9685</v>
      </c>
      <c r="C802" s="30" t="s">
        <v>3</v>
      </c>
      <c r="D802" s="32">
        <v>8426.65</v>
      </c>
    </row>
    <row r="803" spans="1:4" ht="9" customHeight="1" x14ac:dyDescent="0.25">
      <c r="A803" s="30" t="s">
        <v>9686</v>
      </c>
      <c r="B803" s="31" t="s">
        <v>9687</v>
      </c>
      <c r="C803" s="30" t="s">
        <v>3</v>
      </c>
      <c r="D803" s="32">
        <v>11499.76</v>
      </c>
    </row>
    <row r="804" spans="1:4" ht="9" customHeight="1" x14ac:dyDescent="0.25">
      <c r="A804" s="30" t="s">
        <v>9688</v>
      </c>
      <c r="B804" s="31" t="s">
        <v>9689</v>
      </c>
      <c r="C804" s="30" t="s">
        <v>3</v>
      </c>
      <c r="D804" s="32">
        <v>10427.719999999999</v>
      </c>
    </row>
    <row r="805" spans="1:4" ht="9" customHeight="1" x14ac:dyDescent="0.25">
      <c r="A805" s="30" t="s">
        <v>9690</v>
      </c>
      <c r="B805" s="31" t="s">
        <v>9691</v>
      </c>
      <c r="C805" s="30" t="s">
        <v>3</v>
      </c>
      <c r="D805" s="32">
        <v>12711.8</v>
      </c>
    </row>
    <row r="806" spans="1:4" ht="9" customHeight="1" x14ac:dyDescent="0.25">
      <c r="A806" s="30" t="s">
        <v>9692</v>
      </c>
      <c r="B806" s="31" t="s">
        <v>9693</v>
      </c>
      <c r="C806" s="30" t="s">
        <v>3</v>
      </c>
      <c r="D806" s="32">
        <v>11395.82</v>
      </c>
    </row>
    <row r="807" spans="1:4" ht="9" customHeight="1" x14ac:dyDescent="0.25">
      <c r="A807" s="30" t="s">
        <v>9694</v>
      </c>
      <c r="B807" s="31" t="s">
        <v>9695</v>
      </c>
      <c r="C807" s="30" t="s">
        <v>3</v>
      </c>
      <c r="D807" s="32">
        <v>2371.09</v>
      </c>
    </row>
    <row r="808" spans="1:4" ht="9" customHeight="1" x14ac:dyDescent="0.25">
      <c r="A808" s="30" t="s">
        <v>9696</v>
      </c>
      <c r="B808" s="31" t="s">
        <v>9697</v>
      </c>
      <c r="C808" s="30" t="s">
        <v>3</v>
      </c>
      <c r="D808" s="32">
        <v>2167.5</v>
      </c>
    </row>
    <row r="809" spans="1:4" ht="9" customHeight="1" x14ac:dyDescent="0.25">
      <c r="A809" s="30" t="s">
        <v>9698</v>
      </c>
      <c r="B809" s="31" t="s">
        <v>9699</v>
      </c>
      <c r="C809" s="30" t="s">
        <v>3</v>
      </c>
      <c r="D809" s="32">
        <v>2105.14</v>
      </c>
    </row>
    <row r="810" spans="1:4" ht="9" customHeight="1" x14ac:dyDescent="0.25">
      <c r="A810" s="30" t="s">
        <v>9700</v>
      </c>
      <c r="B810" s="31" t="s">
        <v>9701</v>
      </c>
      <c r="C810" s="30" t="s">
        <v>3</v>
      </c>
      <c r="D810" s="32">
        <v>1901.55</v>
      </c>
    </row>
    <row r="811" spans="1:4" ht="9" customHeight="1" x14ac:dyDescent="0.25">
      <c r="A811" s="30" t="s">
        <v>9702</v>
      </c>
      <c r="B811" s="31" t="s">
        <v>9703</v>
      </c>
      <c r="C811" s="30" t="s">
        <v>3</v>
      </c>
      <c r="D811" s="32">
        <v>2981.01</v>
      </c>
    </row>
    <row r="812" spans="1:4" ht="9" customHeight="1" x14ac:dyDescent="0.25">
      <c r="A812" s="30" t="s">
        <v>9704</v>
      </c>
      <c r="B812" s="31" t="s">
        <v>9705</v>
      </c>
      <c r="C812" s="30" t="s">
        <v>3</v>
      </c>
      <c r="D812" s="32">
        <v>2712.51</v>
      </c>
    </row>
    <row r="813" spans="1:4" ht="9" customHeight="1" x14ac:dyDescent="0.25">
      <c r="A813" s="30" t="s">
        <v>9706</v>
      </c>
      <c r="B813" s="31" t="s">
        <v>9707</v>
      </c>
      <c r="C813" s="30" t="s">
        <v>3</v>
      </c>
      <c r="D813" s="32">
        <v>3111.55</v>
      </c>
    </row>
    <row r="814" spans="1:4" ht="9" customHeight="1" x14ac:dyDescent="0.25">
      <c r="A814" s="30" t="s">
        <v>9708</v>
      </c>
      <c r="B814" s="31" t="s">
        <v>9709</v>
      </c>
      <c r="C814" s="30" t="s">
        <v>3</v>
      </c>
      <c r="D814" s="32">
        <v>2843.05</v>
      </c>
    </row>
    <row r="815" spans="1:4" ht="9" customHeight="1" x14ac:dyDescent="0.25">
      <c r="A815" s="30" t="s">
        <v>9710</v>
      </c>
      <c r="B815" s="31" t="s">
        <v>9711</v>
      </c>
      <c r="C815" s="30" t="s">
        <v>3</v>
      </c>
      <c r="D815" s="32">
        <v>2290.62</v>
      </c>
    </row>
    <row r="816" spans="1:4" ht="9" customHeight="1" x14ac:dyDescent="0.25">
      <c r="A816" s="30" t="s">
        <v>9712</v>
      </c>
      <c r="B816" s="31" t="s">
        <v>9713</v>
      </c>
      <c r="C816" s="30" t="s">
        <v>3</v>
      </c>
      <c r="D816" s="32">
        <v>2087.0300000000002</v>
      </c>
    </row>
    <row r="817" spans="1:4" ht="9" customHeight="1" x14ac:dyDescent="0.25">
      <c r="A817" s="30" t="s">
        <v>9714</v>
      </c>
      <c r="B817" s="31" t="s">
        <v>9715</v>
      </c>
      <c r="C817" s="30" t="s">
        <v>3</v>
      </c>
      <c r="D817" s="32">
        <v>2546.13</v>
      </c>
    </row>
    <row r="818" spans="1:4" ht="9" customHeight="1" x14ac:dyDescent="0.25">
      <c r="A818" s="30" t="s">
        <v>9716</v>
      </c>
      <c r="B818" s="31" t="s">
        <v>9717</v>
      </c>
      <c r="C818" s="30" t="s">
        <v>3</v>
      </c>
      <c r="D818" s="32">
        <v>2342.5300000000002</v>
      </c>
    </row>
    <row r="819" spans="1:4" ht="9" customHeight="1" x14ac:dyDescent="0.25">
      <c r="A819" s="30" t="s">
        <v>9718</v>
      </c>
      <c r="B819" s="31" t="s">
        <v>9719</v>
      </c>
      <c r="C819" s="30" t="s">
        <v>3</v>
      </c>
      <c r="D819" s="32">
        <v>2872.78</v>
      </c>
    </row>
    <row r="820" spans="1:4" ht="9" customHeight="1" x14ac:dyDescent="0.25">
      <c r="A820" s="30" t="s">
        <v>9720</v>
      </c>
      <c r="B820" s="31" t="s">
        <v>9721</v>
      </c>
      <c r="C820" s="30" t="s">
        <v>3</v>
      </c>
      <c r="D820" s="32">
        <v>2604.2800000000002</v>
      </c>
    </row>
    <row r="821" spans="1:4" ht="9" customHeight="1" x14ac:dyDescent="0.25">
      <c r="A821" s="30" t="s">
        <v>9722</v>
      </c>
      <c r="B821" s="31" t="s">
        <v>9723</v>
      </c>
      <c r="C821" s="30" t="s">
        <v>3</v>
      </c>
      <c r="D821" s="32">
        <v>3303.78</v>
      </c>
    </row>
    <row r="822" spans="1:4" ht="9" customHeight="1" x14ac:dyDescent="0.25">
      <c r="A822" s="30" t="s">
        <v>9724</v>
      </c>
      <c r="B822" s="31" t="s">
        <v>9725</v>
      </c>
      <c r="C822" s="30" t="s">
        <v>3</v>
      </c>
      <c r="D822" s="32">
        <v>3042.14</v>
      </c>
    </row>
    <row r="823" spans="1:4" ht="9" customHeight="1" x14ac:dyDescent="0.25">
      <c r="A823" s="30" t="s">
        <v>9726</v>
      </c>
      <c r="B823" s="31" t="s">
        <v>9727</v>
      </c>
      <c r="C823" s="30" t="s">
        <v>3</v>
      </c>
      <c r="D823" s="32">
        <v>2995.52</v>
      </c>
    </row>
    <row r="824" spans="1:4" ht="9" customHeight="1" x14ac:dyDescent="0.25">
      <c r="A824" s="30" t="s">
        <v>9728</v>
      </c>
      <c r="B824" s="31" t="s">
        <v>9729</v>
      </c>
      <c r="C824" s="30" t="s">
        <v>3</v>
      </c>
      <c r="D824" s="32">
        <v>2733.88</v>
      </c>
    </row>
    <row r="825" spans="1:4" ht="9" customHeight="1" x14ac:dyDescent="0.25">
      <c r="A825" s="30" t="s">
        <v>9730</v>
      </c>
      <c r="B825" s="31" t="s">
        <v>9731</v>
      </c>
      <c r="C825" s="30" t="s">
        <v>3</v>
      </c>
      <c r="D825" s="32">
        <v>4541.38</v>
      </c>
    </row>
    <row r="826" spans="1:4" ht="9" customHeight="1" x14ac:dyDescent="0.25">
      <c r="A826" s="30" t="s">
        <v>9732</v>
      </c>
      <c r="B826" s="31" t="s">
        <v>9733</v>
      </c>
      <c r="C826" s="30" t="s">
        <v>3</v>
      </c>
      <c r="D826" s="32">
        <v>4119.84</v>
      </c>
    </row>
    <row r="827" spans="1:4" ht="9" customHeight="1" x14ac:dyDescent="0.25">
      <c r="A827" s="30" t="s">
        <v>9734</v>
      </c>
      <c r="B827" s="31" t="s">
        <v>9735</v>
      </c>
      <c r="C827" s="30" t="s">
        <v>3</v>
      </c>
      <c r="D827" s="32">
        <v>4854.29</v>
      </c>
    </row>
    <row r="828" spans="1:4" ht="9" customHeight="1" x14ac:dyDescent="0.25">
      <c r="A828" s="30" t="s">
        <v>9736</v>
      </c>
      <c r="B828" s="31" t="s">
        <v>9737</v>
      </c>
      <c r="C828" s="30" t="s">
        <v>3</v>
      </c>
      <c r="D828" s="32">
        <v>4432.75</v>
      </c>
    </row>
    <row r="829" spans="1:4" ht="9" customHeight="1" x14ac:dyDescent="0.25">
      <c r="A829" s="30" t="s">
        <v>9738</v>
      </c>
      <c r="B829" s="31" t="s">
        <v>9739</v>
      </c>
      <c r="C829" s="30" t="s">
        <v>3</v>
      </c>
      <c r="D829" s="32">
        <v>3407.18</v>
      </c>
    </row>
    <row r="830" spans="1:4" ht="9" customHeight="1" x14ac:dyDescent="0.25">
      <c r="A830" s="30" t="s">
        <v>9740</v>
      </c>
      <c r="B830" s="31" t="s">
        <v>9741</v>
      </c>
      <c r="C830" s="30" t="s">
        <v>3</v>
      </c>
      <c r="D830" s="32">
        <v>3064.8</v>
      </c>
    </row>
    <row r="831" spans="1:4" ht="9" customHeight="1" x14ac:dyDescent="0.25">
      <c r="A831" s="30" t="s">
        <v>9742</v>
      </c>
      <c r="B831" s="31" t="s">
        <v>9743</v>
      </c>
      <c r="C831" s="30" t="s">
        <v>3</v>
      </c>
      <c r="D831" s="32">
        <v>3813.73</v>
      </c>
    </row>
    <row r="832" spans="1:4" ht="9" customHeight="1" x14ac:dyDescent="0.25">
      <c r="A832" s="30" t="s">
        <v>9744</v>
      </c>
      <c r="B832" s="31" t="s">
        <v>9745</v>
      </c>
      <c r="C832" s="30" t="s">
        <v>3</v>
      </c>
      <c r="D832" s="32">
        <v>3471.35</v>
      </c>
    </row>
    <row r="833" spans="1:4" ht="9" customHeight="1" x14ac:dyDescent="0.25">
      <c r="A833" s="30" t="s">
        <v>9746</v>
      </c>
      <c r="B833" s="31" t="s">
        <v>9747</v>
      </c>
      <c r="C833" s="30" t="s">
        <v>3</v>
      </c>
      <c r="D833" s="32">
        <v>4186.62</v>
      </c>
    </row>
    <row r="834" spans="1:4" ht="9" customHeight="1" x14ac:dyDescent="0.25">
      <c r="A834" s="30" t="s">
        <v>9748</v>
      </c>
      <c r="B834" s="31" t="s">
        <v>9749</v>
      </c>
      <c r="C834" s="30" t="s">
        <v>3</v>
      </c>
      <c r="D834" s="32">
        <v>3765.08</v>
      </c>
    </row>
    <row r="835" spans="1:4" ht="9" customHeight="1" x14ac:dyDescent="0.25">
      <c r="A835" s="30" t="s">
        <v>9750</v>
      </c>
      <c r="B835" s="31" t="s">
        <v>9751</v>
      </c>
      <c r="C835" s="30" t="s">
        <v>3</v>
      </c>
      <c r="D835" s="32">
        <v>4515.3900000000003</v>
      </c>
    </row>
    <row r="836" spans="1:4" ht="9" customHeight="1" x14ac:dyDescent="0.25">
      <c r="A836" s="30" t="s">
        <v>9752</v>
      </c>
      <c r="B836" s="31" t="s">
        <v>9753</v>
      </c>
      <c r="C836" s="30" t="s">
        <v>3</v>
      </c>
      <c r="D836" s="32">
        <v>4097.7</v>
      </c>
    </row>
    <row r="837" spans="1:4" ht="9" customHeight="1" x14ac:dyDescent="0.25">
      <c r="A837" s="30" t="s">
        <v>9754</v>
      </c>
      <c r="B837" s="31" t="s">
        <v>9755</v>
      </c>
      <c r="C837" s="30" t="s">
        <v>3</v>
      </c>
      <c r="D837" s="32">
        <v>4282.2</v>
      </c>
    </row>
    <row r="838" spans="1:4" ht="9" customHeight="1" x14ac:dyDescent="0.25">
      <c r="A838" s="30" t="s">
        <v>9756</v>
      </c>
      <c r="B838" s="31" t="s">
        <v>9757</v>
      </c>
      <c r="C838" s="30" t="s">
        <v>3</v>
      </c>
      <c r="D838" s="32">
        <v>3864.5</v>
      </c>
    </row>
    <row r="839" spans="1:4" ht="9" customHeight="1" x14ac:dyDescent="0.25">
      <c r="A839" s="30" t="s">
        <v>9758</v>
      </c>
      <c r="B839" s="31" t="s">
        <v>9759</v>
      </c>
      <c r="C839" s="30" t="s">
        <v>3</v>
      </c>
      <c r="D839" s="32">
        <v>6425.33</v>
      </c>
    </row>
    <row r="840" spans="1:4" ht="9" customHeight="1" x14ac:dyDescent="0.25">
      <c r="A840" s="30" t="s">
        <v>9760</v>
      </c>
      <c r="B840" s="31" t="s">
        <v>9761</v>
      </c>
      <c r="C840" s="30" t="s">
        <v>3</v>
      </c>
      <c r="D840" s="32">
        <v>5803.36</v>
      </c>
    </row>
    <row r="841" spans="1:4" ht="9" customHeight="1" x14ac:dyDescent="0.25">
      <c r="A841" s="30" t="s">
        <v>9762</v>
      </c>
      <c r="B841" s="31" t="s">
        <v>9763</v>
      </c>
      <c r="C841" s="30" t="s">
        <v>3</v>
      </c>
      <c r="D841" s="32">
        <v>7290.07</v>
      </c>
    </row>
    <row r="842" spans="1:4" ht="9" customHeight="1" x14ac:dyDescent="0.25">
      <c r="A842" s="30" t="s">
        <v>9764</v>
      </c>
      <c r="B842" s="31" t="s">
        <v>9765</v>
      </c>
      <c r="C842" s="30" t="s">
        <v>3</v>
      </c>
      <c r="D842" s="32">
        <v>6565.18</v>
      </c>
    </row>
    <row r="843" spans="1:4" ht="9" customHeight="1" x14ac:dyDescent="0.25">
      <c r="A843" s="30" t="s">
        <v>9766</v>
      </c>
      <c r="B843" s="31" t="s">
        <v>9767</v>
      </c>
      <c r="C843" s="30" t="s">
        <v>3</v>
      </c>
      <c r="D843" s="32">
        <v>4895.1099999999997</v>
      </c>
    </row>
    <row r="844" spans="1:4" ht="9" customHeight="1" x14ac:dyDescent="0.25">
      <c r="A844" s="30" t="s">
        <v>9768</v>
      </c>
      <c r="B844" s="31" t="s">
        <v>9769</v>
      </c>
      <c r="C844" s="30" t="s">
        <v>3</v>
      </c>
      <c r="D844" s="32">
        <v>4477.41</v>
      </c>
    </row>
    <row r="845" spans="1:4" ht="9" customHeight="1" x14ac:dyDescent="0.25">
      <c r="A845" s="30" t="s">
        <v>9770</v>
      </c>
      <c r="B845" s="31" t="s">
        <v>9771</v>
      </c>
      <c r="C845" s="30" t="s">
        <v>3</v>
      </c>
      <c r="D845" s="32">
        <v>5388.72</v>
      </c>
    </row>
    <row r="846" spans="1:4" ht="9" customHeight="1" x14ac:dyDescent="0.25">
      <c r="A846" s="30" t="s">
        <v>9772</v>
      </c>
      <c r="B846" s="31" t="s">
        <v>9773</v>
      </c>
      <c r="C846" s="30" t="s">
        <v>3</v>
      </c>
      <c r="D846" s="32">
        <v>4876.0200000000004</v>
      </c>
    </row>
    <row r="847" spans="1:4" ht="9" customHeight="1" x14ac:dyDescent="0.25">
      <c r="A847" s="30" t="s">
        <v>9774</v>
      </c>
      <c r="B847" s="31" t="s">
        <v>9775</v>
      </c>
      <c r="C847" s="30" t="s">
        <v>3</v>
      </c>
      <c r="D847" s="32">
        <v>5879.92</v>
      </c>
    </row>
    <row r="848" spans="1:4" ht="9" customHeight="1" x14ac:dyDescent="0.25">
      <c r="A848" s="30" t="s">
        <v>9776</v>
      </c>
      <c r="B848" s="31" t="s">
        <v>9777</v>
      </c>
      <c r="C848" s="30" t="s">
        <v>3</v>
      </c>
      <c r="D848" s="32">
        <v>5367.22</v>
      </c>
    </row>
    <row r="849" spans="1:4" ht="9" customHeight="1" x14ac:dyDescent="0.25">
      <c r="A849" s="30" t="s">
        <v>9778</v>
      </c>
      <c r="B849" s="31" t="s">
        <v>9779</v>
      </c>
      <c r="C849" s="30" t="s">
        <v>3</v>
      </c>
      <c r="D849" s="32">
        <v>5777.99</v>
      </c>
    </row>
    <row r="850" spans="1:4" ht="9" customHeight="1" x14ac:dyDescent="0.25">
      <c r="A850" s="30" t="s">
        <v>9780</v>
      </c>
      <c r="B850" s="31" t="s">
        <v>9781</v>
      </c>
      <c r="C850" s="30" t="s">
        <v>3</v>
      </c>
      <c r="D850" s="32">
        <v>5175.5600000000004</v>
      </c>
    </row>
    <row r="851" spans="1:4" ht="9" customHeight="1" x14ac:dyDescent="0.25">
      <c r="A851" s="30" t="s">
        <v>9782</v>
      </c>
      <c r="B851" s="31" t="s">
        <v>9783</v>
      </c>
      <c r="C851" s="30" t="s">
        <v>3</v>
      </c>
      <c r="D851" s="32">
        <v>5707.84</v>
      </c>
    </row>
    <row r="852" spans="1:4" ht="9" customHeight="1" x14ac:dyDescent="0.25">
      <c r="A852" s="30" t="s">
        <v>9784</v>
      </c>
      <c r="B852" s="31" t="s">
        <v>9785</v>
      </c>
      <c r="C852" s="30" t="s">
        <v>3</v>
      </c>
      <c r="D852" s="32">
        <v>5105.41</v>
      </c>
    </row>
    <row r="853" spans="1:4" ht="9" customHeight="1" x14ac:dyDescent="0.25">
      <c r="A853" s="30" t="s">
        <v>9786</v>
      </c>
      <c r="B853" s="31" t="s">
        <v>9787</v>
      </c>
      <c r="C853" s="30" t="s">
        <v>3</v>
      </c>
      <c r="D853" s="32">
        <v>8825.6</v>
      </c>
    </row>
    <row r="854" spans="1:4" ht="9" customHeight="1" x14ac:dyDescent="0.25">
      <c r="A854" s="30" t="s">
        <v>9788</v>
      </c>
      <c r="B854" s="31" t="s">
        <v>9789</v>
      </c>
      <c r="C854" s="30" t="s">
        <v>3</v>
      </c>
      <c r="D854" s="32">
        <v>7979.29</v>
      </c>
    </row>
    <row r="855" spans="1:4" ht="9" customHeight="1" x14ac:dyDescent="0.25">
      <c r="A855" s="30" t="s">
        <v>9790</v>
      </c>
      <c r="B855" s="31" t="s">
        <v>9791</v>
      </c>
      <c r="C855" s="30" t="s">
        <v>3</v>
      </c>
      <c r="D855" s="32">
        <v>9547.65</v>
      </c>
    </row>
    <row r="856" spans="1:4" ht="9" customHeight="1" x14ac:dyDescent="0.25">
      <c r="A856" s="30" t="s">
        <v>9792</v>
      </c>
      <c r="B856" s="31" t="s">
        <v>9793</v>
      </c>
      <c r="C856" s="30" t="s">
        <v>3</v>
      </c>
      <c r="D856" s="32">
        <v>8573.07</v>
      </c>
    </row>
    <row r="857" spans="1:4" ht="9" customHeight="1" x14ac:dyDescent="0.25">
      <c r="A857" s="30" t="s">
        <v>9794</v>
      </c>
      <c r="B857" s="31" t="s">
        <v>9795</v>
      </c>
      <c r="C857" s="30" t="s">
        <v>3</v>
      </c>
      <c r="D857" s="32">
        <v>6756.68</v>
      </c>
    </row>
    <row r="858" spans="1:4" ht="9" customHeight="1" x14ac:dyDescent="0.25">
      <c r="A858" s="30" t="s">
        <v>9796</v>
      </c>
      <c r="B858" s="31" t="s">
        <v>9797</v>
      </c>
      <c r="C858" s="30" t="s">
        <v>3</v>
      </c>
      <c r="D858" s="32">
        <v>6027.56</v>
      </c>
    </row>
    <row r="859" spans="1:4" ht="9" customHeight="1" x14ac:dyDescent="0.25">
      <c r="A859" s="30" t="s">
        <v>9798</v>
      </c>
      <c r="B859" s="31" t="s">
        <v>9799</v>
      </c>
      <c r="C859" s="30" t="s">
        <v>3</v>
      </c>
      <c r="D859" s="32">
        <v>7481.86</v>
      </c>
    </row>
    <row r="860" spans="1:4" ht="9" customHeight="1" x14ac:dyDescent="0.25">
      <c r="A860" s="30" t="s">
        <v>9800</v>
      </c>
      <c r="B860" s="31" t="s">
        <v>9801</v>
      </c>
      <c r="C860" s="30" t="s">
        <v>3</v>
      </c>
      <c r="D860" s="32">
        <v>6752.74</v>
      </c>
    </row>
    <row r="861" spans="1:4" ht="9" customHeight="1" x14ac:dyDescent="0.25">
      <c r="A861" s="30" t="s">
        <v>9802</v>
      </c>
      <c r="B861" s="31" t="s">
        <v>9803</v>
      </c>
      <c r="C861" s="30" t="s">
        <v>3</v>
      </c>
      <c r="D861" s="32">
        <v>8155.34</v>
      </c>
    </row>
    <row r="862" spans="1:4" ht="9" customHeight="1" x14ac:dyDescent="0.25">
      <c r="A862" s="30" t="s">
        <v>9804</v>
      </c>
      <c r="B862" s="31" t="s">
        <v>9805</v>
      </c>
      <c r="C862" s="30" t="s">
        <v>3</v>
      </c>
      <c r="D862" s="32">
        <v>7309.04</v>
      </c>
    </row>
    <row r="863" spans="1:4" ht="9" customHeight="1" x14ac:dyDescent="0.25">
      <c r="A863" s="30" t="s">
        <v>9806</v>
      </c>
      <c r="B863" s="31" t="s">
        <v>9807</v>
      </c>
      <c r="C863" s="30" t="s">
        <v>3</v>
      </c>
      <c r="D863" s="32">
        <v>5443.32</v>
      </c>
    </row>
    <row r="864" spans="1:4" ht="9" customHeight="1" x14ac:dyDescent="0.25">
      <c r="A864" s="30" t="s">
        <v>9808</v>
      </c>
      <c r="B864" s="31" t="s">
        <v>9809</v>
      </c>
      <c r="C864" s="30" t="s">
        <v>3</v>
      </c>
      <c r="D864" s="32">
        <v>4920.6099999999997</v>
      </c>
    </row>
    <row r="865" spans="1:4" ht="9" customHeight="1" x14ac:dyDescent="0.25">
      <c r="A865" s="30" t="s">
        <v>9810</v>
      </c>
      <c r="B865" s="31" t="s">
        <v>9811</v>
      </c>
      <c r="C865" s="30" t="s">
        <v>3</v>
      </c>
      <c r="D865" s="32">
        <v>4904.24</v>
      </c>
    </row>
    <row r="866" spans="1:4" ht="9" customHeight="1" x14ac:dyDescent="0.25">
      <c r="A866" s="30" t="s">
        <v>9812</v>
      </c>
      <c r="B866" s="31" t="s">
        <v>9813</v>
      </c>
      <c r="C866" s="30" t="s">
        <v>3</v>
      </c>
      <c r="D866" s="32">
        <v>4381.53</v>
      </c>
    </row>
    <row r="867" spans="1:4" ht="9" customHeight="1" x14ac:dyDescent="0.25">
      <c r="A867" s="30" t="s">
        <v>9814</v>
      </c>
      <c r="B867" s="31" t="s">
        <v>9815</v>
      </c>
      <c r="C867" s="30" t="s">
        <v>3</v>
      </c>
      <c r="D867" s="32">
        <v>7239.91</v>
      </c>
    </row>
    <row r="868" spans="1:4" ht="9" customHeight="1" x14ac:dyDescent="0.25">
      <c r="A868" s="30" t="s">
        <v>9816</v>
      </c>
      <c r="B868" s="31" t="s">
        <v>9817</v>
      </c>
      <c r="C868" s="30" t="s">
        <v>3</v>
      </c>
      <c r="D868" s="32">
        <v>6544.62</v>
      </c>
    </row>
    <row r="869" spans="1:4" ht="9" customHeight="1" x14ac:dyDescent="0.25">
      <c r="A869" s="30" t="s">
        <v>9818</v>
      </c>
      <c r="B869" s="31" t="s">
        <v>9819</v>
      </c>
      <c r="C869" s="30" t="s">
        <v>3</v>
      </c>
      <c r="D869" s="32">
        <v>7349.2</v>
      </c>
    </row>
    <row r="870" spans="1:4" ht="9" customHeight="1" x14ac:dyDescent="0.25">
      <c r="A870" s="30" t="s">
        <v>9820</v>
      </c>
      <c r="B870" s="31" t="s">
        <v>9821</v>
      </c>
      <c r="C870" s="30" t="s">
        <v>3</v>
      </c>
      <c r="D870" s="32">
        <v>6653.91</v>
      </c>
    </row>
    <row r="871" spans="1:4" ht="9" customHeight="1" x14ac:dyDescent="0.25">
      <c r="A871" s="30" t="s">
        <v>9822</v>
      </c>
      <c r="B871" s="31" t="s">
        <v>9823</v>
      </c>
      <c r="C871" s="30" t="s">
        <v>3</v>
      </c>
      <c r="D871" s="32">
        <v>5344.85</v>
      </c>
    </row>
    <row r="872" spans="1:4" ht="9" customHeight="1" x14ac:dyDescent="0.25">
      <c r="A872" s="30" t="s">
        <v>9824</v>
      </c>
      <c r="B872" s="31" t="s">
        <v>9825</v>
      </c>
      <c r="C872" s="30" t="s">
        <v>3</v>
      </c>
      <c r="D872" s="32">
        <v>4822.1400000000003</v>
      </c>
    </row>
    <row r="873" spans="1:4" ht="9" customHeight="1" x14ac:dyDescent="0.25">
      <c r="A873" s="30" t="s">
        <v>9826</v>
      </c>
      <c r="B873" s="31" t="s">
        <v>9827</v>
      </c>
      <c r="C873" s="30" t="s">
        <v>3</v>
      </c>
      <c r="D873" s="32">
        <v>5721.17</v>
      </c>
    </row>
    <row r="874" spans="1:4" ht="9" customHeight="1" x14ac:dyDescent="0.25">
      <c r="A874" s="30" t="s">
        <v>9828</v>
      </c>
      <c r="B874" s="31" t="s">
        <v>9829</v>
      </c>
      <c r="C874" s="30" t="s">
        <v>3</v>
      </c>
      <c r="D874" s="32">
        <v>5198.46</v>
      </c>
    </row>
    <row r="875" spans="1:4" ht="9" customHeight="1" x14ac:dyDescent="0.25">
      <c r="A875" s="30" t="s">
        <v>9830</v>
      </c>
      <c r="B875" s="31" t="s">
        <v>9831</v>
      </c>
      <c r="C875" s="30" t="s">
        <v>3</v>
      </c>
      <c r="D875" s="32">
        <v>6290.03</v>
      </c>
    </row>
    <row r="876" spans="1:4" ht="9" customHeight="1" x14ac:dyDescent="0.25">
      <c r="A876" s="30" t="s">
        <v>9832</v>
      </c>
      <c r="B876" s="31" t="s">
        <v>9833</v>
      </c>
      <c r="C876" s="30" t="s">
        <v>3</v>
      </c>
      <c r="D876" s="32">
        <v>5767.32</v>
      </c>
    </row>
    <row r="877" spans="1:4" ht="9" customHeight="1" x14ac:dyDescent="0.25">
      <c r="A877" s="30" t="s">
        <v>9834</v>
      </c>
      <c r="B877" s="31" t="s">
        <v>9835</v>
      </c>
      <c r="C877" s="30" t="s">
        <v>3</v>
      </c>
      <c r="D877" s="32">
        <v>7801.59</v>
      </c>
    </row>
    <row r="878" spans="1:4" ht="9" customHeight="1" x14ac:dyDescent="0.25">
      <c r="A878" s="30" t="s">
        <v>9836</v>
      </c>
      <c r="B878" s="31" t="s">
        <v>9837</v>
      </c>
      <c r="C878" s="30" t="s">
        <v>3</v>
      </c>
      <c r="D878" s="32">
        <v>7127.09</v>
      </c>
    </row>
    <row r="879" spans="1:4" ht="9" customHeight="1" x14ac:dyDescent="0.25">
      <c r="A879" s="30" t="s">
        <v>9838</v>
      </c>
      <c r="B879" s="31" t="s">
        <v>9839</v>
      </c>
      <c r="C879" s="30" t="s">
        <v>3</v>
      </c>
      <c r="D879" s="32">
        <v>7105.95</v>
      </c>
    </row>
    <row r="880" spans="1:4" ht="9" customHeight="1" x14ac:dyDescent="0.25">
      <c r="A880" s="30" t="s">
        <v>9840</v>
      </c>
      <c r="B880" s="31" t="s">
        <v>9841</v>
      </c>
      <c r="C880" s="30" t="s">
        <v>3</v>
      </c>
      <c r="D880" s="32">
        <v>6431.45</v>
      </c>
    </row>
    <row r="881" spans="1:4" ht="9" customHeight="1" x14ac:dyDescent="0.25">
      <c r="A881" s="30" t="s">
        <v>9842</v>
      </c>
      <c r="B881" s="31" t="s">
        <v>9843</v>
      </c>
      <c r="C881" s="30" t="s">
        <v>3</v>
      </c>
      <c r="D881" s="32">
        <v>10628.92</v>
      </c>
    </row>
    <row r="882" spans="1:4" ht="9" customHeight="1" x14ac:dyDescent="0.25">
      <c r="A882" s="30" t="s">
        <v>9844</v>
      </c>
      <c r="B882" s="31" t="s">
        <v>9845</v>
      </c>
      <c r="C882" s="30" t="s">
        <v>3</v>
      </c>
      <c r="D882" s="32">
        <v>9552.23</v>
      </c>
    </row>
    <row r="883" spans="1:4" ht="9" customHeight="1" x14ac:dyDescent="0.25">
      <c r="A883" s="30" t="s">
        <v>9846</v>
      </c>
      <c r="B883" s="31" t="s">
        <v>9847</v>
      </c>
      <c r="C883" s="30" t="s">
        <v>3</v>
      </c>
      <c r="D883" s="32">
        <v>11310.14</v>
      </c>
    </row>
    <row r="884" spans="1:4" ht="9" customHeight="1" x14ac:dyDescent="0.25">
      <c r="A884" s="30" t="s">
        <v>9848</v>
      </c>
      <c r="B884" s="31" t="s">
        <v>9849</v>
      </c>
      <c r="C884" s="30" t="s">
        <v>3</v>
      </c>
      <c r="D884" s="32">
        <v>10233.450000000001</v>
      </c>
    </row>
    <row r="885" spans="1:4" ht="9" customHeight="1" x14ac:dyDescent="0.25">
      <c r="A885" s="30" t="s">
        <v>9850</v>
      </c>
      <c r="B885" s="31" t="s">
        <v>9851</v>
      </c>
      <c r="C885" s="30" t="s">
        <v>3</v>
      </c>
      <c r="D885" s="32">
        <v>8036.4</v>
      </c>
    </row>
    <row r="886" spans="1:4" ht="9" customHeight="1" x14ac:dyDescent="0.25">
      <c r="A886" s="30" t="s">
        <v>9852</v>
      </c>
      <c r="B886" s="31" t="s">
        <v>9853</v>
      </c>
      <c r="C886" s="30" t="s">
        <v>3</v>
      </c>
      <c r="D886" s="32">
        <v>7361.9</v>
      </c>
    </row>
    <row r="887" spans="1:4" ht="9" customHeight="1" x14ac:dyDescent="0.25">
      <c r="A887" s="30" t="s">
        <v>9854</v>
      </c>
      <c r="B887" s="31" t="s">
        <v>9855</v>
      </c>
      <c r="C887" s="30" t="s">
        <v>3</v>
      </c>
      <c r="D887" s="32">
        <v>8807.19</v>
      </c>
    </row>
    <row r="888" spans="1:4" ht="9" customHeight="1" x14ac:dyDescent="0.25">
      <c r="A888" s="30" t="s">
        <v>9856</v>
      </c>
      <c r="B888" s="31" t="s">
        <v>9857</v>
      </c>
      <c r="C888" s="30" t="s">
        <v>3</v>
      </c>
      <c r="D888" s="32">
        <v>7920.5</v>
      </c>
    </row>
    <row r="889" spans="1:4" ht="9" customHeight="1" x14ac:dyDescent="0.25">
      <c r="A889" s="30" t="s">
        <v>9858</v>
      </c>
      <c r="B889" s="31" t="s">
        <v>9859</v>
      </c>
      <c r="C889" s="30" t="s">
        <v>3</v>
      </c>
      <c r="D889" s="32">
        <v>9859.5499999999993</v>
      </c>
    </row>
    <row r="890" spans="1:4" ht="9" customHeight="1" x14ac:dyDescent="0.25">
      <c r="A890" s="30" t="s">
        <v>9860</v>
      </c>
      <c r="B890" s="31" t="s">
        <v>9861</v>
      </c>
      <c r="C890" s="30" t="s">
        <v>3</v>
      </c>
      <c r="D890" s="32">
        <v>8972.86</v>
      </c>
    </row>
    <row r="891" spans="1:4" ht="9" customHeight="1" x14ac:dyDescent="0.25">
      <c r="A891" s="30" t="s">
        <v>9862</v>
      </c>
      <c r="B891" s="31" t="s">
        <v>9863</v>
      </c>
      <c r="C891" s="30" t="s">
        <v>3</v>
      </c>
      <c r="D891" s="32">
        <v>10292.34</v>
      </c>
    </row>
    <row r="892" spans="1:4" ht="9" customHeight="1" x14ac:dyDescent="0.25">
      <c r="A892" s="30" t="s">
        <v>9864</v>
      </c>
      <c r="B892" s="31" t="s">
        <v>9865</v>
      </c>
      <c r="C892" s="30" t="s">
        <v>3</v>
      </c>
      <c r="D892" s="32">
        <v>9436.11</v>
      </c>
    </row>
    <row r="893" spans="1:4" ht="9" customHeight="1" x14ac:dyDescent="0.25">
      <c r="A893" s="30" t="s">
        <v>9866</v>
      </c>
      <c r="B893" s="31" t="s">
        <v>9867</v>
      </c>
      <c r="C893" s="30" t="s">
        <v>3</v>
      </c>
      <c r="D893" s="32">
        <v>9235.73</v>
      </c>
    </row>
    <row r="894" spans="1:4" ht="9" customHeight="1" x14ac:dyDescent="0.25">
      <c r="A894" s="30" t="s">
        <v>9868</v>
      </c>
      <c r="B894" s="31" t="s">
        <v>9869</v>
      </c>
      <c r="C894" s="30" t="s">
        <v>3</v>
      </c>
      <c r="D894" s="32">
        <v>8379.49</v>
      </c>
    </row>
    <row r="895" spans="1:4" ht="9" customHeight="1" x14ac:dyDescent="0.25">
      <c r="A895" s="30" t="s">
        <v>9870</v>
      </c>
      <c r="B895" s="31" t="s">
        <v>9871</v>
      </c>
      <c r="C895" s="30" t="s">
        <v>3</v>
      </c>
      <c r="D895" s="32">
        <v>14041.92</v>
      </c>
    </row>
    <row r="896" spans="1:4" ht="9" customHeight="1" x14ac:dyDescent="0.25">
      <c r="A896" s="30" t="s">
        <v>9872</v>
      </c>
      <c r="B896" s="31" t="s">
        <v>9873</v>
      </c>
      <c r="C896" s="30" t="s">
        <v>3</v>
      </c>
      <c r="D896" s="32">
        <v>12732.79</v>
      </c>
    </row>
    <row r="897" spans="1:4" ht="9" customHeight="1" x14ac:dyDescent="0.25">
      <c r="A897" s="30" t="s">
        <v>9874</v>
      </c>
      <c r="B897" s="31" t="s">
        <v>9875</v>
      </c>
      <c r="C897" s="30" t="s">
        <v>3</v>
      </c>
      <c r="D897" s="32">
        <v>15123.52</v>
      </c>
    </row>
    <row r="898" spans="1:4" ht="9" customHeight="1" x14ac:dyDescent="0.25">
      <c r="A898" s="30" t="s">
        <v>9876</v>
      </c>
      <c r="B898" s="31" t="s">
        <v>9877</v>
      </c>
      <c r="C898" s="30" t="s">
        <v>3</v>
      </c>
      <c r="D898" s="32">
        <v>13814.39</v>
      </c>
    </row>
    <row r="899" spans="1:4" ht="9" customHeight="1" x14ac:dyDescent="0.25">
      <c r="A899" s="30" t="s">
        <v>9878</v>
      </c>
      <c r="B899" s="31" t="s">
        <v>9879</v>
      </c>
      <c r="C899" s="30" t="s">
        <v>3</v>
      </c>
      <c r="D899" s="32">
        <v>10516.66</v>
      </c>
    </row>
    <row r="900" spans="1:4" ht="9" customHeight="1" x14ac:dyDescent="0.25">
      <c r="A900" s="30" t="s">
        <v>9880</v>
      </c>
      <c r="B900" s="31" t="s">
        <v>9881</v>
      </c>
      <c r="C900" s="30" t="s">
        <v>3</v>
      </c>
      <c r="D900" s="32">
        <v>9437.14</v>
      </c>
    </row>
    <row r="901" spans="1:4" ht="9" customHeight="1" x14ac:dyDescent="0.25">
      <c r="A901" s="30" t="s">
        <v>9882</v>
      </c>
      <c r="B901" s="31" t="s">
        <v>9883</v>
      </c>
      <c r="C901" s="30" t="s">
        <v>3</v>
      </c>
      <c r="D901" s="32">
        <v>11911.81</v>
      </c>
    </row>
    <row r="902" spans="1:4" ht="9" customHeight="1" x14ac:dyDescent="0.25">
      <c r="A902" s="30" t="s">
        <v>9884</v>
      </c>
      <c r="B902" s="31" t="s">
        <v>9885</v>
      </c>
      <c r="C902" s="30" t="s">
        <v>3</v>
      </c>
      <c r="D902" s="32">
        <v>10832.29</v>
      </c>
    </row>
    <row r="903" spans="1:4" ht="9" customHeight="1" x14ac:dyDescent="0.25">
      <c r="A903" s="30" t="s">
        <v>9886</v>
      </c>
      <c r="B903" s="31" t="s">
        <v>9887</v>
      </c>
      <c r="C903" s="30" t="s">
        <v>3</v>
      </c>
      <c r="D903" s="32">
        <v>13144.12</v>
      </c>
    </row>
    <row r="904" spans="1:4" ht="9" customHeight="1" x14ac:dyDescent="0.25">
      <c r="A904" s="30" t="s">
        <v>9888</v>
      </c>
      <c r="B904" s="31" t="s">
        <v>9889</v>
      </c>
      <c r="C904" s="30" t="s">
        <v>3</v>
      </c>
      <c r="D904" s="32">
        <v>11834.99</v>
      </c>
    </row>
    <row r="905" spans="1:4" ht="9" customHeight="1" x14ac:dyDescent="0.25">
      <c r="A905" s="30" t="s">
        <v>9890</v>
      </c>
      <c r="B905" s="31" t="s">
        <v>9891</v>
      </c>
      <c r="C905" s="30" t="s">
        <v>3</v>
      </c>
      <c r="D905" s="32">
        <v>12959.8</v>
      </c>
    </row>
    <row r="906" spans="1:4" ht="9" customHeight="1" x14ac:dyDescent="0.25">
      <c r="A906" s="30" t="s">
        <v>9892</v>
      </c>
      <c r="B906" s="31" t="s">
        <v>9893</v>
      </c>
      <c r="C906" s="30" t="s">
        <v>3</v>
      </c>
      <c r="D906" s="32">
        <v>11688.89</v>
      </c>
    </row>
    <row r="907" spans="1:4" ht="9" customHeight="1" x14ac:dyDescent="0.25">
      <c r="A907" s="30" t="s">
        <v>9894</v>
      </c>
      <c r="B907" s="31" t="s">
        <v>9895</v>
      </c>
      <c r="C907" s="30" t="s">
        <v>3</v>
      </c>
      <c r="D907" s="32">
        <v>12212.34</v>
      </c>
    </row>
    <row r="908" spans="1:4" ht="9" customHeight="1" x14ac:dyDescent="0.25">
      <c r="A908" s="30" t="s">
        <v>9896</v>
      </c>
      <c r="B908" s="31" t="s">
        <v>9897</v>
      </c>
      <c r="C908" s="30" t="s">
        <v>3</v>
      </c>
      <c r="D908" s="32">
        <v>10941.42</v>
      </c>
    </row>
    <row r="909" spans="1:4" ht="9" customHeight="1" x14ac:dyDescent="0.25">
      <c r="A909" s="30" t="s">
        <v>9898</v>
      </c>
      <c r="B909" s="31" t="s">
        <v>9899</v>
      </c>
      <c r="C909" s="30" t="s">
        <v>3</v>
      </c>
      <c r="D909" s="32">
        <v>18850.919999999998</v>
      </c>
    </row>
    <row r="910" spans="1:4" ht="9" customHeight="1" x14ac:dyDescent="0.25">
      <c r="A910" s="30" t="s">
        <v>9900</v>
      </c>
      <c r="B910" s="31" t="s">
        <v>9901</v>
      </c>
      <c r="C910" s="30" t="s">
        <v>3</v>
      </c>
      <c r="D910" s="32">
        <v>16946.5</v>
      </c>
    </row>
    <row r="911" spans="1:4" ht="9" customHeight="1" x14ac:dyDescent="0.25">
      <c r="A911" s="30" t="s">
        <v>9902</v>
      </c>
      <c r="B911" s="31" t="s">
        <v>9903</v>
      </c>
      <c r="C911" s="30" t="s">
        <v>3</v>
      </c>
      <c r="D911" s="32">
        <v>20315.7</v>
      </c>
    </row>
    <row r="912" spans="1:4" ht="9" customHeight="1" x14ac:dyDescent="0.25">
      <c r="A912" s="30" t="s">
        <v>9904</v>
      </c>
      <c r="B912" s="31" t="s">
        <v>9905</v>
      </c>
      <c r="C912" s="30" t="s">
        <v>3</v>
      </c>
      <c r="D912" s="32">
        <v>18411.28</v>
      </c>
    </row>
    <row r="913" spans="1:4" ht="9" customHeight="1" x14ac:dyDescent="0.25">
      <c r="A913" s="30" t="s">
        <v>9906</v>
      </c>
      <c r="B913" s="31" t="s">
        <v>9907</v>
      </c>
      <c r="C913" s="30" t="s">
        <v>3</v>
      </c>
      <c r="D913" s="32">
        <v>13949.17</v>
      </c>
    </row>
    <row r="914" spans="1:4" ht="9" customHeight="1" x14ac:dyDescent="0.25">
      <c r="A914" s="30" t="s">
        <v>9908</v>
      </c>
      <c r="B914" s="31" t="s">
        <v>9909</v>
      </c>
      <c r="C914" s="30" t="s">
        <v>3</v>
      </c>
      <c r="D914" s="32">
        <v>12409.04</v>
      </c>
    </row>
    <row r="915" spans="1:4" ht="9" customHeight="1" x14ac:dyDescent="0.25">
      <c r="A915" s="30" t="s">
        <v>9910</v>
      </c>
      <c r="B915" s="31" t="s">
        <v>9911</v>
      </c>
      <c r="C915" s="30" t="s">
        <v>3</v>
      </c>
      <c r="D915" s="32">
        <v>15892.35</v>
      </c>
    </row>
    <row r="916" spans="1:4" ht="9" customHeight="1" x14ac:dyDescent="0.25">
      <c r="A916" s="30" t="s">
        <v>9912</v>
      </c>
      <c r="B916" s="31" t="s">
        <v>9913</v>
      </c>
      <c r="C916" s="30" t="s">
        <v>3</v>
      </c>
      <c r="D916" s="32">
        <v>14352.21</v>
      </c>
    </row>
    <row r="917" spans="1:4" ht="9" customHeight="1" x14ac:dyDescent="0.25">
      <c r="A917" s="30" t="s">
        <v>9914</v>
      </c>
      <c r="B917" s="31" t="s">
        <v>9915</v>
      </c>
      <c r="C917" s="30" t="s">
        <v>3</v>
      </c>
      <c r="D917" s="32">
        <v>17452.52</v>
      </c>
    </row>
    <row r="918" spans="1:4" ht="9" customHeight="1" x14ac:dyDescent="0.25">
      <c r="A918" s="30" t="s">
        <v>9916</v>
      </c>
      <c r="B918" s="31" t="s">
        <v>9917</v>
      </c>
      <c r="C918" s="30" t="s">
        <v>3</v>
      </c>
      <c r="D918" s="32">
        <v>15548.11</v>
      </c>
    </row>
    <row r="919" spans="1:4" ht="9" customHeight="1" x14ac:dyDescent="0.25">
      <c r="A919" s="30" t="s">
        <v>9918</v>
      </c>
      <c r="B919" s="31" t="s">
        <v>9919</v>
      </c>
      <c r="C919" s="30" t="s">
        <v>4</v>
      </c>
      <c r="D919" s="32">
        <v>1568.31</v>
      </c>
    </row>
    <row r="920" spans="1:4" ht="9" customHeight="1" x14ac:dyDescent="0.25">
      <c r="A920" s="30" t="s">
        <v>9920</v>
      </c>
      <c r="B920" s="31" t="s">
        <v>9921</v>
      </c>
      <c r="C920" s="30" t="s">
        <v>4</v>
      </c>
      <c r="D920" s="32">
        <v>1258.26</v>
      </c>
    </row>
    <row r="921" spans="1:4" ht="9" customHeight="1" x14ac:dyDescent="0.25">
      <c r="A921" s="30" t="s">
        <v>9922</v>
      </c>
      <c r="B921" s="31" t="s">
        <v>9923</v>
      </c>
      <c r="C921" s="30" t="s">
        <v>4</v>
      </c>
      <c r="D921" s="32">
        <v>1577.2</v>
      </c>
    </row>
    <row r="922" spans="1:4" ht="9" customHeight="1" x14ac:dyDescent="0.25">
      <c r="A922" s="30" t="s">
        <v>9924</v>
      </c>
      <c r="B922" s="31" t="s">
        <v>9925</v>
      </c>
      <c r="C922" s="30" t="s">
        <v>4</v>
      </c>
      <c r="D922" s="32">
        <v>1266.52</v>
      </c>
    </row>
    <row r="923" spans="1:4" ht="9" customHeight="1" x14ac:dyDescent="0.25">
      <c r="A923" s="30" t="s">
        <v>9926</v>
      </c>
      <c r="B923" s="31" t="s">
        <v>9927</v>
      </c>
      <c r="C923" s="30" t="s">
        <v>4</v>
      </c>
      <c r="D923" s="32">
        <v>1588.44</v>
      </c>
    </row>
    <row r="924" spans="1:4" ht="9" customHeight="1" x14ac:dyDescent="0.25">
      <c r="A924" s="30" t="s">
        <v>9928</v>
      </c>
      <c r="B924" s="31" t="s">
        <v>9929</v>
      </c>
      <c r="C924" s="30" t="s">
        <v>4</v>
      </c>
      <c r="D924" s="32">
        <v>1277.1199999999999</v>
      </c>
    </row>
    <row r="925" spans="1:4" ht="9" customHeight="1" x14ac:dyDescent="0.25">
      <c r="A925" s="30" t="s">
        <v>9930</v>
      </c>
      <c r="B925" s="31" t="s">
        <v>9931</v>
      </c>
      <c r="C925" s="30" t="s">
        <v>4</v>
      </c>
      <c r="D925" s="32">
        <v>1606.54</v>
      </c>
    </row>
    <row r="926" spans="1:4" ht="9" customHeight="1" x14ac:dyDescent="0.25">
      <c r="A926" s="30" t="s">
        <v>9932</v>
      </c>
      <c r="B926" s="31" t="s">
        <v>9933</v>
      </c>
      <c r="C926" s="30" t="s">
        <v>4</v>
      </c>
      <c r="D926" s="32">
        <v>1294.1099999999999</v>
      </c>
    </row>
    <row r="927" spans="1:4" ht="9" customHeight="1" x14ac:dyDescent="0.25">
      <c r="A927" s="30" t="s">
        <v>9934</v>
      </c>
      <c r="B927" s="31" t="s">
        <v>9935</v>
      </c>
      <c r="C927" s="30" t="s">
        <v>4</v>
      </c>
      <c r="D927" s="32">
        <v>1630.25</v>
      </c>
    </row>
    <row r="928" spans="1:4" ht="9" customHeight="1" x14ac:dyDescent="0.25">
      <c r="A928" s="30" t="s">
        <v>9936</v>
      </c>
      <c r="B928" s="31" t="s">
        <v>9937</v>
      </c>
      <c r="C928" s="30" t="s">
        <v>4</v>
      </c>
      <c r="D928" s="32">
        <v>1316.4</v>
      </c>
    </row>
    <row r="929" spans="1:4" ht="9" customHeight="1" x14ac:dyDescent="0.25">
      <c r="A929" s="30" t="s">
        <v>9938</v>
      </c>
      <c r="B929" s="31" t="s">
        <v>9939</v>
      </c>
      <c r="C929" s="30" t="s">
        <v>4</v>
      </c>
      <c r="D929" s="32">
        <v>1661.45</v>
      </c>
    </row>
    <row r="930" spans="1:4" ht="9" customHeight="1" x14ac:dyDescent="0.25">
      <c r="A930" s="30" t="s">
        <v>9940</v>
      </c>
      <c r="B930" s="31" t="s">
        <v>9941</v>
      </c>
      <c r="C930" s="30" t="s">
        <v>4</v>
      </c>
      <c r="D930" s="32">
        <v>1346.02</v>
      </c>
    </row>
    <row r="931" spans="1:4" ht="9" customHeight="1" x14ac:dyDescent="0.25">
      <c r="A931" s="30" t="s">
        <v>9942</v>
      </c>
      <c r="B931" s="31" t="s">
        <v>9943</v>
      </c>
      <c r="C931" s="30" t="s">
        <v>4</v>
      </c>
      <c r="D931" s="32">
        <v>1703.71</v>
      </c>
    </row>
    <row r="932" spans="1:4" ht="9" customHeight="1" x14ac:dyDescent="0.25">
      <c r="A932" s="30" t="s">
        <v>9944</v>
      </c>
      <c r="B932" s="31" t="s">
        <v>9945</v>
      </c>
      <c r="C932" s="30" t="s">
        <v>4</v>
      </c>
      <c r="D932" s="32">
        <v>1386.37</v>
      </c>
    </row>
    <row r="933" spans="1:4" ht="9" customHeight="1" x14ac:dyDescent="0.25">
      <c r="A933" s="30" t="s">
        <v>9946</v>
      </c>
      <c r="B933" s="31" t="s">
        <v>9947</v>
      </c>
      <c r="C933" s="30" t="s">
        <v>4</v>
      </c>
      <c r="D933" s="32">
        <v>1758.89</v>
      </c>
    </row>
    <row r="934" spans="1:4" ht="9" customHeight="1" x14ac:dyDescent="0.25">
      <c r="A934" s="30" t="s">
        <v>9948</v>
      </c>
      <c r="B934" s="31" t="s">
        <v>9949</v>
      </c>
      <c r="C934" s="30" t="s">
        <v>4</v>
      </c>
      <c r="D934" s="32">
        <v>1439.5</v>
      </c>
    </row>
    <row r="935" spans="1:4" ht="9" customHeight="1" x14ac:dyDescent="0.25">
      <c r="A935" s="30" t="s">
        <v>9950</v>
      </c>
      <c r="B935" s="31" t="s">
        <v>9951</v>
      </c>
      <c r="C935" s="30" t="s">
        <v>4</v>
      </c>
      <c r="D935" s="32">
        <v>1834.48</v>
      </c>
    </row>
    <row r="936" spans="1:4" ht="9" customHeight="1" x14ac:dyDescent="0.25">
      <c r="A936" s="30" t="s">
        <v>9952</v>
      </c>
      <c r="B936" s="31" t="s">
        <v>9953</v>
      </c>
      <c r="C936" s="30" t="s">
        <v>4</v>
      </c>
      <c r="D936" s="32">
        <v>1512.71</v>
      </c>
    </row>
    <row r="937" spans="1:4" ht="9" customHeight="1" x14ac:dyDescent="0.25">
      <c r="A937" s="30" t="s">
        <v>9954</v>
      </c>
      <c r="B937" s="31" t="s">
        <v>9955</v>
      </c>
      <c r="C937" s="30" t="s">
        <v>4</v>
      </c>
      <c r="D937" s="32">
        <v>1570.34</v>
      </c>
    </row>
    <row r="938" spans="1:4" ht="9" customHeight="1" x14ac:dyDescent="0.25">
      <c r="A938" s="30" t="s">
        <v>9956</v>
      </c>
      <c r="B938" s="31" t="s">
        <v>9957</v>
      </c>
      <c r="C938" s="30" t="s">
        <v>4</v>
      </c>
      <c r="D938" s="32">
        <v>1260.1300000000001</v>
      </c>
    </row>
    <row r="939" spans="1:4" ht="9" customHeight="1" x14ac:dyDescent="0.25">
      <c r="A939" s="30" t="s">
        <v>9958</v>
      </c>
      <c r="B939" s="31" t="s">
        <v>9959</v>
      </c>
      <c r="C939" s="30" t="s">
        <v>4</v>
      </c>
      <c r="D939" s="32">
        <v>4057.22</v>
      </c>
    </row>
    <row r="940" spans="1:4" ht="9" customHeight="1" x14ac:dyDescent="0.25">
      <c r="A940" s="30" t="s">
        <v>9960</v>
      </c>
      <c r="B940" s="31" t="s">
        <v>9961</v>
      </c>
      <c r="C940" s="30" t="s">
        <v>4</v>
      </c>
      <c r="D940" s="32">
        <v>2333.17</v>
      </c>
    </row>
    <row r="941" spans="1:4" ht="9" customHeight="1" x14ac:dyDescent="0.25">
      <c r="A941" s="30" t="s">
        <v>9962</v>
      </c>
      <c r="B941" s="31" t="s">
        <v>9963</v>
      </c>
      <c r="C941" s="30" t="s">
        <v>4</v>
      </c>
      <c r="D941" s="32">
        <v>3248.28</v>
      </c>
    </row>
    <row r="942" spans="1:4" ht="9" customHeight="1" x14ac:dyDescent="0.25">
      <c r="A942" s="30" t="s">
        <v>9964</v>
      </c>
      <c r="B942" s="31" t="s">
        <v>9965</v>
      </c>
      <c r="C942" s="30" t="s">
        <v>4</v>
      </c>
      <c r="D942" s="32">
        <v>1852.02</v>
      </c>
    </row>
    <row r="943" spans="1:4" ht="9" customHeight="1" x14ac:dyDescent="0.25">
      <c r="A943" s="30" t="s">
        <v>9966</v>
      </c>
      <c r="B943" s="31" t="s">
        <v>9967</v>
      </c>
      <c r="C943" s="30" t="s">
        <v>4</v>
      </c>
      <c r="D943" s="32">
        <v>2346.61</v>
      </c>
    </row>
    <row r="944" spans="1:4" ht="9" customHeight="1" x14ac:dyDescent="0.25">
      <c r="A944" s="30" t="s">
        <v>9968</v>
      </c>
      <c r="B944" s="31" t="s">
        <v>9969</v>
      </c>
      <c r="C944" s="30" t="s">
        <v>4</v>
      </c>
      <c r="D944" s="32">
        <v>1864.34</v>
      </c>
    </row>
    <row r="945" spans="1:4" ht="9" customHeight="1" x14ac:dyDescent="0.25">
      <c r="A945" s="30" t="s">
        <v>9970</v>
      </c>
      <c r="B945" s="31" t="s">
        <v>9971</v>
      </c>
      <c r="C945" s="30" t="s">
        <v>4</v>
      </c>
      <c r="D945" s="32">
        <v>4244.3100000000004</v>
      </c>
    </row>
    <row r="946" spans="1:4" ht="9" customHeight="1" x14ac:dyDescent="0.25">
      <c r="A946" s="30" t="s">
        <v>9972</v>
      </c>
      <c r="B946" s="31" t="s">
        <v>9973</v>
      </c>
      <c r="C946" s="30" t="s">
        <v>4</v>
      </c>
      <c r="D946" s="32">
        <v>2364.1</v>
      </c>
    </row>
    <row r="947" spans="1:4" ht="9" customHeight="1" x14ac:dyDescent="0.25">
      <c r="A947" s="30" t="s">
        <v>9974</v>
      </c>
      <c r="B947" s="31" t="s">
        <v>9975</v>
      </c>
      <c r="C947" s="30" t="s">
        <v>4</v>
      </c>
      <c r="D947" s="32">
        <v>3396.71</v>
      </c>
    </row>
    <row r="948" spans="1:4" ht="9" customHeight="1" x14ac:dyDescent="0.25">
      <c r="A948" s="30" t="s">
        <v>9976</v>
      </c>
      <c r="B948" s="31" t="s">
        <v>9977</v>
      </c>
      <c r="C948" s="30" t="s">
        <v>4</v>
      </c>
      <c r="D948" s="32">
        <v>1880.41</v>
      </c>
    </row>
    <row r="949" spans="1:4" ht="9" customHeight="1" x14ac:dyDescent="0.25">
      <c r="A949" s="30" t="s">
        <v>9978</v>
      </c>
      <c r="B949" s="31" t="s">
        <v>9979</v>
      </c>
      <c r="C949" s="30" t="s">
        <v>4</v>
      </c>
      <c r="D949" s="32">
        <v>2389.23</v>
      </c>
    </row>
    <row r="950" spans="1:4" ht="9" customHeight="1" x14ac:dyDescent="0.25">
      <c r="A950" s="30" t="s">
        <v>9980</v>
      </c>
      <c r="B950" s="31" t="s">
        <v>9981</v>
      </c>
      <c r="C950" s="30" t="s">
        <v>4</v>
      </c>
      <c r="D950" s="32">
        <v>1903.65</v>
      </c>
    </row>
    <row r="951" spans="1:4" ht="9" customHeight="1" x14ac:dyDescent="0.25">
      <c r="A951" s="30" t="s">
        <v>9982</v>
      </c>
      <c r="B951" s="31" t="s">
        <v>9983</v>
      </c>
      <c r="C951" s="30" t="s">
        <v>4</v>
      </c>
      <c r="D951" s="32">
        <v>2423.5700000000002</v>
      </c>
    </row>
    <row r="952" spans="1:4" ht="9" customHeight="1" x14ac:dyDescent="0.25">
      <c r="A952" s="30" t="s">
        <v>9984</v>
      </c>
      <c r="B952" s="31" t="s">
        <v>9985</v>
      </c>
      <c r="C952" s="30" t="s">
        <v>4</v>
      </c>
      <c r="D952" s="32">
        <v>1935.61</v>
      </c>
    </row>
    <row r="953" spans="1:4" ht="9" customHeight="1" x14ac:dyDescent="0.25">
      <c r="A953" s="30" t="s">
        <v>9986</v>
      </c>
      <c r="B953" s="31" t="s">
        <v>9987</v>
      </c>
      <c r="C953" s="30" t="s">
        <v>4</v>
      </c>
      <c r="D953" s="32">
        <v>4736.47</v>
      </c>
    </row>
    <row r="954" spans="1:4" ht="9" customHeight="1" x14ac:dyDescent="0.25">
      <c r="A954" s="30" t="s">
        <v>9988</v>
      </c>
      <c r="B954" s="31" t="s">
        <v>9989</v>
      </c>
      <c r="C954" s="30" t="s">
        <v>4</v>
      </c>
      <c r="D954" s="32">
        <v>2469.92</v>
      </c>
    </row>
    <row r="955" spans="1:4" ht="9" customHeight="1" x14ac:dyDescent="0.25">
      <c r="A955" s="30" t="s">
        <v>9990</v>
      </c>
      <c r="B955" s="31" t="s">
        <v>9991</v>
      </c>
      <c r="C955" s="30" t="s">
        <v>4</v>
      </c>
      <c r="D955" s="32">
        <v>3787.95</v>
      </c>
    </row>
    <row r="956" spans="1:4" ht="9" customHeight="1" x14ac:dyDescent="0.25">
      <c r="A956" s="30" t="s">
        <v>9992</v>
      </c>
      <c r="B956" s="31" t="s">
        <v>9993</v>
      </c>
      <c r="C956" s="30" t="s">
        <v>4</v>
      </c>
      <c r="D956" s="32">
        <v>1978.95</v>
      </c>
    </row>
    <row r="957" spans="1:4" ht="9" customHeight="1" x14ac:dyDescent="0.25">
      <c r="A957" s="30" t="s">
        <v>9994</v>
      </c>
      <c r="B957" s="31" t="s">
        <v>9995</v>
      </c>
      <c r="C957" s="30" t="s">
        <v>4</v>
      </c>
      <c r="D957" s="32">
        <v>2530.4499999999998</v>
      </c>
    </row>
    <row r="958" spans="1:4" ht="9" customHeight="1" x14ac:dyDescent="0.25">
      <c r="A958" s="30" t="s">
        <v>9996</v>
      </c>
      <c r="B958" s="31" t="s">
        <v>9997</v>
      </c>
      <c r="C958" s="30" t="s">
        <v>4</v>
      </c>
      <c r="D958" s="32">
        <v>2036.15</v>
      </c>
    </row>
    <row r="959" spans="1:4" ht="9" customHeight="1" x14ac:dyDescent="0.25">
      <c r="A959" s="30" t="s">
        <v>9998</v>
      </c>
      <c r="B959" s="31" t="s">
        <v>9999</v>
      </c>
      <c r="C959" s="30" t="s">
        <v>4</v>
      </c>
      <c r="D959" s="32">
        <v>2611.5500000000002</v>
      </c>
    </row>
    <row r="960" spans="1:4" ht="9" customHeight="1" x14ac:dyDescent="0.25">
      <c r="A960" s="30" t="s">
        <v>10000</v>
      </c>
      <c r="B960" s="31" t="s">
        <v>10001</v>
      </c>
      <c r="C960" s="30" t="s">
        <v>4</v>
      </c>
      <c r="D960" s="32">
        <v>2113.29</v>
      </c>
    </row>
    <row r="961" spans="1:4" ht="9" customHeight="1" x14ac:dyDescent="0.25">
      <c r="A961" s="30" t="s">
        <v>10002</v>
      </c>
      <c r="B961" s="31" t="s">
        <v>10003</v>
      </c>
      <c r="C961" s="30" t="s">
        <v>4</v>
      </c>
      <c r="D961" s="32">
        <v>5865.63</v>
      </c>
    </row>
    <row r="962" spans="1:4" ht="9" customHeight="1" x14ac:dyDescent="0.25">
      <c r="A962" s="30" t="s">
        <v>10004</v>
      </c>
      <c r="B962" s="31" t="s">
        <v>10005</v>
      </c>
      <c r="C962" s="30" t="s">
        <v>4</v>
      </c>
      <c r="D962" s="32">
        <v>2719.59</v>
      </c>
    </row>
    <row r="963" spans="1:4" ht="9" customHeight="1" x14ac:dyDescent="0.25">
      <c r="A963" s="30" t="s">
        <v>10006</v>
      </c>
      <c r="B963" s="31" t="s">
        <v>10007</v>
      </c>
      <c r="C963" s="30" t="s">
        <v>4</v>
      </c>
      <c r="D963" s="32">
        <v>4682.16</v>
      </c>
    </row>
    <row r="964" spans="1:4" ht="9" customHeight="1" x14ac:dyDescent="0.25">
      <c r="A964" s="30" t="s">
        <v>10008</v>
      </c>
      <c r="B964" s="31" t="s">
        <v>10009</v>
      </c>
      <c r="C964" s="30" t="s">
        <v>4</v>
      </c>
      <c r="D964" s="32">
        <v>2217.21</v>
      </c>
    </row>
    <row r="965" spans="1:4" ht="9" customHeight="1" x14ac:dyDescent="0.25">
      <c r="A965" s="30" t="s">
        <v>10010</v>
      </c>
      <c r="B965" s="31" t="s">
        <v>10011</v>
      </c>
      <c r="C965" s="30" t="s">
        <v>4</v>
      </c>
      <c r="D965" s="32">
        <v>2336.46</v>
      </c>
    </row>
    <row r="966" spans="1:4" ht="9" customHeight="1" x14ac:dyDescent="0.25">
      <c r="A966" s="30" t="s">
        <v>10012</v>
      </c>
      <c r="B966" s="31" t="s">
        <v>10013</v>
      </c>
      <c r="C966" s="30" t="s">
        <v>4</v>
      </c>
      <c r="D966" s="32">
        <v>1854.99</v>
      </c>
    </row>
    <row r="967" spans="1:4" ht="9" customHeight="1" x14ac:dyDescent="0.25">
      <c r="A967" s="30" t="s">
        <v>10014</v>
      </c>
      <c r="B967" s="31" t="s">
        <v>10015</v>
      </c>
      <c r="C967" s="30" t="s">
        <v>4</v>
      </c>
      <c r="D967" s="32">
        <v>5893.49</v>
      </c>
    </row>
    <row r="968" spans="1:4" ht="9" customHeight="1" x14ac:dyDescent="0.25">
      <c r="A968" s="30" t="s">
        <v>10016</v>
      </c>
      <c r="B968" s="31" t="s">
        <v>10017</v>
      </c>
      <c r="C968" s="30" t="s">
        <v>4</v>
      </c>
      <c r="D968" s="32">
        <v>3247.44</v>
      </c>
    </row>
    <row r="969" spans="1:4" ht="9" customHeight="1" x14ac:dyDescent="0.25">
      <c r="A969" s="30" t="s">
        <v>10018</v>
      </c>
      <c r="B969" s="31" t="s">
        <v>10019</v>
      </c>
      <c r="C969" s="30" t="s">
        <v>4</v>
      </c>
      <c r="D969" s="32">
        <v>4643.63</v>
      </c>
    </row>
    <row r="970" spans="1:4" ht="9" customHeight="1" x14ac:dyDescent="0.25">
      <c r="A970" s="30" t="s">
        <v>10020</v>
      </c>
      <c r="B970" s="31" t="s">
        <v>10021</v>
      </c>
      <c r="C970" s="30" t="s">
        <v>4</v>
      </c>
      <c r="D970" s="32">
        <v>2549.08</v>
      </c>
    </row>
    <row r="971" spans="1:4" ht="9" customHeight="1" x14ac:dyDescent="0.25">
      <c r="A971" s="30" t="s">
        <v>10022</v>
      </c>
      <c r="B971" s="31" t="s">
        <v>10023</v>
      </c>
      <c r="C971" s="30" t="s">
        <v>4</v>
      </c>
      <c r="D971" s="32">
        <v>3267.3</v>
      </c>
    </row>
    <row r="972" spans="1:4" ht="9" customHeight="1" x14ac:dyDescent="0.25">
      <c r="A972" s="30" t="s">
        <v>10024</v>
      </c>
      <c r="B972" s="31" t="s">
        <v>10025</v>
      </c>
      <c r="C972" s="30" t="s">
        <v>4</v>
      </c>
      <c r="D972" s="32">
        <v>2566.7199999999998</v>
      </c>
    </row>
    <row r="973" spans="1:4" ht="9" customHeight="1" x14ac:dyDescent="0.25">
      <c r="A973" s="30" t="s">
        <v>10026</v>
      </c>
      <c r="B973" s="31" t="s">
        <v>10027</v>
      </c>
      <c r="C973" s="30" t="s">
        <v>4</v>
      </c>
      <c r="D973" s="32">
        <v>6179.31</v>
      </c>
    </row>
    <row r="974" spans="1:4" ht="9" customHeight="1" x14ac:dyDescent="0.25">
      <c r="A974" s="30" t="s">
        <v>10028</v>
      </c>
      <c r="B974" s="31" t="s">
        <v>10029</v>
      </c>
      <c r="C974" s="30" t="s">
        <v>4</v>
      </c>
      <c r="D974" s="32">
        <v>3292.47</v>
      </c>
    </row>
    <row r="975" spans="1:4" ht="9" customHeight="1" x14ac:dyDescent="0.25">
      <c r="A975" s="30" t="s">
        <v>10030</v>
      </c>
      <c r="B975" s="31" t="s">
        <v>10031</v>
      </c>
      <c r="C975" s="30" t="s">
        <v>4</v>
      </c>
      <c r="D975" s="32">
        <v>4866.08</v>
      </c>
    </row>
    <row r="976" spans="1:4" ht="9" customHeight="1" x14ac:dyDescent="0.25">
      <c r="A976" s="30" t="s">
        <v>10032</v>
      </c>
      <c r="B976" s="31" t="s">
        <v>10033</v>
      </c>
      <c r="C976" s="30" t="s">
        <v>4</v>
      </c>
      <c r="D976" s="32">
        <v>2589.1999999999998</v>
      </c>
    </row>
    <row r="977" spans="1:4" ht="9" customHeight="1" x14ac:dyDescent="0.25">
      <c r="A977" s="30" t="s">
        <v>10034</v>
      </c>
      <c r="B977" s="31" t="s">
        <v>10035</v>
      </c>
      <c r="C977" s="30" t="s">
        <v>4</v>
      </c>
      <c r="D977" s="32">
        <v>3329.51</v>
      </c>
    </row>
    <row r="978" spans="1:4" ht="9" customHeight="1" x14ac:dyDescent="0.25">
      <c r="A978" s="30" t="s">
        <v>10036</v>
      </c>
      <c r="B978" s="31" t="s">
        <v>10037</v>
      </c>
      <c r="C978" s="30" t="s">
        <v>4</v>
      </c>
      <c r="D978" s="32">
        <v>2622.44</v>
      </c>
    </row>
    <row r="979" spans="1:4" ht="9" customHeight="1" x14ac:dyDescent="0.25">
      <c r="A979" s="30" t="s">
        <v>10038</v>
      </c>
      <c r="B979" s="31" t="s">
        <v>10039</v>
      </c>
      <c r="C979" s="30" t="s">
        <v>4</v>
      </c>
      <c r="D979" s="32">
        <v>3379.98</v>
      </c>
    </row>
    <row r="980" spans="1:4" ht="9" customHeight="1" x14ac:dyDescent="0.25">
      <c r="A980" s="30" t="s">
        <v>10040</v>
      </c>
      <c r="B980" s="31" t="s">
        <v>10041</v>
      </c>
      <c r="C980" s="30" t="s">
        <v>4</v>
      </c>
      <c r="D980" s="32">
        <v>2668</v>
      </c>
    </row>
    <row r="981" spans="1:4" ht="9" customHeight="1" x14ac:dyDescent="0.25">
      <c r="A981" s="30" t="s">
        <v>10042</v>
      </c>
      <c r="B981" s="31" t="s">
        <v>10043</v>
      </c>
      <c r="C981" s="30" t="s">
        <v>4</v>
      </c>
      <c r="D981" s="32">
        <v>6898.2</v>
      </c>
    </row>
    <row r="982" spans="1:4" ht="9" customHeight="1" x14ac:dyDescent="0.25">
      <c r="A982" s="30" t="s">
        <v>10044</v>
      </c>
      <c r="B982" s="31" t="s">
        <v>10045</v>
      </c>
      <c r="C982" s="30" t="s">
        <v>4</v>
      </c>
      <c r="D982" s="32">
        <v>3447.31</v>
      </c>
    </row>
    <row r="983" spans="1:4" ht="9" customHeight="1" x14ac:dyDescent="0.25">
      <c r="A983" s="30" t="s">
        <v>10046</v>
      </c>
      <c r="B983" s="31" t="s">
        <v>10047</v>
      </c>
      <c r="C983" s="30" t="s">
        <v>4</v>
      </c>
      <c r="D983" s="32">
        <v>5427.17</v>
      </c>
    </row>
    <row r="984" spans="1:4" ht="9" customHeight="1" x14ac:dyDescent="0.25">
      <c r="A984" s="30" t="s">
        <v>10048</v>
      </c>
      <c r="B984" s="31" t="s">
        <v>10049</v>
      </c>
      <c r="C984" s="30" t="s">
        <v>4</v>
      </c>
      <c r="D984" s="32">
        <v>2729.46</v>
      </c>
    </row>
    <row r="985" spans="1:4" ht="9" customHeight="1" x14ac:dyDescent="0.25">
      <c r="A985" s="30" t="s">
        <v>10050</v>
      </c>
      <c r="B985" s="31" t="s">
        <v>10051</v>
      </c>
      <c r="C985" s="30" t="s">
        <v>4</v>
      </c>
      <c r="D985" s="32">
        <v>3533.34</v>
      </c>
    </row>
    <row r="986" spans="1:4" ht="9" customHeight="1" x14ac:dyDescent="0.25">
      <c r="A986" s="30" t="s">
        <v>10052</v>
      </c>
      <c r="B986" s="31" t="s">
        <v>10053</v>
      </c>
      <c r="C986" s="30" t="s">
        <v>4</v>
      </c>
      <c r="D986" s="32">
        <v>2808.84</v>
      </c>
    </row>
    <row r="987" spans="1:4" ht="9" customHeight="1" x14ac:dyDescent="0.25">
      <c r="A987" s="30" t="s">
        <v>10054</v>
      </c>
      <c r="B987" s="31" t="s">
        <v>10055</v>
      </c>
      <c r="C987" s="30" t="s">
        <v>4</v>
      </c>
      <c r="D987" s="32">
        <v>3647.59</v>
      </c>
    </row>
    <row r="988" spans="1:4" ht="9" customHeight="1" x14ac:dyDescent="0.25">
      <c r="A988" s="30" t="s">
        <v>10056</v>
      </c>
      <c r="B988" s="31" t="s">
        <v>10057</v>
      </c>
      <c r="C988" s="30" t="s">
        <v>4</v>
      </c>
      <c r="D988" s="32">
        <v>2915.33</v>
      </c>
    </row>
    <row r="989" spans="1:4" ht="9" customHeight="1" x14ac:dyDescent="0.25">
      <c r="A989" s="30" t="s">
        <v>10058</v>
      </c>
      <c r="B989" s="31" t="s">
        <v>10059</v>
      </c>
      <c r="C989" s="30" t="s">
        <v>4</v>
      </c>
      <c r="D989" s="32">
        <v>8555.9699999999993</v>
      </c>
    </row>
    <row r="990" spans="1:4" ht="9" customHeight="1" x14ac:dyDescent="0.25">
      <c r="A990" s="30" t="s">
        <v>10060</v>
      </c>
      <c r="B990" s="31" t="s">
        <v>10061</v>
      </c>
      <c r="C990" s="30" t="s">
        <v>4</v>
      </c>
      <c r="D990" s="32">
        <v>3800.01</v>
      </c>
    </row>
    <row r="991" spans="1:4" ht="9" customHeight="1" x14ac:dyDescent="0.25">
      <c r="A991" s="30" t="s">
        <v>10062</v>
      </c>
      <c r="B991" s="31" t="s">
        <v>10063</v>
      </c>
      <c r="C991" s="30" t="s">
        <v>4</v>
      </c>
      <c r="D991" s="32">
        <v>6717.07</v>
      </c>
    </row>
    <row r="992" spans="1:4" ht="9" customHeight="1" x14ac:dyDescent="0.25">
      <c r="A992" s="30" t="s">
        <v>10064</v>
      </c>
      <c r="B992" s="31" t="s">
        <v>10065</v>
      </c>
      <c r="C992" s="30" t="s">
        <v>4</v>
      </c>
      <c r="D992" s="32">
        <v>3059.19</v>
      </c>
    </row>
    <row r="993" spans="1:4" ht="9" customHeight="1" x14ac:dyDescent="0.25">
      <c r="A993" s="30" t="s">
        <v>10066</v>
      </c>
      <c r="B993" s="31" t="s">
        <v>10067</v>
      </c>
      <c r="C993" s="30" t="s">
        <v>4</v>
      </c>
      <c r="D993" s="32">
        <v>3252.45</v>
      </c>
    </row>
    <row r="994" spans="1:4" ht="9" customHeight="1" x14ac:dyDescent="0.25">
      <c r="A994" s="30" t="s">
        <v>10068</v>
      </c>
      <c r="B994" s="31" t="s">
        <v>10069</v>
      </c>
      <c r="C994" s="30" t="s">
        <v>4</v>
      </c>
      <c r="D994" s="32">
        <v>2553.46</v>
      </c>
    </row>
    <row r="995" spans="1:4" ht="9" customHeight="1" x14ac:dyDescent="0.25">
      <c r="A995" s="30" t="s">
        <v>10070</v>
      </c>
      <c r="B995" s="31" t="s">
        <v>10071</v>
      </c>
      <c r="C995" s="30" t="s">
        <v>4</v>
      </c>
      <c r="D995" s="32">
        <v>10444.27</v>
      </c>
    </row>
    <row r="996" spans="1:4" ht="9" customHeight="1" x14ac:dyDescent="0.25">
      <c r="A996" s="30" t="s">
        <v>10072</v>
      </c>
      <c r="B996" s="31" t="s">
        <v>10073</v>
      </c>
      <c r="C996" s="30" t="s">
        <v>4</v>
      </c>
      <c r="D996" s="32">
        <v>5581.05</v>
      </c>
    </row>
    <row r="997" spans="1:4" ht="9" customHeight="1" x14ac:dyDescent="0.25">
      <c r="A997" s="30" t="s">
        <v>10074</v>
      </c>
      <c r="B997" s="31" t="s">
        <v>10075</v>
      </c>
      <c r="C997" s="30" t="s">
        <v>4</v>
      </c>
      <c r="D997" s="32">
        <v>8045.96</v>
      </c>
    </row>
    <row r="998" spans="1:4" ht="9" customHeight="1" x14ac:dyDescent="0.25">
      <c r="A998" s="30" t="s">
        <v>10076</v>
      </c>
      <c r="B998" s="31" t="s">
        <v>10077</v>
      </c>
      <c r="C998" s="30" t="s">
        <v>4</v>
      </c>
      <c r="D998" s="32">
        <v>4331.83</v>
      </c>
    </row>
    <row r="999" spans="1:4" ht="9" customHeight="1" x14ac:dyDescent="0.25">
      <c r="A999" s="30" t="s">
        <v>10078</v>
      </c>
      <c r="B999" s="31" t="s">
        <v>10079</v>
      </c>
      <c r="C999" s="30" t="s">
        <v>4</v>
      </c>
      <c r="D999" s="32">
        <v>5611.09</v>
      </c>
    </row>
    <row r="1000" spans="1:4" ht="9" customHeight="1" x14ac:dyDescent="0.25">
      <c r="A1000" s="30" t="s">
        <v>10080</v>
      </c>
      <c r="B1000" s="31" t="s">
        <v>10081</v>
      </c>
      <c r="C1000" s="30" t="s">
        <v>4</v>
      </c>
      <c r="D1000" s="32">
        <v>4358.07</v>
      </c>
    </row>
    <row r="1001" spans="1:4" ht="9" customHeight="1" x14ac:dyDescent="0.25">
      <c r="A1001" s="30" t="s">
        <v>10082</v>
      </c>
      <c r="B1001" s="31" t="s">
        <v>10083</v>
      </c>
      <c r="C1001" s="30" t="s">
        <v>4</v>
      </c>
      <c r="D1001" s="32">
        <v>10962.36</v>
      </c>
    </row>
    <row r="1002" spans="1:4" ht="9" customHeight="1" x14ac:dyDescent="0.25">
      <c r="A1002" s="30" t="s">
        <v>10084</v>
      </c>
      <c r="B1002" s="31" t="s">
        <v>10085</v>
      </c>
      <c r="C1002" s="30" t="s">
        <v>4</v>
      </c>
      <c r="D1002" s="32">
        <v>5648.64</v>
      </c>
    </row>
    <row r="1003" spans="1:4" ht="9" customHeight="1" x14ac:dyDescent="0.25">
      <c r="A1003" s="30" t="s">
        <v>10086</v>
      </c>
      <c r="B1003" s="31" t="s">
        <v>10087</v>
      </c>
      <c r="C1003" s="30" t="s">
        <v>4</v>
      </c>
      <c r="D1003" s="32">
        <v>8441.42</v>
      </c>
    </row>
    <row r="1004" spans="1:4" ht="9" customHeight="1" x14ac:dyDescent="0.25">
      <c r="A1004" s="30" t="s">
        <v>10088</v>
      </c>
      <c r="B1004" s="31" t="s">
        <v>10089</v>
      </c>
      <c r="C1004" s="30" t="s">
        <v>4</v>
      </c>
      <c r="D1004" s="32">
        <v>4390.8599999999997</v>
      </c>
    </row>
    <row r="1005" spans="1:4" ht="9" customHeight="1" x14ac:dyDescent="0.25">
      <c r="A1005" s="30" t="s">
        <v>10090</v>
      </c>
      <c r="B1005" s="31" t="s">
        <v>10091</v>
      </c>
      <c r="C1005" s="30" t="s">
        <v>4</v>
      </c>
      <c r="D1005" s="32">
        <v>5703.85</v>
      </c>
    </row>
    <row r="1006" spans="1:4" ht="9" customHeight="1" x14ac:dyDescent="0.25">
      <c r="A1006" s="30" t="s">
        <v>10092</v>
      </c>
      <c r="B1006" s="31" t="s">
        <v>10093</v>
      </c>
      <c r="C1006" s="30" t="s">
        <v>4</v>
      </c>
      <c r="D1006" s="32">
        <v>4439.57</v>
      </c>
    </row>
    <row r="1007" spans="1:4" ht="9" customHeight="1" x14ac:dyDescent="0.25">
      <c r="A1007" s="30" t="s">
        <v>10094</v>
      </c>
      <c r="B1007" s="31" t="s">
        <v>10095</v>
      </c>
      <c r="C1007" s="30" t="s">
        <v>4</v>
      </c>
      <c r="D1007" s="32">
        <v>5779.05</v>
      </c>
    </row>
    <row r="1008" spans="1:4" ht="9" customHeight="1" x14ac:dyDescent="0.25">
      <c r="A1008" s="30" t="s">
        <v>10096</v>
      </c>
      <c r="B1008" s="31" t="s">
        <v>10097</v>
      </c>
      <c r="C1008" s="30" t="s">
        <v>4</v>
      </c>
      <c r="D1008" s="32">
        <v>4506.54</v>
      </c>
    </row>
    <row r="1009" spans="1:4" ht="9" customHeight="1" x14ac:dyDescent="0.25">
      <c r="A1009" s="30" t="s">
        <v>10098</v>
      </c>
      <c r="B1009" s="31" t="s">
        <v>10099</v>
      </c>
      <c r="C1009" s="30" t="s">
        <v>4</v>
      </c>
      <c r="D1009" s="32">
        <v>12278.69</v>
      </c>
    </row>
    <row r="1010" spans="1:4" ht="9" customHeight="1" x14ac:dyDescent="0.25">
      <c r="A1010" s="30" t="s">
        <v>10100</v>
      </c>
      <c r="B1010" s="31" t="s">
        <v>10101</v>
      </c>
      <c r="C1010" s="30" t="s">
        <v>4</v>
      </c>
      <c r="D1010" s="32">
        <v>5877.83</v>
      </c>
    </row>
    <row r="1011" spans="1:4" ht="9" customHeight="1" x14ac:dyDescent="0.25">
      <c r="A1011" s="30" t="s">
        <v>10102</v>
      </c>
      <c r="B1011" s="31" t="s">
        <v>10103</v>
      </c>
      <c r="C1011" s="30" t="s">
        <v>4</v>
      </c>
      <c r="D1011" s="32">
        <v>9446.6</v>
      </c>
    </row>
    <row r="1012" spans="1:4" ht="9" customHeight="1" x14ac:dyDescent="0.25">
      <c r="A1012" s="30" t="s">
        <v>10104</v>
      </c>
      <c r="B1012" s="31" t="s">
        <v>10105</v>
      </c>
      <c r="C1012" s="30" t="s">
        <v>4</v>
      </c>
      <c r="D1012" s="32">
        <v>4595.18</v>
      </c>
    </row>
    <row r="1013" spans="1:4" ht="9" customHeight="1" x14ac:dyDescent="0.25">
      <c r="A1013" s="30" t="s">
        <v>10106</v>
      </c>
      <c r="B1013" s="31" t="s">
        <v>10107</v>
      </c>
      <c r="C1013" s="30" t="s">
        <v>4</v>
      </c>
      <c r="D1013" s="32">
        <v>6005.77</v>
      </c>
    </row>
    <row r="1014" spans="1:4" ht="9" customHeight="1" x14ac:dyDescent="0.25">
      <c r="A1014" s="30" t="s">
        <v>10108</v>
      </c>
      <c r="B1014" s="31" t="s">
        <v>10109</v>
      </c>
      <c r="C1014" s="30" t="s">
        <v>4</v>
      </c>
      <c r="D1014" s="32">
        <v>4711.5600000000004</v>
      </c>
    </row>
    <row r="1015" spans="1:4" ht="9" customHeight="1" x14ac:dyDescent="0.25">
      <c r="A1015" s="30" t="s">
        <v>10110</v>
      </c>
      <c r="B1015" s="31" t="s">
        <v>10111</v>
      </c>
      <c r="C1015" s="30" t="s">
        <v>4</v>
      </c>
      <c r="D1015" s="32">
        <v>6173.17</v>
      </c>
    </row>
    <row r="1016" spans="1:4" ht="9" customHeight="1" x14ac:dyDescent="0.25">
      <c r="A1016" s="30" t="s">
        <v>10112</v>
      </c>
      <c r="B1016" s="31" t="s">
        <v>10113</v>
      </c>
      <c r="C1016" s="30" t="s">
        <v>4</v>
      </c>
      <c r="D1016" s="32">
        <v>4865.6499999999996</v>
      </c>
    </row>
    <row r="1017" spans="1:4" ht="9" customHeight="1" x14ac:dyDescent="0.25">
      <c r="A1017" s="30" t="s">
        <v>10114</v>
      </c>
      <c r="B1017" s="31" t="s">
        <v>10115</v>
      </c>
      <c r="C1017" s="30" t="s">
        <v>4</v>
      </c>
      <c r="D1017" s="32">
        <v>15295.69</v>
      </c>
    </row>
    <row r="1018" spans="1:4" ht="9" customHeight="1" x14ac:dyDescent="0.25">
      <c r="A1018" s="30" t="s">
        <v>10116</v>
      </c>
      <c r="B1018" s="31" t="s">
        <v>10117</v>
      </c>
      <c r="C1018" s="30" t="s">
        <v>4</v>
      </c>
      <c r="D1018" s="32">
        <v>6394.16</v>
      </c>
    </row>
    <row r="1019" spans="1:4" ht="9" customHeight="1" x14ac:dyDescent="0.25">
      <c r="A1019" s="30" t="s">
        <v>10118</v>
      </c>
      <c r="B1019" s="31" t="s">
        <v>10119</v>
      </c>
      <c r="C1019" s="30" t="s">
        <v>4</v>
      </c>
      <c r="D1019" s="32">
        <v>11743.38</v>
      </c>
    </row>
    <row r="1020" spans="1:4" ht="9" customHeight="1" x14ac:dyDescent="0.25">
      <c r="A1020" s="30" t="s">
        <v>10120</v>
      </c>
      <c r="B1020" s="31" t="s">
        <v>10121</v>
      </c>
      <c r="C1020" s="30" t="s">
        <v>4</v>
      </c>
      <c r="D1020" s="32">
        <v>5072.0600000000004</v>
      </c>
    </row>
    <row r="1021" spans="1:4" ht="9" customHeight="1" x14ac:dyDescent="0.25">
      <c r="A1021" s="30" t="s">
        <v>10122</v>
      </c>
      <c r="B1021" s="31" t="s">
        <v>10123</v>
      </c>
      <c r="C1021" s="30" t="s">
        <v>4</v>
      </c>
      <c r="D1021" s="32">
        <v>5588.56</v>
      </c>
    </row>
    <row r="1022" spans="1:4" ht="9" customHeight="1" x14ac:dyDescent="0.25">
      <c r="A1022" s="30" t="s">
        <v>10124</v>
      </c>
      <c r="B1022" s="31" t="s">
        <v>10125</v>
      </c>
      <c r="C1022" s="30" t="s">
        <v>4</v>
      </c>
      <c r="D1022" s="32">
        <v>4338.3900000000003</v>
      </c>
    </row>
    <row r="1023" spans="1:4" ht="9" customHeight="1" x14ac:dyDescent="0.25">
      <c r="A1023" s="30" t="s">
        <v>10126</v>
      </c>
      <c r="B1023" s="31" t="s">
        <v>10127</v>
      </c>
      <c r="C1023" s="30" t="s">
        <v>4</v>
      </c>
      <c r="D1023" s="32">
        <v>378.43</v>
      </c>
    </row>
    <row r="1024" spans="1:4" ht="9" customHeight="1" x14ac:dyDescent="0.25">
      <c r="A1024" s="30" t="s">
        <v>10128</v>
      </c>
      <c r="B1024" s="31" t="s">
        <v>10129</v>
      </c>
      <c r="C1024" s="30" t="s">
        <v>4</v>
      </c>
      <c r="D1024" s="32">
        <v>311.41000000000003</v>
      </c>
    </row>
    <row r="1025" spans="1:4" ht="9" customHeight="1" x14ac:dyDescent="0.25">
      <c r="A1025" s="30" t="s">
        <v>10130</v>
      </c>
      <c r="B1025" s="31" t="s">
        <v>10131</v>
      </c>
      <c r="C1025" s="30" t="s">
        <v>4</v>
      </c>
      <c r="D1025" s="32">
        <v>379.98</v>
      </c>
    </row>
    <row r="1026" spans="1:4" ht="9" customHeight="1" x14ac:dyDescent="0.25">
      <c r="A1026" s="30" t="s">
        <v>10132</v>
      </c>
      <c r="B1026" s="31" t="s">
        <v>10133</v>
      </c>
      <c r="C1026" s="30" t="s">
        <v>4</v>
      </c>
      <c r="D1026" s="32">
        <v>312.97000000000003</v>
      </c>
    </row>
    <row r="1027" spans="1:4" ht="9" customHeight="1" x14ac:dyDescent="0.25">
      <c r="A1027" s="30" t="s">
        <v>10134</v>
      </c>
      <c r="B1027" s="31" t="s">
        <v>10135</v>
      </c>
      <c r="C1027" s="30" t="s">
        <v>4</v>
      </c>
      <c r="D1027" s="32">
        <v>381.54</v>
      </c>
    </row>
    <row r="1028" spans="1:4" ht="9" customHeight="1" x14ac:dyDescent="0.25">
      <c r="A1028" s="30" t="s">
        <v>10136</v>
      </c>
      <c r="B1028" s="31" t="s">
        <v>10137</v>
      </c>
      <c r="C1028" s="30" t="s">
        <v>4</v>
      </c>
      <c r="D1028" s="32">
        <v>314.52999999999997</v>
      </c>
    </row>
    <row r="1029" spans="1:4" ht="9" customHeight="1" x14ac:dyDescent="0.25">
      <c r="A1029" s="30" t="s">
        <v>10138</v>
      </c>
      <c r="B1029" s="31" t="s">
        <v>10139</v>
      </c>
      <c r="C1029" s="30" t="s">
        <v>4</v>
      </c>
      <c r="D1029" s="32">
        <v>384.35</v>
      </c>
    </row>
    <row r="1030" spans="1:4" ht="9" customHeight="1" x14ac:dyDescent="0.25">
      <c r="A1030" s="30" t="s">
        <v>10140</v>
      </c>
      <c r="B1030" s="31" t="s">
        <v>10141</v>
      </c>
      <c r="C1030" s="30" t="s">
        <v>4</v>
      </c>
      <c r="D1030" s="32">
        <v>317.18</v>
      </c>
    </row>
    <row r="1031" spans="1:4" ht="9" customHeight="1" x14ac:dyDescent="0.25">
      <c r="A1031" s="30" t="s">
        <v>10142</v>
      </c>
      <c r="B1031" s="31" t="s">
        <v>10143</v>
      </c>
      <c r="C1031" s="30" t="s">
        <v>4</v>
      </c>
      <c r="D1031" s="32">
        <v>388.24</v>
      </c>
    </row>
    <row r="1032" spans="1:4" ht="9" customHeight="1" x14ac:dyDescent="0.25">
      <c r="A1032" s="30" t="s">
        <v>10144</v>
      </c>
      <c r="B1032" s="31" t="s">
        <v>10145</v>
      </c>
      <c r="C1032" s="30" t="s">
        <v>4</v>
      </c>
      <c r="D1032" s="32">
        <v>321.07</v>
      </c>
    </row>
    <row r="1033" spans="1:4" ht="9" customHeight="1" x14ac:dyDescent="0.25">
      <c r="A1033" s="30" t="s">
        <v>10146</v>
      </c>
      <c r="B1033" s="31" t="s">
        <v>10147</v>
      </c>
      <c r="C1033" s="30" t="s">
        <v>4</v>
      </c>
      <c r="D1033" s="32">
        <v>393.38</v>
      </c>
    </row>
    <row r="1034" spans="1:4" ht="9" customHeight="1" x14ac:dyDescent="0.25">
      <c r="A1034" s="30" t="s">
        <v>10148</v>
      </c>
      <c r="B1034" s="31" t="s">
        <v>10149</v>
      </c>
      <c r="C1034" s="30" t="s">
        <v>4</v>
      </c>
      <c r="D1034" s="32">
        <v>326.05</v>
      </c>
    </row>
    <row r="1035" spans="1:4" ht="9" customHeight="1" x14ac:dyDescent="0.25">
      <c r="A1035" s="30" t="s">
        <v>10150</v>
      </c>
      <c r="B1035" s="31" t="s">
        <v>10151</v>
      </c>
      <c r="C1035" s="30" t="s">
        <v>4</v>
      </c>
      <c r="D1035" s="32">
        <v>400.39</v>
      </c>
    </row>
    <row r="1036" spans="1:4" ht="9" customHeight="1" x14ac:dyDescent="0.25">
      <c r="A1036" s="30" t="s">
        <v>10152</v>
      </c>
      <c r="B1036" s="31" t="s">
        <v>10153</v>
      </c>
      <c r="C1036" s="30" t="s">
        <v>4</v>
      </c>
      <c r="D1036" s="32">
        <v>333.06</v>
      </c>
    </row>
    <row r="1037" spans="1:4" ht="9" customHeight="1" x14ac:dyDescent="0.25">
      <c r="A1037" s="30" t="s">
        <v>10154</v>
      </c>
      <c r="B1037" s="31" t="s">
        <v>10155</v>
      </c>
      <c r="C1037" s="30" t="s">
        <v>4</v>
      </c>
      <c r="D1037" s="32">
        <v>409.42</v>
      </c>
    </row>
    <row r="1038" spans="1:4" ht="9" customHeight="1" x14ac:dyDescent="0.25">
      <c r="A1038" s="30" t="s">
        <v>10156</v>
      </c>
      <c r="B1038" s="31" t="s">
        <v>10157</v>
      </c>
      <c r="C1038" s="30" t="s">
        <v>4</v>
      </c>
      <c r="D1038" s="32">
        <v>341.93</v>
      </c>
    </row>
    <row r="1039" spans="1:4" ht="9" customHeight="1" x14ac:dyDescent="0.25">
      <c r="A1039" s="30" t="s">
        <v>10158</v>
      </c>
      <c r="B1039" s="31" t="s">
        <v>10159</v>
      </c>
      <c r="C1039" s="30" t="s">
        <v>4</v>
      </c>
      <c r="D1039" s="32">
        <v>423.13</v>
      </c>
    </row>
    <row r="1040" spans="1:4" ht="9" customHeight="1" x14ac:dyDescent="0.25">
      <c r="A1040" s="30" t="s">
        <v>10160</v>
      </c>
      <c r="B1040" s="31" t="s">
        <v>10161</v>
      </c>
      <c r="C1040" s="30" t="s">
        <v>4</v>
      </c>
      <c r="D1040" s="32">
        <v>355.48</v>
      </c>
    </row>
    <row r="1041" spans="1:4" ht="9" customHeight="1" x14ac:dyDescent="0.25">
      <c r="A1041" s="30" t="s">
        <v>10162</v>
      </c>
      <c r="B1041" s="31" t="s">
        <v>10163</v>
      </c>
      <c r="C1041" s="30" t="s">
        <v>4</v>
      </c>
      <c r="D1041" s="32">
        <v>379.21</v>
      </c>
    </row>
    <row r="1042" spans="1:4" ht="9" customHeight="1" x14ac:dyDescent="0.25">
      <c r="A1042" s="30" t="s">
        <v>10164</v>
      </c>
      <c r="B1042" s="31" t="s">
        <v>10165</v>
      </c>
      <c r="C1042" s="30" t="s">
        <v>4</v>
      </c>
      <c r="D1042" s="32">
        <v>312.19</v>
      </c>
    </row>
    <row r="1043" spans="1:4" ht="9" customHeight="1" x14ac:dyDescent="0.25">
      <c r="A1043" s="30" t="s">
        <v>10166</v>
      </c>
      <c r="B1043" s="31" t="s">
        <v>10167</v>
      </c>
      <c r="C1043" s="30" t="s">
        <v>4</v>
      </c>
      <c r="D1043" s="32">
        <v>1125.53</v>
      </c>
    </row>
    <row r="1044" spans="1:4" ht="9" customHeight="1" x14ac:dyDescent="0.25">
      <c r="A1044" s="30" t="s">
        <v>10168</v>
      </c>
      <c r="B1044" s="31" t="s">
        <v>10169</v>
      </c>
      <c r="C1044" s="30" t="s">
        <v>4</v>
      </c>
      <c r="D1044" s="32">
        <v>765.65</v>
      </c>
    </row>
    <row r="1045" spans="1:4" ht="9" customHeight="1" x14ac:dyDescent="0.25">
      <c r="A1045" s="30" t="s">
        <v>10170</v>
      </c>
      <c r="B1045" s="31" t="s">
        <v>10171</v>
      </c>
      <c r="C1045" s="30" t="s">
        <v>4</v>
      </c>
      <c r="D1045" s="32">
        <v>942.86</v>
      </c>
    </row>
    <row r="1046" spans="1:4" ht="9" customHeight="1" x14ac:dyDescent="0.25">
      <c r="A1046" s="30" t="s">
        <v>10172</v>
      </c>
      <c r="B1046" s="31" t="s">
        <v>10173</v>
      </c>
      <c r="C1046" s="30" t="s">
        <v>4</v>
      </c>
      <c r="D1046" s="32">
        <v>617.99</v>
      </c>
    </row>
    <row r="1047" spans="1:4" ht="9" customHeight="1" x14ac:dyDescent="0.25">
      <c r="A1047" s="30" t="s">
        <v>10174</v>
      </c>
      <c r="B1047" s="31" t="s">
        <v>10175</v>
      </c>
      <c r="C1047" s="30" t="s">
        <v>4</v>
      </c>
      <c r="D1047" s="32">
        <v>768.46</v>
      </c>
    </row>
    <row r="1048" spans="1:4" ht="9" customHeight="1" x14ac:dyDescent="0.25">
      <c r="A1048" s="30" t="s">
        <v>10176</v>
      </c>
      <c r="B1048" s="31" t="s">
        <v>10177</v>
      </c>
      <c r="C1048" s="30" t="s">
        <v>4</v>
      </c>
      <c r="D1048" s="32">
        <v>620.64</v>
      </c>
    </row>
    <row r="1049" spans="1:4" ht="9" customHeight="1" x14ac:dyDescent="0.25">
      <c r="A1049" s="30" t="s">
        <v>10178</v>
      </c>
      <c r="B1049" s="31" t="s">
        <v>10179</v>
      </c>
      <c r="C1049" s="30" t="s">
        <v>4</v>
      </c>
      <c r="D1049" s="32">
        <v>951.6</v>
      </c>
    </row>
    <row r="1050" spans="1:4" ht="9" customHeight="1" x14ac:dyDescent="0.25">
      <c r="A1050" s="30" t="s">
        <v>10180</v>
      </c>
      <c r="B1050" s="31" t="s">
        <v>10181</v>
      </c>
      <c r="C1050" s="30" t="s">
        <v>4</v>
      </c>
      <c r="D1050" s="32">
        <v>771.57</v>
      </c>
    </row>
    <row r="1051" spans="1:4" ht="9" customHeight="1" x14ac:dyDescent="0.25">
      <c r="A1051" s="30" t="s">
        <v>10182</v>
      </c>
      <c r="B1051" s="31" t="s">
        <v>10183</v>
      </c>
      <c r="C1051" s="30" t="s">
        <v>4</v>
      </c>
      <c r="D1051" s="32">
        <v>758.63</v>
      </c>
    </row>
    <row r="1052" spans="1:4" ht="9" customHeight="1" x14ac:dyDescent="0.25">
      <c r="A1052" s="30" t="s">
        <v>10184</v>
      </c>
      <c r="B1052" s="31" t="s">
        <v>10185</v>
      </c>
      <c r="C1052" s="30" t="s">
        <v>4</v>
      </c>
      <c r="D1052" s="32">
        <v>623.75</v>
      </c>
    </row>
    <row r="1053" spans="1:4" ht="9" customHeight="1" x14ac:dyDescent="0.25">
      <c r="A1053" s="30" t="s">
        <v>10186</v>
      </c>
      <c r="B1053" s="31" t="s">
        <v>10187</v>
      </c>
      <c r="C1053" s="30" t="s">
        <v>4</v>
      </c>
      <c r="D1053" s="32">
        <v>776.71</v>
      </c>
    </row>
    <row r="1054" spans="1:4" ht="9" customHeight="1" x14ac:dyDescent="0.25">
      <c r="A1054" s="30" t="s">
        <v>10188</v>
      </c>
      <c r="B1054" s="31" t="s">
        <v>10189</v>
      </c>
      <c r="C1054" s="30" t="s">
        <v>4</v>
      </c>
      <c r="D1054" s="32">
        <v>628.74</v>
      </c>
    </row>
    <row r="1055" spans="1:4" ht="9" customHeight="1" x14ac:dyDescent="0.25">
      <c r="A1055" s="30" t="s">
        <v>10190</v>
      </c>
      <c r="B1055" s="31" t="s">
        <v>10191</v>
      </c>
      <c r="C1055" s="30" t="s">
        <v>4</v>
      </c>
      <c r="D1055" s="32">
        <v>783.41</v>
      </c>
    </row>
    <row r="1056" spans="1:4" ht="9" customHeight="1" x14ac:dyDescent="0.25">
      <c r="A1056" s="30" t="s">
        <v>10192</v>
      </c>
      <c r="B1056" s="31" t="s">
        <v>10193</v>
      </c>
      <c r="C1056" s="30" t="s">
        <v>4</v>
      </c>
      <c r="D1056" s="32">
        <v>635.28</v>
      </c>
    </row>
    <row r="1057" spans="1:4" ht="9" customHeight="1" x14ac:dyDescent="0.25">
      <c r="A1057" s="30" t="s">
        <v>10194</v>
      </c>
      <c r="B1057" s="31" t="s">
        <v>10195</v>
      </c>
      <c r="C1057" s="30" t="s">
        <v>4</v>
      </c>
      <c r="D1057" s="32">
        <v>1331.03</v>
      </c>
    </row>
    <row r="1058" spans="1:4" ht="9" customHeight="1" x14ac:dyDescent="0.25">
      <c r="A1058" s="30" t="s">
        <v>10196</v>
      </c>
      <c r="B1058" s="31" t="s">
        <v>10197</v>
      </c>
      <c r="C1058" s="30" t="s">
        <v>4</v>
      </c>
      <c r="D1058" s="32">
        <v>792.92</v>
      </c>
    </row>
    <row r="1059" spans="1:4" ht="9" customHeight="1" x14ac:dyDescent="0.25">
      <c r="A1059" s="30" t="s">
        <v>10198</v>
      </c>
      <c r="B1059" s="31" t="s">
        <v>10199</v>
      </c>
      <c r="C1059" s="30" t="s">
        <v>4</v>
      </c>
      <c r="D1059" s="32">
        <v>1112.3900000000001</v>
      </c>
    </row>
    <row r="1060" spans="1:4" ht="9" customHeight="1" x14ac:dyDescent="0.25">
      <c r="A1060" s="30" t="s">
        <v>10200</v>
      </c>
      <c r="B1060" s="31" t="s">
        <v>10201</v>
      </c>
      <c r="C1060" s="30" t="s">
        <v>4</v>
      </c>
      <c r="D1060" s="32">
        <v>644.47</v>
      </c>
    </row>
    <row r="1061" spans="1:4" ht="9" customHeight="1" x14ac:dyDescent="0.25">
      <c r="A1061" s="30" t="s">
        <v>10202</v>
      </c>
      <c r="B1061" s="31" t="s">
        <v>10203</v>
      </c>
      <c r="C1061" s="30" t="s">
        <v>4</v>
      </c>
      <c r="D1061" s="32">
        <v>805.85</v>
      </c>
    </row>
    <row r="1062" spans="1:4" ht="9" customHeight="1" x14ac:dyDescent="0.25">
      <c r="A1062" s="30" t="s">
        <v>10204</v>
      </c>
      <c r="B1062" s="31" t="s">
        <v>10205</v>
      </c>
      <c r="C1062" s="30" t="s">
        <v>4</v>
      </c>
      <c r="D1062" s="32">
        <v>657.24</v>
      </c>
    </row>
    <row r="1063" spans="1:4" ht="9" customHeight="1" x14ac:dyDescent="0.25">
      <c r="A1063" s="30" t="s">
        <v>10206</v>
      </c>
      <c r="B1063" s="31" t="s">
        <v>10207</v>
      </c>
      <c r="C1063" s="30" t="s">
        <v>4</v>
      </c>
      <c r="D1063" s="32">
        <v>822.36</v>
      </c>
    </row>
    <row r="1064" spans="1:4" ht="9" customHeight="1" x14ac:dyDescent="0.25">
      <c r="A1064" s="30" t="s">
        <v>10208</v>
      </c>
      <c r="B1064" s="31" t="s">
        <v>10209</v>
      </c>
      <c r="C1064" s="30" t="s">
        <v>4</v>
      </c>
      <c r="D1064" s="32">
        <v>673.43</v>
      </c>
    </row>
    <row r="1065" spans="1:4" ht="9" customHeight="1" x14ac:dyDescent="0.25">
      <c r="A1065" s="30" t="s">
        <v>10210</v>
      </c>
      <c r="B1065" s="31" t="s">
        <v>10211</v>
      </c>
      <c r="C1065" s="30" t="s">
        <v>4</v>
      </c>
      <c r="D1065" s="32">
        <v>1646.21</v>
      </c>
    </row>
    <row r="1066" spans="1:4" ht="9" customHeight="1" x14ac:dyDescent="0.25">
      <c r="A1066" s="30" t="s">
        <v>10212</v>
      </c>
      <c r="B1066" s="31" t="s">
        <v>10213</v>
      </c>
      <c r="C1066" s="30" t="s">
        <v>4</v>
      </c>
      <c r="D1066" s="32">
        <v>845.88</v>
      </c>
    </row>
    <row r="1067" spans="1:4" ht="9" customHeight="1" x14ac:dyDescent="0.25">
      <c r="A1067" s="30" t="s">
        <v>10214</v>
      </c>
      <c r="B1067" s="31" t="s">
        <v>10215</v>
      </c>
      <c r="C1067" s="30" t="s">
        <v>4</v>
      </c>
      <c r="D1067" s="32">
        <v>1373.4</v>
      </c>
    </row>
    <row r="1068" spans="1:4" ht="9" customHeight="1" x14ac:dyDescent="0.25">
      <c r="A1068" s="30" t="s">
        <v>10216</v>
      </c>
      <c r="B1068" s="31" t="s">
        <v>10217</v>
      </c>
      <c r="C1068" s="30" t="s">
        <v>4</v>
      </c>
      <c r="D1068" s="32">
        <v>696.63</v>
      </c>
    </row>
    <row r="1069" spans="1:4" ht="9" customHeight="1" x14ac:dyDescent="0.25">
      <c r="A1069" s="30" t="s">
        <v>10218</v>
      </c>
      <c r="B1069" s="31" t="s">
        <v>10219</v>
      </c>
      <c r="C1069" s="30" t="s">
        <v>4</v>
      </c>
      <c r="D1069" s="32">
        <v>766.43</v>
      </c>
    </row>
    <row r="1070" spans="1:4" ht="9" customHeight="1" x14ac:dyDescent="0.25">
      <c r="A1070" s="30" t="s">
        <v>10220</v>
      </c>
      <c r="B1070" s="31" t="s">
        <v>10221</v>
      </c>
      <c r="C1070" s="30" t="s">
        <v>4</v>
      </c>
      <c r="D1070" s="32">
        <v>618.77</v>
      </c>
    </row>
    <row r="1071" spans="1:4" ht="9" customHeight="1" x14ac:dyDescent="0.25">
      <c r="A1071" s="30" t="s">
        <v>10222</v>
      </c>
      <c r="B1071" s="31" t="s">
        <v>10223</v>
      </c>
      <c r="C1071" s="30" t="s">
        <v>4</v>
      </c>
      <c r="D1071" s="32">
        <v>1882.18</v>
      </c>
    </row>
    <row r="1072" spans="1:4" ht="9" customHeight="1" x14ac:dyDescent="0.25">
      <c r="A1072" s="30" t="s">
        <v>10224</v>
      </c>
      <c r="B1072" s="31" t="s">
        <v>10225</v>
      </c>
      <c r="C1072" s="30" t="s">
        <v>4</v>
      </c>
      <c r="D1072" s="32">
        <v>1297.82</v>
      </c>
    </row>
    <row r="1073" spans="1:4" ht="9" customHeight="1" x14ac:dyDescent="0.25">
      <c r="A1073" s="30" t="s">
        <v>10226</v>
      </c>
      <c r="B1073" s="31" t="s">
        <v>10227</v>
      </c>
      <c r="C1073" s="30" t="s">
        <v>4</v>
      </c>
      <c r="D1073" s="32">
        <v>1543.14</v>
      </c>
    </row>
    <row r="1074" spans="1:4" ht="9" customHeight="1" x14ac:dyDescent="0.25">
      <c r="A1074" s="30" t="s">
        <v>10228</v>
      </c>
      <c r="B1074" s="31" t="s">
        <v>10229</v>
      </c>
      <c r="C1074" s="30" t="s">
        <v>4</v>
      </c>
      <c r="D1074" s="32">
        <v>1041.32</v>
      </c>
    </row>
    <row r="1075" spans="1:4" ht="9" customHeight="1" x14ac:dyDescent="0.25">
      <c r="A1075" s="30" t="s">
        <v>10230</v>
      </c>
      <c r="B1075" s="31" t="s">
        <v>10231</v>
      </c>
      <c r="C1075" s="30" t="s">
        <v>4</v>
      </c>
      <c r="D1075" s="32">
        <v>1302.18</v>
      </c>
    </row>
    <row r="1076" spans="1:4" ht="9" customHeight="1" x14ac:dyDescent="0.25">
      <c r="A1076" s="30" t="s">
        <v>10232</v>
      </c>
      <c r="B1076" s="31" t="s">
        <v>10233</v>
      </c>
      <c r="C1076" s="30" t="s">
        <v>4</v>
      </c>
      <c r="D1076" s="32">
        <v>1045.53</v>
      </c>
    </row>
    <row r="1077" spans="1:4" ht="9" customHeight="1" x14ac:dyDescent="0.25">
      <c r="A1077" s="30" t="s">
        <v>10234</v>
      </c>
      <c r="B1077" s="31" t="s">
        <v>10235</v>
      </c>
      <c r="C1077" s="30" t="s">
        <v>4</v>
      </c>
      <c r="D1077" s="32">
        <v>1983.51</v>
      </c>
    </row>
    <row r="1078" spans="1:4" ht="9" customHeight="1" x14ac:dyDescent="0.25">
      <c r="A1078" s="30" t="s">
        <v>10236</v>
      </c>
      <c r="B1078" s="31" t="s">
        <v>10237</v>
      </c>
      <c r="C1078" s="30" t="s">
        <v>4</v>
      </c>
      <c r="D1078" s="32">
        <v>1308.1099999999999</v>
      </c>
    </row>
    <row r="1079" spans="1:4" ht="9" customHeight="1" x14ac:dyDescent="0.25">
      <c r="A1079" s="30" t="s">
        <v>10238</v>
      </c>
      <c r="B1079" s="31" t="s">
        <v>10239</v>
      </c>
      <c r="C1079" s="30" t="s">
        <v>4</v>
      </c>
      <c r="D1079" s="32">
        <v>1625.14</v>
      </c>
    </row>
    <row r="1080" spans="1:4" ht="9" customHeight="1" x14ac:dyDescent="0.25">
      <c r="A1080" s="30" t="s">
        <v>10240</v>
      </c>
      <c r="B1080" s="31" t="s">
        <v>10241</v>
      </c>
      <c r="C1080" s="30" t="s">
        <v>4</v>
      </c>
      <c r="D1080" s="32">
        <v>1051.29</v>
      </c>
    </row>
    <row r="1081" spans="1:4" ht="9" customHeight="1" x14ac:dyDescent="0.25">
      <c r="A1081" s="30" t="s">
        <v>10242</v>
      </c>
      <c r="B1081" s="31" t="s">
        <v>10243</v>
      </c>
      <c r="C1081" s="30" t="s">
        <v>4</v>
      </c>
      <c r="D1081" s="32">
        <v>1317.14</v>
      </c>
    </row>
    <row r="1082" spans="1:4" ht="9" customHeight="1" x14ac:dyDescent="0.25">
      <c r="A1082" s="30" t="s">
        <v>10244</v>
      </c>
      <c r="B1082" s="31" t="s">
        <v>10245</v>
      </c>
      <c r="C1082" s="30" t="s">
        <v>4</v>
      </c>
      <c r="D1082" s="32">
        <v>1060.17</v>
      </c>
    </row>
    <row r="1083" spans="1:4" ht="9" customHeight="1" x14ac:dyDescent="0.25">
      <c r="A1083" s="30" t="s">
        <v>10246</v>
      </c>
      <c r="B1083" s="31" t="s">
        <v>10247</v>
      </c>
      <c r="C1083" s="30" t="s">
        <v>4</v>
      </c>
      <c r="D1083" s="32">
        <v>1328.98</v>
      </c>
    </row>
    <row r="1084" spans="1:4" ht="9" customHeight="1" x14ac:dyDescent="0.25">
      <c r="A1084" s="30" t="s">
        <v>10248</v>
      </c>
      <c r="B1084" s="31" t="s">
        <v>10249</v>
      </c>
      <c r="C1084" s="30" t="s">
        <v>4</v>
      </c>
      <c r="D1084" s="32">
        <v>1071.69</v>
      </c>
    </row>
    <row r="1085" spans="1:4" ht="9" customHeight="1" x14ac:dyDescent="0.25">
      <c r="A1085" s="30" t="s">
        <v>10250</v>
      </c>
      <c r="B1085" s="31" t="s">
        <v>10251</v>
      </c>
      <c r="C1085" s="30" t="s">
        <v>4</v>
      </c>
      <c r="D1085" s="32">
        <v>2215.7800000000002</v>
      </c>
    </row>
    <row r="1086" spans="1:4" ht="9" customHeight="1" x14ac:dyDescent="0.25">
      <c r="A1086" s="30" t="s">
        <v>10252</v>
      </c>
      <c r="B1086" s="31" t="s">
        <v>10253</v>
      </c>
      <c r="C1086" s="30" t="s">
        <v>4</v>
      </c>
      <c r="D1086" s="32">
        <v>1345.19</v>
      </c>
    </row>
    <row r="1087" spans="1:4" ht="9" customHeight="1" x14ac:dyDescent="0.25">
      <c r="A1087" s="30" t="s">
        <v>10254</v>
      </c>
      <c r="B1087" s="31" t="s">
        <v>10255</v>
      </c>
      <c r="C1087" s="30" t="s">
        <v>4</v>
      </c>
      <c r="D1087" s="32">
        <v>1813.53</v>
      </c>
    </row>
    <row r="1088" spans="1:4" ht="9" customHeight="1" x14ac:dyDescent="0.25">
      <c r="A1088" s="30" t="s">
        <v>10256</v>
      </c>
      <c r="B1088" s="31" t="s">
        <v>10257</v>
      </c>
      <c r="C1088" s="30" t="s">
        <v>4</v>
      </c>
      <c r="D1088" s="32">
        <v>1087.42</v>
      </c>
    </row>
    <row r="1089" spans="1:4" ht="9" customHeight="1" x14ac:dyDescent="0.25">
      <c r="A1089" s="30" t="s">
        <v>10258</v>
      </c>
      <c r="B1089" s="31" t="s">
        <v>10259</v>
      </c>
      <c r="C1089" s="30" t="s">
        <v>4</v>
      </c>
      <c r="D1089" s="32">
        <v>1367.62</v>
      </c>
    </row>
    <row r="1090" spans="1:4" ht="9" customHeight="1" x14ac:dyDescent="0.25">
      <c r="A1090" s="30" t="s">
        <v>10260</v>
      </c>
      <c r="B1090" s="31" t="s">
        <v>10261</v>
      </c>
      <c r="C1090" s="30" t="s">
        <v>4</v>
      </c>
      <c r="D1090" s="32">
        <v>1109.3800000000001</v>
      </c>
    </row>
    <row r="1091" spans="1:4" ht="9" customHeight="1" x14ac:dyDescent="0.25">
      <c r="A1091" s="30" t="s">
        <v>10262</v>
      </c>
      <c r="B1091" s="31" t="s">
        <v>10263</v>
      </c>
      <c r="C1091" s="30" t="s">
        <v>4</v>
      </c>
      <c r="D1091" s="32">
        <v>1397.06</v>
      </c>
    </row>
    <row r="1092" spans="1:4" ht="9" customHeight="1" x14ac:dyDescent="0.25">
      <c r="A1092" s="30" t="s">
        <v>10264</v>
      </c>
      <c r="B1092" s="31" t="s">
        <v>10265</v>
      </c>
      <c r="C1092" s="30" t="s">
        <v>4</v>
      </c>
      <c r="D1092" s="32">
        <v>1138.3499999999999</v>
      </c>
    </row>
    <row r="1093" spans="1:4" ht="9" customHeight="1" x14ac:dyDescent="0.25">
      <c r="A1093" s="30" t="s">
        <v>10266</v>
      </c>
      <c r="B1093" s="31" t="s">
        <v>10267</v>
      </c>
      <c r="C1093" s="30" t="s">
        <v>4</v>
      </c>
      <c r="D1093" s="32">
        <v>2751.76</v>
      </c>
    </row>
    <row r="1094" spans="1:4" ht="9" customHeight="1" x14ac:dyDescent="0.25">
      <c r="A1094" s="30" t="s">
        <v>10268</v>
      </c>
      <c r="B1094" s="31" t="s">
        <v>10269</v>
      </c>
      <c r="C1094" s="30" t="s">
        <v>4</v>
      </c>
      <c r="D1094" s="32">
        <v>1437.4</v>
      </c>
    </row>
    <row r="1095" spans="1:4" ht="9" customHeight="1" x14ac:dyDescent="0.25">
      <c r="A1095" s="30" t="s">
        <v>10270</v>
      </c>
      <c r="B1095" s="31" t="s">
        <v>10271</v>
      </c>
      <c r="C1095" s="30" t="s">
        <v>4</v>
      </c>
      <c r="D1095" s="32">
        <v>2246.69</v>
      </c>
    </row>
    <row r="1096" spans="1:4" ht="9" customHeight="1" x14ac:dyDescent="0.25">
      <c r="A1096" s="30" t="s">
        <v>10272</v>
      </c>
      <c r="B1096" s="31" t="s">
        <v>10273</v>
      </c>
      <c r="C1096" s="30" t="s">
        <v>4</v>
      </c>
      <c r="D1096" s="32">
        <v>1178.21</v>
      </c>
    </row>
    <row r="1097" spans="1:4" ht="9" customHeight="1" x14ac:dyDescent="0.25">
      <c r="A1097" s="30" t="s">
        <v>10274</v>
      </c>
      <c r="B1097" s="31" t="s">
        <v>10275</v>
      </c>
      <c r="C1097" s="30" t="s">
        <v>4</v>
      </c>
      <c r="D1097" s="32">
        <v>1299.3800000000001</v>
      </c>
    </row>
    <row r="1098" spans="1:4" ht="9" customHeight="1" x14ac:dyDescent="0.25">
      <c r="A1098" s="30" t="s">
        <v>10276</v>
      </c>
      <c r="B1098" s="31" t="s">
        <v>10277</v>
      </c>
      <c r="C1098" s="30" t="s">
        <v>4</v>
      </c>
      <c r="D1098" s="32">
        <v>1042.8800000000001</v>
      </c>
    </row>
    <row r="1099" spans="1:4" ht="9" customHeight="1" x14ac:dyDescent="0.25">
      <c r="A1099" s="30" t="s">
        <v>10278</v>
      </c>
      <c r="B1099" s="31" t="s">
        <v>10279</v>
      </c>
      <c r="C1099" s="30" t="s">
        <v>4</v>
      </c>
      <c r="D1099" s="32">
        <v>2908.56</v>
      </c>
    </row>
    <row r="1100" spans="1:4" ht="9" customHeight="1" x14ac:dyDescent="0.25">
      <c r="A1100" s="30" t="s">
        <v>10280</v>
      </c>
      <c r="B1100" s="31" t="s">
        <v>10281</v>
      </c>
      <c r="C1100" s="30" t="s">
        <v>4</v>
      </c>
      <c r="D1100" s="32">
        <v>1943.22</v>
      </c>
    </row>
    <row r="1101" spans="1:4" ht="9" customHeight="1" x14ac:dyDescent="0.25">
      <c r="A1101" s="30" t="s">
        <v>10282</v>
      </c>
      <c r="B1101" s="31" t="s">
        <v>10283</v>
      </c>
      <c r="C1101" s="30" t="s">
        <v>4</v>
      </c>
      <c r="D1101" s="32">
        <v>2343.44</v>
      </c>
    </row>
    <row r="1102" spans="1:4" ht="9" customHeight="1" x14ac:dyDescent="0.25">
      <c r="A1102" s="30" t="s">
        <v>10284</v>
      </c>
      <c r="B1102" s="31" t="s">
        <v>10285</v>
      </c>
      <c r="C1102" s="30" t="s">
        <v>4</v>
      </c>
      <c r="D1102" s="32">
        <v>1544.93</v>
      </c>
    </row>
    <row r="1103" spans="1:4" ht="9" customHeight="1" x14ac:dyDescent="0.25">
      <c r="A1103" s="30" t="s">
        <v>10286</v>
      </c>
      <c r="B1103" s="31" t="s">
        <v>10287</v>
      </c>
      <c r="C1103" s="30" t="s">
        <v>4</v>
      </c>
      <c r="D1103" s="32">
        <v>1949.14</v>
      </c>
    </row>
    <row r="1104" spans="1:4" ht="9" customHeight="1" x14ac:dyDescent="0.25">
      <c r="A1104" s="30" t="s">
        <v>10288</v>
      </c>
      <c r="B1104" s="31" t="s">
        <v>10289</v>
      </c>
      <c r="C1104" s="30" t="s">
        <v>4</v>
      </c>
      <c r="D1104" s="32">
        <v>1550.69</v>
      </c>
    </row>
    <row r="1105" spans="1:4" ht="9" customHeight="1" x14ac:dyDescent="0.25">
      <c r="A1105" s="30" t="s">
        <v>10290</v>
      </c>
      <c r="B1105" s="31" t="s">
        <v>10291</v>
      </c>
      <c r="C1105" s="30" t="s">
        <v>4</v>
      </c>
      <c r="D1105" s="32">
        <v>3055.3</v>
      </c>
    </row>
    <row r="1106" spans="1:4" ht="9" customHeight="1" x14ac:dyDescent="0.25">
      <c r="A1106" s="30" t="s">
        <v>10292</v>
      </c>
      <c r="B1106" s="31" t="s">
        <v>10293</v>
      </c>
      <c r="C1106" s="30" t="s">
        <v>4</v>
      </c>
      <c r="D1106" s="32">
        <v>1957.87</v>
      </c>
    </row>
    <row r="1107" spans="1:4" ht="9" customHeight="1" x14ac:dyDescent="0.25">
      <c r="A1107" s="30" t="s">
        <v>10294</v>
      </c>
      <c r="B1107" s="31" t="s">
        <v>10295</v>
      </c>
      <c r="C1107" s="30" t="s">
        <v>4</v>
      </c>
      <c r="D1107" s="32">
        <v>2460.08</v>
      </c>
    </row>
    <row r="1108" spans="1:4" ht="9" customHeight="1" x14ac:dyDescent="0.25">
      <c r="A1108" s="30" t="s">
        <v>10296</v>
      </c>
      <c r="B1108" s="31" t="s">
        <v>10297</v>
      </c>
      <c r="C1108" s="30" t="s">
        <v>4</v>
      </c>
      <c r="D1108" s="32">
        <v>1559.1</v>
      </c>
    </row>
    <row r="1109" spans="1:4" ht="9" customHeight="1" x14ac:dyDescent="0.25">
      <c r="A1109" s="30" t="s">
        <v>10298</v>
      </c>
      <c r="B1109" s="31" t="s">
        <v>10299</v>
      </c>
      <c r="C1109" s="30" t="s">
        <v>4</v>
      </c>
      <c r="D1109" s="32">
        <v>1970.19</v>
      </c>
    </row>
    <row r="1110" spans="1:4" ht="9" customHeight="1" x14ac:dyDescent="0.25">
      <c r="A1110" s="30" t="s">
        <v>10300</v>
      </c>
      <c r="B1110" s="31" t="s">
        <v>10301</v>
      </c>
      <c r="C1110" s="30" t="s">
        <v>4</v>
      </c>
      <c r="D1110" s="32">
        <v>1570.94</v>
      </c>
    </row>
    <row r="1111" spans="1:4" ht="9" customHeight="1" x14ac:dyDescent="0.25">
      <c r="A1111" s="30" t="s">
        <v>10302</v>
      </c>
      <c r="B1111" s="31" t="s">
        <v>10303</v>
      </c>
      <c r="C1111" s="30" t="s">
        <v>4</v>
      </c>
      <c r="D1111" s="32">
        <v>1987.17</v>
      </c>
    </row>
    <row r="1112" spans="1:4" ht="9" customHeight="1" x14ac:dyDescent="0.25">
      <c r="A1112" s="30" t="s">
        <v>10304</v>
      </c>
      <c r="B1112" s="31" t="s">
        <v>10305</v>
      </c>
      <c r="C1112" s="30" t="s">
        <v>4</v>
      </c>
      <c r="D1112" s="32">
        <v>1587.45</v>
      </c>
    </row>
    <row r="1113" spans="1:4" ht="9" customHeight="1" x14ac:dyDescent="0.25">
      <c r="A1113" s="30" t="s">
        <v>10306</v>
      </c>
      <c r="B1113" s="31" t="s">
        <v>10307</v>
      </c>
      <c r="C1113" s="30" t="s">
        <v>4</v>
      </c>
      <c r="D1113" s="32">
        <v>3405.87</v>
      </c>
    </row>
    <row r="1114" spans="1:4" ht="9" customHeight="1" x14ac:dyDescent="0.25">
      <c r="A1114" s="30" t="s">
        <v>10308</v>
      </c>
      <c r="B1114" s="31" t="s">
        <v>10309</v>
      </c>
      <c r="C1114" s="30" t="s">
        <v>4</v>
      </c>
      <c r="D1114" s="32">
        <v>2010.86</v>
      </c>
    </row>
    <row r="1115" spans="1:4" ht="9" customHeight="1" x14ac:dyDescent="0.25">
      <c r="A1115" s="30" t="s">
        <v>10310</v>
      </c>
      <c r="B1115" s="31" t="s">
        <v>10311</v>
      </c>
      <c r="C1115" s="30" t="s">
        <v>4</v>
      </c>
      <c r="D1115" s="32">
        <v>2739.67</v>
      </c>
    </row>
    <row r="1116" spans="1:4" ht="9" customHeight="1" x14ac:dyDescent="0.25">
      <c r="A1116" s="30" t="s">
        <v>10312</v>
      </c>
      <c r="B1116" s="31" t="s">
        <v>10313</v>
      </c>
      <c r="C1116" s="30" t="s">
        <v>4</v>
      </c>
      <c r="D1116" s="32">
        <v>1610.51</v>
      </c>
    </row>
    <row r="1117" spans="1:4" ht="9" customHeight="1" x14ac:dyDescent="0.25">
      <c r="A1117" s="30" t="s">
        <v>10314</v>
      </c>
      <c r="B1117" s="31" t="s">
        <v>10315</v>
      </c>
      <c r="C1117" s="30" t="s">
        <v>4</v>
      </c>
      <c r="D1117" s="32">
        <v>2041.55</v>
      </c>
    </row>
    <row r="1118" spans="1:4" ht="9" customHeight="1" x14ac:dyDescent="0.25">
      <c r="A1118" s="30" t="s">
        <v>10316</v>
      </c>
      <c r="B1118" s="31" t="s">
        <v>10317</v>
      </c>
      <c r="C1118" s="30" t="s">
        <v>4</v>
      </c>
      <c r="D1118" s="32">
        <v>1640.56</v>
      </c>
    </row>
    <row r="1119" spans="1:4" ht="9" customHeight="1" x14ac:dyDescent="0.25">
      <c r="A1119" s="30" t="s">
        <v>10318</v>
      </c>
      <c r="B1119" s="31" t="s">
        <v>10319</v>
      </c>
      <c r="C1119" s="30" t="s">
        <v>4</v>
      </c>
      <c r="D1119" s="32">
        <v>2006.56</v>
      </c>
    </row>
    <row r="1120" spans="1:4" ht="9" customHeight="1" x14ac:dyDescent="0.25">
      <c r="A1120" s="30" t="s">
        <v>10320</v>
      </c>
      <c r="B1120" s="31" t="s">
        <v>10321</v>
      </c>
      <c r="C1120" s="30" t="s">
        <v>4</v>
      </c>
      <c r="D1120" s="32">
        <v>1604.78</v>
      </c>
    </row>
    <row r="1121" spans="1:4" ht="9" customHeight="1" x14ac:dyDescent="0.25">
      <c r="A1121" s="30" t="s">
        <v>10322</v>
      </c>
      <c r="B1121" s="31" t="s">
        <v>10323</v>
      </c>
      <c r="C1121" s="30" t="s">
        <v>4</v>
      </c>
      <c r="D1121" s="32">
        <v>4240.68</v>
      </c>
    </row>
    <row r="1122" spans="1:4" ht="9" customHeight="1" x14ac:dyDescent="0.25">
      <c r="A1122" s="30" t="s">
        <v>10324</v>
      </c>
      <c r="B1122" s="31" t="s">
        <v>10325</v>
      </c>
      <c r="C1122" s="30" t="s">
        <v>4</v>
      </c>
      <c r="D1122" s="32">
        <v>2142.4899999999998</v>
      </c>
    </row>
    <row r="1123" spans="1:4" ht="9" customHeight="1" x14ac:dyDescent="0.25">
      <c r="A1123" s="30" t="s">
        <v>10326</v>
      </c>
      <c r="B1123" s="31" t="s">
        <v>10327</v>
      </c>
      <c r="C1123" s="30" t="s">
        <v>4</v>
      </c>
      <c r="D1123" s="32">
        <v>3402.11</v>
      </c>
    </row>
    <row r="1124" spans="1:4" ht="9" customHeight="1" x14ac:dyDescent="0.25">
      <c r="A1124" s="30" t="s">
        <v>10328</v>
      </c>
      <c r="B1124" s="31" t="s">
        <v>10329</v>
      </c>
      <c r="C1124" s="30" t="s">
        <v>4</v>
      </c>
      <c r="D1124" s="32">
        <v>1739.76</v>
      </c>
    </row>
    <row r="1125" spans="1:4" ht="9" customHeight="1" x14ac:dyDescent="0.25">
      <c r="A1125" s="30" t="s">
        <v>10330</v>
      </c>
      <c r="B1125" s="31" t="s">
        <v>10331</v>
      </c>
      <c r="C1125" s="30" t="s">
        <v>4</v>
      </c>
      <c r="D1125" s="32">
        <v>1944</v>
      </c>
    </row>
    <row r="1126" spans="1:4" ht="9" customHeight="1" x14ac:dyDescent="0.25">
      <c r="A1126" s="30" t="s">
        <v>10332</v>
      </c>
      <c r="B1126" s="31" t="s">
        <v>10333</v>
      </c>
      <c r="C1126" s="30" t="s">
        <v>4</v>
      </c>
      <c r="D1126" s="32">
        <v>1545.71</v>
      </c>
    </row>
    <row r="1127" spans="1:4" ht="9" customHeight="1" x14ac:dyDescent="0.25">
      <c r="A1127" s="30" t="s">
        <v>10334</v>
      </c>
      <c r="B1127" s="31" t="s">
        <v>10335</v>
      </c>
      <c r="C1127" s="30" t="s">
        <v>4</v>
      </c>
      <c r="D1127" s="32">
        <v>4213.07</v>
      </c>
    </row>
    <row r="1128" spans="1:4" ht="9" customHeight="1" x14ac:dyDescent="0.25">
      <c r="A1128" s="30" t="s">
        <v>10336</v>
      </c>
      <c r="B1128" s="31" t="s">
        <v>10337</v>
      </c>
      <c r="C1128" s="30" t="s">
        <v>4</v>
      </c>
      <c r="D1128" s="32">
        <v>2703.23</v>
      </c>
    </row>
    <row r="1129" spans="1:4" ht="9" customHeight="1" x14ac:dyDescent="0.25">
      <c r="A1129" s="30" t="s">
        <v>10338</v>
      </c>
      <c r="B1129" s="31" t="s">
        <v>10339</v>
      </c>
      <c r="C1129" s="30" t="s">
        <v>4</v>
      </c>
      <c r="D1129" s="32">
        <v>3340.75</v>
      </c>
    </row>
    <row r="1130" spans="1:4" ht="9" customHeight="1" x14ac:dyDescent="0.25">
      <c r="A1130" s="30" t="s">
        <v>10340</v>
      </c>
      <c r="B1130" s="31" t="s">
        <v>10341</v>
      </c>
      <c r="C1130" s="30" t="s">
        <v>4</v>
      </c>
      <c r="D1130" s="32">
        <v>2126.86</v>
      </c>
    </row>
    <row r="1131" spans="1:4" ht="9" customHeight="1" x14ac:dyDescent="0.25">
      <c r="A1131" s="30" t="s">
        <v>10342</v>
      </c>
      <c r="B1131" s="31" t="s">
        <v>10343</v>
      </c>
      <c r="C1131" s="30" t="s">
        <v>4</v>
      </c>
      <c r="D1131" s="32">
        <v>2712.91</v>
      </c>
    </row>
    <row r="1132" spans="1:4" ht="9" customHeight="1" x14ac:dyDescent="0.25">
      <c r="A1132" s="30" t="s">
        <v>10344</v>
      </c>
      <c r="B1132" s="31" t="s">
        <v>10345</v>
      </c>
      <c r="C1132" s="30" t="s">
        <v>4</v>
      </c>
      <c r="D1132" s="32">
        <v>2135.9</v>
      </c>
    </row>
    <row r="1133" spans="1:4" ht="9" customHeight="1" x14ac:dyDescent="0.25">
      <c r="A1133" s="30" t="s">
        <v>10346</v>
      </c>
      <c r="B1133" s="31" t="s">
        <v>10347</v>
      </c>
      <c r="C1133" s="30" t="s">
        <v>4</v>
      </c>
      <c r="D1133" s="32">
        <v>4437.4799999999996</v>
      </c>
    </row>
    <row r="1134" spans="1:4" ht="9" customHeight="1" x14ac:dyDescent="0.25">
      <c r="A1134" s="30" t="s">
        <v>10348</v>
      </c>
      <c r="B1134" s="31" t="s">
        <v>10349</v>
      </c>
      <c r="C1134" s="30" t="s">
        <v>4</v>
      </c>
      <c r="D1134" s="32">
        <v>2724.92</v>
      </c>
    </row>
    <row r="1135" spans="1:4" ht="9" customHeight="1" x14ac:dyDescent="0.25">
      <c r="A1135" s="30" t="s">
        <v>10350</v>
      </c>
      <c r="B1135" s="31" t="s">
        <v>10351</v>
      </c>
      <c r="C1135" s="30" t="s">
        <v>4</v>
      </c>
      <c r="D1135" s="32">
        <v>3515.58</v>
      </c>
    </row>
    <row r="1136" spans="1:4" ht="9" customHeight="1" x14ac:dyDescent="0.25">
      <c r="A1136" s="30" t="s">
        <v>10352</v>
      </c>
      <c r="B1136" s="31" t="s">
        <v>10353</v>
      </c>
      <c r="C1136" s="30" t="s">
        <v>4</v>
      </c>
      <c r="D1136" s="32">
        <v>2147.2800000000002</v>
      </c>
    </row>
    <row r="1137" spans="1:4" ht="9" customHeight="1" x14ac:dyDescent="0.25">
      <c r="A1137" s="30" t="s">
        <v>10354</v>
      </c>
      <c r="B1137" s="31" t="s">
        <v>10355</v>
      </c>
      <c r="C1137" s="30" t="s">
        <v>4</v>
      </c>
      <c r="D1137" s="32">
        <v>2743.02</v>
      </c>
    </row>
    <row r="1138" spans="1:4" ht="9" customHeight="1" x14ac:dyDescent="0.25">
      <c r="A1138" s="30" t="s">
        <v>10356</v>
      </c>
      <c r="B1138" s="31" t="s">
        <v>10357</v>
      </c>
      <c r="C1138" s="30" t="s">
        <v>4</v>
      </c>
      <c r="D1138" s="32">
        <v>2164.27</v>
      </c>
    </row>
    <row r="1139" spans="1:4" ht="9" customHeight="1" x14ac:dyDescent="0.25">
      <c r="A1139" s="30" t="s">
        <v>10358</v>
      </c>
      <c r="B1139" s="31" t="s">
        <v>10359</v>
      </c>
      <c r="C1139" s="30" t="s">
        <v>4</v>
      </c>
      <c r="D1139" s="32">
        <v>2767.82</v>
      </c>
    </row>
    <row r="1140" spans="1:4" ht="9" customHeight="1" x14ac:dyDescent="0.25">
      <c r="A1140" s="30" t="s">
        <v>10360</v>
      </c>
      <c r="B1140" s="31" t="s">
        <v>10361</v>
      </c>
      <c r="C1140" s="30" t="s">
        <v>4</v>
      </c>
      <c r="D1140" s="32">
        <v>2187.8000000000002</v>
      </c>
    </row>
    <row r="1141" spans="1:4" ht="9" customHeight="1" x14ac:dyDescent="0.25">
      <c r="A1141" s="30" t="s">
        <v>10362</v>
      </c>
      <c r="B1141" s="31" t="s">
        <v>10363</v>
      </c>
      <c r="C1141" s="30" t="s">
        <v>4</v>
      </c>
      <c r="D1141" s="32">
        <v>4961.28</v>
      </c>
    </row>
    <row r="1142" spans="1:4" ht="9" customHeight="1" x14ac:dyDescent="0.25">
      <c r="A1142" s="30" t="s">
        <v>10364</v>
      </c>
      <c r="B1142" s="31" t="s">
        <v>10365</v>
      </c>
      <c r="C1142" s="30" t="s">
        <v>4</v>
      </c>
      <c r="D1142" s="32">
        <v>2801.35</v>
      </c>
    </row>
    <row r="1143" spans="1:4" ht="9" customHeight="1" x14ac:dyDescent="0.25">
      <c r="A1143" s="30" t="s">
        <v>10366</v>
      </c>
      <c r="B1143" s="31" t="s">
        <v>10367</v>
      </c>
      <c r="C1143" s="30" t="s">
        <v>4</v>
      </c>
      <c r="D1143" s="32">
        <v>3925.78</v>
      </c>
    </row>
    <row r="1144" spans="1:4" ht="9" customHeight="1" x14ac:dyDescent="0.25">
      <c r="A1144" s="30" t="s">
        <v>10368</v>
      </c>
      <c r="B1144" s="31" t="s">
        <v>10369</v>
      </c>
      <c r="C1144" s="30" t="s">
        <v>4</v>
      </c>
      <c r="D1144" s="32">
        <v>2219.75</v>
      </c>
    </row>
    <row r="1145" spans="1:4" ht="9" customHeight="1" x14ac:dyDescent="0.25">
      <c r="A1145" s="30" t="s">
        <v>10370</v>
      </c>
      <c r="B1145" s="31" t="s">
        <v>10371</v>
      </c>
      <c r="C1145" s="30" t="s">
        <v>4</v>
      </c>
      <c r="D1145" s="32">
        <v>2844.69</v>
      </c>
    </row>
    <row r="1146" spans="1:4" ht="9" customHeight="1" x14ac:dyDescent="0.25">
      <c r="A1146" s="30" t="s">
        <v>10372</v>
      </c>
      <c r="B1146" s="31" t="s">
        <v>10373</v>
      </c>
      <c r="C1146" s="30" t="s">
        <v>4</v>
      </c>
      <c r="D1146" s="32">
        <v>2261.35</v>
      </c>
    </row>
    <row r="1147" spans="1:4" ht="9" customHeight="1" x14ac:dyDescent="0.25">
      <c r="A1147" s="30" t="s">
        <v>10374</v>
      </c>
      <c r="B1147" s="31" t="s">
        <v>10375</v>
      </c>
      <c r="C1147" s="30" t="s">
        <v>4</v>
      </c>
      <c r="D1147" s="32">
        <v>2904.55</v>
      </c>
    </row>
    <row r="1148" spans="1:4" ht="9" customHeight="1" x14ac:dyDescent="0.25">
      <c r="A1148" s="30" t="s">
        <v>10376</v>
      </c>
      <c r="B1148" s="31" t="s">
        <v>10377</v>
      </c>
      <c r="C1148" s="30" t="s">
        <v>4</v>
      </c>
      <c r="D1148" s="32">
        <v>2319.15</v>
      </c>
    </row>
    <row r="1149" spans="1:4" ht="9" customHeight="1" x14ac:dyDescent="0.25">
      <c r="A1149" s="30" t="s">
        <v>10378</v>
      </c>
      <c r="B1149" s="31" t="s">
        <v>10379</v>
      </c>
      <c r="C1149" s="30" t="s">
        <v>4</v>
      </c>
      <c r="D1149" s="32">
        <v>6184.78</v>
      </c>
    </row>
    <row r="1150" spans="1:4" ht="9" customHeight="1" x14ac:dyDescent="0.25">
      <c r="A1150" s="30" t="s">
        <v>10380</v>
      </c>
      <c r="B1150" s="31" t="s">
        <v>10381</v>
      </c>
      <c r="C1150" s="30" t="s">
        <v>4</v>
      </c>
      <c r="D1150" s="32">
        <v>2984.33</v>
      </c>
    </row>
    <row r="1151" spans="1:4" ht="9" customHeight="1" x14ac:dyDescent="0.25">
      <c r="A1151" s="30" t="s">
        <v>10382</v>
      </c>
      <c r="B1151" s="31" t="s">
        <v>10383</v>
      </c>
      <c r="C1151" s="30" t="s">
        <v>4</v>
      </c>
      <c r="D1151" s="32">
        <v>4878.84</v>
      </c>
    </row>
    <row r="1152" spans="1:4" ht="9" customHeight="1" x14ac:dyDescent="0.25">
      <c r="A1152" s="30" t="s">
        <v>10384</v>
      </c>
      <c r="B1152" s="31" t="s">
        <v>10385</v>
      </c>
      <c r="C1152" s="30" t="s">
        <v>4</v>
      </c>
      <c r="D1152" s="32">
        <v>2396.71</v>
      </c>
    </row>
    <row r="1153" spans="1:4" ht="9" customHeight="1" x14ac:dyDescent="0.25">
      <c r="A1153" s="30" t="s">
        <v>10386</v>
      </c>
      <c r="B1153" s="31" t="s">
        <v>10387</v>
      </c>
      <c r="C1153" s="30" t="s">
        <v>4</v>
      </c>
      <c r="D1153" s="32">
        <v>2706.04</v>
      </c>
    </row>
    <row r="1154" spans="1:4" ht="9" customHeight="1" x14ac:dyDescent="0.25">
      <c r="A1154" s="30" t="s">
        <v>10388</v>
      </c>
      <c r="B1154" s="31" t="s">
        <v>10389</v>
      </c>
      <c r="C1154" s="30" t="s">
        <v>4</v>
      </c>
      <c r="D1154" s="32">
        <v>2129.5100000000002</v>
      </c>
    </row>
    <row r="1155" spans="1:4" ht="9" customHeight="1" x14ac:dyDescent="0.25">
      <c r="A1155" s="30" t="s">
        <v>10390</v>
      </c>
      <c r="B1155" s="31" t="s">
        <v>10391</v>
      </c>
      <c r="C1155" s="30" t="s">
        <v>4</v>
      </c>
      <c r="D1155" s="32">
        <v>7648.75</v>
      </c>
    </row>
    <row r="1156" spans="1:4" ht="9" customHeight="1" x14ac:dyDescent="0.25">
      <c r="A1156" s="30" t="s">
        <v>10392</v>
      </c>
      <c r="B1156" s="31" t="s">
        <v>10393</v>
      </c>
      <c r="C1156" s="30" t="s">
        <v>4</v>
      </c>
      <c r="D1156" s="32">
        <v>4657.12</v>
      </c>
    </row>
    <row r="1157" spans="1:4" ht="9" customHeight="1" x14ac:dyDescent="0.25">
      <c r="A1157" s="30" t="s">
        <v>10394</v>
      </c>
      <c r="B1157" s="31" t="s">
        <v>10395</v>
      </c>
      <c r="C1157" s="30" t="s">
        <v>4</v>
      </c>
      <c r="D1157" s="32">
        <v>5936.12</v>
      </c>
    </row>
    <row r="1158" spans="1:4" ht="9" customHeight="1" x14ac:dyDescent="0.25">
      <c r="A1158" s="30" t="s">
        <v>10396</v>
      </c>
      <c r="B1158" s="31" t="s">
        <v>10397</v>
      </c>
      <c r="C1158" s="30" t="s">
        <v>4</v>
      </c>
      <c r="D1158" s="32">
        <v>3629.39</v>
      </c>
    </row>
    <row r="1159" spans="1:4" ht="9" customHeight="1" x14ac:dyDescent="0.25">
      <c r="A1159" s="30" t="s">
        <v>10398</v>
      </c>
      <c r="B1159" s="31" t="s">
        <v>10399</v>
      </c>
      <c r="C1159" s="30" t="s">
        <v>4</v>
      </c>
      <c r="D1159" s="32">
        <v>4670.38</v>
      </c>
    </row>
    <row r="1160" spans="1:4" ht="9" customHeight="1" x14ac:dyDescent="0.25">
      <c r="A1160" s="30" t="s">
        <v>10400</v>
      </c>
      <c r="B1160" s="31" t="s">
        <v>10401</v>
      </c>
      <c r="C1160" s="30" t="s">
        <v>4</v>
      </c>
      <c r="D1160" s="32">
        <v>3641.86</v>
      </c>
    </row>
    <row r="1161" spans="1:4" ht="9" customHeight="1" x14ac:dyDescent="0.25">
      <c r="A1161" s="30" t="s">
        <v>10402</v>
      </c>
      <c r="B1161" s="31" t="s">
        <v>10403</v>
      </c>
      <c r="C1161" s="30" t="s">
        <v>4</v>
      </c>
      <c r="D1161" s="32">
        <v>8067.96</v>
      </c>
    </row>
    <row r="1162" spans="1:4" ht="9" customHeight="1" x14ac:dyDescent="0.25">
      <c r="A1162" s="30" t="s">
        <v>10404</v>
      </c>
      <c r="B1162" s="31" t="s">
        <v>10405</v>
      </c>
      <c r="C1162" s="30" t="s">
        <v>4</v>
      </c>
      <c r="D1162" s="32">
        <v>4687.71</v>
      </c>
    </row>
    <row r="1163" spans="1:4" ht="9" customHeight="1" x14ac:dyDescent="0.25">
      <c r="A1163" s="30" t="s">
        <v>10406</v>
      </c>
      <c r="B1163" s="31" t="s">
        <v>10407</v>
      </c>
      <c r="C1163" s="30" t="s">
        <v>4</v>
      </c>
      <c r="D1163" s="32">
        <v>6256.94</v>
      </c>
    </row>
    <row r="1164" spans="1:4" ht="9" customHeight="1" x14ac:dyDescent="0.25">
      <c r="A1164" s="30" t="s">
        <v>10408</v>
      </c>
      <c r="B1164" s="31" t="s">
        <v>10409</v>
      </c>
      <c r="C1164" s="30" t="s">
        <v>4</v>
      </c>
      <c r="D1164" s="32">
        <v>3658.07</v>
      </c>
    </row>
    <row r="1165" spans="1:4" ht="9" customHeight="1" x14ac:dyDescent="0.25">
      <c r="A1165" s="30" t="s">
        <v>10410</v>
      </c>
      <c r="B1165" s="31" t="s">
        <v>10411</v>
      </c>
      <c r="C1165" s="30" t="s">
        <v>4</v>
      </c>
      <c r="D1165" s="32">
        <v>4712.9799999999996</v>
      </c>
    </row>
    <row r="1166" spans="1:4" ht="9" customHeight="1" x14ac:dyDescent="0.25">
      <c r="A1166" s="30" t="s">
        <v>10412</v>
      </c>
      <c r="B1166" s="31" t="s">
        <v>10413</v>
      </c>
      <c r="C1166" s="30" t="s">
        <v>4</v>
      </c>
      <c r="D1166" s="32">
        <v>3681.92</v>
      </c>
    </row>
    <row r="1167" spans="1:4" ht="9" customHeight="1" x14ac:dyDescent="0.25">
      <c r="A1167" s="30" t="s">
        <v>10414</v>
      </c>
      <c r="B1167" s="31" t="s">
        <v>10415</v>
      </c>
      <c r="C1167" s="30" t="s">
        <v>4</v>
      </c>
      <c r="D1167" s="32">
        <v>4747.46</v>
      </c>
    </row>
    <row r="1168" spans="1:4" ht="9" customHeight="1" x14ac:dyDescent="0.25">
      <c r="A1168" s="30" t="s">
        <v>10416</v>
      </c>
      <c r="B1168" s="31" t="s">
        <v>10417</v>
      </c>
      <c r="C1168" s="30" t="s">
        <v>4</v>
      </c>
      <c r="D1168" s="32">
        <v>3714.49</v>
      </c>
    </row>
    <row r="1169" spans="1:4" ht="9" customHeight="1" x14ac:dyDescent="0.25">
      <c r="A1169" s="30" t="s">
        <v>10418</v>
      </c>
      <c r="B1169" s="31" t="s">
        <v>10419</v>
      </c>
      <c r="C1169" s="30" t="s">
        <v>4</v>
      </c>
      <c r="D1169" s="32">
        <v>9043.82</v>
      </c>
    </row>
    <row r="1170" spans="1:4" ht="9" customHeight="1" x14ac:dyDescent="0.25">
      <c r="A1170" s="30" t="s">
        <v>10420</v>
      </c>
      <c r="B1170" s="31" t="s">
        <v>10421</v>
      </c>
      <c r="C1170" s="30" t="s">
        <v>4</v>
      </c>
      <c r="D1170" s="32">
        <v>4793.78</v>
      </c>
    </row>
    <row r="1171" spans="1:4" ht="9" customHeight="1" x14ac:dyDescent="0.25">
      <c r="A1171" s="30" t="s">
        <v>10422</v>
      </c>
      <c r="B1171" s="31" t="s">
        <v>10423</v>
      </c>
      <c r="C1171" s="30" t="s">
        <v>4</v>
      </c>
      <c r="D1171" s="32">
        <v>7005.14</v>
      </c>
    </row>
    <row r="1172" spans="1:4" ht="9" customHeight="1" x14ac:dyDescent="0.25">
      <c r="A1172" s="30" t="s">
        <v>10424</v>
      </c>
      <c r="B1172" s="31" t="s">
        <v>10425</v>
      </c>
      <c r="C1172" s="30" t="s">
        <v>4</v>
      </c>
      <c r="D1172" s="32">
        <v>3758.59</v>
      </c>
    </row>
    <row r="1173" spans="1:4" ht="9" customHeight="1" x14ac:dyDescent="0.25">
      <c r="A1173" s="30" t="s">
        <v>10426</v>
      </c>
      <c r="B1173" s="31" t="s">
        <v>10427</v>
      </c>
      <c r="C1173" s="30" t="s">
        <v>4</v>
      </c>
      <c r="D1173" s="32">
        <v>4855.83</v>
      </c>
    </row>
    <row r="1174" spans="1:4" ht="9" customHeight="1" x14ac:dyDescent="0.25">
      <c r="A1174" s="30" t="s">
        <v>10428</v>
      </c>
      <c r="B1174" s="31" t="s">
        <v>10429</v>
      </c>
      <c r="C1174" s="30" t="s">
        <v>4</v>
      </c>
      <c r="D1174" s="32">
        <v>3818.11</v>
      </c>
    </row>
    <row r="1175" spans="1:4" ht="9" customHeight="1" x14ac:dyDescent="0.25">
      <c r="A1175" s="30" t="s">
        <v>10430</v>
      </c>
      <c r="B1175" s="31" t="s">
        <v>10431</v>
      </c>
      <c r="C1175" s="30" t="s">
        <v>4</v>
      </c>
      <c r="D1175" s="32">
        <v>4938.76</v>
      </c>
    </row>
    <row r="1176" spans="1:4" ht="9" customHeight="1" x14ac:dyDescent="0.25">
      <c r="A1176" s="30" t="s">
        <v>10432</v>
      </c>
      <c r="B1176" s="31" t="s">
        <v>10433</v>
      </c>
      <c r="C1176" s="30" t="s">
        <v>4</v>
      </c>
      <c r="D1176" s="32">
        <v>3898.03</v>
      </c>
    </row>
    <row r="1177" spans="1:4" ht="9" customHeight="1" x14ac:dyDescent="0.25">
      <c r="A1177" s="30" t="s">
        <v>10434</v>
      </c>
      <c r="B1177" s="31" t="s">
        <v>10435</v>
      </c>
      <c r="C1177" s="30" t="s">
        <v>4</v>
      </c>
      <c r="D1177" s="32">
        <v>11342.76</v>
      </c>
    </row>
    <row r="1178" spans="1:4" ht="9" customHeight="1" x14ac:dyDescent="0.25">
      <c r="A1178" s="30" t="s">
        <v>10436</v>
      </c>
      <c r="B1178" s="31" t="s">
        <v>10437</v>
      </c>
      <c r="C1178" s="30" t="s">
        <v>4</v>
      </c>
      <c r="D1178" s="32">
        <v>5052.21</v>
      </c>
    </row>
    <row r="1179" spans="1:4" ht="9" customHeight="1" x14ac:dyDescent="0.25">
      <c r="A1179" s="30" t="s">
        <v>10438</v>
      </c>
      <c r="B1179" s="31" t="s">
        <v>10439</v>
      </c>
      <c r="C1179" s="30" t="s">
        <v>4</v>
      </c>
      <c r="D1179" s="32">
        <v>8759.8799999999992</v>
      </c>
    </row>
    <row r="1180" spans="1:4" ht="9" customHeight="1" x14ac:dyDescent="0.25">
      <c r="A1180" s="30" t="s">
        <v>10440</v>
      </c>
      <c r="B1180" s="31" t="s">
        <v>10441</v>
      </c>
      <c r="C1180" s="30" t="s">
        <v>4</v>
      </c>
      <c r="D1180" s="32">
        <v>4008.16</v>
      </c>
    </row>
    <row r="1181" spans="1:4" ht="9" customHeight="1" x14ac:dyDescent="0.25">
      <c r="A1181" s="30" t="s">
        <v>10442</v>
      </c>
      <c r="B1181" s="31" t="s">
        <v>10443</v>
      </c>
      <c r="C1181" s="30" t="s">
        <v>4</v>
      </c>
      <c r="D1181" s="32">
        <v>4660.71</v>
      </c>
    </row>
    <row r="1182" spans="1:4" ht="9" customHeight="1" x14ac:dyDescent="0.25">
      <c r="A1182" s="30" t="s">
        <v>10444</v>
      </c>
      <c r="B1182" s="31" t="s">
        <v>10445</v>
      </c>
      <c r="C1182" s="30" t="s">
        <v>4</v>
      </c>
      <c r="D1182" s="32">
        <v>3632.81</v>
      </c>
    </row>
    <row r="1183" spans="1:4" ht="9" customHeight="1" x14ac:dyDescent="0.25">
      <c r="A1183" s="30" t="s">
        <v>10446</v>
      </c>
      <c r="B1183" s="31" t="s">
        <v>10447</v>
      </c>
      <c r="C1183" s="30" t="s">
        <v>4</v>
      </c>
      <c r="D1183" s="32">
        <v>5205.88</v>
      </c>
    </row>
    <row r="1184" spans="1:4" ht="9" customHeight="1" x14ac:dyDescent="0.25">
      <c r="A1184" s="30" t="s">
        <v>10448</v>
      </c>
      <c r="B1184" s="31" t="s">
        <v>10449</v>
      </c>
      <c r="C1184" s="30" t="s">
        <v>4</v>
      </c>
      <c r="D1184" s="32">
        <v>2841.92</v>
      </c>
    </row>
    <row r="1185" spans="1:4" ht="9" customHeight="1" x14ac:dyDescent="0.25">
      <c r="A1185" s="30" t="s">
        <v>10450</v>
      </c>
      <c r="B1185" s="31" t="s">
        <v>10451</v>
      </c>
      <c r="C1185" s="30" t="s">
        <v>4</v>
      </c>
      <c r="D1185" s="32">
        <v>4153.12</v>
      </c>
    </row>
    <row r="1186" spans="1:4" ht="9" customHeight="1" x14ac:dyDescent="0.25">
      <c r="A1186" s="30" t="s">
        <v>10452</v>
      </c>
      <c r="B1186" s="31" t="s">
        <v>10453</v>
      </c>
      <c r="C1186" s="30" t="s">
        <v>4</v>
      </c>
      <c r="D1186" s="32">
        <v>2238.15</v>
      </c>
    </row>
    <row r="1187" spans="1:4" ht="9" customHeight="1" x14ac:dyDescent="0.25">
      <c r="A1187" s="30" t="s">
        <v>10454</v>
      </c>
      <c r="B1187" s="31" t="s">
        <v>10455</v>
      </c>
      <c r="C1187" s="30" t="s">
        <v>4</v>
      </c>
      <c r="D1187" s="32">
        <v>2861.61</v>
      </c>
    </row>
    <row r="1188" spans="1:4" ht="9" customHeight="1" x14ac:dyDescent="0.25">
      <c r="A1188" s="30" t="s">
        <v>10456</v>
      </c>
      <c r="B1188" s="31" t="s">
        <v>10457</v>
      </c>
      <c r="C1188" s="30" t="s">
        <v>4</v>
      </c>
      <c r="D1188" s="32">
        <v>2255.9299999999998</v>
      </c>
    </row>
    <row r="1189" spans="1:4" ht="9" customHeight="1" x14ac:dyDescent="0.25">
      <c r="A1189" s="30" t="s">
        <v>10458</v>
      </c>
      <c r="B1189" s="31" t="s">
        <v>10459</v>
      </c>
      <c r="C1189" s="30" t="s">
        <v>4</v>
      </c>
      <c r="D1189" s="32">
        <v>5432.84</v>
      </c>
    </row>
    <row r="1190" spans="1:4" ht="9" customHeight="1" x14ac:dyDescent="0.25">
      <c r="A1190" s="30" t="s">
        <v>10460</v>
      </c>
      <c r="B1190" s="31" t="s">
        <v>10461</v>
      </c>
      <c r="C1190" s="30" t="s">
        <v>4</v>
      </c>
      <c r="D1190" s="32">
        <v>2887.86</v>
      </c>
    </row>
    <row r="1191" spans="1:4" ht="9" customHeight="1" x14ac:dyDescent="0.25">
      <c r="A1191" s="30" t="s">
        <v>10462</v>
      </c>
      <c r="B1191" s="31" t="s">
        <v>10463</v>
      </c>
      <c r="C1191" s="30" t="s">
        <v>4</v>
      </c>
      <c r="D1191" s="32">
        <v>4333.0200000000004</v>
      </c>
    </row>
    <row r="1192" spans="1:4" ht="9" customHeight="1" x14ac:dyDescent="0.25">
      <c r="A1192" s="30" t="s">
        <v>10464</v>
      </c>
      <c r="B1192" s="31" t="s">
        <v>10465</v>
      </c>
      <c r="C1192" s="30" t="s">
        <v>4</v>
      </c>
      <c r="D1192" s="32">
        <v>2279.65</v>
      </c>
    </row>
    <row r="1193" spans="1:4" ht="9" customHeight="1" x14ac:dyDescent="0.25">
      <c r="A1193" s="30" t="s">
        <v>10466</v>
      </c>
      <c r="B1193" s="31" t="s">
        <v>10467</v>
      </c>
      <c r="C1193" s="30" t="s">
        <v>4</v>
      </c>
      <c r="D1193" s="32">
        <v>2925.82</v>
      </c>
    </row>
    <row r="1194" spans="1:4" ht="9" customHeight="1" x14ac:dyDescent="0.25">
      <c r="A1194" s="30" t="s">
        <v>10468</v>
      </c>
      <c r="B1194" s="31" t="s">
        <v>10469</v>
      </c>
      <c r="C1194" s="30" t="s">
        <v>4</v>
      </c>
      <c r="D1194" s="32">
        <v>2314.2800000000002</v>
      </c>
    </row>
    <row r="1195" spans="1:4" ht="9" customHeight="1" x14ac:dyDescent="0.25">
      <c r="A1195" s="30" t="s">
        <v>10470</v>
      </c>
      <c r="B1195" s="31" t="s">
        <v>10471</v>
      </c>
      <c r="C1195" s="30" t="s">
        <v>4</v>
      </c>
      <c r="D1195" s="32">
        <v>2977.99</v>
      </c>
    </row>
    <row r="1196" spans="1:4" ht="9" customHeight="1" x14ac:dyDescent="0.25">
      <c r="A1196" s="30" t="s">
        <v>10472</v>
      </c>
      <c r="B1196" s="31" t="s">
        <v>10473</v>
      </c>
      <c r="C1196" s="30" t="s">
        <v>4</v>
      </c>
      <c r="D1196" s="32">
        <v>2362.0100000000002</v>
      </c>
    </row>
    <row r="1197" spans="1:4" ht="9" customHeight="1" x14ac:dyDescent="0.25">
      <c r="A1197" s="30" t="s">
        <v>10474</v>
      </c>
      <c r="B1197" s="31" t="s">
        <v>10475</v>
      </c>
      <c r="C1197" s="30" t="s">
        <v>4</v>
      </c>
      <c r="D1197" s="32">
        <v>6063.32</v>
      </c>
    </row>
    <row r="1198" spans="1:4" ht="9" customHeight="1" x14ac:dyDescent="0.25">
      <c r="A1198" s="30" t="s">
        <v>10476</v>
      </c>
      <c r="B1198" s="31" t="s">
        <v>10477</v>
      </c>
      <c r="C1198" s="30" t="s">
        <v>4</v>
      </c>
      <c r="D1198" s="32">
        <v>3047.31</v>
      </c>
    </row>
    <row r="1199" spans="1:4" ht="9" customHeight="1" x14ac:dyDescent="0.25">
      <c r="A1199" s="30" t="s">
        <v>10478</v>
      </c>
      <c r="B1199" s="31" t="s">
        <v>10479</v>
      </c>
      <c r="C1199" s="30" t="s">
        <v>4</v>
      </c>
      <c r="D1199" s="32">
        <v>4832.95</v>
      </c>
    </row>
    <row r="1200" spans="1:4" ht="9" customHeight="1" x14ac:dyDescent="0.25">
      <c r="A1200" s="30" t="s">
        <v>10480</v>
      </c>
      <c r="B1200" s="31" t="s">
        <v>10481</v>
      </c>
      <c r="C1200" s="30" t="s">
        <v>4</v>
      </c>
      <c r="D1200" s="32">
        <v>2426.1</v>
      </c>
    </row>
    <row r="1201" spans="1:4" ht="9" customHeight="1" x14ac:dyDescent="0.25">
      <c r="A1201" s="30" t="s">
        <v>10482</v>
      </c>
      <c r="B1201" s="31" t="s">
        <v>10483</v>
      </c>
      <c r="C1201" s="30" t="s">
        <v>4</v>
      </c>
      <c r="D1201" s="32">
        <v>3136.9</v>
      </c>
    </row>
    <row r="1202" spans="1:4" ht="9" customHeight="1" x14ac:dyDescent="0.25">
      <c r="A1202" s="30" t="s">
        <v>10484</v>
      </c>
      <c r="B1202" s="31" t="s">
        <v>10485</v>
      </c>
      <c r="C1202" s="30" t="s">
        <v>4</v>
      </c>
      <c r="D1202" s="32">
        <v>2509.67</v>
      </c>
    </row>
    <row r="1203" spans="1:4" ht="9" customHeight="1" x14ac:dyDescent="0.25">
      <c r="A1203" s="30" t="s">
        <v>10486</v>
      </c>
      <c r="B1203" s="31" t="s">
        <v>10487</v>
      </c>
      <c r="C1203" s="30" t="s">
        <v>4</v>
      </c>
      <c r="D1203" s="32">
        <v>3256.56</v>
      </c>
    </row>
    <row r="1204" spans="1:4" ht="9" customHeight="1" x14ac:dyDescent="0.25">
      <c r="A1204" s="30" t="s">
        <v>10488</v>
      </c>
      <c r="B1204" s="31" t="s">
        <v>10489</v>
      </c>
      <c r="C1204" s="30" t="s">
        <v>4</v>
      </c>
      <c r="D1204" s="32">
        <v>2622.37</v>
      </c>
    </row>
    <row r="1205" spans="1:4" ht="9" customHeight="1" x14ac:dyDescent="0.25">
      <c r="A1205" s="30" t="s">
        <v>10490</v>
      </c>
      <c r="B1205" s="31" t="s">
        <v>10491</v>
      </c>
      <c r="C1205" s="30" t="s">
        <v>4</v>
      </c>
      <c r="D1205" s="32">
        <v>7501.98</v>
      </c>
    </row>
    <row r="1206" spans="1:4" ht="9" customHeight="1" x14ac:dyDescent="0.25">
      <c r="A1206" s="30" t="s">
        <v>10492</v>
      </c>
      <c r="B1206" s="31" t="s">
        <v>10493</v>
      </c>
      <c r="C1206" s="30" t="s">
        <v>4</v>
      </c>
      <c r="D1206" s="32">
        <v>3414.71</v>
      </c>
    </row>
    <row r="1207" spans="1:4" ht="9" customHeight="1" x14ac:dyDescent="0.25">
      <c r="A1207" s="30" t="s">
        <v>10494</v>
      </c>
      <c r="B1207" s="31" t="s">
        <v>10495</v>
      </c>
      <c r="C1207" s="30" t="s">
        <v>4</v>
      </c>
      <c r="D1207" s="32">
        <v>5972.66</v>
      </c>
    </row>
    <row r="1208" spans="1:4" ht="9" customHeight="1" x14ac:dyDescent="0.25">
      <c r="A1208" s="30" t="s">
        <v>10496</v>
      </c>
      <c r="B1208" s="31" t="s">
        <v>10497</v>
      </c>
      <c r="C1208" s="30" t="s">
        <v>4</v>
      </c>
      <c r="D1208" s="32">
        <v>2772.91</v>
      </c>
    </row>
    <row r="1209" spans="1:4" ht="9" customHeight="1" x14ac:dyDescent="0.25">
      <c r="A1209" s="30" t="s">
        <v>10498</v>
      </c>
      <c r="B1209" s="31" t="s">
        <v>10499</v>
      </c>
      <c r="C1209" s="30" t="s">
        <v>4</v>
      </c>
      <c r="D1209" s="32">
        <v>2846.46</v>
      </c>
    </row>
    <row r="1210" spans="1:4" ht="9" customHeight="1" x14ac:dyDescent="0.25">
      <c r="A1210" s="30" t="s">
        <v>10500</v>
      </c>
      <c r="B1210" s="31" t="s">
        <v>10501</v>
      </c>
      <c r="C1210" s="30" t="s">
        <v>4</v>
      </c>
      <c r="D1210" s="32">
        <v>2242.1999999999998</v>
      </c>
    </row>
    <row r="1211" spans="1:4" ht="9" customHeight="1" x14ac:dyDescent="0.25">
      <c r="A1211" s="30" t="s">
        <v>10502</v>
      </c>
      <c r="B1211" s="31" t="s">
        <v>10503</v>
      </c>
      <c r="C1211" s="30" t="s">
        <v>4</v>
      </c>
      <c r="D1211" s="32">
        <v>7573.13</v>
      </c>
    </row>
    <row r="1212" spans="1:4" ht="9" customHeight="1" x14ac:dyDescent="0.25">
      <c r="A1212" s="30" t="s">
        <v>10504</v>
      </c>
      <c r="B1212" s="31" t="s">
        <v>10505</v>
      </c>
      <c r="C1212" s="30" t="s">
        <v>4</v>
      </c>
      <c r="D1212" s="32">
        <v>3898.27</v>
      </c>
    </row>
    <row r="1213" spans="1:4" ht="9" customHeight="1" x14ac:dyDescent="0.25">
      <c r="A1213" s="30" t="s">
        <v>10506</v>
      </c>
      <c r="B1213" s="31" t="s">
        <v>10507</v>
      </c>
      <c r="C1213" s="30" t="s">
        <v>4</v>
      </c>
      <c r="D1213" s="32">
        <v>5945.74</v>
      </c>
    </row>
    <row r="1214" spans="1:4" ht="9" customHeight="1" x14ac:dyDescent="0.25">
      <c r="A1214" s="30" t="s">
        <v>10508</v>
      </c>
      <c r="B1214" s="31" t="s">
        <v>10509</v>
      </c>
      <c r="C1214" s="30" t="s">
        <v>4</v>
      </c>
      <c r="D1214" s="32">
        <v>3027.38</v>
      </c>
    </row>
    <row r="1215" spans="1:4" ht="9" customHeight="1" x14ac:dyDescent="0.25">
      <c r="A1215" s="30" t="s">
        <v>10510</v>
      </c>
      <c r="B1215" s="31" t="s">
        <v>10511</v>
      </c>
      <c r="C1215" s="30" t="s">
        <v>4</v>
      </c>
      <c r="D1215" s="32">
        <v>3928.31</v>
      </c>
    </row>
    <row r="1216" spans="1:4" ht="9" customHeight="1" x14ac:dyDescent="0.25">
      <c r="A1216" s="30" t="s">
        <v>10512</v>
      </c>
      <c r="B1216" s="31" t="s">
        <v>10513</v>
      </c>
      <c r="C1216" s="30" t="s">
        <v>4</v>
      </c>
      <c r="D1216" s="32">
        <v>3053.61</v>
      </c>
    </row>
    <row r="1217" spans="1:4" ht="9" customHeight="1" x14ac:dyDescent="0.25">
      <c r="A1217" s="30" t="s">
        <v>10514</v>
      </c>
      <c r="B1217" s="31" t="s">
        <v>10515</v>
      </c>
      <c r="C1217" s="30" t="s">
        <v>4</v>
      </c>
      <c r="D1217" s="32">
        <v>7921.14</v>
      </c>
    </row>
    <row r="1218" spans="1:4" ht="9" customHeight="1" x14ac:dyDescent="0.25">
      <c r="A1218" s="30" t="s">
        <v>10516</v>
      </c>
      <c r="B1218" s="31" t="s">
        <v>10517</v>
      </c>
      <c r="C1218" s="30" t="s">
        <v>4</v>
      </c>
      <c r="D1218" s="32">
        <v>3966.63</v>
      </c>
    </row>
    <row r="1219" spans="1:4" ht="9" customHeight="1" x14ac:dyDescent="0.25">
      <c r="A1219" s="30" t="s">
        <v>10518</v>
      </c>
      <c r="B1219" s="31" t="s">
        <v>10519</v>
      </c>
      <c r="C1219" s="30" t="s">
        <v>4</v>
      </c>
      <c r="D1219" s="32">
        <v>6216.59</v>
      </c>
    </row>
    <row r="1220" spans="1:4" ht="9" customHeight="1" x14ac:dyDescent="0.25">
      <c r="A1220" s="30" t="s">
        <v>10520</v>
      </c>
      <c r="B1220" s="31" t="s">
        <v>10521</v>
      </c>
      <c r="C1220" s="30" t="s">
        <v>4</v>
      </c>
      <c r="D1220" s="32">
        <v>3087.19</v>
      </c>
    </row>
    <row r="1221" spans="1:4" ht="9" customHeight="1" x14ac:dyDescent="0.25">
      <c r="A1221" s="30" t="s">
        <v>10522</v>
      </c>
      <c r="B1221" s="31" t="s">
        <v>10523</v>
      </c>
      <c r="C1221" s="30" t="s">
        <v>4</v>
      </c>
      <c r="D1221" s="32">
        <v>4022.62</v>
      </c>
    </row>
    <row r="1222" spans="1:4" ht="9" customHeight="1" x14ac:dyDescent="0.25">
      <c r="A1222" s="30" t="s">
        <v>10524</v>
      </c>
      <c r="B1222" s="31" t="s">
        <v>10525</v>
      </c>
      <c r="C1222" s="30" t="s">
        <v>4</v>
      </c>
      <c r="D1222" s="32">
        <v>3136.68</v>
      </c>
    </row>
    <row r="1223" spans="1:4" ht="9" customHeight="1" x14ac:dyDescent="0.25">
      <c r="A1223" s="30" t="s">
        <v>10526</v>
      </c>
      <c r="B1223" s="31" t="s">
        <v>10527</v>
      </c>
      <c r="C1223" s="30" t="s">
        <v>4</v>
      </c>
      <c r="D1223" s="32">
        <v>4099.07</v>
      </c>
    </row>
    <row r="1224" spans="1:4" ht="9" customHeight="1" x14ac:dyDescent="0.25">
      <c r="A1224" s="30" t="s">
        <v>10528</v>
      </c>
      <c r="B1224" s="31" t="s">
        <v>10529</v>
      </c>
      <c r="C1224" s="30" t="s">
        <v>4</v>
      </c>
      <c r="D1224" s="32">
        <v>3204.73</v>
      </c>
    </row>
    <row r="1225" spans="1:4" ht="9" customHeight="1" x14ac:dyDescent="0.25">
      <c r="A1225" s="30" t="s">
        <v>10530</v>
      </c>
      <c r="B1225" s="31" t="s">
        <v>10531</v>
      </c>
      <c r="C1225" s="30" t="s">
        <v>4</v>
      </c>
      <c r="D1225" s="32">
        <v>8832.0300000000007</v>
      </c>
    </row>
    <row r="1226" spans="1:4" ht="9" customHeight="1" x14ac:dyDescent="0.25">
      <c r="A1226" s="30" t="s">
        <v>10532</v>
      </c>
      <c r="B1226" s="31" t="s">
        <v>10533</v>
      </c>
      <c r="C1226" s="30" t="s">
        <v>4</v>
      </c>
      <c r="D1226" s="32">
        <v>4199.3999999999996</v>
      </c>
    </row>
    <row r="1227" spans="1:4" ht="9" customHeight="1" x14ac:dyDescent="0.25">
      <c r="A1227" s="30" t="s">
        <v>10534</v>
      </c>
      <c r="B1227" s="31" t="s">
        <v>10535</v>
      </c>
      <c r="C1227" s="30" t="s">
        <v>4</v>
      </c>
      <c r="D1227" s="32">
        <v>6924.69</v>
      </c>
    </row>
    <row r="1228" spans="1:4" ht="9" customHeight="1" x14ac:dyDescent="0.25">
      <c r="A1228" s="30" t="s">
        <v>10536</v>
      </c>
      <c r="B1228" s="31" t="s">
        <v>10537</v>
      </c>
      <c r="C1228" s="30" t="s">
        <v>4</v>
      </c>
      <c r="D1228" s="32">
        <v>3294.93</v>
      </c>
    </row>
    <row r="1229" spans="1:4" ht="9" customHeight="1" x14ac:dyDescent="0.25">
      <c r="A1229" s="30" t="s">
        <v>10538</v>
      </c>
      <c r="B1229" s="31" t="s">
        <v>10539</v>
      </c>
      <c r="C1229" s="30" t="s">
        <v>4</v>
      </c>
      <c r="D1229" s="32">
        <v>4328.6000000000004</v>
      </c>
    </row>
    <row r="1230" spans="1:4" ht="9" customHeight="1" x14ac:dyDescent="0.25">
      <c r="A1230" s="30" t="s">
        <v>10540</v>
      </c>
      <c r="B1230" s="31" t="s">
        <v>10541</v>
      </c>
      <c r="C1230" s="30" t="s">
        <v>4</v>
      </c>
      <c r="D1230" s="32">
        <v>3412.4</v>
      </c>
    </row>
    <row r="1231" spans="1:4" ht="9" customHeight="1" x14ac:dyDescent="0.25">
      <c r="A1231" s="30" t="s">
        <v>10542</v>
      </c>
      <c r="B1231" s="31" t="s">
        <v>10543</v>
      </c>
      <c r="C1231" s="30" t="s">
        <v>4</v>
      </c>
      <c r="D1231" s="32">
        <v>4498.33</v>
      </c>
    </row>
    <row r="1232" spans="1:4" ht="9" customHeight="1" x14ac:dyDescent="0.25">
      <c r="A1232" s="30" t="s">
        <v>10544</v>
      </c>
      <c r="B1232" s="31" t="s">
        <v>10545</v>
      </c>
      <c r="C1232" s="30" t="s">
        <v>4</v>
      </c>
      <c r="D1232" s="32">
        <v>3568.82</v>
      </c>
    </row>
    <row r="1233" spans="1:4" ht="9" customHeight="1" x14ac:dyDescent="0.25">
      <c r="A1233" s="30" t="s">
        <v>10546</v>
      </c>
      <c r="B1233" s="31" t="s">
        <v>10547</v>
      </c>
      <c r="C1233" s="30" t="s">
        <v>4</v>
      </c>
      <c r="D1233" s="32">
        <v>10935.18</v>
      </c>
    </row>
    <row r="1234" spans="1:4" ht="9" customHeight="1" x14ac:dyDescent="0.25">
      <c r="A1234" s="30" t="s">
        <v>10548</v>
      </c>
      <c r="B1234" s="31" t="s">
        <v>10549</v>
      </c>
      <c r="C1234" s="30" t="s">
        <v>4</v>
      </c>
      <c r="D1234" s="32">
        <v>4721.83</v>
      </c>
    </row>
    <row r="1235" spans="1:4" ht="9" customHeight="1" x14ac:dyDescent="0.25">
      <c r="A1235" s="30" t="s">
        <v>10550</v>
      </c>
      <c r="B1235" s="31" t="s">
        <v>10551</v>
      </c>
      <c r="C1235" s="30" t="s">
        <v>4</v>
      </c>
      <c r="D1235" s="32">
        <v>8561.42</v>
      </c>
    </row>
    <row r="1236" spans="1:4" ht="9" customHeight="1" x14ac:dyDescent="0.25">
      <c r="A1236" s="30" t="s">
        <v>10552</v>
      </c>
      <c r="B1236" s="31" t="s">
        <v>10553</v>
      </c>
      <c r="C1236" s="30" t="s">
        <v>4</v>
      </c>
      <c r="D1236" s="32">
        <v>3777.43</v>
      </c>
    </row>
    <row r="1237" spans="1:4" ht="9" customHeight="1" x14ac:dyDescent="0.25">
      <c r="A1237" s="30" t="s">
        <v>10554</v>
      </c>
      <c r="B1237" s="31" t="s">
        <v>10555</v>
      </c>
      <c r="C1237" s="30" t="s">
        <v>4</v>
      </c>
      <c r="D1237" s="32">
        <v>3905.78</v>
      </c>
    </row>
    <row r="1238" spans="1:4" ht="9" customHeight="1" x14ac:dyDescent="0.25">
      <c r="A1238" s="30" t="s">
        <v>10556</v>
      </c>
      <c r="B1238" s="31" t="s">
        <v>10557</v>
      </c>
      <c r="C1238" s="30" t="s">
        <v>4</v>
      </c>
      <c r="D1238" s="32">
        <v>3033.94</v>
      </c>
    </row>
    <row r="1239" spans="1:4" ht="9" customHeight="1" x14ac:dyDescent="0.25">
      <c r="A1239" s="30" t="s">
        <v>10558</v>
      </c>
      <c r="B1239" s="31" t="s">
        <v>10559</v>
      </c>
      <c r="C1239" s="30" t="s">
        <v>4</v>
      </c>
      <c r="D1239" s="32">
        <v>13289.14</v>
      </c>
    </row>
    <row r="1240" spans="1:4" ht="9" customHeight="1" x14ac:dyDescent="0.25">
      <c r="A1240" s="30" t="s">
        <v>10560</v>
      </c>
      <c r="B1240" s="31" t="s">
        <v>10561</v>
      </c>
      <c r="C1240" s="30" t="s">
        <v>4</v>
      </c>
      <c r="D1240" s="32">
        <v>6586.43</v>
      </c>
    </row>
    <row r="1241" spans="1:4" ht="9" customHeight="1" x14ac:dyDescent="0.25">
      <c r="A1241" s="30" t="s">
        <v>10562</v>
      </c>
      <c r="B1241" s="31" t="s">
        <v>10563</v>
      </c>
      <c r="C1241" s="30" t="s">
        <v>4</v>
      </c>
      <c r="D1241" s="32">
        <v>10197.219999999999</v>
      </c>
    </row>
    <row r="1242" spans="1:4" ht="9" customHeight="1" x14ac:dyDescent="0.25">
      <c r="A1242" s="30" t="s">
        <v>10564</v>
      </c>
      <c r="B1242" s="31" t="s">
        <v>10565</v>
      </c>
      <c r="C1242" s="30" t="s">
        <v>4</v>
      </c>
      <c r="D1242" s="32">
        <v>5044.43</v>
      </c>
    </row>
    <row r="1243" spans="1:4" ht="9" customHeight="1" x14ac:dyDescent="0.25">
      <c r="A1243" s="30" t="s">
        <v>10566</v>
      </c>
      <c r="B1243" s="31" t="s">
        <v>10567</v>
      </c>
      <c r="C1243" s="30" t="s">
        <v>4</v>
      </c>
      <c r="D1243" s="32">
        <v>6632.77</v>
      </c>
    </row>
    <row r="1244" spans="1:4" ht="9" customHeight="1" x14ac:dyDescent="0.25">
      <c r="A1244" s="30" t="s">
        <v>10568</v>
      </c>
      <c r="B1244" s="31" t="s">
        <v>10569</v>
      </c>
      <c r="C1244" s="30" t="s">
        <v>4</v>
      </c>
      <c r="D1244" s="32">
        <v>5084.12</v>
      </c>
    </row>
    <row r="1245" spans="1:4" ht="9" customHeight="1" x14ac:dyDescent="0.25">
      <c r="A1245" s="30" t="s">
        <v>10570</v>
      </c>
      <c r="B1245" s="31" t="s">
        <v>10571</v>
      </c>
      <c r="C1245" s="30" t="s">
        <v>4</v>
      </c>
      <c r="D1245" s="32">
        <v>13908.3</v>
      </c>
    </row>
    <row r="1246" spans="1:4" ht="9" customHeight="1" x14ac:dyDescent="0.25">
      <c r="A1246" s="30" t="s">
        <v>10572</v>
      </c>
      <c r="B1246" s="31" t="s">
        <v>10573</v>
      </c>
      <c r="C1246" s="30" t="s">
        <v>4</v>
      </c>
      <c r="D1246" s="32">
        <v>6692.1</v>
      </c>
    </row>
    <row r="1247" spans="1:4" ht="9" customHeight="1" x14ac:dyDescent="0.25">
      <c r="A1247" s="30" t="s">
        <v>10574</v>
      </c>
      <c r="B1247" s="31" t="s">
        <v>10575</v>
      </c>
      <c r="C1247" s="30" t="s">
        <v>4</v>
      </c>
      <c r="D1247" s="32">
        <v>10669.04</v>
      </c>
    </row>
    <row r="1248" spans="1:4" ht="9" customHeight="1" x14ac:dyDescent="0.25">
      <c r="A1248" s="30" t="s">
        <v>10576</v>
      </c>
      <c r="B1248" s="31" t="s">
        <v>10577</v>
      </c>
      <c r="C1248" s="30" t="s">
        <v>4</v>
      </c>
      <c r="D1248" s="32">
        <v>5135.05</v>
      </c>
    </row>
    <row r="1249" spans="1:4" ht="9" customHeight="1" x14ac:dyDescent="0.25">
      <c r="A1249" s="30" t="s">
        <v>10578</v>
      </c>
      <c r="B1249" s="31" t="s">
        <v>10579</v>
      </c>
      <c r="C1249" s="30" t="s">
        <v>4</v>
      </c>
      <c r="D1249" s="32">
        <v>6777.71</v>
      </c>
    </row>
    <row r="1250" spans="1:4" ht="9" customHeight="1" x14ac:dyDescent="0.25">
      <c r="A1250" s="30" t="s">
        <v>10580</v>
      </c>
      <c r="B1250" s="31" t="s">
        <v>10581</v>
      </c>
      <c r="C1250" s="30" t="s">
        <v>4</v>
      </c>
      <c r="D1250" s="32">
        <v>5208.9399999999996</v>
      </c>
    </row>
    <row r="1251" spans="1:4" ht="9" customHeight="1" x14ac:dyDescent="0.25">
      <c r="A1251" s="30" t="s">
        <v>10582</v>
      </c>
      <c r="B1251" s="31" t="s">
        <v>10583</v>
      </c>
      <c r="C1251" s="30" t="s">
        <v>4</v>
      </c>
      <c r="D1251" s="32">
        <v>6893.8</v>
      </c>
    </row>
    <row r="1252" spans="1:4" ht="9" customHeight="1" x14ac:dyDescent="0.25">
      <c r="A1252" s="30" t="s">
        <v>10584</v>
      </c>
      <c r="B1252" s="31" t="s">
        <v>10585</v>
      </c>
      <c r="C1252" s="30" t="s">
        <v>4</v>
      </c>
      <c r="D1252" s="32">
        <v>5310.14</v>
      </c>
    </row>
    <row r="1253" spans="1:4" ht="9" customHeight="1" x14ac:dyDescent="0.25">
      <c r="A1253" s="30" t="s">
        <v>10586</v>
      </c>
      <c r="B1253" s="31" t="s">
        <v>10587</v>
      </c>
      <c r="C1253" s="30" t="s">
        <v>4</v>
      </c>
      <c r="D1253" s="32">
        <v>15552.37</v>
      </c>
    </row>
    <row r="1254" spans="1:4" ht="9" customHeight="1" x14ac:dyDescent="0.25">
      <c r="A1254" s="30" t="s">
        <v>10588</v>
      </c>
      <c r="B1254" s="31" t="s">
        <v>10589</v>
      </c>
      <c r="C1254" s="30" t="s">
        <v>4</v>
      </c>
      <c r="D1254" s="32">
        <v>7045.04</v>
      </c>
    </row>
    <row r="1255" spans="1:4" ht="9" customHeight="1" x14ac:dyDescent="0.25">
      <c r="A1255" s="30" t="s">
        <v>10590</v>
      </c>
      <c r="B1255" s="31" t="s">
        <v>10591</v>
      </c>
      <c r="C1255" s="30" t="s">
        <v>4</v>
      </c>
      <c r="D1255" s="32">
        <v>11921.95</v>
      </c>
    </row>
    <row r="1256" spans="1:4" ht="9" customHeight="1" x14ac:dyDescent="0.25">
      <c r="A1256" s="30" t="s">
        <v>10592</v>
      </c>
      <c r="B1256" s="31" t="s">
        <v>10593</v>
      </c>
      <c r="C1256" s="30" t="s">
        <v>4</v>
      </c>
      <c r="D1256" s="32">
        <v>7239.83</v>
      </c>
    </row>
    <row r="1257" spans="1:4" ht="9" customHeight="1" x14ac:dyDescent="0.25">
      <c r="A1257" s="30" t="s">
        <v>10594</v>
      </c>
      <c r="B1257" s="31" t="s">
        <v>10595</v>
      </c>
      <c r="C1257" s="30" t="s">
        <v>4</v>
      </c>
      <c r="D1257" s="32">
        <v>5617.19</v>
      </c>
    </row>
    <row r="1258" spans="1:4" ht="9" customHeight="1" x14ac:dyDescent="0.25">
      <c r="A1258" s="30" t="s">
        <v>10596</v>
      </c>
      <c r="B1258" s="31" t="s">
        <v>10597</v>
      </c>
      <c r="C1258" s="30" t="s">
        <v>4</v>
      </c>
      <c r="D1258" s="32">
        <v>7490.91</v>
      </c>
    </row>
    <row r="1259" spans="1:4" ht="9" customHeight="1" x14ac:dyDescent="0.25">
      <c r="A1259" s="30" t="s">
        <v>10598</v>
      </c>
      <c r="B1259" s="31" t="s">
        <v>10599</v>
      </c>
      <c r="C1259" s="30" t="s">
        <v>4</v>
      </c>
      <c r="D1259" s="32">
        <v>5844.67</v>
      </c>
    </row>
    <row r="1260" spans="1:4" ht="9" customHeight="1" x14ac:dyDescent="0.25">
      <c r="A1260" s="30" t="s">
        <v>10600</v>
      </c>
      <c r="B1260" s="31" t="s">
        <v>10601</v>
      </c>
      <c r="C1260" s="30" t="s">
        <v>4</v>
      </c>
      <c r="D1260" s="32">
        <v>19319.919999999998</v>
      </c>
    </row>
    <row r="1261" spans="1:4" ht="9" customHeight="1" x14ac:dyDescent="0.25">
      <c r="A1261" s="30" t="s">
        <v>10602</v>
      </c>
      <c r="B1261" s="31" t="s">
        <v>10603</v>
      </c>
      <c r="C1261" s="30" t="s">
        <v>4</v>
      </c>
      <c r="D1261" s="32">
        <v>7820.87</v>
      </c>
    </row>
    <row r="1262" spans="1:4" ht="9" customHeight="1" x14ac:dyDescent="0.25">
      <c r="A1262" s="30" t="s">
        <v>10604</v>
      </c>
      <c r="B1262" s="31" t="s">
        <v>10605</v>
      </c>
      <c r="C1262" s="30" t="s">
        <v>4</v>
      </c>
      <c r="D1262" s="32">
        <v>14786.29</v>
      </c>
    </row>
    <row r="1263" spans="1:4" ht="9" customHeight="1" x14ac:dyDescent="0.25">
      <c r="A1263" s="30" t="s">
        <v>10606</v>
      </c>
      <c r="B1263" s="31" t="s">
        <v>10607</v>
      </c>
      <c r="C1263" s="30" t="s">
        <v>4</v>
      </c>
      <c r="D1263" s="32">
        <v>6148.32</v>
      </c>
    </row>
    <row r="1264" spans="1:4" ht="9" customHeight="1" x14ac:dyDescent="0.25">
      <c r="A1264" s="30" t="s">
        <v>10608</v>
      </c>
      <c r="B1264" s="31" t="s">
        <v>10609</v>
      </c>
      <c r="C1264" s="30" t="s">
        <v>4</v>
      </c>
      <c r="D1264" s="32">
        <v>6598.17</v>
      </c>
    </row>
    <row r="1265" spans="1:4" ht="9" customHeight="1" x14ac:dyDescent="0.25">
      <c r="A1265" s="30" t="s">
        <v>10610</v>
      </c>
      <c r="B1265" s="31" t="s">
        <v>10611</v>
      </c>
      <c r="C1265" s="30" t="s">
        <v>4</v>
      </c>
      <c r="D1265" s="32">
        <v>5054.58</v>
      </c>
    </row>
    <row r="1266" spans="1:4" ht="9" customHeight="1" x14ac:dyDescent="0.25">
      <c r="A1266" s="30" t="s">
        <v>10612</v>
      </c>
      <c r="B1266" s="31" t="s">
        <v>10613</v>
      </c>
      <c r="C1266" s="30" t="s">
        <v>4</v>
      </c>
      <c r="D1266" s="32">
        <v>5443.32</v>
      </c>
    </row>
    <row r="1267" spans="1:4" ht="9" customHeight="1" x14ac:dyDescent="0.25">
      <c r="A1267" s="30" t="s">
        <v>10614</v>
      </c>
      <c r="B1267" s="31" t="s">
        <v>10615</v>
      </c>
      <c r="C1267" s="30" t="s">
        <v>3</v>
      </c>
      <c r="D1267" s="32">
        <v>131.07</v>
      </c>
    </row>
    <row r="1268" spans="1:4" ht="9" customHeight="1" x14ac:dyDescent="0.25">
      <c r="A1268" s="30" t="s">
        <v>10616</v>
      </c>
      <c r="B1268" s="31" t="s">
        <v>10617</v>
      </c>
      <c r="C1268" s="30" t="s">
        <v>3</v>
      </c>
      <c r="D1268" s="32">
        <v>109.69</v>
      </c>
    </row>
    <row r="1269" spans="1:4" ht="9" customHeight="1" x14ac:dyDescent="0.25">
      <c r="A1269" s="30" t="s">
        <v>10618</v>
      </c>
      <c r="B1269" s="31" t="s">
        <v>10619</v>
      </c>
      <c r="C1269" s="30" t="s">
        <v>3</v>
      </c>
      <c r="D1269" s="32">
        <v>144.03</v>
      </c>
    </row>
    <row r="1270" spans="1:4" ht="9" customHeight="1" x14ac:dyDescent="0.25">
      <c r="A1270" s="30" t="s">
        <v>10620</v>
      </c>
      <c r="B1270" s="31" t="s">
        <v>10621</v>
      </c>
      <c r="C1270" s="30" t="s">
        <v>3</v>
      </c>
      <c r="D1270" s="32">
        <v>122.67</v>
      </c>
    </row>
    <row r="1271" spans="1:4" ht="9" customHeight="1" x14ac:dyDescent="0.25">
      <c r="A1271" s="30" t="s">
        <v>10622</v>
      </c>
      <c r="B1271" s="31" t="s">
        <v>10623</v>
      </c>
      <c r="C1271" s="30" t="s">
        <v>3</v>
      </c>
      <c r="D1271" s="32">
        <v>208.83</v>
      </c>
    </row>
    <row r="1272" spans="1:4" ht="9" customHeight="1" x14ac:dyDescent="0.25">
      <c r="A1272" s="30" t="s">
        <v>10624</v>
      </c>
      <c r="B1272" s="31" t="s">
        <v>10625</v>
      </c>
      <c r="C1272" s="30" t="s">
        <v>3</v>
      </c>
      <c r="D1272" s="32">
        <v>187.57</v>
      </c>
    </row>
    <row r="1273" spans="1:4" ht="9" customHeight="1" x14ac:dyDescent="0.25">
      <c r="A1273" s="30" t="s">
        <v>10626</v>
      </c>
      <c r="B1273" s="31" t="s">
        <v>10627</v>
      </c>
      <c r="C1273" s="30" t="s">
        <v>3</v>
      </c>
      <c r="D1273" s="32">
        <v>259.66000000000003</v>
      </c>
    </row>
    <row r="1274" spans="1:4" ht="9" customHeight="1" x14ac:dyDescent="0.25">
      <c r="A1274" s="30" t="s">
        <v>10628</v>
      </c>
      <c r="B1274" s="31" t="s">
        <v>10629</v>
      </c>
      <c r="C1274" s="30" t="s">
        <v>3</v>
      </c>
      <c r="D1274" s="32">
        <v>234.47</v>
      </c>
    </row>
    <row r="1275" spans="1:4" ht="9" customHeight="1" x14ac:dyDescent="0.25">
      <c r="A1275" s="30" t="s">
        <v>10630</v>
      </c>
      <c r="B1275" s="31" t="s">
        <v>10631</v>
      </c>
      <c r="C1275" s="30" t="s">
        <v>3</v>
      </c>
      <c r="D1275" s="32">
        <v>198.93</v>
      </c>
    </row>
    <row r="1276" spans="1:4" ht="9" customHeight="1" x14ac:dyDescent="0.25">
      <c r="A1276" s="30" t="s">
        <v>10632</v>
      </c>
      <c r="B1276" s="31" t="s">
        <v>10633</v>
      </c>
      <c r="C1276" s="30" t="s">
        <v>3</v>
      </c>
      <c r="D1276" s="32">
        <v>164.89</v>
      </c>
    </row>
    <row r="1277" spans="1:4" ht="9" customHeight="1" x14ac:dyDescent="0.25">
      <c r="A1277" s="30" t="s">
        <v>10634</v>
      </c>
      <c r="B1277" s="31" t="s">
        <v>10635</v>
      </c>
      <c r="C1277" s="30" t="s">
        <v>3</v>
      </c>
      <c r="D1277" s="32">
        <v>250.76</v>
      </c>
    </row>
    <row r="1278" spans="1:4" ht="9" customHeight="1" x14ac:dyDescent="0.25">
      <c r="A1278" s="30" t="s">
        <v>10636</v>
      </c>
      <c r="B1278" s="31" t="s">
        <v>10637</v>
      </c>
      <c r="C1278" s="30" t="s">
        <v>3</v>
      </c>
      <c r="D1278" s="32">
        <v>216.81</v>
      </c>
    </row>
    <row r="1279" spans="1:4" ht="9" customHeight="1" x14ac:dyDescent="0.25">
      <c r="A1279" s="30" t="s">
        <v>10638</v>
      </c>
      <c r="B1279" s="31" t="s">
        <v>10639</v>
      </c>
      <c r="C1279" s="30" t="s">
        <v>3</v>
      </c>
      <c r="D1279" s="32">
        <v>354</v>
      </c>
    </row>
    <row r="1280" spans="1:4" ht="9" customHeight="1" x14ac:dyDescent="0.25">
      <c r="A1280" s="30" t="s">
        <v>10640</v>
      </c>
      <c r="B1280" s="31" t="s">
        <v>10641</v>
      </c>
      <c r="C1280" s="30" t="s">
        <v>3</v>
      </c>
      <c r="D1280" s="32">
        <v>315.99</v>
      </c>
    </row>
    <row r="1281" spans="1:4" ht="9" customHeight="1" x14ac:dyDescent="0.25">
      <c r="A1281" s="30" t="s">
        <v>10642</v>
      </c>
      <c r="B1281" s="31" t="s">
        <v>10643</v>
      </c>
      <c r="C1281" s="30" t="s">
        <v>3</v>
      </c>
      <c r="D1281" s="32">
        <v>416.99</v>
      </c>
    </row>
    <row r="1282" spans="1:4" ht="9" customHeight="1" x14ac:dyDescent="0.25">
      <c r="A1282" s="30" t="s">
        <v>10644</v>
      </c>
      <c r="B1282" s="31" t="s">
        <v>10645</v>
      </c>
      <c r="C1282" s="30" t="s">
        <v>3</v>
      </c>
      <c r="D1282" s="32">
        <v>370.97</v>
      </c>
    </row>
    <row r="1283" spans="1:4" ht="9" customHeight="1" x14ac:dyDescent="0.25">
      <c r="A1283" s="30" t="s">
        <v>10646</v>
      </c>
      <c r="B1283" s="31" t="s">
        <v>10647</v>
      </c>
      <c r="C1283" s="30" t="s">
        <v>3</v>
      </c>
      <c r="D1283" s="32">
        <v>346.5</v>
      </c>
    </row>
    <row r="1284" spans="1:4" ht="9" customHeight="1" x14ac:dyDescent="0.25">
      <c r="A1284" s="30" t="s">
        <v>10648</v>
      </c>
      <c r="B1284" s="31" t="s">
        <v>10649</v>
      </c>
      <c r="C1284" s="30" t="s">
        <v>3</v>
      </c>
      <c r="D1284" s="32">
        <v>299.83</v>
      </c>
    </row>
    <row r="1285" spans="1:4" ht="9" customHeight="1" x14ac:dyDescent="0.25">
      <c r="A1285" s="30" t="s">
        <v>10650</v>
      </c>
      <c r="B1285" s="31" t="s">
        <v>10651</v>
      </c>
      <c r="C1285" s="30" t="s">
        <v>3</v>
      </c>
      <c r="D1285" s="32">
        <v>398.33</v>
      </c>
    </row>
    <row r="1286" spans="1:4" ht="9" customHeight="1" x14ac:dyDescent="0.25">
      <c r="A1286" s="30" t="s">
        <v>10652</v>
      </c>
      <c r="B1286" s="31" t="s">
        <v>10653</v>
      </c>
      <c r="C1286" s="30" t="s">
        <v>3</v>
      </c>
      <c r="D1286" s="32">
        <v>351.74</v>
      </c>
    </row>
    <row r="1287" spans="1:4" ht="9" customHeight="1" x14ac:dyDescent="0.25">
      <c r="A1287" s="30" t="s">
        <v>10654</v>
      </c>
      <c r="B1287" s="31" t="s">
        <v>10655</v>
      </c>
      <c r="C1287" s="30" t="s">
        <v>3</v>
      </c>
      <c r="D1287" s="32">
        <v>501.89</v>
      </c>
    </row>
    <row r="1288" spans="1:4" ht="9" customHeight="1" x14ac:dyDescent="0.25">
      <c r="A1288" s="30" t="s">
        <v>10656</v>
      </c>
      <c r="B1288" s="31" t="s">
        <v>10657</v>
      </c>
      <c r="C1288" s="30" t="s">
        <v>3</v>
      </c>
      <c r="D1288" s="32">
        <v>442.43</v>
      </c>
    </row>
    <row r="1289" spans="1:4" ht="9" customHeight="1" x14ac:dyDescent="0.25">
      <c r="A1289" s="30" t="s">
        <v>10658</v>
      </c>
      <c r="B1289" s="31" t="s">
        <v>10659</v>
      </c>
      <c r="C1289" s="30" t="s">
        <v>3</v>
      </c>
      <c r="D1289" s="32">
        <v>635.6</v>
      </c>
    </row>
    <row r="1290" spans="1:4" ht="9" customHeight="1" x14ac:dyDescent="0.25">
      <c r="A1290" s="30" t="s">
        <v>10660</v>
      </c>
      <c r="B1290" s="31" t="s">
        <v>10661</v>
      </c>
      <c r="C1290" s="30" t="s">
        <v>3</v>
      </c>
      <c r="D1290" s="32">
        <v>566.25</v>
      </c>
    </row>
    <row r="1291" spans="1:4" ht="9" customHeight="1" x14ac:dyDescent="0.25">
      <c r="A1291" s="30" t="s">
        <v>10662</v>
      </c>
      <c r="B1291" s="31" t="s">
        <v>10663</v>
      </c>
      <c r="C1291" s="30" t="s">
        <v>3</v>
      </c>
      <c r="D1291" s="32">
        <v>470.87</v>
      </c>
    </row>
    <row r="1292" spans="1:4" ht="9" customHeight="1" x14ac:dyDescent="0.25">
      <c r="A1292" s="30" t="s">
        <v>10664</v>
      </c>
      <c r="B1292" s="31" t="s">
        <v>10665</v>
      </c>
      <c r="C1292" s="30" t="s">
        <v>3</v>
      </c>
      <c r="D1292" s="32">
        <v>402.91</v>
      </c>
    </row>
    <row r="1293" spans="1:4" ht="9" customHeight="1" x14ac:dyDescent="0.25">
      <c r="A1293" s="30" t="s">
        <v>10666</v>
      </c>
      <c r="B1293" s="31" t="s">
        <v>10667</v>
      </c>
      <c r="C1293" s="30" t="s">
        <v>3</v>
      </c>
      <c r="D1293" s="32">
        <v>587.5</v>
      </c>
    </row>
    <row r="1294" spans="1:4" ht="9" customHeight="1" x14ac:dyDescent="0.25">
      <c r="A1294" s="30" t="s">
        <v>10668</v>
      </c>
      <c r="B1294" s="31" t="s">
        <v>10669</v>
      </c>
      <c r="C1294" s="30" t="s">
        <v>3</v>
      </c>
      <c r="D1294" s="32">
        <v>519.72</v>
      </c>
    </row>
    <row r="1295" spans="1:4" ht="9" customHeight="1" x14ac:dyDescent="0.25">
      <c r="A1295" s="30" t="s">
        <v>10670</v>
      </c>
      <c r="B1295" s="31" t="s">
        <v>10671</v>
      </c>
      <c r="C1295" s="30" t="s">
        <v>3</v>
      </c>
      <c r="D1295" s="32">
        <v>772.65</v>
      </c>
    </row>
    <row r="1296" spans="1:4" ht="9" customHeight="1" x14ac:dyDescent="0.25">
      <c r="A1296" s="30" t="s">
        <v>10672</v>
      </c>
      <c r="B1296" s="31" t="s">
        <v>10673</v>
      </c>
      <c r="C1296" s="30" t="s">
        <v>3</v>
      </c>
      <c r="D1296" s="32">
        <v>682.12</v>
      </c>
    </row>
    <row r="1297" spans="1:4" ht="9" customHeight="1" x14ac:dyDescent="0.25">
      <c r="A1297" s="30" t="s">
        <v>10674</v>
      </c>
      <c r="B1297" s="31" t="s">
        <v>10675</v>
      </c>
      <c r="C1297" s="30" t="s">
        <v>3</v>
      </c>
      <c r="D1297" s="32">
        <v>925.96</v>
      </c>
    </row>
    <row r="1298" spans="1:4" ht="9" customHeight="1" x14ac:dyDescent="0.25">
      <c r="A1298" s="30" t="s">
        <v>10676</v>
      </c>
      <c r="B1298" s="31" t="s">
        <v>10677</v>
      </c>
      <c r="C1298" s="30" t="s">
        <v>3</v>
      </c>
      <c r="D1298" s="32">
        <v>823.34</v>
      </c>
    </row>
    <row r="1299" spans="1:4" ht="9" customHeight="1" x14ac:dyDescent="0.25">
      <c r="A1299" s="30" t="s">
        <v>10678</v>
      </c>
      <c r="B1299" s="31" t="s">
        <v>10679</v>
      </c>
      <c r="C1299" s="30" t="s">
        <v>3</v>
      </c>
      <c r="D1299" s="32">
        <v>760.11</v>
      </c>
    </row>
    <row r="1300" spans="1:4" ht="9" customHeight="1" x14ac:dyDescent="0.25">
      <c r="A1300" s="30" t="s">
        <v>10680</v>
      </c>
      <c r="B1300" s="31" t="s">
        <v>10681</v>
      </c>
      <c r="C1300" s="30" t="s">
        <v>3</v>
      </c>
      <c r="D1300" s="32">
        <v>653.96</v>
      </c>
    </row>
    <row r="1301" spans="1:4" ht="9" customHeight="1" x14ac:dyDescent="0.25">
      <c r="A1301" s="30" t="s">
        <v>10682</v>
      </c>
      <c r="B1301" s="31" t="s">
        <v>10683</v>
      </c>
      <c r="C1301" s="30" t="s">
        <v>3</v>
      </c>
      <c r="D1301" s="32">
        <v>941.55</v>
      </c>
    </row>
    <row r="1302" spans="1:4" ht="9" customHeight="1" x14ac:dyDescent="0.25">
      <c r="A1302" s="30" t="s">
        <v>10684</v>
      </c>
      <c r="B1302" s="31" t="s">
        <v>10685</v>
      </c>
      <c r="C1302" s="30" t="s">
        <v>3</v>
      </c>
      <c r="D1302" s="32">
        <v>835.68</v>
      </c>
    </row>
    <row r="1303" spans="1:4" ht="9" customHeight="1" x14ac:dyDescent="0.25">
      <c r="A1303" s="30" t="s">
        <v>10686</v>
      </c>
      <c r="B1303" s="31" t="s">
        <v>10687</v>
      </c>
      <c r="C1303" s="30" t="s">
        <v>3</v>
      </c>
      <c r="D1303" s="32">
        <v>1239.2</v>
      </c>
    </row>
    <row r="1304" spans="1:4" ht="9" customHeight="1" x14ac:dyDescent="0.25">
      <c r="A1304" s="30" t="s">
        <v>10688</v>
      </c>
      <c r="B1304" s="31" t="s">
        <v>10689</v>
      </c>
      <c r="C1304" s="30" t="s">
        <v>3</v>
      </c>
      <c r="D1304" s="32">
        <v>1099.07</v>
      </c>
    </row>
    <row r="1305" spans="1:4" ht="9" customHeight="1" x14ac:dyDescent="0.25">
      <c r="A1305" s="30" t="s">
        <v>10690</v>
      </c>
      <c r="B1305" s="31" t="s">
        <v>10691</v>
      </c>
      <c r="C1305" s="30" t="s">
        <v>3</v>
      </c>
      <c r="D1305" s="32">
        <v>1474.65</v>
      </c>
    </row>
    <row r="1306" spans="1:4" ht="9" customHeight="1" x14ac:dyDescent="0.25">
      <c r="A1306" s="30" t="s">
        <v>10692</v>
      </c>
      <c r="B1306" s="31" t="s">
        <v>10693</v>
      </c>
      <c r="C1306" s="30" t="s">
        <v>3</v>
      </c>
      <c r="D1306" s="32">
        <v>1329.8</v>
      </c>
    </row>
    <row r="1307" spans="1:4" ht="9" customHeight="1" x14ac:dyDescent="0.25">
      <c r="A1307" s="30" t="s">
        <v>10694</v>
      </c>
      <c r="B1307" s="31" t="s">
        <v>10695</v>
      </c>
      <c r="C1307" s="30" t="s">
        <v>3</v>
      </c>
      <c r="D1307" s="32">
        <v>1056.54</v>
      </c>
    </row>
    <row r="1308" spans="1:4" ht="9" customHeight="1" x14ac:dyDescent="0.25">
      <c r="A1308" s="30" t="s">
        <v>10696</v>
      </c>
      <c r="B1308" s="31" t="s">
        <v>10697</v>
      </c>
      <c r="C1308" s="30" t="s">
        <v>3</v>
      </c>
      <c r="D1308" s="32">
        <v>1158.53</v>
      </c>
    </row>
    <row r="1309" spans="1:4" ht="9" customHeight="1" x14ac:dyDescent="0.25">
      <c r="A1309" s="30" t="s">
        <v>10698</v>
      </c>
      <c r="B1309" s="31" t="s">
        <v>10699</v>
      </c>
      <c r="C1309" s="30" t="s">
        <v>3</v>
      </c>
      <c r="D1309" s="32">
        <v>1139.9100000000001</v>
      </c>
    </row>
    <row r="1310" spans="1:4" ht="9" customHeight="1" x14ac:dyDescent="0.25">
      <c r="A1310" s="30" t="s">
        <v>10700</v>
      </c>
      <c r="B1310" s="31" t="s">
        <v>10701</v>
      </c>
      <c r="C1310" s="30" t="s">
        <v>3</v>
      </c>
      <c r="D1310" s="32">
        <v>1241.9100000000001</v>
      </c>
    </row>
    <row r="1311" spans="1:4" ht="9" customHeight="1" x14ac:dyDescent="0.25">
      <c r="A1311" s="30" t="s">
        <v>10702</v>
      </c>
      <c r="B1311" s="31" t="s">
        <v>10703</v>
      </c>
      <c r="C1311" s="30" t="s">
        <v>3</v>
      </c>
      <c r="D1311" s="32">
        <v>1279.25</v>
      </c>
    </row>
    <row r="1312" spans="1:4" ht="9" customHeight="1" x14ac:dyDescent="0.25">
      <c r="A1312" s="30" t="s">
        <v>10704</v>
      </c>
      <c r="B1312" s="31" t="s">
        <v>10705</v>
      </c>
      <c r="C1312" s="30" t="s">
        <v>3</v>
      </c>
      <c r="D1312" s="32">
        <v>1381.24</v>
      </c>
    </row>
    <row r="1313" spans="1:4" ht="9" customHeight="1" x14ac:dyDescent="0.25">
      <c r="A1313" s="30" t="s">
        <v>10706</v>
      </c>
      <c r="B1313" s="31" t="s">
        <v>10707</v>
      </c>
      <c r="C1313" s="30" t="s">
        <v>3</v>
      </c>
      <c r="D1313" s="32">
        <v>1453.81</v>
      </c>
    </row>
    <row r="1314" spans="1:4" ht="9" customHeight="1" x14ac:dyDescent="0.25">
      <c r="A1314" s="30" t="s">
        <v>10708</v>
      </c>
      <c r="B1314" s="31" t="s">
        <v>10709</v>
      </c>
      <c r="C1314" s="30" t="s">
        <v>3</v>
      </c>
      <c r="D1314" s="32">
        <v>1555.8</v>
      </c>
    </row>
    <row r="1315" spans="1:4" ht="9" customHeight="1" x14ac:dyDescent="0.25">
      <c r="A1315" s="30" t="s">
        <v>10710</v>
      </c>
      <c r="B1315" s="31" t="s">
        <v>10711</v>
      </c>
      <c r="C1315" s="30" t="s">
        <v>3</v>
      </c>
      <c r="D1315" s="32">
        <v>1431.98</v>
      </c>
    </row>
    <row r="1316" spans="1:4" ht="9" customHeight="1" x14ac:dyDescent="0.25">
      <c r="A1316" s="30" t="s">
        <v>10712</v>
      </c>
      <c r="B1316" s="31" t="s">
        <v>10713</v>
      </c>
      <c r="C1316" s="30" t="s">
        <v>3</v>
      </c>
      <c r="D1316" s="32">
        <v>1568.41</v>
      </c>
    </row>
    <row r="1317" spans="1:4" ht="9" customHeight="1" x14ac:dyDescent="0.25">
      <c r="A1317" s="30" t="s">
        <v>10714</v>
      </c>
      <c r="B1317" s="31" t="s">
        <v>10715</v>
      </c>
      <c r="C1317" s="30" t="s">
        <v>3</v>
      </c>
      <c r="D1317" s="32">
        <v>1517.98</v>
      </c>
    </row>
    <row r="1318" spans="1:4" ht="9" customHeight="1" x14ac:dyDescent="0.25">
      <c r="A1318" s="30" t="s">
        <v>10716</v>
      </c>
      <c r="B1318" s="31" t="s">
        <v>10717</v>
      </c>
      <c r="C1318" s="30" t="s">
        <v>3</v>
      </c>
      <c r="D1318" s="32">
        <v>1654.41</v>
      </c>
    </row>
    <row r="1319" spans="1:4" ht="9" customHeight="1" x14ac:dyDescent="0.25">
      <c r="A1319" s="30" t="s">
        <v>10718</v>
      </c>
      <c r="B1319" s="31" t="s">
        <v>10719</v>
      </c>
      <c r="C1319" s="30" t="s">
        <v>3</v>
      </c>
      <c r="D1319" s="32">
        <v>1708.8</v>
      </c>
    </row>
    <row r="1320" spans="1:4" ht="9" customHeight="1" x14ac:dyDescent="0.25">
      <c r="A1320" s="30" t="s">
        <v>10720</v>
      </c>
      <c r="B1320" s="31" t="s">
        <v>10721</v>
      </c>
      <c r="C1320" s="30" t="s">
        <v>3</v>
      </c>
      <c r="D1320" s="32">
        <v>1845.22</v>
      </c>
    </row>
    <row r="1321" spans="1:4" ht="9" customHeight="1" x14ac:dyDescent="0.25">
      <c r="A1321" s="30" t="s">
        <v>10722</v>
      </c>
      <c r="B1321" s="31" t="s">
        <v>10723</v>
      </c>
      <c r="C1321" s="30" t="s">
        <v>3</v>
      </c>
      <c r="D1321" s="32">
        <v>1804.34</v>
      </c>
    </row>
    <row r="1322" spans="1:4" ht="9" customHeight="1" x14ac:dyDescent="0.25">
      <c r="A1322" s="30" t="s">
        <v>10724</v>
      </c>
      <c r="B1322" s="31" t="s">
        <v>10725</v>
      </c>
      <c r="C1322" s="30" t="s">
        <v>3</v>
      </c>
      <c r="D1322" s="32">
        <v>1940.77</v>
      </c>
    </row>
    <row r="1323" spans="1:4" ht="9" customHeight="1" x14ac:dyDescent="0.25">
      <c r="A1323" s="30" t="s">
        <v>10726</v>
      </c>
      <c r="B1323" s="31" t="s">
        <v>10727</v>
      </c>
      <c r="C1323" s="30" t="s">
        <v>3</v>
      </c>
      <c r="D1323" s="32">
        <v>2131.27</v>
      </c>
    </row>
    <row r="1324" spans="1:4" ht="9" customHeight="1" x14ac:dyDescent="0.25">
      <c r="A1324" s="30" t="s">
        <v>10728</v>
      </c>
      <c r="B1324" s="31" t="s">
        <v>10729</v>
      </c>
      <c r="C1324" s="30" t="s">
        <v>3</v>
      </c>
      <c r="D1324" s="32">
        <v>2305.13</v>
      </c>
    </row>
    <row r="1325" spans="1:4" ht="9" customHeight="1" x14ac:dyDescent="0.25">
      <c r="A1325" s="30" t="s">
        <v>10730</v>
      </c>
      <c r="B1325" s="31" t="s">
        <v>10731</v>
      </c>
      <c r="C1325" s="30" t="s">
        <v>3</v>
      </c>
      <c r="D1325" s="32">
        <v>2131.58</v>
      </c>
    </row>
    <row r="1326" spans="1:4" ht="9" customHeight="1" x14ac:dyDescent="0.25">
      <c r="A1326" s="30" t="s">
        <v>10732</v>
      </c>
      <c r="B1326" s="31" t="s">
        <v>10733</v>
      </c>
      <c r="C1326" s="30" t="s">
        <v>3</v>
      </c>
      <c r="D1326" s="32">
        <v>2305.44</v>
      </c>
    </row>
    <row r="1327" spans="1:4" ht="9" customHeight="1" x14ac:dyDescent="0.25">
      <c r="A1327" s="30" t="s">
        <v>10734</v>
      </c>
      <c r="B1327" s="31" t="s">
        <v>10735</v>
      </c>
      <c r="C1327" s="30" t="s">
        <v>3</v>
      </c>
      <c r="D1327" s="32">
        <v>2591.83</v>
      </c>
    </row>
    <row r="1328" spans="1:4" ht="9" customHeight="1" x14ac:dyDescent="0.25">
      <c r="A1328" s="30" t="s">
        <v>10736</v>
      </c>
      <c r="B1328" s="31" t="s">
        <v>10737</v>
      </c>
      <c r="C1328" s="30" t="s">
        <v>3</v>
      </c>
      <c r="D1328" s="32">
        <v>2765.69</v>
      </c>
    </row>
    <row r="1329" spans="1:4" ht="9" customHeight="1" x14ac:dyDescent="0.25">
      <c r="A1329" s="30" t="s">
        <v>10738</v>
      </c>
      <c r="B1329" s="31" t="s">
        <v>10739</v>
      </c>
      <c r="C1329" s="30" t="s">
        <v>3</v>
      </c>
      <c r="D1329" s="32">
        <v>2951.92</v>
      </c>
    </row>
    <row r="1330" spans="1:4" ht="9" customHeight="1" x14ac:dyDescent="0.25">
      <c r="A1330" s="30" t="s">
        <v>10740</v>
      </c>
      <c r="B1330" s="31" t="s">
        <v>10741</v>
      </c>
      <c r="C1330" s="30" t="s">
        <v>3</v>
      </c>
      <c r="D1330" s="32">
        <v>3125.78</v>
      </c>
    </row>
    <row r="1331" spans="1:4" ht="9" customHeight="1" x14ac:dyDescent="0.25">
      <c r="A1331" s="30" t="s">
        <v>10742</v>
      </c>
      <c r="B1331" s="31" t="s">
        <v>10743</v>
      </c>
      <c r="C1331" s="30" t="s">
        <v>3</v>
      </c>
      <c r="D1331" s="32">
        <v>3012.19</v>
      </c>
    </row>
    <row r="1332" spans="1:4" ht="9" customHeight="1" x14ac:dyDescent="0.25">
      <c r="A1332" s="30" t="s">
        <v>10744</v>
      </c>
      <c r="B1332" s="31" t="s">
        <v>10745</v>
      </c>
      <c r="C1332" s="30" t="s">
        <v>3</v>
      </c>
      <c r="D1332" s="32">
        <v>3236.62</v>
      </c>
    </row>
    <row r="1333" spans="1:4" ht="9" customHeight="1" x14ac:dyDescent="0.25">
      <c r="A1333" s="30" t="s">
        <v>10746</v>
      </c>
      <c r="B1333" s="31" t="s">
        <v>10747</v>
      </c>
      <c r="C1333" s="30" t="s">
        <v>3</v>
      </c>
      <c r="D1333" s="32">
        <v>3128.03</v>
      </c>
    </row>
    <row r="1334" spans="1:4" ht="9" customHeight="1" x14ac:dyDescent="0.25">
      <c r="A1334" s="30" t="s">
        <v>10748</v>
      </c>
      <c r="B1334" s="31" t="s">
        <v>10749</v>
      </c>
      <c r="C1334" s="30" t="s">
        <v>3</v>
      </c>
      <c r="D1334" s="32">
        <v>3352.46</v>
      </c>
    </row>
    <row r="1335" spans="1:4" ht="9" customHeight="1" x14ac:dyDescent="0.25">
      <c r="A1335" s="30" t="s">
        <v>10750</v>
      </c>
      <c r="B1335" s="31" t="s">
        <v>10751</v>
      </c>
      <c r="C1335" s="30" t="s">
        <v>3</v>
      </c>
      <c r="D1335" s="32">
        <v>3479.03</v>
      </c>
    </row>
    <row r="1336" spans="1:4" ht="9" customHeight="1" x14ac:dyDescent="0.25">
      <c r="A1336" s="30" t="s">
        <v>10752</v>
      </c>
      <c r="B1336" s="31" t="s">
        <v>10753</v>
      </c>
      <c r="C1336" s="30" t="s">
        <v>3</v>
      </c>
      <c r="D1336" s="32">
        <v>3703.46</v>
      </c>
    </row>
    <row r="1337" spans="1:4" ht="9" customHeight="1" x14ac:dyDescent="0.25">
      <c r="A1337" s="30" t="s">
        <v>10754</v>
      </c>
      <c r="B1337" s="31" t="s">
        <v>10755</v>
      </c>
      <c r="C1337" s="30" t="s">
        <v>3</v>
      </c>
      <c r="D1337" s="32">
        <v>3746.7</v>
      </c>
    </row>
    <row r="1338" spans="1:4" ht="9" customHeight="1" x14ac:dyDescent="0.25">
      <c r="A1338" s="30" t="s">
        <v>10756</v>
      </c>
      <c r="B1338" s="31" t="s">
        <v>10757</v>
      </c>
      <c r="C1338" s="30" t="s">
        <v>3</v>
      </c>
      <c r="D1338" s="32">
        <v>3971.13</v>
      </c>
    </row>
    <row r="1339" spans="1:4" ht="9" customHeight="1" x14ac:dyDescent="0.25">
      <c r="A1339" s="30" t="s">
        <v>10758</v>
      </c>
      <c r="B1339" s="31" t="s">
        <v>10759</v>
      </c>
      <c r="C1339" s="30" t="s">
        <v>3</v>
      </c>
      <c r="D1339" s="32">
        <v>234.36</v>
      </c>
    </row>
    <row r="1340" spans="1:4" ht="9" customHeight="1" x14ac:dyDescent="0.25">
      <c r="A1340" s="30" t="s">
        <v>10760</v>
      </c>
      <c r="B1340" s="31" t="s">
        <v>10761</v>
      </c>
      <c r="C1340" s="30" t="s">
        <v>3</v>
      </c>
      <c r="D1340" s="32">
        <v>259.2</v>
      </c>
    </row>
    <row r="1341" spans="1:4" ht="9" customHeight="1" x14ac:dyDescent="0.25">
      <c r="A1341" s="30" t="s">
        <v>10762</v>
      </c>
      <c r="B1341" s="31" t="s">
        <v>10763</v>
      </c>
      <c r="C1341" s="30" t="s">
        <v>3</v>
      </c>
      <c r="D1341" s="32">
        <v>255.73</v>
      </c>
    </row>
    <row r="1342" spans="1:4" ht="9" customHeight="1" x14ac:dyDescent="0.25">
      <c r="A1342" s="30" t="s">
        <v>10764</v>
      </c>
      <c r="B1342" s="31" t="s">
        <v>10765</v>
      </c>
      <c r="C1342" s="30" t="s">
        <v>3</v>
      </c>
      <c r="D1342" s="32">
        <v>280.57</v>
      </c>
    </row>
    <row r="1343" spans="1:4" ht="9" customHeight="1" x14ac:dyDescent="0.25">
      <c r="A1343" s="30" t="s">
        <v>10766</v>
      </c>
      <c r="B1343" s="31" t="s">
        <v>10767</v>
      </c>
      <c r="C1343" s="30" t="s">
        <v>3</v>
      </c>
      <c r="D1343" s="32">
        <v>256.42</v>
      </c>
    </row>
    <row r="1344" spans="1:4" ht="9" customHeight="1" x14ac:dyDescent="0.25">
      <c r="A1344" s="30" t="s">
        <v>10768</v>
      </c>
      <c r="B1344" s="31" t="s">
        <v>10769</v>
      </c>
      <c r="C1344" s="30" t="s">
        <v>3</v>
      </c>
      <c r="D1344" s="32">
        <v>281.26</v>
      </c>
    </row>
    <row r="1345" spans="1:4" ht="9" customHeight="1" x14ac:dyDescent="0.25">
      <c r="A1345" s="30" t="s">
        <v>10770</v>
      </c>
      <c r="B1345" s="31" t="s">
        <v>10771</v>
      </c>
      <c r="C1345" s="30" t="s">
        <v>3</v>
      </c>
      <c r="D1345" s="32">
        <v>336.48</v>
      </c>
    </row>
    <row r="1346" spans="1:4" ht="9" customHeight="1" x14ac:dyDescent="0.25">
      <c r="A1346" s="30" t="s">
        <v>10772</v>
      </c>
      <c r="B1346" s="31" t="s">
        <v>10773</v>
      </c>
      <c r="C1346" s="30" t="s">
        <v>3</v>
      </c>
      <c r="D1346" s="32">
        <v>361.32</v>
      </c>
    </row>
    <row r="1347" spans="1:4" ht="9" customHeight="1" x14ac:dyDescent="0.25">
      <c r="A1347" s="30" t="s">
        <v>10774</v>
      </c>
      <c r="B1347" s="31" t="s">
        <v>10775</v>
      </c>
      <c r="C1347" s="30" t="s">
        <v>3</v>
      </c>
      <c r="D1347" s="32">
        <v>355.99</v>
      </c>
    </row>
    <row r="1348" spans="1:4" ht="9" customHeight="1" x14ac:dyDescent="0.25">
      <c r="A1348" s="30" t="s">
        <v>10776</v>
      </c>
      <c r="B1348" s="31" t="s">
        <v>10777</v>
      </c>
      <c r="C1348" s="30" t="s">
        <v>3</v>
      </c>
      <c r="D1348" s="32">
        <v>393.28</v>
      </c>
    </row>
    <row r="1349" spans="1:4" ht="9" customHeight="1" x14ac:dyDescent="0.25">
      <c r="A1349" s="30" t="s">
        <v>10778</v>
      </c>
      <c r="B1349" s="31" t="s">
        <v>10779</v>
      </c>
      <c r="C1349" s="30" t="s">
        <v>3</v>
      </c>
      <c r="D1349" s="32">
        <v>393.26</v>
      </c>
    </row>
    <row r="1350" spans="1:4" ht="9" customHeight="1" x14ac:dyDescent="0.25">
      <c r="A1350" s="30" t="s">
        <v>10780</v>
      </c>
      <c r="B1350" s="31" t="s">
        <v>10781</v>
      </c>
      <c r="C1350" s="30" t="s">
        <v>3</v>
      </c>
      <c r="D1350" s="32">
        <v>430.56</v>
      </c>
    </row>
    <row r="1351" spans="1:4" ht="9" customHeight="1" x14ac:dyDescent="0.25">
      <c r="A1351" s="30" t="s">
        <v>10782</v>
      </c>
      <c r="B1351" s="31" t="s">
        <v>10783</v>
      </c>
      <c r="C1351" s="30" t="s">
        <v>3</v>
      </c>
      <c r="D1351" s="32">
        <v>414.74</v>
      </c>
    </row>
    <row r="1352" spans="1:4" ht="9" customHeight="1" x14ac:dyDescent="0.25">
      <c r="A1352" s="30" t="s">
        <v>10784</v>
      </c>
      <c r="B1352" s="31" t="s">
        <v>10785</v>
      </c>
      <c r="C1352" s="30" t="s">
        <v>3</v>
      </c>
      <c r="D1352" s="32">
        <v>452.03</v>
      </c>
    </row>
    <row r="1353" spans="1:4" ht="9" customHeight="1" x14ac:dyDescent="0.25">
      <c r="A1353" s="30" t="s">
        <v>10786</v>
      </c>
      <c r="B1353" s="31" t="s">
        <v>10787</v>
      </c>
      <c r="C1353" s="30" t="s">
        <v>3</v>
      </c>
      <c r="D1353" s="32">
        <v>457.14</v>
      </c>
    </row>
    <row r="1354" spans="1:4" ht="9" customHeight="1" x14ac:dyDescent="0.25">
      <c r="A1354" s="30" t="s">
        <v>10788</v>
      </c>
      <c r="B1354" s="31" t="s">
        <v>10789</v>
      </c>
      <c r="C1354" s="30" t="s">
        <v>3</v>
      </c>
      <c r="D1354" s="32">
        <v>494.43</v>
      </c>
    </row>
    <row r="1355" spans="1:4" ht="9" customHeight="1" x14ac:dyDescent="0.25">
      <c r="A1355" s="30" t="s">
        <v>10790</v>
      </c>
      <c r="B1355" s="31" t="s">
        <v>10791</v>
      </c>
      <c r="C1355" s="30" t="s">
        <v>3</v>
      </c>
      <c r="D1355" s="32">
        <v>555.51</v>
      </c>
    </row>
    <row r="1356" spans="1:4" ht="9" customHeight="1" x14ac:dyDescent="0.25">
      <c r="A1356" s="30" t="s">
        <v>10792</v>
      </c>
      <c r="B1356" s="31" t="s">
        <v>10793</v>
      </c>
      <c r="C1356" s="30" t="s">
        <v>3</v>
      </c>
      <c r="D1356" s="32">
        <v>606.51</v>
      </c>
    </row>
    <row r="1357" spans="1:4" ht="9" customHeight="1" x14ac:dyDescent="0.25">
      <c r="A1357" s="30" t="s">
        <v>10794</v>
      </c>
      <c r="B1357" s="31" t="s">
        <v>10795</v>
      </c>
      <c r="C1357" s="30" t="s">
        <v>3</v>
      </c>
      <c r="D1357" s="32">
        <v>597.20000000000005</v>
      </c>
    </row>
    <row r="1358" spans="1:4" ht="9" customHeight="1" x14ac:dyDescent="0.25">
      <c r="A1358" s="30" t="s">
        <v>10796</v>
      </c>
      <c r="B1358" s="31" t="s">
        <v>10797</v>
      </c>
      <c r="C1358" s="30" t="s">
        <v>3</v>
      </c>
      <c r="D1358" s="32">
        <v>648.19000000000005</v>
      </c>
    </row>
    <row r="1359" spans="1:4" ht="9" customHeight="1" x14ac:dyDescent="0.25">
      <c r="A1359" s="30" t="s">
        <v>10798</v>
      </c>
      <c r="B1359" s="31" t="s">
        <v>10799</v>
      </c>
      <c r="C1359" s="30" t="s">
        <v>3</v>
      </c>
      <c r="D1359" s="32">
        <v>666.86</v>
      </c>
    </row>
    <row r="1360" spans="1:4" ht="9" customHeight="1" x14ac:dyDescent="0.25">
      <c r="A1360" s="30" t="s">
        <v>10800</v>
      </c>
      <c r="B1360" s="31" t="s">
        <v>10801</v>
      </c>
      <c r="C1360" s="30" t="s">
        <v>3</v>
      </c>
      <c r="D1360" s="32">
        <v>717.86</v>
      </c>
    </row>
    <row r="1361" spans="1:4" ht="9" customHeight="1" x14ac:dyDescent="0.25">
      <c r="A1361" s="30" t="s">
        <v>10802</v>
      </c>
      <c r="B1361" s="31" t="s">
        <v>10803</v>
      </c>
      <c r="C1361" s="30" t="s">
        <v>3</v>
      </c>
      <c r="D1361" s="32">
        <v>754.14</v>
      </c>
    </row>
    <row r="1362" spans="1:4" ht="9" customHeight="1" x14ac:dyDescent="0.25">
      <c r="A1362" s="30" t="s">
        <v>10804</v>
      </c>
      <c r="B1362" s="31" t="s">
        <v>10805</v>
      </c>
      <c r="C1362" s="30" t="s">
        <v>3</v>
      </c>
      <c r="D1362" s="32">
        <v>805.14</v>
      </c>
    </row>
    <row r="1363" spans="1:4" ht="9" customHeight="1" x14ac:dyDescent="0.25">
      <c r="A1363" s="30" t="s">
        <v>10806</v>
      </c>
      <c r="B1363" s="31" t="s">
        <v>10807</v>
      </c>
      <c r="C1363" s="30" t="s">
        <v>3</v>
      </c>
      <c r="D1363" s="32">
        <v>744.54</v>
      </c>
    </row>
    <row r="1364" spans="1:4" ht="9" customHeight="1" x14ac:dyDescent="0.25">
      <c r="A1364" s="30" t="s">
        <v>10808</v>
      </c>
      <c r="B1364" s="31" t="s">
        <v>10809</v>
      </c>
      <c r="C1364" s="30" t="s">
        <v>3</v>
      </c>
      <c r="D1364" s="32">
        <v>811.12</v>
      </c>
    </row>
    <row r="1365" spans="1:4" ht="9" customHeight="1" x14ac:dyDescent="0.25">
      <c r="A1365" s="30" t="s">
        <v>10810</v>
      </c>
      <c r="B1365" s="31" t="s">
        <v>10811</v>
      </c>
      <c r="C1365" s="30" t="s">
        <v>3</v>
      </c>
      <c r="D1365" s="32">
        <v>787.54</v>
      </c>
    </row>
    <row r="1366" spans="1:4" ht="9" customHeight="1" x14ac:dyDescent="0.25">
      <c r="A1366" s="30" t="s">
        <v>10812</v>
      </c>
      <c r="B1366" s="31" t="s">
        <v>10813</v>
      </c>
      <c r="C1366" s="30" t="s">
        <v>3</v>
      </c>
      <c r="D1366" s="32">
        <v>854.12</v>
      </c>
    </row>
    <row r="1367" spans="1:4" ht="9" customHeight="1" x14ac:dyDescent="0.25">
      <c r="A1367" s="30" t="s">
        <v>10814</v>
      </c>
      <c r="B1367" s="31" t="s">
        <v>10815</v>
      </c>
      <c r="C1367" s="30" t="s">
        <v>3</v>
      </c>
      <c r="D1367" s="32">
        <v>882.95</v>
      </c>
    </row>
    <row r="1368" spans="1:4" ht="9" customHeight="1" x14ac:dyDescent="0.25">
      <c r="A1368" s="30" t="s">
        <v>10816</v>
      </c>
      <c r="B1368" s="31" t="s">
        <v>10817</v>
      </c>
      <c r="C1368" s="30" t="s">
        <v>3</v>
      </c>
      <c r="D1368" s="32">
        <v>949.53</v>
      </c>
    </row>
    <row r="1369" spans="1:4" ht="9" customHeight="1" x14ac:dyDescent="0.25">
      <c r="A1369" s="30" t="s">
        <v>10818</v>
      </c>
      <c r="B1369" s="31" t="s">
        <v>10819</v>
      </c>
      <c r="C1369" s="30" t="s">
        <v>3</v>
      </c>
      <c r="D1369" s="32">
        <v>930.72</v>
      </c>
    </row>
    <row r="1370" spans="1:4" ht="9" customHeight="1" x14ac:dyDescent="0.25">
      <c r="A1370" s="30" t="s">
        <v>10820</v>
      </c>
      <c r="B1370" s="31" t="s">
        <v>10821</v>
      </c>
      <c r="C1370" s="30" t="s">
        <v>3</v>
      </c>
      <c r="D1370" s="32">
        <v>997.3</v>
      </c>
    </row>
    <row r="1371" spans="1:4" ht="9" customHeight="1" x14ac:dyDescent="0.25">
      <c r="A1371" s="30" t="s">
        <v>10822</v>
      </c>
      <c r="B1371" s="31" t="s">
        <v>10823</v>
      </c>
      <c r="C1371" s="30" t="s">
        <v>3</v>
      </c>
      <c r="D1371" s="32">
        <v>1094.72</v>
      </c>
    </row>
    <row r="1372" spans="1:4" ht="9" customHeight="1" x14ac:dyDescent="0.25">
      <c r="A1372" s="30" t="s">
        <v>10824</v>
      </c>
      <c r="B1372" s="31" t="s">
        <v>10825</v>
      </c>
      <c r="C1372" s="30" t="s">
        <v>3</v>
      </c>
      <c r="D1372" s="32">
        <v>1177.9000000000001</v>
      </c>
    </row>
    <row r="1373" spans="1:4" ht="9" customHeight="1" x14ac:dyDescent="0.25">
      <c r="A1373" s="30" t="s">
        <v>10826</v>
      </c>
      <c r="B1373" s="31" t="s">
        <v>10827</v>
      </c>
      <c r="C1373" s="30" t="s">
        <v>3</v>
      </c>
      <c r="D1373" s="32">
        <v>1094.8699999999999</v>
      </c>
    </row>
    <row r="1374" spans="1:4" ht="9" customHeight="1" x14ac:dyDescent="0.25">
      <c r="A1374" s="30" t="s">
        <v>10828</v>
      </c>
      <c r="B1374" s="31" t="s">
        <v>10829</v>
      </c>
      <c r="C1374" s="30" t="s">
        <v>3</v>
      </c>
      <c r="D1374" s="32">
        <v>1178.06</v>
      </c>
    </row>
    <row r="1375" spans="1:4" ht="9" customHeight="1" x14ac:dyDescent="0.25">
      <c r="A1375" s="30" t="s">
        <v>10830</v>
      </c>
      <c r="B1375" s="31" t="s">
        <v>10831</v>
      </c>
      <c r="C1375" s="30" t="s">
        <v>3</v>
      </c>
      <c r="D1375" s="32">
        <v>1325</v>
      </c>
    </row>
    <row r="1376" spans="1:4" ht="9" customHeight="1" x14ac:dyDescent="0.25">
      <c r="A1376" s="30" t="s">
        <v>10832</v>
      </c>
      <c r="B1376" s="31" t="s">
        <v>10833</v>
      </c>
      <c r="C1376" s="30" t="s">
        <v>3</v>
      </c>
      <c r="D1376" s="32">
        <v>1408.18</v>
      </c>
    </row>
    <row r="1377" spans="1:4" ht="9" customHeight="1" x14ac:dyDescent="0.25">
      <c r="A1377" s="30" t="s">
        <v>10834</v>
      </c>
      <c r="B1377" s="31" t="s">
        <v>10835</v>
      </c>
      <c r="C1377" s="30" t="s">
        <v>3</v>
      </c>
      <c r="D1377" s="32">
        <v>1505.04</v>
      </c>
    </row>
    <row r="1378" spans="1:4" ht="9" customHeight="1" x14ac:dyDescent="0.25">
      <c r="A1378" s="30" t="s">
        <v>10836</v>
      </c>
      <c r="B1378" s="31" t="s">
        <v>10837</v>
      </c>
      <c r="C1378" s="30" t="s">
        <v>3</v>
      </c>
      <c r="D1378" s="32">
        <v>1588.23</v>
      </c>
    </row>
    <row r="1379" spans="1:4" ht="9" customHeight="1" x14ac:dyDescent="0.25">
      <c r="A1379" s="30" t="s">
        <v>10838</v>
      </c>
      <c r="B1379" s="31" t="s">
        <v>10839</v>
      </c>
      <c r="C1379" s="30" t="s">
        <v>3</v>
      </c>
      <c r="D1379" s="32">
        <v>1538.55</v>
      </c>
    </row>
    <row r="1380" spans="1:4" ht="9" customHeight="1" x14ac:dyDescent="0.25">
      <c r="A1380" s="30" t="s">
        <v>10840</v>
      </c>
      <c r="B1380" s="31" t="s">
        <v>10841</v>
      </c>
      <c r="C1380" s="30" t="s">
        <v>3</v>
      </c>
      <c r="D1380" s="32">
        <v>1646.7</v>
      </c>
    </row>
    <row r="1381" spans="1:4" ht="9" customHeight="1" x14ac:dyDescent="0.25">
      <c r="A1381" s="30" t="s">
        <v>10842</v>
      </c>
      <c r="B1381" s="31" t="s">
        <v>10843</v>
      </c>
      <c r="C1381" s="30" t="s">
        <v>3</v>
      </c>
      <c r="D1381" s="32">
        <v>1596.47</v>
      </c>
    </row>
    <row r="1382" spans="1:4" ht="9" customHeight="1" x14ac:dyDescent="0.25">
      <c r="A1382" s="30" t="s">
        <v>10844</v>
      </c>
      <c r="B1382" s="31" t="s">
        <v>10845</v>
      </c>
      <c r="C1382" s="30" t="s">
        <v>3</v>
      </c>
      <c r="D1382" s="32">
        <v>1704.62</v>
      </c>
    </row>
    <row r="1383" spans="1:4" ht="9" customHeight="1" x14ac:dyDescent="0.25">
      <c r="A1383" s="30" t="s">
        <v>10846</v>
      </c>
      <c r="B1383" s="31" t="s">
        <v>10847</v>
      </c>
      <c r="C1383" s="30" t="s">
        <v>3</v>
      </c>
      <c r="D1383" s="32">
        <v>1771.97</v>
      </c>
    </row>
    <row r="1384" spans="1:4" ht="9" customHeight="1" x14ac:dyDescent="0.25">
      <c r="A1384" s="30" t="s">
        <v>10848</v>
      </c>
      <c r="B1384" s="31" t="s">
        <v>10849</v>
      </c>
      <c r="C1384" s="30" t="s">
        <v>3</v>
      </c>
      <c r="D1384" s="32">
        <v>1880.12</v>
      </c>
    </row>
    <row r="1385" spans="1:4" ht="9" customHeight="1" x14ac:dyDescent="0.25">
      <c r="A1385" s="30" t="s">
        <v>10850</v>
      </c>
      <c r="B1385" s="31" t="s">
        <v>10851</v>
      </c>
      <c r="C1385" s="30" t="s">
        <v>3</v>
      </c>
      <c r="D1385" s="32">
        <v>1905.8</v>
      </c>
    </row>
    <row r="1386" spans="1:4" ht="9" customHeight="1" x14ac:dyDescent="0.25">
      <c r="A1386" s="30" t="s">
        <v>10852</v>
      </c>
      <c r="B1386" s="31" t="s">
        <v>10853</v>
      </c>
      <c r="C1386" s="30" t="s">
        <v>3</v>
      </c>
      <c r="D1386" s="32">
        <v>2013.95</v>
      </c>
    </row>
    <row r="1387" spans="1:4" ht="9" customHeight="1" x14ac:dyDescent="0.25">
      <c r="A1387" s="30" t="s">
        <v>10854</v>
      </c>
      <c r="B1387" s="31" t="s">
        <v>10855</v>
      </c>
      <c r="C1387" s="30" t="s">
        <v>3</v>
      </c>
      <c r="D1387" s="32">
        <v>2119.42</v>
      </c>
    </row>
    <row r="1388" spans="1:4" ht="9" customHeight="1" x14ac:dyDescent="0.25">
      <c r="A1388" s="30" t="s">
        <v>10856</v>
      </c>
      <c r="B1388" s="31" t="s">
        <v>10857</v>
      </c>
      <c r="C1388" s="30" t="s">
        <v>3</v>
      </c>
      <c r="D1388" s="32">
        <v>2325.69</v>
      </c>
    </row>
    <row r="1389" spans="1:4" ht="9" customHeight="1" x14ac:dyDescent="0.25">
      <c r="A1389" s="30" t="s">
        <v>10858</v>
      </c>
      <c r="B1389" s="31" t="s">
        <v>10859</v>
      </c>
      <c r="C1389" s="30" t="s">
        <v>3</v>
      </c>
      <c r="D1389" s="32">
        <v>2248.42</v>
      </c>
    </row>
    <row r="1390" spans="1:4" ht="9" customHeight="1" x14ac:dyDescent="0.25">
      <c r="A1390" s="30" t="s">
        <v>10860</v>
      </c>
      <c r="B1390" s="31" t="s">
        <v>10861</v>
      </c>
      <c r="C1390" s="30" t="s">
        <v>3</v>
      </c>
      <c r="D1390" s="32">
        <v>2454.69</v>
      </c>
    </row>
    <row r="1391" spans="1:4" ht="9" customHeight="1" x14ac:dyDescent="0.25">
      <c r="A1391" s="30" t="s">
        <v>10862</v>
      </c>
      <c r="B1391" s="31" t="s">
        <v>10863</v>
      </c>
      <c r="C1391" s="30" t="s">
        <v>3</v>
      </c>
      <c r="D1391" s="32">
        <v>2534.65</v>
      </c>
    </row>
    <row r="1392" spans="1:4" ht="9" customHeight="1" x14ac:dyDescent="0.25">
      <c r="A1392" s="30" t="s">
        <v>10864</v>
      </c>
      <c r="B1392" s="31" t="s">
        <v>10865</v>
      </c>
      <c r="C1392" s="30" t="s">
        <v>3</v>
      </c>
      <c r="D1392" s="32">
        <v>2740.92</v>
      </c>
    </row>
    <row r="1393" spans="1:4" ht="9" customHeight="1" x14ac:dyDescent="0.25">
      <c r="A1393" s="30" t="s">
        <v>10866</v>
      </c>
      <c r="B1393" s="31" t="s">
        <v>10867</v>
      </c>
      <c r="C1393" s="30" t="s">
        <v>3</v>
      </c>
      <c r="D1393" s="32">
        <v>2677.96</v>
      </c>
    </row>
    <row r="1394" spans="1:4" ht="9" customHeight="1" x14ac:dyDescent="0.25">
      <c r="A1394" s="30" t="s">
        <v>10868</v>
      </c>
      <c r="B1394" s="31" t="s">
        <v>10869</v>
      </c>
      <c r="C1394" s="30" t="s">
        <v>3</v>
      </c>
      <c r="D1394" s="32">
        <v>2884.23</v>
      </c>
    </row>
    <row r="1395" spans="1:4" ht="9" customHeight="1" x14ac:dyDescent="0.25">
      <c r="A1395" s="30" t="s">
        <v>10870</v>
      </c>
      <c r="B1395" s="31" t="s">
        <v>10871</v>
      </c>
      <c r="C1395" s="30" t="s">
        <v>3</v>
      </c>
      <c r="D1395" s="32">
        <v>3167.57</v>
      </c>
    </row>
    <row r="1396" spans="1:4" ht="9" customHeight="1" x14ac:dyDescent="0.25">
      <c r="A1396" s="30" t="s">
        <v>10872</v>
      </c>
      <c r="B1396" s="31" t="s">
        <v>10873</v>
      </c>
      <c r="C1396" s="30" t="s">
        <v>3</v>
      </c>
      <c r="D1396" s="32">
        <v>3431.95</v>
      </c>
    </row>
    <row r="1397" spans="1:4" ht="9" customHeight="1" x14ac:dyDescent="0.25">
      <c r="A1397" s="30" t="s">
        <v>10874</v>
      </c>
      <c r="B1397" s="31" t="s">
        <v>10875</v>
      </c>
      <c r="C1397" s="30" t="s">
        <v>3</v>
      </c>
      <c r="D1397" s="32">
        <v>3168.04</v>
      </c>
    </row>
    <row r="1398" spans="1:4" ht="9" customHeight="1" x14ac:dyDescent="0.25">
      <c r="A1398" s="30" t="s">
        <v>10876</v>
      </c>
      <c r="B1398" s="31" t="s">
        <v>10877</v>
      </c>
      <c r="C1398" s="30" t="s">
        <v>3</v>
      </c>
      <c r="D1398" s="32">
        <v>3432.41</v>
      </c>
    </row>
    <row r="1399" spans="1:4" ht="9" customHeight="1" x14ac:dyDescent="0.25">
      <c r="A1399" s="30" t="s">
        <v>10878</v>
      </c>
      <c r="B1399" s="31" t="s">
        <v>10879</v>
      </c>
      <c r="C1399" s="30" t="s">
        <v>3</v>
      </c>
      <c r="D1399" s="32">
        <v>3858.41</v>
      </c>
    </row>
    <row r="1400" spans="1:4" ht="9" customHeight="1" x14ac:dyDescent="0.25">
      <c r="A1400" s="30" t="s">
        <v>10880</v>
      </c>
      <c r="B1400" s="31" t="s">
        <v>10881</v>
      </c>
      <c r="C1400" s="30" t="s">
        <v>3</v>
      </c>
      <c r="D1400" s="32">
        <v>4122.78</v>
      </c>
    </row>
    <row r="1401" spans="1:4" ht="9" customHeight="1" x14ac:dyDescent="0.25">
      <c r="A1401" s="30" t="s">
        <v>10882</v>
      </c>
      <c r="B1401" s="31" t="s">
        <v>10883</v>
      </c>
      <c r="C1401" s="30" t="s">
        <v>3</v>
      </c>
      <c r="D1401" s="32">
        <v>4398.54</v>
      </c>
    </row>
    <row r="1402" spans="1:4" ht="9" customHeight="1" x14ac:dyDescent="0.25">
      <c r="A1402" s="30" t="s">
        <v>10884</v>
      </c>
      <c r="B1402" s="31" t="s">
        <v>10885</v>
      </c>
      <c r="C1402" s="30" t="s">
        <v>3</v>
      </c>
      <c r="D1402" s="32">
        <v>4662.91</v>
      </c>
    </row>
    <row r="1403" spans="1:4" ht="9" customHeight="1" x14ac:dyDescent="0.25">
      <c r="A1403" s="30" t="s">
        <v>10886</v>
      </c>
      <c r="B1403" s="31" t="s">
        <v>10887</v>
      </c>
      <c r="C1403" s="30" t="s">
        <v>3</v>
      </c>
      <c r="D1403" s="32">
        <v>4486.1000000000004</v>
      </c>
    </row>
    <row r="1404" spans="1:4" ht="9" customHeight="1" x14ac:dyDescent="0.25">
      <c r="A1404" s="30" t="s">
        <v>10888</v>
      </c>
      <c r="B1404" s="31" t="s">
        <v>10889</v>
      </c>
      <c r="C1404" s="30" t="s">
        <v>3</v>
      </c>
      <c r="D1404" s="32">
        <v>4826.9799999999996</v>
      </c>
    </row>
    <row r="1405" spans="1:4" ht="9" customHeight="1" x14ac:dyDescent="0.25">
      <c r="A1405" s="30" t="s">
        <v>10890</v>
      </c>
      <c r="B1405" s="31" t="s">
        <v>10891</v>
      </c>
      <c r="C1405" s="30" t="s">
        <v>3</v>
      </c>
      <c r="D1405" s="32">
        <v>4659.8599999999997</v>
      </c>
    </row>
    <row r="1406" spans="1:4" ht="9" customHeight="1" x14ac:dyDescent="0.25">
      <c r="A1406" s="30" t="s">
        <v>10892</v>
      </c>
      <c r="B1406" s="31" t="s">
        <v>10893</v>
      </c>
      <c r="C1406" s="30" t="s">
        <v>3</v>
      </c>
      <c r="D1406" s="32">
        <v>5000.74</v>
      </c>
    </row>
    <row r="1407" spans="1:4" ht="9" customHeight="1" x14ac:dyDescent="0.25">
      <c r="A1407" s="30" t="s">
        <v>10894</v>
      </c>
      <c r="B1407" s="31" t="s">
        <v>10895</v>
      </c>
      <c r="C1407" s="30" t="s">
        <v>3</v>
      </c>
      <c r="D1407" s="32">
        <v>5186.3599999999997</v>
      </c>
    </row>
    <row r="1408" spans="1:4" ht="9" customHeight="1" x14ac:dyDescent="0.25">
      <c r="A1408" s="30" t="s">
        <v>10896</v>
      </c>
      <c r="B1408" s="31" t="s">
        <v>10897</v>
      </c>
      <c r="C1408" s="30" t="s">
        <v>3</v>
      </c>
      <c r="D1408" s="32">
        <v>5527.24</v>
      </c>
    </row>
    <row r="1409" spans="1:4" ht="9" customHeight="1" x14ac:dyDescent="0.25">
      <c r="A1409" s="30" t="s">
        <v>10898</v>
      </c>
      <c r="B1409" s="31" t="s">
        <v>10899</v>
      </c>
      <c r="C1409" s="30" t="s">
        <v>3</v>
      </c>
      <c r="D1409" s="32">
        <v>5587.86</v>
      </c>
    </row>
    <row r="1410" spans="1:4" ht="9" customHeight="1" x14ac:dyDescent="0.25">
      <c r="A1410" s="30" t="s">
        <v>10900</v>
      </c>
      <c r="B1410" s="31" t="s">
        <v>10901</v>
      </c>
      <c r="C1410" s="30" t="s">
        <v>3</v>
      </c>
      <c r="D1410" s="32">
        <v>5928.74</v>
      </c>
    </row>
    <row r="1411" spans="1:4" ht="9" customHeight="1" x14ac:dyDescent="0.25">
      <c r="A1411" s="30" t="s">
        <v>10902</v>
      </c>
      <c r="B1411" s="31" t="s">
        <v>10903</v>
      </c>
      <c r="C1411" s="30" t="s">
        <v>4</v>
      </c>
      <c r="D1411" s="32">
        <v>40</v>
      </c>
    </row>
    <row r="1412" spans="1:4" ht="9" customHeight="1" x14ac:dyDescent="0.25">
      <c r="A1412" s="30" t="s">
        <v>10904</v>
      </c>
      <c r="B1412" s="31" t="s">
        <v>10905</v>
      </c>
      <c r="C1412" s="30" t="s">
        <v>4</v>
      </c>
      <c r="D1412" s="32">
        <v>55.63</v>
      </c>
    </row>
    <row r="1413" spans="1:4" ht="9" customHeight="1" x14ac:dyDescent="0.25">
      <c r="A1413" s="30" t="s">
        <v>10906</v>
      </c>
      <c r="B1413" s="31" t="s">
        <v>10907</v>
      </c>
      <c r="C1413" s="30" t="s">
        <v>4</v>
      </c>
      <c r="D1413" s="32">
        <v>47.95</v>
      </c>
    </row>
    <row r="1414" spans="1:4" ht="9" customHeight="1" x14ac:dyDescent="0.25">
      <c r="A1414" s="30" t="s">
        <v>10908</v>
      </c>
      <c r="B1414" s="31" t="s">
        <v>10909</v>
      </c>
      <c r="C1414" s="30" t="s">
        <v>4</v>
      </c>
      <c r="D1414" s="32">
        <v>66.67</v>
      </c>
    </row>
    <row r="1415" spans="1:4" ht="9" customHeight="1" x14ac:dyDescent="0.25">
      <c r="A1415" s="30" t="s">
        <v>10910</v>
      </c>
      <c r="B1415" s="31" t="s">
        <v>10911</v>
      </c>
      <c r="C1415" s="30" t="s">
        <v>4</v>
      </c>
      <c r="D1415" s="32">
        <v>55.64</v>
      </c>
    </row>
    <row r="1416" spans="1:4" ht="9" customHeight="1" x14ac:dyDescent="0.25">
      <c r="A1416" s="30" t="s">
        <v>10912</v>
      </c>
      <c r="B1416" s="31" t="s">
        <v>10913</v>
      </c>
      <c r="C1416" s="30" t="s">
        <v>4</v>
      </c>
      <c r="D1416" s="32">
        <v>77.290000000000006</v>
      </c>
    </row>
    <row r="1417" spans="1:4" ht="9" customHeight="1" x14ac:dyDescent="0.25">
      <c r="A1417" s="30" t="s">
        <v>10914</v>
      </c>
      <c r="B1417" s="31" t="s">
        <v>10915</v>
      </c>
      <c r="C1417" s="30" t="s">
        <v>4</v>
      </c>
      <c r="D1417" s="32">
        <v>65.14</v>
      </c>
    </row>
    <row r="1418" spans="1:4" ht="9" customHeight="1" x14ac:dyDescent="0.25">
      <c r="A1418" s="30" t="s">
        <v>10916</v>
      </c>
      <c r="B1418" s="31" t="s">
        <v>10917</v>
      </c>
      <c r="C1418" s="30" t="s">
        <v>4</v>
      </c>
      <c r="D1418" s="32">
        <v>90.86</v>
      </c>
    </row>
    <row r="1419" spans="1:4" ht="9" customHeight="1" x14ac:dyDescent="0.25">
      <c r="A1419" s="30" t="s">
        <v>10918</v>
      </c>
      <c r="B1419" s="31" t="s">
        <v>10919</v>
      </c>
      <c r="C1419" s="30" t="s">
        <v>4</v>
      </c>
      <c r="D1419" s="32">
        <v>13.57</v>
      </c>
    </row>
    <row r="1420" spans="1:4" ht="9" customHeight="1" x14ac:dyDescent="0.25">
      <c r="A1420" s="30" t="s">
        <v>10920</v>
      </c>
      <c r="B1420" s="31" t="s">
        <v>10921</v>
      </c>
      <c r="C1420" s="30" t="s">
        <v>4</v>
      </c>
      <c r="D1420" s="32">
        <v>18.29</v>
      </c>
    </row>
    <row r="1421" spans="1:4" ht="9" customHeight="1" x14ac:dyDescent="0.25">
      <c r="A1421" s="30" t="s">
        <v>10922</v>
      </c>
      <c r="B1421" s="31" t="s">
        <v>10923</v>
      </c>
      <c r="C1421" s="30" t="s">
        <v>4</v>
      </c>
      <c r="D1421" s="32">
        <v>15.9</v>
      </c>
    </row>
    <row r="1422" spans="1:4" ht="9" customHeight="1" x14ac:dyDescent="0.25">
      <c r="A1422" s="30" t="s">
        <v>10924</v>
      </c>
      <c r="B1422" s="31" t="s">
        <v>10925</v>
      </c>
      <c r="C1422" s="30" t="s">
        <v>4</v>
      </c>
      <c r="D1422" s="32">
        <v>22.08</v>
      </c>
    </row>
    <row r="1423" spans="1:4" ht="9" customHeight="1" x14ac:dyDescent="0.25">
      <c r="A1423" s="30" t="s">
        <v>10926</v>
      </c>
      <c r="B1423" s="31" t="s">
        <v>10927</v>
      </c>
      <c r="C1423" s="30" t="s">
        <v>4</v>
      </c>
      <c r="D1423" s="32">
        <v>21.52</v>
      </c>
    </row>
    <row r="1424" spans="1:4" ht="9" customHeight="1" x14ac:dyDescent="0.25">
      <c r="A1424" s="30" t="s">
        <v>10928</v>
      </c>
      <c r="B1424" s="31" t="s">
        <v>10929</v>
      </c>
      <c r="C1424" s="30" t="s">
        <v>4</v>
      </c>
      <c r="D1424" s="32">
        <v>29.33</v>
      </c>
    </row>
    <row r="1425" spans="1:4" ht="9" customHeight="1" x14ac:dyDescent="0.25">
      <c r="A1425" s="30" t="s">
        <v>10930</v>
      </c>
      <c r="B1425" s="31" t="s">
        <v>10931</v>
      </c>
      <c r="C1425" s="30" t="s">
        <v>4</v>
      </c>
      <c r="D1425" s="32">
        <v>24.11</v>
      </c>
    </row>
    <row r="1426" spans="1:4" ht="9" customHeight="1" x14ac:dyDescent="0.25">
      <c r="A1426" s="30" t="s">
        <v>10932</v>
      </c>
      <c r="B1426" s="31" t="s">
        <v>10933</v>
      </c>
      <c r="C1426" s="30" t="s">
        <v>4</v>
      </c>
      <c r="D1426" s="32">
        <v>33.549999999999997</v>
      </c>
    </row>
    <row r="1427" spans="1:4" ht="9" customHeight="1" x14ac:dyDescent="0.25">
      <c r="A1427" s="30" t="s">
        <v>10934</v>
      </c>
      <c r="B1427" s="31" t="s">
        <v>10935</v>
      </c>
      <c r="C1427" s="30" t="s">
        <v>4</v>
      </c>
      <c r="D1427" s="32">
        <v>29.21</v>
      </c>
    </row>
    <row r="1428" spans="1:4" ht="9" customHeight="1" x14ac:dyDescent="0.25">
      <c r="A1428" s="30" t="s">
        <v>10936</v>
      </c>
      <c r="B1428" s="31" t="s">
        <v>10937</v>
      </c>
      <c r="C1428" s="30" t="s">
        <v>4</v>
      </c>
      <c r="D1428" s="32">
        <v>39.950000000000003</v>
      </c>
    </row>
    <row r="1429" spans="1:4" ht="9" customHeight="1" x14ac:dyDescent="0.25">
      <c r="A1429" s="30" t="s">
        <v>10938</v>
      </c>
      <c r="B1429" s="31" t="s">
        <v>10939</v>
      </c>
      <c r="C1429" s="30" t="s">
        <v>4</v>
      </c>
      <c r="D1429" s="32">
        <v>32.57</v>
      </c>
    </row>
    <row r="1430" spans="1:4" ht="9" customHeight="1" x14ac:dyDescent="0.25">
      <c r="A1430" s="30" t="s">
        <v>10940</v>
      </c>
      <c r="B1430" s="31" t="s">
        <v>10941</v>
      </c>
      <c r="C1430" s="30" t="s">
        <v>4</v>
      </c>
      <c r="D1430" s="32">
        <v>45.43</v>
      </c>
    </row>
    <row r="1431" spans="1:4" ht="9" customHeight="1" x14ac:dyDescent="0.25">
      <c r="A1431" s="30" t="s">
        <v>10942</v>
      </c>
      <c r="B1431" s="31" t="s">
        <v>10943</v>
      </c>
      <c r="C1431" s="30" t="s">
        <v>4</v>
      </c>
      <c r="D1431" s="32">
        <v>72.06</v>
      </c>
    </row>
    <row r="1432" spans="1:4" ht="9" customHeight="1" x14ac:dyDescent="0.25">
      <c r="A1432" s="30" t="s">
        <v>10944</v>
      </c>
      <c r="B1432" s="31" t="s">
        <v>10945</v>
      </c>
      <c r="C1432" s="30" t="s">
        <v>4</v>
      </c>
      <c r="D1432" s="32">
        <v>100.22</v>
      </c>
    </row>
    <row r="1433" spans="1:4" ht="9" customHeight="1" x14ac:dyDescent="0.25">
      <c r="A1433" s="30" t="s">
        <v>10946</v>
      </c>
      <c r="B1433" s="31" t="s">
        <v>10947</v>
      </c>
      <c r="C1433" s="30" t="s">
        <v>4</v>
      </c>
      <c r="D1433" s="32">
        <v>81.819999999999993</v>
      </c>
    </row>
    <row r="1434" spans="1:4" ht="9" customHeight="1" x14ac:dyDescent="0.25">
      <c r="A1434" s="30" t="s">
        <v>10948</v>
      </c>
      <c r="B1434" s="31" t="s">
        <v>10949</v>
      </c>
      <c r="C1434" s="30" t="s">
        <v>4</v>
      </c>
      <c r="D1434" s="32">
        <v>114.21</v>
      </c>
    </row>
    <row r="1435" spans="1:4" ht="9" customHeight="1" x14ac:dyDescent="0.25">
      <c r="A1435" s="30" t="s">
        <v>10950</v>
      </c>
      <c r="B1435" s="31" t="s">
        <v>10951</v>
      </c>
      <c r="C1435" s="30" t="s">
        <v>4</v>
      </c>
      <c r="D1435" s="32">
        <v>97.97</v>
      </c>
    </row>
    <row r="1436" spans="1:4" ht="9" customHeight="1" x14ac:dyDescent="0.25">
      <c r="A1436" s="30" t="s">
        <v>10952</v>
      </c>
      <c r="B1436" s="31" t="s">
        <v>10953</v>
      </c>
      <c r="C1436" s="30" t="s">
        <v>4</v>
      </c>
      <c r="D1436" s="32">
        <v>136.71</v>
      </c>
    </row>
    <row r="1437" spans="1:4" ht="9" customHeight="1" x14ac:dyDescent="0.25">
      <c r="A1437" s="30" t="s">
        <v>10954</v>
      </c>
      <c r="B1437" s="31" t="s">
        <v>10955</v>
      </c>
      <c r="C1437" s="30" t="s">
        <v>2</v>
      </c>
      <c r="D1437" s="32">
        <v>136.44999999999999</v>
      </c>
    </row>
    <row r="1438" spans="1:4" ht="9" customHeight="1" x14ac:dyDescent="0.25">
      <c r="A1438" s="30" t="s">
        <v>10956</v>
      </c>
      <c r="B1438" s="31" t="s">
        <v>10957</v>
      </c>
      <c r="C1438" s="30" t="s">
        <v>2</v>
      </c>
      <c r="D1438" s="32">
        <v>134.69999999999999</v>
      </c>
    </row>
    <row r="1439" spans="1:4" ht="9" customHeight="1" x14ac:dyDescent="0.25">
      <c r="A1439" s="30" t="s">
        <v>10958</v>
      </c>
      <c r="B1439" s="31" t="s">
        <v>10959</v>
      </c>
      <c r="C1439" s="30" t="s">
        <v>4</v>
      </c>
      <c r="D1439" s="32">
        <v>15242.78</v>
      </c>
    </row>
    <row r="1440" spans="1:4" ht="9" customHeight="1" x14ac:dyDescent="0.25">
      <c r="A1440" s="30" t="s">
        <v>10960</v>
      </c>
      <c r="B1440" s="31" t="s">
        <v>10961</v>
      </c>
      <c r="C1440" s="30" t="s">
        <v>3</v>
      </c>
      <c r="D1440" s="32">
        <v>148.99</v>
      </c>
    </row>
    <row r="1441" spans="1:4" ht="9" customHeight="1" x14ac:dyDescent="0.25">
      <c r="A1441" s="30" t="s">
        <v>10962</v>
      </c>
      <c r="B1441" s="31" t="s">
        <v>10963</v>
      </c>
      <c r="C1441" s="30" t="s">
        <v>2</v>
      </c>
      <c r="D1441" s="32">
        <v>4.57</v>
      </c>
    </row>
    <row r="1442" spans="1:4" ht="9" customHeight="1" x14ac:dyDescent="0.25">
      <c r="A1442" s="30" t="s">
        <v>10964</v>
      </c>
      <c r="B1442" s="31" t="s">
        <v>10965</v>
      </c>
      <c r="C1442" s="30" t="s">
        <v>2</v>
      </c>
      <c r="D1442" s="32">
        <v>36.58</v>
      </c>
    </row>
    <row r="1443" spans="1:4" ht="9" customHeight="1" x14ac:dyDescent="0.25">
      <c r="A1443" s="30" t="s">
        <v>10966</v>
      </c>
      <c r="B1443" s="31" t="s">
        <v>10967</v>
      </c>
      <c r="C1443" s="30" t="s">
        <v>4</v>
      </c>
      <c r="D1443" s="32">
        <v>7804.08</v>
      </c>
    </row>
    <row r="1444" spans="1:4" ht="9" customHeight="1" x14ac:dyDescent="0.25">
      <c r="A1444" s="30" t="s">
        <v>10968</v>
      </c>
      <c r="B1444" s="31" t="s">
        <v>10969</v>
      </c>
      <c r="C1444" s="30" t="s">
        <v>4</v>
      </c>
      <c r="D1444" s="32">
        <v>37722.879999999997</v>
      </c>
    </row>
    <row r="1445" spans="1:4" ht="9" customHeight="1" x14ac:dyDescent="0.25">
      <c r="A1445" s="30" t="s">
        <v>10970</v>
      </c>
      <c r="B1445" s="31" t="s">
        <v>10971</v>
      </c>
      <c r="C1445" s="30" t="s">
        <v>2</v>
      </c>
      <c r="D1445" s="32">
        <v>34.020000000000003</v>
      </c>
    </row>
    <row r="1446" spans="1:4" ht="9" customHeight="1" x14ac:dyDescent="0.25">
      <c r="A1446" s="30" t="s">
        <v>10972</v>
      </c>
      <c r="B1446" s="31" t="s">
        <v>10973</v>
      </c>
      <c r="C1446" s="30" t="s">
        <v>4</v>
      </c>
      <c r="D1446" s="32">
        <v>484.64</v>
      </c>
    </row>
    <row r="1447" spans="1:4" ht="9" customHeight="1" x14ac:dyDescent="0.25">
      <c r="A1447" s="30" t="s">
        <v>10974</v>
      </c>
      <c r="B1447" s="31" t="s">
        <v>10975</v>
      </c>
      <c r="C1447" s="30" t="s">
        <v>4</v>
      </c>
      <c r="D1447" s="32">
        <v>109095.78</v>
      </c>
    </row>
    <row r="1448" spans="1:4" ht="9" customHeight="1" x14ac:dyDescent="0.25">
      <c r="A1448" s="30" t="s">
        <v>10976</v>
      </c>
      <c r="B1448" s="31" t="s">
        <v>10977</v>
      </c>
      <c r="C1448" s="30" t="s">
        <v>4</v>
      </c>
      <c r="D1448" s="32">
        <v>185882.22</v>
      </c>
    </row>
    <row r="1449" spans="1:4" ht="9" customHeight="1" x14ac:dyDescent="0.25">
      <c r="A1449" s="30" t="s">
        <v>10978</v>
      </c>
      <c r="B1449" s="31" t="s">
        <v>10979</v>
      </c>
      <c r="C1449" s="30" t="s">
        <v>4</v>
      </c>
      <c r="D1449" s="32">
        <v>68777.83</v>
      </c>
    </row>
    <row r="1450" spans="1:4" ht="9" customHeight="1" x14ac:dyDescent="0.25">
      <c r="A1450" s="30" t="s">
        <v>10980</v>
      </c>
      <c r="B1450" s="31" t="s">
        <v>10981</v>
      </c>
      <c r="C1450" s="30" t="s">
        <v>4</v>
      </c>
      <c r="D1450" s="32">
        <v>79851.64</v>
      </c>
    </row>
    <row r="1451" spans="1:4" ht="9" customHeight="1" x14ac:dyDescent="0.25">
      <c r="A1451" s="30" t="s">
        <v>10982</v>
      </c>
      <c r="B1451" s="31" t="s">
        <v>10983</v>
      </c>
      <c r="C1451" s="30" t="s">
        <v>4</v>
      </c>
      <c r="D1451" s="32">
        <v>197087.37</v>
      </c>
    </row>
    <row r="1452" spans="1:4" ht="9" customHeight="1" x14ac:dyDescent="0.25">
      <c r="A1452" s="30" t="s">
        <v>10984</v>
      </c>
      <c r="B1452" s="31" t="s">
        <v>10985</v>
      </c>
      <c r="C1452" s="30" t="s">
        <v>4</v>
      </c>
      <c r="D1452" s="32">
        <v>125969.26</v>
      </c>
    </row>
    <row r="1453" spans="1:4" ht="9" customHeight="1" x14ac:dyDescent="0.25">
      <c r="A1453" s="30" t="s">
        <v>10986</v>
      </c>
      <c r="B1453" s="31" t="s">
        <v>10987</v>
      </c>
      <c r="C1453" s="30" t="s">
        <v>4</v>
      </c>
      <c r="D1453" s="32">
        <v>116103.97</v>
      </c>
    </row>
    <row r="1454" spans="1:4" ht="9" customHeight="1" x14ac:dyDescent="0.25">
      <c r="A1454" s="30" t="s">
        <v>10988</v>
      </c>
      <c r="B1454" s="31" t="s">
        <v>10989</v>
      </c>
      <c r="C1454" s="30" t="s">
        <v>0</v>
      </c>
      <c r="D1454" s="32">
        <v>152.05000000000001</v>
      </c>
    </row>
    <row r="1455" spans="1:4" ht="18" customHeight="1" x14ac:dyDescent="0.25">
      <c r="A1455" s="30" t="s">
        <v>10990</v>
      </c>
      <c r="B1455" s="31" t="s">
        <v>10991</v>
      </c>
      <c r="C1455" s="30" t="s">
        <v>4</v>
      </c>
      <c r="D1455" s="32">
        <v>66256.12</v>
      </c>
    </row>
    <row r="1456" spans="1:4" ht="18" customHeight="1" x14ac:dyDescent="0.25">
      <c r="A1456" s="30" t="s">
        <v>10992</v>
      </c>
      <c r="B1456" s="31" t="s">
        <v>10993</v>
      </c>
      <c r="C1456" s="30" t="s">
        <v>4</v>
      </c>
      <c r="D1456" s="32">
        <v>125343.42</v>
      </c>
    </row>
    <row r="1457" spans="1:4" ht="18" customHeight="1" x14ac:dyDescent="0.25">
      <c r="A1457" s="30" t="s">
        <v>10994</v>
      </c>
      <c r="B1457" s="31" t="s">
        <v>10995</v>
      </c>
      <c r="C1457" s="30" t="s">
        <v>4</v>
      </c>
      <c r="D1457" s="32">
        <v>35727.050000000003</v>
      </c>
    </row>
    <row r="1458" spans="1:4" ht="18" customHeight="1" x14ac:dyDescent="0.25">
      <c r="A1458" s="30" t="s">
        <v>10996</v>
      </c>
      <c r="B1458" s="31" t="s">
        <v>10997</v>
      </c>
      <c r="C1458" s="30" t="s">
        <v>4</v>
      </c>
      <c r="D1458" s="32">
        <v>48650.33</v>
      </c>
    </row>
    <row r="1459" spans="1:4" ht="18" customHeight="1" x14ac:dyDescent="0.25">
      <c r="A1459" s="30" t="s">
        <v>10998</v>
      </c>
      <c r="B1459" s="31" t="s">
        <v>10999</v>
      </c>
      <c r="C1459" s="30" t="s">
        <v>4</v>
      </c>
      <c r="D1459" s="32">
        <v>135832.48000000001</v>
      </c>
    </row>
    <row r="1460" spans="1:4" ht="18" customHeight="1" x14ac:dyDescent="0.25">
      <c r="A1460" s="30" t="s">
        <v>11000</v>
      </c>
      <c r="B1460" s="31" t="s">
        <v>11001</v>
      </c>
      <c r="C1460" s="30" t="s">
        <v>4</v>
      </c>
      <c r="D1460" s="32">
        <v>96684.23</v>
      </c>
    </row>
    <row r="1461" spans="1:4" ht="18" customHeight="1" x14ac:dyDescent="0.25">
      <c r="A1461" s="30" t="s">
        <v>11002</v>
      </c>
      <c r="B1461" s="31" t="s">
        <v>11003</v>
      </c>
      <c r="C1461" s="30" t="s">
        <v>4</v>
      </c>
      <c r="D1461" s="32">
        <v>64504.32</v>
      </c>
    </row>
    <row r="1462" spans="1:4" ht="9" customHeight="1" x14ac:dyDescent="0.25">
      <c r="A1462" s="30" t="s">
        <v>11004</v>
      </c>
      <c r="B1462" s="31" t="s">
        <v>11005</v>
      </c>
      <c r="C1462" s="30" t="s">
        <v>3</v>
      </c>
      <c r="D1462" s="32">
        <v>183.91</v>
      </c>
    </row>
    <row r="1463" spans="1:4" ht="9" customHeight="1" x14ac:dyDescent="0.25">
      <c r="A1463" s="30" t="s">
        <v>11006</v>
      </c>
      <c r="B1463" s="31" t="s">
        <v>11007</v>
      </c>
      <c r="C1463" s="30" t="s">
        <v>4</v>
      </c>
      <c r="D1463" s="32">
        <v>37443.589999999997</v>
      </c>
    </row>
    <row r="1464" spans="1:4" ht="9" customHeight="1" x14ac:dyDescent="0.25">
      <c r="A1464" s="30" t="s">
        <v>11008</v>
      </c>
      <c r="B1464" s="31" t="s">
        <v>11009</v>
      </c>
      <c r="C1464" s="30" t="s">
        <v>4</v>
      </c>
      <c r="D1464" s="32">
        <v>23170.43</v>
      </c>
    </row>
    <row r="1465" spans="1:4" ht="9" customHeight="1" x14ac:dyDescent="0.25">
      <c r="A1465" s="30" t="s">
        <v>11010</v>
      </c>
      <c r="B1465" s="31" t="s">
        <v>11011</v>
      </c>
      <c r="C1465" s="30" t="s">
        <v>4</v>
      </c>
      <c r="D1465" s="32">
        <v>13224.38</v>
      </c>
    </row>
    <row r="1466" spans="1:4" ht="9" customHeight="1" x14ac:dyDescent="0.25">
      <c r="A1466" s="30" t="s">
        <v>11012</v>
      </c>
      <c r="B1466" s="31" t="s">
        <v>11013</v>
      </c>
      <c r="C1466" s="30" t="s">
        <v>4</v>
      </c>
      <c r="D1466" s="32">
        <v>21736.82</v>
      </c>
    </row>
    <row r="1467" spans="1:4" ht="9" customHeight="1" x14ac:dyDescent="0.25">
      <c r="A1467" s="30" t="s">
        <v>11014</v>
      </c>
      <c r="B1467" s="31" t="s">
        <v>11015</v>
      </c>
      <c r="C1467" s="30" t="s">
        <v>4</v>
      </c>
      <c r="D1467" s="32">
        <v>47391.83</v>
      </c>
    </row>
    <row r="1468" spans="1:4" ht="9" customHeight="1" x14ac:dyDescent="0.25">
      <c r="A1468" s="30" t="s">
        <v>11016</v>
      </c>
      <c r="B1468" s="31" t="s">
        <v>11017</v>
      </c>
      <c r="C1468" s="30" t="s">
        <v>4</v>
      </c>
      <c r="D1468" s="32">
        <v>37718.769999999997</v>
      </c>
    </row>
    <row r="1469" spans="1:4" ht="9" customHeight="1" x14ac:dyDescent="0.25">
      <c r="A1469" s="30" t="s">
        <v>11018</v>
      </c>
      <c r="B1469" s="31" t="s">
        <v>11019</v>
      </c>
      <c r="C1469" s="30" t="s">
        <v>4</v>
      </c>
      <c r="D1469" s="32">
        <v>22399.67</v>
      </c>
    </row>
    <row r="1470" spans="1:4" ht="9" customHeight="1" x14ac:dyDescent="0.25">
      <c r="A1470" s="30" t="s">
        <v>11020</v>
      </c>
      <c r="B1470" s="31" t="s">
        <v>11021</v>
      </c>
      <c r="C1470" s="30" t="s">
        <v>4</v>
      </c>
      <c r="D1470" s="32">
        <v>17198.02</v>
      </c>
    </row>
    <row r="1471" spans="1:4" ht="9" customHeight="1" x14ac:dyDescent="0.25">
      <c r="A1471" s="30" t="s">
        <v>11022</v>
      </c>
      <c r="B1471" s="31" t="s">
        <v>11023</v>
      </c>
      <c r="C1471" s="30" t="s">
        <v>2</v>
      </c>
      <c r="D1471" s="32">
        <v>3.13</v>
      </c>
    </row>
    <row r="1472" spans="1:4" ht="9" customHeight="1" x14ac:dyDescent="0.25">
      <c r="A1472" s="30" t="s">
        <v>11024</v>
      </c>
      <c r="B1472" s="31" t="s">
        <v>11025</v>
      </c>
      <c r="C1472" s="30" t="s">
        <v>4</v>
      </c>
      <c r="D1472" s="32">
        <v>1874.44</v>
      </c>
    </row>
    <row r="1473" spans="1:4" ht="9" customHeight="1" x14ac:dyDescent="0.25">
      <c r="A1473" s="30" t="s">
        <v>11026</v>
      </c>
      <c r="B1473" s="31" t="s">
        <v>11027</v>
      </c>
      <c r="C1473" s="30" t="s">
        <v>2</v>
      </c>
      <c r="D1473" s="32">
        <v>16.739999999999998</v>
      </c>
    </row>
    <row r="1474" spans="1:4" ht="9" customHeight="1" x14ac:dyDescent="0.25">
      <c r="A1474" s="30" t="s">
        <v>11028</v>
      </c>
      <c r="B1474" s="31" t="s">
        <v>11029</v>
      </c>
      <c r="C1474" s="30" t="s">
        <v>0</v>
      </c>
      <c r="D1474" s="32">
        <v>4.05</v>
      </c>
    </row>
    <row r="1475" spans="1:4" ht="9" customHeight="1" x14ac:dyDescent="0.25">
      <c r="A1475" s="30" t="s">
        <v>11030</v>
      </c>
      <c r="B1475" s="31" t="s">
        <v>11031</v>
      </c>
      <c r="C1475" s="30" t="s">
        <v>0</v>
      </c>
      <c r="D1475" s="32">
        <v>3484.15</v>
      </c>
    </row>
    <row r="1476" spans="1:4" ht="9" customHeight="1" x14ac:dyDescent="0.25">
      <c r="A1476" s="30" t="s">
        <v>11032</v>
      </c>
      <c r="B1476" s="31" t="s">
        <v>11033</v>
      </c>
      <c r="C1476" s="30" t="s">
        <v>0</v>
      </c>
      <c r="D1476" s="32">
        <v>732.47</v>
      </c>
    </row>
    <row r="1477" spans="1:4" ht="9" customHeight="1" x14ac:dyDescent="0.25">
      <c r="A1477" s="30" t="s">
        <v>11034</v>
      </c>
      <c r="B1477" s="31" t="s">
        <v>11035</v>
      </c>
      <c r="C1477" s="30" t="s">
        <v>0</v>
      </c>
      <c r="D1477" s="32">
        <v>663.64</v>
      </c>
    </row>
    <row r="1478" spans="1:4" ht="9" customHeight="1" x14ac:dyDescent="0.25">
      <c r="A1478" s="30" t="s">
        <v>11036</v>
      </c>
      <c r="B1478" s="31" t="s">
        <v>11037</v>
      </c>
      <c r="C1478" s="30" t="s">
        <v>0</v>
      </c>
      <c r="D1478" s="32">
        <v>583.1</v>
      </c>
    </row>
    <row r="1479" spans="1:4" ht="9" customHeight="1" x14ac:dyDescent="0.25">
      <c r="A1479" s="30" t="s">
        <v>11038</v>
      </c>
      <c r="B1479" s="31" t="s">
        <v>11039</v>
      </c>
      <c r="C1479" s="30" t="s">
        <v>0</v>
      </c>
      <c r="D1479" s="32">
        <v>463.8</v>
      </c>
    </row>
    <row r="1480" spans="1:4" ht="9" customHeight="1" x14ac:dyDescent="0.25">
      <c r="A1480" s="30" t="s">
        <v>11040</v>
      </c>
      <c r="B1480" s="31" t="s">
        <v>11041</v>
      </c>
      <c r="C1480" s="30" t="s">
        <v>0</v>
      </c>
      <c r="D1480" s="32">
        <v>507.7</v>
      </c>
    </row>
    <row r="1481" spans="1:4" ht="9" customHeight="1" x14ac:dyDescent="0.25">
      <c r="A1481" s="30" t="s">
        <v>11042</v>
      </c>
      <c r="B1481" s="31" t="s">
        <v>11043</v>
      </c>
      <c r="C1481" s="30" t="s">
        <v>0</v>
      </c>
      <c r="D1481" s="32">
        <v>364.59</v>
      </c>
    </row>
    <row r="1482" spans="1:4" ht="9" customHeight="1" x14ac:dyDescent="0.25">
      <c r="A1482" s="30" t="s">
        <v>11044</v>
      </c>
      <c r="B1482" s="31" t="s">
        <v>11045</v>
      </c>
      <c r="C1482" s="30" t="s">
        <v>0</v>
      </c>
      <c r="D1482" s="32">
        <v>589.23</v>
      </c>
    </row>
    <row r="1483" spans="1:4" ht="9" customHeight="1" x14ac:dyDescent="0.25">
      <c r="A1483" s="30" t="s">
        <v>11046</v>
      </c>
      <c r="B1483" s="31" t="s">
        <v>11047</v>
      </c>
      <c r="C1483" s="30" t="s">
        <v>0</v>
      </c>
      <c r="D1483" s="32">
        <v>446.92</v>
      </c>
    </row>
    <row r="1484" spans="1:4" ht="9" customHeight="1" x14ac:dyDescent="0.25">
      <c r="A1484" s="30" t="s">
        <v>11048</v>
      </c>
      <c r="B1484" s="31" t="s">
        <v>11049</v>
      </c>
      <c r="C1484" s="30" t="s">
        <v>0</v>
      </c>
      <c r="D1484" s="32">
        <v>473.33</v>
      </c>
    </row>
    <row r="1485" spans="1:4" ht="9" customHeight="1" x14ac:dyDescent="0.25">
      <c r="A1485" s="30" t="s">
        <v>11050</v>
      </c>
      <c r="B1485" s="31" t="s">
        <v>11051</v>
      </c>
      <c r="C1485" s="30" t="s">
        <v>0</v>
      </c>
      <c r="D1485" s="32">
        <v>316.37</v>
      </c>
    </row>
    <row r="1486" spans="1:4" ht="9" customHeight="1" x14ac:dyDescent="0.25">
      <c r="A1486" s="30" t="s">
        <v>11052</v>
      </c>
      <c r="B1486" s="31" t="s">
        <v>11053</v>
      </c>
      <c r="C1486" s="30" t="s">
        <v>0</v>
      </c>
      <c r="D1486" s="32">
        <v>400.59</v>
      </c>
    </row>
    <row r="1487" spans="1:4" ht="9" customHeight="1" x14ac:dyDescent="0.25">
      <c r="A1487" s="30" t="s">
        <v>11054</v>
      </c>
      <c r="B1487" s="31" t="s">
        <v>11055</v>
      </c>
      <c r="C1487" s="30" t="s">
        <v>0</v>
      </c>
      <c r="D1487" s="32">
        <v>219.73</v>
      </c>
    </row>
    <row r="1488" spans="1:4" ht="9" customHeight="1" x14ac:dyDescent="0.25">
      <c r="A1488" s="30" t="s">
        <v>11056</v>
      </c>
      <c r="B1488" s="31" t="s">
        <v>11057</v>
      </c>
      <c r="C1488" s="30" t="s">
        <v>0</v>
      </c>
      <c r="D1488" s="32">
        <v>464.87</v>
      </c>
    </row>
    <row r="1489" spans="1:4" ht="9" customHeight="1" x14ac:dyDescent="0.25">
      <c r="A1489" s="30" t="s">
        <v>11058</v>
      </c>
      <c r="B1489" s="31" t="s">
        <v>11059</v>
      </c>
      <c r="C1489" s="30" t="s">
        <v>0</v>
      </c>
      <c r="D1489" s="32">
        <v>347.93</v>
      </c>
    </row>
    <row r="1490" spans="1:4" ht="9" customHeight="1" x14ac:dyDescent="0.25">
      <c r="A1490" s="30" t="s">
        <v>11060</v>
      </c>
      <c r="B1490" s="31" t="s">
        <v>11061</v>
      </c>
      <c r="C1490" s="30" t="s">
        <v>0</v>
      </c>
      <c r="D1490" s="32">
        <v>368.4</v>
      </c>
    </row>
    <row r="1491" spans="1:4" ht="9" customHeight="1" x14ac:dyDescent="0.25">
      <c r="A1491" s="30" t="s">
        <v>11062</v>
      </c>
      <c r="B1491" s="31" t="s">
        <v>11063</v>
      </c>
      <c r="C1491" s="30" t="s">
        <v>0</v>
      </c>
      <c r="D1491" s="32">
        <v>220.3</v>
      </c>
    </row>
    <row r="1492" spans="1:4" ht="9" customHeight="1" x14ac:dyDescent="0.25">
      <c r="A1492" s="30" t="s">
        <v>11064</v>
      </c>
      <c r="B1492" s="31" t="s">
        <v>11065</v>
      </c>
      <c r="C1492" s="30" t="s">
        <v>0</v>
      </c>
      <c r="D1492" s="32">
        <v>415.38</v>
      </c>
    </row>
    <row r="1493" spans="1:4" ht="9" customHeight="1" x14ac:dyDescent="0.25">
      <c r="A1493" s="30" t="s">
        <v>11066</v>
      </c>
      <c r="B1493" s="31" t="s">
        <v>11067</v>
      </c>
      <c r="C1493" s="30" t="s">
        <v>0</v>
      </c>
      <c r="D1493" s="32">
        <v>281.04000000000002</v>
      </c>
    </row>
    <row r="1494" spans="1:4" ht="9" customHeight="1" x14ac:dyDescent="0.25">
      <c r="A1494" s="30" t="s">
        <v>11068</v>
      </c>
      <c r="B1494" s="31" t="s">
        <v>11069</v>
      </c>
      <c r="C1494" s="30" t="s">
        <v>0</v>
      </c>
      <c r="D1494" s="32">
        <v>389.39</v>
      </c>
    </row>
    <row r="1495" spans="1:4" ht="9" customHeight="1" x14ac:dyDescent="0.25">
      <c r="A1495" s="30" t="s">
        <v>11070</v>
      </c>
      <c r="B1495" s="31" t="s">
        <v>11071</v>
      </c>
      <c r="C1495" s="30" t="s">
        <v>0</v>
      </c>
      <c r="D1495" s="32">
        <v>245.37</v>
      </c>
    </row>
    <row r="1496" spans="1:4" ht="9" customHeight="1" x14ac:dyDescent="0.25">
      <c r="A1496" s="30" t="s">
        <v>11072</v>
      </c>
      <c r="B1496" s="31" t="s">
        <v>11073</v>
      </c>
      <c r="C1496" s="30" t="s">
        <v>0</v>
      </c>
      <c r="D1496" s="32">
        <v>451.35</v>
      </c>
    </row>
    <row r="1497" spans="1:4" ht="9" customHeight="1" x14ac:dyDescent="0.25">
      <c r="A1497" s="30" t="s">
        <v>11074</v>
      </c>
      <c r="B1497" s="31" t="s">
        <v>11075</v>
      </c>
      <c r="C1497" s="30" t="s">
        <v>0</v>
      </c>
      <c r="D1497" s="32">
        <v>325.92</v>
      </c>
    </row>
    <row r="1498" spans="1:4" ht="9" customHeight="1" x14ac:dyDescent="0.25">
      <c r="A1498" s="30" t="s">
        <v>11076</v>
      </c>
      <c r="B1498" s="31" t="s">
        <v>11077</v>
      </c>
      <c r="C1498" s="30" t="s">
        <v>0</v>
      </c>
      <c r="D1498" s="32">
        <v>430.5</v>
      </c>
    </row>
    <row r="1499" spans="1:4" ht="9" customHeight="1" x14ac:dyDescent="0.25">
      <c r="A1499" s="30" t="s">
        <v>11078</v>
      </c>
      <c r="B1499" s="31" t="s">
        <v>11079</v>
      </c>
      <c r="C1499" s="30" t="s">
        <v>0</v>
      </c>
      <c r="D1499" s="32">
        <v>298.8</v>
      </c>
    </row>
    <row r="1500" spans="1:4" ht="9" customHeight="1" x14ac:dyDescent="0.25">
      <c r="A1500" s="30" t="s">
        <v>11080</v>
      </c>
      <c r="B1500" s="31" t="s">
        <v>11081</v>
      </c>
      <c r="C1500" s="30" t="s">
        <v>0</v>
      </c>
      <c r="D1500" s="32">
        <v>413.83</v>
      </c>
    </row>
    <row r="1501" spans="1:4" ht="9" customHeight="1" x14ac:dyDescent="0.25">
      <c r="A1501" s="30" t="s">
        <v>11082</v>
      </c>
      <c r="B1501" s="31" t="s">
        <v>11083</v>
      </c>
      <c r="C1501" s="30" t="s">
        <v>0</v>
      </c>
      <c r="D1501" s="32">
        <v>277.18</v>
      </c>
    </row>
    <row r="1502" spans="1:4" ht="9" customHeight="1" x14ac:dyDescent="0.25">
      <c r="A1502" s="30" t="s">
        <v>11084</v>
      </c>
      <c r="B1502" s="31" t="s">
        <v>11085</v>
      </c>
      <c r="C1502" s="30" t="s">
        <v>0</v>
      </c>
      <c r="D1502" s="32">
        <v>400.38</v>
      </c>
    </row>
    <row r="1503" spans="1:4" ht="9" customHeight="1" x14ac:dyDescent="0.25">
      <c r="A1503" s="30" t="s">
        <v>11086</v>
      </c>
      <c r="B1503" s="31" t="s">
        <v>11087</v>
      </c>
      <c r="C1503" s="30" t="s">
        <v>0</v>
      </c>
      <c r="D1503" s="32">
        <v>259.69</v>
      </c>
    </row>
    <row r="1504" spans="1:4" ht="9" customHeight="1" x14ac:dyDescent="0.25">
      <c r="A1504" s="30" t="s">
        <v>11088</v>
      </c>
      <c r="B1504" s="31" t="s">
        <v>11089</v>
      </c>
      <c r="C1504" s="30" t="s">
        <v>0</v>
      </c>
      <c r="D1504" s="32">
        <v>3701.16</v>
      </c>
    </row>
    <row r="1505" spans="1:4" ht="18" customHeight="1" x14ac:dyDescent="0.25">
      <c r="A1505" s="30" t="s">
        <v>11090</v>
      </c>
      <c r="B1505" s="31" t="s">
        <v>11091</v>
      </c>
      <c r="C1505" s="30" t="s">
        <v>0</v>
      </c>
      <c r="D1505" s="32">
        <v>11441.22</v>
      </c>
    </row>
    <row r="1506" spans="1:4" ht="9" customHeight="1" x14ac:dyDescent="0.25">
      <c r="A1506" s="30" t="s">
        <v>11092</v>
      </c>
      <c r="B1506" s="31" t="s">
        <v>1</v>
      </c>
      <c r="C1506" s="30" t="s">
        <v>0</v>
      </c>
      <c r="D1506" s="32">
        <v>0</v>
      </c>
    </row>
    <row r="1507" spans="1:4" ht="18" customHeight="1" x14ac:dyDescent="0.25">
      <c r="A1507" s="30" t="s">
        <v>11093</v>
      </c>
      <c r="B1507" s="31" t="s">
        <v>11094</v>
      </c>
      <c r="C1507" s="30" t="s">
        <v>0</v>
      </c>
      <c r="D1507" s="32">
        <v>588.41999999999996</v>
      </c>
    </row>
    <row r="1508" spans="1:4" ht="18" customHeight="1" x14ac:dyDescent="0.25">
      <c r="A1508" s="30" t="s">
        <v>11095</v>
      </c>
      <c r="B1508" s="31" t="s">
        <v>11096</v>
      </c>
      <c r="C1508" s="30" t="s">
        <v>0</v>
      </c>
      <c r="D1508" s="32">
        <v>430.04</v>
      </c>
    </row>
    <row r="1509" spans="1:4" ht="18" customHeight="1" x14ac:dyDescent="0.25">
      <c r="A1509" s="30" t="s">
        <v>11097</v>
      </c>
      <c r="B1509" s="31" t="s">
        <v>11098</v>
      </c>
      <c r="C1509" s="30" t="s">
        <v>0</v>
      </c>
      <c r="D1509" s="32">
        <v>494.6</v>
      </c>
    </row>
    <row r="1510" spans="1:4" ht="18" customHeight="1" x14ac:dyDescent="0.25">
      <c r="A1510" s="30" t="s">
        <v>11099</v>
      </c>
      <c r="B1510" s="31" t="s">
        <v>11100</v>
      </c>
      <c r="C1510" s="30" t="s">
        <v>0</v>
      </c>
      <c r="D1510" s="32">
        <v>522.88</v>
      </c>
    </row>
    <row r="1511" spans="1:4" ht="18" customHeight="1" x14ac:dyDescent="0.25">
      <c r="A1511" s="30" t="s">
        <v>11101</v>
      </c>
      <c r="B1511" s="31" t="s">
        <v>11102</v>
      </c>
      <c r="C1511" s="30" t="s">
        <v>0</v>
      </c>
      <c r="D1511" s="32">
        <v>554.42999999999995</v>
      </c>
    </row>
    <row r="1512" spans="1:4" ht="18" customHeight="1" x14ac:dyDescent="0.25">
      <c r="A1512" s="30" t="s">
        <v>11103</v>
      </c>
      <c r="B1512" s="31" t="s">
        <v>11104</v>
      </c>
      <c r="C1512" s="30" t="s">
        <v>0</v>
      </c>
      <c r="D1512" s="32">
        <v>589.69000000000005</v>
      </c>
    </row>
    <row r="1513" spans="1:4" ht="18" customHeight="1" x14ac:dyDescent="0.25">
      <c r="A1513" s="30" t="s">
        <v>11105</v>
      </c>
      <c r="B1513" s="31" t="s">
        <v>11106</v>
      </c>
      <c r="C1513" s="30" t="s">
        <v>0</v>
      </c>
      <c r="D1513" s="32">
        <v>629.11</v>
      </c>
    </row>
    <row r="1514" spans="1:4" ht="18" customHeight="1" x14ac:dyDescent="0.25">
      <c r="A1514" s="30" t="s">
        <v>11107</v>
      </c>
      <c r="B1514" s="31" t="s">
        <v>11108</v>
      </c>
      <c r="C1514" s="30" t="s">
        <v>0</v>
      </c>
      <c r="D1514" s="32">
        <v>673.16</v>
      </c>
    </row>
    <row r="1515" spans="1:4" ht="18" customHeight="1" x14ac:dyDescent="0.25">
      <c r="A1515" s="30" t="s">
        <v>11109</v>
      </c>
      <c r="B1515" s="31" t="s">
        <v>11110</v>
      </c>
      <c r="C1515" s="30" t="s">
        <v>0</v>
      </c>
      <c r="D1515" s="32">
        <v>735.01</v>
      </c>
    </row>
    <row r="1516" spans="1:4" ht="18" customHeight="1" x14ac:dyDescent="0.25">
      <c r="A1516" s="30" t="s">
        <v>11111</v>
      </c>
      <c r="B1516" s="31" t="s">
        <v>11112</v>
      </c>
      <c r="C1516" s="30" t="s">
        <v>0</v>
      </c>
      <c r="D1516" s="32">
        <v>258.5</v>
      </c>
    </row>
    <row r="1517" spans="1:4" ht="9" customHeight="1" x14ac:dyDescent="0.25">
      <c r="A1517" s="30" t="s">
        <v>11113</v>
      </c>
      <c r="B1517" s="31" t="s">
        <v>11114</v>
      </c>
      <c r="C1517" s="30" t="s">
        <v>0</v>
      </c>
      <c r="D1517" s="32">
        <v>421.27</v>
      </c>
    </row>
    <row r="1518" spans="1:4" ht="9" customHeight="1" x14ac:dyDescent="0.25">
      <c r="A1518" s="30" t="s">
        <v>11115</v>
      </c>
      <c r="B1518" s="31" t="s">
        <v>11116</v>
      </c>
      <c r="C1518" s="30" t="s">
        <v>0</v>
      </c>
      <c r="D1518" s="32">
        <v>544.14</v>
      </c>
    </row>
    <row r="1519" spans="1:4" ht="9" customHeight="1" x14ac:dyDescent="0.25">
      <c r="A1519" s="30" t="s">
        <v>11117</v>
      </c>
      <c r="B1519" s="31" t="s">
        <v>11118</v>
      </c>
      <c r="C1519" s="30" t="s">
        <v>0</v>
      </c>
      <c r="D1519" s="32">
        <v>577.91999999999996</v>
      </c>
    </row>
    <row r="1520" spans="1:4" ht="9" customHeight="1" x14ac:dyDescent="0.25">
      <c r="A1520" s="30" t="s">
        <v>11119</v>
      </c>
      <c r="B1520" s="31" t="s">
        <v>11120</v>
      </c>
      <c r="C1520" s="30" t="s">
        <v>0</v>
      </c>
      <c r="D1520" s="32">
        <v>447.52</v>
      </c>
    </row>
    <row r="1521" spans="1:4" ht="9" customHeight="1" x14ac:dyDescent="0.25">
      <c r="A1521" s="30" t="s">
        <v>11121</v>
      </c>
      <c r="B1521" s="31" t="s">
        <v>11122</v>
      </c>
      <c r="C1521" s="30" t="s">
        <v>0</v>
      </c>
      <c r="D1521" s="32">
        <v>457.51</v>
      </c>
    </row>
    <row r="1522" spans="1:4" ht="9" customHeight="1" x14ac:dyDescent="0.25">
      <c r="A1522" s="30" t="s">
        <v>11123</v>
      </c>
      <c r="B1522" s="31" t="s">
        <v>11124</v>
      </c>
      <c r="C1522" s="30" t="s">
        <v>0</v>
      </c>
      <c r="D1522" s="32">
        <v>481.1</v>
      </c>
    </row>
    <row r="1523" spans="1:4" ht="9" customHeight="1" x14ac:dyDescent="0.25">
      <c r="A1523" s="30" t="s">
        <v>11125</v>
      </c>
      <c r="B1523" s="31" t="s">
        <v>11126</v>
      </c>
      <c r="C1523" s="30" t="s">
        <v>0</v>
      </c>
      <c r="D1523" s="32">
        <v>507.43</v>
      </c>
    </row>
    <row r="1524" spans="1:4" ht="9" customHeight="1" x14ac:dyDescent="0.25">
      <c r="A1524" s="30" t="s">
        <v>11127</v>
      </c>
      <c r="B1524" s="31" t="s">
        <v>11128</v>
      </c>
      <c r="C1524" s="30" t="s">
        <v>0</v>
      </c>
      <c r="D1524" s="32">
        <v>921.77</v>
      </c>
    </row>
    <row r="1525" spans="1:4" ht="9" customHeight="1" x14ac:dyDescent="0.25">
      <c r="A1525" s="30" t="s">
        <v>11129</v>
      </c>
      <c r="B1525" s="31" t="s">
        <v>11130</v>
      </c>
      <c r="C1525" s="30" t="s">
        <v>0</v>
      </c>
      <c r="D1525" s="32">
        <v>992.75</v>
      </c>
    </row>
    <row r="1526" spans="1:4" ht="9" customHeight="1" x14ac:dyDescent="0.25">
      <c r="A1526" s="30" t="s">
        <v>11131</v>
      </c>
      <c r="B1526" s="31" t="s">
        <v>11132</v>
      </c>
      <c r="C1526" s="30" t="s">
        <v>0</v>
      </c>
      <c r="D1526" s="32">
        <v>456.91</v>
      </c>
    </row>
    <row r="1527" spans="1:4" ht="9" customHeight="1" x14ac:dyDescent="0.25">
      <c r="A1527" s="30" t="s">
        <v>11133</v>
      </c>
      <c r="B1527" s="31" t="s">
        <v>11134</v>
      </c>
      <c r="C1527" s="30" t="s">
        <v>0</v>
      </c>
      <c r="D1527" s="32">
        <v>296.08999999999997</v>
      </c>
    </row>
    <row r="1528" spans="1:4" ht="9" customHeight="1" x14ac:dyDescent="0.25">
      <c r="A1528" s="30" t="s">
        <v>11135</v>
      </c>
      <c r="B1528" s="31" t="s">
        <v>11136</v>
      </c>
      <c r="C1528" s="30" t="s">
        <v>0</v>
      </c>
      <c r="D1528" s="32">
        <v>473.28</v>
      </c>
    </row>
    <row r="1529" spans="1:4" ht="9" customHeight="1" x14ac:dyDescent="0.25">
      <c r="A1529" s="30" t="s">
        <v>11137</v>
      </c>
      <c r="B1529" s="31" t="s">
        <v>11138</v>
      </c>
      <c r="C1529" s="30" t="s">
        <v>0</v>
      </c>
      <c r="D1529" s="32">
        <v>314.85000000000002</v>
      </c>
    </row>
    <row r="1530" spans="1:4" ht="9" customHeight="1" x14ac:dyDescent="0.25">
      <c r="A1530" s="30" t="s">
        <v>11139</v>
      </c>
      <c r="B1530" s="31" t="s">
        <v>11140</v>
      </c>
      <c r="C1530" s="30" t="s">
        <v>0</v>
      </c>
      <c r="D1530" s="32">
        <v>397.6</v>
      </c>
    </row>
    <row r="1531" spans="1:4" ht="9" customHeight="1" x14ac:dyDescent="0.25">
      <c r="A1531" s="30" t="s">
        <v>11141</v>
      </c>
      <c r="B1531" s="31" t="s">
        <v>11142</v>
      </c>
      <c r="C1531" s="30" t="s">
        <v>0</v>
      </c>
      <c r="D1531" s="32">
        <v>238.56</v>
      </c>
    </row>
    <row r="1532" spans="1:4" ht="9" customHeight="1" x14ac:dyDescent="0.25">
      <c r="A1532" s="30" t="s">
        <v>11143</v>
      </c>
      <c r="B1532" s="31" t="s">
        <v>11144</v>
      </c>
      <c r="C1532" s="30" t="s">
        <v>0</v>
      </c>
      <c r="D1532" s="32">
        <v>355.32</v>
      </c>
    </row>
    <row r="1533" spans="1:4" ht="9" customHeight="1" x14ac:dyDescent="0.25">
      <c r="A1533" s="30" t="s">
        <v>11145</v>
      </c>
      <c r="B1533" s="31" t="s">
        <v>11146</v>
      </c>
      <c r="C1533" s="30" t="s">
        <v>0</v>
      </c>
      <c r="D1533" s="32">
        <v>196.28</v>
      </c>
    </row>
    <row r="1534" spans="1:4" ht="9" customHeight="1" x14ac:dyDescent="0.25">
      <c r="A1534" s="30" t="s">
        <v>11147</v>
      </c>
      <c r="B1534" s="31" t="s">
        <v>11148</v>
      </c>
      <c r="C1534" s="30" t="s">
        <v>0</v>
      </c>
      <c r="D1534" s="32">
        <v>491.66</v>
      </c>
    </row>
    <row r="1535" spans="1:4" ht="9" customHeight="1" x14ac:dyDescent="0.25">
      <c r="A1535" s="30" t="s">
        <v>11149</v>
      </c>
      <c r="B1535" s="31" t="s">
        <v>11150</v>
      </c>
      <c r="C1535" s="30" t="s">
        <v>0</v>
      </c>
      <c r="D1535" s="32">
        <v>335.9</v>
      </c>
    </row>
    <row r="1536" spans="1:4" ht="9" customHeight="1" x14ac:dyDescent="0.25">
      <c r="A1536" s="30" t="s">
        <v>11151</v>
      </c>
      <c r="B1536" s="31" t="s">
        <v>11152</v>
      </c>
      <c r="C1536" s="30" t="s">
        <v>0</v>
      </c>
      <c r="D1536" s="32">
        <v>409.7</v>
      </c>
    </row>
    <row r="1537" spans="1:4" ht="9" customHeight="1" x14ac:dyDescent="0.25">
      <c r="A1537" s="30" t="s">
        <v>11153</v>
      </c>
      <c r="B1537" s="31" t="s">
        <v>11154</v>
      </c>
      <c r="C1537" s="30" t="s">
        <v>0</v>
      </c>
      <c r="D1537" s="32">
        <v>252.5</v>
      </c>
    </row>
    <row r="1538" spans="1:4" ht="9" customHeight="1" x14ac:dyDescent="0.25">
      <c r="A1538" s="30" t="s">
        <v>11155</v>
      </c>
      <c r="B1538" s="31" t="s">
        <v>11156</v>
      </c>
      <c r="C1538" s="30" t="s">
        <v>0</v>
      </c>
      <c r="D1538" s="32">
        <v>364.26</v>
      </c>
    </row>
    <row r="1539" spans="1:4" ht="9" customHeight="1" x14ac:dyDescent="0.25">
      <c r="A1539" s="30" t="s">
        <v>11157</v>
      </c>
      <c r="B1539" s="31" t="s">
        <v>11158</v>
      </c>
      <c r="C1539" s="30" t="s">
        <v>0</v>
      </c>
      <c r="D1539" s="32">
        <v>207.06</v>
      </c>
    </row>
    <row r="1540" spans="1:4" ht="9" customHeight="1" x14ac:dyDescent="0.25">
      <c r="A1540" s="30" t="s">
        <v>11159</v>
      </c>
      <c r="B1540" s="31" t="s">
        <v>11160</v>
      </c>
      <c r="C1540" s="30" t="s">
        <v>0</v>
      </c>
      <c r="D1540" s="32">
        <v>505.64</v>
      </c>
    </row>
    <row r="1541" spans="1:4" ht="18" customHeight="1" x14ac:dyDescent="0.25">
      <c r="A1541" s="30" t="s">
        <v>11161</v>
      </c>
      <c r="B1541" s="31" t="s">
        <v>11162</v>
      </c>
      <c r="C1541" s="30" t="s">
        <v>0</v>
      </c>
      <c r="D1541" s="32">
        <v>358.45</v>
      </c>
    </row>
    <row r="1542" spans="1:4" ht="9" customHeight="1" x14ac:dyDescent="0.25">
      <c r="A1542" s="30" t="s">
        <v>11163</v>
      </c>
      <c r="B1542" s="31" t="s">
        <v>11164</v>
      </c>
      <c r="C1542" s="30" t="s">
        <v>0</v>
      </c>
      <c r="D1542" s="32">
        <v>512.1</v>
      </c>
    </row>
    <row r="1543" spans="1:4" ht="9" customHeight="1" x14ac:dyDescent="0.25">
      <c r="A1543" s="30" t="s">
        <v>11165</v>
      </c>
      <c r="B1543" s="31" t="s">
        <v>11166</v>
      </c>
      <c r="C1543" s="30" t="s">
        <v>0</v>
      </c>
      <c r="D1543" s="32">
        <v>359.32</v>
      </c>
    </row>
    <row r="1544" spans="1:4" ht="9" customHeight="1" x14ac:dyDescent="0.25">
      <c r="A1544" s="30" t="s">
        <v>11167</v>
      </c>
      <c r="B1544" s="31" t="s">
        <v>11168</v>
      </c>
      <c r="C1544" s="30" t="s">
        <v>0</v>
      </c>
      <c r="D1544" s="32">
        <v>425.48</v>
      </c>
    </row>
    <row r="1545" spans="1:4" ht="9" customHeight="1" x14ac:dyDescent="0.25">
      <c r="A1545" s="30" t="s">
        <v>11169</v>
      </c>
      <c r="B1545" s="31" t="s">
        <v>11170</v>
      </c>
      <c r="C1545" s="30" t="s">
        <v>0</v>
      </c>
      <c r="D1545" s="32">
        <v>270.7</v>
      </c>
    </row>
    <row r="1546" spans="1:4" ht="9" customHeight="1" x14ac:dyDescent="0.25">
      <c r="A1546" s="30" t="s">
        <v>11171</v>
      </c>
      <c r="B1546" s="31" t="s">
        <v>11172</v>
      </c>
      <c r="C1546" s="30" t="s">
        <v>0</v>
      </c>
      <c r="D1546" s="32">
        <v>375.99</v>
      </c>
    </row>
    <row r="1547" spans="1:4" ht="9" customHeight="1" x14ac:dyDescent="0.25">
      <c r="A1547" s="30" t="s">
        <v>11173</v>
      </c>
      <c r="B1547" s="31" t="s">
        <v>11174</v>
      </c>
      <c r="C1547" s="30" t="s">
        <v>0</v>
      </c>
      <c r="D1547" s="32">
        <v>221.2</v>
      </c>
    </row>
    <row r="1548" spans="1:4" ht="9" customHeight="1" x14ac:dyDescent="0.25">
      <c r="A1548" s="30" t="s">
        <v>11175</v>
      </c>
      <c r="B1548" s="31" t="s">
        <v>11176</v>
      </c>
      <c r="C1548" s="30" t="s">
        <v>0</v>
      </c>
      <c r="D1548" s="32">
        <v>535.01</v>
      </c>
    </row>
    <row r="1549" spans="1:4" ht="9" customHeight="1" x14ac:dyDescent="0.25">
      <c r="A1549" s="30" t="s">
        <v>11177</v>
      </c>
      <c r="B1549" s="31" t="s">
        <v>11178</v>
      </c>
      <c r="C1549" s="30" t="s">
        <v>0</v>
      </c>
      <c r="D1549" s="32">
        <v>385.57</v>
      </c>
    </row>
    <row r="1550" spans="1:4" ht="9" customHeight="1" x14ac:dyDescent="0.25">
      <c r="A1550" s="30" t="s">
        <v>11179</v>
      </c>
      <c r="B1550" s="31" t="s">
        <v>11180</v>
      </c>
      <c r="C1550" s="30" t="s">
        <v>0</v>
      </c>
      <c r="D1550" s="32">
        <v>560.49</v>
      </c>
    </row>
    <row r="1551" spans="1:4" ht="9" customHeight="1" x14ac:dyDescent="0.25">
      <c r="A1551" s="30" t="s">
        <v>11181</v>
      </c>
      <c r="B1551" s="31" t="s">
        <v>11182</v>
      </c>
      <c r="C1551" s="30" t="s">
        <v>0</v>
      </c>
      <c r="D1551" s="32">
        <v>414.78</v>
      </c>
    </row>
    <row r="1552" spans="1:4" ht="9" customHeight="1" x14ac:dyDescent="0.25">
      <c r="A1552" s="30" t="s">
        <v>11183</v>
      </c>
      <c r="B1552" s="31" t="s">
        <v>11184</v>
      </c>
      <c r="C1552" s="30" t="s">
        <v>0</v>
      </c>
      <c r="D1552" s="32">
        <v>453.51</v>
      </c>
    </row>
    <row r="1553" spans="1:4" ht="9" customHeight="1" x14ac:dyDescent="0.25">
      <c r="A1553" s="30" t="s">
        <v>11185</v>
      </c>
      <c r="B1553" s="31" t="s">
        <v>11186</v>
      </c>
      <c r="C1553" s="30" t="s">
        <v>0</v>
      </c>
      <c r="D1553" s="32">
        <v>302.44</v>
      </c>
    </row>
    <row r="1554" spans="1:4" ht="9" customHeight="1" x14ac:dyDescent="0.25">
      <c r="A1554" s="30" t="s">
        <v>11187</v>
      </c>
      <c r="B1554" s="31" t="s">
        <v>11188</v>
      </c>
      <c r="C1554" s="30" t="s">
        <v>0</v>
      </c>
      <c r="D1554" s="32">
        <v>460.48</v>
      </c>
    </row>
    <row r="1555" spans="1:4" ht="9" customHeight="1" x14ac:dyDescent="0.25">
      <c r="A1555" s="30" t="s">
        <v>11189</v>
      </c>
      <c r="B1555" s="31" t="s">
        <v>11190</v>
      </c>
      <c r="C1555" s="30" t="s">
        <v>0</v>
      </c>
      <c r="D1555" s="32">
        <v>307.47000000000003</v>
      </c>
    </row>
    <row r="1556" spans="1:4" ht="9" customHeight="1" x14ac:dyDescent="0.25">
      <c r="A1556" s="30" t="s">
        <v>11191</v>
      </c>
      <c r="B1556" s="31" t="s">
        <v>11192</v>
      </c>
      <c r="C1556" s="30" t="s">
        <v>0</v>
      </c>
      <c r="D1556" s="32">
        <v>430.42</v>
      </c>
    </row>
    <row r="1557" spans="1:4" ht="9" customHeight="1" x14ac:dyDescent="0.25">
      <c r="A1557" s="30" t="s">
        <v>11193</v>
      </c>
      <c r="B1557" s="31" t="s">
        <v>11194</v>
      </c>
      <c r="C1557" s="30" t="s">
        <v>0</v>
      </c>
      <c r="D1557" s="32">
        <v>281.56</v>
      </c>
    </row>
    <row r="1558" spans="1:4" ht="9" customHeight="1" x14ac:dyDescent="0.25">
      <c r="A1558" s="30" t="s">
        <v>11195</v>
      </c>
      <c r="B1558" s="31" t="s">
        <v>11196</v>
      </c>
      <c r="C1558" s="30" t="s">
        <v>0</v>
      </c>
      <c r="D1558" s="32">
        <v>378.31</v>
      </c>
    </row>
    <row r="1559" spans="1:4" ht="9" customHeight="1" x14ac:dyDescent="0.25">
      <c r="A1559" s="30" t="s">
        <v>11197</v>
      </c>
      <c r="B1559" s="31" t="s">
        <v>11198</v>
      </c>
      <c r="C1559" s="30" t="s">
        <v>0</v>
      </c>
      <c r="D1559" s="32">
        <v>229.44</v>
      </c>
    </row>
    <row r="1560" spans="1:4" ht="9" customHeight="1" x14ac:dyDescent="0.25">
      <c r="A1560" s="30" t="s">
        <v>11199</v>
      </c>
      <c r="B1560" s="31" t="s">
        <v>11200</v>
      </c>
      <c r="C1560" s="30" t="s">
        <v>0</v>
      </c>
      <c r="D1560" s="32">
        <v>449.02</v>
      </c>
    </row>
    <row r="1561" spans="1:4" ht="9" customHeight="1" x14ac:dyDescent="0.25">
      <c r="A1561" s="30" t="s">
        <v>11201</v>
      </c>
      <c r="B1561" s="31" t="s">
        <v>11202</v>
      </c>
      <c r="C1561" s="30" t="s">
        <v>0</v>
      </c>
      <c r="D1561" s="32">
        <v>302.97000000000003</v>
      </c>
    </row>
    <row r="1562" spans="1:4" ht="9" customHeight="1" x14ac:dyDescent="0.25">
      <c r="A1562" s="30" t="s">
        <v>11203</v>
      </c>
      <c r="B1562" s="31" t="s">
        <v>11204</v>
      </c>
      <c r="C1562" s="30" t="s">
        <v>0</v>
      </c>
      <c r="D1562" s="32">
        <v>392.19</v>
      </c>
    </row>
    <row r="1563" spans="1:4" ht="9" customHeight="1" x14ac:dyDescent="0.25">
      <c r="A1563" s="30" t="s">
        <v>11205</v>
      </c>
      <c r="B1563" s="31" t="s">
        <v>11206</v>
      </c>
      <c r="C1563" s="30" t="s">
        <v>0</v>
      </c>
      <c r="D1563" s="32">
        <v>246.13</v>
      </c>
    </row>
    <row r="1564" spans="1:4" ht="9" customHeight="1" x14ac:dyDescent="0.25">
      <c r="A1564" s="30" t="s">
        <v>11207</v>
      </c>
      <c r="B1564" s="31" t="s">
        <v>11208</v>
      </c>
      <c r="C1564" s="30" t="s">
        <v>0</v>
      </c>
      <c r="D1564" s="32">
        <v>473</v>
      </c>
    </row>
    <row r="1565" spans="1:4" ht="9" customHeight="1" x14ac:dyDescent="0.25">
      <c r="A1565" s="30" t="s">
        <v>11209</v>
      </c>
      <c r="B1565" s="31" t="s">
        <v>11210</v>
      </c>
      <c r="C1565" s="30" t="s">
        <v>0</v>
      </c>
      <c r="D1565" s="32">
        <v>330.55</v>
      </c>
    </row>
    <row r="1566" spans="1:4" ht="9" customHeight="1" x14ac:dyDescent="0.25">
      <c r="A1566" s="30" t="s">
        <v>11211</v>
      </c>
      <c r="B1566" s="31" t="s">
        <v>11212</v>
      </c>
      <c r="C1566" s="30" t="s">
        <v>0</v>
      </c>
      <c r="D1566" s="32">
        <v>410.01</v>
      </c>
    </row>
    <row r="1567" spans="1:4" ht="9" customHeight="1" x14ac:dyDescent="0.25">
      <c r="A1567" s="30" t="s">
        <v>11213</v>
      </c>
      <c r="B1567" s="31" t="s">
        <v>11214</v>
      </c>
      <c r="C1567" s="30" t="s">
        <v>0</v>
      </c>
      <c r="D1567" s="32">
        <v>267.56</v>
      </c>
    </row>
    <row r="1568" spans="1:4" ht="9" customHeight="1" x14ac:dyDescent="0.25">
      <c r="A1568" s="30" t="s">
        <v>11215</v>
      </c>
      <c r="B1568" s="31" t="s">
        <v>11216</v>
      </c>
      <c r="C1568" s="30" t="s">
        <v>0</v>
      </c>
      <c r="D1568" s="32">
        <v>499.75</v>
      </c>
    </row>
    <row r="1569" spans="1:4" ht="9" customHeight="1" x14ac:dyDescent="0.25">
      <c r="A1569" s="30" t="s">
        <v>11217</v>
      </c>
      <c r="B1569" s="31" t="s">
        <v>11218</v>
      </c>
      <c r="C1569" s="30" t="s">
        <v>0</v>
      </c>
      <c r="D1569" s="32">
        <v>361.33</v>
      </c>
    </row>
    <row r="1570" spans="1:4" ht="9" customHeight="1" x14ac:dyDescent="0.25">
      <c r="A1570" s="30" t="s">
        <v>11219</v>
      </c>
      <c r="B1570" s="31" t="s">
        <v>11220</v>
      </c>
      <c r="C1570" s="30" t="s">
        <v>0</v>
      </c>
      <c r="D1570" s="32">
        <v>429.92</v>
      </c>
    </row>
    <row r="1571" spans="1:4" ht="9" customHeight="1" x14ac:dyDescent="0.25">
      <c r="A1571" s="30" t="s">
        <v>11221</v>
      </c>
      <c r="B1571" s="31" t="s">
        <v>11222</v>
      </c>
      <c r="C1571" s="30" t="s">
        <v>0</v>
      </c>
      <c r="D1571" s="32">
        <v>291.51</v>
      </c>
    </row>
    <row r="1572" spans="1:4" ht="18" customHeight="1" x14ac:dyDescent="0.25">
      <c r="A1572" s="30" t="s">
        <v>11223</v>
      </c>
      <c r="B1572" s="31" t="s">
        <v>11224</v>
      </c>
      <c r="C1572" s="30" t="s">
        <v>0</v>
      </c>
      <c r="D1572" s="32">
        <v>357.44</v>
      </c>
    </row>
    <row r="1573" spans="1:4" ht="18" customHeight="1" x14ac:dyDescent="0.25">
      <c r="A1573" s="30" t="s">
        <v>11225</v>
      </c>
      <c r="B1573" s="31" t="s">
        <v>11226</v>
      </c>
      <c r="C1573" s="30" t="s">
        <v>0</v>
      </c>
      <c r="D1573" s="32">
        <v>192.27</v>
      </c>
    </row>
    <row r="1574" spans="1:4" ht="9" customHeight="1" x14ac:dyDescent="0.25">
      <c r="A1574" s="30" t="s">
        <v>11227</v>
      </c>
      <c r="B1574" s="31" t="s">
        <v>11228</v>
      </c>
      <c r="C1574" s="30" t="s">
        <v>0</v>
      </c>
      <c r="D1574" s="32">
        <v>444.5</v>
      </c>
    </row>
    <row r="1575" spans="1:4" ht="18" customHeight="1" x14ac:dyDescent="0.25">
      <c r="A1575" s="30" t="s">
        <v>11229</v>
      </c>
      <c r="B1575" s="31" t="s">
        <v>11230</v>
      </c>
      <c r="C1575" s="30" t="s">
        <v>0</v>
      </c>
      <c r="D1575" s="32">
        <v>343.32</v>
      </c>
    </row>
    <row r="1576" spans="1:4" ht="9" customHeight="1" x14ac:dyDescent="0.25">
      <c r="A1576" s="30" t="s">
        <v>11231</v>
      </c>
      <c r="B1576" s="31" t="s">
        <v>11232</v>
      </c>
      <c r="C1576" s="30" t="s">
        <v>0</v>
      </c>
      <c r="D1576" s="32">
        <v>442.59</v>
      </c>
    </row>
    <row r="1577" spans="1:4" ht="9" customHeight="1" x14ac:dyDescent="0.25">
      <c r="A1577" s="30" t="s">
        <v>11233</v>
      </c>
      <c r="B1577" s="31" t="s">
        <v>11234</v>
      </c>
      <c r="C1577" s="30" t="s">
        <v>0</v>
      </c>
      <c r="D1577" s="32">
        <v>448.45</v>
      </c>
    </row>
    <row r="1578" spans="1:4" ht="9" customHeight="1" x14ac:dyDescent="0.25">
      <c r="A1578" s="30" t="s">
        <v>11235</v>
      </c>
      <c r="B1578" s="31" t="s">
        <v>11236</v>
      </c>
      <c r="C1578" s="30" t="s">
        <v>0</v>
      </c>
      <c r="D1578" s="32">
        <v>472.76</v>
      </c>
    </row>
    <row r="1579" spans="1:4" ht="9" customHeight="1" x14ac:dyDescent="0.25">
      <c r="A1579" s="30" t="s">
        <v>11237</v>
      </c>
      <c r="B1579" s="31" t="s">
        <v>11238</v>
      </c>
      <c r="C1579" s="30" t="s">
        <v>0</v>
      </c>
      <c r="D1579" s="32">
        <v>499.15</v>
      </c>
    </row>
    <row r="1580" spans="1:4" ht="9" customHeight="1" x14ac:dyDescent="0.25">
      <c r="A1580" s="30" t="s">
        <v>11239</v>
      </c>
      <c r="B1580" s="31" t="s">
        <v>11240</v>
      </c>
      <c r="C1580" s="30" t="s">
        <v>0</v>
      </c>
      <c r="D1580" s="32">
        <v>528.64</v>
      </c>
    </row>
    <row r="1581" spans="1:4" ht="9" customHeight="1" x14ac:dyDescent="0.25">
      <c r="A1581" s="30" t="s">
        <v>11241</v>
      </c>
      <c r="B1581" s="31" t="s">
        <v>11242</v>
      </c>
      <c r="C1581" s="30" t="s">
        <v>0</v>
      </c>
      <c r="D1581" s="32">
        <v>47.01</v>
      </c>
    </row>
    <row r="1582" spans="1:4" ht="9" customHeight="1" x14ac:dyDescent="0.25">
      <c r="A1582" s="30" t="s">
        <v>11243</v>
      </c>
      <c r="B1582" s="31" t="s">
        <v>11244</v>
      </c>
      <c r="C1582" s="30" t="s">
        <v>0</v>
      </c>
      <c r="D1582" s="32">
        <v>39.15</v>
      </c>
    </row>
    <row r="1583" spans="1:4" ht="9" customHeight="1" x14ac:dyDescent="0.25">
      <c r="A1583" s="30" t="s">
        <v>11245</v>
      </c>
      <c r="B1583" s="31" t="s">
        <v>11246</v>
      </c>
      <c r="C1583" s="30" t="s">
        <v>0</v>
      </c>
      <c r="D1583" s="32">
        <v>56.49</v>
      </c>
    </row>
    <row r="1584" spans="1:4" ht="9" customHeight="1" x14ac:dyDescent="0.25">
      <c r="A1584" s="30" t="s">
        <v>11247</v>
      </c>
      <c r="B1584" s="31" t="s">
        <v>11248</v>
      </c>
      <c r="C1584" s="30" t="s">
        <v>0</v>
      </c>
      <c r="D1584" s="32">
        <v>48.92</v>
      </c>
    </row>
    <row r="1585" spans="1:4" ht="18" customHeight="1" x14ac:dyDescent="0.25">
      <c r="A1585" s="30" t="s">
        <v>11249</v>
      </c>
      <c r="B1585" s="31" t="s">
        <v>11250</v>
      </c>
      <c r="C1585" s="30" t="s">
        <v>0</v>
      </c>
      <c r="D1585" s="32">
        <v>54.62</v>
      </c>
    </row>
    <row r="1586" spans="1:4" ht="9" customHeight="1" x14ac:dyDescent="0.25">
      <c r="A1586" s="30" t="s">
        <v>11251</v>
      </c>
      <c r="B1586" s="31" t="s">
        <v>11252</v>
      </c>
      <c r="C1586" s="30" t="s">
        <v>0</v>
      </c>
      <c r="D1586" s="32">
        <v>58.87</v>
      </c>
    </row>
    <row r="1587" spans="1:4" ht="9" customHeight="1" x14ac:dyDescent="0.25">
      <c r="A1587" s="30" t="s">
        <v>11253</v>
      </c>
      <c r="B1587" s="31" t="s">
        <v>11254</v>
      </c>
      <c r="C1587" s="30" t="s">
        <v>0</v>
      </c>
      <c r="D1587" s="32">
        <v>48.25</v>
      </c>
    </row>
    <row r="1588" spans="1:4" ht="9" customHeight="1" x14ac:dyDescent="0.25">
      <c r="A1588" s="30" t="s">
        <v>11255</v>
      </c>
      <c r="B1588" s="31" t="s">
        <v>11256</v>
      </c>
      <c r="C1588" s="30" t="s">
        <v>0</v>
      </c>
      <c r="D1588" s="32">
        <v>3042.86</v>
      </c>
    </row>
    <row r="1589" spans="1:4" ht="9" customHeight="1" x14ac:dyDescent="0.25">
      <c r="A1589" s="30" t="s">
        <v>11257</v>
      </c>
      <c r="B1589" s="31" t="s">
        <v>11258</v>
      </c>
      <c r="C1589" s="30" t="s">
        <v>0</v>
      </c>
      <c r="D1589" s="32">
        <v>3371.38</v>
      </c>
    </row>
    <row r="1590" spans="1:4" ht="9" customHeight="1" x14ac:dyDescent="0.25">
      <c r="A1590" s="30" t="s">
        <v>11259</v>
      </c>
      <c r="B1590" s="31" t="s">
        <v>11260</v>
      </c>
      <c r="C1590" s="30" t="s">
        <v>0</v>
      </c>
      <c r="D1590" s="32">
        <v>578.23</v>
      </c>
    </row>
    <row r="1591" spans="1:4" ht="9" customHeight="1" x14ac:dyDescent="0.25">
      <c r="A1591" s="30" t="s">
        <v>11261</v>
      </c>
      <c r="B1591" s="31" t="s">
        <v>11262</v>
      </c>
      <c r="C1591" s="30" t="s">
        <v>0</v>
      </c>
      <c r="D1591" s="32">
        <v>610.87</v>
      </c>
    </row>
    <row r="1592" spans="1:4" ht="9" customHeight="1" x14ac:dyDescent="0.25">
      <c r="A1592" s="30" t="s">
        <v>11263</v>
      </c>
      <c r="B1592" s="31" t="s">
        <v>11264</v>
      </c>
      <c r="C1592" s="30" t="s">
        <v>0</v>
      </c>
      <c r="D1592" s="32">
        <v>647.4</v>
      </c>
    </row>
    <row r="1593" spans="1:4" ht="9" customHeight="1" x14ac:dyDescent="0.25">
      <c r="A1593" s="30" t="s">
        <v>11265</v>
      </c>
      <c r="B1593" s="31" t="s">
        <v>11266</v>
      </c>
      <c r="C1593" s="30" t="s">
        <v>0</v>
      </c>
      <c r="D1593" s="32">
        <v>579.97</v>
      </c>
    </row>
    <row r="1594" spans="1:4" ht="9" customHeight="1" x14ac:dyDescent="0.25">
      <c r="A1594" s="30" t="s">
        <v>11267</v>
      </c>
      <c r="B1594" s="31" t="s">
        <v>11268</v>
      </c>
      <c r="C1594" s="30" t="s">
        <v>0</v>
      </c>
      <c r="D1594" s="32">
        <v>733.97</v>
      </c>
    </row>
    <row r="1595" spans="1:4" ht="9" customHeight="1" x14ac:dyDescent="0.25">
      <c r="A1595" s="30" t="s">
        <v>11269</v>
      </c>
      <c r="B1595" s="31" t="s">
        <v>11270</v>
      </c>
      <c r="C1595" s="30" t="s">
        <v>0</v>
      </c>
      <c r="D1595" s="32">
        <v>659.04</v>
      </c>
    </row>
    <row r="1596" spans="1:4" ht="9" customHeight="1" x14ac:dyDescent="0.25">
      <c r="A1596" s="30" t="s">
        <v>11271</v>
      </c>
      <c r="B1596" s="31" t="s">
        <v>11272</v>
      </c>
      <c r="C1596" s="30" t="s">
        <v>0</v>
      </c>
      <c r="D1596" s="32">
        <v>893.73</v>
      </c>
    </row>
    <row r="1597" spans="1:4" ht="9" customHeight="1" x14ac:dyDescent="0.25">
      <c r="A1597" s="30" t="s">
        <v>11273</v>
      </c>
      <c r="B1597" s="31" t="s">
        <v>11274</v>
      </c>
      <c r="C1597" s="30" t="s">
        <v>0</v>
      </c>
      <c r="D1597" s="32">
        <v>1116.21</v>
      </c>
    </row>
    <row r="1598" spans="1:4" ht="9" customHeight="1" x14ac:dyDescent="0.25">
      <c r="A1598" s="30" t="s">
        <v>11275</v>
      </c>
      <c r="B1598" s="31" t="s">
        <v>11276</v>
      </c>
      <c r="C1598" s="30" t="s">
        <v>0</v>
      </c>
      <c r="D1598" s="32">
        <v>1695.98</v>
      </c>
    </row>
    <row r="1599" spans="1:4" ht="9" customHeight="1" x14ac:dyDescent="0.25">
      <c r="A1599" s="30" t="s">
        <v>11277</v>
      </c>
      <c r="B1599" s="31" t="s">
        <v>11278</v>
      </c>
      <c r="C1599" s="30" t="s">
        <v>0</v>
      </c>
      <c r="D1599" s="32">
        <v>932.13</v>
      </c>
    </row>
    <row r="1600" spans="1:4" ht="9" customHeight="1" x14ac:dyDescent="0.25">
      <c r="A1600" s="30" t="s">
        <v>11279</v>
      </c>
      <c r="B1600" s="31" t="s">
        <v>11280</v>
      </c>
      <c r="C1600" s="30" t="s">
        <v>0</v>
      </c>
      <c r="D1600" s="32">
        <v>1162.8399999999999</v>
      </c>
    </row>
    <row r="1601" spans="1:4" ht="9" customHeight="1" x14ac:dyDescent="0.25">
      <c r="A1601" s="30" t="s">
        <v>11281</v>
      </c>
      <c r="B1601" s="31" t="s">
        <v>11282</v>
      </c>
      <c r="C1601" s="30" t="s">
        <v>0</v>
      </c>
      <c r="D1601" s="32">
        <v>1761.26</v>
      </c>
    </row>
    <row r="1602" spans="1:4" ht="9" customHeight="1" x14ac:dyDescent="0.25">
      <c r="A1602" s="30" t="s">
        <v>11283</v>
      </c>
      <c r="B1602" s="31" t="s">
        <v>11284</v>
      </c>
      <c r="C1602" s="30" t="s">
        <v>0</v>
      </c>
      <c r="D1602" s="32">
        <v>975.11</v>
      </c>
    </row>
    <row r="1603" spans="1:4" ht="9" customHeight="1" x14ac:dyDescent="0.25">
      <c r="A1603" s="30" t="s">
        <v>11285</v>
      </c>
      <c r="B1603" s="31" t="s">
        <v>11286</v>
      </c>
      <c r="C1603" s="30" t="s">
        <v>0</v>
      </c>
      <c r="D1603" s="32">
        <v>1215.03</v>
      </c>
    </row>
    <row r="1604" spans="1:4" ht="9" customHeight="1" x14ac:dyDescent="0.25">
      <c r="A1604" s="30" t="s">
        <v>11287</v>
      </c>
      <c r="B1604" s="31" t="s">
        <v>11288</v>
      </c>
      <c r="C1604" s="30" t="s">
        <v>0</v>
      </c>
      <c r="D1604" s="32">
        <v>1834.32</v>
      </c>
    </row>
    <row r="1605" spans="1:4" ht="9" customHeight="1" x14ac:dyDescent="0.25">
      <c r="A1605" s="30" t="s">
        <v>11289</v>
      </c>
      <c r="B1605" s="31" t="s">
        <v>11290</v>
      </c>
      <c r="C1605" s="30" t="s">
        <v>0</v>
      </c>
      <c r="D1605" s="32">
        <v>1076.95</v>
      </c>
    </row>
    <row r="1606" spans="1:4" ht="9" customHeight="1" x14ac:dyDescent="0.25">
      <c r="A1606" s="30" t="s">
        <v>11291</v>
      </c>
      <c r="B1606" s="31" t="s">
        <v>11292</v>
      </c>
      <c r="C1606" s="30" t="s">
        <v>0</v>
      </c>
      <c r="D1606" s="32">
        <v>1338.7</v>
      </c>
    </row>
    <row r="1607" spans="1:4" ht="9" customHeight="1" x14ac:dyDescent="0.25">
      <c r="A1607" s="30" t="s">
        <v>11293</v>
      </c>
      <c r="B1607" s="31" t="s">
        <v>11294</v>
      </c>
      <c r="C1607" s="30" t="s">
        <v>0</v>
      </c>
      <c r="D1607" s="32">
        <v>2007.46</v>
      </c>
    </row>
    <row r="1608" spans="1:4" ht="9" customHeight="1" x14ac:dyDescent="0.25">
      <c r="A1608" s="30" t="s">
        <v>11295</v>
      </c>
      <c r="B1608" s="31" t="s">
        <v>11296</v>
      </c>
      <c r="C1608" s="30" t="s">
        <v>0</v>
      </c>
      <c r="D1608" s="32">
        <v>844.38</v>
      </c>
    </row>
    <row r="1609" spans="1:4" ht="9" customHeight="1" x14ac:dyDescent="0.25">
      <c r="A1609" s="30" t="s">
        <v>11297</v>
      </c>
      <c r="B1609" s="31" t="s">
        <v>11298</v>
      </c>
      <c r="C1609" s="30" t="s">
        <v>0</v>
      </c>
      <c r="D1609" s="32">
        <v>826.71</v>
      </c>
    </row>
    <row r="1610" spans="1:4" ht="9" customHeight="1" x14ac:dyDescent="0.25">
      <c r="A1610" s="30" t="s">
        <v>11299</v>
      </c>
      <c r="B1610" s="31" t="s">
        <v>11300</v>
      </c>
      <c r="C1610" s="30" t="s">
        <v>0</v>
      </c>
      <c r="D1610" s="32">
        <v>812.59</v>
      </c>
    </row>
    <row r="1611" spans="1:4" ht="9" customHeight="1" x14ac:dyDescent="0.25">
      <c r="A1611" s="30" t="s">
        <v>11301</v>
      </c>
      <c r="B1611" s="31" t="s">
        <v>11302</v>
      </c>
      <c r="C1611" s="30" t="s">
        <v>0</v>
      </c>
      <c r="D1611" s="32">
        <v>796.33</v>
      </c>
    </row>
    <row r="1612" spans="1:4" ht="9" customHeight="1" x14ac:dyDescent="0.25">
      <c r="A1612" s="30" t="s">
        <v>11303</v>
      </c>
      <c r="B1612" s="31" t="s">
        <v>11304</v>
      </c>
      <c r="C1612" s="30" t="s">
        <v>0</v>
      </c>
      <c r="D1612" s="32">
        <v>886.47</v>
      </c>
    </row>
    <row r="1613" spans="1:4" ht="9" customHeight="1" x14ac:dyDescent="0.25">
      <c r="A1613" s="30" t="s">
        <v>11305</v>
      </c>
      <c r="B1613" s="31" t="s">
        <v>11306</v>
      </c>
      <c r="C1613" s="30" t="s">
        <v>0</v>
      </c>
      <c r="D1613" s="32">
        <v>863.14</v>
      </c>
    </row>
    <row r="1614" spans="1:4" ht="9" customHeight="1" x14ac:dyDescent="0.25">
      <c r="A1614" s="30" t="s">
        <v>11307</v>
      </c>
      <c r="B1614" s="31" t="s">
        <v>11308</v>
      </c>
      <c r="C1614" s="30" t="s">
        <v>0</v>
      </c>
      <c r="D1614" s="32">
        <v>845.36</v>
      </c>
    </row>
    <row r="1615" spans="1:4" ht="9" customHeight="1" x14ac:dyDescent="0.25">
      <c r="A1615" s="30" t="s">
        <v>11309</v>
      </c>
      <c r="B1615" s="31" t="s">
        <v>11310</v>
      </c>
      <c r="C1615" s="30" t="s">
        <v>0</v>
      </c>
      <c r="D1615" s="32">
        <v>826.45</v>
      </c>
    </row>
    <row r="1616" spans="1:4" ht="9" customHeight="1" x14ac:dyDescent="0.25">
      <c r="A1616" s="30" t="s">
        <v>11311</v>
      </c>
      <c r="B1616" s="31" t="s">
        <v>11312</v>
      </c>
      <c r="C1616" s="30" t="s">
        <v>0</v>
      </c>
      <c r="D1616" s="32">
        <v>936.87</v>
      </c>
    </row>
    <row r="1617" spans="1:4" ht="9" customHeight="1" x14ac:dyDescent="0.25">
      <c r="A1617" s="30" t="s">
        <v>11313</v>
      </c>
      <c r="B1617" s="31" t="s">
        <v>11314</v>
      </c>
      <c r="C1617" s="30" t="s">
        <v>0</v>
      </c>
      <c r="D1617" s="32">
        <v>905.1</v>
      </c>
    </row>
    <row r="1618" spans="1:4" ht="9" customHeight="1" x14ac:dyDescent="0.25">
      <c r="A1618" s="30" t="s">
        <v>11315</v>
      </c>
      <c r="B1618" s="31" t="s">
        <v>11316</v>
      </c>
      <c r="C1618" s="30" t="s">
        <v>0</v>
      </c>
      <c r="D1618" s="32">
        <v>878.39</v>
      </c>
    </row>
    <row r="1619" spans="1:4" ht="9" customHeight="1" x14ac:dyDescent="0.25">
      <c r="A1619" s="30" t="s">
        <v>11317</v>
      </c>
      <c r="B1619" s="31" t="s">
        <v>11318</v>
      </c>
      <c r="C1619" s="30" t="s">
        <v>0</v>
      </c>
      <c r="D1619" s="32">
        <v>856.37</v>
      </c>
    </row>
    <row r="1620" spans="1:4" ht="9" customHeight="1" x14ac:dyDescent="0.25">
      <c r="A1620" s="30" t="s">
        <v>11319</v>
      </c>
      <c r="B1620" s="31" t="s">
        <v>11320</v>
      </c>
      <c r="C1620" s="30" t="s">
        <v>0</v>
      </c>
      <c r="D1620" s="32">
        <v>999.88</v>
      </c>
    </row>
    <row r="1621" spans="1:4" ht="9" customHeight="1" x14ac:dyDescent="0.25">
      <c r="A1621" s="30" t="s">
        <v>11321</v>
      </c>
      <c r="B1621" s="31" t="s">
        <v>11322</v>
      </c>
      <c r="C1621" s="30" t="s">
        <v>0</v>
      </c>
      <c r="D1621" s="32">
        <v>954.47</v>
      </c>
    </row>
    <row r="1622" spans="1:4" ht="9" customHeight="1" x14ac:dyDescent="0.25">
      <c r="A1622" s="30" t="s">
        <v>11323</v>
      </c>
      <c r="B1622" s="31" t="s">
        <v>11324</v>
      </c>
      <c r="C1622" s="30" t="s">
        <v>0</v>
      </c>
      <c r="D1622" s="32">
        <v>923.59</v>
      </c>
    </row>
    <row r="1623" spans="1:4" ht="9" customHeight="1" x14ac:dyDescent="0.25">
      <c r="A1623" s="30" t="s">
        <v>11325</v>
      </c>
      <c r="B1623" s="31" t="s">
        <v>11326</v>
      </c>
      <c r="C1623" s="30" t="s">
        <v>0</v>
      </c>
      <c r="D1623" s="32">
        <v>892.54</v>
      </c>
    </row>
    <row r="1624" spans="1:4" ht="9" customHeight="1" x14ac:dyDescent="0.25">
      <c r="A1624" s="30" t="s">
        <v>11327</v>
      </c>
      <c r="B1624" s="31" t="s">
        <v>11328</v>
      </c>
      <c r="C1624" s="30" t="s">
        <v>0</v>
      </c>
      <c r="D1624" s="32">
        <v>1159.08</v>
      </c>
    </row>
    <row r="1625" spans="1:4" ht="9" customHeight="1" x14ac:dyDescent="0.25">
      <c r="A1625" s="30" t="s">
        <v>11329</v>
      </c>
      <c r="B1625" s="31" t="s">
        <v>11330</v>
      </c>
      <c r="C1625" s="30" t="s">
        <v>0</v>
      </c>
      <c r="D1625" s="32">
        <v>1129.7</v>
      </c>
    </row>
    <row r="1626" spans="1:4" ht="9" customHeight="1" x14ac:dyDescent="0.25">
      <c r="A1626" s="30" t="s">
        <v>11331</v>
      </c>
      <c r="B1626" s="31" t="s">
        <v>11332</v>
      </c>
      <c r="C1626" s="30" t="s">
        <v>0</v>
      </c>
      <c r="D1626" s="32">
        <v>1106.19</v>
      </c>
    </row>
    <row r="1627" spans="1:4" ht="9" customHeight="1" x14ac:dyDescent="0.25">
      <c r="A1627" s="30" t="s">
        <v>11333</v>
      </c>
      <c r="B1627" s="31" t="s">
        <v>11334</v>
      </c>
      <c r="C1627" s="30" t="s">
        <v>0</v>
      </c>
      <c r="D1627" s="32">
        <v>1070.92</v>
      </c>
    </row>
    <row r="1628" spans="1:4" ht="9" customHeight="1" x14ac:dyDescent="0.25">
      <c r="A1628" s="30" t="s">
        <v>11335</v>
      </c>
      <c r="B1628" s="31" t="s">
        <v>11336</v>
      </c>
      <c r="C1628" s="30" t="s">
        <v>0</v>
      </c>
      <c r="D1628" s="32">
        <v>1290.25</v>
      </c>
    </row>
    <row r="1629" spans="1:4" ht="9" customHeight="1" x14ac:dyDescent="0.25">
      <c r="A1629" s="30" t="s">
        <v>11337</v>
      </c>
      <c r="B1629" s="31" t="s">
        <v>11338</v>
      </c>
      <c r="C1629" s="30" t="s">
        <v>0</v>
      </c>
      <c r="D1629" s="32">
        <v>1253.77</v>
      </c>
    </row>
    <row r="1630" spans="1:4" ht="9" customHeight="1" x14ac:dyDescent="0.25">
      <c r="A1630" s="30" t="s">
        <v>11339</v>
      </c>
      <c r="B1630" s="31" t="s">
        <v>11340</v>
      </c>
      <c r="C1630" s="30" t="s">
        <v>0</v>
      </c>
      <c r="D1630" s="32">
        <v>1199.05</v>
      </c>
    </row>
    <row r="1631" spans="1:4" ht="9" customHeight="1" x14ac:dyDescent="0.25">
      <c r="A1631" s="30" t="s">
        <v>11341</v>
      </c>
      <c r="B1631" s="31" t="s">
        <v>11342</v>
      </c>
      <c r="C1631" s="30" t="s">
        <v>0</v>
      </c>
      <c r="D1631" s="32">
        <v>1144.33</v>
      </c>
    </row>
    <row r="1632" spans="1:4" ht="9" customHeight="1" x14ac:dyDescent="0.25">
      <c r="A1632" s="30" t="s">
        <v>11343</v>
      </c>
      <c r="B1632" s="31" t="s">
        <v>11344</v>
      </c>
      <c r="C1632" s="30" t="s">
        <v>0</v>
      </c>
      <c r="D1632" s="32">
        <v>937.4</v>
      </c>
    </row>
    <row r="1633" spans="1:4" ht="9" customHeight="1" x14ac:dyDescent="0.25">
      <c r="A1633" s="30" t="s">
        <v>11345</v>
      </c>
      <c r="B1633" s="31" t="s">
        <v>11346</v>
      </c>
      <c r="C1633" s="30" t="s">
        <v>0</v>
      </c>
      <c r="D1633" s="32">
        <v>919.74</v>
      </c>
    </row>
    <row r="1634" spans="1:4" ht="9" customHeight="1" x14ac:dyDescent="0.25">
      <c r="A1634" s="30" t="s">
        <v>11347</v>
      </c>
      <c r="B1634" s="31" t="s">
        <v>11348</v>
      </c>
      <c r="C1634" s="30" t="s">
        <v>0</v>
      </c>
      <c r="D1634" s="32">
        <v>905.62</v>
      </c>
    </row>
    <row r="1635" spans="1:4" ht="9" customHeight="1" x14ac:dyDescent="0.25">
      <c r="A1635" s="30" t="s">
        <v>11349</v>
      </c>
      <c r="B1635" s="31" t="s">
        <v>11350</v>
      </c>
      <c r="C1635" s="30" t="s">
        <v>0</v>
      </c>
      <c r="D1635" s="32">
        <v>889.35</v>
      </c>
    </row>
    <row r="1636" spans="1:4" ht="9" customHeight="1" x14ac:dyDescent="0.25">
      <c r="A1636" s="30" t="s">
        <v>11351</v>
      </c>
      <c r="B1636" s="31" t="s">
        <v>11352</v>
      </c>
      <c r="C1636" s="30" t="s">
        <v>0</v>
      </c>
      <c r="D1636" s="32">
        <v>982.32</v>
      </c>
    </row>
    <row r="1637" spans="1:4" ht="9" customHeight="1" x14ac:dyDescent="0.25">
      <c r="A1637" s="30" t="s">
        <v>11353</v>
      </c>
      <c r="B1637" s="31" t="s">
        <v>11354</v>
      </c>
      <c r="C1637" s="30" t="s">
        <v>0</v>
      </c>
      <c r="D1637" s="32">
        <v>958.98</v>
      </c>
    </row>
    <row r="1638" spans="1:4" ht="9" customHeight="1" x14ac:dyDescent="0.25">
      <c r="A1638" s="30" t="s">
        <v>11355</v>
      </c>
      <c r="B1638" s="31" t="s">
        <v>11356</v>
      </c>
      <c r="C1638" s="30" t="s">
        <v>0</v>
      </c>
      <c r="D1638" s="32">
        <v>941.2</v>
      </c>
    </row>
    <row r="1639" spans="1:4" ht="9" customHeight="1" x14ac:dyDescent="0.25">
      <c r="A1639" s="30" t="s">
        <v>11357</v>
      </c>
      <c r="B1639" s="31" t="s">
        <v>11358</v>
      </c>
      <c r="C1639" s="30" t="s">
        <v>0</v>
      </c>
      <c r="D1639" s="32">
        <v>922.3</v>
      </c>
    </row>
    <row r="1640" spans="1:4" ht="9" customHeight="1" x14ac:dyDescent="0.25">
      <c r="A1640" s="30" t="s">
        <v>11359</v>
      </c>
      <c r="B1640" s="31" t="s">
        <v>11360</v>
      </c>
      <c r="C1640" s="30" t="s">
        <v>0</v>
      </c>
      <c r="D1640" s="32">
        <v>1035.7</v>
      </c>
    </row>
    <row r="1641" spans="1:4" ht="9" customHeight="1" x14ac:dyDescent="0.25">
      <c r="A1641" s="30" t="s">
        <v>11361</v>
      </c>
      <c r="B1641" s="31" t="s">
        <v>11362</v>
      </c>
      <c r="C1641" s="30" t="s">
        <v>0</v>
      </c>
      <c r="D1641" s="32">
        <v>1003.94</v>
      </c>
    </row>
    <row r="1642" spans="1:4" ht="9" customHeight="1" x14ac:dyDescent="0.25">
      <c r="A1642" s="30" t="s">
        <v>11363</v>
      </c>
      <c r="B1642" s="31" t="s">
        <v>11364</v>
      </c>
      <c r="C1642" s="30" t="s">
        <v>0</v>
      </c>
      <c r="D1642" s="32">
        <v>977.23</v>
      </c>
    </row>
    <row r="1643" spans="1:4" ht="9" customHeight="1" x14ac:dyDescent="0.25">
      <c r="A1643" s="30" t="s">
        <v>11365</v>
      </c>
      <c r="B1643" s="31" t="s">
        <v>11366</v>
      </c>
      <c r="C1643" s="30" t="s">
        <v>0</v>
      </c>
      <c r="D1643" s="32">
        <v>955.21</v>
      </c>
    </row>
    <row r="1644" spans="1:4" ht="9" customHeight="1" x14ac:dyDescent="0.25">
      <c r="A1644" s="30" t="s">
        <v>11367</v>
      </c>
      <c r="B1644" s="31" t="s">
        <v>11368</v>
      </c>
      <c r="C1644" s="30" t="s">
        <v>0</v>
      </c>
      <c r="D1644" s="32">
        <v>1101.9000000000001</v>
      </c>
    </row>
    <row r="1645" spans="1:4" ht="9" customHeight="1" x14ac:dyDescent="0.25">
      <c r="A1645" s="30" t="s">
        <v>11369</v>
      </c>
      <c r="B1645" s="31" t="s">
        <v>11370</v>
      </c>
      <c r="C1645" s="30" t="s">
        <v>0</v>
      </c>
      <c r="D1645" s="32">
        <v>1056.5</v>
      </c>
    </row>
    <row r="1646" spans="1:4" ht="9" customHeight="1" x14ac:dyDescent="0.25">
      <c r="A1646" s="30" t="s">
        <v>11371</v>
      </c>
      <c r="B1646" s="31" t="s">
        <v>11372</v>
      </c>
      <c r="C1646" s="30" t="s">
        <v>0</v>
      </c>
      <c r="D1646" s="32">
        <v>1025.6099999999999</v>
      </c>
    </row>
    <row r="1647" spans="1:4" ht="9" customHeight="1" x14ac:dyDescent="0.25">
      <c r="A1647" s="30" t="s">
        <v>11373</v>
      </c>
      <c r="B1647" s="31" t="s">
        <v>11374</v>
      </c>
      <c r="C1647" s="30" t="s">
        <v>0</v>
      </c>
      <c r="D1647" s="32">
        <v>994.56</v>
      </c>
    </row>
    <row r="1648" spans="1:4" ht="9" customHeight="1" x14ac:dyDescent="0.25">
      <c r="A1648" s="30" t="s">
        <v>11375</v>
      </c>
      <c r="B1648" s="31" t="s">
        <v>11376</v>
      </c>
      <c r="C1648" s="30" t="s">
        <v>0</v>
      </c>
      <c r="D1648" s="32">
        <v>1264.51</v>
      </c>
    </row>
    <row r="1649" spans="1:4" ht="9" customHeight="1" x14ac:dyDescent="0.25">
      <c r="A1649" s="30" t="s">
        <v>11377</v>
      </c>
      <c r="B1649" s="31" t="s">
        <v>11378</v>
      </c>
      <c r="C1649" s="30" t="s">
        <v>0</v>
      </c>
      <c r="D1649" s="32">
        <v>1235.1199999999999</v>
      </c>
    </row>
    <row r="1650" spans="1:4" ht="9" customHeight="1" x14ac:dyDescent="0.25">
      <c r="A1650" s="30" t="s">
        <v>11379</v>
      </c>
      <c r="B1650" s="31" t="s">
        <v>11380</v>
      </c>
      <c r="C1650" s="30" t="s">
        <v>0</v>
      </c>
      <c r="D1650" s="32">
        <v>1211.6099999999999</v>
      </c>
    </row>
    <row r="1651" spans="1:4" ht="9" customHeight="1" x14ac:dyDescent="0.25">
      <c r="A1651" s="30" t="s">
        <v>11381</v>
      </c>
      <c r="B1651" s="31" t="s">
        <v>11382</v>
      </c>
      <c r="C1651" s="30" t="s">
        <v>0</v>
      </c>
      <c r="D1651" s="32">
        <v>1176.3499999999999</v>
      </c>
    </row>
    <row r="1652" spans="1:4" ht="9" customHeight="1" x14ac:dyDescent="0.25">
      <c r="A1652" s="30" t="s">
        <v>11383</v>
      </c>
      <c r="B1652" s="31" t="s">
        <v>11384</v>
      </c>
      <c r="C1652" s="30" t="s">
        <v>0</v>
      </c>
      <c r="D1652" s="32">
        <v>1399.32</v>
      </c>
    </row>
    <row r="1653" spans="1:4" ht="9" customHeight="1" x14ac:dyDescent="0.25">
      <c r="A1653" s="30" t="s">
        <v>11385</v>
      </c>
      <c r="B1653" s="31" t="s">
        <v>11386</v>
      </c>
      <c r="C1653" s="30" t="s">
        <v>0</v>
      </c>
      <c r="D1653" s="32">
        <v>1362.84</v>
      </c>
    </row>
    <row r="1654" spans="1:4" ht="9" customHeight="1" x14ac:dyDescent="0.25">
      <c r="A1654" s="30" t="s">
        <v>11387</v>
      </c>
      <c r="B1654" s="31" t="s">
        <v>11388</v>
      </c>
      <c r="C1654" s="30" t="s">
        <v>0</v>
      </c>
      <c r="D1654" s="32">
        <v>1308.1099999999999</v>
      </c>
    </row>
    <row r="1655" spans="1:4" ht="9" customHeight="1" x14ac:dyDescent="0.25">
      <c r="A1655" s="30" t="s">
        <v>11389</v>
      </c>
      <c r="B1655" s="31" t="s">
        <v>11390</v>
      </c>
      <c r="C1655" s="30" t="s">
        <v>0</v>
      </c>
      <c r="D1655" s="32">
        <v>1253.3900000000001</v>
      </c>
    </row>
    <row r="1656" spans="1:4" ht="9" customHeight="1" x14ac:dyDescent="0.25">
      <c r="A1656" s="30" t="s">
        <v>11391</v>
      </c>
      <c r="B1656" s="31" t="s">
        <v>11392</v>
      </c>
      <c r="C1656" s="30" t="s">
        <v>3</v>
      </c>
      <c r="D1656" s="32">
        <v>4.84</v>
      </c>
    </row>
    <row r="1657" spans="1:4" ht="9" customHeight="1" x14ac:dyDescent="0.25">
      <c r="A1657" s="30" t="s">
        <v>11393</v>
      </c>
      <c r="B1657" s="31" t="s">
        <v>11394</v>
      </c>
      <c r="C1657" s="30" t="s">
        <v>3</v>
      </c>
      <c r="D1657" s="32">
        <v>2.39</v>
      </c>
    </row>
    <row r="1658" spans="1:4" ht="9" customHeight="1" x14ac:dyDescent="0.25">
      <c r="A1658" s="30" t="s">
        <v>11395</v>
      </c>
      <c r="B1658" s="31" t="s">
        <v>11396</v>
      </c>
      <c r="C1658" s="30" t="s">
        <v>3</v>
      </c>
      <c r="D1658" s="32">
        <v>10.43</v>
      </c>
    </row>
    <row r="1659" spans="1:4" ht="9" customHeight="1" x14ac:dyDescent="0.25">
      <c r="A1659" s="30" t="s">
        <v>11397</v>
      </c>
      <c r="B1659" s="31" t="s">
        <v>11398</v>
      </c>
      <c r="C1659" s="30" t="s">
        <v>3</v>
      </c>
      <c r="D1659" s="32">
        <v>2.36</v>
      </c>
    </row>
    <row r="1660" spans="1:4" ht="9" customHeight="1" x14ac:dyDescent="0.25">
      <c r="A1660" s="30" t="s">
        <v>11399</v>
      </c>
      <c r="B1660" s="31" t="s">
        <v>11400</v>
      </c>
      <c r="C1660" s="30" t="s">
        <v>11401</v>
      </c>
      <c r="D1660" s="32">
        <v>0.22</v>
      </c>
    </row>
    <row r="1661" spans="1:4" ht="9" customHeight="1" x14ac:dyDescent="0.25">
      <c r="A1661" s="30" t="s">
        <v>11402</v>
      </c>
      <c r="B1661" s="31" t="s">
        <v>11403</v>
      </c>
      <c r="C1661" s="30" t="s">
        <v>4</v>
      </c>
      <c r="D1661" s="32">
        <v>0.16</v>
      </c>
    </row>
    <row r="1662" spans="1:4" ht="9" customHeight="1" x14ac:dyDescent="0.25">
      <c r="A1662" s="30" t="s">
        <v>11404</v>
      </c>
      <c r="B1662" s="31" t="s">
        <v>11405</v>
      </c>
      <c r="C1662" s="30" t="s">
        <v>3</v>
      </c>
      <c r="D1662" s="32">
        <v>4.26</v>
      </c>
    </row>
    <row r="1663" spans="1:4" ht="9" customHeight="1" x14ac:dyDescent="0.25">
      <c r="A1663" s="30" t="s">
        <v>11406</v>
      </c>
      <c r="B1663" s="31" t="s">
        <v>11407</v>
      </c>
      <c r="C1663" s="30" t="s">
        <v>3</v>
      </c>
      <c r="D1663" s="32">
        <v>3.62</v>
      </c>
    </row>
    <row r="1664" spans="1:4" ht="9" customHeight="1" x14ac:dyDescent="0.25">
      <c r="A1664" s="30" t="s">
        <v>11408</v>
      </c>
      <c r="B1664" s="31" t="s">
        <v>11409</v>
      </c>
      <c r="C1664" s="30" t="s">
        <v>3</v>
      </c>
      <c r="D1664" s="32">
        <v>5.52</v>
      </c>
    </row>
    <row r="1665" spans="1:4" ht="9" customHeight="1" x14ac:dyDescent="0.25">
      <c r="A1665" s="30" t="s">
        <v>11410</v>
      </c>
      <c r="B1665" s="31" t="s">
        <v>11411</v>
      </c>
      <c r="C1665" s="30" t="s">
        <v>3</v>
      </c>
      <c r="D1665" s="32">
        <v>1.61</v>
      </c>
    </row>
    <row r="1666" spans="1:4" ht="9" customHeight="1" x14ac:dyDescent="0.25">
      <c r="A1666" s="30" t="s">
        <v>11412</v>
      </c>
      <c r="B1666" s="31" t="s">
        <v>11413</v>
      </c>
      <c r="C1666" s="30" t="s">
        <v>3</v>
      </c>
      <c r="D1666" s="32">
        <v>1.87</v>
      </c>
    </row>
    <row r="1667" spans="1:4" ht="9" customHeight="1" x14ac:dyDescent="0.25">
      <c r="A1667" s="30" t="s">
        <v>11414</v>
      </c>
      <c r="B1667" s="31" t="s">
        <v>11415</v>
      </c>
      <c r="C1667" s="30" t="s">
        <v>3</v>
      </c>
      <c r="D1667" s="32">
        <v>2.0699999999999998</v>
      </c>
    </row>
    <row r="1668" spans="1:4" ht="9" customHeight="1" x14ac:dyDescent="0.25">
      <c r="A1668" s="30" t="s">
        <v>11416</v>
      </c>
      <c r="B1668" s="31" t="s">
        <v>11417</v>
      </c>
      <c r="C1668" s="30" t="s">
        <v>3</v>
      </c>
      <c r="D1668" s="32">
        <v>2.38</v>
      </c>
    </row>
    <row r="1669" spans="1:4" ht="9" customHeight="1" x14ac:dyDescent="0.25">
      <c r="A1669" s="30" t="s">
        <v>11418</v>
      </c>
      <c r="B1669" s="31" t="s">
        <v>11419</v>
      </c>
      <c r="C1669" s="30" t="s">
        <v>3</v>
      </c>
      <c r="D1669" s="32">
        <v>2.71</v>
      </c>
    </row>
    <row r="1670" spans="1:4" ht="9" customHeight="1" x14ac:dyDescent="0.25">
      <c r="A1670" s="30" t="s">
        <v>11420</v>
      </c>
      <c r="B1670" s="31" t="s">
        <v>11421</v>
      </c>
      <c r="C1670" s="30" t="s">
        <v>4</v>
      </c>
      <c r="D1670" s="32">
        <v>0.19</v>
      </c>
    </row>
    <row r="1671" spans="1:4" ht="9" customHeight="1" x14ac:dyDescent="0.25">
      <c r="A1671" s="30" t="s">
        <v>11422</v>
      </c>
      <c r="B1671" s="31" t="s">
        <v>11423</v>
      </c>
      <c r="C1671" s="30" t="s">
        <v>11401</v>
      </c>
      <c r="D1671" s="32">
        <v>0.06</v>
      </c>
    </row>
    <row r="1672" spans="1:4" ht="9" customHeight="1" x14ac:dyDescent="0.25">
      <c r="A1672" s="30" t="s">
        <v>11424</v>
      </c>
      <c r="B1672" s="31" t="s">
        <v>11425</v>
      </c>
      <c r="C1672" s="30" t="s">
        <v>4</v>
      </c>
      <c r="D1672" s="32">
        <v>7.95</v>
      </c>
    </row>
    <row r="1673" spans="1:4" ht="9" customHeight="1" x14ac:dyDescent="0.25">
      <c r="A1673" s="30" t="s">
        <v>11426</v>
      </c>
      <c r="B1673" s="31" t="s">
        <v>11427</v>
      </c>
      <c r="C1673" s="30" t="s">
        <v>4</v>
      </c>
      <c r="D1673" s="32">
        <v>8.24</v>
      </c>
    </row>
    <row r="1674" spans="1:4" ht="9" customHeight="1" x14ac:dyDescent="0.25">
      <c r="A1674" s="30" t="s">
        <v>11428</v>
      </c>
      <c r="B1674" s="31" t="s">
        <v>11429</v>
      </c>
      <c r="C1674" s="30" t="s">
        <v>4</v>
      </c>
      <c r="D1674" s="32">
        <v>8.4700000000000006</v>
      </c>
    </row>
    <row r="1675" spans="1:4" ht="9" customHeight="1" x14ac:dyDescent="0.25">
      <c r="A1675" s="30" t="s">
        <v>11430</v>
      </c>
      <c r="B1675" s="31" t="s">
        <v>11431</v>
      </c>
      <c r="C1675" s="30" t="s">
        <v>4</v>
      </c>
      <c r="D1675" s="32">
        <v>8.31</v>
      </c>
    </row>
    <row r="1676" spans="1:4" ht="9" customHeight="1" x14ac:dyDescent="0.25">
      <c r="A1676" s="30" t="s">
        <v>11432</v>
      </c>
      <c r="B1676" s="31" t="s">
        <v>11433</v>
      </c>
      <c r="C1676" s="30" t="s">
        <v>3</v>
      </c>
      <c r="D1676" s="32">
        <v>3.56</v>
      </c>
    </row>
    <row r="1677" spans="1:4" ht="9" customHeight="1" x14ac:dyDescent="0.25">
      <c r="A1677" s="30" t="s">
        <v>11434</v>
      </c>
      <c r="B1677" s="31" t="s">
        <v>11435</v>
      </c>
      <c r="C1677" s="30" t="s">
        <v>4</v>
      </c>
      <c r="D1677" s="32">
        <v>2.92</v>
      </c>
    </row>
    <row r="1678" spans="1:4" ht="9" customHeight="1" x14ac:dyDescent="0.25">
      <c r="A1678" s="30" t="s">
        <v>11436</v>
      </c>
      <c r="B1678" s="31" t="s">
        <v>11437</v>
      </c>
      <c r="C1678" s="30" t="s">
        <v>4</v>
      </c>
      <c r="D1678" s="32">
        <v>3.28</v>
      </c>
    </row>
    <row r="1679" spans="1:4" ht="9" customHeight="1" x14ac:dyDescent="0.25">
      <c r="A1679" s="30" t="s">
        <v>11438</v>
      </c>
      <c r="B1679" s="31" t="s">
        <v>11439</v>
      </c>
      <c r="C1679" s="30" t="s">
        <v>4</v>
      </c>
      <c r="D1679" s="32">
        <v>3.55</v>
      </c>
    </row>
    <row r="1680" spans="1:4" ht="9" customHeight="1" x14ac:dyDescent="0.25">
      <c r="A1680" s="30" t="s">
        <v>11440</v>
      </c>
      <c r="B1680" s="31" t="s">
        <v>11441</v>
      </c>
      <c r="C1680" s="30" t="s">
        <v>4</v>
      </c>
      <c r="D1680" s="32">
        <v>3.39</v>
      </c>
    </row>
    <row r="1681" spans="1:4" ht="9" customHeight="1" x14ac:dyDescent="0.25">
      <c r="A1681" s="30" t="s">
        <v>11442</v>
      </c>
      <c r="B1681" s="31" t="s">
        <v>11443</v>
      </c>
      <c r="C1681" s="30" t="s">
        <v>4</v>
      </c>
      <c r="D1681" s="32">
        <v>1.38</v>
      </c>
    </row>
    <row r="1682" spans="1:4" ht="9" customHeight="1" x14ac:dyDescent="0.25">
      <c r="A1682" s="30" t="s">
        <v>11444</v>
      </c>
      <c r="B1682" s="31" t="s">
        <v>11445</v>
      </c>
      <c r="C1682" s="30" t="s">
        <v>3</v>
      </c>
      <c r="D1682" s="32">
        <v>270.85000000000002</v>
      </c>
    </row>
    <row r="1683" spans="1:4" ht="9" customHeight="1" x14ac:dyDescent="0.25">
      <c r="A1683" s="30" t="s">
        <v>11446</v>
      </c>
      <c r="B1683" s="31" t="s">
        <v>11447</v>
      </c>
      <c r="C1683" s="30" t="s">
        <v>3</v>
      </c>
      <c r="D1683" s="32">
        <v>619.09</v>
      </c>
    </row>
    <row r="1684" spans="1:4" ht="9" customHeight="1" x14ac:dyDescent="0.25">
      <c r="A1684" s="30" t="s">
        <v>11448</v>
      </c>
      <c r="B1684" s="31" t="s">
        <v>11449</v>
      </c>
      <c r="C1684" s="30" t="s">
        <v>3</v>
      </c>
      <c r="D1684" s="32">
        <v>52.73</v>
      </c>
    </row>
    <row r="1685" spans="1:4" ht="9" customHeight="1" x14ac:dyDescent="0.25">
      <c r="A1685" s="30" t="s">
        <v>11450</v>
      </c>
      <c r="B1685" s="31" t="s">
        <v>11451</v>
      </c>
      <c r="C1685" s="30" t="s">
        <v>3</v>
      </c>
      <c r="D1685" s="32">
        <v>91.62</v>
      </c>
    </row>
    <row r="1686" spans="1:4" ht="9" customHeight="1" x14ac:dyDescent="0.25">
      <c r="A1686" s="30" t="s">
        <v>11452</v>
      </c>
      <c r="B1686" s="31" t="s">
        <v>11453</v>
      </c>
      <c r="C1686" s="30" t="s">
        <v>3</v>
      </c>
      <c r="D1686" s="32">
        <v>140.66999999999999</v>
      </c>
    </row>
    <row r="1687" spans="1:4" ht="9" customHeight="1" x14ac:dyDescent="0.25">
      <c r="A1687" s="30" t="s">
        <v>11454</v>
      </c>
      <c r="B1687" s="31" t="s">
        <v>11455</v>
      </c>
      <c r="C1687" s="30" t="s">
        <v>12</v>
      </c>
      <c r="D1687" s="32">
        <v>239.64</v>
      </c>
    </row>
    <row r="1688" spans="1:4" ht="9" customHeight="1" x14ac:dyDescent="0.25">
      <c r="A1688" s="30" t="s">
        <v>11456</v>
      </c>
      <c r="B1688" s="31" t="s">
        <v>11457</v>
      </c>
      <c r="C1688" s="30" t="s">
        <v>12</v>
      </c>
      <c r="D1688" s="32">
        <v>126.42</v>
      </c>
    </row>
    <row r="1689" spans="1:4" ht="9" customHeight="1" x14ac:dyDescent="0.25">
      <c r="A1689" s="30" t="s">
        <v>11458</v>
      </c>
      <c r="B1689" s="31" t="s">
        <v>11459</v>
      </c>
      <c r="C1689" s="30" t="s">
        <v>12</v>
      </c>
      <c r="D1689" s="32">
        <v>212.52</v>
      </c>
    </row>
    <row r="1690" spans="1:4" ht="9" customHeight="1" x14ac:dyDescent="0.25">
      <c r="A1690" s="30" t="s">
        <v>11460</v>
      </c>
      <c r="B1690" s="31" t="s">
        <v>11461</v>
      </c>
      <c r="C1690" s="30" t="s">
        <v>0</v>
      </c>
      <c r="D1690" s="32">
        <v>559.70000000000005</v>
      </c>
    </row>
    <row r="1691" spans="1:4" ht="9" customHeight="1" x14ac:dyDescent="0.25">
      <c r="A1691" s="30" t="s">
        <v>11462</v>
      </c>
      <c r="B1691" s="31" t="s">
        <v>11463</v>
      </c>
      <c r="C1691" s="30" t="s">
        <v>0</v>
      </c>
      <c r="D1691" s="32">
        <v>384.87</v>
      </c>
    </row>
    <row r="1692" spans="1:4" ht="9" customHeight="1" x14ac:dyDescent="0.25">
      <c r="A1692" s="30" t="s">
        <v>11464</v>
      </c>
      <c r="B1692" s="31" t="s">
        <v>11465</v>
      </c>
      <c r="C1692" s="30" t="s">
        <v>0</v>
      </c>
      <c r="D1692" s="32">
        <v>327.74</v>
      </c>
    </row>
    <row r="1693" spans="1:4" ht="9" customHeight="1" x14ac:dyDescent="0.25">
      <c r="A1693" s="30" t="s">
        <v>11466</v>
      </c>
      <c r="B1693" s="31" t="s">
        <v>11467</v>
      </c>
      <c r="C1693" s="30" t="s">
        <v>0</v>
      </c>
      <c r="D1693" s="32">
        <v>209.41</v>
      </c>
    </row>
    <row r="1694" spans="1:4" ht="9" customHeight="1" x14ac:dyDescent="0.25">
      <c r="A1694" s="30" t="s">
        <v>11468</v>
      </c>
      <c r="B1694" s="31" t="s">
        <v>11469</v>
      </c>
      <c r="C1694" s="30" t="s">
        <v>0</v>
      </c>
      <c r="D1694" s="32">
        <v>191.48</v>
      </c>
    </row>
    <row r="1695" spans="1:4" ht="9" customHeight="1" x14ac:dyDescent="0.25">
      <c r="A1695" s="30" t="s">
        <v>11470</v>
      </c>
      <c r="B1695" s="31" t="s">
        <v>11471</v>
      </c>
      <c r="C1695" s="30" t="s">
        <v>0</v>
      </c>
      <c r="D1695" s="32">
        <v>207.34</v>
      </c>
    </row>
    <row r="1696" spans="1:4" ht="9" customHeight="1" x14ac:dyDescent="0.25">
      <c r="A1696" s="30" t="s">
        <v>11472</v>
      </c>
      <c r="B1696" s="31" t="s">
        <v>11473</v>
      </c>
      <c r="C1696" s="30" t="s">
        <v>0</v>
      </c>
      <c r="D1696" s="32">
        <v>108.74</v>
      </c>
    </row>
    <row r="1697" spans="1:4" ht="9" customHeight="1" x14ac:dyDescent="0.25">
      <c r="A1697" s="30" t="s">
        <v>11474</v>
      </c>
      <c r="B1697" s="31" t="s">
        <v>11475</v>
      </c>
      <c r="C1697" s="30" t="s">
        <v>4</v>
      </c>
      <c r="D1697" s="32">
        <v>6.07</v>
      </c>
    </row>
    <row r="1698" spans="1:4" ht="9" customHeight="1" x14ac:dyDescent="0.25">
      <c r="A1698" s="30" t="s">
        <v>11476</v>
      </c>
      <c r="B1698" s="31" t="s">
        <v>11477</v>
      </c>
      <c r="C1698" s="30" t="s">
        <v>2</v>
      </c>
      <c r="D1698" s="32">
        <v>42.73</v>
      </c>
    </row>
    <row r="1699" spans="1:4" ht="9" customHeight="1" x14ac:dyDescent="0.25">
      <c r="A1699" s="30" t="s">
        <v>11478</v>
      </c>
      <c r="B1699" s="31" t="s">
        <v>11479</v>
      </c>
      <c r="C1699" s="30" t="s">
        <v>2</v>
      </c>
      <c r="D1699" s="32">
        <v>51.88</v>
      </c>
    </row>
    <row r="1700" spans="1:4" ht="9" customHeight="1" x14ac:dyDescent="0.25">
      <c r="A1700" s="30" t="s">
        <v>11480</v>
      </c>
      <c r="B1700" s="31" t="s">
        <v>11481</v>
      </c>
      <c r="C1700" s="30" t="s">
        <v>2</v>
      </c>
      <c r="D1700" s="32">
        <v>42.95</v>
      </c>
    </row>
    <row r="1701" spans="1:4" ht="9" customHeight="1" x14ac:dyDescent="0.25">
      <c r="A1701" s="30" t="s">
        <v>11482</v>
      </c>
      <c r="B1701" s="31" t="s">
        <v>11483</v>
      </c>
      <c r="C1701" s="30" t="s">
        <v>2</v>
      </c>
      <c r="D1701" s="32">
        <v>49.04</v>
      </c>
    </row>
    <row r="1702" spans="1:4" ht="9" customHeight="1" x14ac:dyDescent="0.25">
      <c r="A1702" s="30" t="s">
        <v>11484</v>
      </c>
      <c r="B1702" s="31" t="s">
        <v>11485</v>
      </c>
      <c r="C1702" s="30" t="s">
        <v>2</v>
      </c>
      <c r="D1702" s="32">
        <v>62.3</v>
      </c>
    </row>
    <row r="1703" spans="1:4" ht="9" customHeight="1" x14ac:dyDescent="0.25">
      <c r="A1703" s="30" t="s">
        <v>11486</v>
      </c>
      <c r="B1703" s="31" t="s">
        <v>11487</v>
      </c>
      <c r="C1703" s="30" t="s">
        <v>2</v>
      </c>
      <c r="D1703" s="32">
        <v>51.12</v>
      </c>
    </row>
    <row r="1704" spans="1:4" ht="9" customHeight="1" x14ac:dyDescent="0.25">
      <c r="A1704" s="30" t="s">
        <v>11488</v>
      </c>
      <c r="B1704" s="31" t="s">
        <v>11489</v>
      </c>
      <c r="C1704" s="30" t="s">
        <v>2</v>
      </c>
      <c r="D1704" s="32">
        <v>56.39</v>
      </c>
    </row>
    <row r="1705" spans="1:4" ht="9" customHeight="1" x14ac:dyDescent="0.25">
      <c r="A1705" s="30" t="s">
        <v>11490</v>
      </c>
      <c r="B1705" s="31" t="s">
        <v>11491</v>
      </c>
      <c r="C1705" s="30" t="s">
        <v>2</v>
      </c>
      <c r="D1705" s="32">
        <v>72.77</v>
      </c>
    </row>
    <row r="1706" spans="1:4" ht="9" customHeight="1" x14ac:dyDescent="0.25">
      <c r="A1706" s="30" t="s">
        <v>11492</v>
      </c>
      <c r="B1706" s="31" t="s">
        <v>11493</v>
      </c>
      <c r="C1706" s="30" t="s">
        <v>2</v>
      </c>
      <c r="D1706" s="32">
        <v>59.43</v>
      </c>
    </row>
    <row r="1707" spans="1:4" ht="9" customHeight="1" x14ac:dyDescent="0.25">
      <c r="A1707" s="30" t="s">
        <v>11494</v>
      </c>
      <c r="B1707" s="31" t="s">
        <v>11495</v>
      </c>
      <c r="C1707" s="30" t="s">
        <v>2</v>
      </c>
      <c r="D1707" s="32">
        <v>31.28</v>
      </c>
    </row>
    <row r="1708" spans="1:4" ht="9" customHeight="1" x14ac:dyDescent="0.25">
      <c r="A1708" s="30" t="s">
        <v>11496</v>
      </c>
      <c r="B1708" s="31" t="s">
        <v>11497</v>
      </c>
      <c r="C1708" s="30" t="s">
        <v>2</v>
      </c>
      <c r="D1708" s="32">
        <v>41.52</v>
      </c>
    </row>
    <row r="1709" spans="1:4" ht="9" customHeight="1" x14ac:dyDescent="0.25">
      <c r="A1709" s="30" t="s">
        <v>11498</v>
      </c>
      <c r="B1709" s="31" t="s">
        <v>11499</v>
      </c>
      <c r="C1709" s="30" t="s">
        <v>2</v>
      </c>
      <c r="D1709" s="32">
        <v>34.479999999999997</v>
      </c>
    </row>
    <row r="1710" spans="1:4" ht="9" customHeight="1" x14ac:dyDescent="0.25">
      <c r="A1710" s="30" t="s">
        <v>11500</v>
      </c>
      <c r="B1710" s="31" t="s">
        <v>11501</v>
      </c>
      <c r="C1710" s="30" t="s">
        <v>2</v>
      </c>
      <c r="D1710" s="32">
        <v>28.61</v>
      </c>
    </row>
    <row r="1711" spans="1:4" ht="9" customHeight="1" x14ac:dyDescent="0.25">
      <c r="A1711" s="30" t="s">
        <v>11502</v>
      </c>
      <c r="B1711" s="31" t="s">
        <v>11503</v>
      </c>
      <c r="C1711" s="30" t="s">
        <v>2</v>
      </c>
      <c r="D1711" s="32">
        <v>30.74</v>
      </c>
    </row>
    <row r="1712" spans="1:4" ht="9" customHeight="1" x14ac:dyDescent="0.25">
      <c r="A1712" s="30" t="s">
        <v>11504</v>
      </c>
      <c r="B1712" s="31" t="s">
        <v>11505</v>
      </c>
      <c r="C1712" s="30" t="s">
        <v>2</v>
      </c>
      <c r="D1712" s="32">
        <v>40.9</v>
      </c>
    </row>
    <row r="1713" spans="1:4" ht="9" customHeight="1" x14ac:dyDescent="0.25">
      <c r="A1713" s="30" t="s">
        <v>11506</v>
      </c>
      <c r="B1713" s="31" t="s">
        <v>11507</v>
      </c>
      <c r="C1713" s="30" t="s">
        <v>2</v>
      </c>
      <c r="D1713" s="32">
        <v>61.3</v>
      </c>
    </row>
    <row r="1714" spans="1:4" ht="9" customHeight="1" x14ac:dyDescent="0.25">
      <c r="A1714" s="30" t="s">
        <v>11508</v>
      </c>
      <c r="B1714" s="31" t="s">
        <v>11509</v>
      </c>
      <c r="C1714" s="30" t="s">
        <v>2</v>
      </c>
      <c r="D1714" s="32">
        <v>81.569999999999993</v>
      </c>
    </row>
    <row r="1715" spans="1:4" ht="9" customHeight="1" x14ac:dyDescent="0.25">
      <c r="A1715" s="30" t="s">
        <v>11510</v>
      </c>
      <c r="B1715" s="31" t="s">
        <v>11511</v>
      </c>
      <c r="C1715" s="30" t="s">
        <v>2</v>
      </c>
      <c r="D1715" s="32">
        <v>21.06</v>
      </c>
    </row>
    <row r="1716" spans="1:4" ht="9" customHeight="1" x14ac:dyDescent="0.25">
      <c r="A1716" s="30" t="s">
        <v>11512</v>
      </c>
      <c r="B1716" s="31" t="s">
        <v>11513</v>
      </c>
      <c r="C1716" s="30" t="s">
        <v>2</v>
      </c>
      <c r="D1716" s="32">
        <v>27.6</v>
      </c>
    </row>
    <row r="1717" spans="1:4" ht="18" customHeight="1" x14ac:dyDescent="0.25">
      <c r="A1717" s="30" t="s">
        <v>11514</v>
      </c>
      <c r="B1717" s="31" t="s">
        <v>11515</v>
      </c>
      <c r="C1717" s="30" t="s">
        <v>2</v>
      </c>
      <c r="D1717" s="32">
        <v>195.53</v>
      </c>
    </row>
    <row r="1718" spans="1:4" ht="18" customHeight="1" x14ac:dyDescent="0.25">
      <c r="A1718" s="30" t="s">
        <v>11516</v>
      </c>
      <c r="B1718" s="31" t="s">
        <v>11517</v>
      </c>
      <c r="C1718" s="30" t="s">
        <v>2</v>
      </c>
      <c r="D1718" s="32">
        <v>190.67</v>
      </c>
    </row>
    <row r="1719" spans="1:4" ht="18" customHeight="1" x14ac:dyDescent="0.25">
      <c r="A1719" s="30" t="s">
        <v>11518</v>
      </c>
      <c r="B1719" s="31" t="s">
        <v>11519</v>
      </c>
      <c r="C1719" s="30" t="s">
        <v>2</v>
      </c>
      <c r="D1719" s="32">
        <v>187.97</v>
      </c>
    </row>
    <row r="1720" spans="1:4" ht="18" customHeight="1" x14ac:dyDescent="0.25">
      <c r="A1720" s="30" t="s">
        <v>11520</v>
      </c>
      <c r="B1720" s="31" t="s">
        <v>11521</v>
      </c>
      <c r="C1720" s="30" t="s">
        <v>2</v>
      </c>
      <c r="D1720" s="32">
        <v>221.03</v>
      </c>
    </row>
    <row r="1721" spans="1:4" ht="9" customHeight="1" x14ac:dyDescent="0.25">
      <c r="A1721" s="30" t="s">
        <v>11522</v>
      </c>
      <c r="B1721" s="31" t="s">
        <v>11523</v>
      </c>
      <c r="C1721" s="30" t="s">
        <v>0</v>
      </c>
      <c r="D1721" s="32">
        <v>474.36</v>
      </c>
    </row>
    <row r="1722" spans="1:4" ht="9" customHeight="1" x14ac:dyDescent="0.25">
      <c r="A1722" s="30" t="s">
        <v>11524</v>
      </c>
      <c r="B1722" s="31" t="s">
        <v>11525</v>
      </c>
      <c r="C1722" s="30" t="s">
        <v>0</v>
      </c>
      <c r="D1722" s="32">
        <v>310.87</v>
      </c>
    </row>
    <row r="1723" spans="1:4" ht="18" customHeight="1" x14ac:dyDescent="0.25">
      <c r="A1723" s="30" t="s">
        <v>11526</v>
      </c>
      <c r="B1723" s="31" t="s">
        <v>11527</v>
      </c>
      <c r="C1723" s="30" t="s">
        <v>2</v>
      </c>
      <c r="D1723" s="32">
        <v>177.25</v>
      </c>
    </row>
    <row r="1724" spans="1:4" ht="9" customHeight="1" x14ac:dyDescent="0.25">
      <c r="A1724" s="30" t="s">
        <v>11528</v>
      </c>
      <c r="B1724" s="31" t="s">
        <v>11529</v>
      </c>
      <c r="C1724" s="30" t="s">
        <v>2</v>
      </c>
      <c r="D1724" s="32">
        <v>581.22</v>
      </c>
    </row>
    <row r="1725" spans="1:4" ht="9" customHeight="1" x14ac:dyDescent="0.25">
      <c r="A1725" s="30" t="s">
        <v>11530</v>
      </c>
      <c r="B1725" s="31" t="s">
        <v>11531</v>
      </c>
      <c r="C1725" s="30" t="s">
        <v>2</v>
      </c>
      <c r="D1725" s="32">
        <v>508.25</v>
      </c>
    </row>
    <row r="1726" spans="1:4" ht="9" customHeight="1" x14ac:dyDescent="0.25">
      <c r="A1726" s="30" t="s">
        <v>11532</v>
      </c>
      <c r="B1726" s="31" t="s">
        <v>11533</v>
      </c>
      <c r="C1726" s="30" t="s">
        <v>0</v>
      </c>
      <c r="D1726" s="32">
        <v>105.27</v>
      </c>
    </row>
    <row r="1727" spans="1:4" ht="9" customHeight="1" x14ac:dyDescent="0.25">
      <c r="A1727" s="30" t="s">
        <v>11534</v>
      </c>
      <c r="B1727" s="31" t="s">
        <v>11535</v>
      </c>
      <c r="C1727" s="30" t="s">
        <v>2</v>
      </c>
      <c r="D1727" s="32">
        <v>24.08</v>
      </c>
    </row>
    <row r="1728" spans="1:4" ht="9" customHeight="1" x14ac:dyDescent="0.25">
      <c r="A1728" s="30" t="s">
        <v>11536</v>
      </c>
      <c r="B1728" s="31" t="s">
        <v>11537</v>
      </c>
      <c r="C1728" s="30" t="s">
        <v>0</v>
      </c>
      <c r="D1728" s="32">
        <v>775.11</v>
      </c>
    </row>
    <row r="1729" spans="1:4" ht="9" customHeight="1" x14ac:dyDescent="0.25">
      <c r="A1729" s="30" t="s">
        <v>11538</v>
      </c>
      <c r="B1729" s="31" t="s">
        <v>11539</v>
      </c>
      <c r="C1729" s="30" t="s">
        <v>0</v>
      </c>
      <c r="D1729" s="32">
        <v>410.81</v>
      </c>
    </row>
    <row r="1730" spans="1:4" ht="9" customHeight="1" x14ac:dyDescent="0.25">
      <c r="A1730" s="30" t="s">
        <v>11540</v>
      </c>
      <c r="B1730" s="31" t="s">
        <v>11541</v>
      </c>
      <c r="C1730" s="30" t="s">
        <v>0</v>
      </c>
      <c r="D1730" s="32">
        <v>741.59</v>
      </c>
    </row>
    <row r="1731" spans="1:4" ht="9" customHeight="1" x14ac:dyDescent="0.25">
      <c r="A1731" s="30" t="s">
        <v>11542</v>
      </c>
      <c r="B1731" s="31" t="s">
        <v>11543</v>
      </c>
      <c r="C1731" s="30" t="s">
        <v>0</v>
      </c>
      <c r="D1731" s="32">
        <v>501.12</v>
      </c>
    </row>
    <row r="1732" spans="1:4" ht="9" customHeight="1" x14ac:dyDescent="0.25">
      <c r="A1732" s="30" t="s">
        <v>11544</v>
      </c>
      <c r="B1732" s="31" t="s">
        <v>11545</v>
      </c>
      <c r="C1732" s="30" t="s">
        <v>2</v>
      </c>
      <c r="D1732" s="32">
        <v>17.07</v>
      </c>
    </row>
    <row r="1733" spans="1:4" ht="9" customHeight="1" x14ac:dyDescent="0.25">
      <c r="A1733" s="30" t="s">
        <v>11546</v>
      </c>
      <c r="B1733" s="31" t="s">
        <v>11547</v>
      </c>
      <c r="C1733" s="30" t="s">
        <v>2</v>
      </c>
      <c r="D1733" s="32">
        <v>4.72</v>
      </c>
    </row>
    <row r="1734" spans="1:4" ht="9" customHeight="1" x14ac:dyDescent="0.25">
      <c r="A1734" s="30" t="s">
        <v>11548</v>
      </c>
      <c r="B1734" s="31" t="s">
        <v>11549</v>
      </c>
      <c r="C1734" s="30" t="s">
        <v>0</v>
      </c>
      <c r="D1734" s="32">
        <v>7.22</v>
      </c>
    </row>
    <row r="1735" spans="1:4" ht="9" customHeight="1" x14ac:dyDescent="0.25">
      <c r="A1735" s="30" t="s">
        <v>11550</v>
      </c>
      <c r="B1735" s="31" t="s">
        <v>11551</v>
      </c>
      <c r="C1735" s="30" t="s">
        <v>2</v>
      </c>
      <c r="D1735" s="32">
        <v>17.440000000000001</v>
      </c>
    </row>
    <row r="1736" spans="1:4" ht="9" customHeight="1" x14ac:dyDescent="0.25">
      <c r="A1736" s="30" t="s">
        <v>11552</v>
      </c>
      <c r="B1736" s="31" t="s">
        <v>11553</v>
      </c>
      <c r="C1736" s="30" t="s">
        <v>0</v>
      </c>
      <c r="D1736" s="32">
        <v>64.260000000000005</v>
      </c>
    </row>
    <row r="1737" spans="1:4" ht="9" customHeight="1" x14ac:dyDescent="0.25">
      <c r="A1737" s="30" t="s">
        <v>11554</v>
      </c>
      <c r="B1737" s="31" t="s">
        <v>11555</v>
      </c>
      <c r="C1737" s="30" t="s">
        <v>0</v>
      </c>
      <c r="D1737" s="32">
        <v>46.95</v>
      </c>
    </row>
    <row r="1738" spans="1:4" ht="9" customHeight="1" x14ac:dyDescent="0.25">
      <c r="A1738" s="30" t="s">
        <v>11556</v>
      </c>
      <c r="B1738" s="31" t="s">
        <v>11557</v>
      </c>
      <c r="C1738" s="30" t="s">
        <v>2</v>
      </c>
      <c r="D1738" s="32">
        <v>1.31</v>
      </c>
    </row>
    <row r="1739" spans="1:4" ht="9" customHeight="1" x14ac:dyDescent="0.25">
      <c r="A1739" s="30" t="s">
        <v>11558</v>
      </c>
      <c r="B1739" s="31" t="s">
        <v>11559</v>
      </c>
      <c r="C1739" s="30" t="s">
        <v>3</v>
      </c>
      <c r="D1739" s="32">
        <v>248.12</v>
      </c>
    </row>
    <row r="1740" spans="1:4" ht="9" customHeight="1" x14ac:dyDescent="0.25">
      <c r="A1740" s="30" t="s">
        <v>11560</v>
      </c>
      <c r="B1740" s="31" t="s">
        <v>11561</v>
      </c>
      <c r="C1740" s="30" t="s">
        <v>3</v>
      </c>
      <c r="D1740" s="32">
        <v>73.48</v>
      </c>
    </row>
    <row r="1741" spans="1:4" ht="9" customHeight="1" x14ac:dyDescent="0.25">
      <c r="A1741" s="30" t="s">
        <v>11562</v>
      </c>
      <c r="B1741" s="31" t="s">
        <v>11563</v>
      </c>
      <c r="C1741" s="30" t="s">
        <v>3</v>
      </c>
      <c r="D1741" s="32">
        <v>76.63</v>
      </c>
    </row>
    <row r="1742" spans="1:4" ht="9" customHeight="1" x14ac:dyDescent="0.25">
      <c r="A1742" s="30" t="s">
        <v>11564</v>
      </c>
      <c r="B1742" s="31" t="s">
        <v>11565</v>
      </c>
      <c r="C1742" s="30" t="s">
        <v>3</v>
      </c>
      <c r="D1742" s="32">
        <v>88.59</v>
      </c>
    </row>
    <row r="1743" spans="1:4" ht="9" customHeight="1" x14ac:dyDescent="0.25">
      <c r="A1743" s="30" t="s">
        <v>11566</v>
      </c>
      <c r="B1743" s="31" t="s">
        <v>11567</v>
      </c>
      <c r="C1743" s="30" t="s">
        <v>3</v>
      </c>
      <c r="D1743" s="32">
        <v>103.49</v>
      </c>
    </row>
    <row r="1744" spans="1:4" ht="9" customHeight="1" x14ac:dyDescent="0.25">
      <c r="A1744" s="30" t="s">
        <v>11568</v>
      </c>
      <c r="B1744" s="31" t="s">
        <v>11569</v>
      </c>
      <c r="C1744" s="30" t="s">
        <v>3</v>
      </c>
      <c r="D1744" s="32">
        <v>107.35</v>
      </c>
    </row>
    <row r="1745" spans="1:4" ht="9" customHeight="1" x14ac:dyDescent="0.25">
      <c r="A1745" s="30" t="s">
        <v>11570</v>
      </c>
      <c r="B1745" s="31" t="s">
        <v>11571</v>
      </c>
      <c r="C1745" s="30" t="s">
        <v>3</v>
      </c>
      <c r="D1745" s="32">
        <v>116.13</v>
      </c>
    </row>
    <row r="1746" spans="1:4" ht="9" customHeight="1" x14ac:dyDescent="0.25">
      <c r="A1746" s="30" t="s">
        <v>11572</v>
      </c>
      <c r="B1746" s="31" t="s">
        <v>11573</v>
      </c>
      <c r="C1746" s="30" t="s">
        <v>3</v>
      </c>
      <c r="D1746" s="32">
        <v>120.99</v>
      </c>
    </row>
    <row r="1747" spans="1:4" ht="9" customHeight="1" x14ac:dyDescent="0.25">
      <c r="A1747" s="30" t="s">
        <v>11574</v>
      </c>
      <c r="B1747" s="31" t="s">
        <v>11575</v>
      </c>
      <c r="C1747" s="30" t="s">
        <v>3</v>
      </c>
      <c r="D1747" s="32">
        <v>139.63999999999999</v>
      </c>
    </row>
    <row r="1748" spans="1:4" ht="9" customHeight="1" x14ac:dyDescent="0.25">
      <c r="A1748" s="30" t="s">
        <v>11576</v>
      </c>
      <c r="B1748" s="31" t="s">
        <v>11577</v>
      </c>
      <c r="C1748" s="30" t="s">
        <v>3</v>
      </c>
      <c r="D1748" s="32">
        <v>185.34</v>
      </c>
    </row>
    <row r="1749" spans="1:4" ht="9" customHeight="1" x14ac:dyDescent="0.25">
      <c r="A1749" s="30" t="s">
        <v>11578</v>
      </c>
      <c r="B1749" s="31" t="s">
        <v>11579</v>
      </c>
      <c r="C1749" s="30" t="s">
        <v>3</v>
      </c>
      <c r="D1749" s="32">
        <v>23.25</v>
      </c>
    </row>
    <row r="1750" spans="1:4" ht="9" customHeight="1" x14ac:dyDescent="0.25">
      <c r="A1750" s="30" t="s">
        <v>11580</v>
      </c>
      <c r="B1750" s="31" t="s">
        <v>11581</v>
      </c>
      <c r="C1750" s="30" t="s">
        <v>3</v>
      </c>
      <c r="D1750" s="32">
        <v>35.29</v>
      </c>
    </row>
    <row r="1751" spans="1:4" ht="9" customHeight="1" x14ac:dyDescent="0.25">
      <c r="A1751" s="30" t="s">
        <v>11582</v>
      </c>
      <c r="B1751" s="31" t="s">
        <v>11583</v>
      </c>
      <c r="C1751" s="30" t="s">
        <v>3</v>
      </c>
      <c r="D1751" s="32">
        <v>43.05</v>
      </c>
    </row>
    <row r="1752" spans="1:4" ht="9" customHeight="1" x14ac:dyDescent="0.25">
      <c r="A1752" s="30" t="s">
        <v>11584</v>
      </c>
      <c r="B1752" s="31" t="s">
        <v>11585</v>
      </c>
      <c r="C1752" s="30" t="s">
        <v>3</v>
      </c>
      <c r="D1752" s="32">
        <v>0.99</v>
      </c>
    </row>
    <row r="1753" spans="1:4" ht="9" customHeight="1" x14ac:dyDescent="0.25">
      <c r="A1753" s="30" t="s">
        <v>11586</v>
      </c>
      <c r="B1753" s="31" t="s">
        <v>11587</v>
      </c>
      <c r="C1753" s="30" t="s">
        <v>2</v>
      </c>
      <c r="D1753" s="32">
        <v>12.16</v>
      </c>
    </row>
    <row r="1754" spans="1:4" ht="9" customHeight="1" x14ac:dyDescent="0.25">
      <c r="A1754" s="30" t="s">
        <v>11588</v>
      </c>
      <c r="B1754" s="31" t="s">
        <v>11589</v>
      </c>
      <c r="C1754" s="30" t="s">
        <v>2</v>
      </c>
      <c r="D1754" s="32">
        <v>5.18</v>
      </c>
    </row>
    <row r="1755" spans="1:4" ht="9" customHeight="1" x14ac:dyDescent="0.25">
      <c r="A1755" s="30" t="s">
        <v>11590</v>
      </c>
      <c r="B1755" s="31" t="s">
        <v>11591</v>
      </c>
      <c r="C1755" s="30" t="s">
        <v>3</v>
      </c>
      <c r="D1755" s="32">
        <v>10.46</v>
      </c>
    </row>
    <row r="1756" spans="1:4" ht="9" customHeight="1" x14ac:dyDescent="0.25">
      <c r="A1756" s="30" t="s">
        <v>11592</v>
      </c>
      <c r="B1756" s="31" t="s">
        <v>11593</v>
      </c>
      <c r="C1756" s="30" t="s">
        <v>3</v>
      </c>
      <c r="D1756" s="32">
        <v>11.91</v>
      </c>
    </row>
    <row r="1757" spans="1:4" ht="18" customHeight="1" x14ac:dyDescent="0.25">
      <c r="A1757" s="30" t="s">
        <v>11594</v>
      </c>
      <c r="B1757" s="31" t="s">
        <v>11595</v>
      </c>
      <c r="C1757" s="30" t="s">
        <v>0</v>
      </c>
      <c r="D1757" s="32">
        <v>112.37</v>
      </c>
    </row>
    <row r="1758" spans="1:4" ht="18" customHeight="1" x14ac:dyDescent="0.25">
      <c r="A1758" s="30" t="s">
        <v>11596</v>
      </c>
      <c r="B1758" s="31" t="s">
        <v>11597</v>
      </c>
      <c r="C1758" s="30" t="s">
        <v>0</v>
      </c>
      <c r="D1758" s="32">
        <v>116.64</v>
      </c>
    </row>
    <row r="1759" spans="1:4" ht="18" customHeight="1" x14ac:dyDescent="0.25">
      <c r="A1759" s="30" t="s">
        <v>11598</v>
      </c>
      <c r="B1759" s="31" t="s">
        <v>11599</v>
      </c>
      <c r="C1759" s="30" t="s">
        <v>0</v>
      </c>
      <c r="D1759" s="32">
        <v>117.18</v>
      </c>
    </row>
    <row r="1760" spans="1:4" ht="18" customHeight="1" x14ac:dyDescent="0.25">
      <c r="A1760" s="30" t="s">
        <v>11600</v>
      </c>
      <c r="B1760" s="31" t="s">
        <v>11601</v>
      </c>
      <c r="C1760" s="30" t="s">
        <v>0</v>
      </c>
      <c r="D1760" s="32">
        <v>117.71</v>
      </c>
    </row>
    <row r="1761" spans="1:4" ht="18" customHeight="1" x14ac:dyDescent="0.25">
      <c r="A1761" s="30" t="s">
        <v>11602</v>
      </c>
      <c r="B1761" s="31" t="s">
        <v>11603</v>
      </c>
      <c r="C1761" s="30" t="s">
        <v>0</v>
      </c>
      <c r="D1761" s="32">
        <v>118.24</v>
      </c>
    </row>
    <row r="1762" spans="1:4" ht="18" customHeight="1" x14ac:dyDescent="0.25">
      <c r="A1762" s="30" t="s">
        <v>11604</v>
      </c>
      <c r="B1762" s="31" t="s">
        <v>11605</v>
      </c>
      <c r="C1762" s="30" t="s">
        <v>0</v>
      </c>
      <c r="D1762" s="32">
        <v>119.31</v>
      </c>
    </row>
    <row r="1763" spans="1:4" ht="18" customHeight="1" x14ac:dyDescent="0.25">
      <c r="A1763" s="30" t="s">
        <v>11606</v>
      </c>
      <c r="B1763" s="31" t="s">
        <v>11607</v>
      </c>
      <c r="C1763" s="30" t="s">
        <v>0</v>
      </c>
      <c r="D1763" s="32">
        <v>120.38</v>
      </c>
    </row>
    <row r="1764" spans="1:4" ht="18" customHeight="1" x14ac:dyDescent="0.25">
      <c r="A1764" s="30" t="s">
        <v>11608</v>
      </c>
      <c r="B1764" s="31" t="s">
        <v>11609</v>
      </c>
      <c r="C1764" s="30" t="s">
        <v>0</v>
      </c>
      <c r="D1764" s="32">
        <v>121.98</v>
      </c>
    </row>
    <row r="1765" spans="1:4" ht="18" customHeight="1" x14ac:dyDescent="0.25">
      <c r="A1765" s="30" t="s">
        <v>11610</v>
      </c>
      <c r="B1765" s="31" t="s">
        <v>11611</v>
      </c>
      <c r="C1765" s="30" t="s">
        <v>0</v>
      </c>
      <c r="D1765" s="32">
        <v>113.97</v>
      </c>
    </row>
    <row r="1766" spans="1:4" ht="18" customHeight="1" x14ac:dyDescent="0.25">
      <c r="A1766" s="30" t="s">
        <v>11612</v>
      </c>
      <c r="B1766" s="31" t="s">
        <v>11613</v>
      </c>
      <c r="C1766" s="30" t="s">
        <v>0</v>
      </c>
      <c r="D1766" s="32">
        <v>123.05</v>
      </c>
    </row>
    <row r="1767" spans="1:4" ht="18" customHeight="1" x14ac:dyDescent="0.25">
      <c r="A1767" s="30" t="s">
        <v>11614</v>
      </c>
      <c r="B1767" s="31" t="s">
        <v>11615</v>
      </c>
      <c r="C1767" s="30" t="s">
        <v>0</v>
      </c>
      <c r="D1767" s="32">
        <v>114.51</v>
      </c>
    </row>
    <row r="1768" spans="1:4" ht="18" customHeight="1" x14ac:dyDescent="0.25">
      <c r="A1768" s="30" t="s">
        <v>11616</v>
      </c>
      <c r="B1768" s="31" t="s">
        <v>11617</v>
      </c>
      <c r="C1768" s="30" t="s">
        <v>0</v>
      </c>
      <c r="D1768" s="32">
        <v>115.58</v>
      </c>
    </row>
    <row r="1769" spans="1:4" ht="18" customHeight="1" x14ac:dyDescent="0.25">
      <c r="A1769" s="30" t="s">
        <v>11618</v>
      </c>
      <c r="B1769" s="31" t="s">
        <v>11619</v>
      </c>
      <c r="C1769" s="30" t="s">
        <v>0</v>
      </c>
      <c r="D1769" s="32">
        <v>116.11</v>
      </c>
    </row>
    <row r="1770" spans="1:4" ht="18" customHeight="1" x14ac:dyDescent="0.25">
      <c r="A1770" s="30" t="s">
        <v>11620</v>
      </c>
      <c r="B1770" s="31" t="s">
        <v>11621</v>
      </c>
      <c r="C1770" s="30" t="s">
        <v>0</v>
      </c>
      <c r="D1770" s="32">
        <v>64.58</v>
      </c>
    </row>
    <row r="1771" spans="1:4" ht="9" customHeight="1" x14ac:dyDescent="0.25">
      <c r="A1771" s="30" t="s">
        <v>11622</v>
      </c>
      <c r="B1771" s="31" t="s">
        <v>11623</v>
      </c>
      <c r="C1771" s="30" t="s">
        <v>0</v>
      </c>
      <c r="D1771" s="32">
        <v>63.31</v>
      </c>
    </row>
    <row r="1772" spans="1:4" ht="18" customHeight="1" x14ac:dyDescent="0.25">
      <c r="A1772" s="30" t="s">
        <v>11624</v>
      </c>
      <c r="B1772" s="31" t="s">
        <v>11625</v>
      </c>
      <c r="C1772" s="30" t="s">
        <v>0</v>
      </c>
      <c r="D1772" s="32">
        <v>111.1</v>
      </c>
    </row>
    <row r="1773" spans="1:4" ht="18" customHeight="1" x14ac:dyDescent="0.25">
      <c r="A1773" s="30" t="s">
        <v>11626</v>
      </c>
      <c r="B1773" s="31" t="s">
        <v>11627</v>
      </c>
      <c r="C1773" s="30" t="s">
        <v>0</v>
      </c>
      <c r="D1773" s="32">
        <v>115.37</v>
      </c>
    </row>
    <row r="1774" spans="1:4" ht="18" customHeight="1" x14ac:dyDescent="0.25">
      <c r="A1774" s="30" t="s">
        <v>11628</v>
      </c>
      <c r="B1774" s="31" t="s">
        <v>11629</v>
      </c>
      <c r="C1774" s="30" t="s">
        <v>0</v>
      </c>
      <c r="D1774" s="32">
        <v>115.9</v>
      </c>
    </row>
    <row r="1775" spans="1:4" ht="18" customHeight="1" x14ac:dyDescent="0.25">
      <c r="A1775" s="30" t="s">
        <v>11630</v>
      </c>
      <c r="B1775" s="31" t="s">
        <v>11631</v>
      </c>
      <c r="C1775" s="30" t="s">
        <v>0</v>
      </c>
      <c r="D1775" s="32">
        <v>116.44</v>
      </c>
    </row>
    <row r="1776" spans="1:4" ht="18" customHeight="1" x14ac:dyDescent="0.25">
      <c r="A1776" s="30" t="s">
        <v>11632</v>
      </c>
      <c r="B1776" s="31" t="s">
        <v>11633</v>
      </c>
      <c r="C1776" s="30" t="s">
        <v>0</v>
      </c>
      <c r="D1776" s="32">
        <v>116.97</v>
      </c>
    </row>
    <row r="1777" spans="1:4" ht="18" customHeight="1" x14ac:dyDescent="0.25">
      <c r="A1777" s="30" t="s">
        <v>11634</v>
      </c>
      <c r="B1777" s="31" t="s">
        <v>11635</v>
      </c>
      <c r="C1777" s="30" t="s">
        <v>0</v>
      </c>
      <c r="D1777" s="32">
        <v>118.04</v>
      </c>
    </row>
    <row r="1778" spans="1:4" ht="18" customHeight="1" x14ac:dyDescent="0.25">
      <c r="A1778" s="30" t="s">
        <v>11636</v>
      </c>
      <c r="B1778" s="31" t="s">
        <v>11637</v>
      </c>
      <c r="C1778" s="30" t="s">
        <v>0</v>
      </c>
      <c r="D1778" s="32">
        <v>119.11</v>
      </c>
    </row>
    <row r="1779" spans="1:4" ht="18" customHeight="1" x14ac:dyDescent="0.25">
      <c r="A1779" s="30" t="s">
        <v>11638</v>
      </c>
      <c r="B1779" s="31" t="s">
        <v>11639</v>
      </c>
      <c r="C1779" s="30" t="s">
        <v>0</v>
      </c>
      <c r="D1779" s="32">
        <v>120.71</v>
      </c>
    </row>
    <row r="1780" spans="1:4" ht="18" customHeight="1" x14ac:dyDescent="0.25">
      <c r="A1780" s="30" t="s">
        <v>11640</v>
      </c>
      <c r="B1780" s="31" t="s">
        <v>11641</v>
      </c>
      <c r="C1780" s="30" t="s">
        <v>0</v>
      </c>
      <c r="D1780" s="32">
        <v>112.7</v>
      </c>
    </row>
    <row r="1781" spans="1:4" ht="18" customHeight="1" x14ac:dyDescent="0.25">
      <c r="A1781" s="30" t="s">
        <v>11642</v>
      </c>
      <c r="B1781" s="31" t="s">
        <v>11643</v>
      </c>
      <c r="C1781" s="30" t="s">
        <v>0</v>
      </c>
      <c r="D1781" s="32">
        <v>121.77</v>
      </c>
    </row>
    <row r="1782" spans="1:4" ht="18" customHeight="1" x14ac:dyDescent="0.25">
      <c r="A1782" s="30" t="s">
        <v>11644</v>
      </c>
      <c r="B1782" s="31" t="s">
        <v>11645</v>
      </c>
      <c r="C1782" s="30" t="s">
        <v>0</v>
      </c>
      <c r="D1782" s="32">
        <v>113.23</v>
      </c>
    </row>
    <row r="1783" spans="1:4" ht="18" customHeight="1" x14ac:dyDescent="0.25">
      <c r="A1783" s="30" t="s">
        <v>11646</v>
      </c>
      <c r="B1783" s="31" t="s">
        <v>11647</v>
      </c>
      <c r="C1783" s="30" t="s">
        <v>0</v>
      </c>
      <c r="D1783" s="32">
        <v>114.3</v>
      </c>
    </row>
    <row r="1784" spans="1:4" ht="18" customHeight="1" x14ac:dyDescent="0.25">
      <c r="A1784" s="30" t="s">
        <v>11648</v>
      </c>
      <c r="B1784" s="31" t="s">
        <v>11649</v>
      </c>
      <c r="C1784" s="30" t="s">
        <v>0</v>
      </c>
      <c r="D1784" s="32">
        <v>114.84</v>
      </c>
    </row>
    <row r="1785" spans="1:4" ht="9" customHeight="1" x14ac:dyDescent="0.25">
      <c r="A1785" s="30" t="s">
        <v>11650</v>
      </c>
      <c r="B1785" s="31" t="s">
        <v>11651</v>
      </c>
      <c r="C1785" s="30" t="s">
        <v>0</v>
      </c>
      <c r="D1785" s="32">
        <v>31.64</v>
      </c>
    </row>
    <row r="1786" spans="1:4" ht="18" customHeight="1" x14ac:dyDescent="0.25">
      <c r="A1786" s="30" t="s">
        <v>11652</v>
      </c>
      <c r="B1786" s="31" t="s">
        <v>11653</v>
      </c>
      <c r="C1786" s="30" t="s">
        <v>0</v>
      </c>
      <c r="D1786" s="32">
        <v>40.72</v>
      </c>
    </row>
    <row r="1787" spans="1:4" ht="18" customHeight="1" x14ac:dyDescent="0.25">
      <c r="A1787" s="30" t="s">
        <v>11654</v>
      </c>
      <c r="B1787" s="31" t="s">
        <v>11655</v>
      </c>
      <c r="C1787" s="30" t="s">
        <v>0</v>
      </c>
      <c r="D1787" s="32">
        <v>41.3</v>
      </c>
    </row>
    <row r="1788" spans="1:4" ht="18" customHeight="1" x14ac:dyDescent="0.25">
      <c r="A1788" s="30" t="s">
        <v>11656</v>
      </c>
      <c r="B1788" s="31" t="s">
        <v>11657</v>
      </c>
      <c r="C1788" s="30" t="s">
        <v>0</v>
      </c>
      <c r="D1788" s="32">
        <v>41.35</v>
      </c>
    </row>
    <row r="1789" spans="1:4" ht="18" customHeight="1" x14ac:dyDescent="0.25">
      <c r="A1789" s="30" t="s">
        <v>11658</v>
      </c>
      <c r="B1789" s="31" t="s">
        <v>11659</v>
      </c>
      <c r="C1789" s="30" t="s">
        <v>0</v>
      </c>
      <c r="D1789" s="32">
        <v>41.47</v>
      </c>
    </row>
    <row r="1790" spans="1:4" ht="18" customHeight="1" x14ac:dyDescent="0.25">
      <c r="A1790" s="30" t="s">
        <v>11660</v>
      </c>
      <c r="B1790" s="31" t="s">
        <v>11661</v>
      </c>
      <c r="C1790" s="30" t="s">
        <v>0</v>
      </c>
      <c r="D1790" s="32">
        <v>41.53</v>
      </c>
    </row>
    <row r="1791" spans="1:4" ht="18" customHeight="1" x14ac:dyDescent="0.25">
      <c r="A1791" s="30" t="s">
        <v>11662</v>
      </c>
      <c r="B1791" s="31" t="s">
        <v>11663</v>
      </c>
      <c r="C1791" s="30" t="s">
        <v>0</v>
      </c>
      <c r="D1791" s="32">
        <v>41.64</v>
      </c>
    </row>
    <row r="1792" spans="1:4" ht="18" customHeight="1" x14ac:dyDescent="0.25">
      <c r="A1792" s="30" t="s">
        <v>11664</v>
      </c>
      <c r="B1792" s="31" t="s">
        <v>11665</v>
      </c>
      <c r="C1792" s="30" t="s">
        <v>0</v>
      </c>
      <c r="D1792" s="32">
        <v>41.76</v>
      </c>
    </row>
    <row r="1793" spans="1:4" ht="18" customHeight="1" x14ac:dyDescent="0.25">
      <c r="A1793" s="30" t="s">
        <v>11666</v>
      </c>
      <c r="B1793" s="31" t="s">
        <v>11667</v>
      </c>
      <c r="C1793" s="30" t="s">
        <v>0</v>
      </c>
      <c r="D1793" s="32">
        <v>41.99</v>
      </c>
    </row>
    <row r="1794" spans="1:4" ht="18" customHeight="1" x14ac:dyDescent="0.25">
      <c r="A1794" s="30" t="s">
        <v>11668</v>
      </c>
      <c r="B1794" s="31" t="s">
        <v>11669</v>
      </c>
      <c r="C1794" s="30" t="s">
        <v>0</v>
      </c>
      <c r="D1794" s="32">
        <v>40.89</v>
      </c>
    </row>
    <row r="1795" spans="1:4" ht="18" customHeight="1" x14ac:dyDescent="0.25">
      <c r="A1795" s="30" t="s">
        <v>11670</v>
      </c>
      <c r="B1795" s="31" t="s">
        <v>11671</v>
      </c>
      <c r="C1795" s="30" t="s">
        <v>0</v>
      </c>
      <c r="D1795" s="32">
        <v>42.16</v>
      </c>
    </row>
    <row r="1796" spans="1:4" ht="18" customHeight="1" x14ac:dyDescent="0.25">
      <c r="A1796" s="30" t="s">
        <v>11672</v>
      </c>
      <c r="B1796" s="31" t="s">
        <v>11673</v>
      </c>
      <c r="C1796" s="30" t="s">
        <v>0</v>
      </c>
      <c r="D1796" s="32">
        <v>41.01</v>
      </c>
    </row>
    <row r="1797" spans="1:4" ht="18" customHeight="1" x14ac:dyDescent="0.25">
      <c r="A1797" s="30" t="s">
        <v>11674</v>
      </c>
      <c r="B1797" s="31" t="s">
        <v>11675</v>
      </c>
      <c r="C1797" s="30" t="s">
        <v>0</v>
      </c>
      <c r="D1797" s="32">
        <v>41.12</v>
      </c>
    </row>
    <row r="1798" spans="1:4" ht="18" customHeight="1" x14ac:dyDescent="0.25">
      <c r="A1798" s="30" t="s">
        <v>11676</v>
      </c>
      <c r="B1798" s="31" t="s">
        <v>11677</v>
      </c>
      <c r="C1798" s="30" t="s">
        <v>0</v>
      </c>
      <c r="D1798" s="32">
        <v>41.18</v>
      </c>
    </row>
    <row r="1799" spans="1:4" ht="18" customHeight="1" x14ac:dyDescent="0.25">
      <c r="A1799" s="30" t="s">
        <v>11678</v>
      </c>
      <c r="B1799" s="31" t="s">
        <v>11679</v>
      </c>
      <c r="C1799" s="30" t="s">
        <v>0</v>
      </c>
      <c r="D1799" s="32">
        <v>88.26</v>
      </c>
    </row>
    <row r="1800" spans="1:4" ht="18" customHeight="1" x14ac:dyDescent="0.25">
      <c r="A1800" s="30" t="s">
        <v>11680</v>
      </c>
      <c r="B1800" s="31" t="s">
        <v>11681</v>
      </c>
      <c r="C1800" s="30" t="s">
        <v>0</v>
      </c>
      <c r="D1800" s="32">
        <v>88.26</v>
      </c>
    </row>
    <row r="1801" spans="1:4" ht="18" customHeight="1" x14ac:dyDescent="0.25">
      <c r="A1801" s="30" t="s">
        <v>11682</v>
      </c>
      <c r="B1801" s="31" t="s">
        <v>11683</v>
      </c>
      <c r="C1801" s="30" t="s">
        <v>0</v>
      </c>
      <c r="D1801" s="32">
        <v>120.25</v>
      </c>
    </row>
    <row r="1802" spans="1:4" ht="18" customHeight="1" x14ac:dyDescent="0.25">
      <c r="A1802" s="30" t="s">
        <v>11684</v>
      </c>
      <c r="B1802" s="31" t="s">
        <v>11685</v>
      </c>
      <c r="C1802" s="30" t="s">
        <v>0</v>
      </c>
      <c r="D1802" s="32">
        <v>94.87</v>
      </c>
    </row>
    <row r="1803" spans="1:4" ht="18" customHeight="1" x14ac:dyDescent="0.25">
      <c r="A1803" s="30" t="s">
        <v>11686</v>
      </c>
      <c r="B1803" s="31" t="s">
        <v>11687</v>
      </c>
      <c r="C1803" s="30" t="s">
        <v>0</v>
      </c>
      <c r="D1803" s="32">
        <v>196.47</v>
      </c>
    </row>
    <row r="1804" spans="1:4" ht="18" customHeight="1" x14ac:dyDescent="0.25">
      <c r="A1804" s="30" t="s">
        <v>11688</v>
      </c>
      <c r="B1804" s="31" t="s">
        <v>11689</v>
      </c>
      <c r="C1804" s="30" t="s">
        <v>0</v>
      </c>
      <c r="D1804" s="32">
        <v>121.96</v>
      </c>
    </row>
    <row r="1805" spans="1:4" ht="18" customHeight="1" x14ac:dyDescent="0.25">
      <c r="A1805" s="30" t="s">
        <v>11690</v>
      </c>
      <c r="B1805" s="31" t="s">
        <v>11691</v>
      </c>
      <c r="C1805" s="30" t="s">
        <v>0</v>
      </c>
      <c r="D1805" s="32">
        <v>96</v>
      </c>
    </row>
    <row r="1806" spans="1:4" ht="18" customHeight="1" x14ac:dyDescent="0.25">
      <c r="A1806" s="30" t="s">
        <v>11692</v>
      </c>
      <c r="B1806" s="31" t="s">
        <v>11693</v>
      </c>
      <c r="C1806" s="30" t="s">
        <v>0</v>
      </c>
      <c r="D1806" s="32">
        <v>199.89</v>
      </c>
    </row>
    <row r="1807" spans="1:4" ht="18" customHeight="1" x14ac:dyDescent="0.25">
      <c r="A1807" s="30" t="s">
        <v>11694</v>
      </c>
      <c r="B1807" s="31" t="s">
        <v>11695</v>
      </c>
      <c r="C1807" s="30" t="s">
        <v>0</v>
      </c>
      <c r="D1807" s="32">
        <v>71.150000000000006</v>
      </c>
    </row>
    <row r="1808" spans="1:4" ht="18" customHeight="1" x14ac:dyDescent="0.25">
      <c r="A1808" s="30" t="s">
        <v>11696</v>
      </c>
      <c r="B1808" s="31" t="s">
        <v>11697</v>
      </c>
      <c r="C1808" s="30" t="s">
        <v>0</v>
      </c>
      <c r="D1808" s="32">
        <v>50.45</v>
      </c>
    </row>
    <row r="1809" spans="1:4" ht="9" customHeight="1" x14ac:dyDescent="0.25">
      <c r="A1809" s="30" t="s">
        <v>11698</v>
      </c>
      <c r="B1809" s="31" t="s">
        <v>11699</v>
      </c>
      <c r="C1809" s="30" t="s">
        <v>11700</v>
      </c>
      <c r="D1809" s="32">
        <v>19.5</v>
      </c>
    </row>
    <row r="1810" spans="1:4" ht="9" customHeight="1" x14ac:dyDescent="0.25">
      <c r="A1810" s="30" t="s">
        <v>11701</v>
      </c>
      <c r="B1810" s="31" t="s">
        <v>11702</v>
      </c>
      <c r="C1810" s="30" t="s">
        <v>11700</v>
      </c>
      <c r="D1810" s="32">
        <v>26</v>
      </c>
    </row>
    <row r="1811" spans="1:4" ht="9" customHeight="1" x14ac:dyDescent="0.25">
      <c r="A1811" s="30" t="s">
        <v>11703</v>
      </c>
      <c r="B1811" s="31" t="s">
        <v>11704</v>
      </c>
      <c r="C1811" s="30" t="s">
        <v>11700</v>
      </c>
      <c r="D1811" s="32">
        <v>97.74</v>
      </c>
    </row>
    <row r="1812" spans="1:4" ht="9" customHeight="1" x14ac:dyDescent="0.25">
      <c r="A1812" s="30" t="s">
        <v>11705</v>
      </c>
      <c r="B1812" s="31" t="s">
        <v>11706</v>
      </c>
      <c r="C1812" s="30" t="s">
        <v>11700</v>
      </c>
      <c r="D1812" s="32">
        <v>47.83</v>
      </c>
    </row>
    <row r="1813" spans="1:4" ht="9" customHeight="1" x14ac:dyDescent="0.25">
      <c r="A1813" s="30" t="s">
        <v>11707</v>
      </c>
      <c r="B1813" s="31" t="s">
        <v>11708</v>
      </c>
      <c r="C1813" s="30" t="s">
        <v>11700</v>
      </c>
      <c r="D1813" s="32">
        <v>143.49</v>
      </c>
    </row>
    <row r="1814" spans="1:4" ht="9" customHeight="1" x14ac:dyDescent="0.25">
      <c r="A1814" s="30" t="s">
        <v>11709</v>
      </c>
      <c r="B1814" s="31" t="s">
        <v>11710</v>
      </c>
      <c r="C1814" s="30" t="s">
        <v>11700</v>
      </c>
      <c r="D1814" s="32">
        <v>71.739999999999995</v>
      </c>
    </row>
    <row r="1815" spans="1:4" ht="18" customHeight="1" x14ac:dyDescent="0.25">
      <c r="A1815" s="30" t="s">
        <v>11711</v>
      </c>
      <c r="B1815" s="31" t="s">
        <v>11712</v>
      </c>
      <c r="C1815" s="30" t="s">
        <v>0</v>
      </c>
      <c r="D1815" s="32">
        <v>4.5199999999999996</v>
      </c>
    </row>
    <row r="1816" spans="1:4" ht="18" customHeight="1" x14ac:dyDescent="0.25">
      <c r="A1816" s="30" t="s">
        <v>11713</v>
      </c>
      <c r="B1816" s="31" t="s">
        <v>11714</v>
      </c>
      <c r="C1816" s="30" t="s">
        <v>0</v>
      </c>
      <c r="D1816" s="32">
        <v>4.7</v>
      </c>
    </row>
    <row r="1817" spans="1:4" ht="18" customHeight="1" x14ac:dyDescent="0.25">
      <c r="A1817" s="30" t="s">
        <v>11715</v>
      </c>
      <c r="B1817" s="31" t="s">
        <v>11716</v>
      </c>
      <c r="C1817" s="30" t="s">
        <v>0</v>
      </c>
      <c r="D1817" s="32">
        <v>5.23</v>
      </c>
    </row>
    <row r="1818" spans="1:4" ht="18" customHeight="1" x14ac:dyDescent="0.25">
      <c r="A1818" s="30" t="s">
        <v>11717</v>
      </c>
      <c r="B1818" s="31" t="s">
        <v>11718</v>
      </c>
      <c r="C1818" s="30" t="s">
        <v>0</v>
      </c>
      <c r="D1818" s="32">
        <v>5.44</v>
      </c>
    </row>
    <row r="1819" spans="1:4" ht="18" customHeight="1" x14ac:dyDescent="0.25">
      <c r="A1819" s="30" t="s">
        <v>11719</v>
      </c>
      <c r="B1819" s="31" t="s">
        <v>11720</v>
      </c>
      <c r="C1819" s="30" t="s">
        <v>0</v>
      </c>
      <c r="D1819" s="32">
        <v>5.73</v>
      </c>
    </row>
    <row r="1820" spans="1:4" ht="18" customHeight="1" x14ac:dyDescent="0.25">
      <c r="A1820" s="30" t="s">
        <v>11721</v>
      </c>
      <c r="B1820" s="31" t="s">
        <v>11722</v>
      </c>
      <c r="C1820" s="30" t="s">
        <v>0</v>
      </c>
      <c r="D1820" s="32">
        <v>29.91</v>
      </c>
    </row>
    <row r="1821" spans="1:4" ht="18" customHeight="1" x14ac:dyDescent="0.25">
      <c r="A1821" s="30" t="s">
        <v>11723</v>
      </c>
      <c r="B1821" s="31" t="s">
        <v>11724</v>
      </c>
      <c r="C1821" s="30" t="s">
        <v>0</v>
      </c>
      <c r="D1821" s="32">
        <v>30.89</v>
      </c>
    </row>
    <row r="1822" spans="1:4" ht="18" customHeight="1" x14ac:dyDescent="0.25">
      <c r="A1822" s="30" t="s">
        <v>11725</v>
      </c>
      <c r="B1822" s="31" t="s">
        <v>11726</v>
      </c>
      <c r="C1822" s="30" t="s">
        <v>0</v>
      </c>
      <c r="D1822" s="32">
        <v>32.49</v>
      </c>
    </row>
    <row r="1823" spans="1:4" ht="18" customHeight="1" x14ac:dyDescent="0.25">
      <c r="A1823" s="30" t="s">
        <v>11727</v>
      </c>
      <c r="B1823" s="31" t="s">
        <v>11728</v>
      </c>
      <c r="C1823" s="30" t="s">
        <v>0</v>
      </c>
      <c r="D1823" s="32">
        <v>34.159999999999997</v>
      </c>
    </row>
    <row r="1824" spans="1:4" ht="18" customHeight="1" x14ac:dyDescent="0.25">
      <c r="A1824" s="30" t="s">
        <v>11729</v>
      </c>
      <c r="B1824" s="31" t="s">
        <v>11730</v>
      </c>
      <c r="C1824" s="30" t="s">
        <v>0</v>
      </c>
      <c r="D1824" s="32">
        <v>36.04</v>
      </c>
    </row>
    <row r="1825" spans="1:4" ht="18" customHeight="1" x14ac:dyDescent="0.25">
      <c r="A1825" s="30" t="s">
        <v>11731</v>
      </c>
      <c r="B1825" s="31" t="s">
        <v>11732</v>
      </c>
      <c r="C1825" s="30" t="s">
        <v>0</v>
      </c>
      <c r="D1825" s="32">
        <v>37.06</v>
      </c>
    </row>
    <row r="1826" spans="1:4" ht="18" customHeight="1" x14ac:dyDescent="0.25">
      <c r="A1826" s="30" t="s">
        <v>11733</v>
      </c>
      <c r="B1826" s="31" t="s">
        <v>11734</v>
      </c>
      <c r="C1826" s="30" t="s">
        <v>0</v>
      </c>
      <c r="D1826" s="32">
        <v>38.1</v>
      </c>
    </row>
    <row r="1827" spans="1:4" ht="18" customHeight="1" x14ac:dyDescent="0.25">
      <c r="A1827" s="30" t="s">
        <v>11735</v>
      </c>
      <c r="B1827" s="31" t="s">
        <v>11736</v>
      </c>
      <c r="C1827" s="30" t="s">
        <v>0</v>
      </c>
      <c r="D1827" s="32">
        <v>39.53</v>
      </c>
    </row>
    <row r="1828" spans="1:4" ht="18" customHeight="1" x14ac:dyDescent="0.25">
      <c r="A1828" s="30" t="s">
        <v>11737</v>
      </c>
      <c r="B1828" s="31" t="s">
        <v>11738</v>
      </c>
      <c r="C1828" s="30" t="s">
        <v>0</v>
      </c>
      <c r="D1828" s="32">
        <v>40.729999999999997</v>
      </c>
    </row>
    <row r="1829" spans="1:4" ht="18" customHeight="1" x14ac:dyDescent="0.25">
      <c r="A1829" s="30" t="s">
        <v>11739</v>
      </c>
      <c r="B1829" s="31" t="s">
        <v>11740</v>
      </c>
      <c r="C1829" s="30" t="s">
        <v>0</v>
      </c>
      <c r="D1829" s="32">
        <v>41.96</v>
      </c>
    </row>
    <row r="1830" spans="1:4" ht="18" customHeight="1" x14ac:dyDescent="0.25">
      <c r="A1830" s="30" t="s">
        <v>11741</v>
      </c>
      <c r="B1830" s="31" t="s">
        <v>11742</v>
      </c>
      <c r="C1830" s="30" t="s">
        <v>0</v>
      </c>
      <c r="D1830" s="32">
        <v>5.95</v>
      </c>
    </row>
    <row r="1831" spans="1:4" ht="18" customHeight="1" x14ac:dyDescent="0.25">
      <c r="A1831" s="30" t="s">
        <v>11743</v>
      </c>
      <c r="B1831" s="31" t="s">
        <v>11744</v>
      </c>
      <c r="C1831" s="30" t="s">
        <v>0</v>
      </c>
      <c r="D1831" s="32">
        <v>6.23</v>
      </c>
    </row>
    <row r="1832" spans="1:4" ht="18" customHeight="1" x14ac:dyDescent="0.25">
      <c r="A1832" s="30" t="s">
        <v>11745</v>
      </c>
      <c r="B1832" s="31" t="s">
        <v>11746</v>
      </c>
      <c r="C1832" s="30" t="s">
        <v>0</v>
      </c>
      <c r="D1832" s="32">
        <v>6.72</v>
      </c>
    </row>
    <row r="1833" spans="1:4" ht="18" customHeight="1" x14ac:dyDescent="0.25">
      <c r="A1833" s="30" t="s">
        <v>11747</v>
      </c>
      <c r="B1833" s="31" t="s">
        <v>11748</v>
      </c>
      <c r="C1833" s="30" t="s">
        <v>0</v>
      </c>
      <c r="D1833" s="32">
        <v>7.03</v>
      </c>
    </row>
    <row r="1834" spans="1:4" ht="18" customHeight="1" x14ac:dyDescent="0.25">
      <c r="A1834" s="30" t="s">
        <v>11749</v>
      </c>
      <c r="B1834" s="31" t="s">
        <v>11750</v>
      </c>
      <c r="C1834" s="30" t="s">
        <v>0</v>
      </c>
      <c r="D1834" s="32">
        <v>7.27</v>
      </c>
    </row>
    <row r="1835" spans="1:4" ht="18" customHeight="1" x14ac:dyDescent="0.25">
      <c r="A1835" s="30" t="s">
        <v>11751</v>
      </c>
      <c r="B1835" s="31" t="s">
        <v>11752</v>
      </c>
      <c r="C1835" s="30" t="s">
        <v>0</v>
      </c>
      <c r="D1835" s="32">
        <v>7.59</v>
      </c>
    </row>
    <row r="1836" spans="1:4" ht="18" customHeight="1" x14ac:dyDescent="0.25">
      <c r="A1836" s="30" t="s">
        <v>11753</v>
      </c>
      <c r="B1836" s="31" t="s">
        <v>11754</v>
      </c>
      <c r="C1836" s="30" t="s">
        <v>0</v>
      </c>
      <c r="D1836" s="32">
        <v>7.93</v>
      </c>
    </row>
    <row r="1837" spans="1:4" ht="18" customHeight="1" x14ac:dyDescent="0.25">
      <c r="A1837" s="30" t="s">
        <v>11755</v>
      </c>
      <c r="B1837" s="31" t="s">
        <v>11756</v>
      </c>
      <c r="C1837" s="30" t="s">
        <v>0</v>
      </c>
      <c r="D1837" s="32">
        <v>8.4700000000000006</v>
      </c>
    </row>
    <row r="1838" spans="1:4" ht="18" customHeight="1" x14ac:dyDescent="0.25">
      <c r="A1838" s="30" t="s">
        <v>11757</v>
      </c>
      <c r="B1838" s="31" t="s">
        <v>11758</v>
      </c>
      <c r="C1838" s="30" t="s">
        <v>0</v>
      </c>
      <c r="D1838" s="32">
        <v>8.7799999999999994</v>
      </c>
    </row>
    <row r="1839" spans="1:4" ht="18" customHeight="1" x14ac:dyDescent="0.25">
      <c r="A1839" s="30" t="s">
        <v>11759</v>
      </c>
      <c r="B1839" s="31" t="s">
        <v>11760</v>
      </c>
      <c r="C1839" s="30" t="s">
        <v>0</v>
      </c>
      <c r="D1839" s="32">
        <v>9.1</v>
      </c>
    </row>
    <row r="1840" spans="1:4" ht="18" customHeight="1" x14ac:dyDescent="0.25">
      <c r="A1840" s="30" t="s">
        <v>11761</v>
      </c>
      <c r="B1840" s="31" t="s">
        <v>11762</v>
      </c>
      <c r="C1840" s="30" t="s">
        <v>0</v>
      </c>
      <c r="D1840" s="32">
        <v>9.42</v>
      </c>
    </row>
    <row r="1841" spans="1:4" ht="18" customHeight="1" x14ac:dyDescent="0.25">
      <c r="A1841" s="30" t="s">
        <v>11763</v>
      </c>
      <c r="B1841" s="31" t="s">
        <v>11764</v>
      </c>
      <c r="C1841" s="30" t="s">
        <v>0</v>
      </c>
      <c r="D1841" s="32">
        <v>9.68</v>
      </c>
    </row>
    <row r="1842" spans="1:4" ht="18" customHeight="1" x14ac:dyDescent="0.25">
      <c r="A1842" s="30" t="s">
        <v>11765</v>
      </c>
      <c r="B1842" s="31" t="s">
        <v>11766</v>
      </c>
      <c r="C1842" s="30" t="s">
        <v>0</v>
      </c>
      <c r="D1842" s="32">
        <v>10.28</v>
      </c>
    </row>
    <row r="1843" spans="1:4" ht="18" customHeight="1" x14ac:dyDescent="0.25">
      <c r="A1843" s="30" t="s">
        <v>11767</v>
      </c>
      <c r="B1843" s="31" t="s">
        <v>11768</v>
      </c>
      <c r="C1843" s="30" t="s">
        <v>0</v>
      </c>
      <c r="D1843" s="32">
        <v>10.62</v>
      </c>
    </row>
    <row r="1844" spans="1:4" ht="18" customHeight="1" x14ac:dyDescent="0.25">
      <c r="A1844" s="30" t="s">
        <v>11769</v>
      </c>
      <c r="B1844" s="31" t="s">
        <v>11770</v>
      </c>
      <c r="C1844" s="30" t="s">
        <v>0</v>
      </c>
      <c r="D1844" s="32">
        <v>10.95</v>
      </c>
    </row>
    <row r="1845" spans="1:4" ht="18" customHeight="1" x14ac:dyDescent="0.25">
      <c r="A1845" s="30" t="s">
        <v>11771</v>
      </c>
      <c r="B1845" s="31" t="s">
        <v>11772</v>
      </c>
      <c r="C1845" s="30" t="s">
        <v>0</v>
      </c>
      <c r="D1845" s="32">
        <v>11.29</v>
      </c>
    </row>
    <row r="1846" spans="1:4" ht="18" customHeight="1" x14ac:dyDescent="0.25">
      <c r="A1846" s="30" t="s">
        <v>11773</v>
      </c>
      <c r="B1846" s="31" t="s">
        <v>11774</v>
      </c>
      <c r="C1846" s="30" t="s">
        <v>0</v>
      </c>
      <c r="D1846" s="32">
        <v>11.63</v>
      </c>
    </row>
    <row r="1847" spans="1:4" ht="18" customHeight="1" x14ac:dyDescent="0.25">
      <c r="A1847" s="30" t="s">
        <v>11775</v>
      </c>
      <c r="B1847" s="31" t="s">
        <v>11776</v>
      </c>
      <c r="C1847" s="30" t="s">
        <v>0</v>
      </c>
      <c r="D1847" s="32">
        <v>12.25</v>
      </c>
    </row>
    <row r="1848" spans="1:4" ht="18" customHeight="1" x14ac:dyDescent="0.25">
      <c r="A1848" s="30" t="s">
        <v>11777</v>
      </c>
      <c r="B1848" s="31" t="s">
        <v>11778</v>
      </c>
      <c r="C1848" s="30" t="s">
        <v>0</v>
      </c>
      <c r="D1848" s="32">
        <v>12.6</v>
      </c>
    </row>
    <row r="1849" spans="1:4" ht="18" customHeight="1" x14ac:dyDescent="0.25">
      <c r="A1849" s="30" t="s">
        <v>11779</v>
      </c>
      <c r="B1849" s="31" t="s">
        <v>11780</v>
      </c>
      <c r="C1849" s="30" t="s">
        <v>0</v>
      </c>
      <c r="D1849" s="32">
        <v>12.95</v>
      </c>
    </row>
    <row r="1850" spans="1:4" ht="18" customHeight="1" x14ac:dyDescent="0.25">
      <c r="A1850" s="30" t="s">
        <v>11781</v>
      </c>
      <c r="B1850" s="31" t="s">
        <v>11782</v>
      </c>
      <c r="C1850" s="30" t="s">
        <v>0</v>
      </c>
      <c r="D1850" s="32">
        <v>3.91</v>
      </c>
    </row>
    <row r="1851" spans="1:4" ht="18" customHeight="1" x14ac:dyDescent="0.25">
      <c r="A1851" s="30" t="s">
        <v>11783</v>
      </c>
      <c r="B1851" s="31" t="s">
        <v>11784</v>
      </c>
      <c r="C1851" s="30" t="s">
        <v>0</v>
      </c>
      <c r="D1851" s="32">
        <v>13.31</v>
      </c>
    </row>
    <row r="1852" spans="1:4" ht="18" customHeight="1" x14ac:dyDescent="0.25">
      <c r="A1852" s="30" t="s">
        <v>11785</v>
      </c>
      <c r="B1852" s="31" t="s">
        <v>11786</v>
      </c>
      <c r="C1852" s="30" t="s">
        <v>0</v>
      </c>
      <c r="D1852" s="32">
        <v>13.75</v>
      </c>
    </row>
    <row r="1853" spans="1:4" ht="18" customHeight="1" x14ac:dyDescent="0.25">
      <c r="A1853" s="30" t="s">
        <v>11787</v>
      </c>
      <c r="B1853" s="31" t="s">
        <v>11788</v>
      </c>
      <c r="C1853" s="30" t="s">
        <v>0</v>
      </c>
      <c r="D1853" s="32">
        <v>14.4</v>
      </c>
    </row>
    <row r="1854" spans="1:4" ht="18" customHeight="1" x14ac:dyDescent="0.25">
      <c r="A1854" s="30" t="s">
        <v>11789</v>
      </c>
      <c r="B1854" s="31" t="s">
        <v>11790</v>
      </c>
      <c r="C1854" s="30" t="s">
        <v>0</v>
      </c>
      <c r="D1854" s="32">
        <v>14.79</v>
      </c>
    </row>
    <row r="1855" spans="1:4" ht="18" customHeight="1" x14ac:dyDescent="0.25">
      <c r="A1855" s="30" t="s">
        <v>11791</v>
      </c>
      <c r="B1855" s="31" t="s">
        <v>11792</v>
      </c>
      <c r="C1855" s="30" t="s">
        <v>0</v>
      </c>
      <c r="D1855" s="32">
        <v>15.27</v>
      </c>
    </row>
    <row r="1856" spans="1:4" ht="18" customHeight="1" x14ac:dyDescent="0.25">
      <c r="A1856" s="30" t="s">
        <v>11793</v>
      </c>
      <c r="B1856" s="31" t="s">
        <v>11794</v>
      </c>
      <c r="C1856" s="30" t="s">
        <v>0</v>
      </c>
      <c r="D1856" s="32">
        <v>15.7</v>
      </c>
    </row>
    <row r="1857" spans="1:4" ht="18" customHeight="1" x14ac:dyDescent="0.25">
      <c r="A1857" s="30" t="s">
        <v>11795</v>
      </c>
      <c r="B1857" s="31" t="s">
        <v>11796</v>
      </c>
      <c r="C1857" s="30" t="s">
        <v>0</v>
      </c>
      <c r="D1857" s="32">
        <v>16.22</v>
      </c>
    </row>
    <row r="1858" spans="1:4" ht="18" customHeight="1" x14ac:dyDescent="0.25">
      <c r="A1858" s="30" t="s">
        <v>11797</v>
      </c>
      <c r="B1858" s="31" t="s">
        <v>11798</v>
      </c>
      <c r="C1858" s="30" t="s">
        <v>0</v>
      </c>
      <c r="D1858" s="32">
        <v>17.04</v>
      </c>
    </row>
    <row r="1859" spans="1:4" ht="18" customHeight="1" x14ac:dyDescent="0.25">
      <c r="A1859" s="30" t="s">
        <v>11799</v>
      </c>
      <c r="B1859" s="31" t="s">
        <v>11800</v>
      </c>
      <c r="C1859" s="30" t="s">
        <v>0</v>
      </c>
      <c r="D1859" s="32">
        <v>17.600000000000001</v>
      </c>
    </row>
    <row r="1860" spans="1:4" ht="18" customHeight="1" x14ac:dyDescent="0.25">
      <c r="A1860" s="30" t="s">
        <v>11801</v>
      </c>
      <c r="B1860" s="31" t="s">
        <v>11802</v>
      </c>
      <c r="C1860" s="30" t="s">
        <v>0</v>
      </c>
      <c r="D1860" s="32">
        <v>18.37</v>
      </c>
    </row>
    <row r="1861" spans="1:4" ht="18" customHeight="1" x14ac:dyDescent="0.25">
      <c r="A1861" s="30" t="s">
        <v>11803</v>
      </c>
      <c r="B1861" s="31" t="s">
        <v>11804</v>
      </c>
      <c r="C1861" s="30" t="s">
        <v>0</v>
      </c>
      <c r="D1861" s="32">
        <v>4.09</v>
      </c>
    </row>
    <row r="1862" spans="1:4" ht="18" customHeight="1" x14ac:dyDescent="0.25">
      <c r="A1862" s="30" t="s">
        <v>11805</v>
      </c>
      <c r="B1862" s="31" t="s">
        <v>11806</v>
      </c>
      <c r="C1862" s="30" t="s">
        <v>0</v>
      </c>
      <c r="D1862" s="32">
        <v>19.12</v>
      </c>
    </row>
    <row r="1863" spans="1:4" ht="18" customHeight="1" x14ac:dyDescent="0.25">
      <c r="A1863" s="30" t="s">
        <v>11807</v>
      </c>
      <c r="B1863" s="31" t="s">
        <v>11808</v>
      </c>
      <c r="C1863" s="30" t="s">
        <v>0</v>
      </c>
      <c r="D1863" s="32">
        <v>20.059999999999999</v>
      </c>
    </row>
    <row r="1864" spans="1:4" ht="18" customHeight="1" x14ac:dyDescent="0.25">
      <c r="A1864" s="30" t="s">
        <v>11809</v>
      </c>
      <c r="B1864" s="31" t="s">
        <v>11810</v>
      </c>
      <c r="C1864" s="30" t="s">
        <v>0</v>
      </c>
      <c r="D1864" s="32">
        <v>21.18</v>
      </c>
    </row>
    <row r="1865" spans="1:4" ht="18" customHeight="1" x14ac:dyDescent="0.25">
      <c r="A1865" s="30" t="s">
        <v>11811</v>
      </c>
      <c r="B1865" s="31" t="s">
        <v>11812</v>
      </c>
      <c r="C1865" s="30" t="s">
        <v>0</v>
      </c>
      <c r="D1865" s="32">
        <v>22.08</v>
      </c>
    </row>
    <row r="1866" spans="1:4" ht="18" customHeight="1" x14ac:dyDescent="0.25">
      <c r="A1866" s="30" t="s">
        <v>11813</v>
      </c>
      <c r="B1866" s="31" t="s">
        <v>11814</v>
      </c>
      <c r="C1866" s="30" t="s">
        <v>0</v>
      </c>
      <c r="D1866" s="32">
        <v>23.08</v>
      </c>
    </row>
    <row r="1867" spans="1:4" ht="18" customHeight="1" x14ac:dyDescent="0.25">
      <c r="A1867" s="30" t="s">
        <v>11815</v>
      </c>
      <c r="B1867" s="31" t="s">
        <v>11816</v>
      </c>
      <c r="C1867" s="30" t="s">
        <v>0</v>
      </c>
      <c r="D1867" s="32">
        <v>24.1</v>
      </c>
    </row>
    <row r="1868" spans="1:4" ht="18" customHeight="1" x14ac:dyDescent="0.25">
      <c r="A1868" s="30" t="s">
        <v>11817</v>
      </c>
      <c r="B1868" s="31" t="s">
        <v>11818</v>
      </c>
      <c r="C1868" s="30" t="s">
        <v>0</v>
      </c>
      <c r="D1868" s="32">
        <v>25.19</v>
      </c>
    </row>
    <row r="1869" spans="1:4" ht="18" customHeight="1" x14ac:dyDescent="0.25">
      <c r="A1869" s="30" t="s">
        <v>11819</v>
      </c>
      <c r="B1869" s="31" t="s">
        <v>11820</v>
      </c>
      <c r="C1869" s="30" t="s">
        <v>0</v>
      </c>
      <c r="D1869" s="32">
        <v>26.55</v>
      </c>
    </row>
    <row r="1870" spans="1:4" ht="18" customHeight="1" x14ac:dyDescent="0.25">
      <c r="A1870" s="30" t="s">
        <v>11821</v>
      </c>
      <c r="B1870" s="31" t="s">
        <v>11822</v>
      </c>
      <c r="C1870" s="30" t="s">
        <v>0</v>
      </c>
      <c r="D1870" s="32">
        <v>27.56</v>
      </c>
    </row>
    <row r="1871" spans="1:4" ht="18" customHeight="1" x14ac:dyDescent="0.25">
      <c r="A1871" s="30" t="s">
        <v>11823</v>
      </c>
      <c r="B1871" s="31" t="s">
        <v>11824</v>
      </c>
      <c r="C1871" s="30" t="s">
        <v>0</v>
      </c>
      <c r="D1871" s="32">
        <v>28.57</v>
      </c>
    </row>
    <row r="1872" spans="1:4" ht="18" customHeight="1" x14ac:dyDescent="0.25">
      <c r="A1872" s="30" t="s">
        <v>11825</v>
      </c>
      <c r="B1872" s="31" t="s">
        <v>11826</v>
      </c>
      <c r="C1872" s="30" t="s">
        <v>0</v>
      </c>
      <c r="D1872" s="32">
        <v>4.26</v>
      </c>
    </row>
    <row r="1873" spans="1:4" ht="18" customHeight="1" x14ac:dyDescent="0.25">
      <c r="A1873" s="30" t="s">
        <v>11827</v>
      </c>
      <c r="B1873" s="31" t="s">
        <v>11828</v>
      </c>
      <c r="C1873" s="30" t="s">
        <v>0</v>
      </c>
      <c r="D1873" s="32">
        <v>3.89</v>
      </c>
    </row>
    <row r="1874" spans="1:4" ht="18" customHeight="1" x14ac:dyDescent="0.25">
      <c r="A1874" s="30" t="s">
        <v>11829</v>
      </c>
      <c r="B1874" s="31" t="s">
        <v>11830</v>
      </c>
      <c r="C1874" s="30" t="s">
        <v>0</v>
      </c>
      <c r="D1874" s="32">
        <v>6.51</v>
      </c>
    </row>
    <row r="1875" spans="1:4" ht="18" customHeight="1" x14ac:dyDescent="0.25">
      <c r="A1875" s="30" t="s">
        <v>11831</v>
      </c>
      <c r="B1875" s="31" t="s">
        <v>11832</v>
      </c>
      <c r="C1875" s="30" t="s">
        <v>0</v>
      </c>
      <c r="D1875" s="32">
        <v>6.96</v>
      </c>
    </row>
    <row r="1876" spans="1:4" ht="18" customHeight="1" x14ac:dyDescent="0.25">
      <c r="A1876" s="30" t="s">
        <v>11833</v>
      </c>
      <c r="B1876" s="31" t="s">
        <v>11834</v>
      </c>
      <c r="C1876" s="30" t="s">
        <v>0</v>
      </c>
      <c r="D1876" s="32">
        <v>7.54</v>
      </c>
    </row>
    <row r="1877" spans="1:4" ht="18" customHeight="1" x14ac:dyDescent="0.25">
      <c r="A1877" s="30" t="s">
        <v>11835</v>
      </c>
      <c r="B1877" s="31" t="s">
        <v>11836</v>
      </c>
      <c r="C1877" s="30" t="s">
        <v>0</v>
      </c>
      <c r="D1877" s="32">
        <v>7.89</v>
      </c>
    </row>
    <row r="1878" spans="1:4" ht="18" customHeight="1" x14ac:dyDescent="0.25">
      <c r="A1878" s="30" t="s">
        <v>11837</v>
      </c>
      <c r="B1878" s="31" t="s">
        <v>11838</v>
      </c>
      <c r="C1878" s="30" t="s">
        <v>0</v>
      </c>
      <c r="D1878" s="32">
        <v>8.26</v>
      </c>
    </row>
    <row r="1879" spans="1:4" ht="18" customHeight="1" x14ac:dyDescent="0.25">
      <c r="A1879" s="30" t="s">
        <v>11839</v>
      </c>
      <c r="B1879" s="31" t="s">
        <v>11840</v>
      </c>
      <c r="C1879" s="30" t="s">
        <v>0</v>
      </c>
      <c r="D1879" s="32">
        <v>8.69</v>
      </c>
    </row>
    <row r="1880" spans="1:4" ht="18" customHeight="1" x14ac:dyDescent="0.25">
      <c r="A1880" s="30" t="s">
        <v>11841</v>
      </c>
      <c r="B1880" s="31" t="s">
        <v>11842</v>
      </c>
      <c r="C1880" s="30" t="s">
        <v>0</v>
      </c>
      <c r="D1880" s="32">
        <v>9.1</v>
      </c>
    </row>
    <row r="1881" spans="1:4" ht="18" customHeight="1" x14ac:dyDescent="0.25">
      <c r="A1881" s="30" t="s">
        <v>11843</v>
      </c>
      <c r="B1881" s="31" t="s">
        <v>11844</v>
      </c>
      <c r="C1881" s="30" t="s">
        <v>0</v>
      </c>
      <c r="D1881" s="32">
        <v>9.6999999999999993</v>
      </c>
    </row>
    <row r="1882" spans="1:4" ht="18" customHeight="1" x14ac:dyDescent="0.25">
      <c r="A1882" s="30" t="s">
        <v>11845</v>
      </c>
      <c r="B1882" s="31" t="s">
        <v>11846</v>
      </c>
      <c r="C1882" s="30" t="s">
        <v>0</v>
      </c>
      <c r="D1882" s="32">
        <v>10.199999999999999</v>
      </c>
    </row>
    <row r="1883" spans="1:4" ht="18" customHeight="1" x14ac:dyDescent="0.25">
      <c r="A1883" s="30" t="s">
        <v>11847</v>
      </c>
      <c r="B1883" s="31" t="s">
        <v>11848</v>
      </c>
      <c r="C1883" s="30" t="s">
        <v>0</v>
      </c>
      <c r="D1883" s="32">
        <v>10.62</v>
      </c>
    </row>
    <row r="1884" spans="1:4" ht="18" customHeight="1" x14ac:dyDescent="0.25">
      <c r="A1884" s="30" t="s">
        <v>11849</v>
      </c>
      <c r="B1884" s="31" t="s">
        <v>11850</v>
      </c>
      <c r="C1884" s="30" t="s">
        <v>0</v>
      </c>
      <c r="D1884" s="32">
        <v>11.11</v>
      </c>
    </row>
    <row r="1885" spans="1:4" ht="18" customHeight="1" x14ac:dyDescent="0.25">
      <c r="A1885" s="30" t="s">
        <v>11851</v>
      </c>
      <c r="B1885" s="31" t="s">
        <v>11852</v>
      </c>
      <c r="C1885" s="30" t="s">
        <v>0</v>
      </c>
      <c r="D1885" s="32">
        <v>11.62</v>
      </c>
    </row>
    <row r="1886" spans="1:4" ht="18" customHeight="1" x14ac:dyDescent="0.25">
      <c r="A1886" s="30" t="s">
        <v>11853</v>
      </c>
      <c r="B1886" s="31" t="s">
        <v>11854</v>
      </c>
      <c r="C1886" s="30" t="s">
        <v>0</v>
      </c>
      <c r="D1886" s="32">
        <v>12.32</v>
      </c>
    </row>
    <row r="1887" spans="1:4" ht="18" customHeight="1" x14ac:dyDescent="0.25">
      <c r="A1887" s="30" t="s">
        <v>11855</v>
      </c>
      <c r="B1887" s="31" t="s">
        <v>11856</v>
      </c>
      <c r="C1887" s="30" t="s">
        <v>0</v>
      </c>
      <c r="D1887" s="32">
        <v>12.85</v>
      </c>
    </row>
    <row r="1888" spans="1:4" ht="18" customHeight="1" x14ac:dyDescent="0.25">
      <c r="A1888" s="30" t="s">
        <v>11857</v>
      </c>
      <c r="B1888" s="31" t="s">
        <v>11858</v>
      </c>
      <c r="C1888" s="30" t="s">
        <v>0</v>
      </c>
      <c r="D1888" s="32">
        <v>13.48</v>
      </c>
    </row>
    <row r="1889" spans="1:4" ht="18" customHeight="1" x14ac:dyDescent="0.25">
      <c r="A1889" s="30" t="s">
        <v>11859</v>
      </c>
      <c r="B1889" s="31" t="s">
        <v>11860</v>
      </c>
      <c r="C1889" s="30" t="s">
        <v>0</v>
      </c>
      <c r="D1889" s="32">
        <v>5.3</v>
      </c>
    </row>
    <row r="1890" spans="1:4" ht="18" customHeight="1" x14ac:dyDescent="0.25">
      <c r="A1890" s="30" t="s">
        <v>11861</v>
      </c>
      <c r="B1890" s="31" t="s">
        <v>11862</v>
      </c>
      <c r="C1890" s="30" t="s">
        <v>0</v>
      </c>
      <c r="D1890" s="32">
        <v>5.53</v>
      </c>
    </row>
    <row r="1891" spans="1:4" ht="18" customHeight="1" x14ac:dyDescent="0.25">
      <c r="A1891" s="30" t="s">
        <v>11863</v>
      </c>
      <c r="B1891" s="31" t="s">
        <v>11864</v>
      </c>
      <c r="C1891" s="30" t="s">
        <v>0</v>
      </c>
      <c r="D1891" s="32">
        <v>5.96</v>
      </c>
    </row>
    <row r="1892" spans="1:4" ht="18" customHeight="1" x14ac:dyDescent="0.25">
      <c r="A1892" s="30" t="s">
        <v>11865</v>
      </c>
      <c r="B1892" s="31" t="s">
        <v>11866</v>
      </c>
      <c r="C1892" s="30" t="s">
        <v>0</v>
      </c>
      <c r="D1892" s="32">
        <v>5.18</v>
      </c>
    </row>
    <row r="1893" spans="1:4" ht="18" customHeight="1" x14ac:dyDescent="0.25">
      <c r="A1893" s="30" t="s">
        <v>11867</v>
      </c>
      <c r="B1893" s="31" t="s">
        <v>11868</v>
      </c>
      <c r="C1893" s="30" t="s">
        <v>0</v>
      </c>
      <c r="D1893" s="32">
        <v>4.82</v>
      </c>
    </row>
    <row r="1894" spans="1:4" ht="18" customHeight="1" x14ac:dyDescent="0.25">
      <c r="A1894" s="30" t="s">
        <v>11869</v>
      </c>
      <c r="B1894" s="31" t="s">
        <v>11870</v>
      </c>
      <c r="C1894" s="30" t="s">
        <v>0</v>
      </c>
      <c r="D1894" s="32">
        <v>5.12</v>
      </c>
    </row>
    <row r="1895" spans="1:4" ht="18" customHeight="1" x14ac:dyDescent="0.25">
      <c r="A1895" s="30" t="s">
        <v>11871</v>
      </c>
      <c r="B1895" s="31" t="s">
        <v>11872</v>
      </c>
      <c r="C1895" s="30" t="s">
        <v>0</v>
      </c>
      <c r="D1895" s="32">
        <v>5.67</v>
      </c>
    </row>
    <row r="1896" spans="1:4" ht="18" customHeight="1" x14ac:dyDescent="0.25">
      <c r="A1896" s="30" t="s">
        <v>11873</v>
      </c>
      <c r="B1896" s="31" t="s">
        <v>11874</v>
      </c>
      <c r="C1896" s="30" t="s">
        <v>0</v>
      </c>
      <c r="D1896" s="32">
        <v>6.06</v>
      </c>
    </row>
    <row r="1897" spans="1:4" ht="18" customHeight="1" x14ac:dyDescent="0.25">
      <c r="A1897" s="30" t="s">
        <v>11875</v>
      </c>
      <c r="B1897" s="31" t="s">
        <v>11876</v>
      </c>
      <c r="C1897" s="30" t="s">
        <v>0</v>
      </c>
      <c r="D1897" s="32">
        <v>6.27</v>
      </c>
    </row>
    <row r="1898" spans="1:4" ht="18" customHeight="1" x14ac:dyDescent="0.25">
      <c r="A1898" s="30" t="s">
        <v>11877</v>
      </c>
      <c r="B1898" s="31" t="s">
        <v>11878</v>
      </c>
      <c r="C1898" s="30" t="s">
        <v>0</v>
      </c>
      <c r="D1898" s="32">
        <v>6.67</v>
      </c>
    </row>
    <row r="1899" spans="1:4" ht="18" customHeight="1" x14ac:dyDescent="0.25">
      <c r="A1899" s="30" t="s">
        <v>11879</v>
      </c>
      <c r="B1899" s="31" t="s">
        <v>11880</v>
      </c>
      <c r="C1899" s="30" t="s">
        <v>0</v>
      </c>
      <c r="D1899" s="32">
        <v>7.06</v>
      </c>
    </row>
    <row r="1900" spans="1:4" ht="18" customHeight="1" x14ac:dyDescent="0.25">
      <c r="A1900" s="30" t="s">
        <v>11881</v>
      </c>
      <c r="B1900" s="31" t="s">
        <v>11882</v>
      </c>
      <c r="C1900" s="30" t="s">
        <v>0</v>
      </c>
      <c r="D1900" s="32">
        <v>7.62</v>
      </c>
    </row>
    <row r="1901" spans="1:4" ht="18" customHeight="1" x14ac:dyDescent="0.25">
      <c r="A1901" s="30" t="s">
        <v>11883</v>
      </c>
      <c r="B1901" s="31" t="s">
        <v>11884</v>
      </c>
      <c r="C1901" s="30" t="s">
        <v>0</v>
      </c>
      <c r="D1901" s="32">
        <v>8</v>
      </c>
    </row>
    <row r="1902" spans="1:4" ht="18" customHeight="1" x14ac:dyDescent="0.25">
      <c r="A1902" s="30" t="s">
        <v>11885</v>
      </c>
      <c r="B1902" s="31" t="s">
        <v>11886</v>
      </c>
      <c r="C1902" s="30" t="s">
        <v>0</v>
      </c>
      <c r="D1902" s="32">
        <v>8.4</v>
      </c>
    </row>
    <row r="1903" spans="1:4" ht="18" customHeight="1" x14ac:dyDescent="0.25">
      <c r="A1903" s="30" t="s">
        <v>11887</v>
      </c>
      <c r="B1903" s="31" t="s">
        <v>11888</v>
      </c>
      <c r="C1903" s="30" t="s">
        <v>0</v>
      </c>
      <c r="D1903" s="32">
        <v>8.74</v>
      </c>
    </row>
    <row r="1904" spans="1:4" ht="18" customHeight="1" x14ac:dyDescent="0.25">
      <c r="A1904" s="30" t="s">
        <v>11889</v>
      </c>
      <c r="B1904" s="31" t="s">
        <v>11890</v>
      </c>
      <c r="C1904" s="30" t="s">
        <v>0</v>
      </c>
      <c r="D1904" s="32">
        <v>9.15</v>
      </c>
    </row>
    <row r="1905" spans="1:4" ht="18" customHeight="1" x14ac:dyDescent="0.25">
      <c r="A1905" s="30" t="s">
        <v>11891</v>
      </c>
      <c r="B1905" s="31" t="s">
        <v>11892</v>
      </c>
      <c r="C1905" s="30" t="s">
        <v>0</v>
      </c>
      <c r="D1905" s="32">
        <v>9.85</v>
      </c>
    </row>
    <row r="1906" spans="1:4" ht="18" customHeight="1" x14ac:dyDescent="0.25">
      <c r="A1906" s="30" t="s">
        <v>11893</v>
      </c>
      <c r="B1906" s="31" t="s">
        <v>11894</v>
      </c>
      <c r="C1906" s="30" t="s">
        <v>0</v>
      </c>
      <c r="D1906" s="32">
        <v>10.29</v>
      </c>
    </row>
    <row r="1907" spans="1:4" ht="18" customHeight="1" x14ac:dyDescent="0.25">
      <c r="A1907" s="30" t="s">
        <v>11895</v>
      </c>
      <c r="B1907" s="31" t="s">
        <v>11896</v>
      </c>
      <c r="C1907" s="30" t="s">
        <v>0</v>
      </c>
      <c r="D1907" s="32">
        <v>10.75</v>
      </c>
    </row>
    <row r="1908" spans="1:4" ht="18" customHeight="1" x14ac:dyDescent="0.25">
      <c r="A1908" s="30" t="s">
        <v>11897</v>
      </c>
      <c r="B1908" s="31" t="s">
        <v>11898</v>
      </c>
      <c r="C1908" s="30" t="s">
        <v>0</v>
      </c>
      <c r="D1908" s="32">
        <v>11.25</v>
      </c>
    </row>
    <row r="1909" spans="1:4" ht="18" customHeight="1" x14ac:dyDescent="0.25">
      <c r="A1909" s="30" t="s">
        <v>11899</v>
      </c>
      <c r="B1909" s="31" t="s">
        <v>11900</v>
      </c>
      <c r="C1909" s="30" t="s">
        <v>0</v>
      </c>
      <c r="D1909" s="32">
        <v>11.78</v>
      </c>
    </row>
    <row r="1910" spans="1:4" ht="18" customHeight="1" x14ac:dyDescent="0.25">
      <c r="A1910" s="30" t="s">
        <v>11901</v>
      </c>
      <c r="B1910" s="31" t="s">
        <v>11902</v>
      </c>
      <c r="C1910" s="30" t="s">
        <v>0</v>
      </c>
      <c r="D1910" s="32">
        <v>12.56</v>
      </c>
    </row>
    <row r="1911" spans="1:4" ht="18" customHeight="1" x14ac:dyDescent="0.25">
      <c r="A1911" s="30" t="s">
        <v>11903</v>
      </c>
      <c r="B1911" s="31" t="s">
        <v>11904</v>
      </c>
      <c r="C1911" s="30" t="s">
        <v>0</v>
      </c>
      <c r="D1911" s="32">
        <v>13.14</v>
      </c>
    </row>
    <row r="1912" spans="1:4" ht="18" customHeight="1" x14ac:dyDescent="0.25">
      <c r="A1912" s="30" t="s">
        <v>11905</v>
      </c>
      <c r="B1912" s="31" t="s">
        <v>11906</v>
      </c>
      <c r="C1912" s="30" t="s">
        <v>0</v>
      </c>
      <c r="D1912" s="32">
        <v>13.74</v>
      </c>
    </row>
    <row r="1913" spans="1:4" ht="18" customHeight="1" x14ac:dyDescent="0.25">
      <c r="A1913" s="30" t="s">
        <v>11907</v>
      </c>
      <c r="B1913" s="31" t="s">
        <v>11908</v>
      </c>
      <c r="C1913" s="30" t="s">
        <v>0</v>
      </c>
      <c r="D1913" s="32">
        <v>14.54</v>
      </c>
    </row>
    <row r="1914" spans="1:4" ht="18" customHeight="1" x14ac:dyDescent="0.25">
      <c r="A1914" s="30" t="s">
        <v>11909</v>
      </c>
      <c r="B1914" s="31" t="s">
        <v>11910</v>
      </c>
      <c r="C1914" s="30" t="s">
        <v>0</v>
      </c>
      <c r="D1914" s="32">
        <v>15.33</v>
      </c>
    </row>
    <row r="1915" spans="1:4" ht="18" customHeight="1" x14ac:dyDescent="0.25">
      <c r="A1915" s="30" t="s">
        <v>11911</v>
      </c>
      <c r="B1915" s="31" t="s">
        <v>11912</v>
      </c>
      <c r="C1915" s="30" t="s">
        <v>0</v>
      </c>
      <c r="D1915" s="32">
        <v>16.45</v>
      </c>
    </row>
    <row r="1916" spans="1:4" ht="18" customHeight="1" x14ac:dyDescent="0.25">
      <c r="A1916" s="30" t="s">
        <v>11913</v>
      </c>
      <c r="B1916" s="31" t="s">
        <v>11914</v>
      </c>
      <c r="C1916" s="30" t="s">
        <v>0</v>
      </c>
      <c r="D1916" s="32">
        <v>17.48</v>
      </c>
    </row>
    <row r="1917" spans="1:4" ht="18" customHeight="1" x14ac:dyDescent="0.25">
      <c r="A1917" s="30" t="s">
        <v>11915</v>
      </c>
      <c r="B1917" s="31" t="s">
        <v>11916</v>
      </c>
      <c r="C1917" s="30" t="s">
        <v>0</v>
      </c>
      <c r="D1917" s="32">
        <v>18.59</v>
      </c>
    </row>
    <row r="1918" spans="1:4" ht="18" customHeight="1" x14ac:dyDescent="0.25">
      <c r="A1918" s="30" t="s">
        <v>11917</v>
      </c>
      <c r="B1918" s="31" t="s">
        <v>11918</v>
      </c>
      <c r="C1918" s="30" t="s">
        <v>0</v>
      </c>
      <c r="D1918" s="32">
        <v>4.04</v>
      </c>
    </row>
    <row r="1919" spans="1:4" ht="18" customHeight="1" x14ac:dyDescent="0.25">
      <c r="A1919" s="30" t="s">
        <v>11919</v>
      </c>
      <c r="B1919" s="31" t="s">
        <v>11920</v>
      </c>
      <c r="C1919" s="30" t="s">
        <v>0</v>
      </c>
      <c r="D1919" s="32">
        <v>19.899999999999999</v>
      </c>
    </row>
    <row r="1920" spans="1:4" ht="18" customHeight="1" x14ac:dyDescent="0.25">
      <c r="A1920" s="30" t="s">
        <v>11921</v>
      </c>
      <c r="B1920" s="31" t="s">
        <v>11922</v>
      </c>
      <c r="C1920" s="30" t="s">
        <v>0</v>
      </c>
      <c r="D1920" s="32">
        <v>21.34</v>
      </c>
    </row>
    <row r="1921" spans="1:4" ht="18" customHeight="1" x14ac:dyDescent="0.25">
      <c r="A1921" s="30" t="s">
        <v>11923</v>
      </c>
      <c r="B1921" s="31" t="s">
        <v>11924</v>
      </c>
      <c r="C1921" s="30" t="s">
        <v>0</v>
      </c>
      <c r="D1921" s="32">
        <v>23.27</v>
      </c>
    </row>
    <row r="1922" spans="1:4" ht="18" customHeight="1" x14ac:dyDescent="0.25">
      <c r="A1922" s="30" t="s">
        <v>11925</v>
      </c>
      <c r="B1922" s="31" t="s">
        <v>11926</v>
      </c>
      <c r="C1922" s="30" t="s">
        <v>0</v>
      </c>
      <c r="D1922" s="32">
        <v>25.09</v>
      </c>
    </row>
    <row r="1923" spans="1:4" ht="18" customHeight="1" x14ac:dyDescent="0.25">
      <c r="A1923" s="30" t="s">
        <v>11927</v>
      </c>
      <c r="B1923" s="31" t="s">
        <v>11928</v>
      </c>
      <c r="C1923" s="30" t="s">
        <v>0</v>
      </c>
      <c r="D1923" s="32">
        <v>26.79</v>
      </c>
    </row>
    <row r="1924" spans="1:4" ht="18" customHeight="1" x14ac:dyDescent="0.25">
      <c r="A1924" s="30" t="s">
        <v>11929</v>
      </c>
      <c r="B1924" s="31" t="s">
        <v>11930</v>
      </c>
      <c r="C1924" s="30" t="s">
        <v>0</v>
      </c>
      <c r="D1924" s="32">
        <v>28.47</v>
      </c>
    </row>
    <row r="1925" spans="1:4" ht="18" customHeight="1" x14ac:dyDescent="0.25">
      <c r="A1925" s="30" t="s">
        <v>11931</v>
      </c>
      <c r="B1925" s="31" t="s">
        <v>11932</v>
      </c>
      <c r="C1925" s="30" t="s">
        <v>0</v>
      </c>
      <c r="D1925" s="32">
        <v>30.33</v>
      </c>
    </row>
    <row r="1926" spans="1:4" ht="18" customHeight="1" x14ac:dyDescent="0.25">
      <c r="A1926" s="30" t="s">
        <v>11933</v>
      </c>
      <c r="B1926" s="31" t="s">
        <v>11934</v>
      </c>
      <c r="C1926" s="30" t="s">
        <v>0</v>
      </c>
      <c r="D1926" s="32">
        <v>32.619999999999997</v>
      </c>
    </row>
    <row r="1927" spans="1:4" ht="18" customHeight="1" x14ac:dyDescent="0.25">
      <c r="A1927" s="30" t="s">
        <v>11935</v>
      </c>
      <c r="B1927" s="31" t="s">
        <v>11936</v>
      </c>
      <c r="C1927" s="30" t="s">
        <v>0</v>
      </c>
      <c r="D1927" s="32">
        <v>34.32</v>
      </c>
    </row>
    <row r="1928" spans="1:4" ht="18" customHeight="1" x14ac:dyDescent="0.25">
      <c r="A1928" s="30" t="s">
        <v>11937</v>
      </c>
      <c r="B1928" s="31" t="s">
        <v>11938</v>
      </c>
      <c r="C1928" s="30" t="s">
        <v>0</v>
      </c>
      <c r="D1928" s="32">
        <v>4.25</v>
      </c>
    </row>
    <row r="1929" spans="1:4" ht="18" customHeight="1" x14ac:dyDescent="0.25">
      <c r="A1929" s="30" t="s">
        <v>11939</v>
      </c>
      <c r="B1929" s="31" t="s">
        <v>11940</v>
      </c>
      <c r="C1929" s="30" t="s">
        <v>0</v>
      </c>
      <c r="D1929" s="32">
        <v>4.47</v>
      </c>
    </row>
    <row r="1930" spans="1:4" ht="18" customHeight="1" x14ac:dyDescent="0.25">
      <c r="A1930" s="30" t="s">
        <v>11941</v>
      </c>
      <c r="B1930" s="31" t="s">
        <v>11942</v>
      </c>
      <c r="C1930" s="30" t="s">
        <v>0</v>
      </c>
      <c r="D1930" s="32">
        <v>3.98</v>
      </c>
    </row>
    <row r="1931" spans="1:4" ht="18" customHeight="1" x14ac:dyDescent="0.25">
      <c r="A1931" s="30" t="s">
        <v>11943</v>
      </c>
      <c r="B1931" s="31" t="s">
        <v>11944</v>
      </c>
      <c r="C1931" s="30" t="s">
        <v>0</v>
      </c>
      <c r="D1931" s="32">
        <v>4.5199999999999996</v>
      </c>
    </row>
    <row r="1932" spans="1:4" ht="18" customHeight="1" x14ac:dyDescent="0.25">
      <c r="A1932" s="30" t="s">
        <v>11945</v>
      </c>
      <c r="B1932" s="31" t="s">
        <v>11946</v>
      </c>
      <c r="C1932" s="30" t="s">
        <v>0</v>
      </c>
      <c r="D1932" s="32">
        <v>4.83</v>
      </c>
    </row>
    <row r="1933" spans="1:4" ht="18" customHeight="1" x14ac:dyDescent="0.25">
      <c r="A1933" s="30" t="s">
        <v>11947</v>
      </c>
      <c r="B1933" s="31" t="s">
        <v>11948</v>
      </c>
      <c r="C1933" s="30" t="s">
        <v>0</v>
      </c>
      <c r="D1933" s="32">
        <v>5.31</v>
      </c>
    </row>
    <row r="1934" spans="1:4" ht="18" customHeight="1" x14ac:dyDescent="0.25">
      <c r="A1934" s="30" t="s">
        <v>11949</v>
      </c>
      <c r="B1934" s="31" t="s">
        <v>11950</v>
      </c>
      <c r="C1934" s="30" t="s">
        <v>0</v>
      </c>
      <c r="D1934" s="32">
        <v>5.61</v>
      </c>
    </row>
    <row r="1935" spans="1:4" ht="18" customHeight="1" x14ac:dyDescent="0.25">
      <c r="A1935" s="30" t="s">
        <v>11951</v>
      </c>
      <c r="B1935" s="31" t="s">
        <v>11952</v>
      </c>
      <c r="C1935" s="30" t="s">
        <v>0</v>
      </c>
      <c r="D1935" s="32">
        <v>5.88</v>
      </c>
    </row>
    <row r="1936" spans="1:4" ht="18" customHeight="1" x14ac:dyDescent="0.25">
      <c r="A1936" s="30" t="s">
        <v>11953</v>
      </c>
      <c r="B1936" s="31" t="s">
        <v>11954</v>
      </c>
      <c r="C1936" s="30" t="s">
        <v>0</v>
      </c>
      <c r="D1936" s="32">
        <v>6.16</v>
      </c>
    </row>
    <row r="1937" spans="1:4" ht="18" customHeight="1" x14ac:dyDescent="0.25">
      <c r="A1937" s="30" t="s">
        <v>11955</v>
      </c>
      <c r="B1937" s="31" t="s">
        <v>11956</v>
      </c>
      <c r="C1937" s="30" t="s">
        <v>0</v>
      </c>
      <c r="D1937" s="32">
        <v>6.37</v>
      </c>
    </row>
    <row r="1938" spans="1:4" ht="18" customHeight="1" x14ac:dyDescent="0.25">
      <c r="A1938" s="30" t="s">
        <v>11957</v>
      </c>
      <c r="B1938" s="31" t="s">
        <v>11958</v>
      </c>
      <c r="C1938" s="30" t="s">
        <v>0</v>
      </c>
      <c r="D1938" s="32">
        <v>6.92</v>
      </c>
    </row>
    <row r="1939" spans="1:4" ht="18" customHeight="1" x14ac:dyDescent="0.25">
      <c r="A1939" s="30" t="s">
        <v>11959</v>
      </c>
      <c r="B1939" s="31" t="s">
        <v>11960</v>
      </c>
      <c r="C1939" s="30" t="s">
        <v>0</v>
      </c>
      <c r="D1939" s="32">
        <v>7.18</v>
      </c>
    </row>
    <row r="1940" spans="1:4" ht="18" customHeight="1" x14ac:dyDescent="0.25">
      <c r="A1940" s="30" t="s">
        <v>11961</v>
      </c>
      <c r="B1940" s="31" t="s">
        <v>11962</v>
      </c>
      <c r="C1940" s="30" t="s">
        <v>0</v>
      </c>
      <c r="D1940" s="32">
        <v>7.44</v>
      </c>
    </row>
    <row r="1941" spans="1:4" ht="18" customHeight="1" x14ac:dyDescent="0.25">
      <c r="A1941" s="30" t="s">
        <v>11963</v>
      </c>
      <c r="B1941" s="31" t="s">
        <v>11964</v>
      </c>
      <c r="C1941" s="30" t="s">
        <v>0</v>
      </c>
      <c r="D1941" s="32">
        <v>7.7</v>
      </c>
    </row>
    <row r="1942" spans="1:4" ht="18" customHeight="1" x14ac:dyDescent="0.25">
      <c r="A1942" s="30" t="s">
        <v>11965</v>
      </c>
      <c r="B1942" s="31" t="s">
        <v>11966</v>
      </c>
      <c r="C1942" s="30" t="s">
        <v>0</v>
      </c>
      <c r="D1942" s="32">
        <v>7.97</v>
      </c>
    </row>
    <row r="1943" spans="1:4" ht="18" customHeight="1" x14ac:dyDescent="0.25">
      <c r="A1943" s="30" t="s">
        <v>11967</v>
      </c>
      <c r="B1943" s="31" t="s">
        <v>11968</v>
      </c>
      <c r="C1943" s="30" t="s">
        <v>0</v>
      </c>
      <c r="D1943" s="32">
        <v>8.5399999999999991</v>
      </c>
    </row>
    <row r="1944" spans="1:4" ht="18" customHeight="1" x14ac:dyDescent="0.25">
      <c r="A1944" s="30" t="s">
        <v>11969</v>
      </c>
      <c r="B1944" s="31" t="s">
        <v>11970</v>
      </c>
      <c r="C1944" s="30" t="s">
        <v>0</v>
      </c>
      <c r="D1944" s="32">
        <v>8.86</v>
      </c>
    </row>
    <row r="1945" spans="1:4" ht="18" customHeight="1" x14ac:dyDescent="0.25">
      <c r="A1945" s="30" t="s">
        <v>11971</v>
      </c>
      <c r="B1945" s="31" t="s">
        <v>11972</v>
      </c>
      <c r="C1945" s="30" t="s">
        <v>0</v>
      </c>
      <c r="D1945" s="32">
        <v>9.19</v>
      </c>
    </row>
    <row r="1946" spans="1:4" ht="18" customHeight="1" x14ac:dyDescent="0.25">
      <c r="A1946" s="30" t="s">
        <v>11973</v>
      </c>
      <c r="B1946" s="31" t="s">
        <v>11974</v>
      </c>
      <c r="C1946" s="30" t="s">
        <v>0</v>
      </c>
      <c r="D1946" s="32">
        <v>9.61</v>
      </c>
    </row>
    <row r="1947" spans="1:4" ht="18" customHeight="1" x14ac:dyDescent="0.25">
      <c r="A1947" s="30" t="s">
        <v>11975</v>
      </c>
      <c r="B1947" s="31" t="s">
        <v>11976</v>
      </c>
      <c r="C1947" s="30" t="s">
        <v>0</v>
      </c>
      <c r="D1947" s="32">
        <v>9.9600000000000009</v>
      </c>
    </row>
    <row r="1948" spans="1:4" ht="18" customHeight="1" x14ac:dyDescent="0.25">
      <c r="A1948" s="30" t="s">
        <v>11977</v>
      </c>
      <c r="B1948" s="31" t="s">
        <v>11978</v>
      </c>
      <c r="C1948" s="30" t="s">
        <v>0</v>
      </c>
      <c r="D1948" s="32">
        <v>10.59</v>
      </c>
    </row>
    <row r="1949" spans="1:4" ht="18" customHeight="1" x14ac:dyDescent="0.25">
      <c r="A1949" s="30" t="s">
        <v>11979</v>
      </c>
      <c r="B1949" s="31" t="s">
        <v>11980</v>
      </c>
      <c r="C1949" s="30" t="s">
        <v>0</v>
      </c>
      <c r="D1949" s="32">
        <v>11.04</v>
      </c>
    </row>
    <row r="1950" spans="1:4" ht="18" customHeight="1" x14ac:dyDescent="0.25">
      <c r="A1950" s="30" t="s">
        <v>11981</v>
      </c>
      <c r="B1950" s="31" t="s">
        <v>11982</v>
      </c>
      <c r="C1950" s="30" t="s">
        <v>0</v>
      </c>
      <c r="D1950" s="32">
        <v>11.51</v>
      </c>
    </row>
    <row r="1951" spans="1:4" ht="18" customHeight="1" x14ac:dyDescent="0.25">
      <c r="A1951" s="30" t="s">
        <v>11983</v>
      </c>
      <c r="B1951" s="31" t="s">
        <v>11984</v>
      </c>
      <c r="C1951" s="30" t="s">
        <v>0</v>
      </c>
      <c r="D1951" s="32">
        <v>12</v>
      </c>
    </row>
    <row r="1952" spans="1:4" ht="18" customHeight="1" x14ac:dyDescent="0.25">
      <c r="A1952" s="30" t="s">
        <v>11985</v>
      </c>
      <c r="B1952" s="31" t="s">
        <v>11986</v>
      </c>
      <c r="C1952" s="30" t="s">
        <v>0</v>
      </c>
      <c r="D1952" s="32">
        <v>12.51</v>
      </c>
    </row>
    <row r="1953" spans="1:4" ht="18" customHeight="1" x14ac:dyDescent="0.25">
      <c r="A1953" s="30" t="s">
        <v>11987</v>
      </c>
      <c r="B1953" s="31" t="s">
        <v>11988</v>
      </c>
      <c r="C1953" s="30" t="s">
        <v>0</v>
      </c>
      <c r="D1953" s="32">
        <v>13.3</v>
      </c>
    </row>
    <row r="1954" spans="1:4" ht="18" customHeight="1" x14ac:dyDescent="0.25">
      <c r="A1954" s="30" t="s">
        <v>11989</v>
      </c>
      <c r="B1954" s="31" t="s">
        <v>11990</v>
      </c>
      <c r="C1954" s="30" t="s">
        <v>0</v>
      </c>
      <c r="D1954" s="32">
        <v>14</v>
      </c>
    </row>
    <row r="1955" spans="1:4" ht="18" customHeight="1" x14ac:dyDescent="0.25">
      <c r="A1955" s="30" t="s">
        <v>11991</v>
      </c>
      <c r="B1955" s="31" t="s">
        <v>11992</v>
      </c>
      <c r="C1955" s="30" t="s">
        <v>0</v>
      </c>
      <c r="D1955" s="32">
        <v>14.74</v>
      </c>
    </row>
    <row r="1956" spans="1:4" ht="18" customHeight="1" x14ac:dyDescent="0.25">
      <c r="A1956" s="30" t="s">
        <v>11993</v>
      </c>
      <c r="B1956" s="31" t="s">
        <v>11994</v>
      </c>
      <c r="C1956" s="30" t="s">
        <v>0</v>
      </c>
      <c r="D1956" s="32">
        <v>3.6</v>
      </c>
    </row>
    <row r="1957" spans="1:4" ht="18" customHeight="1" x14ac:dyDescent="0.25">
      <c r="A1957" s="30" t="s">
        <v>11995</v>
      </c>
      <c r="B1957" s="31" t="s">
        <v>11996</v>
      </c>
      <c r="C1957" s="30" t="s">
        <v>0</v>
      </c>
      <c r="D1957" s="32">
        <v>15.68</v>
      </c>
    </row>
    <row r="1958" spans="1:4" ht="18" customHeight="1" x14ac:dyDescent="0.25">
      <c r="A1958" s="30" t="s">
        <v>11997</v>
      </c>
      <c r="B1958" s="31" t="s">
        <v>11998</v>
      </c>
      <c r="C1958" s="30" t="s">
        <v>0</v>
      </c>
      <c r="D1958" s="32">
        <v>16.66</v>
      </c>
    </row>
    <row r="1959" spans="1:4" ht="18" customHeight="1" x14ac:dyDescent="0.25">
      <c r="A1959" s="30" t="s">
        <v>11999</v>
      </c>
      <c r="B1959" s="31" t="s">
        <v>12000</v>
      </c>
      <c r="C1959" s="30" t="s">
        <v>0</v>
      </c>
      <c r="D1959" s="32">
        <v>18.059999999999999</v>
      </c>
    </row>
    <row r="1960" spans="1:4" ht="18" customHeight="1" x14ac:dyDescent="0.25">
      <c r="A1960" s="30" t="s">
        <v>12001</v>
      </c>
      <c r="B1960" s="31" t="s">
        <v>12002</v>
      </c>
      <c r="C1960" s="30" t="s">
        <v>0</v>
      </c>
      <c r="D1960" s="32">
        <v>19.03</v>
      </c>
    </row>
    <row r="1961" spans="1:4" ht="18" customHeight="1" x14ac:dyDescent="0.25">
      <c r="A1961" s="30" t="s">
        <v>12003</v>
      </c>
      <c r="B1961" s="31" t="s">
        <v>12004</v>
      </c>
      <c r="C1961" s="30" t="s">
        <v>0</v>
      </c>
      <c r="D1961" s="32">
        <v>20.149999999999999</v>
      </c>
    </row>
    <row r="1962" spans="1:4" ht="18" customHeight="1" x14ac:dyDescent="0.25">
      <c r="A1962" s="30" t="s">
        <v>12005</v>
      </c>
      <c r="B1962" s="31" t="s">
        <v>12006</v>
      </c>
      <c r="C1962" s="30" t="s">
        <v>0</v>
      </c>
      <c r="D1962" s="32">
        <v>21.42</v>
      </c>
    </row>
    <row r="1963" spans="1:4" ht="18" customHeight="1" x14ac:dyDescent="0.25">
      <c r="A1963" s="30" t="s">
        <v>12007</v>
      </c>
      <c r="B1963" s="31" t="s">
        <v>12008</v>
      </c>
      <c r="C1963" s="30" t="s">
        <v>0</v>
      </c>
      <c r="D1963" s="32">
        <v>22.55</v>
      </c>
    </row>
    <row r="1964" spans="1:4" ht="18" customHeight="1" x14ac:dyDescent="0.25">
      <c r="A1964" s="30" t="s">
        <v>12009</v>
      </c>
      <c r="B1964" s="31" t="s">
        <v>12010</v>
      </c>
      <c r="C1964" s="30" t="s">
        <v>0</v>
      </c>
      <c r="D1964" s="32">
        <v>24.15</v>
      </c>
    </row>
    <row r="1965" spans="1:4" ht="18" customHeight="1" x14ac:dyDescent="0.25">
      <c r="A1965" s="30" t="s">
        <v>12011</v>
      </c>
      <c r="B1965" s="31" t="s">
        <v>12012</v>
      </c>
      <c r="C1965" s="30" t="s">
        <v>0</v>
      </c>
      <c r="D1965" s="32">
        <v>25.6</v>
      </c>
    </row>
    <row r="1966" spans="1:4" ht="18" customHeight="1" x14ac:dyDescent="0.25">
      <c r="A1966" s="30" t="s">
        <v>12013</v>
      </c>
      <c r="B1966" s="31" t="s">
        <v>12014</v>
      </c>
      <c r="C1966" s="30" t="s">
        <v>0</v>
      </c>
      <c r="D1966" s="32">
        <v>26.91</v>
      </c>
    </row>
    <row r="1967" spans="1:4" ht="18" customHeight="1" x14ac:dyDescent="0.25">
      <c r="A1967" s="30" t="s">
        <v>12015</v>
      </c>
      <c r="B1967" s="31" t="s">
        <v>12016</v>
      </c>
      <c r="C1967" s="30" t="s">
        <v>0</v>
      </c>
      <c r="D1967" s="32">
        <v>3.96</v>
      </c>
    </row>
    <row r="1968" spans="1:4" ht="18" customHeight="1" x14ac:dyDescent="0.25">
      <c r="A1968" s="30" t="s">
        <v>12017</v>
      </c>
      <c r="B1968" s="31" t="s">
        <v>12018</v>
      </c>
      <c r="C1968" s="30" t="s">
        <v>0</v>
      </c>
      <c r="D1968" s="32">
        <v>28.46</v>
      </c>
    </row>
    <row r="1969" spans="1:4" ht="18" customHeight="1" x14ac:dyDescent="0.25">
      <c r="A1969" s="30" t="s">
        <v>12019</v>
      </c>
      <c r="B1969" s="31" t="s">
        <v>12020</v>
      </c>
      <c r="C1969" s="30" t="s">
        <v>0</v>
      </c>
      <c r="D1969" s="32">
        <v>30.19</v>
      </c>
    </row>
    <row r="1970" spans="1:4" ht="18" customHeight="1" x14ac:dyDescent="0.25">
      <c r="A1970" s="30" t="s">
        <v>12021</v>
      </c>
      <c r="B1970" s="31" t="s">
        <v>12022</v>
      </c>
      <c r="C1970" s="30" t="s">
        <v>0</v>
      </c>
      <c r="D1970" s="32">
        <v>31.97</v>
      </c>
    </row>
    <row r="1971" spans="1:4" ht="18" customHeight="1" x14ac:dyDescent="0.25">
      <c r="A1971" s="30" t="s">
        <v>12023</v>
      </c>
      <c r="B1971" s="31" t="s">
        <v>12024</v>
      </c>
      <c r="C1971" s="30" t="s">
        <v>0</v>
      </c>
      <c r="D1971" s="32">
        <v>33.67</v>
      </c>
    </row>
    <row r="1972" spans="1:4" ht="18" customHeight="1" x14ac:dyDescent="0.25">
      <c r="A1972" s="30" t="s">
        <v>12025</v>
      </c>
      <c r="B1972" s="31" t="s">
        <v>12026</v>
      </c>
      <c r="C1972" s="30" t="s">
        <v>0</v>
      </c>
      <c r="D1972" s="32">
        <v>35.56</v>
      </c>
    </row>
    <row r="1973" spans="1:4" ht="18" customHeight="1" x14ac:dyDescent="0.25">
      <c r="A1973" s="30" t="s">
        <v>12027</v>
      </c>
      <c r="B1973" s="31" t="s">
        <v>12028</v>
      </c>
      <c r="C1973" s="30" t="s">
        <v>0</v>
      </c>
      <c r="D1973" s="32">
        <v>37.72</v>
      </c>
    </row>
    <row r="1974" spans="1:4" ht="18" customHeight="1" x14ac:dyDescent="0.25">
      <c r="A1974" s="30" t="s">
        <v>12029</v>
      </c>
      <c r="B1974" s="31" t="s">
        <v>12030</v>
      </c>
      <c r="C1974" s="30" t="s">
        <v>0</v>
      </c>
      <c r="D1974" s="32">
        <v>40.11</v>
      </c>
    </row>
    <row r="1975" spans="1:4" ht="18" customHeight="1" x14ac:dyDescent="0.25">
      <c r="A1975" s="30" t="s">
        <v>12031</v>
      </c>
      <c r="B1975" s="31" t="s">
        <v>12032</v>
      </c>
      <c r="C1975" s="30" t="s">
        <v>0</v>
      </c>
      <c r="D1975" s="32">
        <v>42.04</v>
      </c>
    </row>
    <row r="1976" spans="1:4" ht="18" customHeight="1" x14ac:dyDescent="0.25">
      <c r="A1976" s="30" t="s">
        <v>12033</v>
      </c>
      <c r="B1976" s="31" t="s">
        <v>12034</v>
      </c>
      <c r="C1976" s="30" t="s">
        <v>0</v>
      </c>
      <c r="D1976" s="32">
        <v>43.79</v>
      </c>
    </row>
    <row r="1977" spans="1:4" ht="18" customHeight="1" x14ac:dyDescent="0.25">
      <c r="A1977" s="30" t="s">
        <v>12035</v>
      </c>
      <c r="B1977" s="31" t="s">
        <v>12036</v>
      </c>
      <c r="C1977" s="30" t="s">
        <v>0</v>
      </c>
      <c r="D1977" s="32">
        <v>45.76</v>
      </c>
    </row>
    <row r="1978" spans="1:4" ht="18" customHeight="1" x14ac:dyDescent="0.25">
      <c r="A1978" s="30" t="s">
        <v>12037</v>
      </c>
      <c r="B1978" s="31" t="s">
        <v>12038</v>
      </c>
      <c r="C1978" s="30" t="s">
        <v>0</v>
      </c>
      <c r="D1978" s="32">
        <v>4.2</v>
      </c>
    </row>
    <row r="1979" spans="1:4" ht="18" customHeight="1" x14ac:dyDescent="0.25">
      <c r="A1979" s="30" t="s">
        <v>12039</v>
      </c>
      <c r="B1979" s="31" t="s">
        <v>12040</v>
      </c>
      <c r="C1979" s="30" t="s">
        <v>0</v>
      </c>
      <c r="D1979" s="32">
        <v>3.37</v>
      </c>
    </row>
    <row r="1980" spans="1:4" ht="9" customHeight="1" x14ac:dyDescent="0.25">
      <c r="A1980" s="30" t="s">
        <v>12041</v>
      </c>
      <c r="B1980" s="31" t="s">
        <v>12042</v>
      </c>
      <c r="C1980" s="30" t="s">
        <v>0</v>
      </c>
      <c r="D1980" s="32">
        <v>12.64</v>
      </c>
    </row>
    <row r="1981" spans="1:4" ht="9" customHeight="1" x14ac:dyDescent="0.25">
      <c r="A1981" s="30" t="s">
        <v>12043</v>
      </c>
      <c r="B1981" s="31" t="s">
        <v>12044</v>
      </c>
      <c r="C1981" s="30" t="s">
        <v>0</v>
      </c>
      <c r="D1981" s="32">
        <v>12.86</v>
      </c>
    </row>
    <row r="1982" spans="1:4" ht="9" customHeight="1" x14ac:dyDescent="0.25">
      <c r="A1982" s="30" t="s">
        <v>12045</v>
      </c>
      <c r="B1982" s="31" t="s">
        <v>12046</v>
      </c>
      <c r="C1982" s="30" t="s">
        <v>0</v>
      </c>
      <c r="D1982" s="32">
        <v>13.09</v>
      </c>
    </row>
    <row r="1983" spans="1:4" ht="9" customHeight="1" x14ac:dyDescent="0.25">
      <c r="A1983" s="30" t="s">
        <v>12047</v>
      </c>
      <c r="B1983" s="31" t="s">
        <v>12048</v>
      </c>
      <c r="C1983" s="30" t="s">
        <v>0</v>
      </c>
      <c r="D1983" s="32">
        <v>13.33</v>
      </c>
    </row>
    <row r="1984" spans="1:4" ht="9" customHeight="1" x14ac:dyDescent="0.25">
      <c r="A1984" s="30" t="s">
        <v>12049</v>
      </c>
      <c r="B1984" s="31" t="s">
        <v>12050</v>
      </c>
      <c r="C1984" s="30" t="s">
        <v>0</v>
      </c>
      <c r="D1984" s="32">
        <v>13.58</v>
      </c>
    </row>
    <row r="1985" spans="1:4" ht="9" customHeight="1" x14ac:dyDescent="0.25">
      <c r="A1985" s="30" t="s">
        <v>12051</v>
      </c>
      <c r="B1985" s="31" t="s">
        <v>12052</v>
      </c>
      <c r="C1985" s="30" t="s">
        <v>0</v>
      </c>
      <c r="D1985" s="32">
        <v>13.71</v>
      </c>
    </row>
    <row r="1986" spans="1:4" ht="9" customHeight="1" x14ac:dyDescent="0.25">
      <c r="A1986" s="30" t="s">
        <v>12053</v>
      </c>
      <c r="B1986" s="31" t="s">
        <v>12054</v>
      </c>
      <c r="C1986" s="30" t="s">
        <v>0</v>
      </c>
      <c r="D1986" s="32">
        <v>8.5399999999999991</v>
      </c>
    </row>
    <row r="1987" spans="1:4" ht="9" customHeight="1" x14ac:dyDescent="0.25">
      <c r="A1987" s="30" t="s">
        <v>12055</v>
      </c>
      <c r="B1987" s="31" t="s">
        <v>12056</v>
      </c>
      <c r="C1987" s="30" t="s">
        <v>0</v>
      </c>
      <c r="D1987" s="32">
        <v>8.61</v>
      </c>
    </row>
    <row r="1988" spans="1:4" ht="9" customHeight="1" x14ac:dyDescent="0.25">
      <c r="A1988" s="30" t="s">
        <v>12057</v>
      </c>
      <c r="B1988" s="31" t="s">
        <v>12058</v>
      </c>
      <c r="C1988" s="30" t="s">
        <v>0</v>
      </c>
      <c r="D1988" s="32">
        <v>8.67</v>
      </c>
    </row>
    <row r="1989" spans="1:4" ht="9" customHeight="1" x14ac:dyDescent="0.25">
      <c r="A1989" s="30" t="s">
        <v>12059</v>
      </c>
      <c r="B1989" s="31" t="s">
        <v>12060</v>
      </c>
      <c r="C1989" s="30" t="s">
        <v>0</v>
      </c>
      <c r="D1989" s="32">
        <v>8.74</v>
      </c>
    </row>
    <row r="1990" spans="1:4" ht="9" customHeight="1" x14ac:dyDescent="0.25">
      <c r="A1990" s="30" t="s">
        <v>12061</v>
      </c>
      <c r="B1990" s="31" t="s">
        <v>12062</v>
      </c>
      <c r="C1990" s="30" t="s">
        <v>0</v>
      </c>
      <c r="D1990" s="32">
        <v>8.82</v>
      </c>
    </row>
    <row r="1991" spans="1:4" ht="9" customHeight="1" x14ac:dyDescent="0.25">
      <c r="A1991" s="30" t="s">
        <v>12063</v>
      </c>
      <c r="B1991" s="31" t="s">
        <v>12064</v>
      </c>
      <c r="C1991" s="30" t="s">
        <v>0</v>
      </c>
      <c r="D1991" s="32">
        <v>8.86</v>
      </c>
    </row>
    <row r="1992" spans="1:4" ht="9" customHeight="1" x14ac:dyDescent="0.25">
      <c r="A1992" s="30" t="s">
        <v>12065</v>
      </c>
      <c r="B1992" s="31" t="s">
        <v>12066</v>
      </c>
      <c r="C1992" s="30" t="s">
        <v>0</v>
      </c>
      <c r="D1992" s="32">
        <v>11.35</v>
      </c>
    </row>
    <row r="1993" spans="1:4" ht="9" customHeight="1" x14ac:dyDescent="0.25">
      <c r="A1993" s="30" t="s">
        <v>12067</v>
      </c>
      <c r="B1993" s="31" t="s">
        <v>12068</v>
      </c>
      <c r="C1993" s="30" t="s">
        <v>0</v>
      </c>
      <c r="D1993" s="32">
        <v>11.42</v>
      </c>
    </row>
    <row r="1994" spans="1:4" ht="9" customHeight="1" x14ac:dyDescent="0.25">
      <c r="A1994" s="30" t="s">
        <v>12069</v>
      </c>
      <c r="B1994" s="31" t="s">
        <v>12070</v>
      </c>
      <c r="C1994" s="30" t="s">
        <v>0</v>
      </c>
      <c r="D1994" s="32">
        <v>11.48</v>
      </c>
    </row>
    <row r="1995" spans="1:4" ht="9" customHeight="1" x14ac:dyDescent="0.25">
      <c r="A1995" s="30" t="s">
        <v>12071</v>
      </c>
      <c r="B1995" s="31" t="s">
        <v>12072</v>
      </c>
      <c r="C1995" s="30" t="s">
        <v>0</v>
      </c>
      <c r="D1995" s="32">
        <v>11.55</v>
      </c>
    </row>
    <row r="1996" spans="1:4" ht="9" customHeight="1" x14ac:dyDescent="0.25">
      <c r="A1996" s="30" t="s">
        <v>12073</v>
      </c>
      <c r="B1996" s="31" t="s">
        <v>12074</v>
      </c>
      <c r="C1996" s="30" t="s">
        <v>0</v>
      </c>
      <c r="D1996" s="32">
        <v>11.62</v>
      </c>
    </row>
    <row r="1997" spans="1:4" ht="9" customHeight="1" x14ac:dyDescent="0.25">
      <c r="A1997" s="30" t="s">
        <v>12075</v>
      </c>
      <c r="B1997" s="31" t="s">
        <v>12076</v>
      </c>
      <c r="C1997" s="30" t="s">
        <v>0</v>
      </c>
      <c r="D1997" s="32">
        <v>11.65</v>
      </c>
    </row>
    <row r="1998" spans="1:4" ht="9" customHeight="1" x14ac:dyDescent="0.25">
      <c r="A1998" s="30" t="s">
        <v>12077</v>
      </c>
      <c r="B1998" s="31" t="s">
        <v>12078</v>
      </c>
      <c r="C1998" s="30" t="s">
        <v>0</v>
      </c>
      <c r="D1998" s="32">
        <v>8.93</v>
      </c>
    </row>
    <row r="1999" spans="1:4" ht="9" customHeight="1" x14ac:dyDescent="0.25">
      <c r="A1999" s="30" t="s">
        <v>12079</v>
      </c>
      <c r="B1999" s="31" t="s">
        <v>12080</v>
      </c>
      <c r="C1999" s="30" t="s">
        <v>0</v>
      </c>
      <c r="D1999" s="32">
        <v>9.07</v>
      </c>
    </row>
    <row r="2000" spans="1:4" ht="9" customHeight="1" x14ac:dyDescent="0.25">
      <c r="A2000" s="30" t="s">
        <v>12081</v>
      </c>
      <c r="B2000" s="31" t="s">
        <v>12082</v>
      </c>
      <c r="C2000" s="30" t="s">
        <v>0</v>
      </c>
      <c r="D2000" s="32">
        <v>9.2100000000000009</v>
      </c>
    </row>
    <row r="2001" spans="1:4" ht="9" customHeight="1" x14ac:dyDescent="0.25">
      <c r="A2001" s="30" t="s">
        <v>12083</v>
      </c>
      <c r="B2001" s="31" t="s">
        <v>12084</v>
      </c>
      <c r="C2001" s="30" t="s">
        <v>0</v>
      </c>
      <c r="D2001" s="32">
        <v>9.36</v>
      </c>
    </row>
    <row r="2002" spans="1:4" ht="9" customHeight="1" x14ac:dyDescent="0.25">
      <c r="A2002" s="30" t="s">
        <v>12085</v>
      </c>
      <c r="B2002" s="31" t="s">
        <v>12086</v>
      </c>
      <c r="C2002" s="30" t="s">
        <v>0</v>
      </c>
      <c r="D2002" s="32">
        <v>9.52</v>
      </c>
    </row>
    <row r="2003" spans="1:4" ht="9" customHeight="1" x14ac:dyDescent="0.25">
      <c r="A2003" s="30" t="s">
        <v>12087</v>
      </c>
      <c r="B2003" s="31" t="s">
        <v>12088</v>
      </c>
      <c r="C2003" s="30" t="s">
        <v>0</v>
      </c>
      <c r="D2003" s="32">
        <v>9.6</v>
      </c>
    </row>
    <row r="2004" spans="1:4" ht="9" customHeight="1" x14ac:dyDescent="0.25">
      <c r="A2004" s="30" t="s">
        <v>12089</v>
      </c>
      <c r="B2004" s="31" t="s">
        <v>12090</v>
      </c>
      <c r="C2004" s="30" t="s">
        <v>0</v>
      </c>
      <c r="D2004" s="32">
        <v>14.23</v>
      </c>
    </row>
    <row r="2005" spans="1:4" ht="9" customHeight="1" x14ac:dyDescent="0.25">
      <c r="A2005" s="30" t="s">
        <v>12091</v>
      </c>
      <c r="B2005" s="31" t="s">
        <v>12092</v>
      </c>
      <c r="C2005" s="30" t="s">
        <v>0</v>
      </c>
      <c r="D2005" s="32">
        <v>14.29</v>
      </c>
    </row>
    <row r="2006" spans="1:4" ht="9" customHeight="1" x14ac:dyDescent="0.25">
      <c r="A2006" s="30" t="s">
        <v>12093</v>
      </c>
      <c r="B2006" s="31" t="s">
        <v>12094</v>
      </c>
      <c r="C2006" s="30" t="s">
        <v>0</v>
      </c>
      <c r="D2006" s="32">
        <v>14.35</v>
      </c>
    </row>
    <row r="2007" spans="1:4" ht="9" customHeight="1" x14ac:dyDescent="0.25">
      <c r="A2007" s="30" t="s">
        <v>12095</v>
      </c>
      <c r="B2007" s="31" t="s">
        <v>12096</v>
      </c>
      <c r="C2007" s="30" t="s">
        <v>0</v>
      </c>
      <c r="D2007" s="32">
        <v>14.42</v>
      </c>
    </row>
    <row r="2008" spans="1:4" ht="9" customHeight="1" x14ac:dyDescent="0.25">
      <c r="A2008" s="30" t="s">
        <v>12097</v>
      </c>
      <c r="B2008" s="31" t="s">
        <v>12098</v>
      </c>
      <c r="C2008" s="30" t="s">
        <v>0</v>
      </c>
      <c r="D2008" s="32">
        <v>14.49</v>
      </c>
    </row>
    <row r="2009" spans="1:4" ht="9" customHeight="1" x14ac:dyDescent="0.25">
      <c r="A2009" s="30" t="s">
        <v>12099</v>
      </c>
      <c r="B2009" s="31" t="s">
        <v>12100</v>
      </c>
      <c r="C2009" s="30" t="s">
        <v>0</v>
      </c>
      <c r="D2009" s="32">
        <v>14.52</v>
      </c>
    </row>
    <row r="2010" spans="1:4" ht="9" customHeight="1" x14ac:dyDescent="0.25">
      <c r="A2010" s="30" t="s">
        <v>12101</v>
      </c>
      <c r="B2010" s="31" t="s">
        <v>12102</v>
      </c>
      <c r="C2010" s="30" t="s">
        <v>0</v>
      </c>
      <c r="D2010" s="32">
        <v>8.57</v>
      </c>
    </row>
    <row r="2011" spans="1:4" ht="9" customHeight="1" x14ac:dyDescent="0.25">
      <c r="A2011" s="30" t="s">
        <v>12103</v>
      </c>
      <c r="B2011" s="31" t="s">
        <v>12104</v>
      </c>
      <c r="C2011" s="30" t="s">
        <v>0</v>
      </c>
      <c r="D2011" s="32">
        <v>8.68</v>
      </c>
    </row>
    <row r="2012" spans="1:4" ht="9" customHeight="1" x14ac:dyDescent="0.25">
      <c r="A2012" s="30" t="s">
        <v>12105</v>
      </c>
      <c r="B2012" s="31" t="s">
        <v>12106</v>
      </c>
      <c r="C2012" s="30" t="s">
        <v>0</v>
      </c>
      <c r="D2012" s="32">
        <v>8.8000000000000007</v>
      </c>
    </row>
    <row r="2013" spans="1:4" ht="9" customHeight="1" x14ac:dyDescent="0.25">
      <c r="A2013" s="30" t="s">
        <v>12107</v>
      </c>
      <c r="B2013" s="31" t="s">
        <v>12108</v>
      </c>
      <c r="C2013" s="30" t="s">
        <v>0</v>
      </c>
      <c r="D2013" s="32">
        <v>8.92</v>
      </c>
    </row>
    <row r="2014" spans="1:4" ht="9" customHeight="1" x14ac:dyDescent="0.25">
      <c r="A2014" s="30" t="s">
        <v>12109</v>
      </c>
      <c r="B2014" s="31" t="s">
        <v>12110</v>
      </c>
      <c r="C2014" s="30" t="s">
        <v>0</v>
      </c>
      <c r="D2014" s="32">
        <v>9.0500000000000007</v>
      </c>
    </row>
    <row r="2015" spans="1:4" ht="9" customHeight="1" x14ac:dyDescent="0.25">
      <c r="A2015" s="30" t="s">
        <v>12111</v>
      </c>
      <c r="B2015" s="31" t="s">
        <v>12112</v>
      </c>
      <c r="C2015" s="30" t="s">
        <v>0</v>
      </c>
      <c r="D2015" s="32">
        <v>9.11</v>
      </c>
    </row>
    <row r="2016" spans="1:4" ht="9" customHeight="1" x14ac:dyDescent="0.25">
      <c r="A2016" s="30" t="s">
        <v>12113</v>
      </c>
      <c r="B2016" s="31" t="s">
        <v>12114</v>
      </c>
      <c r="C2016" s="30" t="s">
        <v>0</v>
      </c>
      <c r="D2016" s="32">
        <v>8.18</v>
      </c>
    </row>
    <row r="2017" spans="1:4" ht="9" customHeight="1" x14ac:dyDescent="0.25">
      <c r="A2017" s="30" t="s">
        <v>12115</v>
      </c>
      <c r="B2017" s="31" t="s">
        <v>12116</v>
      </c>
      <c r="C2017" s="30" t="s">
        <v>0</v>
      </c>
      <c r="D2017" s="32">
        <v>8.27</v>
      </c>
    </row>
    <row r="2018" spans="1:4" ht="9" customHeight="1" x14ac:dyDescent="0.25">
      <c r="A2018" s="30" t="s">
        <v>12117</v>
      </c>
      <c r="B2018" s="31" t="s">
        <v>12118</v>
      </c>
      <c r="C2018" s="30" t="s">
        <v>0</v>
      </c>
      <c r="D2018" s="32">
        <v>8.3800000000000008</v>
      </c>
    </row>
    <row r="2019" spans="1:4" ht="9" customHeight="1" x14ac:dyDescent="0.25">
      <c r="A2019" s="30" t="s">
        <v>12119</v>
      </c>
      <c r="B2019" s="31" t="s">
        <v>12120</v>
      </c>
      <c r="C2019" s="30" t="s">
        <v>0</v>
      </c>
      <c r="D2019" s="32">
        <v>8.48</v>
      </c>
    </row>
    <row r="2020" spans="1:4" ht="9" customHeight="1" x14ac:dyDescent="0.25">
      <c r="A2020" s="30" t="s">
        <v>12121</v>
      </c>
      <c r="B2020" s="31" t="s">
        <v>12122</v>
      </c>
      <c r="C2020" s="30" t="s">
        <v>0</v>
      </c>
      <c r="D2020" s="32">
        <v>8.59</v>
      </c>
    </row>
    <row r="2021" spans="1:4" ht="9" customHeight="1" x14ac:dyDescent="0.25">
      <c r="A2021" s="30" t="s">
        <v>12123</v>
      </c>
      <c r="B2021" s="31" t="s">
        <v>12124</v>
      </c>
      <c r="C2021" s="30" t="s">
        <v>0</v>
      </c>
      <c r="D2021" s="32">
        <v>8.65</v>
      </c>
    </row>
    <row r="2022" spans="1:4" ht="9" customHeight="1" x14ac:dyDescent="0.25">
      <c r="A2022" s="30" t="s">
        <v>12125</v>
      </c>
      <c r="B2022" s="31" t="s">
        <v>12126</v>
      </c>
      <c r="C2022" s="30" t="s">
        <v>0</v>
      </c>
      <c r="D2022" s="32">
        <v>9.1</v>
      </c>
    </row>
    <row r="2023" spans="1:4" ht="9" customHeight="1" x14ac:dyDescent="0.25">
      <c r="A2023" s="30" t="s">
        <v>12127</v>
      </c>
      <c r="B2023" s="31" t="s">
        <v>12128</v>
      </c>
      <c r="C2023" s="30" t="s">
        <v>0</v>
      </c>
      <c r="D2023" s="32">
        <v>9.19</v>
      </c>
    </row>
    <row r="2024" spans="1:4" ht="9" customHeight="1" x14ac:dyDescent="0.25">
      <c r="A2024" s="30" t="s">
        <v>12129</v>
      </c>
      <c r="B2024" s="31" t="s">
        <v>12130</v>
      </c>
      <c r="C2024" s="30" t="s">
        <v>0</v>
      </c>
      <c r="D2024" s="32">
        <v>9.2799999999999994</v>
      </c>
    </row>
    <row r="2025" spans="1:4" ht="9" customHeight="1" x14ac:dyDescent="0.25">
      <c r="A2025" s="30" t="s">
        <v>12131</v>
      </c>
      <c r="B2025" s="31" t="s">
        <v>12132</v>
      </c>
      <c r="C2025" s="30" t="s">
        <v>0</v>
      </c>
      <c r="D2025" s="32">
        <v>9.3699999999999992</v>
      </c>
    </row>
    <row r="2026" spans="1:4" ht="9" customHeight="1" x14ac:dyDescent="0.25">
      <c r="A2026" s="30" t="s">
        <v>12133</v>
      </c>
      <c r="B2026" s="31" t="s">
        <v>12134</v>
      </c>
      <c r="C2026" s="30" t="s">
        <v>0</v>
      </c>
      <c r="D2026" s="32">
        <v>9.4700000000000006</v>
      </c>
    </row>
    <row r="2027" spans="1:4" ht="9" customHeight="1" x14ac:dyDescent="0.25">
      <c r="A2027" s="30" t="s">
        <v>12135</v>
      </c>
      <c r="B2027" s="31" t="s">
        <v>12136</v>
      </c>
      <c r="C2027" s="30" t="s">
        <v>0</v>
      </c>
      <c r="D2027" s="32">
        <v>9.5299999999999994</v>
      </c>
    </row>
    <row r="2028" spans="1:4" ht="9" customHeight="1" x14ac:dyDescent="0.25">
      <c r="A2028" s="30" t="s">
        <v>12137</v>
      </c>
      <c r="B2028" s="31" t="s">
        <v>12138</v>
      </c>
      <c r="C2028" s="30" t="s">
        <v>0</v>
      </c>
      <c r="D2028" s="32">
        <v>17.18</v>
      </c>
    </row>
    <row r="2029" spans="1:4" ht="9" customHeight="1" x14ac:dyDescent="0.25">
      <c r="A2029" s="30" t="s">
        <v>12139</v>
      </c>
      <c r="B2029" s="31" t="s">
        <v>12140</v>
      </c>
      <c r="C2029" s="30" t="s">
        <v>0</v>
      </c>
      <c r="D2029" s="32">
        <v>17.5</v>
      </c>
    </row>
    <row r="2030" spans="1:4" ht="9" customHeight="1" x14ac:dyDescent="0.25">
      <c r="A2030" s="30" t="s">
        <v>12141</v>
      </c>
      <c r="B2030" s="31" t="s">
        <v>12142</v>
      </c>
      <c r="C2030" s="30" t="s">
        <v>0</v>
      </c>
      <c r="D2030" s="32">
        <v>17.82</v>
      </c>
    </row>
    <row r="2031" spans="1:4" ht="9" customHeight="1" x14ac:dyDescent="0.25">
      <c r="A2031" s="30" t="s">
        <v>12143</v>
      </c>
      <c r="B2031" s="31" t="s">
        <v>12144</v>
      </c>
      <c r="C2031" s="30" t="s">
        <v>0</v>
      </c>
      <c r="D2031" s="32">
        <v>18.16</v>
      </c>
    </row>
    <row r="2032" spans="1:4" ht="9" customHeight="1" x14ac:dyDescent="0.25">
      <c r="A2032" s="30" t="s">
        <v>12145</v>
      </c>
      <c r="B2032" s="31" t="s">
        <v>12146</v>
      </c>
      <c r="C2032" s="30" t="s">
        <v>0</v>
      </c>
      <c r="D2032" s="32">
        <v>18.510000000000002</v>
      </c>
    </row>
    <row r="2033" spans="1:4" ht="9" customHeight="1" x14ac:dyDescent="0.25">
      <c r="A2033" s="30" t="s">
        <v>12147</v>
      </c>
      <c r="B2033" s="31" t="s">
        <v>12148</v>
      </c>
      <c r="C2033" s="30" t="s">
        <v>0</v>
      </c>
      <c r="D2033" s="32">
        <v>18.7</v>
      </c>
    </row>
    <row r="2034" spans="1:4" ht="18" customHeight="1" x14ac:dyDescent="0.25">
      <c r="A2034" s="30" t="s">
        <v>12149</v>
      </c>
      <c r="B2034" s="31" t="s">
        <v>12150</v>
      </c>
      <c r="C2034" s="30" t="s">
        <v>0</v>
      </c>
      <c r="D2034" s="32">
        <v>6.38</v>
      </c>
    </row>
    <row r="2035" spans="1:4" ht="18" customHeight="1" x14ac:dyDescent="0.25">
      <c r="A2035" s="30" t="s">
        <v>12151</v>
      </c>
      <c r="B2035" s="31" t="s">
        <v>12152</v>
      </c>
      <c r="C2035" s="30" t="s">
        <v>0</v>
      </c>
      <c r="D2035" s="32">
        <v>6.84</v>
      </c>
    </row>
    <row r="2036" spans="1:4" ht="18" customHeight="1" x14ac:dyDescent="0.25">
      <c r="A2036" s="30" t="s">
        <v>12153</v>
      </c>
      <c r="B2036" s="31" t="s">
        <v>12154</v>
      </c>
      <c r="C2036" s="30" t="s">
        <v>0</v>
      </c>
      <c r="D2036" s="32">
        <v>7.22</v>
      </c>
    </row>
    <row r="2037" spans="1:4" ht="18" customHeight="1" x14ac:dyDescent="0.25">
      <c r="A2037" s="30" t="s">
        <v>12155</v>
      </c>
      <c r="B2037" s="31" t="s">
        <v>12156</v>
      </c>
      <c r="C2037" s="30" t="s">
        <v>0</v>
      </c>
      <c r="D2037" s="32">
        <v>7.66</v>
      </c>
    </row>
    <row r="2038" spans="1:4" ht="18" customHeight="1" x14ac:dyDescent="0.25">
      <c r="A2038" s="30" t="s">
        <v>12157</v>
      </c>
      <c r="B2038" s="31" t="s">
        <v>12158</v>
      </c>
      <c r="C2038" s="30" t="s">
        <v>0</v>
      </c>
      <c r="D2038" s="32">
        <v>8.31</v>
      </c>
    </row>
    <row r="2039" spans="1:4" ht="18" customHeight="1" x14ac:dyDescent="0.25">
      <c r="A2039" s="30" t="s">
        <v>12159</v>
      </c>
      <c r="B2039" s="31" t="s">
        <v>12160</v>
      </c>
      <c r="C2039" s="30" t="s">
        <v>0</v>
      </c>
      <c r="D2039" s="32">
        <v>8.8000000000000007</v>
      </c>
    </row>
    <row r="2040" spans="1:4" ht="18" customHeight="1" x14ac:dyDescent="0.25">
      <c r="A2040" s="30" t="s">
        <v>12161</v>
      </c>
      <c r="B2040" s="31" t="s">
        <v>12162</v>
      </c>
      <c r="C2040" s="30" t="s">
        <v>0</v>
      </c>
      <c r="D2040" s="32">
        <v>9.23</v>
      </c>
    </row>
    <row r="2041" spans="1:4" ht="18" customHeight="1" x14ac:dyDescent="0.25">
      <c r="A2041" s="30" t="s">
        <v>12163</v>
      </c>
      <c r="B2041" s="31" t="s">
        <v>12164</v>
      </c>
      <c r="C2041" s="30" t="s">
        <v>0</v>
      </c>
      <c r="D2041" s="32">
        <v>9.85</v>
      </c>
    </row>
    <row r="2042" spans="1:4" ht="18" customHeight="1" x14ac:dyDescent="0.25">
      <c r="A2042" s="30" t="s">
        <v>12165</v>
      </c>
      <c r="B2042" s="31" t="s">
        <v>12166</v>
      </c>
      <c r="C2042" s="30" t="s">
        <v>0</v>
      </c>
      <c r="D2042" s="32">
        <v>10.79</v>
      </c>
    </row>
    <row r="2043" spans="1:4" ht="18" customHeight="1" x14ac:dyDescent="0.25">
      <c r="A2043" s="30" t="s">
        <v>12167</v>
      </c>
      <c r="B2043" s="31" t="s">
        <v>12168</v>
      </c>
      <c r="C2043" s="30" t="s">
        <v>0</v>
      </c>
      <c r="D2043" s="32">
        <v>11.5</v>
      </c>
    </row>
    <row r="2044" spans="1:4" ht="18" customHeight="1" x14ac:dyDescent="0.25">
      <c r="A2044" s="30" t="s">
        <v>12169</v>
      </c>
      <c r="B2044" s="31" t="s">
        <v>12170</v>
      </c>
      <c r="C2044" s="30" t="s">
        <v>0</v>
      </c>
      <c r="D2044" s="32">
        <v>12.28</v>
      </c>
    </row>
    <row r="2045" spans="1:4" ht="18" customHeight="1" x14ac:dyDescent="0.25">
      <c r="A2045" s="30" t="s">
        <v>12171</v>
      </c>
      <c r="B2045" s="31" t="s">
        <v>12172</v>
      </c>
      <c r="C2045" s="30" t="s">
        <v>0</v>
      </c>
      <c r="D2045" s="32">
        <v>13.82</v>
      </c>
    </row>
    <row r="2046" spans="1:4" ht="18" customHeight="1" x14ac:dyDescent="0.25">
      <c r="A2046" s="30" t="s">
        <v>12173</v>
      </c>
      <c r="B2046" s="31" t="s">
        <v>12174</v>
      </c>
      <c r="C2046" s="30" t="s">
        <v>0</v>
      </c>
      <c r="D2046" s="32">
        <v>16</v>
      </c>
    </row>
    <row r="2047" spans="1:4" ht="18" customHeight="1" x14ac:dyDescent="0.25">
      <c r="A2047" s="30" t="s">
        <v>12175</v>
      </c>
      <c r="B2047" s="31" t="s">
        <v>12176</v>
      </c>
      <c r="C2047" s="30" t="s">
        <v>0</v>
      </c>
      <c r="D2047" s="32">
        <v>17.920000000000002</v>
      </c>
    </row>
    <row r="2048" spans="1:4" ht="18" customHeight="1" x14ac:dyDescent="0.25">
      <c r="A2048" s="30" t="s">
        <v>12177</v>
      </c>
      <c r="B2048" s="31" t="s">
        <v>12178</v>
      </c>
      <c r="C2048" s="30" t="s">
        <v>0</v>
      </c>
      <c r="D2048" s="32">
        <v>20.36</v>
      </c>
    </row>
    <row r="2049" spans="1:4" ht="18" customHeight="1" x14ac:dyDescent="0.25">
      <c r="A2049" s="30" t="s">
        <v>12179</v>
      </c>
      <c r="B2049" s="31" t="s">
        <v>12180</v>
      </c>
      <c r="C2049" s="30" t="s">
        <v>0</v>
      </c>
      <c r="D2049" s="32">
        <v>22.88</v>
      </c>
    </row>
    <row r="2050" spans="1:4" ht="18" customHeight="1" x14ac:dyDescent="0.25">
      <c r="A2050" s="30" t="s">
        <v>12181</v>
      </c>
      <c r="B2050" s="31" t="s">
        <v>12182</v>
      </c>
      <c r="C2050" s="30" t="s">
        <v>0</v>
      </c>
      <c r="D2050" s="32">
        <v>25.98</v>
      </c>
    </row>
    <row r="2051" spans="1:4" ht="18" customHeight="1" x14ac:dyDescent="0.25">
      <c r="A2051" s="30" t="s">
        <v>12183</v>
      </c>
      <c r="B2051" s="31" t="s">
        <v>12184</v>
      </c>
      <c r="C2051" s="30" t="s">
        <v>0</v>
      </c>
      <c r="D2051" s="32">
        <v>29.27</v>
      </c>
    </row>
    <row r="2052" spans="1:4" ht="18" customHeight="1" x14ac:dyDescent="0.25">
      <c r="A2052" s="30" t="s">
        <v>12185</v>
      </c>
      <c r="B2052" s="31" t="s">
        <v>12186</v>
      </c>
      <c r="C2052" s="30" t="s">
        <v>0</v>
      </c>
      <c r="D2052" s="32">
        <v>32.270000000000003</v>
      </c>
    </row>
    <row r="2053" spans="1:4" ht="18" customHeight="1" x14ac:dyDescent="0.25">
      <c r="A2053" s="30" t="s">
        <v>12187</v>
      </c>
      <c r="B2053" s="31" t="s">
        <v>12188</v>
      </c>
      <c r="C2053" s="30" t="s">
        <v>0</v>
      </c>
      <c r="D2053" s="32">
        <v>36.39</v>
      </c>
    </row>
    <row r="2054" spans="1:4" ht="18" customHeight="1" x14ac:dyDescent="0.25">
      <c r="A2054" s="30" t="s">
        <v>12189</v>
      </c>
      <c r="B2054" s="31" t="s">
        <v>12190</v>
      </c>
      <c r="C2054" s="30" t="s">
        <v>0</v>
      </c>
      <c r="D2054" s="32">
        <v>40.21</v>
      </c>
    </row>
    <row r="2055" spans="1:4" ht="18" customHeight="1" x14ac:dyDescent="0.25">
      <c r="A2055" s="30" t="s">
        <v>12191</v>
      </c>
      <c r="B2055" s="31" t="s">
        <v>12192</v>
      </c>
      <c r="C2055" s="30" t="s">
        <v>0</v>
      </c>
      <c r="D2055" s="32">
        <v>44.55</v>
      </c>
    </row>
    <row r="2056" spans="1:4" ht="18" customHeight="1" x14ac:dyDescent="0.25">
      <c r="A2056" s="30" t="s">
        <v>12193</v>
      </c>
      <c r="B2056" s="31" t="s">
        <v>12194</v>
      </c>
      <c r="C2056" s="30" t="s">
        <v>0</v>
      </c>
      <c r="D2056" s="32">
        <v>50.11</v>
      </c>
    </row>
    <row r="2057" spans="1:4" ht="18" customHeight="1" x14ac:dyDescent="0.25">
      <c r="A2057" s="30" t="s">
        <v>12195</v>
      </c>
      <c r="B2057" s="31" t="s">
        <v>12196</v>
      </c>
      <c r="C2057" s="30" t="s">
        <v>0</v>
      </c>
      <c r="D2057" s="32">
        <v>52.65</v>
      </c>
    </row>
    <row r="2058" spans="1:4" ht="18" customHeight="1" x14ac:dyDescent="0.25">
      <c r="A2058" s="30" t="s">
        <v>12197</v>
      </c>
      <c r="B2058" s="31" t="s">
        <v>12198</v>
      </c>
      <c r="C2058" s="30" t="s">
        <v>0</v>
      </c>
      <c r="D2058" s="32">
        <v>4.92</v>
      </c>
    </row>
    <row r="2059" spans="1:4" ht="18" customHeight="1" x14ac:dyDescent="0.25">
      <c r="A2059" s="30" t="s">
        <v>12199</v>
      </c>
      <c r="B2059" s="31" t="s">
        <v>12200</v>
      </c>
      <c r="C2059" s="30" t="s">
        <v>0</v>
      </c>
      <c r="D2059" s="32">
        <v>5.28</v>
      </c>
    </row>
    <row r="2060" spans="1:4" ht="18" customHeight="1" x14ac:dyDescent="0.25">
      <c r="A2060" s="30" t="s">
        <v>12201</v>
      </c>
      <c r="B2060" s="31" t="s">
        <v>12202</v>
      </c>
      <c r="C2060" s="30" t="s">
        <v>0</v>
      </c>
      <c r="D2060" s="32">
        <v>5.73</v>
      </c>
    </row>
    <row r="2061" spans="1:4" ht="18" customHeight="1" x14ac:dyDescent="0.25">
      <c r="A2061" s="30" t="s">
        <v>12203</v>
      </c>
      <c r="B2061" s="31" t="s">
        <v>12204</v>
      </c>
      <c r="C2061" s="30" t="s">
        <v>0</v>
      </c>
      <c r="D2061" s="32">
        <v>4.84</v>
      </c>
    </row>
    <row r="2062" spans="1:4" ht="18" customHeight="1" x14ac:dyDescent="0.25">
      <c r="A2062" s="30" t="s">
        <v>12205</v>
      </c>
      <c r="B2062" s="31" t="s">
        <v>12206</v>
      </c>
      <c r="C2062" s="30" t="s">
        <v>0</v>
      </c>
      <c r="D2062" s="32">
        <v>7.78</v>
      </c>
    </row>
    <row r="2063" spans="1:4" ht="18" customHeight="1" x14ac:dyDescent="0.25">
      <c r="A2063" s="30" t="s">
        <v>12207</v>
      </c>
      <c r="B2063" s="31" t="s">
        <v>12208</v>
      </c>
      <c r="C2063" s="30" t="s">
        <v>0</v>
      </c>
      <c r="D2063" s="32">
        <v>8.34</v>
      </c>
    </row>
    <row r="2064" spans="1:4" ht="18" customHeight="1" x14ac:dyDescent="0.25">
      <c r="A2064" s="30" t="s">
        <v>12209</v>
      </c>
      <c r="B2064" s="31" t="s">
        <v>12210</v>
      </c>
      <c r="C2064" s="30" t="s">
        <v>0</v>
      </c>
      <c r="D2064" s="32">
        <v>9.0500000000000007</v>
      </c>
    </row>
    <row r="2065" spans="1:4" ht="18" customHeight="1" x14ac:dyDescent="0.25">
      <c r="A2065" s="30" t="s">
        <v>12211</v>
      </c>
      <c r="B2065" s="31" t="s">
        <v>12212</v>
      </c>
      <c r="C2065" s="30" t="s">
        <v>0</v>
      </c>
      <c r="D2065" s="32">
        <v>9.7899999999999991</v>
      </c>
    </row>
    <row r="2066" spans="1:4" ht="18" customHeight="1" x14ac:dyDescent="0.25">
      <c r="A2066" s="30" t="s">
        <v>12213</v>
      </c>
      <c r="B2066" s="31" t="s">
        <v>12214</v>
      </c>
      <c r="C2066" s="30" t="s">
        <v>0</v>
      </c>
      <c r="D2066" s="32">
        <v>10.81</v>
      </c>
    </row>
    <row r="2067" spans="1:4" ht="18" customHeight="1" x14ac:dyDescent="0.25">
      <c r="A2067" s="30" t="s">
        <v>12215</v>
      </c>
      <c r="B2067" s="31" t="s">
        <v>12216</v>
      </c>
      <c r="C2067" s="30" t="s">
        <v>0</v>
      </c>
      <c r="D2067" s="32">
        <v>11.84</v>
      </c>
    </row>
    <row r="2068" spans="1:4" ht="18" customHeight="1" x14ac:dyDescent="0.25">
      <c r="A2068" s="30" t="s">
        <v>12217</v>
      </c>
      <c r="B2068" s="31" t="s">
        <v>12218</v>
      </c>
      <c r="C2068" s="30" t="s">
        <v>0</v>
      </c>
      <c r="D2068" s="32">
        <v>14.76</v>
      </c>
    </row>
    <row r="2069" spans="1:4" ht="18" customHeight="1" x14ac:dyDescent="0.25">
      <c r="A2069" s="30" t="s">
        <v>12219</v>
      </c>
      <c r="B2069" s="31" t="s">
        <v>12220</v>
      </c>
      <c r="C2069" s="30" t="s">
        <v>0</v>
      </c>
      <c r="D2069" s="32">
        <v>5.82</v>
      </c>
    </row>
    <row r="2070" spans="1:4" ht="18" customHeight="1" x14ac:dyDescent="0.25">
      <c r="A2070" s="30" t="s">
        <v>12221</v>
      </c>
      <c r="B2070" s="31" t="s">
        <v>12222</v>
      </c>
      <c r="C2070" s="30" t="s">
        <v>0</v>
      </c>
      <c r="D2070" s="32">
        <v>6.17</v>
      </c>
    </row>
    <row r="2071" spans="1:4" ht="18" customHeight="1" x14ac:dyDescent="0.25">
      <c r="A2071" s="30" t="s">
        <v>12223</v>
      </c>
      <c r="B2071" s="31" t="s">
        <v>12224</v>
      </c>
      <c r="C2071" s="30" t="s">
        <v>0</v>
      </c>
      <c r="D2071" s="32">
        <v>6.9</v>
      </c>
    </row>
    <row r="2072" spans="1:4" ht="18" customHeight="1" x14ac:dyDescent="0.25">
      <c r="A2072" s="30" t="s">
        <v>12225</v>
      </c>
      <c r="B2072" s="31" t="s">
        <v>12226</v>
      </c>
      <c r="C2072" s="30" t="s">
        <v>0</v>
      </c>
      <c r="D2072" s="32">
        <v>5.68</v>
      </c>
    </row>
    <row r="2073" spans="1:4" ht="18" customHeight="1" x14ac:dyDescent="0.25">
      <c r="A2073" s="30" t="s">
        <v>12227</v>
      </c>
      <c r="B2073" s="31" t="s">
        <v>12228</v>
      </c>
      <c r="C2073" s="30" t="s">
        <v>0</v>
      </c>
      <c r="D2073" s="32">
        <v>5.73</v>
      </c>
    </row>
    <row r="2074" spans="1:4" ht="18" customHeight="1" x14ac:dyDescent="0.25">
      <c r="A2074" s="30" t="s">
        <v>12229</v>
      </c>
      <c r="B2074" s="31" t="s">
        <v>12230</v>
      </c>
      <c r="C2074" s="30" t="s">
        <v>0</v>
      </c>
      <c r="D2074" s="32">
        <v>6.54</v>
      </c>
    </row>
    <row r="2075" spans="1:4" ht="18" customHeight="1" x14ac:dyDescent="0.25">
      <c r="A2075" s="30" t="s">
        <v>12231</v>
      </c>
      <c r="B2075" s="31" t="s">
        <v>12232</v>
      </c>
      <c r="C2075" s="30" t="s">
        <v>0</v>
      </c>
      <c r="D2075" s="32">
        <v>7.13</v>
      </c>
    </row>
    <row r="2076" spans="1:4" ht="18" customHeight="1" x14ac:dyDescent="0.25">
      <c r="A2076" s="30" t="s">
        <v>12233</v>
      </c>
      <c r="B2076" s="31" t="s">
        <v>12234</v>
      </c>
      <c r="C2076" s="30" t="s">
        <v>0</v>
      </c>
      <c r="D2076" s="32">
        <v>7.88</v>
      </c>
    </row>
    <row r="2077" spans="1:4" ht="18" customHeight="1" x14ac:dyDescent="0.25">
      <c r="A2077" s="30" t="s">
        <v>12235</v>
      </c>
      <c r="B2077" s="31" t="s">
        <v>12236</v>
      </c>
      <c r="C2077" s="30" t="s">
        <v>0</v>
      </c>
      <c r="D2077" s="32">
        <v>8.8000000000000007</v>
      </c>
    </row>
    <row r="2078" spans="1:4" ht="18" customHeight="1" x14ac:dyDescent="0.25">
      <c r="A2078" s="30" t="s">
        <v>12237</v>
      </c>
      <c r="B2078" s="31" t="s">
        <v>12238</v>
      </c>
      <c r="C2078" s="30" t="s">
        <v>0</v>
      </c>
      <c r="D2078" s="32">
        <v>10.24</v>
      </c>
    </row>
    <row r="2079" spans="1:4" ht="18" customHeight="1" x14ac:dyDescent="0.25">
      <c r="A2079" s="30" t="s">
        <v>12239</v>
      </c>
      <c r="B2079" s="31" t="s">
        <v>12240</v>
      </c>
      <c r="C2079" s="30" t="s">
        <v>0</v>
      </c>
      <c r="D2079" s="32">
        <v>13.02</v>
      </c>
    </row>
    <row r="2080" spans="1:4" ht="18" customHeight="1" x14ac:dyDescent="0.25">
      <c r="A2080" s="30" t="s">
        <v>12241</v>
      </c>
      <c r="B2080" s="31" t="s">
        <v>12242</v>
      </c>
      <c r="C2080" s="30" t="s">
        <v>0</v>
      </c>
      <c r="D2080" s="32">
        <v>16.170000000000002</v>
      </c>
    </row>
    <row r="2081" spans="1:4" ht="18" customHeight="1" x14ac:dyDescent="0.25">
      <c r="A2081" s="30" t="s">
        <v>12243</v>
      </c>
      <c r="B2081" s="31" t="s">
        <v>12244</v>
      </c>
      <c r="C2081" s="30" t="s">
        <v>0</v>
      </c>
      <c r="D2081" s="32">
        <v>20.18</v>
      </c>
    </row>
    <row r="2082" spans="1:4" ht="18" customHeight="1" x14ac:dyDescent="0.25">
      <c r="A2082" s="30" t="s">
        <v>12245</v>
      </c>
      <c r="B2082" s="31" t="s">
        <v>12246</v>
      </c>
      <c r="C2082" s="30" t="s">
        <v>0</v>
      </c>
      <c r="D2082" s="32">
        <v>24.42</v>
      </c>
    </row>
    <row r="2083" spans="1:4" ht="18" customHeight="1" x14ac:dyDescent="0.25">
      <c r="A2083" s="30" t="s">
        <v>12247</v>
      </c>
      <c r="B2083" s="31" t="s">
        <v>12248</v>
      </c>
      <c r="C2083" s="30" t="s">
        <v>0</v>
      </c>
      <c r="D2083" s="32">
        <v>30.41</v>
      </c>
    </row>
    <row r="2084" spans="1:4" ht="18" customHeight="1" x14ac:dyDescent="0.25">
      <c r="A2084" s="30" t="s">
        <v>12249</v>
      </c>
      <c r="B2084" s="31" t="s">
        <v>12250</v>
      </c>
      <c r="C2084" s="30" t="s">
        <v>0</v>
      </c>
      <c r="D2084" s="32">
        <v>36.28</v>
      </c>
    </row>
    <row r="2085" spans="1:4" ht="18" customHeight="1" x14ac:dyDescent="0.25">
      <c r="A2085" s="30" t="s">
        <v>12251</v>
      </c>
      <c r="B2085" s="31" t="s">
        <v>12252</v>
      </c>
      <c r="C2085" s="30" t="s">
        <v>0</v>
      </c>
      <c r="D2085" s="32">
        <v>48</v>
      </c>
    </row>
    <row r="2086" spans="1:4" ht="18" customHeight="1" x14ac:dyDescent="0.25">
      <c r="A2086" s="30" t="s">
        <v>12253</v>
      </c>
      <c r="B2086" s="31" t="s">
        <v>12254</v>
      </c>
      <c r="C2086" s="30" t="s">
        <v>0</v>
      </c>
      <c r="D2086" s="32">
        <v>4.67</v>
      </c>
    </row>
    <row r="2087" spans="1:4" ht="18" customHeight="1" x14ac:dyDescent="0.25">
      <c r="A2087" s="30" t="s">
        <v>12255</v>
      </c>
      <c r="B2087" s="31" t="s">
        <v>12256</v>
      </c>
      <c r="C2087" s="30" t="s">
        <v>0</v>
      </c>
      <c r="D2087" s="32">
        <v>4.9800000000000004</v>
      </c>
    </row>
    <row r="2088" spans="1:4" ht="18" customHeight="1" x14ac:dyDescent="0.25">
      <c r="A2088" s="30" t="s">
        <v>12257</v>
      </c>
      <c r="B2088" s="31" t="s">
        <v>12258</v>
      </c>
      <c r="C2088" s="30" t="s">
        <v>0</v>
      </c>
      <c r="D2088" s="32">
        <v>5.3</v>
      </c>
    </row>
    <row r="2089" spans="1:4" ht="18" customHeight="1" x14ac:dyDescent="0.25">
      <c r="A2089" s="30" t="s">
        <v>12259</v>
      </c>
      <c r="B2089" s="31" t="s">
        <v>12260</v>
      </c>
      <c r="C2089" s="30" t="s">
        <v>0</v>
      </c>
      <c r="D2089" s="32">
        <v>4.25</v>
      </c>
    </row>
    <row r="2090" spans="1:4" ht="18" customHeight="1" x14ac:dyDescent="0.25">
      <c r="A2090" s="30" t="s">
        <v>12261</v>
      </c>
      <c r="B2090" s="31" t="s">
        <v>12262</v>
      </c>
      <c r="C2090" s="30" t="s">
        <v>0</v>
      </c>
      <c r="D2090" s="32">
        <v>6.35</v>
      </c>
    </row>
    <row r="2091" spans="1:4" ht="18" customHeight="1" x14ac:dyDescent="0.25">
      <c r="A2091" s="30" t="s">
        <v>12263</v>
      </c>
      <c r="B2091" s="31" t="s">
        <v>12264</v>
      </c>
      <c r="C2091" s="30" t="s">
        <v>0</v>
      </c>
      <c r="D2091" s="32">
        <v>6.87</v>
      </c>
    </row>
    <row r="2092" spans="1:4" ht="18" customHeight="1" x14ac:dyDescent="0.25">
      <c r="A2092" s="30" t="s">
        <v>12265</v>
      </c>
      <c r="B2092" s="31" t="s">
        <v>12266</v>
      </c>
      <c r="C2092" s="30" t="s">
        <v>0</v>
      </c>
      <c r="D2092" s="32">
        <v>7.44</v>
      </c>
    </row>
    <row r="2093" spans="1:4" ht="18" customHeight="1" x14ac:dyDescent="0.25">
      <c r="A2093" s="30" t="s">
        <v>12267</v>
      </c>
      <c r="B2093" s="31" t="s">
        <v>12268</v>
      </c>
      <c r="C2093" s="30" t="s">
        <v>0</v>
      </c>
      <c r="D2093" s="32">
        <v>8.02</v>
      </c>
    </row>
    <row r="2094" spans="1:4" ht="18" customHeight="1" x14ac:dyDescent="0.25">
      <c r="A2094" s="30" t="s">
        <v>12269</v>
      </c>
      <c r="B2094" s="31" t="s">
        <v>12270</v>
      </c>
      <c r="C2094" s="30" t="s">
        <v>0</v>
      </c>
      <c r="D2094" s="32">
        <v>8.94</v>
      </c>
    </row>
    <row r="2095" spans="1:4" ht="18" customHeight="1" x14ac:dyDescent="0.25">
      <c r="A2095" s="30" t="s">
        <v>12271</v>
      </c>
      <c r="B2095" s="31" t="s">
        <v>12272</v>
      </c>
      <c r="C2095" s="30" t="s">
        <v>0</v>
      </c>
      <c r="D2095" s="32">
        <v>9.6999999999999993</v>
      </c>
    </row>
    <row r="2096" spans="1:4" ht="18" customHeight="1" x14ac:dyDescent="0.25">
      <c r="A2096" s="30" t="s">
        <v>12273</v>
      </c>
      <c r="B2096" s="31" t="s">
        <v>12274</v>
      </c>
      <c r="C2096" s="30" t="s">
        <v>0</v>
      </c>
      <c r="D2096" s="32">
        <v>10.68</v>
      </c>
    </row>
    <row r="2097" spans="1:4" ht="18" customHeight="1" x14ac:dyDescent="0.25">
      <c r="A2097" s="30" t="s">
        <v>12275</v>
      </c>
      <c r="B2097" s="31" t="s">
        <v>12276</v>
      </c>
      <c r="C2097" s="30" t="s">
        <v>0</v>
      </c>
      <c r="D2097" s="32">
        <v>11.87</v>
      </c>
    </row>
    <row r="2098" spans="1:4" ht="18" customHeight="1" x14ac:dyDescent="0.25">
      <c r="A2098" s="30" t="s">
        <v>12277</v>
      </c>
      <c r="B2098" s="31" t="s">
        <v>12278</v>
      </c>
      <c r="C2098" s="30" t="s">
        <v>0</v>
      </c>
      <c r="D2098" s="32">
        <v>14.5</v>
      </c>
    </row>
    <row r="2099" spans="1:4" ht="18" customHeight="1" x14ac:dyDescent="0.25">
      <c r="A2099" s="30" t="s">
        <v>12279</v>
      </c>
      <c r="B2099" s="31" t="s">
        <v>12280</v>
      </c>
      <c r="C2099" s="30" t="s">
        <v>0</v>
      </c>
      <c r="D2099" s="32">
        <v>17.059999999999999</v>
      </c>
    </row>
    <row r="2100" spans="1:4" ht="18" customHeight="1" x14ac:dyDescent="0.25">
      <c r="A2100" s="30" t="s">
        <v>12281</v>
      </c>
      <c r="B2100" s="31" t="s">
        <v>12282</v>
      </c>
      <c r="C2100" s="30" t="s">
        <v>0</v>
      </c>
      <c r="D2100" s="32">
        <v>20.149999999999999</v>
      </c>
    </row>
    <row r="2101" spans="1:4" ht="18" customHeight="1" x14ac:dyDescent="0.25">
      <c r="A2101" s="30" t="s">
        <v>12283</v>
      </c>
      <c r="B2101" s="31" t="s">
        <v>12284</v>
      </c>
      <c r="C2101" s="30" t="s">
        <v>0</v>
      </c>
      <c r="D2101" s="32">
        <v>23.54</v>
      </c>
    </row>
    <row r="2102" spans="1:4" ht="18" customHeight="1" x14ac:dyDescent="0.25">
      <c r="A2102" s="30" t="s">
        <v>12285</v>
      </c>
      <c r="B2102" s="31" t="s">
        <v>12286</v>
      </c>
      <c r="C2102" s="30" t="s">
        <v>0</v>
      </c>
      <c r="D2102" s="32">
        <v>27.91</v>
      </c>
    </row>
    <row r="2103" spans="1:4" ht="18" customHeight="1" x14ac:dyDescent="0.25">
      <c r="A2103" s="30" t="s">
        <v>12287</v>
      </c>
      <c r="B2103" s="31" t="s">
        <v>12288</v>
      </c>
      <c r="C2103" s="30" t="s">
        <v>0</v>
      </c>
      <c r="D2103" s="32">
        <v>32.61</v>
      </c>
    </row>
    <row r="2104" spans="1:4" ht="18" customHeight="1" x14ac:dyDescent="0.25">
      <c r="A2104" s="30" t="s">
        <v>12289</v>
      </c>
      <c r="B2104" s="31" t="s">
        <v>12290</v>
      </c>
      <c r="C2104" s="30" t="s">
        <v>0</v>
      </c>
      <c r="D2104" s="32">
        <v>36.82</v>
      </c>
    </row>
    <row r="2105" spans="1:4" ht="18" customHeight="1" x14ac:dyDescent="0.25">
      <c r="A2105" s="30" t="s">
        <v>12291</v>
      </c>
      <c r="B2105" s="31" t="s">
        <v>12292</v>
      </c>
      <c r="C2105" s="30" t="s">
        <v>0</v>
      </c>
      <c r="D2105" s="32">
        <v>42.4</v>
      </c>
    </row>
    <row r="2106" spans="1:4" ht="18" customHeight="1" x14ac:dyDescent="0.25">
      <c r="A2106" s="30" t="s">
        <v>12293</v>
      </c>
      <c r="B2106" s="31" t="s">
        <v>12294</v>
      </c>
      <c r="C2106" s="30" t="s">
        <v>0</v>
      </c>
      <c r="D2106" s="32">
        <v>44.68</v>
      </c>
    </row>
    <row r="2107" spans="1:4" ht="18" customHeight="1" x14ac:dyDescent="0.25">
      <c r="A2107" s="30" t="s">
        <v>12295</v>
      </c>
      <c r="B2107" s="31" t="s">
        <v>12296</v>
      </c>
      <c r="C2107" s="30" t="s">
        <v>0</v>
      </c>
      <c r="D2107" s="32">
        <v>4.4000000000000004</v>
      </c>
    </row>
    <row r="2108" spans="1:4" ht="18" customHeight="1" x14ac:dyDescent="0.25">
      <c r="A2108" s="30" t="s">
        <v>12297</v>
      </c>
      <c r="B2108" s="31" t="s">
        <v>12298</v>
      </c>
      <c r="C2108" s="30" t="s">
        <v>0</v>
      </c>
      <c r="D2108" s="32">
        <v>4.97</v>
      </c>
    </row>
    <row r="2109" spans="1:4" ht="18" customHeight="1" x14ac:dyDescent="0.25">
      <c r="A2109" s="30" t="s">
        <v>12299</v>
      </c>
      <c r="B2109" s="31" t="s">
        <v>12300</v>
      </c>
      <c r="C2109" s="30" t="s">
        <v>0</v>
      </c>
      <c r="D2109" s="32">
        <v>5.55</v>
      </c>
    </row>
    <row r="2110" spans="1:4" ht="18" customHeight="1" x14ac:dyDescent="0.25">
      <c r="A2110" s="30" t="s">
        <v>12301</v>
      </c>
      <c r="B2110" s="31" t="s">
        <v>12302</v>
      </c>
      <c r="C2110" s="30" t="s">
        <v>0</v>
      </c>
      <c r="D2110" s="32">
        <v>4.08</v>
      </c>
    </row>
    <row r="2111" spans="1:4" ht="9" customHeight="1" x14ac:dyDescent="0.25">
      <c r="A2111" s="30" t="s">
        <v>12303</v>
      </c>
      <c r="B2111" s="31" t="s">
        <v>12304</v>
      </c>
      <c r="C2111" s="30" t="s">
        <v>0</v>
      </c>
      <c r="D2111" s="32">
        <v>11.52</v>
      </c>
    </row>
    <row r="2112" spans="1:4" ht="9" customHeight="1" x14ac:dyDescent="0.25">
      <c r="A2112" s="30" t="s">
        <v>12305</v>
      </c>
      <c r="B2112" s="31" t="s">
        <v>12306</v>
      </c>
      <c r="C2112" s="30" t="s">
        <v>0</v>
      </c>
      <c r="D2112" s="32">
        <v>11.73</v>
      </c>
    </row>
    <row r="2113" spans="1:4" ht="9" customHeight="1" x14ac:dyDescent="0.25">
      <c r="A2113" s="30" t="s">
        <v>12307</v>
      </c>
      <c r="B2113" s="31" t="s">
        <v>12308</v>
      </c>
      <c r="C2113" s="30" t="s">
        <v>0</v>
      </c>
      <c r="D2113" s="32">
        <v>11.95</v>
      </c>
    </row>
    <row r="2114" spans="1:4" ht="9" customHeight="1" x14ac:dyDescent="0.25">
      <c r="A2114" s="30" t="s">
        <v>12309</v>
      </c>
      <c r="B2114" s="31" t="s">
        <v>12310</v>
      </c>
      <c r="C2114" s="30" t="s">
        <v>0</v>
      </c>
      <c r="D2114" s="32">
        <v>12.18</v>
      </c>
    </row>
    <row r="2115" spans="1:4" ht="9" customHeight="1" x14ac:dyDescent="0.25">
      <c r="A2115" s="30" t="s">
        <v>12311</v>
      </c>
      <c r="B2115" s="31" t="s">
        <v>12312</v>
      </c>
      <c r="C2115" s="30" t="s">
        <v>0</v>
      </c>
      <c r="D2115" s="32">
        <v>12.43</v>
      </c>
    </row>
    <row r="2116" spans="1:4" ht="9" customHeight="1" x14ac:dyDescent="0.25">
      <c r="A2116" s="30" t="s">
        <v>12313</v>
      </c>
      <c r="B2116" s="31" t="s">
        <v>12314</v>
      </c>
      <c r="C2116" s="30" t="s">
        <v>0</v>
      </c>
      <c r="D2116" s="32">
        <v>12.56</v>
      </c>
    </row>
    <row r="2117" spans="1:4" ht="9" customHeight="1" x14ac:dyDescent="0.25">
      <c r="A2117" s="30" t="s">
        <v>12315</v>
      </c>
      <c r="B2117" s="31" t="s">
        <v>12316</v>
      </c>
      <c r="C2117" s="30" t="s">
        <v>0</v>
      </c>
      <c r="D2117" s="32">
        <v>7.67</v>
      </c>
    </row>
    <row r="2118" spans="1:4" ht="9" customHeight="1" x14ac:dyDescent="0.25">
      <c r="A2118" s="30" t="s">
        <v>12317</v>
      </c>
      <c r="B2118" s="31" t="s">
        <v>12318</v>
      </c>
      <c r="C2118" s="30" t="s">
        <v>0</v>
      </c>
      <c r="D2118" s="32">
        <v>7.74</v>
      </c>
    </row>
    <row r="2119" spans="1:4" ht="9" customHeight="1" x14ac:dyDescent="0.25">
      <c r="A2119" s="30" t="s">
        <v>12319</v>
      </c>
      <c r="B2119" s="31" t="s">
        <v>12320</v>
      </c>
      <c r="C2119" s="30" t="s">
        <v>0</v>
      </c>
      <c r="D2119" s="32">
        <v>7.8</v>
      </c>
    </row>
    <row r="2120" spans="1:4" ht="9" customHeight="1" x14ac:dyDescent="0.25">
      <c r="A2120" s="30" t="s">
        <v>12321</v>
      </c>
      <c r="B2120" s="31" t="s">
        <v>12322</v>
      </c>
      <c r="C2120" s="30" t="s">
        <v>0</v>
      </c>
      <c r="D2120" s="32">
        <v>7.87</v>
      </c>
    </row>
    <row r="2121" spans="1:4" ht="9" customHeight="1" x14ac:dyDescent="0.25">
      <c r="A2121" s="30" t="s">
        <v>12323</v>
      </c>
      <c r="B2121" s="31" t="s">
        <v>12324</v>
      </c>
      <c r="C2121" s="30" t="s">
        <v>0</v>
      </c>
      <c r="D2121" s="32">
        <v>7.94</v>
      </c>
    </row>
    <row r="2122" spans="1:4" ht="9" customHeight="1" x14ac:dyDescent="0.25">
      <c r="A2122" s="30" t="s">
        <v>12325</v>
      </c>
      <c r="B2122" s="31" t="s">
        <v>12326</v>
      </c>
      <c r="C2122" s="30" t="s">
        <v>0</v>
      </c>
      <c r="D2122" s="32">
        <v>7.98</v>
      </c>
    </row>
    <row r="2123" spans="1:4" ht="9" customHeight="1" x14ac:dyDescent="0.25">
      <c r="A2123" s="30" t="s">
        <v>12327</v>
      </c>
      <c r="B2123" s="31" t="s">
        <v>12328</v>
      </c>
      <c r="C2123" s="30" t="s">
        <v>0</v>
      </c>
      <c r="D2123" s="32">
        <v>10.14</v>
      </c>
    </row>
    <row r="2124" spans="1:4" ht="9" customHeight="1" x14ac:dyDescent="0.25">
      <c r="A2124" s="30" t="s">
        <v>12329</v>
      </c>
      <c r="B2124" s="31" t="s">
        <v>12330</v>
      </c>
      <c r="C2124" s="30" t="s">
        <v>0</v>
      </c>
      <c r="D2124" s="32">
        <v>10.199999999999999</v>
      </c>
    </row>
    <row r="2125" spans="1:4" ht="9" customHeight="1" x14ac:dyDescent="0.25">
      <c r="A2125" s="30" t="s">
        <v>12331</v>
      </c>
      <c r="B2125" s="31" t="s">
        <v>12332</v>
      </c>
      <c r="C2125" s="30" t="s">
        <v>0</v>
      </c>
      <c r="D2125" s="32">
        <v>10.26</v>
      </c>
    </row>
    <row r="2126" spans="1:4" ht="9" customHeight="1" x14ac:dyDescent="0.25">
      <c r="A2126" s="30" t="s">
        <v>12333</v>
      </c>
      <c r="B2126" s="31" t="s">
        <v>12334</v>
      </c>
      <c r="C2126" s="30" t="s">
        <v>0</v>
      </c>
      <c r="D2126" s="32">
        <v>10.33</v>
      </c>
    </row>
    <row r="2127" spans="1:4" ht="9" customHeight="1" x14ac:dyDescent="0.25">
      <c r="A2127" s="30" t="s">
        <v>12335</v>
      </c>
      <c r="B2127" s="31" t="s">
        <v>12336</v>
      </c>
      <c r="C2127" s="30" t="s">
        <v>0</v>
      </c>
      <c r="D2127" s="32">
        <v>10.4</v>
      </c>
    </row>
    <row r="2128" spans="1:4" ht="9" customHeight="1" x14ac:dyDescent="0.25">
      <c r="A2128" s="30" t="s">
        <v>12337</v>
      </c>
      <c r="B2128" s="31" t="s">
        <v>12338</v>
      </c>
      <c r="C2128" s="30" t="s">
        <v>0</v>
      </c>
      <c r="D2128" s="32">
        <v>10.43</v>
      </c>
    </row>
    <row r="2129" spans="1:4" ht="9" customHeight="1" x14ac:dyDescent="0.25">
      <c r="A2129" s="30" t="s">
        <v>12339</v>
      </c>
      <c r="B2129" s="31" t="s">
        <v>12340</v>
      </c>
      <c r="C2129" s="30" t="s">
        <v>0</v>
      </c>
      <c r="D2129" s="32">
        <v>8.1300000000000008</v>
      </c>
    </row>
    <row r="2130" spans="1:4" ht="9" customHeight="1" x14ac:dyDescent="0.25">
      <c r="A2130" s="30" t="s">
        <v>12341</v>
      </c>
      <c r="B2130" s="31" t="s">
        <v>12342</v>
      </c>
      <c r="C2130" s="30" t="s">
        <v>0</v>
      </c>
      <c r="D2130" s="32">
        <v>8.26</v>
      </c>
    </row>
    <row r="2131" spans="1:4" ht="9" customHeight="1" x14ac:dyDescent="0.25">
      <c r="A2131" s="30" t="s">
        <v>12343</v>
      </c>
      <c r="B2131" s="31" t="s">
        <v>12344</v>
      </c>
      <c r="C2131" s="30" t="s">
        <v>0</v>
      </c>
      <c r="D2131" s="32">
        <v>8.4</v>
      </c>
    </row>
    <row r="2132" spans="1:4" ht="9" customHeight="1" x14ac:dyDescent="0.25">
      <c r="A2132" s="30" t="s">
        <v>12345</v>
      </c>
      <c r="B2132" s="31" t="s">
        <v>12346</v>
      </c>
      <c r="C2132" s="30" t="s">
        <v>0</v>
      </c>
      <c r="D2132" s="32">
        <v>8.5399999999999991</v>
      </c>
    </row>
    <row r="2133" spans="1:4" ht="9" customHeight="1" x14ac:dyDescent="0.25">
      <c r="A2133" s="30" t="s">
        <v>12347</v>
      </c>
      <c r="B2133" s="31" t="s">
        <v>12348</v>
      </c>
      <c r="C2133" s="30" t="s">
        <v>0</v>
      </c>
      <c r="D2133" s="32">
        <v>8.69</v>
      </c>
    </row>
    <row r="2134" spans="1:4" ht="9" customHeight="1" x14ac:dyDescent="0.25">
      <c r="A2134" s="30" t="s">
        <v>12349</v>
      </c>
      <c r="B2134" s="31" t="s">
        <v>12350</v>
      </c>
      <c r="C2134" s="30" t="s">
        <v>0</v>
      </c>
      <c r="D2134" s="32">
        <v>8.7799999999999994</v>
      </c>
    </row>
    <row r="2135" spans="1:4" ht="9" customHeight="1" x14ac:dyDescent="0.25">
      <c r="A2135" s="30" t="s">
        <v>12351</v>
      </c>
      <c r="B2135" s="31" t="s">
        <v>12352</v>
      </c>
      <c r="C2135" s="30" t="s">
        <v>0</v>
      </c>
      <c r="D2135" s="32">
        <v>12.67</v>
      </c>
    </row>
    <row r="2136" spans="1:4" ht="9" customHeight="1" x14ac:dyDescent="0.25">
      <c r="A2136" s="30" t="s">
        <v>12353</v>
      </c>
      <c r="B2136" s="31" t="s">
        <v>12354</v>
      </c>
      <c r="C2136" s="30" t="s">
        <v>0</v>
      </c>
      <c r="D2136" s="32">
        <v>12.73</v>
      </c>
    </row>
    <row r="2137" spans="1:4" ht="9" customHeight="1" x14ac:dyDescent="0.25">
      <c r="A2137" s="30" t="s">
        <v>12355</v>
      </c>
      <c r="B2137" s="31" t="s">
        <v>12356</v>
      </c>
      <c r="C2137" s="30" t="s">
        <v>0</v>
      </c>
      <c r="D2137" s="32">
        <v>12.79</v>
      </c>
    </row>
    <row r="2138" spans="1:4" ht="9" customHeight="1" x14ac:dyDescent="0.25">
      <c r="A2138" s="30" t="s">
        <v>12357</v>
      </c>
      <c r="B2138" s="31" t="s">
        <v>12358</v>
      </c>
      <c r="C2138" s="30" t="s">
        <v>0</v>
      </c>
      <c r="D2138" s="32">
        <v>12.85</v>
      </c>
    </row>
    <row r="2139" spans="1:4" ht="9" customHeight="1" x14ac:dyDescent="0.25">
      <c r="A2139" s="30" t="s">
        <v>12359</v>
      </c>
      <c r="B2139" s="31" t="s">
        <v>12360</v>
      </c>
      <c r="C2139" s="30" t="s">
        <v>0</v>
      </c>
      <c r="D2139" s="32">
        <v>12.92</v>
      </c>
    </row>
    <row r="2140" spans="1:4" ht="9" customHeight="1" x14ac:dyDescent="0.25">
      <c r="A2140" s="30" t="s">
        <v>12361</v>
      </c>
      <c r="B2140" s="31" t="s">
        <v>12362</v>
      </c>
      <c r="C2140" s="30" t="s">
        <v>0</v>
      </c>
      <c r="D2140" s="32">
        <v>12.95</v>
      </c>
    </row>
    <row r="2141" spans="1:4" ht="9" customHeight="1" x14ac:dyDescent="0.25">
      <c r="A2141" s="30" t="s">
        <v>12363</v>
      </c>
      <c r="B2141" s="31" t="s">
        <v>12364</v>
      </c>
      <c r="C2141" s="30" t="s">
        <v>0</v>
      </c>
      <c r="D2141" s="32">
        <v>7.77</v>
      </c>
    </row>
    <row r="2142" spans="1:4" ht="9" customHeight="1" x14ac:dyDescent="0.25">
      <c r="A2142" s="30" t="s">
        <v>12365</v>
      </c>
      <c r="B2142" s="31" t="s">
        <v>12366</v>
      </c>
      <c r="C2142" s="30" t="s">
        <v>0</v>
      </c>
      <c r="D2142" s="32">
        <v>7.88</v>
      </c>
    </row>
    <row r="2143" spans="1:4" ht="9" customHeight="1" x14ac:dyDescent="0.25">
      <c r="A2143" s="30" t="s">
        <v>12367</v>
      </c>
      <c r="B2143" s="31" t="s">
        <v>12368</v>
      </c>
      <c r="C2143" s="30" t="s">
        <v>0</v>
      </c>
      <c r="D2143" s="32">
        <v>7.99</v>
      </c>
    </row>
    <row r="2144" spans="1:4" ht="9" customHeight="1" x14ac:dyDescent="0.25">
      <c r="A2144" s="30" t="s">
        <v>12369</v>
      </c>
      <c r="B2144" s="31" t="s">
        <v>12370</v>
      </c>
      <c r="C2144" s="30" t="s">
        <v>0</v>
      </c>
      <c r="D2144" s="32">
        <v>8.11</v>
      </c>
    </row>
    <row r="2145" spans="1:4" ht="9" customHeight="1" x14ac:dyDescent="0.25">
      <c r="A2145" s="30" t="s">
        <v>12371</v>
      </c>
      <c r="B2145" s="31" t="s">
        <v>12372</v>
      </c>
      <c r="C2145" s="30" t="s">
        <v>0</v>
      </c>
      <c r="D2145" s="32">
        <v>8.23</v>
      </c>
    </row>
    <row r="2146" spans="1:4" ht="9" customHeight="1" x14ac:dyDescent="0.25">
      <c r="A2146" s="30" t="s">
        <v>12373</v>
      </c>
      <c r="B2146" s="31" t="s">
        <v>12374</v>
      </c>
      <c r="C2146" s="30" t="s">
        <v>0</v>
      </c>
      <c r="D2146" s="32">
        <v>8.3000000000000007</v>
      </c>
    </row>
    <row r="2147" spans="1:4" ht="9" customHeight="1" x14ac:dyDescent="0.25">
      <c r="A2147" s="30" t="s">
        <v>12375</v>
      </c>
      <c r="B2147" s="31" t="s">
        <v>12376</v>
      </c>
      <c r="C2147" s="30" t="s">
        <v>0</v>
      </c>
      <c r="D2147" s="32">
        <v>7.4</v>
      </c>
    </row>
    <row r="2148" spans="1:4" ht="9" customHeight="1" x14ac:dyDescent="0.25">
      <c r="A2148" s="30" t="s">
        <v>12377</v>
      </c>
      <c r="B2148" s="31" t="s">
        <v>12378</v>
      </c>
      <c r="C2148" s="30" t="s">
        <v>0</v>
      </c>
      <c r="D2148" s="32">
        <v>7.5</v>
      </c>
    </row>
    <row r="2149" spans="1:4" ht="9" customHeight="1" x14ac:dyDescent="0.25">
      <c r="A2149" s="30" t="s">
        <v>12379</v>
      </c>
      <c r="B2149" s="31" t="s">
        <v>12380</v>
      </c>
      <c r="C2149" s="30" t="s">
        <v>0</v>
      </c>
      <c r="D2149" s="32">
        <v>7.6</v>
      </c>
    </row>
    <row r="2150" spans="1:4" ht="9" customHeight="1" x14ac:dyDescent="0.25">
      <c r="A2150" s="30" t="s">
        <v>12381</v>
      </c>
      <c r="B2150" s="31" t="s">
        <v>12382</v>
      </c>
      <c r="C2150" s="30" t="s">
        <v>0</v>
      </c>
      <c r="D2150" s="32">
        <v>7.7</v>
      </c>
    </row>
    <row r="2151" spans="1:4" ht="9" customHeight="1" x14ac:dyDescent="0.25">
      <c r="A2151" s="30" t="s">
        <v>12383</v>
      </c>
      <c r="B2151" s="31" t="s">
        <v>12384</v>
      </c>
      <c r="C2151" s="30" t="s">
        <v>0</v>
      </c>
      <c r="D2151" s="32">
        <v>7.81</v>
      </c>
    </row>
    <row r="2152" spans="1:4" ht="9" customHeight="1" x14ac:dyDescent="0.25">
      <c r="A2152" s="30" t="s">
        <v>12385</v>
      </c>
      <c r="B2152" s="31" t="s">
        <v>12386</v>
      </c>
      <c r="C2152" s="30" t="s">
        <v>0</v>
      </c>
      <c r="D2152" s="32">
        <v>7.87</v>
      </c>
    </row>
    <row r="2153" spans="1:4" ht="9" customHeight="1" x14ac:dyDescent="0.25">
      <c r="A2153" s="30" t="s">
        <v>12387</v>
      </c>
      <c r="B2153" s="31" t="s">
        <v>12388</v>
      </c>
      <c r="C2153" s="30" t="s">
        <v>0</v>
      </c>
      <c r="D2153" s="32">
        <v>8.1999999999999993</v>
      </c>
    </row>
    <row r="2154" spans="1:4" ht="9" customHeight="1" x14ac:dyDescent="0.25">
      <c r="A2154" s="30" t="s">
        <v>12389</v>
      </c>
      <c r="B2154" s="31" t="s">
        <v>12390</v>
      </c>
      <c r="C2154" s="30" t="s">
        <v>0</v>
      </c>
      <c r="D2154" s="32">
        <v>8.2899999999999991</v>
      </c>
    </row>
    <row r="2155" spans="1:4" ht="9" customHeight="1" x14ac:dyDescent="0.25">
      <c r="A2155" s="30" t="s">
        <v>12391</v>
      </c>
      <c r="B2155" s="31" t="s">
        <v>12392</v>
      </c>
      <c r="C2155" s="30" t="s">
        <v>0</v>
      </c>
      <c r="D2155" s="32">
        <v>8.3699999999999992</v>
      </c>
    </row>
    <row r="2156" spans="1:4" ht="9" customHeight="1" x14ac:dyDescent="0.25">
      <c r="A2156" s="30" t="s">
        <v>12393</v>
      </c>
      <c r="B2156" s="31" t="s">
        <v>12394</v>
      </c>
      <c r="C2156" s="30" t="s">
        <v>0</v>
      </c>
      <c r="D2156" s="32">
        <v>8.4700000000000006</v>
      </c>
    </row>
    <row r="2157" spans="1:4" ht="9" customHeight="1" x14ac:dyDescent="0.25">
      <c r="A2157" s="30" t="s">
        <v>12395</v>
      </c>
      <c r="B2157" s="31" t="s">
        <v>12396</v>
      </c>
      <c r="C2157" s="30" t="s">
        <v>0</v>
      </c>
      <c r="D2157" s="32">
        <v>8.56</v>
      </c>
    </row>
    <row r="2158" spans="1:4" ht="9" customHeight="1" x14ac:dyDescent="0.25">
      <c r="A2158" s="30" t="s">
        <v>12397</v>
      </c>
      <c r="B2158" s="31" t="s">
        <v>12398</v>
      </c>
      <c r="C2158" s="30" t="s">
        <v>0</v>
      </c>
      <c r="D2158" s="32">
        <v>8.6199999999999992</v>
      </c>
    </row>
    <row r="2159" spans="1:4" ht="9" customHeight="1" x14ac:dyDescent="0.25">
      <c r="A2159" s="30" t="s">
        <v>12399</v>
      </c>
      <c r="B2159" s="31" t="s">
        <v>12400</v>
      </c>
      <c r="C2159" s="30" t="s">
        <v>0</v>
      </c>
      <c r="D2159" s="32">
        <v>15.62</v>
      </c>
    </row>
    <row r="2160" spans="1:4" ht="9" customHeight="1" x14ac:dyDescent="0.25">
      <c r="A2160" s="30" t="s">
        <v>12401</v>
      </c>
      <c r="B2160" s="31" t="s">
        <v>12402</v>
      </c>
      <c r="C2160" s="30" t="s">
        <v>0</v>
      </c>
      <c r="D2160" s="32">
        <v>15.93</v>
      </c>
    </row>
    <row r="2161" spans="1:4" ht="9" customHeight="1" x14ac:dyDescent="0.25">
      <c r="A2161" s="30" t="s">
        <v>12403</v>
      </c>
      <c r="B2161" s="31" t="s">
        <v>12404</v>
      </c>
      <c r="C2161" s="30" t="s">
        <v>0</v>
      </c>
      <c r="D2161" s="32">
        <v>16.239999999999998</v>
      </c>
    </row>
    <row r="2162" spans="1:4" ht="9" customHeight="1" x14ac:dyDescent="0.25">
      <c r="A2162" s="30" t="s">
        <v>12405</v>
      </c>
      <c r="B2162" s="31" t="s">
        <v>12406</v>
      </c>
      <c r="C2162" s="30" t="s">
        <v>0</v>
      </c>
      <c r="D2162" s="32">
        <v>16.57</v>
      </c>
    </row>
    <row r="2163" spans="1:4" ht="9" customHeight="1" x14ac:dyDescent="0.25">
      <c r="A2163" s="30" t="s">
        <v>12407</v>
      </c>
      <c r="B2163" s="31" t="s">
        <v>12408</v>
      </c>
      <c r="C2163" s="30" t="s">
        <v>0</v>
      </c>
      <c r="D2163" s="32">
        <v>16.920000000000002</v>
      </c>
    </row>
    <row r="2164" spans="1:4" ht="9" customHeight="1" x14ac:dyDescent="0.25">
      <c r="A2164" s="30" t="s">
        <v>12409</v>
      </c>
      <c r="B2164" s="31" t="s">
        <v>12410</v>
      </c>
      <c r="C2164" s="30" t="s">
        <v>0</v>
      </c>
      <c r="D2164" s="32">
        <v>17.11</v>
      </c>
    </row>
    <row r="2165" spans="1:4" ht="18" customHeight="1" x14ac:dyDescent="0.25">
      <c r="A2165" s="30" t="s">
        <v>12411</v>
      </c>
      <c r="B2165" s="31" t="s">
        <v>12412</v>
      </c>
      <c r="C2165" s="30" t="s">
        <v>0</v>
      </c>
      <c r="D2165" s="32">
        <v>5.41</v>
      </c>
    </row>
    <row r="2166" spans="1:4" ht="18" customHeight="1" x14ac:dyDescent="0.25">
      <c r="A2166" s="30" t="s">
        <v>12413</v>
      </c>
      <c r="B2166" s="31" t="s">
        <v>12414</v>
      </c>
      <c r="C2166" s="30" t="s">
        <v>0</v>
      </c>
      <c r="D2166" s="32">
        <v>6.06</v>
      </c>
    </row>
    <row r="2167" spans="1:4" ht="18" customHeight="1" x14ac:dyDescent="0.25">
      <c r="A2167" s="30" t="s">
        <v>12415</v>
      </c>
      <c r="B2167" s="31" t="s">
        <v>12416</v>
      </c>
      <c r="C2167" s="30" t="s">
        <v>0</v>
      </c>
      <c r="D2167" s="32">
        <v>6.37</v>
      </c>
    </row>
    <row r="2168" spans="1:4" ht="18" customHeight="1" x14ac:dyDescent="0.25">
      <c r="A2168" s="30" t="s">
        <v>12417</v>
      </c>
      <c r="B2168" s="31" t="s">
        <v>12418</v>
      </c>
      <c r="C2168" s="30" t="s">
        <v>0</v>
      </c>
      <c r="D2168" s="32">
        <v>6.68</v>
      </c>
    </row>
    <row r="2169" spans="1:4" ht="18" customHeight="1" x14ac:dyDescent="0.25">
      <c r="A2169" s="30" t="s">
        <v>12419</v>
      </c>
      <c r="B2169" s="31" t="s">
        <v>12420</v>
      </c>
      <c r="C2169" s="30" t="s">
        <v>0</v>
      </c>
      <c r="D2169" s="32">
        <v>7.08</v>
      </c>
    </row>
    <row r="2170" spans="1:4" ht="18" customHeight="1" x14ac:dyDescent="0.25">
      <c r="A2170" s="30" t="s">
        <v>12421</v>
      </c>
      <c r="B2170" s="31" t="s">
        <v>12422</v>
      </c>
      <c r="C2170" s="30" t="s">
        <v>0</v>
      </c>
      <c r="D2170" s="32">
        <v>7.41</v>
      </c>
    </row>
    <row r="2171" spans="1:4" ht="18" customHeight="1" x14ac:dyDescent="0.25">
      <c r="A2171" s="30" t="s">
        <v>12423</v>
      </c>
      <c r="B2171" s="31" t="s">
        <v>12424</v>
      </c>
      <c r="C2171" s="30" t="s">
        <v>0</v>
      </c>
      <c r="D2171" s="32">
        <v>8.1</v>
      </c>
    </row>
    <row r="2172" spans="1:4" ht="18" customHeight="1" x14ac:dyDescent="0.25">
      <c r="A2172" s="30" t="s">
        <v>12425</v>
      </c>
      <c r="B2172" s="31" t="s">
        <v>12426</v>
      </c>
      <c r="C2172" s="30" t="s">
        <v>0</v>
      </c>
      <c r="D2172" s="32">
        <v>8.52</v>
      </c>
    </row>
    <row r="2173" spans="1:4" ht="18" customHeight="1" x14ac:dyDescent="0.25">
      <c r="A2173" s="30" t="s">
        <v>12427</v>
      </c>
      <c r="B2173" s="31" t="s">
        <v>12428</v>
      </c>
      <c r="C2173" s="30" t="s">
        <v>0</v>
      </c>
      <c r="D2173" s="32">
        <v>8.9499999999999993</v>
      </c>
    </row>
    <row r="2174" spans="1:4" ht="18" customHeight="1" x14ac:dyDescent="0.25">
      <c r="A2174" s="30" t="s">
        <v>12429</v>
      </c>
      <c r="B2174" s="31" t="s">
        <v>12430</v>
      </c>
      <c r="C2174" s="30" t="s">
        <v>0</v>
      </c>
      <c r="D2174" s="32">
        <v>9.43</v>
      </c>
    </row>
    <row r="2175" spans="1:4" ht="18" customHeight="1" x14ac:dyDescent="0.25">
      <c r="A2175" s="30" t="s">
        <v>12431</v>
      </c>
      <c r="B2175" s="31" t="s">
        <v>12432</v>
      </c>
      <c r="C2175" s="30" t="s">
        <v>0</v>
      </c>
      <c r="D2175" s="32">
        <v>10.19</v>
      </c>
    </row>
    <row r="2176" spans="1:4" ht="18" customHeight="1" x14ac:dyDescent="0.25">
      <c r="A2176" s="30" t="s">
        <v>12433</v>
      </c>
      <c r="B2176" s="31" t="s">
        <v>12434</v>
      </c>
      <c r="C2176" s="30" t="s">
        <v>0</v>
      </c>
      <c r="D2176" s="32">
        <v>10.7</v>
      </c>
    </row>
    <row r="2177" spans="1:4" ht="18" customHeight="1" x14ac:dyDescent="0.25">
      <c r="A2177" s="30" t="s">
        <v>12435</v>
      </c>
      <c r="B2177" s="31" t="s">
        <v>12436</v>
      </c>
      <c r="C2177" s="30" t="s">
        <v>0</v>
      </c>
      <c r="D2177" s="32">
        <v>10.56</v>
      </c>
    </row>
    <row r="2178" spans="1:4" ht="18" customHeight="1" x14ac:dyDescent="0.25">
      <c r="A2178" s="30" t="s">
        <v>12437</v>
      </c>
      <c r="B2178" s="31" t="s">
        <v>12438</v>
      </c>
      <c r="C2178" s="30" t="s">
        <v>0</v>
      </c>
      <c r="D2178" s="32">
        <v>11.66</v>
      </c>
    </row>
    <row r="2179" spans="1:4" ht="18" customHeight="1" x14ac:dyDescent="0.25">
      <c r="A2179" s="30" t="s">
        <v>12439</v>
      </c>
      <c r="B2179" s="31" t="s">
        <v>12440</v>
      </c>
      <c r="C2179" s="30" t="s">
        <v>0</v>
      </c>
      <c r="D2179" s="32">
        <v>12.21</v>
      </c>
    </row>
    <row r="2180" spans="1:4" ht="18" customHeight="1" x14ac:dyDescent="0.25">
      <c r="A2180" s="30" t="s">
        <v>12441</v>
      </c>
      <c r="B2180" s="31" t="s">
        <v>12442</v>
      </c>
      <c r="C2180" s="30" t="s">
        <v>0</v>
      </c>
      <c r="D2180" s="32">
        <v>13.12</v>
      </c>
    </row>
    <row r="2181" spans="1:4" ht="18" customHeight="1" x14ac:dyDescent="0.25">
      <c r="A2181" s="30" t="s">
        <v>12443</v>
      </c>
      <c r="B2181" s="31" t="s">
        <v>12444</v>
      </c>
      <c r="C2181" s="30" t="s">
        <v>0</v>
      </c>
      <c r="D2181" s="32">
        <v>13.72</v>
      </c>
    </row>
    <row r="2182" spans="1:4" ht="18" customHeight="1" x14ac:dyDescent="0.25">
      <c r="A2182" s="30" t="s">
        <v>12445</v>
      </c>
      <c r="B2182" s="31" t="s">
        <v>12446</v>
      </c>
      <c r="C2182" s="30" t="s">
        <v>0</v>
      </c>
      <c r="D2182" s="32">
        <v>14.58</v>
      </c>
    </row>
    <row r="2183" spans="1:4" ht="18" customHeight="1" x14ac:dyDescent="0.25">
      <c r="A2183" s="30" t="s">
        <v>12447</v>
      </c>
      <c r="B2183" s="31" t="s">
        <v>12448</v>
      </c>
      <c r="C2183" s="30" t="s">
        <v>0</v>
      </c>
      <c r="D2183" s="32">
        <v>16.010000000000002</v>
      </c>
    </row>
    <row r="2184" spans="1:4" ht="18" customHeight="1" x14ac:dyDescent="0.25">
      <c r="A2184" s="30" t="s">
        <v>12449</v>
      </c>
      <c r="B2184" s="31" t="s">
        <v>12450</v>
      </c>
      <c r="C2184" s="30" t="s">
        <v>0</v>
      </c>
      <c r="D2184" s="32">
        <v>17.84</v>
      </c>
    </row>
    <row r="2185" spans="1:4" ht="18" customHeight="1" x14ac:dyDescent="0.25">
      <c r="A2185" s="30" t="s">
        <v>12451</v>
      </c>
      <c r="B2185" s="31" t="s">
        <v>12452</v>
      </c>
      <c r="C2185" s="30" t="s">
        <v>0</v>
      </c>
      <c r="D2185" s="32">
        <v>19.63</v>
      </c>
    </row>
    <row r="2186" spans="1:4" ht="18" customHeight="1" x14ac:dyDescent="0.25">
      <c r="A2186" s="30" t="s">
        <v>12453</v>
      </c>
      <c r="B2186" s="31" t="s">
        <v>12454</v>
      </c>
      <c r="C2186" s="30" t="s">
        <v>0</v>
      </c>
      <c r="D2186" s="32">
        <v>21.67</v>
      </c>
    </row>
    <row r="2187" spans="1:4" ht="18" customHeight="1" x14ac:dyDescent="0.25">
      <c r="A2187" s="30" t="s">
        <v>12455</v>
      </c>
      <c r="B2187" s="31" t="s">
        <v>12456</v>
      </c>
      <c r="C2187" s="30" t="s">
        <v>0</v>
      </c>
      <c r="D2187" s="32">
        <v>23.54</v>
      </c>
    </row>
    <row r="2188" spans="1:4" ht="18" customHeight="1" x14ac:dyDescent="0.25">
      <c r="A2188" s="30" t="s">
        <v>12457</v>
      </c>
      <c r="B2188" s="31" t="s">
        <v>12458</v>
      </c>
      <c r="C2188" s="30" t="s">
        <v>0</v>
      </c>
      <c r="D2188" s="32">
        <v>25.56</v>
      </c>
    </row>
    <row r="2189" spans="1:4" ht="18" customHeight="1" x14ac:dyDescent="0.25">
      <c r="A2189" s="30" t="s">
        <v>12459</v>
      </c>
      <c r="B2189" s="31" t="s">
        <v>12460</v>
      </c>
      <c r="C2189" s="30" t="s">
        <v>0</v>
      </c>
      <c r="D2189" s="32">
        <v>28.27</v>
      </c>
    </row>
    <row r="2190" spans="1:4" ht="18" customHeight="1" x14ac:dyDescent="0.25">
      <c r="A2190" s="30" t="s">
        <v>12461</v>
      </c>
      <c r="B2190" s="31" t="s">
        <v>12462</v>
      </c>
      <c r="C2190" s="30" t="s">
        <v>0</v>
      </c>
      <c r="D2190" s="32">
        <v>4.46</v>
      </c>
    </row>
    <row r="2191" spans="1:4" ht="18" customHeight="1" x14ac:dyDescent="0.25">
      <c r="A2191" s="30" t="s">
        <v>12463</v>
      </c>
      <c r="B2191" s="31" t="s">
        <v>12464</v>
      </c>
      <c r="C2191" s="30" t="s">
        <v>0</v>
      </c>
      <c r="D2191" s="32">
        <v>30.98</v>
      </c>
    </row>
    <row r="2192" spans="1:4" ht="18" customHeight="1" x14ac:dyDescent="0.25">
      <c r="A2192" s="30" t="s">
        <v>12465</v>
      </c>
      <c r="B2192" s="31" t="s">
        <v>12466</v>
      </c>
      <c r="C2192" s="30" t="s">
        <v>0</v>
      </c>
      <c r="D2192" s="32">
        <v>33.85</v>
      </c>
    </row>
    <row r="2193" spans="1:4" ht="18" customHeight="1" x14ac:dyDescent="0.25">
      <c r="A2193" s="30" t="s">
        <v>12467</v>
      </c>
      <c r="B2193" s="31" t="s">
        <v>12468</v>
      </c>
      <c r="C2193" s="30" t="s">
        <v>0</v>
      </c>
      <c r="D2193" s="32">
        <v>36.619999999999997</v>
      </c>
    </row>
    <row r="2194" spans="1:4" ht="18" customHeight="1" x14ac:dyDescent="0.25">
      <c r="A2194" s="30" t="s">
        <v>12469</v>
      </c>
      <c r="B2194" s="31" t="s">
        <v>12470</v>
      </c>
      <c r="C2194" s="30" t="s">
        <v>0</v>
      </c>
      <c r="D2194" s="32">
        <v>40.049999999999997</v>
      </c>
    </row>
    <row r="2195" spans="1:4" ht="18" customHeight="1" x14ac:dyDescent="0.25">
      <c r="A2195" s="30" t="s">
        <v>12471</v>
      </c>
      <c r="B2195" s="31" t="s">
        <v>12472</v>
      </c>
      <c r="C2195" s="30" t="s">
        <v>0</v>
      </c>
      <c r="D2195" s="32">
        <v>43.19</v>
      </c>
    </row>
    <row r="2196" spans="1:4" ht="18" customHeight="1" x14ac:dyDescent="0.25">
      <c r="A2196" s="30" t="s">
        <v>12473</v>
      </c>
      <c r="B2196" s="31" t="s">
        <v>12474</v>
      </c>
      <c r="C2196" s="30" t="s">
        <v>0</v>
      </c>
      <c r="D2196" s="32">
        <v>46.91</v>
      </c>
    </row>
    <row r="2197" spans="1:4" ht="18" customHeight="1" x14ac:dyDescent="0.25">
      <c r="A2197" s="30" t="s">
        <v>12475</v>
      </c>
      <c r="B2197" s="31" t="s">
        <v>12476</v>
      </c>
      <c r="C2197" s="30" t="s">
        <v>0</v>
      </c>
      <c r="D2197" s="32">
        <v>51.06</v>
      </c>
    </row>
    <row r="2198" spans="1:4" ht="18" customHeight="1" x14ac:dyDescent="0.25">
      <c r="A2198" s="30" t="s">
        <v>12477</v>
      </c>
      <c r="B2198" s="31" t="s">
        <v>12478</v>
      </c>
      <c r="C2198" s="30" t="s">
        <v>0</v>
      </c>
      <c r="D2198" s="32">
        <v>55.57</v>
      </c>
    </row>
    <row r="2199" spans="1:4" ht="18" customHeight="1" x14ac:dyDescent="0.25">
      <c r="A2199" s="30" t="s">
        <v>12479</v>
      </c>
      <c r="B2199" s="31" t="s">
        <v>12480</v>
      </c>
      <c r="C2199" s="30" t="s">
        <v>0</v>
      </c>
      <c r="D2199" s="32">
        <v>59.74</v>
      </c>
    </row>
    <row r="2200" spans="1:4" ht="18" customHeight="1" x14ac:dyDescent="0.25">
      <c r="A2200" s="30" t="s">
        <v>12481</v>
      </c>
      <c r="B2200" s="31" t="s">
        <v>12482</v>
      </c>
      <c r="C2200" s="30" t="s">
        <v>0</v>
      </c>
      <c r="D2200" s="32">
        <v>4.75</v>
      </c>
    </row>
    <row r="2201" spans="1:4" ht="18" customHeight="1" x14ac:dyDescent="0.25">
      <c r="A2201" s="30" t="s">
        <v>12483</v>
      </c>
      <c r="B2201" s="31" t="s">
        <v>12484</v>
      </c>
      <c r="C2201" s="30" t="s">
        <v>0</v>
      </c>
      <c r="D2201" s="32">
        <v>5.12</v>
      </c>
    </row>
    <row r="2202" spans="1:4" ht="18" customHeight="1" x14ac:dyDescent="0.25">
      <c r="A2202" s="30" t="s">
        <v>12485</v>
      </c>
      <c r="B2202" s="31" t="s">
        <v>12486</v>
      </c>
      <c r="C2202" s="30" t="s">
        <v>0</v>
      </c>
      <c r="D2202" s="32">
        <v>4.3899999999999997</v>
      </c>
    </row>
    <row r="2203" spans="1:4" ht="18" customHeight="1" x14ac:dyDescent="0.25">
      <c r="A2203" s="30" t="s">
        <v>12487</v>
      </c>
      <c r="B2203" s="31" t="s">
        <v>12488</v>
      </c>
      <c r="C2203" s="30" t="s">
        <v>0</v>
      </c>
      <c r="D2203" s="32">
        <v>6.92</v>
      </c>
    </row>
    <row r="2204" spans="1:4" ht="18" customHeight="1" x14ac:dyDescent="0.25">
      <c r="A2204" s="30" t="s">
        <v>12489</v>
      </c>
      <c r="B2204" s="31" t="s">
        <v>12490</v>
      </c>
      <c r="C2204" s="30" t="s">
        <v>0</v>
      </c>
      <c r="D2204" s="32">
        <v>7.59</v>
      </c>
    </row>
    <row r="2205" spans="1:4" ht="18" customHeight="1" x14ac:dyDescent="0.25">
      <c r="A2205" s="30" t="s">
        <v>12491</v>
      </c>
      <c r="B2205" s="31" t="s">
        <v>12492</v>
      </c>
      <c r="C2205" s="30" t="s">
        <v>0</v>
      </c>
      <c r="D2205" s="32">
        <v>8.1199999999999992</v>
      </c>
    </row>
    <row r="2206" spans="1:4" ht="18" customHeight="1" x14ac:dyDescent="0.25">
      <c r="A2206" s="30" t="s">
        <v>12493</v>
      </c>
      <c r="B2206" s="31" t="s">
        <v>12494</v>
      </c>
      <c r="C2206" s="30" t="s">
        <v>0</v>
      </c>
      <c r="D2206" s="32">
        <v>8.61</v>
      </c>
    </row>
    <row r="2207" spans="1:4" ht="18" customHeight="1" x14ac:dyDescent="0.25">
      <c r="A2207" s="30" t="s">
        <v>12495</v>
      </c>
      <c r="B2207" s="31" t="s">
        <v>12496</v>
      </c>
      <c r="C2207" s="30" t="s">
        <v>0</v>
      </c>
      <c r="D2207" s="32">
        <v>9.08</v>
      </c>
    </row>
    <row r="2208" spans="1:4" ht="18" customHeight="1" x14ac:dyDescent="0.25">
      <c r="A2208" s="30" t="s">
        <v>12497</v>
      </c>
      <c r="B2208" s="31" t="s">
        <v>12498</v>
      </c>
      <c r="C2208" s="30" t="s">
        <v>0</v>
      </c>
      <c r="D2208" s="32">
        <v>9.5299999999999994</v>
      </c>
    </row>
    <row r="2209" spans="1:4" ht="18" customHeight="1" x14ac:dyDescent="0.25">
      <c r="A2209" s="30" t="s">
        <v>12499</v>
      </c>
      <c r="B2209" s="31" t="s">
        <v>12500</v>
      </c>
      <c r="C2209" s="30" t="s">
        <v>0</v>
      </c>
      <c r="D2209" s="32">
        <v>10.16</v>
      </c>
    </row>
    <row r="2210" spans="1:4" ht="18" customHeight="1" x14ac:dyDescent="0.25">
      <c r="A2210" s="30" t="s">
        <v>12501</v>
      </c>
      <c r="B2210" s="31" t="s">
        <v>12502</v>
      </c>
      <c r="C2210" s="30" t="s">
        <v>0</v>
      </c>
      <c r="D2210" s="32">
        <v>10.7</v>
      </c>
    </row>
    <row r="2211" spans="1:4" ht="18" customHeight="1" x14ac:dyDescent="0.25">
      <c r="A2211" s="30" t="s">
        <v>12503</v>
      </c>
      <c r="B2211" s="31" t="s">
        <v>12504</v>
      </c>
      <c r="C2211" s="30" t="s">
        <v>0</v>
      </c>
      <c r="D2211" s="32">
        <v>11.28</v>
      </c>
    </row>
    <row r="2212" spans="1:4" ht="18" customHeight="1" x14ac:dyDescent="0.25">
      <c r="A2212" s="30" t="s">
        <v>12505</v>
      </c>
      <c r="B2212" s="31" t="s">
        <v>12506</v>
      </c>
      <c r="C2212" s="30" t="s">
        <v>0</v>
      </c>
      <c r="D2212" s="32">
        <v>12.22</v>
      </c>
    </row>
    <row r="2213" spans="1:4" ht="18" customHeight="1" x14ac:dyDescent="0.25">
      <c r="A2213" s="30" t="s">
        <v>12507</v>
      </c>
      <c r="B2213" s="31" t="s">
        <v>12508</v>
      </c>
      <c r="C2213" s="30" t="s">
        <v>0</v>
      </c>
      <c r="D2213" s="32">
        <v>14</v>
      </c>
    </row>
    <row r="2214" spans="1:4" ht="18" customHeight="1" x14ac:dyDescent="0.25">
      <c r="A2214" s="30" t="s">
        <v>12509</v>
      </c>
      <c r="B2214" s="31" t="s">
        <v>12510</v>
      </c>
      <c r="C2214" s="30" t="s">
        <v>0</v>
      </c>
      <c r="D2214" s="32">
        <v>16.79</v>
      </c>
    </row>
    <row r="2215" spans="1:4" ht="18" customHeight="1" x14ac:dyDescent="0.25">
      <c r="A2215" s="30" t="s">
        <v>12511</v>
      </c>
      <c r="B2215" s="31" t="s">
        <v>12512</v>
      </c>
      <c r="C2215" s="30" t="s">
        <v>0</v>
      </c>
      <c r="D2215" s="32">
        <v>5.49</v>
      </c>
    </row>
    <row r="2216" spans="1:4" ht="18" customHeight="1" x14ac:dyDescent="0.25">
      <c r="A2216" s="30" t="s">
        <v>12513</v>
      </c>
      <c r="B2216" s="31" t="s">
        <v>12514</v>
      </c>
      <c r="C2216" s="30" t="s">
        <v>0</v>
      </c>
      <c r="D2216" s="32">
        <v>5.87</v>
      </c>
    </row>
    <row r="2217" spans="1:4" ht="18" customHeight="1" x14ac:dyDescent="0.25">
      <c r="A2217" s="30" t="s">
        <v>12515</v>
      </c>
      <c r="B2217" s="31" t="s">
        <v>12516</v>
      </c>
      <c r="C2217" s="30" t="s">
        <v>0</v>
      </c>
      <c r="D2217" s="32">
        <v>6.33</v>
      </c>
    </row>
    <row r="2218" spans="1:4" ht="18" customHeight="1" x14ac:dyDescent="0.25">
      <c r="A2218" s="30" t="s">
        <v>12517</v>
      </c>
      <c r="B2218" s="31" t="s">
        <v>12518</v>
      </c>
      <c r="C2218" s="30" t="s">
        <v>0</v>
      </c>
      <c r="D2218" s="32">
        <v>5.34</v>
      </c>
    </row>
    <row r="2219" spans="1:4" ht="18" customHeight="1" x14ac:dyDescent="0.25">
      <c r="A2219" s="30" t="s">
        <v>12519</v>
      </c>
      <c r="B2219" s="31" t="s">
        <v>12520</v>
      </c>
      <c r="C2219" s="30" t="s">
        <v>0</v>
      </c>
      <c r="D2219" s="32">
        <v>5.45</v>
      </c>
    </row>
    <row r="2220" spans="1:4" ht="18" customHeight="1" x14ac:dyDescent="0.25">
      <c r="A2220" s="30" t="s">
        <v>12521</v>
      </c>
      <c r="B2220" s="31" t="s">
        <v>12522</v>
      </c>
      <c r="C2220" s="30" t="s">
        <v>0</v>
      </c>
      <c r="D2220" s="32">
        <v>6.18</v>
      </c>
    </row>
    <row r="2221" spans="1:4" ht="18" customHeight="1" x14ac:dyDescent="0.25">
      <c r="A2221" s="30" t="s">
        <v>12523</v>
      </c>
      <c r="B2221" s="31" t="s">
        <v>12524</v>
      </c>
      <c r="C2221" s="30" t="s">
        <v>0</v>
      </c>
      <c r="D2221" s="32">
        <v>6.64</v>
      </c>
    </row>
    <row r="2222" spans="1:4" ht="18" customHeight="1" x14ac:dyDescent="0.25">
      <c r="A2222" s="30" t="s">
        <v>12525</v>
      </c>
      <c r="B2222" s="31" t="s">
        <v>12526</v>
      </c>
      <c r="C2222" s="30" t="s">
        <v>0</v>
      </c>
      <c r="D2222" s="32">
        <v>7.08</v>
      </c>
    </row>
    <row r="2223" spans="1:4" ht="18" customHeight="1" x14ac:dyDescent="0.25">
      <c r="A2223" s="30" t="s">
        <v>12527</v>
      </c>
      <c r="B2223" s="31" t="s">
        <v>12528</v>
      </c>
      <c r="C2223" s="30" t="s">
        <v>0</v>
      </c>
      <c r="D2223" s="32">
        <v>7.61</v>
      </c>
    </row>
    <row r="2224" spans="1:4" ht="18" customHeight="1" x14ac:dyDescent="0.25">
      <c r="A2224" s="30" t="s">
        <v>12529</v>
      </c>
      <c r="B2224" s="31" t="s">
        <v>12530</v>
      </c>
      <c r="C2224" s="30" t="s">
        <v>0</v>
      </c>
      <c r="D2224" s="32">
        <v>8.1300000000000008</v>
      </c>
    </row>
    <row r="2225" spans="1:4" ht="18" customHeight="1" x14ac:dyDescent="0.25">
      <c r="A2225" s="30" t="s">
        <v>12531</v>
      </c>
      <c r="B2225" s="31" t="s">
        <v>12532</v>
      </c>
      <c r="C2225" s="30" t="s">
        <v>0</v>
      </c>
      <c r="D2225" s="32">
        <v>8.98</v>
      </c>
    </row>
    <row r="2226" spans="1:4" ht="18" customHeight="1" x14ac:dyDescent="0.25">
      <c r="A2226" s="30" t="s">
        <v>12533</v>
      </c>
      <c r="B2226" s="31" t="s">
        <v>12534</v>
      </c>
      <c r="C2226" s="30" t="s">
        <v>0</v>
      </c>
      <c r="D2226" s="32">
        <v>9.6999999999999993</v>
      </c>
    </row>
    <row r="2227" spans="1:4" ht="18" customHeight="1" x14ac:dyDescent="0.25">
      <c r="A2227" s="30" t="s">
        <v>12535</v>
      </c>
      <c r="B2227" s="31" t="s">
        <v>12536</v>
      </c>
      <c r="C2227" s="30" t="s">
        <v>0</v>
      </c>
      <c r="D2227" s="32">
        <v>10.38</v>
      </c>
    </row>
    <row r="2228" spans="1:4" ht="18" customHeight="1" x14ac:dyDescent="0.25">
      <c r="A2228" s="30" t="s">
        <v>12537</v>
      </c>
      <c r="B2228" s="31" t="s">
        <v>12538</v>
      </c>
      <c r="C2228" s="30" t="s">
        <v>0</v>
      </c>
      <c r="D2228" s="32">
        <v>11.11</v>
      </c>
    </row>
    <row r="2229" spans="1:4" ht="18" customHeight="1" x14ac:dyDescent="0.25">
      <c r="A2229" s="30" t="s">
        <v>12539</v>
      </c>
      <c r="B2229" s="31" t="s">
        <v>12540</v>
      </c>
      <c r="C2229" s="30" t="s">
        <v>0</v>
      </c>
      <c r="D2229" s="32">
        <v>13.59</v>
      </c>
    </row>
    <row r="2230" spans="1:4" ht="18" customHeight="1" x14ac:dyDescent="0.25">
      <c r="A2230" s="30" t="s">
        <v>12541</v>
      </c>
      <c r="B2230" s="31" t="s">
        <v>12542</v>
      </c>
      <c r="C2230" s="30" t="s">
        <v>0</v>
      </c>
      <c r="D2230" s="32">
        <v>15.72</v>
      </c>
    </row>
    <row r="2231" spans="1:4" ht="18" customHeight="1" x14ac:dyDescent="0.25">
      <c r="A2231" s="30" t="s">
        <v>12543</v>
      </c>
      <c r="B2231" s="31" t="s">
        <v>12544</v>
      </c>
      <c r="C2231" s="30" t="s">
        <v>0</v>
      </c>
      <c r="D2231" s="32">
        <v>18.46</v>
      </c>
    </row>
    <row r="2232" spans="1:4" ht="18" customHeight="1" x14ac:dyDescent="0.25">
      <c r="A2232" s="30" t="s">
        <v>12545</v>
      </c>
      <c r="B2232" s="31" t="s">
        <v>12546</v>
      </c>
      <c r="C2232" s="30" t="s">
        <v>0</v>
      </c>
      <c r="D2232" s="32">
        <v>21.34</v>
      </c>
    </row>
    <row r="2233" spans="1:4" ht="18" customHeight="1" x14ac:dyDescent="0.25">
      <c r="A2233" s="30" t="s">
        <v>12547</v>
      </c>
      <c r="B2233" s="31" t="s">
        <v>12548</v>
      </c>
      <c r="C2233" s="30" t="s">
        <v>0</v>
      </c>
      <c r="D2233" s="32">
        <v>24.76</v>
      </c>
    </row>
    <row r="2234" spans="1:4" ht="18" customHeight="1" x14ac:dyDescent="0.25">
      <c r="A2234" s="30" t="s">
        <v>12549</v>
      </c>
      <c r="B2234" s="31" t="s">
        <v>12550</v>
      </c>
      <c r="C2234" s="30" t="s">
        <v>0</v>
      </c>
      <c r="D2234" s="32">
        <v>29.41</v>
      </c>
    </row>
    <row r="2235" spans="1:4" ht="18" customHeight="1" x14ac:dyDescent="0.25">
      <c r="A2235" s="30" t="s">
        <v>12551</v>
      </c>
      <c r="B2235" s="31" t="s">
        <v>12552</v>
      </c>
      <c r="C2235" s="30" t="s">
        <v>0</v>
      </c>
      <c r="D2235" s="32">
        <v>34.119999999999997</v>
      </c>
    </row>
    <row r="2236" spans="1:4" ht="18" customHeight="1" x14ac:dyDescent="0.25">
      <c r="A2236" s="30" t="s">
        <v>12553</v>
      </c>
      <c r="B2236" s="31" t="s">
        <v>12554</v>
      </c>
      <c r="C2236" s="30" t="s">
        <v>0</v>
      </c>
      <c r="D2236" s="32">
        <v>39.53</v>
      </c>
    </row>
    <row r="2237" spans="1:4" ht="18" customHeight="1" x14ac:dyDescent="0.25">
      <c r="A2237" s="30" t="s">
        <v>12555</v>
      </c>
      <c r="B2237" s="31" t="s">
        <v>12556</v>
      </c>
      <c r="C2237" s="30" t="s">
        <v>0</v>
      </c>
      <c r="D2237" s="32">
        <v>43.25</v>
      </c>
    </row>
    <row r="2238" spans="1:4" ht="18" customHeight="1" x14ac:dyDescent="0.25">
      <c r="A2238" s="30" t="s">
        <v>12557</v>
      </c>
      <c r="B2238" s="31" t="s">
        <v>12558</v>
      </c>
      <c r="C2238" s="30" t="s">
        <v>0</v>
      </c>
      <c r="D2238" s="32">
        <v>47.87</v>
      </c>
    </row>
    <row r="2239" spans="1:4" ht="18" customHeight="1" x14ac:dyDescent="0.25">
      <c r="A2239" s="30" t="s">
        <v>12559</v>
      </c>
      <c r="B2239" s="31" t="s">
        <v>12560</v>
      </c>
      <c r="C2239" s="30" t="s">
        <v>0</v>
      </c>
      <c r="D2239" s="32">
        <v>4.45</v>
      </c>
    </row>
    <row r="2240" spans="1:4" ht="18" customHeight="1" x14ac:dyDescent="0.25">
      <c r="A2240" s="30" t="s">
        <v>12561</v>
      </c>
      <c r="B2240" s="31" t="s">
        <v>12562</v>
      </c>
      <c r="C2240" s="30" t="s">
        <v>0</v>
      </c>
      <c r="D2240" s="32">
        <v>4.74</v>
      </c>
    </row>
    <row r="2241" spans="1:4" ht="18" customHeight="1" x14ac:dyDescent="0.25">
      <c r="A2241" s="30" t="s">
        <v>12563</v>
      </c>
      <c r="B2241" s="31" t="s">
        <v>12564</v>
      </c>
      <c r="C2241" s="30" t="s">
        <v>0</v>
      </c>
      <c r="D2241" s="32">
        <v>5.04</v>
      </c>
    </row>
    <row r="2242" spans="1:4" ht="18" customHeight="1" x14ac:dyDescent="0.25">
      <c r="A2242" s="30" t="s">
        <v>12565</v>
      </c>
      <c r="B2242" s="31" t="s">
        <v>12566</v>
      </c>
      <c r="C2242" s="30" t="s">
        <v>0</v>
      </c>
      <c r="D2242" s="32">
        <v>4.3899999999999997</v>
      </c>
    </row>
    <row r="2243" spans="1:4" ht="18" customHeight="1" x14ac:dyDescent="0.25">
      <c r="A2243" s="30" t="s">
        <v>12567</v>
      </c>
      <c r="B2243" s="31" t="s">
        <v>12568</v>
      </c>
      <c r="C2243" s="30" t="s">
        <v>0</v>
      </c>
      <c r="D2243" s="32">
        <v>5.39</v>
      </c>
    </row>
    <row r="2244" spans="1:4" ht="18" customHeight="1" x14ac:dyDescent="0.25">
      <c r="A2244" s="30" t="s">
        <v>12569</v>
      </c>
      <c r="B2244" s="31" t="s">
        <v>12570</v>
      </c>
      <c r="C2244" s="30" t="s">
        <v>0</v>
      </c>
      <c r="D2244" s="32">
        <v>6.06</v>
      </c>
    </row>
    <row r="2245" spans="1:4" ht="18" customHeight="1" x14ac:dyDescent="0.25">
      <c r="A2245" s="30" t="s">
        <v>12571</v>
      </c>
      <c r="B2245" s="31" t="s">
        <v>12572</v>
      </c>
      <c r="C2245" s="30" t="s">
        <v>0</v>
      </c>
      <c r="D2245" s="32">
        <v>6.5</v>
      </c>
    </row>
    <row r="2246" spans="1:4" ht="18" customHeight="1" x14ac:dyDescent="0.25">
      <c r="A2246" s="30" t="s">
        <v>12573</v>
      </c>
      <c r="B2246" s="31" t="s">
        <v>12574</v>
      </c>
      <c r="C2246" s="30" t="s">
        <v>0</v>
      </c>
      <c r="D2246" s="32">
        <v>6.91</v>
      </c>
    </row>
    <row r="2247" spans="1:4" ht="18" customHeight="1" x14ac:dyDescent="0.25">
      <c r="A2247" s="30" t="s">
        <v>12575</v>
      </c>
      <c r="B2247" s="31" t="s">
        <v>12576</v>
      </c>
      <c r="C2247" s="30" t="s">
        <v>0</v>
      </c>
      <c r="D2247" s="32">
        <v>7.27</v>
      </c>
    </row>
    <row r="2248" spans="1:4" ht="18" customHeight="1" x14ac:dyDescent="0.25">
      <c r="A2248" s="30" t="s">
        <v>12577</v>
      </c>
      <c r="B2248" s="31" t="s">
        <v>12578</v>
      </c>
      <c r="C2248" s="30" t="s">
        <v>0</v>
      </c>
      <c r="D2248" s="32">
        <v>7.71</v>
      </c>
    </row>
    <row r="2249" spans="1:4" ht="18" customHeight="1" x14ac:dyDescent="0.25">
      <c r="A2249" s="30" t="s">
        <v>12579</v>
      </c>
      <c r="B2249" s="31" t="s">
        <v>12580</v>
      </c>
      <c r="C2249" s="30" t="s">
        <v>0</v>
      </c>
      <c r="D2249" s="32">
        <v>8.41</v>
      </c>
    </row>
    <row r="2250" spans="1:4" ht="18" customHeight="1" x14ac:dyDescent="0.25">
      <c r="A2250" s="30" t="s">
        <v>12581</v>
      </c>
      <c r="B2250" s="31" t="s">
        <v>12582</v>
      </c>
      <c r="C2250" s="30" t="s">
        <v>0</v>
      </c>
      <c r="D2250" s="32">
        <v>8.83</v>
      </c>
    </row>
    <row r="2251" spans="1:4" ht="18" customHeight="1" x14ac:dyDescent="0.25">
      <c r="A2251" s="30" t="s">
        <v>12583</v>
      </c>
      <c r="B2251" s="31" t="s">
        <v>12584</v>
      </c>
      <c r="C2251" s="30" t="s">
        <v>0</v>
      </c>
      <c r="D2251" s="32">
        <v>9.25</v>
      </c>
    </row>
    <row r="2252" spans="1:4" ht="18" customHeight="1" x14ac:dyDescent="0.25">
      <c r="A2252" s="30" t="s">
        <v>12585</v>
      </c>
      <c r="B2252" s="31" t="s">
        <v>12586</v>
      </c>
      <c r="C2252" s="30" t="s">
        <v>0</v>
      </c>
      <c r="D2252" s="32">
        <v>9.68</v>
      </c>
    </row>
    <row r="2253" spans="1:4" ht="18" customHeight="1" x14ac:dyDescent="0.25">
      <c r="A2253" s="30" t="s">
        <v>12587</v>
      </c>
      <c r="B2253" s="31" t="s">
        <v>12588</v>
      </c>
      <c r="C2253" s="30" t="s">
        <v>0</v>
      </c>
      <c r="D2253" s="32">
        <v>10.55</v>
      </c>
    </row>
    <row r="2254" spans="1:4" ht="18" customHeight="1" x14ac:dyDescent="0.25">
      <c r="A2254" s="30" t="s">
        <v>12589</v>
      </c>
      <c r="B2254" s="31" t="s">
        <v>12590</v>
      </c>
      <c r="C2254" s="30" t="s">
        <v>0</v>
      </c>
      <c r="D2254" s="32">
        <v>11.44</v>
      </c>
    </row>
    <row r="2255" spans="1:4" ht="18" customHeight="1" x14ac:dyDescent="0.25">
      <c r="A2255" s="30" t="s">
        <v>12591</v>
      </c>
      <c r="B2255" s="31" t="s">
        <v>12592</v>
      </c>
      <c r="C2255" s="30" t="s">
        <v>0</v>
      </c>
      <c r="D2255" s="32">
        <v>13.03</v>
      </c>
    </row>
    <row r="2256" spans="1:4" ht="18" customHeight="1" x14ac:dyDescent="0.25">
      <c r="A2256" s="30" t="s">
        <v>12593</v>
      </c>
      <c r="B2256" s="31" t="s">
        <v>12594</v>
      </c>
      <c r="C2256" s="30" t="s">
        <v>0</v>
      </c>
      <c r="D2256" s="32">
        <v>14.9</v>
      </c>
    </row>
    <row r="2257" spans="1:4" ht="18" customHeight="1" x14ac:dyDescent="0.25">
      <c r="A2257" s="30" t="s">
        <v>12595</v>
      </c>
      <c r="B2257" s="31" t="s">
        <v>12596</v>
      </c>
      <c r="C2257" s="30" t="s">
        <v>0</v>
      </c>
      <c r="D2257" s="32">
        <v>16.850000000000001</v>
      </c>
    </row>
    <row r="2258" spans="1:4" ht="18" customHeight="1" x14ac:dyDescent="0.25">
      <c r="A2258" s="30" t="s">
        <v>12597</v>
      </c>
      <c r="B2258" s="31" t="s">
        <v>12598</v>
      </c>
      <c r="C2258" s="30" t="s">
        <v>0</v>
      </c>
      <c r="D2258" s="32">
        <v>19.47</v>
      </c>
    </row>
    <row r="2259" spans="1:4" ht="18" customHeight="1" x14ac:dyDescent="0.25">
      <c r="A2259" s="30" t="s">
        <v>12599</v>
      </c>
      <c r="B2259" s="31" t="s">
        <v>12600</v>
      </c>
      <c r="C2259" s="30" t="s">
        <v>0</v>
      </c>
      <c r="D2259" s="32">
        <v>21.76</v>
      </c>
    </row>
    <row r="2260" spans="1:4" ht="18" customHeight="1" x14ac:dyDescent="0.25">
      <c r="A2260" s="30" t="s">
        <v>12601</v>
      </c>
      <c r="B2260" s="31" t="s">
        <v>12602</v>
      </c>
      <c r="C2260" s="30" t="s">
        <v>0</v>
      </c>
      <c r="D2260" s="32">
        <v>24.72</v>
      </c>
    </row>
    <row r="2261" spans="1:4" ht="18" customHeight="1" x14ac:dyDescent="0.25">
      <c r="A2261" s="30" t="s">
        <v>12603</v>
      </c>
      <c r="B2261" s="31" t="s">
        <v>12604</v>
      </c>
      <c r="C2261" s="30" t="s">
        <v>0</v>
      </c>
      <c r="D2261" s="32">
        <v>27.76</v>
      </c>
    </row>
    <row r="2262" spans="1:4" ht="18" customHeight="1" x14ac:dyDescent="0.25">
      <c r="A2262" s="30" t="s">
        <v>12605</v>
      </c>
      <c r="B2262" s="31" t="s">
        <v>12606</v>
      </c>
      <c r="C2262" s="30" t="s">
        <v>0</v>
      </c>
      <c r="D2262" s="32">
        <v>31.4</v>
      </c>
    </row>
    <row r="2263" spans="1:4" ht="18" customHeight="1" x14ac:dyDescent="0.25">
      <c r="A2263" s="30" t="s">
        <v>12607</v>
      </c>
      <c r="B2263" s="31" t="s">
        <v>12608</v>
      </c>
      <c r="C2263" s="30" t="s">
        <v>0</v>
      </c>
      <c r="D2263" s="32">
        <v>35.72</v>
      </c>
    </row>
    <row r="2264" spans="1:4" ht="18" customHeight="1" x14ac:dyDescent="0.25">
      <c r="A2264" s="30" t="s">
        <v>12609</v>
      </c>
      <c r="B2264" s="31" t="s">
        <v>12610</v>
      </c>
      <c r="C2264" s="30" t="s">
        <v>0</v>
      </c>
      <c r="D2264" s="32">
        <v>39.64</v>
      </c>
    </row>
    <row r="2265" spans="1:4" ht="18" customHeight="1" x14ac:dyDescent="0.25">
      <c r="A2265" s="30" t="s">
        <v>12611</v>
      </c>
      <c r="B2265" s="31" t="s">
        <v>12612</v>
      </c>
      <c r="C2265" s="30" t="s">
        <v>0</v>
      </c>
      <c r="D2265" s="32">
        <v>44.65</v>
      </c>
    </row>
    <row r="2266" spans="1:4" ht="18" customHeight="1" x14ac:dyDescent="0.25">
      <c r="A2266" s="30" t="s">
        <v>12613</v>
      </c>
      <c r="B2266" s="31" t="s">
        <v>12614</v>
      </c>
      <c r="C2266" s="30" t="s">
        <v>0</v>
      </c>
      <c r="D2266" s="32">
        <v>48.17</v>
      </c>
    </row>
    <row r="2267" spans="1:4" ht="18" customHeight="1" x14ac:dyDescent="0.25">
      <c r="A2267" s="30" t="s">
        <v>12615</v>
      </c>
      <c r="B2267" s="31" t="s">
        <v>12616</v>
      </c>
      <c r="C2267" s="30" t="s">
        <v>0</v>
      </c>
      <c r="D2267" s="32">
        <v>51.31</v>
      </c>
    </row>
    <row r="2268" spans="1:4" ht="18" customHeight="1" x14ac:dyDescent="0.25">
      <c r="A2268" s="30" t="s">
        <v>12617</v>
      </c>
      <c r="B2268" s="31" t="s">
        <v>12618</v>
      </c>
      <c r="C2268" s="30" t="s">
        <v>0</v>
      </c>
      <c r="D2268" s="32">
        <v>4.05</v>
      </c>
    </row>
    <row r="2269" spans="1:4" ht="18" customHeight="1" x14ac:dyDescent="0.25">
      <c r="A2269" s="30" t="s">
        <v>12619</v>
      </c>
      <c r="B2269" s="31" t="s">
        <v>12620</v>
      </c>
      <c r="C2269" s="30" t="s">
        <v>0</v>
      </c>
      <c r="D2269" s="32">
        <v>4.53</v>
      </c>
    </row>
    <row r="2270" spans="1:4" ht="18" customHeight="1" x14ac:dyDescent="0.25">
      <c r="A2270" s="30" t="s">
        <v>12621</v>
      </c>
      <c r="B2270" s="31" t="s">
        <v>12622</v>
      </c>
      <c r="C2270" s="30" t="s">
        <v>0</v>
      </c>
      <c r="D2270" s="32">
        <v>5.01</v>
      </c>
    </row>
    <row r="2271" spans="1:4" ht="18" customHeight="1" x14ac:dyDescent="0.25">
      <c r="A2271" s="30" t="s">
        <v>12623</v>
      </c>
      <c r="B2271" s="31" t="s">
        <v>12624</v>
      </c>
      <c r="C2271" s="30" t="s">
        <v>0</v>
      </c>
      <c r="D2271" s="32">
        <v>3.78</v>
      </c>
    </row>
    <row r="2272" spans="1:4" ht="9" customHeight="1" x14ac:dyDescent="0.25">
      <c r="A2272" s="30" t="s">
        <v>12625</v>
      </c>
      <c r="B2272" s="31" t="s">
        <v>12626</v>
      </c>
      <c r="C2272" s="30" t="s">
        <v>0</v>
      </c>
      <c r="D2272" s="32">
        <v>11.9</v>
      </c>
    </row>
    <row r="2273" spans="1:4" ht="9" customHeight="1" x14ac:dyDescent="0.25">
      <c r="A2273" s="30" t="s">
        <v>12627</v>
      </c>
      <c r="B2273" s="31" t="s">
        <v>12628</v>
      </c>
      <c r="C2273" s="30" t="s">
        <v>0</v>
      </c>
      <c r="D2273" s="32">
        <v>12.12</v>
      </c>
    </row>
    <row r="2274" spans="1:4" ht="9" customHeight="1" x14ac:dyDescent="0.25">
      <c r="A2274" s="30" t="s">
        <v>12629</v>
      </c>
      <c r="B2274" s="31" t="s">
        <v>12630</v>
      </c>
      <c r="C2274" s="30" t="s">
        <v>0</v>
      </c>
      <c r="D2274" s="32">
        <v>12.34</v>
      </c>
    </row>
    <row r="2275" spans="1:4" ht="9" customHeight="1" x14ac:dyDescent="0.25">
      <c r="A2275" s="30" t="s">
        <v>12631</v>
      </c>
      <c r="B2275" s="31" t="s">
        <v>12632</v>
      </c>
      <c r="C2275" s="30" t="s">
        <v>0</v>
      </c>
      <c r="D2275" s="32">
        <v>12.57</v>
      </c>
    </row>
    <row r="2276" spans="1:4" ht="9" customHeight="1" x14ac:dyDescent="0.25">
      <c r="A2276" s="30" t="s">
        <v>12633</v>
      </c>
      <c r="B2276" s="31" t="s">
        <v>12634</v>
      </c>
      <c r="C2276" s="30" t="s">
        <v>0</v>
      </c>
      <c r="D2276" s="32">
        <v>12.82</v>
      </c>
    </row>
    <row r="2277" spans="1:4" ht="9" customHeight="1" x14ac:dyDescent="0.25">
      <c r="A2277" s="30" t="s">
        <v>12635</v>
      </c>
      <c r="B2277" s="31" t="s">
        <v>12636</v>
      </c>
      <c r="C2277" s="30" t="s">
        <v>0</v>
      </c>
      <c r="D2277" s="32">
        <v>12.95</v>
      </c>
    </row>
    <row r="2278" spans="1:4" ht="9" customHeight="1" x14ac:dyDescent="0.25">
      <c r="A2278" s="30" t="s">
        <v>12637</v>
      </c>
      <c r="B2278" s="31" t="s">
        <v>12638</v>
      </c>
      <c r="C2278" s="30" t="s">
        <v>0</v>
      </c>
      <c r="D2278" s="32">
        <v>7.97</v>
      </c>
    </row>
    <row r="2279" spans="1:4" ht="9" customHeight="1" x14ac:dyDescent="0.25">
      <c r="A2279" s="30" t="s">
        <v>12639</v>
      </c>
      <c r="B2279" s="31" t="s">
        <v>12640</v>
      </c>
      <c r="C2279" s="30" t="s">
        <v>0</v>
      </c>
      <c r="D2279" s="32">
        <v>8.0299999999999994</v>
      </c>
    </row>
    <row r="2280" spans="1:4" ht="9" customHeight="1" x14ac:dyDescent="0.25">
      <c r="A2280" s="30" t="s">
        <v>12641</v>
      </c>
      <c r="B2280" s="31" t="s">
        <v>12642</v>
      </c>
      <c r="C2280" s="30" t="s">
        <v>0</v>
      </c>
      <c r="D2280" s="32">
        <v>8.1</v>
      </c>
    </row>
    <row r="2281" spans="1:4" ht="9" customHeight="1" x14ac:dyDescent="0.25">
      <c r="A2281" s="30" t="s">
        <v>12643</v>
      </c>
      <c r="B2281" s="31" t="s">
        <v>12644</v>
      </c>
      <c r="C2281" s="30" t="s">
        <v>0</v>
      </c>
      <c r="D2281" s="32">
        <v>8.17</v>
      </c>
    </row>
    <row r="2282" spans="1:4" ht="9" customHeight="1" x14ac:dyDescent="0.25">
      <c r="A2282" s="30" t="s">
        <v>12645</v>
      </c>
      <c r="B2282" s="31" t="s">
        <v>12646</v>
      </c>
      <c r="C2282" s="30" t="s">
        <v>0</v>
      </c>
      <c r="D2282" s="32">
        <v>8.24</v>
      </c>
    </row>
    <row r="2283" spans="1:4" ht="9" customHeight="1" x14ac:dyDescent="0.25">
      <c r="A2283" s="30" t="s">
        <v>12647</v>
      </c>
      <c r="B2283" s="31" t="s">
        <v>12648</v>
      </c>
      <c r="C2283" s="30" t="s">
        <v>0</v>
      </c>
      <c r="D2283" s="32">
        <v>8.2799999999999994</v>
      </c>
    </row>
    <row r="2284" spans="1:4" ht="9" customHeight="1" x14ac:dyDescent="0.25">
      <c r="A2284" s="30" t="s">
        <v>12649</v>
      </c>
      <c r="B2284" s="31" t="s">
        <v>12650</v>
      </c>
      <c r="C2284" s="30" t="s">
        <v>0</v>
      </c>
      <c r="D2284" s="32">
        <v>10.55</v>
      </c>
    </row>
    <row r="2285" spans="1:4" ht="9" customHeight="1" x14ac:dyDescent="0.25">
      <c r="A2285" s="30" t="s">
        <v>12651</v>
      </c>
      <c r="B2285" s="31" t="s">
        <v>12652</v>
      </c>
      <c r="C2285" s="30" t="s">
        <v>0</v>
      </c>
      <c r="D2285" s="32">
        <v>10.61</v>
      </c>
    </row>
    <row r="2286" spans="1:4" ht="9" customHeight="1" x14ac:dyDescent="0.25">
      <c r="A2286" s="30" t="s">
        <v>12653</v>
      </c>
      <c r="B2286" s="31" t="s">
        <v>12654</v>
      </c>
      <c r="C2286" s="30" t="s">
        <v>0</v>
      </c>
      <c r="D2286" s="32">
        <v>10.67</v>
      </c>
    </row>
    <row r="2287" spans="1:4" ht="9" customHeight="1" x14ac:dyDescent="0.25">
      <c r="A2287" s="30" t="s">
        <v>12655</v>
      </c>
      <c r="B2287" s="31" t="s">
        <v>12656</v>
      </c>
      <c r="C2287" s="30" t="s">
        <v>0</v>
      </c>
      <c r="D2287" s="32">
        <v>10.74</v>
      </c>
    </row>
    <row r="2288" spans="1:4" ht="9" customHeight="1" x14ac:dyDescent="0.25">
      <c r="A2288" s="30" t="s">
        <v>12657</v>
      </c>
      <c r="B2288" s="31" t="s">
        <v>12658</v>
      </c>
      <c r="C2288" s="30" t="s">
        <v>0</v>
      </c>
      <c r="D2288" s="32">
        <v>10.81</v>
      </c>
    </row>
    <row r="2289" spans="1:4" ht="9" customHeight="1" x14ac:dyDescent="0.25">
      <c r="A2289" s="30" t="s">
        <v>12659</v>
      </c>
      <c r="B2289" s="31" t="s">
        <v>12660</v>
      </c>
      <c r="C2289" s="30" t="s">
        <v>0</v>
      </c>
      <c r="D2289" s="32">
        <v>10.84</v>
      </c>
    </row>
    <row r="2290" spans="1:4" ht="9" customHeight="1" x14ac:dyDescent="0.25">
      <c r="A2290" s="30" t="s">
        <v>12661</v>
      </c>
      <c r="B2290" s="31" t="s">
        <v>12662</v>
      </c>
      <c r="C2290" s="30" t="s">
        <v>0</v>
      </c>
      <c r="D2290" s="32">
        <v>8.4</v>
      </c>
    </row>
    <row r="2291" spans="1:4" ht="9" customHeight="1" x14ac:dyDescent="0.25">
      <c r="A2291" s="30" t="s">
        <v>12663</v>
      </c>
      <c r="B2291" s="31" t="s">
        <v>12664</v>
      </c>
      <c r="C2291" s="30" t="s">
        <v>0</v>
      </c>
      <c r="D2291" s="32">
        <v>8.5399999999999991</v>
      </c>
    </row>
    <row r="2292" spans="1:4" ht="9" customHeight="1" x14ac:dyDescent="0.25">
      <c r="A2292" s="30" t="s">
        <v>12665</v>
      </c>
      <c r="B2292" s="31" t="s">
        <v>12666</v>
      </c>
      <c r="C2292" s="30" t="s">
        <v>0</v>
      </c>
      <c r="D2292" s="32">
        <v>8.68</v>
      </c>
    </row>
    <row r="2293" spans="1:4" ht="9" customHeight="1" x14ac:dyDescent="0.25">
      <c r="A2293" s="30" t="s">
        <v>12667</v>
      </c>
      <c r="B2293" s="31" t="s">
        <v>12668</v>
      </c>
      <c r="C2293" s="30" t="s">
        <v>0</v>
      </c>
      <c r="D2293" s="32">
        <v>8.82</v>
      </c>
    </row>
    <row r="2294" spans="1:4" ht="9" customHeight="1" x14ac:dyDescent="0.25">
      <c r="A2294" s="30" t="s">
        <v>12669</v>
      </c>
      <c r="B2294" s="31" t="s">
        <v>12670</v>
      </c>
      <c r="C2294" s="30" t="s">
        <v>0</v>
      </c>
      <c r="D2294" s="32">
        <v>8.98</v>
      </c>
    </row>
    <row r="2295" spans="1:4" ht="9" customHeight="1" x14ac:dyDescent="0.25">
      <c r="A2295" s="30" t="s">
        <v>12671</v>
      </c>
      <c r="B2295" s="31" t="s">
        <v>12672</v>
      </c>
      <c r="C2295" s="30" t="s">
        <v>0</v>
      </c>
      <c r="D2295" s="32">
        <v>9.06</v>
      </c>
    </row>
    <row r="2296" spans="1:4" ht="9" customHeight="1" x14ac:dyDescent="0.25">
      <c r="A2296" s="30" t="s">
        <v>12673</v>
      </c>
      <c r="B2296" s="31" t="s">
        <v>12674</v>
      </c>
      <c r="C2296" s="30" t="s">
        <v>0</v>
      </c>
      <c r="D2296" s="32">
        <v>13.19</v>
      </c>
    </row>
    <row r="2297" spans="1:4" ht="9" customHeight="1" x14ac:dyDescent="0.25">
      <c r="A2297" s="30" t="s">
        <v>12675</v>
      </c>
      <c r="B2297" s="31" t="s">
        <v>12676</v>
      </c>
      <c r="C2297" s="30" t="s">
        <v>0</v>
      </c>
      <c r="D2297" s="32">
        <v>13.25</v>
      </c>
    </row>
    <row r="2298" spans="1:4" ht="9" customHeight="1" x14ac:dyDescent="0.25">
      <c r="A2298" s="30" t="s">
        <v>12677</v>
      </c>
      <c r="B2298" s="31" t="s">
        <v>12678</v>
      </c>
      <c r="C2298" s="30" t="s">
        <v>0</v>
      </c>
      <c r="D2298" s="32">
        <v>13.31</v>
      </c>
    </row>
    <row r="2299" spans="1:4" ht="9" customHeight="1" x14ac:dyDescent="0.25">
      <c r="A2299" s="30" t="s">
        <v>12679</v>
      </c>
      <c r="B2299" s="31" t="s">
        <v>12680</v>
      </c>
      <c r="C2299" s="30" t="s">
        <v>0</v>
      </c>
      <c r="D2299" s="32">
        <v>13.38</v>
      </c>
    </row>
    <row r="2300" spans="1:4" ht="9" customHeight="1" x14ac:dyDescent="0.25">
      <c r="A2300" s="30" t="s">
        <v>12681</v>
      </c>
      <c r="B2300" s="31" t="s">
        <v>12682</v>
      </c>
      <c r="C2300" s="30" t="s">
        <v>0</v>
      </c>
      <c r="D2300" s="32">
        <v>13.44</v>
      </c>
    </row>
    <row r="2301" spans="1:4" ht="9" customHeight="1" x14ac:dyDescent="0.25">
      <c r="A2301" s="30" t="s">
        <v>12683</v>
      </c>
      <c r="B2301" s="31" t="s">
        <v>12684</v>
      </c>
      <c r="C2301" s="30" t="s">
        <v>0</v>
      </c>
      <c r="D2301" s="32">
        <v>13.48</v>
      </c>
    </row>
    <row r="2302" spans="1:4" ht="9" customHeight="1" x14ac:dyDescent="0.25">
      <c r="A2302" s="30" t="s">
        <v>12685</v>
      </c>
      <c r="B2302" s="31" t="s">
        <v>12686</v>
      </c>
      <c r="C2302" s="30" t="s">
        <v>0</v>
      </c>
      <c r="D2302" s="32">
        <v>8.0399999999999991</v>
      </c>
    </row>
    <row r="2303" spans="1:4" ht="9" customHeight="1" x14ac:dyDescent="0.25">
      <c r="A2303" s="30" t="s">
        <v>12687</v>
      </c>
      <c r="B2303" s="31" t="s">
        <v>12688</v>
      </c>
      <c r="C2303" s="30" t="s">
        <v>0</v>
      </c>
      <c r="D2303" s="32">
        <v>8.15</v>
      </c>
    </row>
    <row r="2304" spans="1:4" ht="9" customHeight="1" x14ac:dyDescent="0.25">
      <c r="A2304" s="30" t="s">
        <v>12689</v>
      </c>
      <c r="B2304" s="31" t="s">
        <v>12690</v>
      </c>
      <c r="C2304" s="30" t="s">
        <v>0</v>
      </c>
      <c r="D2304" s="32">
        <v>8.27</v>
      </c>
    </row>
    <row r="2305" spans="1:4" ht="9" customHeight="1" x14ac:dyDescent="0.25">
      <c r="A2305" s="30" t="s">
        <v>12691</v>
      </c>
      <c r="B2305" s="31" t="s">
        <v>12692</v>
      </c>
      <c r="C2305" s="30" t="s">
        <v>0</v>
      </c>
      <c r="D2305" s="32">
        <v>8.39</v>
      </c>
    </row>
    <row r="2306" spans="1:4" ht="9" customHeight="1" x14ac:dyDescent="0.25">
      <c r="A2306" s="30" t="s">
        <v>12693</v>
      </c>
      <c r="B2306" s="31" t="s">
        <v>12694</v>
      </c>
      <c r="C2306" s="30" t="s">
        <v>0</v>
      </c>
      <c r="D2306" s="32">
        <v>8.51</v>
      </c>
    </row>
    <row r="2307" spans="1:4" ht="9" customHeight="1" x14ac:dyDescent="0.25">
      <c r="A2307" s="30" t="s">
        <v>12695</v>
      </c>
      <c r="B2307" s="31" t="s">
        <v>12696</v>
      </c>
      <c r="C2307" s="30" t="s">
        <v>0</v>
      </c>
      <c r="D2307" s="32">
        <v>8.58</v>
      </c>
    </row>
    <row r="2308" spans="1:4" ht="9" customHeight="1" x14ac:dyDescent="0.25">
      <c r="A2308" s="30" t="s">
        <v>12697</v>
      </c>
      <c r="B2308" s="31" t="s">
        <v>12698</v>
      </c>
      <c r="C2308" s="30" t="s">
        <v>0</v>
      </c>
      <c r="D2308" s="32">
        <v>7.66</v>
      </c>
    </row>
    <row r="2309" spans="1:4" ht="9" customHeight="1" x14ac:dyDescent="0.25">
      <c r="A2309" s="30" t="s">
        <v>12699</v>
      </c>
      <c r="B2309" s="31" t="s">
        <v>12700</v>
      </c>
      <c r="C2309" s="30" t="s">
        <v>0</v>
      </c>
      <c r="D2309" s="32">
        <v>7.76</v>
      </c>
    </row>
    <row r="2310" spans="1:4" ht="9" customHeight="1" x14ac:dyDescent="0.25">
      <c r="A2310" s="30" t="s">
        <v>12701</v>
      </c>
      <c r="B2310" s="31" t="s">
        <v>12702</v>
      </c>
      <c r="C2310" s="30" t="s">
        <v>0</v>
      </c>
      <c r="D2310" s="32">
        <v>7.86</v>
      </c>
    </row>
    <row r="2311" spans="1:4" ht="9" customHeight="1" x14ac:dyDescent="0.25">
      <c r="A2311" s="30" t="s">
        <v>12703</v>
      </c>
      <c r="B2311" s="31" t="s">
        <v>12704</v>
      </c>
      <c r="C2311" s="30" t="s">
        <v>0</v>
      </c>
      <c r="D2311" s="32">
        <v>7.96</v>
      </c>
    </row>
    <row r="2312" spans="1:4" ht="9" customHeight="1" x14ac:dyDescent="0.25">
      <c r="A2312" s="30" t="s">
        <v>12705</v>
      </c>
      <c r="B2312" s="31" t="s">
        <v>12706</v>
      </c>
      <c r="C2312" s="30" t="s">
        <v>0</v>
      </c>
      <c r="D2312" s="32">
        <v>8.08</v>
      </c>
    </row>
    <row r="2313" spans="1:4" ht="9" customHeight="1" x14ac:dyDescent="0.25">
      <c r="A2313" s="30" t="s">
        <v>12707</v>
      </c>
      <c r="B2313" s="31" t="s">
        <v>12708</v>
      </c>
      <c r="C2313" s="30" t="s">
        <v>0</v>
      </c>
      <c r="D2313" s="32">
        <v>8.14</v>
      </c>
    </row>
    <row r="2314" spans="1:4" ht="9" customHeight="1" x14ac:dyDescent="0.25">
      <c r="A2314" s="30" t="s">
        <v>12709</v>
      </c>
      <c r="B2314" s="31" t="s">
        <v>12710</v>
      </c>
      <c r="C2314" s="30" t="s">
        <v>0</v>
      </c>
      <c r="D2314" s="32">
        <v>8.51</v>
      </c>
    </row>
    <row r="2315" spans="1:4" ht="9" customHeight="1" x14ac:dyDescent="0.25">
      <c r="A2315" s="30" t="s">
        <v>12711</v>
      </c>
      <c r="B2315" s="31" t="s">
        <v>12712</v>
      </c>
      <c r="C2315" s="30" t="s">
        <v>0</v>
      </c>
      <c r="D2315" s="32">
        <v>8.59</v>
      </c>
    </row>
    <row r="2316" spans="1:4" ht="9" customHeight="1" x14ac:dyDescent="0.25">
      <c r="A2316" s="30" t="s">
        <v>12713</v>
      </c>
      <c r="B2316" s="31" t="s">
        <v>12714</v>
      </c>
      <c r="C2316" s="30" t="s">
        <v>0</v>
      </c>
      <c r="D2316" s="32">
        <v>8.68</v>
      </c>
    </row>
    <row r="2317" spans="1:4" ht="9" customHeight="1" x14ac:dyDescent="0.25">
      <c r="A2317" s="30" t="s">
        <v>12715</v>
      </c>
      <c r="B2317" s="31" t="s">
        <v>12716</v>
      </c>
      <c r="C2317" s="30" t="s">
        <v>0</v>
      </c>
      <c r="D2317" s="32">
        <v>8.77</v>
      </c>
    </row>
    <row r="2318" spans="1:4" ht="9" customHeight="1" x14ac:dyDescent="0.25">
      <c r="A2318" s="30" t="s">
        <v>12717</v>
      </c>
      <c r="B2318" s="31" t="s">
        <v>12718</v>
      </c>
      <c r="C2318" s="30" t="s">
        <v>0</v>
      </c>
      <c r="D2318" s="32">
        <v>8.8699999999999992</v>
      </c>
    </row>
    <row r="2319" spans="1:4" ht="9" customHeight="1" x14ac:dyDescent="0.25">
      <c r="A2319" s="30" t="s">
        <v>12719</v>
      </c>
      <c r="B2319" s="31" t="s">
        <v>12720</v>
      </c>
      <c r="C2319" s="30" t="s">
        <v>0</v>
      </c>
      <c r="D2319" s="32">
        <v>8.93</v>
      </c>
    </row>
    <row r="2320" spans="1:4" ht="9" customHeight="1" x14ac:dyDescent="0.25">
      <c r="A2320" s="30" t="s">
        <v>12721</v>
      </c>
      <c r="B2320" s="31" t="s">
        <v>12722</v>
      </c>
      <c r="C2320" s="30" t="s">
        <v>0</v>
      </c>
      <c r="D2320" s="32">
        <v>16.149999999999999</v>
      </c>
    </row>
    <row r="2321" spans="1:4" ht="9" customHeight="1" x14ac:dyDescent="0.25">
      <c r="A2321" s="30" t="s">
        <v>12723</v>
      </c>
      <c r="B2321" s="31" t="s">
        <v>12724</v>
      </c>
      <c r="C2321" s="30" t="s">
        <v>0</v>
      </c>
      <c r="D2321" s="32">
        <v>16.47</v>
      </c>
    </row>
    <row r="2322" spans="1:4" ht="9" customHeight="1" x14ac:dyDescent="0.25">
      <c r="A2322" s="30" t="s">
        <v>12725</v>
      </c>
      <c r="B2322" s="31" t="s">
        <v>12726</v>
      </c>
      <c r="C2322" s="30" t="s">
        <v>0</v>
      </c>
      <c r="D2322" s="32">
        <v>16.78</v>
      </c>
    </row>
    <row r="2323" spans="1:4" ht="9" customHeight="1" x14ac:dyDescent="0.25">
      <c r="A2323" s="30" t="s">
        <v>12727</v>
      </c>
      <c r="B2323" s="31" t="s">
        <v>12728</v>
      </c>
      <c r="C2323" s="30" t="s">
        <v>0</v>
      </c>
      <c r="D2323" s="32">
        <v>17.12</v>
      </c>
    </row>
    <row r="2324" spans="1:4" ht="9" customHeight="1" x14ac:dyDescent="0.25">
      <c r="A2324" s="30" t="s">
        <v>12729</v>
      </c>
      <c r="B2324" s="31" t="s">
        <v>12730</v>
      </c>
      <c r="C2324" s="30" t="s">
        <v>0</v>
      </c>
      <c r="D2324" s="32">
        <v>17.47</v>
      </c>
    </row>
    <row r="2325" spans="1:4" ht="9" customHeight="1" x14ac:dyDescent="0.25">
      <c r="A2325" s="30" t="s">
        <v>12731</v>
      </c>
      <c r="B2325" s="31" t="s">
        <v>12732</v>
      </c>
      <c r="C2325" s="30" t="s">
        <v>0</v>
      </c>
      <c r="D2325" s="32">
        <v>17.649999999999999</v>
      </c>
    </row>
    <row r="2326" spans="1:4" ht="18" customHeight="1" x14ac:dyDescent="0.25">
      <c r="A2326" s="30" t="s">
        <v>12733</v>
      </c>
      <c r="B2326" s="31" t="s">
        <v>12734</v>
      </c>
      <c r="C2326" s="30" t="s">
        <v>0</v>
      </c>
      <c r="D2326" s="32">
        <v>18.600000000000001</v>
      </c>
    </row>
    <row r="2327" spans="1:4" ht="18" customHeight="1" x14ac:dyDescent="0.25">
      <c r="A2327" s="30" t="s">
        <v>12735</v>
      </c>
      <c r="B2327" s="31" t="s">
        <v>12736</v>
      </c>
      <c r="C2327" s="30" t="s">
        <v>0</v>
      </c>
      <c r="D2327" s="32">
        <v>23.42</v>
      </c>
    </row>
    <row r="2328" spans="1:4" ht="18" customHeight="1" x14ac:dyDescent="0.25">
      <c r="A2328" s="30" t="s">
        <v>12737</v>
      </c>
      <c r="B2328" s="31" t="s">
        <v>12738</v>
      </c>
      <c r="C2328" s="30" t="s">
        <v>0</v>
      </c>
      <c r="D2328" s="32">
        <v>29.35</v>
      </c>
    </row>
    <row r="2329" spans="1:4" ht="18" customHeight="1" x14ac:dyDescent="0.25">
      <c r="A2329" s="30" t="s">
        <v>12739</v>
      </c>
      <c r="B2329" s="31" t="s">
        <v>12740</v>
      </c>
      <c r="C2329" s="30" t="s">
        <v>0</v>
      </c>
      <c r="D2329" s="32">
        <v>35.869999999999997</v>
      </c>
    </row>
    <row r="2330" spans="1:4" ht="18" customHeight="1" x14ac:dyDescent="0.25">
      <c r="A2330" s="30" t="s">
        <v>12741</v>
      </c>
      <c r="B2330" s="31" t="s">
        <v>12742</v>
      </c>
      <c r="C2330" s="30" t="s">
        <v>0</v>
      </c>
      <c r="D2330" s="32">
        <v>43.1</v>
      </c>
    </row>
    <row r="2331" spans="1:4" ht="18" customHeight="1" x14ac:dyDescent="0.25">
      <c r="A2331" s="30" t="s">
        <v>12743</v>
      </c>
      <c r="B2331" s="31" t="s">
        <v>12744</v>
      </c>
      <c r="C2331" s="30" t="s">
        <v>0</v>
      </c>
      <c r="D2331" s="32">
        <v>50.42</v>
      </c>
    </row>
    <row r="2332" spans="1:4" ht="18" customHeight="1" x14ac:dyDescent="0.25">
      <c r="A2332" s="30" t="s">
        <v>12745</v>
      </c>
      <c r="B2332" s="31" t="s">
        <v>12746</v>
      </c>
      <c r="C2332" s="30" t="s">
        <v>0</v>
      </c>
      <c r="D2332" s="32">
        <v>8.7200000000000006</v>
      </c>
    </row>
    <row r="2333" spans="1:4" ht="18" customHeight="1" x14ac:dyDescent="0.25">
      <c r="A2333" s="30" t="s">
        <v>12747</v>
      </c>
      <c r="B2333" s="31" t="s">
        <v>12748</v>
      </c>
      <c r="C2333" s="30" t="s">
        <v>0</v>
      </c>
      <c r="D2333" s="32">
        <v>10.16</v>
      </c>
    </row>
    <row r="2334" spans="1:4" ht="18" customHeight="1" x14ac:dyDescent="0.25">
      <c r="A2334" s="30" t="s">
        <v>12749</v>
      </c>
      <c r="B2334" s="31" t="s">
        <v>12750</v>
      </c>
      <c r="C2334" s="30" t="s">
        <v>0</v>
      </c>
      <c r="D2334" s="32">
        <v>12.69</v>
      </c>
    </row>
    <row r="2335" spans="1:4" ht="18" customHeight="1" x14ac:dyDescent="0.25">
      <c r="A2335" s="30" t="s">
        <v>12751</v>
      </c>
      <c r="B2335" s="31" t="s">
        <v>12752</v>
      </c>
      <c r="C2335" s="30" t="s">
        <v>0</v>
      </c>
      <c r="D2335" s="32">
        <v>8.08</v>
      </c>
    </row>
    <row r="2336" spans="1:4" ht="18" customHeight="1" x14ac:dyDescent="0.25">
      <c r="A2336" s="30" t="s">
        <v>12753</v>
      </c>
      <c r="B2336" s="31" t="s">
        <v>12754</v>
      </c>
      <c r="C2336" s="30" t="s">
        <v>0</v>
      </c>
      <c r="D2336" s="32">
        <v>22.68</v>
      </c>
    </row>
    <row r="2337" spans="1:4" ht="18" customHeight="1" x14ac:dyDescent="0.25">
      <c r="A2337" s="30" t="s">
        <v>12755</v>
      </c>
      <c r="B2337" s="31" t="s">
        <v>12756</v>
      </c>
      <c r="C2337" s="30" t="s">
        <v>0</v>
      </c>
      <c r="D2337" s="32">
        <v>30.59</v>
      </c>
    </row>
    <row r="2338" spans="1:4" ht="18" customHeight="1" x14ac:dyDescent="0.25">
      <c r="A2338" s="30" t="s">
        <v>12757</v>
      </c>
      <c r="B2338" s="31" t="s">
        <v>12758</v>
      </c>
      <c r="C2338" s="30" t="s">
        <v>0</v>
      </c>
      <c r="D2338" s="32">
        <v>7.43</v>
      </c>
    </row>
    <row r="2339" spans="1:4" ht="18" customHeight="1" x14ac:dyDescent="0.25">
      <c r="A2339" s="30" t="s">
        <v>12759</v>
      </c>
      <c r="B2339" s="31" t="s">
        <v>12760</v>
      </c>
      <c r="C2339" s="30" t="s">
        <v>0</v>
      </c>
      <c r="D2339" s="32">
        <v>10.79</v>
      </c>
    </row>
    <row r="2340" spans="1:4" ht="18" customHeight="1" x14ac:dyDescent="0.25">
      <c r="A2340" s="30" t="s">
        <v>12761</v>
      </c>
      <c r="B2340" s="31" t="s">
        <v>12762</v>
      </c>
      <c r="C2340" s="30" t="s">
        <v>0</v>
      </c>
      <c r="D2340" s="32">
        <v>16.46</v>
      </c>
    </row>
    <row r="2341" spans="1:4" ht="18" customHeight="1" x14ac:dyDescent="0.25">
      <c r="A2341" s="30" t="s">
        <v>12763</v>
      </c>
      <c r="B2341" s="31" t="s">
        <v>12764</v>
      </c>
      <c r="C2341" s="30" t="s">
        <v>0</v>
      </c>
      <c r="D2341" s="32">
        <v>6.86</v>
      </c>
    </row>
    <row r="2342" spans="1:4" ht="9" customHeight="1" x14ac:dyDescent="0.25">
      <c r="A2342" s="30" t="s">
        <v>12765</v>
      </c>
      <c r="B2342" s="31" t="s">
        <v>12766</v>
      </c>
      <c r="C2342" s="30" t="s">
        <v>0</v>
      </c>
      <c r="D2342" s="32">
        <v>6.95</v>
      </c>
    </row>
    <row r="2343" spans="1:4" ht="18" customHeight="1" x14ac:dyDescent="0.25">
      <c r="A2343" s="30" t="s">
        <v>12767</v>
      </c>
      <c r="B2343" s="31" t="s">
        <v>12768</v>
      </c>
      <c r="C2343" s="30" t="s">
        <v>0</v>
      </c>
      <c r="D2343" s="32">
        <v>33.33</v>
      </c>
    </row>
    <row r="2344" spans="1:4" ht="18" customHeight="1" x14ac:dyDescent="0.25">
      <c r="A2344" s="30" t="s">
        <v>12769</v>
      </c>
      <c r="B2344" s="31" t="s">
        <v>12770</v>
      </c>
      <c r="C2344" s="30" t="s">
        <v>0</v>
      </c>
      <c r="D2344" s="32">
        <v>40.630000000000003</v>
      </c>
    </row>
    <row r="2345" spans="1:4" ht="18" customHeight="1" x14ac:dyDescent="0.25">
      <c r="A2345" s="30" t="s">
        <v>12771</v>
      </c>
      <c r="B2345" s="31" t="s">
        <v>12772</v>
      </c>
      <c r="C2345" s="30" t="s">
        <v>0</v>
      </c>
      <c r="D2345" s="32">
        <v>9.7899999999999991</v>
      </c>
    </row>
    <row r="2346" spans="1:4" ht="18" customHeight="1" x14ac:dyDescent="0.25">
      <c r="A2346" s="30" t="s">
        <v>12773</v>
      </c>
      <c r="B2346" s="31" t="s">
        <v>12774</v>
      </c>
      <c r="C2346" s="30" t="s">
        <v>0</v>
      </c>
      <c r="D2346" s="32">
        <v>15.98</v>
      </c>
    </row>
    <row r="2347" spans="1:4" ht="18" customHeight="1" x14ac:dyDescent="0.25">
      <c r="A2347" s="30" t="s">
        <v>12775</v>
      </c>
      <c r="B2347" s="31" t="s">
        <v>12776</v>
      </c>
      <c r="C2347" s="30" t="s">
        <v>0</v>
      </c>
      <c r="D2347" s="32">
        <v>23.91</v>
      </c>
    </row>
    <row r="2348" spans="1:4" ht="18" customHeight="1" x14ac:dyDescent="0.25">
      <c r="A2348" s="30" t="s">
        <v>12777</v>
      </c>
      <c r="B2348" s="31" t="s">
        <v>12778</v>
      </c>
      <c r="C2348" s="30" t="s">
        <v>0</v>
      </c>
      <c r="D2348" s="32">
        <v>24.76</v>
      </c>
    </row>
    <row r="2349" spans="1:4" ht="18" customHeight="1" x14ac:dyDescent="0.25">
      <c r="A2349" s="30" t="s">
        <v>12779</v>
      </c>
      <c r="B2349" s="31" t="s">
        <v>12780</v>
      </c>
      <c r="C2349" s="30" t="s">
        <v>0</v>
      </c>
      <c r="D2349" s="32">
        <v>31.87</v>
      </c>
    </row>
    <row r="2350" spans="1:4" ht="18" customHeight="1" x14ac:dyDescent="0.25">
      <c r="A2350" s="30" t="s">
        <v>12781</v>
      </c>
      <c r="B2350" s="31" t="s">
        <v>12782</v>
      </c>
      <c r="C2350" s="30" t="s">
        <v>0</v>
      </c>
      <c r="D2350" s="32">
        <v>40.94</v>
      </c>
    </row>
    <row r="2351" spans="1:4" ht="18" customHeight="1" x14ac:dyDescent="0.25">
      <c r="A2351" s="30" t="s">
        <v>12783</v>
      </c>
      <c r="B2351" s="31" t="s">
        <v>12784</v>
      </c>
      <c r="C2351" s="30" t="s">
        <v>0</v>
      </c>
      <c r="D2351" s="32">
        <v>44.55</v>
      </c>
    </row>
    <row r="2352" spans="1:4" ht="18" customHeight="1" x14ac:dyDescent="0.25">
      <c r="A2352" s="30" t="s">
        <v>12785</v>
      </c>
      <c r="B2352" s="31" t="s">
        <v>12786</v>
      </c>
      <c r="C2352" s="30" t="s">
        <v>0</v>
      </c>
      <c r="D2352" s="32">
        <v>11.33</v>
      </c>
    </row>
    <row r="2353" spans="1:4" ht="18" customHeight="1" x14ac:dyDescent="0.25">
      <c r="A2353" s="30" t="s">
        <v>12787</v>
      </c>
      <c r="B2353" s="31" t="s">
        <v>12788</v>
      </c>
      <c r="C2353" s="30" t="s">
        <v>0</v>
      </c>
      <c r="D2353" s="32">
        <v>14.57</v>
      </c>
    </row>
    <row r="2354" spans="1:4" ht="18" customHeight="1" x14ac:dyDescent="0.25">
      <c r="A2354" s="30" t="s">
        <v>12789</v>
      </c>
      <c r="B2354" s="31" t="s">
        <v>12790</v>
      </c>
      <c r="C2354" s="30" t="s">
        <v>0</v>
      </c>
      <c r="D2354" s="32">
        <v>18.690000000000001</v>
      </c>
    </row>
    <row r="2355" spans="1:4" ht="18" customHeight="1" x14ac:dyDescent="0.25">
      <c r="A2355" s="30" t="s">
        <v>12791</v>
      </c>
      <c r="B2355" s="31" t="s">
        <v>12792</v>
      </c>
      <c r="C2355" s="30" t="s">
        <v>0</v>
      </c>
      <c r="D2355" s="32">
        <v>8.1999999999999993</v>
      </c>
    </row>
    <row r="2356" spans="1:4" ht="9" customHeight="1" x14ac:dyDescent="0.25">
      <c r="A2356" s="30" t="s">
        <v>12793</v>
      </c>
      <c r="B2356" s="31" t="s">
        <v>12794</v>
      </c>
      <c r="C2356" s="30" t="s">
        <v>0</v>
      </c>
      <c r="D2356" s="32">
        <v>11.12</v>
      </c>
    </row>
    <row r="2357" spans="1:4" ht="9" customHeight="1" x14ac:dyDescent="0.25">
      <c r="A2357" s="30" t="s">
        <v>12795</v>
      </c>
      <c r="B2357" s="31" t="s">
        <v>12796</v>
      </c>
      <c r="C2357" s="30" t="s">
        <v>0</v>
      </c>
      <c r="D2357" s="32">
        <v>11.34</v>
      </c>
    </row>
    <row r="2358" spans="1:4" ht="9" customHeight="1" x14ac:dyDescent="0.25">
      <c r="A2358" s="30" t="s">
        <v>12797</v>
      </c>
      <c r="B2358" s="31" t="s">
        <v>12798</v>
      </c>
      <c r="C2358" s="30" t="s">
        <v>0</v>
      </c>
      <c r="D2358" s="32">
        <v>11.57</v>
      </c>
    </row>
    <row r="2359" spans="1:4" ht="9" customHeight="1" x14ac:dyDescent="0.25">
      <c r="A2359" s="30" t="s">
        <v>12799</v>
      </c>
      <c r="B2359" s="31" t="s">
        <v>12800</v>
      </c>
      <c r="C2359" s="30" t="s">
        <v>0</v>
      </c>
      <c r="D2359" s="32">
        <v>11.81</v>
      </c>
    </row>
    <row r="2360" spans="1:4" ht="9" customHeight="1" x14ac:dyDescent="0.25">
      <c r="A2360" s="30" t="s">
        <v>12801</v>
      </c>
      <c r="B2360" s="31" t="s">
        <v>12802</v>
      </c>
      <c r="C2360" s="30" t="s">
        <v>0</v>
      </c>
      <c r="D2360" s="32">
        <v>12.06</v>
      </c>
    </row>
    <row r="2361" spans="1:4" ht="9" customHeight="1" x14ac:dyDescent="0.25">
      <c r="A2361" s="30" t="s">
        <v>12803</v>
      </c>
      <c r="B2361" s="31" t="s">
        <v>12804</v>
      </c>
      <c r="C2361" s="30" t="s">
        <v>0</v>
      </c>
      <c r="D2361" s="32">
        <v>12.19</v>
      </c>
    </row>
    <row r="2362" spans="1:4" ht="9" customHeight="1" x14ac:dyDescent="0.25">
      <c r="A2362" s="30" t="s">
        <v>12805</v>
      </c>
      <c r="B2362" s="31" t="s">
        <v>12806</v>
      </c>
      <c r="C2362" s="30" t="s">
        <v>0</v>
      </c>
      <c r="D2362" s="32">
        <v>7.29</v>
      </c>
    </row>
    <row r="2363" spans="1:4" ht="9" customHeight="1" x14ac:dyDescent="0.25">
      <c r="A2363" s="30" t="s">
        <v>12807</v>
      </c>
      <c r="B2363" s="31" t="s">
        <v>12808</v>
      </c>
      <c r="C2363" s="30" t="s">
        <v>0</v>
      </c>
      <c r="D2363" s="32">
        <v>7.36</v>
      </c>
    </row>
    <row r="2364" spans="1:4" ht="9" customHeight="1" x14ac:dyDescent="0.25">
      <c r="A2364" s="30" t="s">
        <v>12809</v>
      </c>
      <c r="B2364" s="31" t="s">
        <v>12810</v>
      </c>
      <c r="C2364" s="30" t="s">
        <v>0</v>
      </c>
      <c r="D2364" s="32">
        <v>7.42</v>
      </c>
    </row>
    <row r="2365" spans="1:4" ht="9" customHeight="1" x14ac:dyDescent="0.25">
      <c r="A2365" s="30" t="s">
        <v>12811</v>
      </c>
      <c r="B2365" s="31" t="s">
        <v>12812</v>
      </c>
      <c r="C2365" s="30" t="s">
        <v>0</v>
      </c>
      <c r="D2365" s="32">
        <v>7.49</v>
      </c>
    </row>
    <row r="2366" spans="1:4" ht="9" customHeight="1" x14ac:dyDescent="0.25">
      <c r="A2366" s="30" t="s">
        <v>12813</v>
      </c>
      <c r="B2366" s="31" t="s">
        <v>12814</v>
      </c>
      <c r="C2366" s="30" t="s">
        <v>0</v>
      </c>
      <c r="D2366" s="32">
        <v>7.57</v>
      </c>
    </row>
    <row r="2367" spans="1:4" ht="9" customHeight="1" x14ac:dyDescent="0.25">
      <c r="A2367" s="30" t="s">
        <v>12815</v>
      </c>
      <c r="B2367" s="31" t="s">
        <v>12816</v>
      </c>
      <c r="C2367" s="30" t="s">
        <v>0</v>
      </c>
      <c r="D2367" s="32">
        <v>7.61</v>
      </c>
    </row>
    <row r="2368" spans="1:4" ht="9" customHeight="1" x14ac:dyDescent="0.25">
      <c r="A2368" s="30" t="s">
        <v>12817</v>
      </c>
      <c r="B2368" s="31" t="s">
        <v>12818</v>
      </c>
      <c r="C2368" s="30" t="s">
        <v>0</v>
      </c>
      <c r="D2368" s="32">
        <v>9.57</v>
      </c>
    </row>
    <row r="2369" spans="1:4" ht="9" customHeight="1" x14ac:dyDescent="0.25">
      <c r="A2369" s="30" t="s">
        <v>12819</v>
      </c>
      <c r="B2369" s="31" t="s">
        <v>12820</v>
      </c>
      <c r="C2369" s="30" t="s">
        <v>0</v>
      </c>
      <c r="D2369" s="32">
        <v>9.6300000000000008</v>
      </c>
    </row>
    <row r="2370" spans="1:4" ht="9" customHeight="1" x14ac:dyDescent="0.25">
      <c r="A2370" s="30" t="s">
        <v>12821</v>
      </c>
      <c r="B2370" s="31" t="s">
        <v>12822</v>
      </c>
      <c r="C2370" s="30" t="s">
        <v>0</v>
      </c>
      <c r="D2370" s="32">
        <v>9.6999999999999993</v>
      </c>
    </row>
    <row r="2371" spans="1:4" ht="9" customHeight="1" x14ac:dyDescent="0.25">
      <c r="A2371" s="30" t="s">
        <v>12823</v>
      </c>
      <c r="B2371" s="31" t="s">
        <v>12824</v>
      </c>
      <c r="C2371" s="30" t="s">
        <v>0</v>
      </c>
      <c r="D2371" s="32">
        <v>9.76</v>
      </c>
    </row>
    <row r="2372" spans="1:4" ht="9" customHeight="1" x14ac:dyDescent="0.25">
      <c r="A2372" s="30" t="s">
        <v>12825</v>
      </c>
      <c r="B2372" s="31" t="s">
        <v>12826</v>
      </c>
      <c r="C2372" s="30" t="s">
        <v>0</v>
      </c>
      <c r="D2372" s="32">
        <v>9.83</v>
      </c>
    </row>
    <row r="2373" spans="1:4" ht="9" customHeight="1" x14ac:dyDescent="0.25">
      <c r="A2373" s="30" t="s">
        <v>12827</v>
      </c>
      <c r="B2373" s="31" t="s">
        <v>12828</v>
      </c>
      <c r="C2373" s="30" t="s">
        <v>0</v>
      </c>
      <c r="D2373" s="32">
        <v>9.8699999999999992</v>
      </c>
    </row>
    <row r="2374" spans="1:4" ht="9" customHeight="1" x14ac:dyDescent="0.25">
      <c r="A2374" s="30" t="s">
        <v>12829</v>
      </c>
      <c r="B2374" s="31" t="s">
        <v>12830</v>
      </c>
      <c r="C2374" s="30" t="s">
        <v>0</v>
      </c>
      <c r="D2374" s="32">
        <v>7.83</v>
      </c>
    </row>
    <row r="2375" spans="1:4" ht="9" customHeight="1" x14ac:dyDescent="0.25">
      <c r="A2375" s="30" t="s">
        <v>12831</v>
      </c>
      <c r="B2375" s="31" t="s">
        <v>12832</v>
      </c>
      <c r="C2375" s="30" t="s">
        <v>0</v>
      </c>
      <c r="D2375" s="32">
        <v>7.97</v>
      </c>
    </row>
    <row r="2376" spans="1:4" ht="9" customHeight="1" x14ac:dyDescent="0.25">
      <c r="A2376" s="30" t="s">
        <v>12833</v>
      </c>
      <c r="B2376" s="31" t="s">
        <v>12834</v>
      </c>
      <c r="C2376" s="30" t="s">
        <v>0</v>
      </c>
      <c r="D2376" s="32">
        <v>8.11</v>
      </c>
    </row>
    <row r="2377" spans="1:4" ht="9" customHeight="1" x14ac:dyDescent="0.25">
      <c r="A2377" s="30" t="s">
        <v>12835</v>
      </c>
      <c r="B2377" s="31" t="s">
        <v>12836</v>
      </c>
      <c r="C2377" s="30" t="s">
        <v>0</v>
      </c>
      <c r="D2377" s="32">
        <v>8.26</v>
      </c>
    </row>
    <row r="2378" spans="1:4" ht="9" customHeight="1" x14ac:dyDescent="0.25">
      <c r="A2378" s="30" t="s">
        <v>12837</v>
      </c>
      <c r="B2378" s="31" t="s">
        <v>12838</v>
      </c>
      <c r="C2378" s="30" t="s">
        <v>0</v>
      </c>
      <c r="D2378" s="32">
        <v>8.42</v>
      </c>
    </row>
    <row r="2379" spans="1:4" ht="9" customHeight="1" x14ac:dyDescent="0.25">
      <c r="A2379" s="30" t="s">
        <v>12839</v>
      </c>
      <c r="B2379" s="31" t="s">
        <v>12840</v>
      </c>
      <c r="C2379" s="30" t="s">
        <v>0</v>
      </c>
      <c r="D2379" s="32">
        <v>8.5</v>
      </c>
    </row>
    <row r="2380" spans="1:4" ht="9" customHeight="1" x14ac:dyDescent="0.25">
      <c r="A2380" s="30" t="s">
        <v>12841</v>
      </c>
      <c r="B2380" s="31" t="s">
        <v>12842</v>
      </c>
      <c r="C2380" s="30" t="s">
        <v>0</v>
      </c>
      <c r="D2380" s="32">
        <v>11.91</v>
      </c>
    </row>
    <row r="2381" spans="1:4" ht="9" customHeight="1" x14ac:dyDescent="0.25">
      <c r="A2381" s="30" t="s">
        <v>12843</v>
      </c>
      <c r="B2381" s="31" t="s">
        <v>12844</v>
      </c>
      <c r="C2381" s="30" t="s">
        <v>0</v>
      </c>
      <c r="D2381" s="32">
        <v>11.97</v>
      </c>
    </row>
    <row r="2382" spans="1:4" ht="9" customHeight="1" x14ac:dyDescent="0.25">
      <c r="A2382" s="30" t="s">
        <v>12845</v>
      </c>
      <c r="B2382" s="31" t="s">
        <v>12846</v>
      </c>
      <c r="C2382" s="30" t="s">
        <v>0</v>
      </c>
      <c r="D2382" s="32">
        <v>12.03</v>
      </c>
    </row>
    <row r="2383" spans="1:4" ht="9" customHeight="1" x14ac:dyDescent="0.25">
      <c r="A2383" s="30" t="s">
        <v>12847</v>
      </c>
      <c r="B2383" s="31" t="s">
        <v>12848</v>
      </c>
      <c r="C2383" s="30" t="s">
        <v>0</v>
      </c>
      <c r="D2383" s="32">
        <v>12.1</v>
      </c>
    </row>
    <row r="2384" spans="1:4" ht="9" customHeight="1" x14ac:dyDescent="0.25">
      <c r="A2384" s="30" t="s">
        <v>12849</v>
      </c>
      <c r="B2384" s="31" t="s">
        <v>12850</v>
      </c>
      <c r="C2384" s="30" t="s">
        <v>0</v>
      </c>
      <c r="D2384" s="32">
        <v>12.17</v>
      </c>
    </row>
    <row r="2385" spans="1:4" ht="9" customHeight="1" x14ac:dyDescent="0.25">
      <c r="A2385" s="30" t="s">
        <v>12851</v>
      </c>
      <c r="B2385" s="31" t="s">
        <v>12852</v>
      </c>
      <c r="C2385" s="30" t="s">
        <v>0</v>
      </c>
      <c r="D2385" s="32">
        <v>12.2</v>
      </c>
    </row>
    <row r="2386" spans="1:4" ht="9" customHeight="1" x14ac:dyDescent="0.25">
      <c r="A2386" s="30" t="s">
        <v>12853</v>
      </c>
      <c r="B2386" s="31" t="s">
        <v>12854</v>
      </c>
      <c r="C2386" s="30" t="s">
        <v>0</v>
      </c>
      <c r="D2386" s="32">
        <v>7.46</v>
      </c>
    </row>
    <row r="2387" spans="1:4" ht="9" customHeight="1" x14ac:dyDescent="0.25">
      <c r="A2387" s="30" t="s">
        <v>12855</v>
      </c>
      <c r="B2387" s="31" t="s">
        <v>12856</v>
      </c>
      <c r="C2387" s="30" t="s">
        <v>0</v>
      </c>
      <c r="D2387" s="32">
        <v>7.57</v>
      </c>
    </row>
    <row r="2388" spans="1:4" ht="9" customHeight="1" x14ac:dyDescent="0.25">
      <c r="A2388" s="30" t="s">
        <v>12857</v>
      </c>
      <c r="B2388" s="31" t="s">
        <v>12858</v>
      </c>
      <c r="C2388" s="30" t="s">
        <v>0</v>
      </c>
      <c r="D2388" s="32">
        <v>7.69</v>
      </c>
    </row>
    <row r="2389" spans="1:4" ht="9" customHeight="1" x14ac:dyDescent="0.25">
      <c r="A2389" s="30" t="s">
        <v>12859</v>
      </c>
      <c r="B2389" s="31" t="s">
        <v>12860</v>
      </c>
      <c r="C2389" s="30" t="s">
        <v>0</v>
      </c>
      <c r="D2389" s="32">
        <v>7.81</v>
      </c>
    </row>
    <row r="2390" spans="1:4" ht="9" customHeight="1" x14ac:dyDescent="0.25">
      <c r="A2390" s="30" t="s">
        <v>12861</v>
      </c>
      <c r="B2390" s="31" t="s">
        <v>12862</v>
      </c>
      <c r="C2390" s="30" t="s">
        <v>0</v>
      </c>
      <c r="D2390" s="32">
        <v>7.94</v>
      </c>
    </row>
    <row r="2391" spans="1:4" ht="9" customHeight="1" x14ac:dyDescent="0.25">
      <c r="A2391" s="30" t="s">
        <v>12863</v>
      </c>
      <c r="B2391" s="31" t="s">
        <v>12864</v>
      </c>
      <c r="C2391" s="30" t="s">
        <v>0</v>
      </c>
      <c r="D2391" s="32">
        <v>8.01</v>
      </c>
    </row>
    <row r="2392" spans="1:4" ht="9" customHeight="1" x14ac:dyDescent="0.25">
      <c r="A2392" s="30" t="s">
        <v>12865</v>
      </c>
      <c r="B2392" s="31" t="s">
        <v>12866</v>
      </c>
      <c r="C2392" s="30" t="s">
        <v>0</v>
      </c>
      <c r="D2392" s="32">
        <v>7.09</v>
      </c>
    </row>
    <row r="2393" spans="1:4" ht="9" customHeight="1" x14ac:dyDescent="0.25">
      <c r="A2393" s="30" t="s">
        <v>12867</v>
      </c>
      <c r="B2393" s="31" t="s">
        <v>12868</v>
      </c>
      <c r="C2393" s="30" t="s">
        <v>0</v>
      </c>
      <c r="D2393" s="32">
        <v>7.19</v>
      </c>
    </row>
    <row r="2394" spans="1:4" ht="9" customHeight="1" x14ac:dyDescent="0.25">
      <c r="A2394" s="30" t="s">
        <v>12869</v>
      </c>
      <c r="B2394" s="31" t="s">
        <v>12870</v>
      </c>
      <c r="C2394" s="30" t="s">
        <v>0</v>
      </c>
      <c r="D2394" s="32">
        <v>7.29</v>
      </c>
    </row>
    <row r="2395" spans="1:4" ht="9" customHeight="1" x14ac:dyDescent="0.25">
      <c r="A2395" s="30" t="s">
        <v>12871</v>
      </c>
      <c r="B2395" s="31" t="s">
        <v>12872</v>
      </c>
      <c r="C2395" s="30" t="s">
        <v>0</v>
      </c>
      <c r="D2395" s="32">
        <v>7.4</v>
      </c>
    </row>
    <row r="2396" spans="1:4" ht="9" customHeight="1" x14ac:dyDescent="0.25">
      <c r="A2396" s="30" t="s">
        <v>12873</v>
      </c>
      <c r="B2396" s="31" t="s">
        <v>12874</v>
      </c>
      <c r="C2396" s="30" t="s">
        <v>0</v>
      </c>
      <c r="D2396" s="32">
        <v>7.51</v>
      </c>
    </row>
    <row r="2397" spans="1:4" ht="9" customHeight="1" x14ac:dyDescent="0.25">
      <c r="A2397" s="30" t="s">
        <v>12875</v>
      </c>
      <c r="B2397" s="31" t="s">
        <v>12876</v>
      </c>
      <c r="C2397" s="30" t="s">
        <v>0</v>
      </c>
      <c r="D2397" s="32">
        <v>7.57</v>
      </c>
    </row>
    <row r="2398" spans="1:4" ht="9" customHeight="1" x14ac:dyDescent="0.25">
      <c r="A2398" s="30" t="s">
        <v>12877</v>
      </c>
      <c r="B2398" s="31" t="s">
        <v>12878</v>
      </c>
      <c r="C2398" s="30" t="s">
        <v>0</v>
      </c>
      <c r="D2398" s="32">
        <v>7.82</v>
      </c>
    </row>
    <row r="2399" spans="1:4" ht="9" customHeight="1" x14ac:dyDescent="0.25">
      <c r="A2399" s="30" t="s">
        <v>12879</v>
      </c>
      <c r="B2399" s="31" t="s">
        <v>12880</v>
      </c>
      <c r="C2399" s="30" t="s">
        <v>0</v>
      </c>
      <c r="D2399" s="32">
        <v>7.91</v>
      </c>
    </row>
    <row r="2400" spans="1:4" ht="9" customHeight="1" x14ac:dyDescent="0.25">
      <c r="A2400" s="30" t="s">
        <v>12881</v>
      </c>
      <c r="B2400" s="31" t="s">
        <v>12882</v>
      </c>
      <c r="C2400" s="30" t="s">
        <v>0</v>
      </c>
      <c r="D2400" s="32">
        <v>8</v>
      </c>
    </row>
    <row r="2401" spans="1:4" ht="9" customHeight="1" x14ac:dyDescent="0.25">
      <c r="A2401" s="30" t="s">
        <v>12883</v>
      </c>
      <c r="B2401" s="31" t="s">
        <v>12884</v>
      </c>
      <c r="C2401" s="30" t="s">
        <v>0</v>
      </c>
      <c r="D2401" s="32">
        <v>8.09</v>
      </c>
    </row>
    <row r="2402" spans="1:4" ht="9" customHeight="1" x14ac:dyDescent="0.25">
      <c r="A2402" s="30" t="s">
        <v>12885</v>
      </c>
      <c r="B2402" s="31" t="s">
        <v>12886</v>
      </c>
      <c r="C2402" s="30" t="s">
        <v>0</v>
      </c>
      <c r="D2402" s="32">
        <v>8.19</v>
      </c>
    </row>
    <row r="2403" spans="1:4" ht="9" customHeight="1" x14ac:dyDescent="0.25">
      <c r="A2403" s="30" t="s">
        <v>12887</v>
      </c>
      <c r="B2403" s="31" t="s">
        <v>12888</v>
      </c>
      <c r="C2403" s="30" t="s">
        <v>0</v>
      </c>
      <c r="D2403" s="32">
        <v>8.25</v>
      </c>
    </row>
    <row r="2404" spans="1:4" ht="9" customHeight="1" x14ac:dyDescent="0.25">
      <c r="A2404" s="30" t="s">
        <v>12889</v>
      </c>
      <c r="B2404" s="31" t="s">
        <v>12890</v>
      </c>
      <c r="C2404" s="30" t="s">
        <v>0</v>
      </c>
      <c r="D2404" s="32">
        <v>15.05</v>
      </c>
    </row>
    <row r="2405" spans="1:4" ht="9" customHeight="1" x14ac:dyDescent="0.25">
      <c r="A2405" s="30" t="s">
        <v>12891</v>
      </c>
      <c r="B2405" s="31" t="s">
        <v>12892</v>
      </c>
      <c r="C2405" s="30" t="s">
        <v>0</v>
      </c>
      <c r="D2405" s="32">
        <v>15.37</v>
      </c>
    </row>
    <row r="2406" spans="1:4" ht="9" customHeight="1" x14ac:dyDescent="0.25">
      <c r="A2406" s="30" t="s">
        <v>12893</v>
      </c>
      <c r="B2406" s="31" t="s">
        <v>12894</v>
      </c>
      <c r="C2406" s="30" t="s">
        <v>0</v>
      </c>
      <c r="D2406" s="32">
        <v>15.69</v>
      </c>
    </row>
    <row r="2407" spans="1:4" ht="9" customHeight="1" x14ac:dyDescent="0.25">
      <c r="A2407" s="30" t="s">
        <v>12895</v>
      </c>
      <c r="B2407" s="31" t="s">
        <v>12896</v>
      </c>
      <c r="C2407" s="30" t="s">
        <v>0</v>
      </c>
      <c r="D2407" s="32">
        <v>16.03</v>
      </c>
    </row>
    <row r="2408" spans="1:4" ht="9" customHeight="1" x14ac:dyDescent="0.25">
      <c r="A2408" s="30" t="s">
        <v>12897</v>
      </c>
      <c r="B2408" s="31" t="s">
        <v>12898</v>
      </c>
      <c r="C2408" s="30" t="s">
        <v>0</v>
      </c>
      <c r="D2408" s="32">
        <v>16.39</v>
      </c>
    </row>
    <row r="2409" spans="1:4" ht="9" customHeight="1" x14ac:dyDescent="0.25">
      <c r="A2409" s="30" t="s">
        <v>12899</v>
      </c>
      <c r="B2409" s="31" t="s">
        <v>12900</v>
      </c>
      <c r="C2409" s="30" t="s">
        <v>0</v>
      </c>
      <c r="D2409" s="32">
        <v>16.579999999999998</v>
      </c>
    </row>
    <row r="2410" spans="1:4" ht="18" customHeight="1" x14ac:dyDescent="0.25">
      <c r="A2410" s="30" t="s">
        <v>12901</v>
      </c>
      <c r="B2410" s="31" t="s">
        <v>12902</v>
      </c>
      <c r="C2410" s="30" t="s">
        <v>0</v>
      </c>
      <c r="D2410" s="32">
        <v>8.24</v>
      </c>
    </row>
    <row r="2411" spans="1:4" ht="18" customHeight="1" x14ac:dyDescent="0.25">
      <c r="A2411" s="30" t="s">
        <v>12903</v>
      </c>
      <c r="B2411" s="31" t="s">
        <v>12904</v>
      </c>
      <c r="C2411" s="30" t="s">
        <v>0</v>
      </c>
      <c r="D2411" s="32">
        <v>8.9</v>
      </c>
    </row>
    <row r="2412" spans="1:4" ht="18" customHeight="1" x14ac:dyDescent="0.25">
      <c r="A2412" s="30" t="s">
        <v>12905</v>
      </c>
      <c r="B2412" s="31" t="s">
        <v>12906</v>
      </c>
      <c r="C2412" s="30" t="s">
        <v>0</v>
      </c>
      <c r="D2412" s="32">
        <v>9.5500000000000007</v>
      </c>
    </row>
    <row r="2413" spans="1:4" ht="18" customHeight="1" x14ac:dyDescent="0.25">
      <c r="A2413" s="30" t="s">
        <v>12907</v>
      </c>
      <c r="B2413" s="31" t="s">
        <v>12908</v>
      </c>
      <c r="C2413" s="30" t="s">
        <v>0</v>
      </c>
      <c r="D2413" s="32">
        <v>10.66</v>
      </c>
    </row>
    <row r="2414" spans="1:4" ht="18" customHeight="1" x14ac:dyDescent="0.25">
      <c r="A2414" s="30" t="s">
        <v>12909</v>
      </c>
      <c r="B2414" s="31" t="s">
        <v>12910</v>
      </c>
      <c r="C2414" s="30" t="s">
        <v>0</v>
      </c>
      <c r="D2414" s="32">
        <v>12.15</v>
      </c>
    </row>
    <row r="2415" spans="1:4" ht="18" customHeight="1" x14ac:dyDescent="0.25">
      <c r="A2415" s="30" t="s">
        <v>12911</v>
      </c>
      <c r="B2415" s="31" t="s">
        <v>12912</v>
      </c>
      <c r="C2415" s="30" t="s">
        <v>0</v>
      </c>
      <c r="D2415" s="32">
        <v>14.37</v>
      </c>
    </row>
    <row r="2416" spans="1:4" ht="18" customHeight="1" x14ac:dyDescent="0.25">
      <c r="A2416" s="30" t="s">
        <v>12913</v>
      </c>
      <c r="B2416" s="31" t="s">
        <v>12914</v>
      </c>
      <c r="C2416" s="30" t="s">
        <v>0</v>
      </c>
      <c r="D2416" s="32">
        <v>16.86</v>
      </c>
    </row>
    <row r="2417" spans="1:4" ht="18" customHeight="1" x14ac:dyDescent="0.25">
      <c r="A2417" s="30" t="s">
        <v>12915</v>
      </c>
      <c r="B2417" s="31" t="s">
        <v>12916</v>
      </c>
      <c r="C2417" s="30" t="s">
        <v>0</v>
      </c>
      <c r="D2417" s="32">
        <v>19.809999999999999</v>
      </c>
    </row>
    <row r="2418" spans="1:4" ht="18" customHeight="1" x14ac:dyDescent="0.25">
      <c r="A2418" s="30" t="s">
        <v>12917</v>
      </c>
      <c r="B2418" s="31" t="s">
        <v>12918</v>
      </c>
      <c r="C2418" s="30" t="s">
        <v>0</v>
      </c>
      <c r="D2418" s="32">
        <v>23.08</v>
      </c>
    </row>
    <row r="2419" spans="1:4" ht="18" customHeight="1" x14ac:dyDescent="0.25">
      <c r="A2419" s="30" t="s">
        <v>12919</v>
      </c>
      <c r="B2419" s="31" t="s">
        <v>12920</v>
      </c>
      <c r="C2419" s="30" t="s">
        <v>0</v>
      </c>
      <c r="D2419" s="32">
        <v>26.67</v>
      </c>
    </row>
    <row r="2420" spans="1:4" ht="18" customHeight="1" x14ac:dyDescent="0.25">
      <c r="A2420" s="30" t="s">
        <v>12921</v>
      </c>
      <c r="B2420" s="31" t="s">
        <v>12922</v>
      </c>
      <c r="C2420" s="30" t="s">
        <v>0</v>
      </c>
      <c r="D2420" s="32">
        <v>30.74</v>
      </c>
    </row>
    <row r="2421" spans="1:4" ht="18" customHeight="1" x14ac:dyDescent="0.25">
      <c r="A2421" s="30" t="s">
        <v>12923</v>
      </c>
      <c r="B2421" s="31" t="s">
        <v>12924</v>
      </c>
      <c r="C2421" s="30" t="s">
        <v>0</v>
      </c>
      <c r="D2421" s="32">
        <v>35.619999999999997</v>
      </c>
    </row>
    <row r="2422" spans="1:4" ht="18" customHeight="1" x14ac:dyDescent="0.25">
      <c r="A2422" s="30" t="s">
        <v>12925</v>
      </c>
      <c r="B2422" s="31" t="s">
        <v>12926</v>
      </c>
      <c r="C2422" s="30" t="s">
        <v>0</v>
      </c>
      <c r="D2422" s="32">
        <v>39.94</v>
      </c>
    </row>
    <row r="2423" spans="1:4" ht="18" customHeight="1" x14ac:dyDescent="0.25">
      <c r="A2423" s="30" t="s">
        <v>12927</v>
      </c>
      <c r="B2423" s="31" t="s">
        <v>12928</v>
      </c>
      <c r="C2423" s="30" t="s">
        <v>0</v>
      </c>
      <c r="D2423" s="32">
        <v>45.54</v>
      </c>
    </row>
    <row r="2424" spans="1:4" ht="18" customHeight="1" x14ac:dyDescent="0.25">
      <c r="A2424" s="30" t="s">
        <v>12929</v>
      </c>
      <c r="B2424" s="31" t="s">
        <v>12930</v>
      </c>
      <c r="C2424" s="30" t="s">
        <v>0</v>
      </c>
      <c r="D2424" s="32">
        <v>49.4</v>
      </c>
    </row>
    <row r="2425" spans="1:4" ht="18" customHeight="1" x14ac:dyDescent="0.25">
      <c r="A2425" s="30" t="s">
        <v>12931</v>
      </c>
      <c r="B2425" s="31" t="s">
        <v>12932</v>
      </c>
      <c r="C2425" s="30" t="s">
        <v>0</v>
      </c>
      <c r="D2425" s="32">
        <v>6.02</v>
      </c>
    </row>
    <row r="2426" spans="1:4" ht="18" customHeight="1" x14ac:dyDescent="0.25">
      <c r="A2426" s="30" t="s">
        <v>12933</v>
      </c>
      <c r="B2426" s="31" t="s">
        <v>12934</v>
      </c>
      <c r="C2426" s="30" t="s">
        <v>0</v>
      </c>
      <c r="D2426" s="32">
        <v>6.71</v>
      </c>
    </row>
    <row r="2427" spans="1:4" ht="18" customHeight="1" x14ac:dyDescent="0.25">
      <c r="A2427" s="30" t="s">
        <v>12935</v>
      </c>
      <c r="B2427" s="31" t="s">
        <v>12936</v>
      </c>
      <c r="C2427" s="30" t="s">
        <v>0</v>
      </c>
      <c r="D2427" s="32">
        <v>7.31</v>
      </c>
    </row>
    <row r="2428" spans="1:4" ht="18" customHeight="1" x14ac:dyDescent="0.25">
      <c r="A2428" s="30" t="s">
        <v>12937</v>
      </c>
      <c r="B2428" s="31" t="s">
        <v>12938</v>
      </c>
      <c r="C2428" s="30" t="s">
        <v>0</v>
      </c>
      <c r="D2428" s="32">
        <v>5.8</v>
      </c>
    </row>
    <row r="2429" spans="1:4" ht="18" customHeight="1" x14ac:dyDescent="0.25">
      <c r="A2429" s="30" t="s">
        <v>12939</v>
      </c>
      <c r="B2429" s="31" t="s">
        <v>12940</v>
      </c>
      <c r="C2429" s="30" t="s">
        <v>0</v>
      </c>
      <c r="D2429" s="32">
        <v>10.49</v>
      </c>
    </row>
    <row r="2430" spans="1:4" ht="18" customHeight="1" x14ac:dyDescent="0.25">
      <c r="A2430" s="30" t="s">
        <v>12941</v>
      </c>
      <c r="B2430" s="31" t="s">
        <v>12942</v>
      </c>
      <c r="C2430" s="30" t="s">
        <v>0</v>
      </c>
      <c r="D2430" s="32">
        <v>13.01</v>
      </c>
    </row>
    <row r="2431" spans="1:4" ht="18" customHeight="1" x14ac:dyDescent="0.25">
      <c r="A2431" s="30" t="s">
        <v>12943</v>
      </c>
      <c r="B2431" s="31" t="s">
        <v>12944</v>
      </c>
      <c r="C2431" s="30" t="s">
        <v>0</v>
      </c>
      <c r="D2431" s="32">
        <v>16.86</v>
      </c>
    </row>
    <row r="2432" spans="1:4" ht="18" customHeight="1" x14ac:dyDescent="0.25">
      <c r="A2432" s="30" t="s">
        <v>12945</v>
      </c>
      <c r="B2432" s="31" t="s">
        <v>12946</v>
      </c>
      <c r="C2432" s="30" t="s">
        <v>0</v>
      </c>
      <c r="D2432" s="32">
        <v>6.37</v>
      </c>
    </row>
    <row r="2433" spans="1:4" ht="18" customHeight="1" x14ac:dyDescent="0.25">
      <c r="A2433" s="30" t="s">
        <v>12947</v>
      </c>
      <c r="B2433" s="31" t="s">
        <v>12948</v>
      </c>
      <c r="C2433" s="30" t="s">
        <v>0</v>
      </c>
      <c r="D2433" s="32">
        <v>7.09</v>
      </c>
    </row>
    <row r="2434" spans="1:4" ht="18" customHeight="1" x14ac:dyDescent="0.25">
      <c r="A2434" s="30" t="s">
        <v>12949</v>
      </c>
      <c r="B2434" s="31" t="s">
        <v>12950</v>
      </c>
      <c r="C2434" s="30" t="s">
        <v>0</v>
      </c>
      <c r="D2434" s="32">
        <v>8.4</v>
      </c>
    </row>
    <row r="2435" spans="1:4" ht="18" customHeight="1" x14ac:dyDescent="0.25">
      <c r="A2435" s="30" t="s">
        <v>12951</v>
      </c>
      <c r="B2435" s="31" t="s">
        <v>12952</v>
      </c>
      <c r="C2435" s="30" t="s">
        <v>0</v>
      </c>
      <c r="D2435" s="32">
        <v>6.16</v>
      </c>
    </row>
    <row r="2436" spans="1:4" ht="18" customHeight="1" x14ac:dyDescent="0.25">
      <c r="A2436" s="30" t="s">
        <v>12953</v>
      </c>
      <c r="B2436" s="31" t="s">
        <v>12954</v>
      </c>
      <c r="C2436" s="30" t="s">
        <v>0</v>
      </c>
      <c r="D2436" s="32">
        <v>9.18</v>
      </c>
    </row>
    <row r="2437" spans="1:4" ht="18" customHeight="1" x14ac:dyDescent="0.25">
      <c r="A2437" s="30" t="s">
        <v>12955</v>
      </c>
      <c r="B2437" s="31" t="s">
        <v>12956</v>
      </c>
      <c r="C2437" s="30" t="s">
        <v>0</v>
      </c>
      <c r="D2437" s="32">
        <v>12.11</v>
      </c>
    </row>
    <row r="2438" spans="1:4" ht="18" customHeight="1" x14ac:dyDescent="0.25">
      <c r="A2438" s="30" t="s">
        <v>12957</v>
      </c>
      <c r="B2438" s="31" t="s">
        <v>12958</v>
      </c>
      <c r="C2438" s="30" t="s">
        <v>0</v>
      </c>
      <c r="D2438" s="32">
        <v>15.55</v>
      </c>
    </row>
    <row r="2439" spans="1:4" ht="18" customHeight="1" x14ac:dyDescent="0.25">
      <c r="A2439" s="30" t="s">
        <v>12959</v>
      </c>
      <c r="B2439" s="31" t="s">
        <v>12960</v>
      </c>
      <c r="C2439" s="30" t="s">
        <v>0</v>
      </c>
      <c r="D2439" s="32">
        <v>20.22</v>
      </c>
    </row>
    <row r="2440" spans="1:4" ht="18" customHeight="1" x14ac:dyDescent="0.25">
      <c r="A2440" s="30" t="s">
        <v>12961</v>
      </c>
      <c r="B2440" s="31" t="s">
        <v>12962</v>
      </c>
      <c r="C2440" s="30" t="s">
        <v>0</v>
      </c>
      <c r="D2440" s="32">
        <v>26.04</v>
      </c>
    </row>
    <row r="2441" spans="1:4" ht="18" customHeight="1" x14ac:dyDescent="0.25">
      <c r="A2441" s="30" t="s">
        <v>12963</v>
      </c>
      <c r="B2441" s="31" t="s">
        <v>12964</v>
      </c>
      <c r="C2441" s="30" t="s">
        <v>0</v>
      </c>
      <c r="D2441" s="32">
        <v>31.91</v>
      </c>
    </row>
    <row r="2442" spans="1:4" ht="18" customHeight="1" x14ac:dyDescent="0.25">
      <c r="A2442" s="30" t="s">
        <v>12965</v>
      </c>
      <c r="B2442" s="31" t="s">
        <v>12966</v>
      </c>
      <c r="C2442" s="30" t="s">
        <v>0</v>
      </c>
      <c r="D2442" s="32">
        <v>36.479999999999997</v>
      </c>
    </row>
    <row r="2443" spans="1:4" ht="18" customHeight="1" x14ac:dyDescent="0.25">
      <c r="A2443" s="30" t="s">
        <v>12967</v>
      </c>
      <c r="B2443" s="31" t="s">
        <v>12968</v>
      </c>
      <c r="C2443" s="30" t="s">
        <v>0</v>
      </c>
      <c r="D2443" s="32">
        <v>5.54</v>
      </c>
    </row>
    <row r="2444" spans="1:4" ht="18" customHeight="1" x14ac:dyDescent="0.25">
      <c r="A2444" s="30" t="s">
        <v>12969</v>
      </c>
      <c r="B2444" s="31" t="s">
        <v>12970</v>
      </c>
      <c r="C2444" s="30" t="s">
        <v>0</v>
      </c>
      <c r="D2444" s="32">
        <v>6.01</v>
      </c>
    </row>
    <row r="2445" spans="1:4" ht="18" customHeight="1" x14ac:dyDescent="0.25">
      <c r="A2445" s="30" t="s">
        <v>12971</v>
      </c>
      <c r="B2445" s="31" t="s">
        <v>12972</v>
      </c>
      <c r="C2445" s="30" t="s">
        <v>0</v>
      </c>
      <c r="D2445" s="32">
        <v>6.83</v>
      </c>
    </row>
    <row r="2446" spans="1:4" ht="18" customHeight="1" x14ac:dyDescent="0.25">
      <c r="A2446" s="30" t="s">
        <v>12973</v>
      </c>
      <c r="B2446" s="31" t="s">
        <v>12974</v>
      </c>
      <c r="C2446" s="30" t="s">
        <v>0</v>
      </c>
      <c r="D2446" s="32">
        <v>5.43</v>
      </c>
    </row>
    <row r="2447" spans="1:4" ht="18" customHeight="1" x14ac:dyDescent="0.25">
      <c r="A2447" s="30" t="s">
        <v>12975</v>
      </c>
      <c r="B2447" s="31" t="s">
        <v>12976</v>
      </c>
      <c r="C2447" s="30" t="s">
        <v>0</v>
      </c>
      <c r="D2447" s="32">
        <v>9.3000000000000007</v>
      </c>
    </row>
    <row r="2448" spans="1:4" ht="18" customHeight="1" x14ac:dyDescent="0.25">
      <c r="A2448" s="30" t="s">
        <v>12977</v>
      </c>
      <c r="B2448" s="31" t="s">
        <v>12978</v>
      </c>
      <c r="C2448" s="30" t="s">
        <v>0</v>
      </c>
      <c r="D2448" s="32">
        <v>10.76</v>
      </c>
    </row>
    <row r="2449" spans="1:4" ht="18" customHeight="1" x14ac:dyDescent="0.25">
      <c r="A2449" s="30" t="s">
        <v>12979</v>
      </c>
      <c r="B2449" s="31" t="s">
        <v>12980</v>
      </c>
      <c r="C2449" s="30" t="s">
        <v>0</v>
      </c>
      <c r="D2449" s="32">
        <v>12.4</v>
      </c>
    </row>
    <row r="2450" spans="1:4" ht="18" customHeight="1" x14ac:dyDescent="0.25">
      <c r="A2450" s="30" t="s">
        <v>12981</v>
      </c>
      <c r="B2450" s="31" t="s">
        <v>12982</v>
      </c>
      <c r="C2450" s="30" t="s">
        <v>0</v>
      </c>
      <c r="D2450" s="32">
        <v>14.76</v>
      </c>
    </row>
    <row r="2451" spans="1:4" ht="18" customHeight="1" x14ac:dyDescent="0.25">
      <c r="A2451" s="30" t="s">
        <v>12983</v>
      </c>
      <c r="B2451" s="31" t="s">
        <v>12984</v>
      </c>
      <c r="C2451" s="30" t="s">
        <v>0</v>
      </c>
      <c r="D2451" s="32">
        <v>18.27</v>
      </c>
    </row>
    <row r="2452" spans="1:4" ht="18" customHeight="1" x14ac:dyDescent="0.25">
      <c r="A2452" s="30" t="s">
        <v>12985</v>
      </c>
      <c r="B2452" s="31" t="s">
        <v>12986</v>
      </c>
      <c r="C2452" s="30" t="s">
        <v>0</v>
      </c>
      <c r="D2452" s="32">
        <v>22.26</v>
      </c>
    </row>
    <row r="2453" spans="1:4" ht="18" customHeight="1" x14ac:dyDescent="0.25">
      <c r="A2453" s="30" t="s">
        <v>12987</v>
      </c>
      <c r="B2453" s="31" t="s">
        <v>12988</v>
      </c>
      <c r="C2453" s="30" t="s">
        <v>0</v>
      </c>
      <c r="D2453" s="32">
        <v>26.67</v>
      </c>
    </row>
    <row r="2454" spans="1:4" ht="18" customHeight="1" x14ac:dyDescent="0.25">
      <c r="A2454" s="30" t="s">
        <v>12989</v>
      </c>
      <c r="B2454" s="31" t="s">
        <v>12990</v>
      </c>
      <c r="C2454" s="30" t="s">
        <v>0</v>
      </c>
      <c r="D2454" s="32">
        <v>31.83</v>
      </c>
    </row>
    <row r="2455" spans="1:4" ht="18" customHeight="1" x14ac:dyDescent="0.25">
      <c r="A2455" s="30" t="s">
        <v>12991</v>
      </c>
      <c r="B2455" s="31" t="s">
        <v>12992</v>
      </c>
      <c r="C2455" s="30" t="s">
        <v>0</v>
      </c>
      <c r="D2455" s="32">
        <v>37.909999999999997</v>
      </c>
    </row>
    <row r="2456" spans="1:4" ht="18" customHeight="1" x14ac:dyDescent="0.25">
      <c r="A2456" s="30" t="s">
        <v>12993</v>
      </c>
      <c r="B2456" s="31" t="s">
        <v>12994</v>
      </c>
      <c r="C2456" s="30" t="s">
        <v>0</v>
      </c>
      <c r="D2456" s="32">
        <v>40.590000000000003</v>
      </c>
    </row>
    <row r="2457" spans="1:4" ht="18" customHeight="1" x14ac:dyDescent="0.25">
      <c r="A2457" s="30" t="s">
        <v>12995</v>
      </c>
      <c r="B2457" s="31" t="s">
        <v>12996</v>
      </c>
      <c r="C2457" s="30" t="s">
        <v>0</v>
      </c>
      <c r="D2457" s="32">
        <v>5.38</v>
      </c>
    </row>
    <row r="2458" spans="1:4" ht="18" customHeight="1" x14ac:dyDescent="0.25">
      <c r="A2458" s="30" t="s">
        <v>12997</v>
      </c>
      <c r="B2458" s="31" t="s">
        <v>12998</v>
      </c>
      <c r="C2458" s="30" t="s">
        <v>0</v>
      </c>
      <c r="D2458" s="32">
        <v>6.39</v>
      </c>
    </row>
    <row r="2459" spans="1:4" ht="18" customHeight="1" x14ac:dyDescent="0.25">
      <c r="A2459" s="30" t="s">
        <v>12999</v>
      </c>
      <c r="B2459" s="31" t="s">
        <v>13000</v>
      </c>
      <c r="C2459" s="30" t="s">
        <v>0</v>
      </c>
      <c r="D2459" s="32">
        <v>7.6</v>
      </c>
    </row>
    <row r="2460" spans="1:4" ht="18" customHeight="1" x14ac:dyDescent="0.25">
      <c r="A2460" s="30" t="s">
        <v>13001</v>
      </c>
      <c r="B2460" s="31" t="s">
        <v>13002</v>
      </c>
      <c r="C2460" s="30" t="s">
        <v>0</v>
      </c>
      <c r="D2460" s="32">
        <v>4.8099999999999996</v>
      </c>
    </row>
    <row r="2461" spans="1:4" ht="9" customHeight="1" x14ac:dyDescent="0.25">
      <c r="A2461" s="30" t="s">
        <v>13003</v>
      </c>
      <c r="B2461" s="31" t="s">
        <v>13004</v>
      </c>
      <c r="C2461" s="30" t="s">
        <v>0</v>
      </c>
      <c r="D2461" s="32">
        <v>11.24</v>
      </c>
    </row>
    <row r="2462" spans="1:4" ht="9" customHeight="1" x14ac:dyDescent="0.25">
      <c r="A2462" s="30" t="s">
        <v>13005</v>
      </c>
      <c r="B2462" s="31" t="s">
        <v>13006</v>
      </c>
      <c r="C2462" s="30" t="s">
        <v>0</v>
      </c>
      <c r="D2462" s="32">
        <v>11.46</v>
      </c>
    </row>
    <row r="2463" spans="1:4" ht="9" customHeight="1" x14ac:dyDescent="0.25">
      <c r="A2463" s="30" t="s">
        <v>13007</v>
      </c>
      <c r="B2463" s="31" t="s">
        <v>13008</v>
      </c>
      <c r="C2463" s="30" t="s">
        <v>0</v>
      </c>
      <c r="D2463" s="32">
        <v>11.69</v>
      </c>
    </row>
    <row r="2464" spans="1:4" ht="9" customHeight="1" x14ac:dyDescent="0.25">
      <c r="A2464" s="30" t="s">
        <v>13009</v>
      </c>
      <c r="B2464" s="31" t="s">
        <v>13010</v>
      </c>
      <c r="C2464" s="30" t="s">
        <v>0</v>
      </c>
      <c r="D2464" s="32">
        <v>11.92</v>
      </c>
    </row>
    <row r="2465" spans="1:4" ht="9" customHeight="1" x14ac:dyDescent="0.25">
      <c r="A2465" s="30" t="s">
        <v>13011</v>
      </c>
      <c r="B2465" s="31" t="s">
        <v>13012</v>
      </c>
      <c r="C2465" s="30" t="s">
        <v>0</v>
      </c>
      <c r="D2465" s="32">
        <v>12.17</v>
      </c>
    </row>
    <row r="2466" spans="1:4" ht="9" customHeight="1" x14ac:dyDescent="0.25">
      <c r="A2466" s="30" t="s">
        <v>13013</v>
      </c>
      <c r="B2466" s="31" t="s">
        <v>13014</v>
      </c>
      <c r="C2466" s="30" t="s">
        <v>0</v>
      </c>
      <c r="D2466" s="32">
        <v>12.3</v>
      </c>
    </row>
    <row r="2467" spans="1:4" ht="9" customHeight="1" x14ac:dyDescent="0.25">
      <c r="A2467" s="30" t="s">
        <v>13015</v>
      </c>
      <c r="B2467" s="31" t="s">
        <v>13016</v>
      </c>
      <c r="C2467" s="30" t="s">
        <v>0</v>
      </c>
      <c r="D2467" s="32">
        <v>7.43</v>
      </c>
    </row>
    <row r="2468" spans="1:4" ht="9" customHeight="1" x14ac:dyDescent="0.25">
      <c r="A2468" s="30" t="s">
        <v>13017</v>
      </c>
      <c r="B2468" s="31" t="s">
        <v>13018</v>
      </c>
      <c r="C2468" s="30" t="s">
        <v>0</v>
      </c>
      <c r="D2468" s="32">
        <v>7.49</v>
      </c>
    </row>
    <row r="2469" spans="1:4" ht="9" customHeight="1" x14ac:dyDescent="0.25">
      <c r="A2469" s="30" t="s">
        <v>13019</v>
      </c>
      <c r="B2469" s="31" t="s">
        <v>13020</v>
      </c>
      <c r="C2469" s="30" t="s">
        <v>0</v>
      </c>
      <c r="D2469" s="32">
        <v>7.56</v>
      </c>
    </row>
    <row r="2470" spans="1:4" ht="9" customHeight="1" x14ac:dyDescent="0.25">
      <c r="A2470" s="30" t="s">
        <v>13021</v>
      </c>
      <c r="B2470" s="31" t="s">
        <v>13022</v>
      </c>
      <c r="C2470" s="30" t="s">
        <v>0</v>
      </c>
      <c r="D2470" s="32">
        <v>7.62</v>
      </c>
    </row>
    <row r="2471" spans="1:4" ht="9" customHeight="1" x14ac:dyDescent="0.25">
      <c r="A2471" s="30" t="s">
        <v>13023</v>
      </c>
      <c r="B2471" s="31" t="s">
        <v>13024</v>
      </c>
      <c r="C2471" s="30" t="s">
        <v>0</v>
      </c>
      <c r="D2471" s="32">
        <v>7.7</v>
      </c>
    </row>
    <row r="2472" spans="1:4" ht="9" customHeight="1" x14ac:dyDescent="0.25">
      <c r="A2472" s="30" t="s">
        <v>13025</v>
      </c>
      <c r="B2472" s="31" t="s">
        <v>13026</v>
      </c>
      <c r="C2472" s="30" t="s">
        <v>0</v>
      </c>
      <c r="D2472" s="32">
        <v>7.74</v>
      </c>
    </row>
    <row r="2473" spans="1:4" ht="9" customHeight="1" x14ac:dyDescent="0.25">
      <c r="A2473" s="30" t="s">
        <v>13027</v>
      </c>
      <c r="B2473" s="31" t="s">
        <v>13028</v>
      </c>
      <c r="C2473" s="30" t="s">
        <v>0</v>
      </c>
      <c r="D2473" s="32">
        <v>9.77</v>
      </c>
    </row>
    <row r="2474" spans="1:4" ht="9" customHeight="1" x14ac:dyDescent="0.25">
      <c r="A2474" s="30" t="s">
        <v>13029</v>
      </c>
      <c r="B2474" s="31" t="s">
        <v>13030</v>
      </c>
      <c r="C2474" s="30" t="s">
        <v>0</v>
      </c>
      <c r="D2474" s="32">
        <v>9.84</v>
      </c>
    </row>
    <row r="2475" spans="1:4" ht="9" customHeight="1" x14ac:dyDescent="0.25">
      <c r="A2475" s="30" t="s">
        <v>13031</v>
      </c>
      <c r="B2475" s="31" t="s">
        <v>13032</v>
      </c>
      <c r="C2475" s="30" t="s">
        <v>0</v>
      </c>
      <c r="D2475" s="32">
        <v>9.9</v>
      </c>
    </row>
    <row r="2476" spans="1:4" ht="9" customHeight="1" x14ac:dyDescent="0.25">
      <c r="A2476" s="30" t="s">
        <v>13033</v>
      </c>
      <c r="B2476" s="31" t="s">
        <v>13034</v>
      </c>
      <c r="C2476" s="30" t="s">
        <v>0</v>
      </c>
      <c r="D2476" s="32">
        <v>9.9600000000000009</v>
      </c>
    </row>
    <row r="2477" spans="1:4" ht="9" customHeight="1" x14ac:dyDescent="0.25">
      <c r="A2477" s="30" t="s">
        <v>13035</v>
      </c>
      <c r="B2477" s="31" t="s">
        <v>13036</v>
      </c>
      <c r="C2477" s="30" t="s">
        <v>0</v>
      </c>
      <c r="D2477" s="32">
        <v>10.029999999999999</v>
      </c>
    </row>
    <row r="2478" spans="1:4" ht="9" customHeight="1" x14ac:dyDescent="0.25">
      <c r="A2478" s="30" t="s">
        <v>13037</v>
      </c>
      <c r="B2478" s="31" t="s">
        <v>13038</v>
      </c>
      <c r="C2478" s="30" t="s">
        <v>0</v>
      </c>
      <c r="D2478" s="32">
        <v>10.07</v>
      </c>
    </row>
    <row r="2479" spans="1:4" ht="9" customHeight="1" x14ac:dyDescent="0.25">
      <c r="A2479" s="30" t="s">
        <v>13039</v>
      </c>
      <c r="B2479" s="31" t="s">
        <v>13040</v>
      </c>
      <c r="C2479" s="30" t="s">
        <v>0</v>
      </c>
      <c r="D2479" s="32">
        <v>7.93</v>
      </c>
    </row>
    <row r="2480" spans="1:4" ht="9" customHeight="1" x14ac:dyDescent="0.25">
      <c r="A2480" s="30" t="s">
        <v>13041</v>
      </c>
      <c r="B2480" s="31" t="s">
        <v>13042</v>
      </c>
      <c r="C2480" s="30" t="s">
        <v>0</v>
      </c>
      <c r="D2480" s="32">
        <v>8.06</v>
      </c>
    </row>
    <row r="2481" spans="1:4" ht="9" customHeight="1" x14ac:dyDescent="0.25">
      <c r="A2481" s="30" t="s">
        <v>13043</v>
      </c>
      <c r="B2481" s="31" t="s">
        <v>13044</v>
      </c>
      <c r="C2481" s="30" t="s">
        <v>0</v>
      </c>
      <c r="D2481" s="32">
        <v>8.1999999999999993</v>
      </c>
    </row>
    <row r="2482" spans="1:4" ht="9" customHeight="1" x14ac:dyDescent="0.25">
      <c r="A2482" s="30" t="s">
        <v>13045</v>
      </c>
      <c r="B2482" s="31" t="s">
        <v>13046</v>
      </c>
      <c r="C2482" s="30" t="s">
        <v>0</v>
      </c>
      <c r="D2482" s="32">
        <v>8.35</v>
      </c>
    </row>
    <row r="2483" spans="1:4" ht="9" customHeight="1" x14ac:dyDescent="0.25">
      <c r="A2483" s="30" t="s">
        <v>13047</v>
      </c>
      <c r="B2483" s="31" t="s">
        <v>13048</v>
      </c>
      <c r="C2483" s="30" t="s">
        <v>0</v>
      </c>
      <c r="D2483" s="32">
        <v>8.5</v>
      </c>
    </row>
    <row r="2484" spans="1:4" ht="9" customHeight="1" x14ac:dyDescent="0.25">
      <c r="A2484" s="30" t="s">
        <v>13049</v>
      </c>
      <c r="B2484" s="31" t="s">
        <v>13050</v>
      </c>
      <c r="C2484" s="30" t="s">
        <v>0</v>
      </c>
      <c r="D2484" s="32">
        <v>8.58</v>
      </c>
    </row>
    <row r="2485" spans="1:4" ht="9" customHeight="1" x14ac:dyDescent="0.25">
      <c r="A2485" s="30" t="s">
        <v>13051</v>
      </c>
      <c r="B2485" s="31" t="s">
        <v>13052</v>
      </c>
      <c r="C2485" s="30" t="s">
        <v>0</v>
      </c>
      <c r="D2485" s="32">
        <v>12.19</v>
      </c>
    </row>
    <row r="2486" spans="1:4" ht="9" customHeight="1" x14ac:dyDescent="0.25">
      <c r="A2486" s="30" t="s">
        <v>13053</v>
      </c>
      <c r="B2486" s="31" t="s">
        <v>13054</v>
      </c>
      <c r="C2486" s="30" t="s">
        <v>0</v>
      </c>
      <c r="D2486" s="32">
        <v>12.24</v>
      </c>
    </row>
    <row r="2487" spans="1:4" ht="9" customHeight="1" x14ac:dyDescent="0.25">
      <c r="A2487" s="30" t="s">
        <v>13055</v>
      </c>
      <c r="B2487" s="31" t="s">
        <v>13056</v>
      </c>
      <c r="C2487" s="30" t="s">
        <v>0</v>
      </c>
      <c r="D2487" s="32">
        <v>12.31</v>
      </c>
    </row>
    <row r="2488" spans="1:4" ht="9" customHeight="1" x14ac:dyDescent="0.25">
      <c r="A2488" s="30" t="s">
        <v>13057</v>
      </c>
      <c r="B2488" s="31" t="s">
        <v>13058</v>
      </c>
      <c r="C2488" s="30" t="s">
        <v>0</v>
      </c>
      <c r="D2488" s="32">
        <v>12.37</v>
      </c>
    </row>
    <row r="2489" spans="1:4" ht="9" customHeight="1" x14ac:dyDescent="0.25">
      <c r="A2489" s="30" t="s">
        <v>13059</v>
      </c>
      <c r="B2489" s="31" t="s">
        <v>13060</v>
      </c>
      <c r="C2489" s="30" t="s">
        <v>0</v>
      </c>
      <c r="D2489" s="32">
        <v>12.44</v>
      </c>
    </row>
    <row r="2490" spans="1:4" ht="9" customHeight="1" x14ac:dyDescent="0.25">
      <c r="A2490" s="30" t="s">
        <v>13061</v>
      </c>
      <c r="B2490" s="31" t="s">
        <v>13062</v>
      </c>
      <c r="C2490" s="30" t="s">
        <v>0</v>
      </c>
      <c r="D2490" s="32">
        <v>12.47</v>
      </c>
    </row>
    <row r="2491" spans="1:4" ht="9" customHeight="1" x14ac:dyDescent="0.25">
      <c r="A2491" s="30" t="s">
        <v>13063</v>
      </c>
      <c r="B2491" s="31" t="s">
        <v>13064</v>
      </c>
      <c r="C2491" s="30" t="s">
        <v>0</v>
      </c>
      <c r="D2491" s="32">
        <v>7.56</v>
      </c>
    </row>
    <row r="2492" spans="1:4" ht="9" customHeight="1" x14ac:dyDescent="0.25">
      <c r="A2492" s="30" t="s">
        <v>13065</v>
      </c>
      <c r="B2492" s="31" t="s">
        <v>13066</v>
      </c>
      <c r="C2492" s="30" t="s">
        <v>0</v>
      </c>
      <c r="D2492" s="32">
        <v>7.67</v>
      </c>
    </row>
    <row r="2493" spans="1:4" ht="9" customHeight="1" x14ac:dyDescent="0.25">
      <c r="A2493" s="30" t="s">
        <v>13067</v>
      </c>
      <c r="B2493" s="31" t="s">
        <v>13068</v>
      </c>
      <c r="C2493" s="30" t="s">
        <v>0</v>
      </c>
      <c r="D2493" s="32">
        <v>7.79</v>
      </c>
    </row>
    <row r="2494" spans="1:4" ht="9" customHeight="1" x14ac:dyDescent="0.25">
      <c r="A2494" s="30" t="s">
        <v>13069</v>
      </c>
      <c r="B2494" s="31" t="s">
        <v>13070</v>
      </c>
      <c r="C2494" s="30" t="s">
        <v>0</v>
      </c>
      <c r="D2494" s="32">
        <v>7.9</v>
      </c>
    </row>
    <row r="2495" spans="1:4" ht="9" customHeight="1" x14ac:dyDescent="0.25">
      <c r="A2495" s="30" t="s">
        <v>13071</v>
      </c>
      <c r="B2495" s="31" t="s">
        <v>13072</v>
      </c>
      <c r="C2495" s="30" t="s">
        <v>0</v>
      </c>
      <c r="D2495" s="32">
        <v>8.0299999999999994</v>
      </c>
    </row>
    <row r="2496" spans="1:4" ht="9" customHeight="1" x14ac:dyDescent="0.25">
      <c r="A2496" s="30" t="s">
        <v>13073</v>
      </c>
      <c r="B2496" s="31" t="s">
        <v>13074</v>
      </c>
      <c r="C2496" s="30" t="s">
        <v>0</v>
      </c>
      <c r="D2496" s="32">
        <v>8.1</v>
      </c>
    </row>
    <row r="2497" spans="1:4" ht="9" customHeight="1" x14ac:dyDescent="0.25">
      <c r="A2497" s="30" t="s">
        <v>13075</v>
      </c>
      <c r="B2497" s="31" t="s">
        <v>13076</v>
      </c>
      <c r="C2497" s="30" t="s">
        <v>0</v>
      </c>
      <c r="D2497" s="32">
        <v>7.2</v>
      </c>
    </row>
    <row r="2498" spans="1:4" ht="9" customHeight="1" x14ac:dyDescent="0.25">
      <c r="A2498" s="30" t="s">
        <v>13077</v>
      </c>
      <c r="B2498" s="31" t="s">
        <v>13078</v>
      </c>
      <c r="C2498" s="30" t="s">
        <v>0</v>
      </c>
      <c r="D2498" s="32">
        <v>7.29</v>
      </c>
    </row>
    <row r="2499" spans="1:4" ht="9" customHeight="1" x14ac:dyDescent="0.25">
      <c r="A2499" s="30" t="s">
        <v>13079</v>
      </c>
      <c r="B2499" s="31" t="s">
        <v>13080</v>
      </c>
      <c r="C2499" s="30" t="s">
        <v>0</v>
      </c>
      <c r="D2499" s="32">
        <v>7.39</v>
      </c>
    </row>
    <row r="2500" spans="1:4" ht="9" customHeight="1" x14ac:dyDescent="0.25">
      <c r="A2500" s="30" t="s">
        <v>13081</v>
      </c>
      <c r="B2500" s="31" t="s">
        <v>13082</v>
      </c>
      <c r="C2500" s="30" t="s">
        <v>0</v>
      </c>
      <c r="D2500" s="32">
        <v>7.5</v>
      </c>
    </row>
    <row r="2501" spans="1:4" ht="9" customHeight="1" x14ac:dyDescent="0.25">
      <c r="A2501" s="30" t="s">
        <v>13083</v>
      </c>
      <c r="B2501" s="31" t="s">
        <v>13084</v>
      </c>
      <c r="C2501" s="30" t="s">
        <v>0</v>
      </c>
      <c r="D2501" s="32">
        <v>7.61</v>
      </c>
    </row>
    <row r="2502" spans="1:4" ht="9" customHeight="1" x14ac:dyDescent="0.25">
      <c r="A2502" s="30" t="s">
        <v>13085</v>
      </c>
      <c r="B2502" s="31" t="s">
        <v>13086</v>
      </c>
      <c r="C2502" s="30" t="s">
        <v>0</v>
      </c>
      <c r="D2502" s="32">
        <v>7.67</v>
      </c>
    </row>
    <row r="2503" spans="1:4" ht="9" customHeight="1" x14ac:dyDescent="0.25">
      <c r="A2503" s="30" t="s">
        <v>13087</v>
      </c>
      <c r="B2503" s="31" t="s">
        <v>13088</v>
      </c>
      <c r="C2503" s="30" t="s">
        <v>0</v>
      </c>
      <c r="D2503" s="32">
        <v>7.95</v>
      </c>
    </row>
    <row r="2504" spans="1:4" ht="9" customHeight="1" x14ac:dyDescent="0.25">
      <c r="A2504" s="30" t="s">
        <v>13089</v>
      </c>
      <c r="B2504" s="31" t="s">
        <v>13090</v>
      </c>
      <c r="C2504" s="30" t="s">
        <v>0</v>
      </c>
      <c r="D2504" s="32">
        <v>8.0399999999999991</v>
      </c>
    </row>
    <row r="2505" spans="1:4" ht="9" customHeight="1" x14ac:dyDescent="0.25">
      <c r="A2505" s="30" t="s">
        <v>13091</v>
      </c>
      <c r="B2505" s="31" t="s">
        <v>13092</v>
      </c>
      <c r="C2505" s="30" t="s">
        <v>0</v>
      </c>
      <c r="D2505" s="32">
        <v>8.1300000000000008</v>
      </c>
    </row>
    <row r="2506" spans="1:4" ht="9" customHeight="1" x14ac:dyDescent="0.25">
      <c r="A2506" s="30" t="s">
        <v>13093</v>
      </c>
      <c r="B2506" s="31" t="s">
        <v>13094</v>
      </c>
      <c r="C2506" s="30" t="s">
        <v>0</v>
      </c>
      <c r="D2506" s="32">
        <v>8.2200000000000006</v>
      </c>
    </row>
    <row r="2507" spans="1:4" ht="9" customHeight="1" x14ac:dyDescent="0.25">
      <c r="A2507" s="30" t="s">
        <v>13095</v>
      </c>
      <c r="B2507" s="31" t="s">
        <v>13096</v>
      </c>
      <c r="C2507" s="30" t="s">
        <v>0</v>
      </c>
      <c r="D2507" s="32">
        <v>8.32</v>
      </c>
    </row>
    <row r="2508" spans="1:4" ht="9" customHeight="1" x14ac:dyDescent="0.25">
      <c r="A2508" s="30" t="s">
        <v>13097</v>
      </c>
      <c r="B2508" s="31" t="s">
        <v>13098</v>
      </c>
      <c r="C2508" s="30" t="s">
        <v>0</v>
      </c>
      <c r="D2508" s="32">
        <v>8.3699999999999992</v>
      </c>
    </row>
    <row r="2509" spans="1:4" ht="9" customHeight="1" x14ac:dyDescent="0.25">
      <c r="A2509" s="30" t="s">
        <v>13099</v>
      </c>
      <c r="B2509" s="31" t="s">
        <v>13100</v>
      </c>
      <c r="C2509" s="30" t="s">
        <v>0</v>
      </c>
      <c r="D2509" s="32">
        <v>15.23</v>
      </c>
    </row>
    <row r="2510" spans="1:4" ht="9" customHeight="1" x14ac:dyDescent="0.25">
      <c r="A2510" s="30" t="s">
        <v>13101</v>
      </c>
      <c r="B2510" s="31" t="s">
        <v>13102</v>
      </c>
      <c r="C2510" s="30" t="s">
        <v>0</v>
      </c>
      <c r="D2510" s="32">
        <v>15.54</v>
      </c>
    </row>
    <row r="2511" spans="1:4" ht="9" customHeight="1" x14ac:dyDescent="0.25">
      <c r="A2511" s="30" t="s">
        <v>13103</v>
      </c>
      <c r="B2511" s="31" t="s">
        <v>13104</v>
      </c>
      <c r="C2511" s="30" t="s">
        <v>0</v>
      </c>
      <c r="D2511" s="32">
        <v>15.86</v>
      </c>
    </row>
    <row r="2512" spans="1:4" ht="9" customHeight="1" x14ac:dyDescent="0.25">
      <c r="A2512" s="30" t="s">
        <v>13105</v>
      </c>
      <c r="B2512" s="31" t="s">
        <v>13106</v>
      </c>
      <c r="C2512" s="30" t="s">
        <v>0</v>
      </c>
      <c r="D2512" s="32">
        <v>16.2</v>
      </c>
    </row>
    <row r="2513" spans="1:4" ht="9" customHeight="1" x14ac:dyDescent="0.25">
      <c r="A2513" s="30" t="s">
        <v>13107</v>
      </c>
      <c r="B2513" s="31" t="s">
        <v>13108</v>
      </c>
      <c r="C2513" s="30" t="s">
        <v>0</v>
      </c>
      <c r="D2513" s="32">
        <v>16.55</v>
      </c>
    </row>
    <row r="2514" spans="1:4" ht="9" customHeight="1" x14ac:dyDescent="0.25">
      <c r="A2514" s="30" t="s">
        <v>13109</v>
      </c>
      <c r="B2514" s="31" t="s">
        <v>13110</v>
      </c>
      <c r="C2514" s="30" t="s">
        <v>0</v>
      </c>
      <c r="D2514" s="32">
        <v>16.739999999999998</v>
      </c>
    </row>
    <row r="2515" spans="1:4" ht="18" customHeight="1" x14ac:dyDescent="0.25">
      <c r="A2515" s="30" t="s">
        <v>13111</v>
      </c>
      <c r="B2515" s="31" t="s">
        <v>13112</v>
      </c>
      <c r="C2515" s="30" t="s">
        <v>0</v>
      </c>
      <c r="D2515" s="32">
        <v>13.86</v>
      </c>
    </row>
    <row r="2516" spans="1:4" ht="18" customHeight="1" x14ac:dyDescent="0.25">
      <c r="A2516" s="30" t="s">
        <v>13113</v>
      </c>
      <c r="B2516" s="31" t="s">
        <v>13114</v>
      </c>
      <c r="C2516" s="30" t="s">
        <v>0</v>
      </c>
      <c r="D2516" s="32">
        <v>15.5</v>
      </c>
    </row>
    <row r="2517" spans="1:4" ht="18" customHeight="1" x14ac:dyDescent="0.25">
      <c r="A2517" s="30" t="s">
        <v>13115</v>
      </c>
      <c r="B2517" s="31" t="s">
        <v>13116</v>
      </c>
      <c r="C2517" s="30" t="s">
        <v>0</v>
      </c>
      <c r="D2517" s="32">
        <v>15.8</v>
      </c>
    </row>
    <row r="2518" spans="1:4" ht="18" customHeight="1" x14ac:dyDescent="0.25">
      <c r="A2518" s="30" t="s">
        <v>13117</v>
      </c>
      <c r="B2518" s="31" t="s">
        <v>13118</v>
      </c>
      <c r="C2518" s="30" t="s">
        <v>0</v>
      </c>
      <c r="D2518" s="32">
        <v>16.100000000000001</v>
      </c>
    </row>
    <row r="2519" spans="1:4" ht="18" customHeight="1" x14ac:dyDescent="0.25">
      <c r="A2519" s="30" t="s">
        <v>13119</v>
      </c>
      <c r="B2519" s="31" t="s">
        <v>13120</v>
      </c>
      <c r="C2519" s="30" t="s">
        <v>0</v>
      </c>
      <c r="D2519" s="32">
        <v>17.98</v>
      </c>
    </row>
    <row r="2520" spans="1:4" ht="18" customHeight="1" x14ac:dyDescent="0.25">
      <c r="A2520" s="30" t="s">
        <v>13121</v>
      </c>
      <c r="B2520" s="31" t="s">
        <v>13122</v>
      </c>
      <c r="C2520" s="30" t="s">
        <v>0</v>
      </c>
      <c r="D2520" s="32">
        <v>18.38</v>
      </c>
    </row>
    <row r="2521" spans="1:4" ht="18" customHeight="1" x14ac:dyDescent="0.25">
      <c r="A2521" s="30" t="s">
        <v>13123</v>
      </c>
      <c r="B2521" s="31" t="s">
        <v>13124</v>
      </c>
      <c r="C2521" s="30" t="s">
        <v>0</v>
      </c>
      <c r="D2521" s="32">
        <v>18.78</v>
      </c>
    </row>
    <row r="2522" spans="1:4" ht="18" customHeight="1" x14ac:dyDescent="0.25">
      <c r="A2522" s="30" t="s">
        <v>13125</v>
      </c>
      <c r="B2522" s="31" t="s">
        <v>13126</v>
      </c>
      <c r="C2522" s="30" t="s">
        <v>0</v>
      </c>
      <c r="D2522" s="32">
        <v>14.38</v>
      </c>
    </row>
    <row r="2523" spans="1:4" ht="18" customHeight="1" x14ac:dyDescent="0.25">
      <c r="A2523" s="30" t="s">
        <v>13127</v>
      </c>
      <c r="B2523" s="31" t="s">
        <v>13128</v>
      </c>
      <c r="C2523" s="30" t="s">
        <v>0</v>
      </c>
      <c r="D2523" s="32">
        <v>14.83</v>
      </c>
    </row>
    <row r="2524" spans="1:4" ht="18" customHeight="1" x14ac:dyDescent="0.25">
      <c r="A2524" s="30" t="s">
        <v>13129</v>
      </c>
      <c r="B2524" s="31" t="s">
        <v>13130</v>
      </c>
      <c r="C2524" s="30" t="s">
        <v>0</v>
      </c>
      <c r="D2524" s="32">
        <v>15.13</v>
      </c>
    </row>
    <row r="2525" spans="1:4" ht="18" customHeight="1" x14ac:dyDescent="0.25">
      <c r="A2525" s="30" t="s">
        <v>13131</v>
      </c>
      <c r="B2525" s="31" t="s">
        <v>13132</v>
      </c>
      <c r="C2525" s="30" t="s">
        <v>0</v>
      </c>
      <c r="D2525" s="32">
        <v>18.98</v>
      </c>
    </row>
    <row r="2526" spans="1:4" ht="18" customHeight="1" x14ac:dyDescent="0.25">
      <c r="A2526" s="30" t="s">
        <v>13133</v>
      </c>
      <c r="B2526" s="31" t="s">
        <v>13134</v>
      </c>
      <c r="C2526" s="30" t="s">
        <v>0</v>
      </c>
      <c r="D2526" s="32">
        <v>18.87</v>
      </c>
    </row>
    <row r="2527" spans="1:4" ht="18" customHeight="1" x14ac:dyDescent="0.25">
      <c r="A2527" s="30" t="s">
        <v>13135</v>
      </c>
      <c r="B2527" s="31" t="s">
        <v>13136</v>
      </c>
      <c r="C2527" s="30" t="s">
        <v>0</v>
      </c>
      <c r="D2527" s="32">
        <v>19.16</v>
      </c>
    </row>
    <row r="2528" spans="1:4" ht="18" customHeight="1" x14ac:dyDescent="0.25">
      <c r="A2528" s="30" t="s">
        <v>13137</v>
      </c>
      <c r="B2528" s="31" t="s">
        <v>13138</v>
      </c>
      <c r="C2528" s="30" t="s">
        <v>0</v>
      </c>
      <c r="D2528" s="32">
        <v>19.38</v>
      </c>
    </row>
    <row r="2529" spans="1:4" ht="18" customHeight="1" x14ac:dyDescent="0.25">
      <c r="A2529" s="30" t="s">
        <v>13139</v>
      </c>
      <c r="B2529" s="31" t="s">
        <v>13140</v>
      </c>
      <c r="C2529" s="30" t="s">
        <v>0</v>
      </c>
      <c r="D2529" s="32">
        <v>19.670000000000002</v>
      </c>
    </row>
    <row r="2530" spans="1:4" ht="18" customHeight="1" x14ac:dyDescent="0.25">
      <c r="A2530" s="30" t="s">
        <v>13141</v>
      </c>
      <c r="B2530" s="31" t="s">
        <v>13142</v>
      </c>
      <c r="C2530" s="30" t="s">
        <v>0</v>
      </c>
      <c r="D2530" s="32">
        <v>19.96</v>
      </c>
    </row>
    <row r="2531" spans="1:4" ht="18" customHeight="1" x14ac:dyDescent="0.25">
      <c r="A2531" s="30" t="s">
        <v>13143</v>
      </c>
      <c r="B2531" s="31" t="s">
        <v>13144</v>
      </c>
      <c r="C2531" s="30" t="s">
        <v>0</v>
      </c>
      <c r="D2531" s="32">
        <v>20.39</v>
      </c>
    </row>
    <row r="2532" spans="1:4" ht="18" customHeight="1" x14ac:dyDescent="0.25">
      <c r="A2532" s="30" t="s">
        <v>13145</v>
      </c>
      <c r="B2532" s="31" t="s">
        <v>13146</v>
      </c>
      <c r="C2532" s="30" t="s">
        <v>0</v>
      </c>
      <c r="D2532" s="32">
        <v>22.7</v>
      </c>
    </row>
    <row r="2533" spans="1:4" ht="18" customHeight="1" x14ac:dyDescent="0.25">
      <c r="A2533" s="30" t="s">
        <v>13147</v>
      </c>
      <c r="B2533" s="31" t="s">
        <v>13148</v>
      </c>
      <c r="C2533" s="30" t="s">
        <v>0</v>
      </c>
      <c r="D2533" s="32">
        <v>17.64</v>
      </c>
    </row>
    <row r="2534" spans="1:4" ht="18" customHeight="1" x14ac:dyDescent="0.25">
      <c r="A2534" s="30" t="s">
        <v>13149</v>
      </c>
      <c r="B2534" s="31" t="s">
        <v>13150</v>
      </c>
      <c r="C2534" s="30" t="s">
        <v>0</v>
      </c>
      <c r="D2534" s="32">
        <v>18.010000000000002</v>
      </c>
    </row>
    <row r="2535" spans="1:4" ht="18" customHeight="1" x14ac:dyDescent="0.25">
      <c r="A2535" s="30" t="s">
        <v>13151</v>
      </c>
      <c r="B2535" s="31" t="s">
        <v>13152</v>
      </c>
      <c r="C2535" s="30" t="s">
        <v>0</v>
      </c>
      <c r="D2535" s="32">
        <v>15.7</v>
      </c>
    </row>
    <row r="2536" spans="1:4" ht="18" customHeight="1" x14ac:dyDescent="0.25">
      <c r="A2536" s="30" t="s">
        <v>13153</v>
      </c>
      <c r="B2536" s="31" t="s">
        <v>13154</v>
      </c>
      <c r="C2536" s="30" t="s">
        <v>0</v>
      </c>
      <c r="D2536" s="32">
        <v>18.37</v>
      </c>
    </row>
    <row r="2537" spans="1:4" ht="18" customHeight="1" x14ac:dyDescent="0.25">
      <c r="A2537" s="30" t="s">
        <v>13155</v>
      </c>
      <c r="B2537" s="31" t="s">
        <v>13156</v>
      </c>
      <c r="C2537" s="30" t="s">
        <v>0</v>
      </c>
      <c r="D2537" s="32">
        <v>18.579999999999998</v>
      </c>
    </row>
    <row r="2538" spans="1:4" ht="18" customHeight="1" x14ac:dyDescent="0.25">
      <c r="A2538" s="30" t="s">
        <v>13157</v>
      </c>
      <c r="B2538" s="31" t="s">
        <v>13158</v>
      </c>
      <c r="C2538" s="30" t="s">
        <v>0</v>
      </c>
      <c r="D2538" s="32">
        <v>23.02</v>
      </c>
    </row>
    <row r="2539" spans="1:4" ht="18" customHeight="1" x14ac:dyDescent="0.25">
      <c r="A2539" s="30" t="s">
        <v>13159</v>
      </c>
      <c r="B2539" s="31" t="s">
        <v>13160</v>
      </c>
      <c r="C2539" s="30" t="s">
        <v>0</v>
      </c>
      <c r="D2539" s="32">
        <v>18.079999999999998</v>
      </c>
    </row>
    <row r="2540" spans="1:4" ht="18" customHeight="1" x14ac:dyDescent="0.25">
      <c r="A2540" s="30" t="s">
        <v>13161</v>
      </c>
      <c r="B2540" s="31" t="s">
        <v>13162</v>
      </c>
      <c r="C2540" s="30" t="s">
        <v>0</v>
      </c>
      <c r="D2540" s="32">
        <v>18.22</v>
      </c>
    </row>
    <row r="2541" spans="1:4" ht="18" customHeight="1" x14ac:dyDescent="0.25">
      <c r="A2541" s="30" t="s">
        <v>13163</v>
      </c>
      <c r="B2541" s="31" t="s">
        <v>13164</v>
      </c>
      <c r="C2541" s="30" t="s">
        <v>0</v>
      </c>
      <c r="D2541" s="32">
        <v>18.37</v>
      </c>
    </row>
    <row r="2542" spans="1:4" ht="18" customHeight="1" x14ac:dyDescent="0.25">
      <c r="A2542" s="30" t="s">
        <v>13165</v>
      </c>
      <c r="B2542" s="31" t="s">
        <v>13166</v>
      </c>
      <c r="C2542" s="30" t="s">
        <v>0</v>
      </c>
      <c r="D2542" s="32">
        <v>18.510000000000002</v>
      </c>
    </row>
    <row r="2543" spans="1:4" ht="18" customHeight="1" x14ac:dyDescent="0.25">
      <c r="A2543" s="30" t="s">
        <v>13167</v>
      </c>
      <c r="B2543" s="31" t="s">
        <v>13168</v>
      </c>
      <c r="C2543" s="30" t="s">
        <v>0</v>
      </c>
      <c r="D2543" s="32">
        <v>18.73</v>
      </c>
    </row>
    <row r="2544" spans="1:4" ht="18" customHeight="1" x14ac:dyDescent="0.25">
      <c r="A2544" s="30" t="s">
        <v>13169</v>
      </c>
      <c r="B2544" s="31" t="s">
        <v>13170</v>
      </c>
      <c r="C2544" s="30" t="s">
        <v>0</v>
      </c>
      <c r="D2544" s="32">
        <v>19.02</v>
      </c>
    </row>
    <row r="2545" spans="1:4" ht="18" customHeight="1" x14ac:dyDescent="0.25">
      <c r="A2545" s="30" t="s">
        <v>13171</v>
      </c>
      <c r="B2545" s="31" t="s">
        <v>13172</v>
      </c>
      <c r="C2545" s="30" t="s">
        <v>0</v>
      </c>
      <c r="D2545" s="32">
        <v>19.45</v>
      </c>
    </row>
    <row r="2546" spans="1:4" ht="18" customHeight="1" x14ac:dyDescent="0.25">
      <c r="A2546" s="30" t="s">
        <v>13173</v>
      </c>
      <c r="B2546" s="31" t="s">
        <v>13174</v>
      </c>
      <c r="C2546" s="30" t="s">
        <v>0</v>
      </c>
      <c r="D2546" s="32">
        <v>15.7</v>
      </c>
    </row>
    <row r="2547" spans="1:4" ht="18" customHeight="1" x14ac:dyDescent="0.25">
      <c r="A2547" s="30" t="s">
        <v>13175</v>
      </c>
      <c r="B2547" s="31" t="s">
        <v>13176</v>
      </c>
      <c r="C2547" s="30" t="s">
        <v>0</v>
      </c>
      <c r="D2547" s="32">
        <v>17.5</v>
      </c>
    </row>
    <row r="2548" spans="1:4" ht="18" customHeight="1" x14ac:dyDescent="0.25">
      <c r="A2548" s="30" t="s">
        <v>13177</v>
      </c>
      <c r="B2548" s="31" t="s">
        <v>13178</v>
      </c>
      <c r="C2548" s="30" t="s">
        <v>0</v>
      </c>
      <c r="D2548" s="32">
        <v>15.45</v>
      </c>
    </row>
    <row r="2549" spans="1:4" ht="18" customHeight="1" x14ac:dyDescent="0.25">
      <c r="A2549" s="30" t="s">
        <v>13179</v>
      </c>
      <c r="B2549" s="31" t="s">
        <v>13180</v>
      </c>
      <c r="C2549" s="30" t="s">
        <v>0</v>
      </c>
      <c r="D2549" s="32">
        <v>17.72</v>
      </c>
    </row>
    <row r="2550" spans="1:4" ht="18" customHeight="1" x14ac:dyDescent="0.25">
      <c r="A2550" s="30" t="s">
        <v>13181</v>
      </c>
      <c r="B2550" s="31" t="s">
        <v>13182</v>
      </c>
      <c r="C2550" s="30" t="s">
        <v>0</v>
      </c>
      <c r="D2550" s="32">
        <v>17.86</v>
      </c>
    </row>
    <row r="2551" spans="1:4" ht="18" customHeight="1" x14ac:dyDescent="0.25">
      <c r="A2551" s="30" t="s">
        <v>13183</v>
      </c>
      <c r="B2551" s="31" t="s">
        <v>13184</v>
      </c>
      <c r="C2551" s="30" t="s">
        <v>0</v>
      </c>
      <c r="D2551" s="32">
        <v>19.739999999999998</v>
      </c>
    </row>
    <row r="2552" spans="1:4" ht="18" customHeight="1" x14ac:dyDescent="0.25">
      <c r="A2552" s="30" t="s">
        <v>13185</v>
      </c>
      <c r="B2552" s="31" t="s">
        <v>13186</v>
      </c>
      <c r="C2552" s="30" t="s">
        <v>0</v>
      </c>
      <c r="D2552" s="32">
        <v>18.010000000000002</v>
      </c>
    </row>
    <row r="2553" spans="1:4" ht="18" customHeight="1" x14ac:dyDescent="0.25">
      <c r="A2553" s="30" t="s">
        <v>13187</v>
      </c>
      <c r="B2553" s="31" t="s">
        <v>13188</v>
      </c>
      <c r="C2553" s="30" t="s">
        <v>0</v>
      </c>
      <c r="D2553" s="32">
        <v>18.22</v>
      </c>
    </row>
    <row r="2554" spans="1:4" ht="18" customHeight="1" x14ac:dyDescent="0.25">
      <c r="A2554" s="30" t="s">
        <v>13189</v>
      </c>
      <c r="B2554" s="31" t="s">
        <v>13190</v>
      </c>
      <c r="C2554" s="30" t="s">
        <v>0</v>
      </c>
      <c r="D2554" s="32">
        <v>18.37</v>
      </c>
    </row>
    <row r="2555" spans="1:4" ht="18" customHeight="1" x14ac:dyDescent="0.25">
      <c r="A2555" s="30" t="s">
        <v>13191</v>
      </c>
      <c r="B2555" s="31" t="s">
        <v>13192</v>
      </c>
      <c r="C2555" s="30" t="s">
        <v>0</v>
      </c>
      <c r="D2555" s="32">
        <v>18.510000000000002</v>
      </c>
    </row>
    <row r="2556" spans="1:4" ht="18" customHeight="1" x14ac:dyDescent="0.25">
      <c r="A2556" s="30" t="s">
        <v>13193</v>
      </c>
      <c r="B2556" s="31" t="s">
        <v>13194</v>
      </c>
      <c r="C2556" s="30" t="s">
        <v>0</v>
      </c>
      <c r="D2556" s="32">
        <v>18.66</v>
      </c>
    </row>
    <row r="2557" spans="1:4" ht="18" customHeight="1" x14ac:dyDescent="0.25">
      <c r="A2557" s="30" t="s">
        <v>13195</v>
      </c>
      <c r="B2557" s="31" t="s">
        <v>13196</v>
      </c>
      <c r="C2557" s="30" t="s">
        <v>0</v>
      </c>
      <c r="D2557" s="32">
        <v>18.95</v>
      </c>
    </row>
    <row r="2558" spans="1:4" ht="18" customHeight="1" x14ac:dyDescent="0.25">
      <c r="A2558" s="30" t="s">
        <v>13197</v>
      </c>
      <c r="B2558" s="31" t="s">
        <v>13198</v>
      </c>
      <c r="C2558" s="30" t="s">
        <v>0</v>
      </c>
      <c r="D2558" s="32">
        <v>19.38</v>
      </c>
    </row>
    <row r="2559" spans="1:4" ht="18" customHeight="1" x14ac:dyDescent="0.25">
      <c r="A2559" s="30" t="s">
        <v>13199</v>
      </c>
      <c r="B2559" s="31" t="s">
        <v>13200</v>
      </c>
      <c r="C2559" s="30" t="s">
        <v>0</v>
      </c>
      <c r="D2559" s="32">
        <v>17.36</v>
      </c>
    </row>
    <row r="2560" spans="1:4" ht="18" customHeight="1" x14ac:dyDescent="0.25">
      <c r="A2560" s="30" t="s">
        <v>13201</v>
      </c>
      <c r="B2560" s="31" t="s">
        <v>13202</v>
      </c>
      <c r="C2560" s="30" t="s">
        <v>0</v>
      </c>
      <c r="D2560" s="32">
        <v>17.5</v>
      </c>
    </row>
    <row r="2561" spans="1:4" ht="18" customHeight="1" x14ac:dyDescent="0.25">
      <c r="A2561" s="30" t="s">
        <v>13203</v>
      </c>
      <c r="B2561" s="31" t="s">
        <v>13204</v>
      </c>
      <c r="C2561" s="30" t="s">
        <v>0</v>
      </c>
      <c r="D2561" s="32">
        <v>15.52</v>
      </c>
    </row>
    <row r="2562" spans="1:4" ht="18" customHeight="1" x14ac:dyDescent="0.25">
      <c r="A2562" s="30" t="s">
        <v>13205</v>
      </c>
      <c r="B2562" s="31" t="s">
        <v>13206</v>
      </c>
      <c r="C2562" s="30" t="s">
        <v>0</v>
      </c>
      <c r="D2562" s="32">
        <v>17.72</v>
      </c>
    </row>
    <row r="2563" spans="1:4" ht="18" customHeight="1" x14ac:dyDescent="0.25">
      <c r="A2563" s="30" t="s">
        <v>13207</v>
      </c>
      <c r="B2563" s="31" t="s">
        <v>13208</v>
      </c>
      <c r="C2563" s="30" t="s">
        <v>0</v>
      </c>
      <c r="D2563" s="32">
        <v>17.86</v>
      </c>
    </row>
    <row r="2564" spans="1:4" ht="18" customHeight="1" x14ac:dyDescent="0.25">
      <c r="A2564" s="30" t="s">
        <v>13209</v>
      </c>
      <c r="B2564" s="31" t="s">
        <v>13210</v>
      </c>
      <c r="C2564" s="30" t="s">
        <v>0</v>
      </c>
      <c r="D2564" s="32">
        <v>19.600000000000001</v>
      </c>
    </row>
    <row r="2565" spans="1:4" ht="9" customHeight="1" x14ac:dyDescent="0.25">
      <c r="A2565" s="30" t="s">
        <v>13211</v>
      </c>
      <c r="B2565" s="31" t="s">
        <v>13212</v>
      </c>
      <c r="C2565" s="30" t="s">
        <v>0</v>
      </c>
      <c r="D2565" s="32">
        <v>8.1</v>
      </c>
    </row>
    <row r="2566" spans="1:4" ht="18" customHeight="1" x14ac:dyDescent="0.25">
      <c r="A2566" s="30" t="s">
        <v>13213</v>
      </c>
      <c r="B2566" s="31" t="s">
        <v>13214</v>
      </c>
      <c r="C2566" s="30" t="s">
        <v>0</v>
      </c>
      <c r="D2566" s="32">
        <v>10.35</v>
      </c>
    </row>
    <row r="2567" spans="1:4" ht="18" customHeight="1" x14ac:dyDescent="0.25">
      <c r="A2567" s="30" t="s">
        <v>13215</v>
      </c>
      <c r="B2567" s="31" t="s">
        <v>13216</v>
      </c>
      <c r="C2567" s="30" t="s">
        <v>0</v>
      </c>
      <c r="D2567" s="32">
        <v>10.63</v>
      </c>
    </row>
    <row r="2568" spans="1:4" ht="18" customHeight="1" x14ac:dyDescent="0.25">
      <c r="A2568" s="30" t="s">
        <v>13217</v>
      </c>
      <c r="B2568" s="31" t="s">
        <v>13218</v>
      </c>
      <c r="C2568" s="30" t="s">
        <v>0</v>
      </c>
      <c r="D2568" s="32">
        <v>11.67</v>
      </c>
    </row>
    <row r="2569" spans="1:4" ht="18" customHeight="1" x14ac:dyDescent="0.25">
      <c r="A2569" s="30" t="s">
        <v>13219</v>
      </c>
      <c r="B2569" s="31" t="s">
        <v>13220</v>
      </c>
      <c r="C2569" s="30" t="s">
        <v>0</v>
      </c>
      <c r="D2569" s="32">
        <v>11.97</v>
      </c>
    </row>
    <row r="2570" spans="1:4" ht="18" customHeight="1" x14ac:dyDescent="0.25">
      <c r="A2570" s="30" t="s">
        <v>13221</v>
      </c>
      <c r="B2570" s="31" t="s">
        <v>13222</v>
      </c>
      <c r="C2570" s="30" t="s">
        <v>0</v>
      </c>
      <c r="D2570" s="32">
        <v>12.2</v>
      </c>
    </row>
    <row r="2571" spans="1:4" ht="18" customHeight="1" x14ac:dyDescent="0.25">
      <c r="A2571" s="30" t="s">
        <v>13223</v>
      </c>
      <c r="B2571" s="31" t="s">
        <v>13224</v>
      </c>
      <c r="C2571" s="30" t="s">
        <v>0</v>
      </c>
      <c r="D2571" s="32">
        <v>12.65</v>
      </c>
    </row>
    <row r="2572" spans="1:4" ht="18" customHeight="1" x14ac:dyDescent="0.25">
      <c r="A2572" s="30" t="s">
        <v>13225</v>
      </c>
      <c r="B2572" s="31" t="s">
        <v>13226</v>
      </c>
      <c r="C2572" s="30" t="s">
        <v>0</v>
      </c>
      <c r="D2572" s="32">
        <v>14.24</v>
      </c>
    </row>
    <row r="2573" spans="1:4" ht="18" customHeight="1" x14ac:dyDescent="0.25">
      <c r="A2573" s="30" t="s">
        <v>13227</v>
      </c>
      <c r="B2573" s="31" t="s">
        <v>13228</v>
      </c>
      <c r="C2573" s="30" t="s">
        <v>0</v>
      </c>
      <c r="D2573" s="32">
        <v>9.16</v>
      </c>
    </row>
    <row r="2574" spans="1:4" ht="18" customHeight="1" x14ac:dyDescent="0.25">
      <c r="A2574" s="30" t="s">
        <v>13229</v>
      </c>
      <c r="B2574" s="31" t="s">
        <v>13230</v>
      </c>
      <c r="C2574" s="30" t="s">
        <v>0</v>
      </c>
      <c r="D2574" s="32">
        <v>14.61</v>
      </c>
    </row>
    <row r="2575" spans="1:4" ht="18" customHeight="1" x14ac:dyDescent="0.25">
      <c r="A2575" s="30" t="s">
        <v>13231</v>
      </c>
      <c r="B2575" s="31" t="s">
        <v>13232</v>
      </c>
      <c r="C2575" s="30" t="s">
        <v>0</v>
      </c>
      <c r="D2575" s="32">
        <v>9.5</v>
      </c>
    </row>
    <row r="2576" spans="1:4" ht="18" customHeight="1" x14ac:dyDescent="0.25">
      <c r="A2576" s="30" t="s">
        <v>13233</v>
      </c>
      <c r="B2576" s="31" t="s">
        <v>13234</v>
      </c>
      <c r="C2576" s="30" t="s">
        <v>0</v>
      </c>
      <c r="D2576" s="32">
        <v>7.89</v>
      </c>
    </row>
    <row r="2577" spans="1:4" ht="18" customHeight="1" x14ac:dyDescent="0.25">
      <c r="A2577" s="30" t="s">
        <v>13235</v>
      </c>
      <c r="B2577" s="31" t="s">
        <v>13236</v>
      </c>
      <c r="C2577" s="30" t="s">
        <v>0</v>
      </c>
      <c r="D2577" s="32">
        <v>9.7799999999999994</v>
      </c>
    </row>
    <row r="2578" spans="1:4" ht="18" customHeight="1" x14ac:dyDescent="0.25">
      <c r="A2578" s="30" t="s">
        <v>13237</v>
      </c>
      <c r="B2578" s="31" t="s">
        <v>13238</v>
      </c>
      <c r="C2578" s="30" t="s">
        <v>0</v>
      </c>
      <c r="D2578" s="32">
        <v>10.06</v>
      </c>
    </row>
    <row r="2579" spans="1:4" ht="18" customHeight="1" x14ac:dyDescent="0.25">
      <c r="A2579" s="30" t="s">
        <v>13239</v>
      </c>
      <c r="B2579" s="31" t="s">
        <v>13240</v>
      </c>
      <c r="C2579" s="30" t="s">
        <v>0</v>
      </c>
      <c r="D2579" s="32">
        <v>9.5</v>
      </c>
    </row>
    <row r="2580" spans="1:4" ht="18" customHeight="1" x14ac:dyDescent="0.25">
      <c r="A2580" s="30" t="s">
        <v>13241</v>
      </c>
      <c r="B2580" s="31" t="s">
        <v>13242</v>
      </c>
      <c r="C2580" s="30" t="s">
        <v>0</v>
      </c>
      <c r="D2580" s="32">
        <v>9.67</v>
      </c>
    </row>
    <row r="2581" spans="1:4" ht="18" customHeight="1" x14ac:dyDescent="0.25">
      <c r="A2581" s="30" t="s">
        <v>13243</v>
      </c>
      <c r="B2581" s="31" t="s">
        <v>13244</v>
      </c>
      <c r="C2581" s="30" t="s">
        <v>0</v>
      </c>
      <c r="D2581" s="32">
        <v>9.84</v>
      </c>
    </row>
    <row r="2582" spans="1:4" ht="18" customHeight="1" x14ac:dyDescent="0.25">
      <c r="A2582" s="30" t="s">
        <v>13245</v>
      </c>
      <c r="B2582" s="31" t="s">
        <v>13246</v>
      </c>
      <c r="C2582" s="30" t="s">
        <v>0</v>
      </c>
      <c r="D2582" s="32">
        <v>10.01</v>
      </c>
    </row>
    <row r="2583" spans="1:4" ht="18" customHeight="1" x14ac:dyDescent="0.25">
      <c r="A2583" s="30" t="s">
        <v>13247</v>
      </c>
      <c r="B2583" s="31" t="s">
        <v>13248</v>
      </c>
      <c r="C2583" s="30" t="s">
        <v>0</v>
      </c>
      <c r="D2583" s="32">
        <v>10.18</v>
      </c>
    </row>
    <row r="2584" spans="1:4" ht="18" customHeight="1" x14ac:dyDescent="0.25">
      <c r="A2584" s="30" t="s">
        <v>13249</v>
      </c>
      <c r="B2584" s="31" t="s">
        <v>13250</v>
      </c>
      <c r="C2584" s="30" t="s">
        <v>0</v>
      </c>
      <c r="D2584" s="32">
        <v>10.46</v>
      </c>
    </row>
    <row r="2585" spans="1:4" ht="18" customHeight="1" x14ac:dyDescent="0.25">
      <c r="A2585" s="30" t="s">
        <v>13251</v>
      </c>
      <c r="B2585" s="31" t="s">
        <v>13252</v>
      </c>
      <c r="C2585" s="30" t="s">
        <v>0</v>
      </c>
      <c r="D2585" s="32">
        <v>11.74</v>
      </c>
    </row>
    <row r="2586" spans="1:4" ht="18" customHeight="1" x14ac:dyDescent="0.25">
      <c r="A2586" s="30" t="s">
        <v>13253</v>
      </c>
      <c r="B2586" s="31" t="s">
        <v>13254</v>
      </c>
      <c r="C2586" s="30" t="s">
        <v>0</v>
      </c>
      <c r="D2586" s="32">
        <v>7.89</v>
      </c>
    </row>
    <row r="2587" spans="1:4" ht="18" customHeight="1" x14ac:dyDescent="0.25">
      <c r="A2587" s="30" t="s">
        <v>13255</v>
      </c>
      <c r="B2587" s="31" t="s">
        <v>13256</v>
      </c>
      <c r="C2587" s="30" t="s">
        <v>0</v>
      </c>
      <c r="D2587" s="32">
        <v>12.05</v>
      </c>
    </row>
    <row r="2588" spans="1:4" ht="18" customHeight="1" x14ac:dyDescent="0.25">
      <c r="A2588" s="30" t="s">
        <v>13257</v>
      </c>
      <c r="B2588" s="31" t="s">
        <v>13258</v>
      </c>
      <c r="C2588" s="30" t="s">
        <v>0</v>
      </c>
      <c r="D2588" s="32">
        <v>8.93</v>
      </c>
    </row>
    <row r="2589" spans="1:4" ht="18" customHeight="1" x14ac:dyDescent="0.25">
      <c r="A2589" s="30" t="s">
        <v>13259</v>
      </c>
      <c r="B2589" s="31" t="s">
        <v>13260</v>
      </c>
      <c r="C2589" s="30" t="s">
        <v>0</v>
      </c>
      <c r="D2589" s="32">
        <v>7.63</v>
      </c>
    </row>
    <row r="2590" spans="1:4" ht="18" customHeight="1" x14ac:dyDescent="0.25">
      <c r="A2590" s="30" t="s">
        <v>13261</v>
      </c>
      <c r="B2590" s="31" t="s">
        <v>13262</v>
      </c>
      <c r="C2590" s="30" t="s">
        <v>0</v>
      </c>
      <c r="D2590" s="32">
        <v>9.16</v>
      </c>
    </row>
    <row r="2591" spans="1:4" ht="18" customHeight="1" x14ac:dyDescent="0.25">
      <c r="A2591" s="30" t="s">
        <v>13263</v>
      </c>
      <c r="B2591" s="31" t="s">
        <v>13264</v>
      </c>
      <c r="C2591" s="30" t="s">
        <v>0</v>
      </c>
      <c r="D2591" s="32">
        <v>9.33</v>
      </c>
    </row>
    <row r="2592" spans="1:4" ht="18" customHeight="1" x14ac:dyDescent="0.25">
      <c r="A2592" s="30" t="s">
        <v>13265</v>
      </c>
      <c r="B2592" s="31" t="s">
        <v>13266</v>
      </c>
      <c r="C2592" s="30" t="s">
        <v>0</v>
      </c>
      <c r="D2592" s="32">
        <v>9.5</v>
      </c>
    </row>
    <row r="2593" spans="1:4" ht="18" customHeight="1" x14ac:dyDescent="0.25">
      <c r="A2593" s="30" t="s">
        <v>13267</v>
      </c>
      <c r="B2593" s="31" t="s">
        <v>13268</v>
      </c>
      <c r="C2593" s="30" t="s">
        <v>0</v>
      </c>
      <c r="D2593" s="32">
        <v>9.67</v>
      </c>
    </row>
    <row r="2594" spans="1:4" ht="18" customHeight="1" x14ac:dyDescent="0.25">
      <c r="A2594" s="30" t="s">
        <v>13269</v>
      </c>
      <c r="B2594" s="31" t="s">
        <v>13270</v>
      </c>
      <c r="C2594" s="30" t="s">
        <v>0</v>
      </c>
      <c r="D2594" s="32">
        <v>9.84</v>
      </c>
    </row>
    <row r="2595" spans="1:4" ht="18" customHeight="1" x14ac:dyDescent="0.25">
      <c r="A2595" s="30" t="s">
        <v>13271</v>
      </c>
      <c r="B2595" s="31" t="s">
        <v>13272</v>
      </c>
      <c r="C2595" s="30" t="s">
        <v>0</v>
      </c>
      <c r="D2595" s="32">
        <v>9.9499999999999993</v>
      </c>
    </row>
    <row r="2596" spans="1:4" ht="18" customHeight="1" x14ac:dyDescent="0.25">
      <c r="A2596" s="30" t="s">
        <v>13273</v>
      </c>
      <c r="B2596" s="31" t="s">
        <v>13274</v>
      </c>
      <c r="C2596" s="30" t="s">
        <v>0</v>
      </c>
      <c r="D2596" s="32">
        <v>10.119999999999999</v>
      </c>
    </row>
    <row r="2597" spans="1:4" ht="18" customHeight="1" x14ac:dyDescent="0.25">
      <c r="A2597" s="30" t="s">
        <v>13275</v>
      </c>
      <c r="B2597" s="31" t="s">
        <v>13276</v>
      </c>
      <c r="C2597" s="30" t="s">
        <v>0</v>
      </c>
      <c r="D2597" s="32">
        <v>10.4</v>
      </c>
    </row>
    <row r="2598" spans="1:4" ht="18" customHeight="1" x14ac:dyDescent="0.25">
      <c r="A2598" s="30" t="s">
        <v>13277</v>
      </c>
      <c r="B2598" s="31" t="s">
        <v>13278</v>
      </c>
      <c r="C2598" s="30" t="s">
        <v>0</v>
      </c>
      <c r="D2598" s="32">
        <v>11.59</v>
      </c>
    </row>
    <row r="2599" spans="1:4" ht="18" customHeight="1" x14ac:dyDescent="0.25">
      <c r="A2599" s="30" t="s">
        <v>13279</v>
      </c>
      <c r="B2599" s="31" t="s">
        <v>13280</v>
      </c>
      <c r="C2599" s="30" t="s">
        <v>0</v>
      </c>
      <c r="D2599" s="32">
        <v>8.76</v>
      </c>
    </row>
    <row r="2600" spans="1:4" ht="18" customHeight="1" x14ac:dyDescent="0.25">
      <c r="A2600" s="30" t="s">
        <v>13281</v>
      </c>
      <c r="B2600" s="31" t="s">
        <v>13282</v>
      </c>
      <c r="C2600" s="30" t="s">
        <v>0</v>
      </c>
      <c r="D2600" s="32">
        <v>11.89</v>
      </c>
    </row>
    <row r="2601" spans="1:4" ht="18" customHeight="1" x14ac:dyDescent="0.25">
      <c r="A2601" s="30" t="s">
        <v>13283</v>
      </c>
      <c r="B2601" s="31" t="s">
        <v>13284</v>
      </c>
      <c r="C2601" s="30" t="s">
        <v>0</v>
      </c>
      <c r="D2601" s="32">
        <v>8.98</v>
      </c>
    </row>
    <row r="2602" spans="1:4" ht="18" customHeight="1" x14ac:dyDescent="0.25">
      <c r="A2602" s="30" t="s">
        <v>13285</v>
      </c>
      <c r="B2602" s="31" t="s">
        <v>13286</v>
      </c>
      <c r="C2602" s="30" t="s">
        <v>0</v>
      </c>
      <c r="D2602" s="32">
        <v>7.74</v>
      </c>
    </row>
    <row r="2603" spans="1:4" ht="18" customHeight="1" x14ac:dyDescent="0.25">
      <c r="A2603" s="30" t="s">
        <v>13287</v>
      </c>
      <c r="B2603" s="31" t="s">
        <v>13288</v>
      </c>
      <c r="C2603" s="30" t="s">
        <v>0</v>
      </c>
      <c r="D2603" s="32">
        <v>9.16</v>
      </c>
    </row>
    <row r="2604" spans="1:4" ht="18" customHeight="1" x14ac:dyDescent="0.25">
      <c r="A2604" s="30" t="s">
        <v>13289</v>
      </c>
      <c r="B2604" s="31" t="s">
        <v>13290</v>
      </c>
      <c r="C2604" s="30" t="s">
        <v>0</v>
      </c>
      <c r="D2604" s="32">
        <v>9.33</v>
      </c>
    </row>
    <row r="2605" spans="1:4" ht="9" customHeight="1" x14ac:dyDescent="0.25">
      <c r="A2605" s="30" t="s">
        <v>13291</v>
      </c>
      <c r="B2605" s="31" t="s">
        <v>13292</v>
      </c>
      <c r="C2605" s="30" t="s">
        <v>0</v>
      </c>
      <c r="D2605" s="32">
        <v>2.5299999999999998</v>
      </c>
    </row>
    <row r="2606" spans="1:4" ht="18" customHeight="1" x14ac:dyDescent="0.25">
      <c r="A2606" s="30" t="s">
        <v>13293</v>
      </c>
      <c r="B2606" s="31" t="s">
        <v>13294</v>
      </c>
      <c r="C2606" s="30" t="s">
        <v>0</v>
      </c>
      <c r="D2606" s="32">
        <v>14.07</v>
      </c>
    </row>
    <row r="2607" spans="1:4" ht="18" customHeight="1" x14ac:dyDescent="0.25">
      <c r="A2607" s="30" t="s">
        <v>13295</v>
      </c>
      <c r="B2607" s="31" t="s">
        <v>13296</v>
      </c>
      <c r="C2607" s="30" t="s">
        <v>0</v>
      </c>
      <c r="D2607" s="32">
        <v>17.72</v>
      </c>
    </row>
    <row r="2608" spans="1:4" ht="18" customHeight="1" x14ac:dyDescent="0.25">
      <c r="A2608" s="30" t="s">
        <v>13297</v>
      </c>
      <c r="B2608" s="31" t="s">
        <v>13298</v>
      </c>
      <c r="C2608" s="30" t="s">
        <v>0</v>
      </c>
      <c r="D2608" s="32">
        <v>18.13</v>
      </c>
    </row>
    <row r="2609" spans="1:4" ht="18" customHeight="1" x14ac:dyDescent="0.25">
      <c r="A2609" s="30" t="s">
        <v>13299</v>
      </c>
      <c r="B2609" s="31" t="s">
        <v>13300</v>
      </c>
      <c r="C2609" s="30" t="s">
        <v>0</v>
      </c>
      <c r="D2609" s="32">
        <v>18.440000000000001</v>
      </c>
    </row>
    <row r="2610" spans="1:4" ht="18" customHeight="1" x14ac:dyDescent="0.25">
      <c r="A2610" s="30" t="s">
        <v>13301</v>
      </c>
      <c r="B2610" s="31" t="s">
        <v>13302</v>
      </c>
      <c r="C2610" s="30" t="s">
        <v>0</v>
      </c>
      <c r="D2610" s="32">
        <v>18.75</v>
      </c>
    </row>
    <row r="2611" spans="1:4" ht="18" customHeight="1" x14ac:dyDescent="0.25">
      <c r="A2611" s="30" t="s">
        <v>13303</v>
      </c>
      <c r="B2611" s="31" t="s">
        <v>13304</v>
      </c>
      <c r="C2611" s="30" t="s">
        <v>0</v>
      </c>
      <c r="D2611" s="32">
        <v>19.16</v>
      </c>
    </row>
    <row r="2612" spans="1:4" ht="18" customHeight="1" x14ac:dyDescent="0.25">
      <c r="A2612" s="30" t="s">
        <v>13305</v>
      </c>
      <c r="B2612" s="31" t="s">
        <v>13306</v>
      </c>
      <c r="C2612" s="30" t="s">
        <v>0</v>
      </c>
      <c r="D2612" s="32">
        <v>19.47</v>
      </c>
    </row>
    <row r="2613" spans="1:4" ht="18" customHeight="1" x14ac:dyDescent="0.25">
      <c r="A2613" s="30" t="s">
        <v>13307</v>
      </c>
      <c r="B2613" s="31" t="s">
        <v>13308</v>
      </c>
      <c r="C2613" s="30" t="s">
        <v>0</v>
      </c>
      <c r="D2613" s="32">
        <v>14.55</v>
      </c>
    </row>
    <row r="2614" spans="1:4" ht="18" customHeight="1" x14ac:dyDescent="0.25">
      <c r="A2614" s="30" t="s">
        <v>13309</v>
      </c>
      <c r="B2614" s="31" t="s">
        <v>13310</v>
      </c>
      <c r="C2614" s="30" t="s">
        <v>0</v>
      </c>
      <c r="D2614" s="32">
        <v>14.96</v>
      </c>
    </row>
    <row r="2615" spans="1:4" ht="18" customHeight="1" x14ac:dyDescent="0.25">
      <c r="A2615" s="30" t="s">
        <v>13311</v>
      </c>
      <c r="B2615" s="31" t="s">
        <v>13312</v>
      </c>
      <c r="C2615" s="30" t="s">
        <v>0</v>
      </c>
      <c r="D2615" s="32">
        <v>17.41</v>
      </c>
    </row>
    <row r="2616" spans="1:4" ht="18" customHeight="1" x14ac:dyDescent="0.25">
      <c r="A2616" s="30" t="s">
        <v>13313</v>
      </c>
      <c r="B2616" s="31" t="s">
        <v>13314</v>
      </c>
      <c r="C2616" s="30" t="s">
        <v>0</v>
      </c>
      <c r="D2616" s="32">
        <v>19.670000000000002</v>
      </c>
    </row>
    <row r="2617" spans="1:4" ht="9" customHeight="1" x14ac:dyDescent="0.25">
      <c r="A2617" s="30" t="s">
        <v>13315</v>
      </c>
      <c r="B2617" s="31" t="s">
        <v>13316</v>
      </c>
      <c r="C2617" s="30" t="s">
        <v>0</v>
      </c>
      <c r="D2617" s="32">
        <v>18.71</v>
      </c>
    </row>
    <row r="2618" spans="1:4" ht="9" customHeight="1" x14ac:dyDescent="0.25">
      <c r="A2618" s="30" t="s">
        <v>13317</v>
      </c>
      <c r="B2618" s="31" t="s">
        <v>13318</v>
      </c>
      <c r="C2618" s="30" t="s">
        <v>0</v>
      </c>
      <c r="D2618" s="32">
        <v>19.34</v>
      </c>
    </row>
    <row r="2619" spans="1:4" ht="9" customHeight="1" x14ac:dyDescent="0.25">
      <c r="A2619" s="30" t="s">
        <v>13319</v>
      </c>
      <c r="B2619" s="31" t="s">
        <v>13320</v>
      </c>
      <c r="C2619" s="30" t="s">
        <v>0</v>
      </c>
      <c r="D2619" s="32">
        <v>19.989999999999998</v>
      </c>
    </row>
    <row r="2620" spans="1:4" ht="9" customHeight="1" x14ac:dyDescent="0.25">
      <c r="A2620" s="30" t="s">
        <v>13321</v>
      </c>
      <c r="B2620" s="31" t="s">
        <v>13322</v>
      </c>
      <c r="C2620" s="30" t="s">
        <v>0</v>
      </c>
      <c r="D2620" s="32">
        <v>20.67</v>
      </c>
    </row>
    <row r="2621" spans="1:4" ht="9" customHeight="1" x14ac:dyDescent="0.25">
      <c r="A2621" s="30" t="s">
        <v>13323</v>
      </c>
      <c r="B2621" s="31" t="s">
        <v>13324</v>
      </c>
      <c r="C2621" s="30" t="s">
        <v>0</v>
      </c>
      <c r="D2621" s="32">
        <v>21.38</v>
      </c>
    </row>
    <row r="2622" spans="1:4" ht="9" customHeight="1" x14ac:dyDescent="0.25">
      <c r="A2622" s="30" t="s">
        <v>13325</v>
      </c>
      <c r="B2622" s="31" t="s">
        <v>13326</v>
      </c>
      <c r="C2622" s="30" t="s">
        <v>0</v>
      </c>
      <c r="D2622" s="32">
        <v>21.76</v>
      </c>
    </row>
    <row r="2623" spans="1:4" ht="9" customHeight="1" x14ac:dyDescent="0.25">
      <c r="A2623" s="30" t="s">
        <v>13327</v>
      </c>
      <c r="B2623" s="31" t="s">
        <v>13328</v>
      </c>
      <c r="C2623" s="30" t="s">
        <v>0</v>
      </c>
      <c r="D2623" s="32">
        <v>10.28</v>
      </c>
    </row>
    <row r="2624" spans="1:4" ht="9" customHeight="1" x14ac:dyDescent="0.25">
      <c r="A2624" s="30" t="s">
        <v>13329</v>
      </c>
      <c r="B2624" s="31" t="s">
        <v>13330</v>
      </c>
      <c r="C2624" s="30" t="s">
        <v>0</v>
      </c>
      <c r="D2624" s="32">
        <v>10.46</v>
      </c>
    </row>
    <row r="2625" spans="1:4" ht="9" customHeight="1" x14ac:dyDescent="0.25">
      <c r="A2625" s="30" t="s">
        <v>13331</v>
      </c>
      <c r="B2625" s="31" t="s">
        <v>13332</v>
      </c>
      <c r="C2625" s="30" t="s">
        <v>0</v>
      </c>
      <c r="D2625" s="32">
        <v>10.65</v>
      </c>
    </row>
    <row r="2626" spans="1:4" ht="9" customHeight="1" x14ac:dyDescent="0.25">
      <c r="A2626" s="30" t="s">
        <v>13333</v>
      </c>
      <c r="B2626" s="31" t="s">
        <v>13334</v>
      </c>
      <c r="C2626" s="30" t="s">
        <v>0</v>
      </c>
      <c r="D2626" s="32">
        <v>10.85</v>
      </c>
    </row>
    <row r="2627" spans="1:4" ht="9" customHeight="1" x14ac:dyDescent="0.25">
      <c r="A2627" s="30" t="s">
        <v>13335</v>
      </c>
      <c r="B2627" s="31" t="s">
        <v>13336</v>
      </c>
      <c r="C2627" s="30" t="s">
        <v>0</v>
      </c>
      <c r="D2627" s="32">
        <v>11.07</v>
      </c>
    </row>
    <row r="2628" spans="1:4" ht="9" customHeight="1" x14ac:dyDescent="0.25">
      <c r="A2628" s="30" t="s">
        <v>13337</v>
      </c>
      <c r="B2628" s="31" t="s">
        <v>13338</v>
      </c>
      <c r="C2628" s="30" t="s">
        <v>0</v>
      </c>
      <c r="D2628" s="32">
        <v>11.18</v>
      </c>
    </row>
    <row r="2629" spans="1:4" ht="9" customHeight="1" x14ac:dyDescent="0.25">
      <c r="A2629" s="30" t="s">
        <v>13339</v>
      </c>
      <c r="B2629" s="31" t="s">
        <v>13340</v>
      </c>
      <c r="C2629" s="30" t="s">
        <v>0</v>
      </c>
      <c r="D2629" s="32">
        <v>12.35</v>
      </c>
    </row>
    <row r="2630" spans="1:4" ht="9" customHeight="1" x14ac:dyDescent="0.25">
      <c r="A2630" s="30" t="s">
        <v>13341</v>
      </c>
      <c r="B2630" s="31" t="s">
        <v>13342</v>
      </c>
      <c r="C2630" s="30" t="s">
        <v>0</v>
      </c>
      <c r="D2630" s="32">
        <v>12.52</v>
      </c>
    </row>
    <row r="2631" spans="1:4" ht="9" customHeight="1" x14ac:dyDescent="0.25">
      <c r="A2631" s="30" t="s">
        <v>13343</v>
      </c>
      <c r="B2631" s="31" t="s">
        <v>13344</v>
      </c>
      <c r="C2631" s="30" t="s">
        <v>0</v>
      </c>
      <c r="D2631" s="32">
        <v>12.7</v>
      </c>
    </row>
    <row r="2632" spans="1:4" ht="9" customHeight="1" x14ac:dyDescent="0.25">
      <c r="A2632" s="30" t="s">
        <v>13345</v>
      </c>
      <c r="B2632" s="31" t="s">
        <v>13346</v>
      </c>
      <c r="C2632" s="30" t="s">
        <v>0</v>
      </c>
      <c r="D2632" s="32">
        <v>12.89</v>
      </c>
    </row>
    <row r="2633" spans="1:4" ht="9" customHeight="1" x14ac:dyDescent="0.25">
      <c r="A2633" s="30" t="s">
        <v>13347</v>
      </c>
      <c r="B2633" s="31" t="s">
        <v>13348</v>
      </c>
      <c r="C2633" s="30" t="s">
        <v>0</v>
      </c>
      <c r="D2633" s="32">
        <v>13.09</v>
      </c>
    </row>
    <row r="2634" spans="1:4" ht="9" customHeight="1" x14ac:dyDescent="0.25">
      <c r="A2634" s="30" t="s">
        <v>13349</v>
      </c>
      <c r="B2634" s="31" t="s">
        <v>13350</v>
      </c>
      <c r="C2634" s="30" t="s">
        <v>0</v>
      </c>
      <c r="D2634" s="32">
        <v>13.2</v>
      </c>
    </row>
    <row r="2635" spans="1:4" ht="9" customHeight="1" x14ac:dyDescent="0.25">
      <c r="A2635" s="30" t="s">
        <v>13351</v>
      </c>
      <c r="B2635" s="31" t="s">
        <v>13352</v>
      </c>
      <c r="C2635" s="30" t="s">
        <v>0</v>
      </c>
      <c r="D2635" s="32">
        <v>12.95</v>
      </c>
    </row>
    <row r="2636" spans="1:4" ht="9" customHeight="1" x14ac:dyDescent="0.25">
      <c r="A2636" s="30" t="s">
        <v>13353</v>
      </c>
      <c r="B2636" s="31" t="s">
        <v>13354</v>
      </c>
      <c r="C2636" s="30" t="s">
        <v>0</v>
      </c>
      <c r="D2636" s="32">
        <v>13.34</v>
      </c>
    </row>
    <row r="2637" spans="1:4" ht="9" customHeight="1" x14ac:dyDescent="0.25">
      <c r="A2637" s="30" t="s">
        <v>13355</v>
      </c>
      <c r="B2637" s="31" t="s">
        <v>13356</v>
      </c>
      <c r="C2637" s="30" t="s">
        <v>0</v>
      </c>
      <c r="D2637" s="32">
        <v>13.75</v>
      </c>
    </row>
    <row r="2638" spans="1:4" ht="9" customHeight="1" x14ac:dyDescent="0.25">
      <c r="A2638" s="30" t="s">
        <v>13357</v>
      </c>
      <c r="B2638" s="31" t="s">
        <v>13358</v>
      </c>
      <c r="C2638" s="30" t="s">
        <v>0</v>
      </c>
      <c r="D2638" s="32">
        <v>14.17</v>
      </c>
    </row>
    <row r="2639" spans="1:4" ht="9" customHeight="1" x14ac:dyDescent="0.25">
      <c r="A2639" s="30" t="s">
        <v>13359</v>
      </c>
      <c r="B2639" s="31" t="s">
        <v>13360</v>
      </c>
      <c r="C2639" s="30" t="s">
        <v>0</v>
      </c>
      <c r="D2639" s="32">
        <v>14.62</v>
      </c>
    </row>
    <row r="2640" spans="1:4" ht="9" customHeight="1" x14ac:dyDescent="0.25">
      <c r="A2640" s="30" t="s">
        <v>13361</v>
      </c>
      <c r="B2640" s="31" t="s">
        <v>13362</v>
      </c>
      <c r="C2640" s="30" t="s">
        <v>0</v>
      </c>
      <c r="D2640" s="32">
        <v>14.85</v>
      </c>
    </row>
    <row r="2641" spans="1:4" ht="9" customHeight="1" x14ac:dyDescent="0.25">
      <c r="A2641" s="30" t="s">
        <v>13363</v>
      </c>
      <c r="B2641" s="31" t="s">
        <v>13364</v>
      </c>
      <c r="C2641" s="30" t="s">
        <v>0</v>
      </c>
      <c r="D2641" s="32">
        <v>14.56</v>
      </c>
    </row>
    <row r="2642" spans="1:4" ht="9" customHeight="1" x14ac:dyDescent="0.25">
      <c r="A2642" s="30" t="s">
        <v>13365</v>
      </c>
      <c r="B2642" s="31" t="s">
        <v>13366</v>
      </c>
      <c r="C2642" s="30" t="s">
        <v>0</v>
      </c>
      <c r="D2642" s="32">
        <v>14.73</v>
      </c>
    </row>
    <row r="2643" spans="1:4" ht="9" customHeight="1" x14ac:dyDescent="0.25">
      <c r="A2643" s="30" t="s">
        <v>13367</v>
      </c>
      <c r="B2643" s="31" t="s">
        <v>13368</v>
      </c>
      <c r="C2643" s="30" t="s">
        <v>0</v>
      </c>
      <c r="D2643" s="32">
        <v>14.91</v>
      </c>
    </row>
    <row r="2644" spans="1:4" ht="9" customHeight="1" x14ac:dyDescent="0.25">
      <c r="A2644" s="30" t="s">
        <v>13369</v>
      </c>
      <c r="B2644" s="31" t="s">
        <v>13370</v>
      </c>
      <c r="C2644" s="30" t="s">
        <v>0</v>
      </c>
      <c r="D2644" s="32">
        <v>15.1</v>
      </c>
    </row>
    <row r="2645" spans="1:4" ht="9" customHeight="1" x14ac:dyDescent="0.25">
      <c r="A2645" s="30" t="s">
        <v>13371</v>
      </c>
      <c r="B2645" s="31" t="s">
        <v>13372</v>
      </c>
      <c r="C2645" s="30" t="s">
        <v>0</v>
      </c>
      <c r="D2645" s="32">
        <v>15.29</v>
      </c>
    </row>
    <row r="2646" spans="1:4" ht="9" customHeight="1" x14ac:dyDescent="0.25">
      <c r="A2646" s="30" t="s">
        <v>13373</v>
      </c>
      <c r="B2646" s="31" t="s">
        <v>13374</v>
      </c>
      <c r="C2646" s="30" t="s">
        <v>0</v>
      </c>
      <c r="D2646" s="32">
        <v>15.4</v>
      </c>
    </row>
    <row r="2647" spans="1:4" ht="9" customHeight="1" x14ac:dyDescent="0.25">
      <c r="A2647" s="30" t="s">
        <v>13375</v>
      </c>
      <c r="B2647" s="31" t="s">
        <v>13376</v>
      </c>
      <c r="C2647" s="30" t="s">
        <v>0</v>
      </c>
      <c r="D2647" s="32">
        <v>11.82</v>
      </c>
    </row>
    <row r="2648" spans="1:4" ht="9" customHeight="1" x14ac:dyDescent="0.25">
      <c r="A2648" s="30" t="s">
        <v>13377</v>
      </c>
      <c r="B2648" s="31" t="s">
        <v>13378</v>
      </c>
      <c r="C2648" s="30" t="s">
        <v>0</v>
      </c>
      <c r="D2648" s="32">
        <v>12.14</v>
      </c>
    </row>
    <row r="2649" spans="1:4" ht="9" customHeight="1" x14ac:dyDescent="0.25">
      <c r="A2649" s="30" t="s">
        <v>13379</v>
      </c>
      <c r="B2649" s="31" t="s">
        <v>13380</v>
      </c>
      <c r="C2649" s="30" t="s">
        <v>0</v>
      </c>
      <c r="D2649" s="32">
        <v>12.47</v>
      </c>
    </row>
    <row r="2650" spans="1:4" ht="9" customHeight="1" x14ac:dyDescent="0.25">
      <c r="A2650" s="30" t="s">
        <v>13381</v>
      </c>
      <c r="B2650" s="31" t="s">
        <v>13382</v>
      </c>
      <c r="C2650" s="30" t="s">
        <v>0</v>
      </c>
      <c r="D2650" s="32">
        <v>12.81</v>
      </c>
    </row>
    <row r="2651" spans="1:4" ht="9" customHeight="1" x14ac:dyDescent="0.25">
      <c r="A2651" s="30" t="s">
        <v>13383</v>
      </c>
      <c r="B2651" s="31" t="s">
        <v>13384</v>
      </c>
      <c r="C2651" s="30" t="s">
        <v>0</v>
      </c>
      <c r="D2651" s="32">
        <v>13.18</v>
      </c>
    </row>
    <row r="2652" spans="1:4" ht="9" customHeight="1" x14ac:dyDescent="0.25">
      <c r="A2652" s="30" t="s">
        <v>13385</v>
      </c>
      <c r="B2652" s="31" t="s">
        <v>13386</v>
      </c>
      <c r="C2652" s="30" t="s">
        <v>0</v>
      </c>
      <c r="D2652" s="32">
        <v>13.37</v>
      </c>
    </row>
    <row r="2653" spans="1:4" ht="9" customHeight="1" x14ac:dyDescent="0.25">
      <c r="A2653" s="30" t="s">
        <v>13387</v>
      </c>
      <c r="B2653" s="31" t="s">
        <v>13388</v>
      </c>
      <c r="C2653" s="30" t="s">
        <v>0</v>
      </c>
      <c r="D2653" s="32">
        <v>11.05</v>
      </c>
    </row>
    <row r="2654" spans="1:4" ht="9" customHeight="1" x14ac:dyDescent="0.25">
      <c r="A2654" s="30" t="s">
        <v>13389</v>
      </c>
      <c r="B2654" s="31" t="s">
        <v>13390</v>
      </c>
      <c r="C2654" s="30" t="s">
        <v>0</v>
      </c>
      <c r="D2654" s="32">
        <v>11.33</v>
      </c>
    </row>
    <row r="2655" spans="1:4" ht="9" customHeight="1" x14ac:dyDescent="0.25">
      <c r="A2655" s="30" t="s">
        <v>13391</v>
      </c>
      <c r="B2655" s="31" t="s">
        <v>13392</v>
      </c>
      <c r="C2655" s="30" t="s">
        <v>0</v>
      </c>
      <c r="D2655" s="32">
        <v>11.62</v>
      </c>
    </row>
    <row r="2656" spans="1:4" ht="9" customHeight="1" x14ac:dyDescent="0.25">
      <c r="A2656" s="30" t="s">
        <v>13393</v>
      </c>
      <c r="B2656" s="31" t="s">
        <v>13394</v>
      </c>
      <c r="C2656" s="30" t="s">
        <v>0</v>
      </c>
      <c r="D2656" s="32">
        <v>11.92</v>
      </c>
    </row>
    <row r="2657" spans="1:4" ht="9" customHeight="1" x14ac:dyDescent="0.25">
      <c r="A2657" s="30" t="s">
        <v>13395</v>
      </c>
      <c r="B2657" s="31" t="s">
        <v>13396</v>
      </c>
      <c r="C2657" s="30" t="s">
        <v>0</v>
      </c>
      <c r="D2657" s="32">
        <v>12.25</v>
      </c>
    </row>
    <row r="2658" spans="1:4" ht="9" customHeight="1" x14ac:dyDescent="0.25">
      <c r="A2658" s="30" t="s">
        <v>13397</v>
      </c>
      <c r="B2658" s="31" t="s">
        <v>13398</v>
      </c>
      <c r="C2658" s="30" t="s">
        <v>0</v>
      </c>
      <c r="D2658" s="32">
        <v>12.42</v>
      </c>
    </row>
    <row r="2659" spans="1:4" ht="9" customHeight="1" x14ac:dyDescent="0.25">
      <c r="A2659" s="30" t="s">
        <v>13399</v>
      </c>
      <c r="B2659" s="31" t="s">
        <v>13400</v>
      </c>
      <c r="C2659" s="30" t="s">
        <v>0</v>
      </c>
      <c r="D2659" s="32">
        <v>11.46</v>
      </c>
    </row>
    <row r="2660" spans="1:4" ht="9" customHeight="1" x14ac:dyDescent="0.25">
      <c r="A2660" s="30" t="s">
        <v>13401</v>
      </c>
      <c r="B2660" s="31" t="s">
        <v>13402</v>
      </c>
      <c r="C2660" s="30" t="s">
        <v>0</v>
      </c>
      <c r="D2660" s="32">
        <v>11.71</v>
      </c>
    </row>
    <row r="2661" spans="1:4" ht="9" customHeight="1" x14ac:dyDescent="0.25">
      <c r="A2661" s="30" t="s">
        <v>13403</v>
      </c>
      <c r="B2661" s="31" t="s">
        <v>13404</v>
      </c>
      <c r="C2661" s="30" t="s">
        <v>0</v>
      </c>
      <c r="D2661" s="32">
        <v>11.97</v>
      </c>
    </row>
    <row r="2662" spans="1:4" ht="9" customHeight="1" x14ac:dyDescent="0.25">
      <c r="A2662" s="30" t="s">
        <v>13405</v>
      </c>
      <c r="B2662" s="31" t="s">
        <v>13406</v>
      </c>
      <c r="C2662" s="30" t="s">
        <v>0</v>
      </c>
      <c r="D2662" s="32">
        <v>12.24</v>
      </c>
    </row>
    <row r="2663" spans="1:4" ht="9" customHeight="1" x14ac:dyDescent="0.25">
      <c r="A2663" s="30" t="s">
        <v>13407</v>
      </c>
      <c r="B2663" s="31" t="s">
        <v>13408</v>
      </c>
      <c r="C2663" s="30" t="s">
        <v>0</v>
      </c>
      <c r="D2663" s="32">
        <v>12.52</v>
      </c>
    </row>
    <row r="2664" spans="1:4" ht="9" customHeight="1" x14ac:dyDescent="0.25">
      <c r="A2664" s="30" t="s">
        <v>13409</v>
      </c>
      <c r="B2664" s="31" t="s">
        <v>13410</v>
      </c>
      <c r="C2664" s="30" t="s">
        <v>0</v>
      </c>
      <c r="D2664" s="32">
        <v>12.68</v>
      </c>
    </row>
    <row r="2665" spans="1:4" ht="9" customHeight="1" x14ac:dyDescent="0.25">
      <c r="A2665" s="30" t="s">
        <v>13411</v>
      </c>
      <c r="B2665" s="31" t="s">
        <v>13412</v>
      </c>
      <c r="C2665" s="30" t="s">
        <v>0</v>
      </c>
      <c r="D2665" s="32">
        <v>24.76</v>
      </c>
    </row>
    <row r="2666" spans="1:4" ht="9" customHeight="1" x14ac:dyDescent="0.25">
      <c r="A2666" s="30" t="s">
        <v>13413</v>
      </c>
      <c r="B2666" s="31" t="s">
        <v>13414</v>
      </c>
      <c r="C2666" s="30" t="s">
        <v>0</v>
      </c>
      <c r="D2666" s="32">
        <v>25.67</v>
      </c>
    </row>
    <row r="2667" spans="1:4" ht="9" customHeight="1" x14ac:dyDescent="0.25">
      <c r="A2667" s="30" t="s">
        <v>13415</v>
      </c>
      <c r="B2667" s="31" t="s">
        <v>13416</v>
      </c>
      <c r="C2667" s="30" t="s">
        <v>0</v>
      </c>
      <c r="D2667" s="32">
        <v>26.59</v>
      </c>
    </row>
    <row r="2668" spans="1:4" ht="9" customHeight="1" x14ac:dyDescent="0.25">
      <c r="A2668" s="30" t="s">
        <v>13417</v>
      </c>
      <c r="B2668" s="31" t="s">
        <v>13418</v>
      </c>
      <c r="C2668" s="30" t="s">
        <v>0</v>
      </c>
      <c r="D2668" s="32">
        <v>27.56</v>
      </c>
    </row>
    <row r="2669" spans="1:4" ht="9" customHeight="1" x14ac:dyDescent="0.25">
      <c r="A2669" s="30" t="s">
        <v>13419</v>
      </c>
      <c r="B2669" s="31" t="s">
        <v>13420</v>
      </c>
      <c r="C2669" s="30" t="s">
        <v>0</v>
      </c>
      <c r="D2669" s="32">
        <v>28.58</v>
      </c>
    </row>
    <row r="2670" spans="1:4" ht="9" customHeight="1" x14ac:dyDescent="0.25">
      <c r="A2670" s="30" t="s">
        <v>13421</v>
      </c>
      <c r="B2670" s="31" t="s">
        <v>13422</v>
      </c>
      <c r="C2670" s="30" t="s">
        <v>0</v>
      </c>
      <c r="D2670" s="32">
        <v>29.13</v>
      </c>
    </row>
    <row r="2671" spans="1:4" ht="9" customHeight="1" x14ac:dyDescent="0.25">
      <c r="A2671" s="30" t="s">
        <v>13423</v>
      </c>
      <c r="B2671" s="31" t="s">
        <v>13424</v>
      </c>
      <c r="C2671" s="30" t="s">
        <v>2</v>
      </c>
      <c r="D2671" s="32">
        <v>135.01</v>
      </c>
    </row>
    <row r="2672" spans="1:4" ht="9" customHeight="1" x14ac:dyDescent="0.25">
      <c r="A2672" s="30" t="s">
        <v>13425</v>
      </c>
      <c r="B2672" s="31" t="s">
        <v>13426</v>
      </c>
      <c r="C2672" s="30" t="s">
        <v>2</v>
      </c>
      <c r="D2672" s="32">
        <v>132.79</v>
      </c>
    </row>
    <row r="2673" spans="1:4" ht="9" customHeight="1" x14ac:dyDescent="0.25">
      <c r="A2673" s="30" t="s">
        <v>13427</v>
      </c>
      <c r="B2673" s="31" t="s">
        <v>13428</v>
      </c>
      <c r="C2673" s="30" t="s">
        <v>2</v>
      </c>
      <c r="D2673" s="32">
        <v>7.48</v>
      </c>
    </row>
    <row r="2674" spans="1:4" ht="9" customHeight="1" x14ac:dyDescent="0.25">
      <c r="A2674" s="30" t="s">
        <v>13429</v>
      </c>
      <c r="B2674" s="31" t="s">
        <v>13430</v>
      </c>
      <c r="C2674" s="30" t="s">
        <v>2</v>
      </c>
      <c r="D2674" s="32">
        <v>16.82</v>
      </c>
    </row>
    <row r="2675" spans="1:4" ht="9" customHeight="1" x14ac:dyDescent="0.25">
      <c r="A2675" s="30" t="s">
        <v>13431</v>
      </c>
      <c r="B2675" s="31" t="s">
        <v>13432</v>
      </c>
      <c r="C2675" s="30" t="s">
        <v>4</v>
      </c>
      <c r="D2675" s="32">
        <v>2562.37</v>
      </c>
    </row>
    <row r="2676" spans="1:4" ht="9" customHeight="1" x14ac:dyDescent="0.25">
      <c r="A2676" s="30" t="s">
        <v>13433</v>
      </c>
      <c r="B2676" s="31" t="s">
        <v>13434</v>
      </c>
      <c r="C2676" s="30" t="s">
        <v>4</v>
      </c>
      <c r="D2676" s="32">
        <v>2442.4699999999998</v>
      </c>
    </row>
    <row r="2677" spans="1:4" ht="9" customHeight="1" x14ac:dyDescent="0.25">
      <c r="A2677" s="30" t="s">
        <v>13435</v>
      </c>
      <c r="B2677" s="31" t="s">
        <v>13436</v>
      </c>
      <c r="C2677" s="30" t="s">
        <v>4</v>
      </c>
      <c r="D2677" s="32">
        <v>3000.89</v>
      </c>
    </row>
    <row r="2678" spans="1:4" ht="9" customHeight="1" x14ac:dyDescent="0.25">
      <c r="A2678" s="30" t="s">
        <v>13437</v>
      </c>
      <c r="B2678" s="31" t="s">
        <v>13438</v>
      </c>
      <c r="C2678" s="30" t="s">
        <v>4</v>
      </c>
      <c r="D2678" s="32">
        <v>2867.04</v>
      </c>
    </row>
    <row r="2679" spans="1:4" ht="9" customHeight="1" x14ac:dyDescent="0.25">
      <c r="A2679" s="30" t="s">
        <v>13439</v>
      </c>
      <c r="B2679" s="31" t="s">
        <v>13440</v>
      </c>
      <c r="C2679" s="30" t="s">
        <v>4</v>
      </c>
      <c r="D2679" s="32">
        <v>1890.42</v>
      </c>
    </row>
    <row r="2680" spans="1:4" ht="9" customHeight="1" x14ac:dyDescent="0.25">
      <c r="A2680" s="30" t="s">
        <v>13441</v>
      </c>
      <c r="B2680" s="31" t="s">
        <v>13442</v>
      </c>
      <c r="C2680" s="30" t="s">
        <v>4</v>
      </c>
      <c r="D2680" s="32">
        <v>1770.52</v>
      </c>
    </row>
    <row r="2681" spans="1:4" ht="9" customHeight="1" x14ac:dyDescent="0.25">
      <c r="A2681" s="30" t="s">
        <v>13443</v>
      </c>
      <c r="B2681" s="31" t="s">
        <v>13444</v>
      </c>
      <c r="C2681" s="30" t="s">
        <v>4</v>
      </c>
      <c r="D2681" s="32">
        <v>2328.94</v>
      </c>
    </row>
    <row r="2682" spans="1:4" ht="9" customHeight="1" x14ac:dyDescent="0.25">
      <c r="A2682" s="30" t="s">
        <v>13445</v>
      </c>
      <c r="B2682" s="31" t="s">
        <v>13446</v>
      </c>
      <c r="C2682" s="30" t="s">
        <v>4</v>
      </c>
      <c r="D2682" s="32">
        <v>2195.09</v>
      </c>
    </row>
    <row r="2683" spans="1:4" ht="9" customHeight="1" x14ac:dyDescent="0.25">
      <c r="A2683" s="30" t="s">
        <v>13447</v>
      </c>
      <c r="B2683" s="31" t="s">
        <v>13448</v>
      </c>
      <c r="C2683" s="30" t="s">
        <v>4</v>
      </c>
      <c r="D2683" s="32">
        <v>2772.53</v>
      </c>
    </row>
    <row r="2684" spans="1:4" ht="9" customHeight="1" x14ac:dyDescent="0.25">
      <c r="A2684" s="30" t="s">
        <v>13449</v>
      </c>
      <c r="B2684" s="31" t="s">
        <v>13450</v>
      </c>
      <c r="C2684" s="30" t="s">
        <v>4</v>
      </c>
      <c r="D2684" s="32">
        <v>2623.3</v>
      </c>
    </row>
    <row r="2685" spans="1:4" ht="9" customHeight="1" x14ac:dyDescent="0.25">
      <c r="A2685" s="30" t="s">
        <v>13451</v>
      </c>
      <c r="B2685" s="31" t="s">
        <v>13452</v>
      </c>
      <c r="C2685" s="30" t="s">
        <v>4</v>
      </c>
      <c r="D2685" s="32">
        <v>3211.04</v>
      </c>
    </row>
    <row r="2686" spans="1:4" ht="9" customHeight="1" x14ac:dyDescent="0.25">
      <c r="A2686" s="30" t="s">
        <v>13453</v>
      </c>
      <c r="B2686" s="31" t="s">
        <v>13454</v>
      </c>
      <c r="C2686" s="30" t="s">
        <v>4</v>
      </c>
      <c r="D2686" s="32">
        <v>3047.87</v>
      </c>
    </row>
    <row r="2687" spans="1:4" ht="9" customHeight="1" x14ac:dyDescent="0.25">
      <c r="A2687" s="30" t="s">
        <v>13455</v>
      </c>
      <c r="B2687" s="31" t="s">
        <v>13456</v>
      </c>
      <c r="C2687" s="30" t="s">
        <v>4</v>
      </c>
      <c r="D2687" s="32">
        <v>1054.8599999999999</v>
      </c>
    </row>
    <row r="2688" spans="1:4" ht="9" customHeight="1" x14ac:dyDescent="0.25">
      <c r="A2688" s="30" t="s">
        <v>13457</v>
      </c>
      <c r="B2688" s="31" t="s">
        <v>13458</v>
      </c>
      <c r="C2688" s="30" t="s">
        <v>4</v>
      </c>
      <c r="D2688" s="32">
        <v>988.87</v>
      </c>
    </row>
    <row r="2689" spans="1:4" ht="9" customHeight="1" x14ac:dyDescent="0.25">
      <c r="A2689" s="30" t="s">
        <v>13459</v>
      </c>
      <c r="B2689" s="31" t="s">
        <v>13460</v>
      </c>
      <c r="C2689" s="30" t="s">
        <v>4</v>
      </c>
      <c r="D2689" s="32">
        <v>1322.56</v>
      </c>
    </row>
    <row r="2690" spans="1:4" ht="9" customHeight="1" x14ac:dyDescent="0.25">
      <c r="A2690" s="30" t="s">
        <v>13461</v>
      </c>
      <c r="B2690" s="31" t="s">
        <v>13462</v>
      </c>
      <c r="C2690" s="30" t="s">
        <v>4</v>
      </c>
      <c r="D2690" s="32">
        <v>1248.1199999999999</v>
      </c>
    </row>
    <row r="2691" spans="1:4" ht="9" customHeight="1" x14ac:dyDescent="0.25">
      <c r="A2691" s="30" t="s">
        <v>13463</v>
      </c>
      <c r="B2691" s="31" t="s">
        <v>13464</v>
      </c>
      <c r="C2691" s="30" t="s">
        <v>4</v>
      </c>
      <c r="D2691" s="32">
        <v>986.57</v>
      </c>
    </row>
    <row r="2692" spans="1:4" ht="9" customHeight="1" x14ac:dyDescent="0.25">
      <c r="A2692" s="30" t="s">
        <v>13465</v>
      </c>
      <c r="B2692" s="31" t="s">
        <v>13466</v>
      </c>
      <c r="C2692" s="30" t="s">
        <v>4</v>
      </c>
      <c r="D2692" s="32">
        <v>920.57</v>
      </c>
    </row>
    <row r="2693" spans="1:4" ht="9" customHeight="1" x14ac:dyDescent="0.25">
      <c r="A2693" s="30" t="s">
        <v>13467</v>
      </c>
      <c r="B2693" s="31" t="s">
        <v>13468</v>
      </c>
      <c r="C2693" s="30" t="s">
        <v>4</v>
      </c>
      <c r="D2693" s="32">
        <v>1254.27</v>
      </c>
    </row>
    <row r="2694" spans="1:4" ht="9" customHeight="1" x14ac:dyDescent="0.25">
      <c r="A2694" s="30" t="s">
        <v>13469</v>
      </c>
      <c r="B2694" s="31" t="s">
        <v>13470</v>
      </c>
      <c r="C2694" s="30" t="s">
        <v>4</v>
      </c>
      <c r="D2694" s="32">
        <v>1179.83</v>
      </c>
    </row>
    <row r="2695" spans="1:4" ht="9" customHeight="1" x14ac:dyDescent="0.25">
      <c r="A2695" s="30" t="s">
        <v>13471</v>
      </c>
      <c r="B2695" s="31" t="s">
        <v>13472</v>
      </c>
      <c r="C2695" s="30" t="s">
        <v>4</v>
      </c>
      <c r="D2695" s="32">
        <v>1521.97</v>
      </c>
    </row>
    <row r="2696" spans="1:4" ht="9" customHeight="1" x14ac:dyDescent="0.25">
      <c r="A2696" s="30" t="s">
        <v>13473</v>
      </c>
      <c r="B2696" s="31" t="s">
        <v>13474</v>
      </c>
      <c r="C2696" s="30" t="s">
        <v>4</v>
      </c>
      <c r="D2696" s="32">
        <v>1439.08</v>
      </c>
    </row>
    <row r="2697" spans="1:4" ht="9" customHeight="1" x14ac:dyDescent="0.25">
      <c r="A2697" s="30" t="s">
        <v>13475</v>
      </c>
      <c r="B2697" s="31" t="s">
        <v>13476</v>
      </c>
      <c r="C2697" s="30" t="s">
        <v>4</v>
      </c>
      <c r="D2697" s="32">
        <v>1789.67</v>
      </c>
    </row>
    <row r="2698" spans="1:4" ht="9" customHeight="1" x14ac:dyDescent="0.25">
      <c r="A2698" s="30" t="s">
        <v>13477</v>
      </c>
      <c r="B2698" s="31" t="s">
        <v>13478</v>
      </c>
      <c r="C2698" s="30" t="s">
        <v>4</v>
      </c>
      <c r="D2698" s="32">
        <v>1698.34</v>
      </c>
    </row>
    <row r="2699" spans="1:4" ht="9" customHeight="1" x14ac:dyDescent="0.25">
      <c r="A2699" s="30" t="s">
        <v>13479</v>
      </c>
      <c r="B2699" s="31" t="s">
        <v>13480</v>
      </c>
      <c r="C2699" s="30" t="s">
        <v>4</v>
      </c>
      <c r="D2699" s="32">
        <v>210.81</v>
      </c>
    </row>
    <row r="2700" spans="1:4" ht="9" customHeight="1" x14ac:dyDescent="0.25">
      <c r="A2700" s="30" t="s">
        <v>13481</v>
      </c>
      <c r="B2700" s="31" t="s">
        <v>13482</v>
      </c>
      <c r="C2700" s="30" t="s">
        <v>4</v>
      </c>
      <c r="D2700" s="32">
        <v>186.1</v>
      </c>
    </row>
    <row r="2701" spans="1:4" ht="9" customHeight="1" x14ac:dyDescent="0.25">
      <c r="A2701" s="30" t="s">
        <v>13483</v>
      </c>
      <c r="B2701" s="31" t="s">
        <v>13484</v>
      </c>
      <c r="C2701" s="30" t="s">
        <v>4</v>
      </c>
      <c r="D2701" s="32">
        <v>210.81</v>
      </c>
    </row>
    <row r="2702" spans="1:4" ht="9" customHeight="1" x14ac:dyDescent="0.25">
      <c r="A2702" s="30" t="s">
        <v>13485</v>
      </c>
      <c r="B2702" s="31" t="s">
        <v>13486</v>
      </c>
      <c r="C2702" s="30" t="s">
        <v>4</v>
      </c>
      <c r="D2702" s="32">
        <v>186.1</v>
      </c>
    </row>
    <row r="2703" spans="1:4" ht="9" customHeight="1" x14ac:dyDescent="0.25">
      <c r="A2703" s="30" t="s">
        <v>13487</v>
      </c>
      <c r="B2703" s="31" t="s">
        <v>13488</v>
      </c>
      <c r="C2703" s="30" t="s">
        <v>4</v>
      </c>
      <c r="D2703" s="32">
        <v>264.66000000000003</v>
      </c>
    </row>
    <row r="2704" spans="1:4" ht="9" customHeight="1" x14ac:dyDescent="0.25">
      <c r="A2704" s="30" t="s">
        <v>13489</v>
      </c>
      <c r="B2704" s="31" t="s">
        <v>13490</v>
      </c>
      <c r="C2704" s="30" t="s">
        <v>4</v>
      </c>
      <c r="D2704" s="32">
        <v>232.34</v>
      </c>
    </row>
    <row r="2705" spans="1:4" ht="9" customHeight="1" x14ac:dyDescent="0.25">
      <c r="A2705" s="30" t="s">
        <v>13491</v>
      </c>
      <c r="B2705" s="31" t="s">
        <v>13492</v>
      </c>
      <c r="C2705" s="30" t="s">
        <v>4</v>
      </c>
      <c r="D2705" s="32">
        <v>264.66000000000003</v>
      </c>
    </row>
    <row r="2706" spans="1:4" ht="9" customHeight="1" x14ac:dyDescent="0.25">
      <c r="A2706" s="30" t="s">
        <v>13493</v>
      </c>
      <c r="B2706" s="31" t="s">
        <v>13494</v>
      </c>
      <c r="C2706" s="30" t="s">
        <v>4</v>
      </c>
      <c r="D2706" s="32">
        <v>232.34</v>
      </c>
    </row>
    <row r="2707" spans="1:4" ht="9" customHeight="1" x14ac:dyDescent="0.25">
      <c r="A2707" s="30" t="s">
        <v>13495</v>
      </c>
      <c r="B2707" s="31" t="s">
        <v>13496</v>
      </c>
      <c r="C2707" s="30" t="s">
        <v>4</v>
      </c>
      <c r="D2707" s="32">
        <v>23.42</v>
      </c>
    </row>
    <row r="2708" spans="1:4" ht="9" customHeight="1" x14ac:dyDescent="0.25">
      <c r="A2708" s="30" t="s">
        <v>13497</v>
      </c>
      <c r="B2708" s="31" t="s">
        <v>13498</v>
      </c>
      <c r="C2708" s="30" t="s">
        <v>4</v>
      </c>
      <c r="D2708" s="32">
        <v>19.93</v>
      </c>
    </row>
    <row r="2709" spans="1:4" ht="9" customHeight="1" x14ac:dyDescent="0.25">
      <c r="A2709" s="30" t="s">
        <v>13499</v>
      </c>
      <c r="B2709" s="31" t="s">
        <v>13500</v>
      </c>
      <c r="C2709" s="30" t="s">
        <v>4</v>
      </c>
      <c r="D2709" s="32">
        <v>24.55</v>
      </c>
    </row>
    <row r="2710" spans="1:4" ht="9" customHeight="1" x14ac:dyDescent="0.25">
      <c r="A2710" s="30" t="s">
        <v>13501</v>
      </c>
      <c r="B2710" s="31" t="s">
        <v>13502</v>
      </c>
      <c r="C2710" s="30" t="s">
        <v>4</v>
      </c>
      <c r="D2710" s="32">
        <v>21.06</v>
      </c>
    </row>
    <row r="2711" spans="1:4" ht="9" customHeight="1" x14ac:dyDescent="0.25">
      <c r="A2711" s="30" t="s">
        <v>13503</v>
      </c>
      <c r="B2711" s="31" t="s">
        <v>13504</v>
      </c>
      <c r="C2711" s="30" t="s">
        <v>4</v>
      </c>
      <c r="D2711" s="32">
        <v>150.51</v>
      </c>
    </row>
    <row r="2712" spans="1:4" ht="9" customHeight="1" x14ac:dyDescent="0.25">
      <c r="A2712" s="30" t="s">
        <v>13505</v>
      </c>
      <c r="B2712" s="31" t="s">
        <v>13506</v>
      </c>
      <c r="C2712" s="30" t="s">
        <v>4</v>
      </c>
      <c r="D2712" s="32">
        <v>135.30000000000001</v>
      </c>
    </row>
    <row r="2713" spans="1:4" ht="9" customHeight="1" x14ac:dyDescent="0.25">
      <c r="A2713" s="30" t="s">
        <v>13507</v>
      </c>
      <c r="B2713" s="31" t="s">
        <v>13508</v>
      </c>
      <c r="C2713" s="30" t="s">
        <v>4</v>
      </c>
      <c r="D2713" s="32">
        <v>4665.42</v>
      </c>
    </row>
    <row r="2714" spans="1:4" ht="9" customHeight="1" x14ac:dyDescent="0.25">
      <c r="A2714" s="30" t="s">
        <v>13509</v>
      </c>
      <c r="B2714" s="31" t="s">
        <v>13510</v>
      </c>
      <c r="C2714" s="30" t="s">
        <v>4</v>
      </c>
      <c r="D2714" s="32">
        <v>4249.32</v>
      </c>
    </row>
    <row r="2715" spans="1:4" ht="9" customHeight="1" x14ac:dyDescent="0.25">
      <c r="A2715" s="30" t="s">
        <v>13511</v>
      </c>
      <c r="B2715" s="31" t="s">
        <v>13512</v>
      </c>
      <c r="C2715" s="30" t="s">
        <v>4</v>
      </c>
      <c r="D2715" s="32">
        <v>4870.6899999999996</v>
      </c>
    </row>
    <row r="2716" spans="1:4" ht="9" customHeight="1" x14ac:dyDescent="0.25">
      <c r="A2716" s="30" t="s">
        <v>13513</v>
      </c>
      <c r="B2716" s="31" t="s">
        <v>13514</v>
      </c>
      <c r="C2716" s="30" t="s">
        <v>4</v>
      </c>
      <c r="D2716" s="32">
        <v>4466.2</v>
      </c>
    </row>
    <row r="2717" spans="1:4" ht="9" customHeight="1" x14ac:dyDescent="0.25">
      <c r="A2717" s="30" t="s">
        <v>13515</v>
      </c>
      <c r="B2717" s="31" t="s">
        <v>13516</v>
      </c>
      <c r="C2717" s="30" t="s">
        <v>4</v>
      </c>
      <c r="D2717" s="32">
        <v>4634.1499999999996</v>
      </c>
    </row>
    <row r="2718" spans="1:4" ht="9" customHeight="1" x14ac:dyDescent="0.25">
      <c r="A2718" s="30" t="s">
        <v>13517</v>
      </c>
      <c r="B2718" s="31" t="s">
        <v>13518</v>
      </c>
      <c r="C2718" s="30" t="s">
        <v>4</v>
      </c>
      <c r="D2718" s="32">
        <v>4225.01</v>
      </c>
    </row>
    <row r="2719" spans="1:4" ht="9" customHeight="1" x14ac:dyDescent="0.25">
      <c r="A2719" s="30" t="s">
        <v>13519</v>
      </c>
      <c r="B2719" s="31" t="s">
        <v>13520</v>
      </c>
      <c r="C2719" s="30" t="s">
        <v>4</v>
      </c>
      <c r="D2719" s="32">
        <v>4839.41</v>
      </c>
    </row>
    <row r="2720" spans="1:4" ht="9" customHeight="1" x14ac:dyDescent="0.25">
      <c r="A2720" s="30" t="s">
        <v>13521</v>
      </c>
      <c r="B2720" s="31" t="s">
        <v>13522</v>
      </c>
      <c r="C2720" s="30" t="s">
        <v>4</v>
      </c>
      <c r="D2720" s="32">
        <v>4441.8999999999996</v>
      </c>
    </row>
    <row r="2721" spans="1:4" ht="9" customHeight="1" x14ac:dyDescent="0.25">
      <c r="A2721" s="30" t="s">
        <v>13523</v>
      </c>
      <c r="B2721" s="31" t="s">
        <v>13524</v>
      </c>
      <c r="C2721" s="30" t="s">
        <v>4</v>
      </c>
      <c r="D2721" s="32">
        <v>5659.99</v>
      </c>
    </row>
    <row r="2722" spans="1:4" ht="9" customHeight="1" x14ac:dyDescent="0.25">
      <c r="A2722" s="30" t="s">
        <v>13525</v>
      </c>
      <c r="B2722" s="31" t="s">
        <v>13526</v>
      </c>
      <c r="C2722" s="30" t="s">
        <v>4</v>
      </c>
      <c r="D2722" s="32">
        <v>5156.7299999999996</v>
      </c>
    </row>
    <row r="2723" spans="1:4" ht="9" customHeight="1" x14ac:dyDescent="0.25">
      <c r="A2723" s="30" t="s">
        <v>13527</v>
      </c>
      <c r="B2723" s="31" t="s">
        <v>13528</v>
      </c>
      <c r="C2723" s="30" t="s">
        <v>4</v>
      </c>
      <c r="D2723" s="32">
        <v>5865.26</v>
      </c>
    </row>
    <row r="2724" spans="1:4" ht="9" customHeight="1" x14ac:dyDescent="0.25">
      <c r="A2724" s="30" t="s">
        <v>13529</v>
      </c>
      <c r="B2724" s="31" t="s">
        <v>13530</v>
      </c>
      <c r="C2724" s="30" t="s">
        <v>4</v>
      </c>
      <c r="D2724" s="32">
        <v>5373.61</v>
      </c>
    </row>
    <row r="2725" spans="1:4" ht="9" customHeight="1" x14ac:dyDescent="0.25">
      <c r="A2725" s="30" t="s">
        <v>13531</v>
      </c>
      <c r="B2725" s="31" t="s">
        <v>13532</v>
      </c>
      <c r="C2725" s="30" t="s">
        <v>4</v>
      </c>
      <c r="D2725" s="32">
        <v>6434.23</v>
      </c>
    </row>
    <row r="2726" spans="1:4" ht="9" customHeight="1" x14ac:dyDescent="0.25">
      <c r="A2726" s="30" t="s">
        <v>13533</v>
      </c>
      <c r="B2726" s="31" t="s">
        <v>13534</v>
      </c>
      <c r="C2726" s="30" t="s">
        <v>4</v>
      </c>
      <c r="D2726" s="32">
        <v>5858.19</v>
      </c>
    </row>
    <row r="2727" spans="1:4" ht="9" customHeight="1" x14ac:dyDescent="0.25">
      <c r="A2727" s="30" t="s">
        <v>13535</v>
      </c>
      <c r="B2727" s="31" t="s">
        <v>13536</v>
      </c>
      <c r="C2727" s="30" t="s">
        <v>4</v>
      </c>
      <c r="D2727" s="32">
        <v>6672.6</v>
      </c>
    </row>
    <row r="2728" spans="1:4" ht="9" customHeight="1" x14ac:dyDescent="0.25">
      <c r="A2728" s="30" t="s">
        <v>13537</v>
      </c>
      <c r="B2728" s="31" t="s">
        <v>13538</v>
      </c>
      <c r="C2728" s="30" t="s">
        <v>4</v>
      </c>
      <c r="D2728" s="32">
        <v>6110.99</v>
      </c>
    </row>
    <row r="2729" spans="1:4" ht="9" customHeight="1" x14ac:dyDescent="0.25">
      <c r="A2729" s="30" t="s">
        <v>13539</v>
      </c>
      <c r="B2729" s="31" t="s">
        <v>13540</v>
      </c>
      <c r="C2729" s="30" t="s">
        <v>4</v>
      </c>
      <c r="D2729" s="32">
        <v>5731.48</v>
      </c>
    </row>
    <row r="2730" spans="1:4" ht="9" customHeight="1" x14ac:dyDescent="0.25">
      <c r="A2730" s="30" t="s">
        <v>13541</v>
      </c>
      <c r="B2730" s="31" t="s">
        <v>13542</v>
      </c>
      <c r="C2730" s="30" t="s">
        <v>4</v>
      </c>
      <c r="D2730" s="32">
        <v>5212.28</v>
      </c>
    </row>
    <row r="2731" spans="1:4" ht="9" customHeight="1" x14ac:dyDescent="0.25">
      <c r="A2731" s="30" t="s">
        <v>13543</v>
      </c>
      <c r="B2731" s="31" t="s">
        <v>13544</v>
      </c>
      <c r="C2731" s="30" t="s">
        <v>4</v>
      </c>
      <c r="D2731" s="32">
        <v>5936.75</v>
      </c>
    </row>
    <row r="2732" spans="1:4" ht="9" customHeight="1" x14ac:dyDescent="0.25">
      <c r="A2732" s="30" t="s">
        <v>13545</v>
      </c>
      <c r="B2732" s="31" t="s">
        <v>13546</v>
      </c>
      <c r="C2732" s="30" t="s">
        <v>4</v>
      </c>
      <c r="D2732" s="32">
        <v>5429.17</v>
      </c>
    </row>
    <row r="2733" spans="1:4" ht="9" customHeight="1" x14ac:dyDescent="0.25">
      <c r="A2733" s="30" t="s">
        <v>13547</v>
      </c>
      <c r="B2733" s="31" t="s">
        <v>13548</v>
      </c>
      <c r="C2733" s="30" t="s">
        <v>4</v>
      </c>
      <c r="D2733" s="32">
        <v>5700.21</v>
      </c>
    </row>
    <row r="2734" spans="1:4" ht="9" customHeight="1" x14ac:dyDescent="0.25">
      <c r="A2734" s="30" t="s">
        <v>13549</v>
      </c>
      <c r="B2734" s="31" t="s">
        <v>13550</v>
      </c>
      <c r="C2734" s="30" t="s">
        <v>4</v>
      </c>
      <c r="D2734" s="32">
        <v>5187.9799999999996</v>
      </c>
    </row>
    <row r="2735" spans="1:4" ht="9" customHeight="1" x14ac:dyDescent="0.25">
      <c r="A2735" s="30" t="s">
        <v>13551</v>
      </c>
      <c r="B2735" s="31" t="s">
        <v>13552</v>
      </c>
      <c r="C2735" s="30" t="s">
        <v>4</v>
      </c>
      <c r="D2735" s="32">
        <v>5905.47</v>
      </c>
    </row>
    <row r="2736" spans="1:4" ht="9" customHeight="1" x14ac:dyDescent="0.25">
      <c r="A2736" s="30" t="s">
        <v>13553</v>
      </c>
      <c r="B2736" s="31" t="s">
        <v>13554</v>
      </c>
      <c r="C2736" s="30" t="s">
        <v>4</v>
      </c>
      <c r="D2736" s="32">
        <v>5404.86</v>
      </c>
    </row>
    <row r="2737" spans="1:4" ht="9" customHeight="1" x14ac:dyDescent="0.25">
      <c r="A2737" s="30" t="s">
        <v>13555</v>
      </c>
      <c r="B2737" s="31" t="s">
        <v>13556</v>
      </c>
      <c r="C2737" s="30" t="s">
        <v>4</v>
      </c>
      <c r="D2737" s="32">
        <v>6681.36</v>
      </c>
    </row>
    <row r="2738" spans="1:4" ht="9" customHeight="1" x14ac:dyDescent="0.25">
      <c r="A2738" s="30" t="s">
        <v>13557</v>
      </c>
      <c r="B2738" s="31" t="s">
        <v>13558</v>
      </c>
      <c r="C2738" s="30" t="s">
        <v>4</v>
      </c>
      <c r="D2738" s="32">
        <v>6094.13</v>
      </c>
    </row>
    <row r="2739" spans="1:4" ht="9" customHeight="1" x14ac:dyDescent="0.25">
      <c r="A2739" s="30" t="s">
        <v>13559</v>
      </c>
      <c r="B2739" s="31" t="s">
        <v>13560</v>
      </c>
      <c r="C2739" s="30" t="s">
        <v>4</v>
      </c>
      <c r="D2739" s="32">
        <v>6886.63</v>
      </c>
    </row>
    <row r="2740" spans="1:4" ht="9" customHeight="1" x14ac:dyDescent="0.25">
      <c r="A2740" s="30" t="s">
        <v>13561</v>
      </c>
      <c r="B2740" s="31" t="s">
        <v>13562</v>
      </c>
      <c r="C2740" s="30" t="s">
        <v>4</v>
      </c>
      <c r="D2740" s="32">
        <v>6311.01</v>
      </c>
    </row>
    <row r="2741" spans="1:4" ht="9" customHeight="1" x14ac:dyDescent="0.25">
      <c r="A2741" s="30" t="s">
        <v>13563</v>
      </c>
      <c r="B2741" s="31" t="s">
        <v>13564</v>
      </c>
      <c r="C2741" s="30" t="s">
        <v>4</v>
      </c>
      <c r="D2741" s="32">
        <v>7581.64</v>
      </c>
    </row>
    <row r="2742" spans="1:4" ht="9" customHeight="1" x14ac:dyDescent="0.25">
      <c r="A2742" s="30" t="s">
        <v>13565</v>
      </c>
      <c r="B2742" s="31" t="s">
        <v>13566</v>
      </c>
      <c r="C2742" s="30" t="s">
        <v>4</v>
      </c>
      <c r="D2742" s="32">
        <v>6910.54</v>
      </c>
    </row>
    <row r="2743" spans="1:4" ht="9" customHeight="1" x14ac:dyDescent="0.25">
      <c r="A2743" s="30" t="s">
        <v>13567</v>
      </c>
      <c r="B2743" s="31" t="s">
        <v>13568</v>
      </c>
      <c r="C2743" s="30" t="s">
        <v>4</v>
      </c>
      <c r="D2743" s="32">
        <v>7820.01</v>
      </c>
    </row>
    <row r="2744" spans="1:4" ht="9" customHeight="1" x14ac:dyDescent="0.25">
      <c r="A2744" s="30" t="s">
        <v>13569</v>
      </c>
      <c r="B2744" s="31" t="s">
        <v>13570</v>
      </c>
      <c r="C2744" s="30" t="s">
        <v>4</v>
      </c>
      <c r="D2744" s="32">
        <v>7163.34</v>
      </c>
    </row>
    <row r="2745" spans="1:4" ht="9" customHeight="1" x14ac:dyDescent="0.25">
      <c r="A2745" s="30" t="s">
        <v>13571</v>
      </c>
      <c r="B2745" s="31" t="s">
        <v>13572</v>
      </c>
      <c r="C2745" s="30" t="s">
        <v>4</v>
      </c>
      <c r="D2745" s="32">
        <v>6752.86</v>
      </c>
    </row>
    <row r="2746" spans="1:4" ht="9" customHeight="1" x14ac:dyDescent="0.25">
      <c r="A2746" s="30" t="s">
        <v>13573</v>
      </c>
      <c r="B2746" s="31" t="s">
        <v>13574</v>
      </c>
      <c r="C2746" s="30" t="s">
        <v>4</v>
      </c>
      <c r="D2746" s="32">
        <v>6149.69</v>
      </c>
    </row>
    <row r="2747" spans="1:4" ht="9" customHeight="1" x14ac:dyDescent="0.25">
      <c r="A2747" s="30" t="s">
        <v>13575</v>
      </c>
      <c r="B2747" s="31" t="s">
        <v>13576</v>
      </c>
      <c r="C2747" s="30" t="s">
        <v>4</v>
      </c>
      <c r="D2747" s="32">
        <v>6958.12</v>
      </c>
    </row>
    <row r="2748" spans="1:4" ht="9" customHeight="1" x14ac:dyDescent="0.25">
      <c r="A2748" s="30" t="s">
        <v>13577</v>
      </c>
      <c r="B2748" s="31" t="s">
        <v>13578</v>
      </c>
      <c r="C2748" s="30" t="s">
        <v>4</v>
      </c>
      <c r="D2748" s="32">
        <v>6366.57</v>
      </c>
    </row>
    <row r="2749" spans="1:4" ht="9" customHeight="1" x14ac:dyDescent="0.25">
      <c r="A2749" s="30" t="s">
        <v>13579</v>
      </c>
      <c r="B2749" s="31" t="s">
        <v>13580</v>
      </c>
      <c r="C2749" s="30" t="s">
        <v>4</v>
      </c>
      <c r="D2749" s="32">
        <v>6721.58</v>
      </c>
    </row>
    <row r="2750" spans="1:4" ht="9" customHeight="1" x14ac:dyDescent="0.25">
      <c r="A2750" s="30" t="s">
        <v>13581</v>
      </c>
      <c r="B2750" s="31" t="s">
        <v>13582</v>
      </c>
      <c r="C2750" s="30" t="s">
        <v>4</v>
      </c>
      <c r="D2750" s="32">
        <v>6125.38</v>
      </c>
    </row>
    <row r="2751" spans="1:4" ht="9" customHeight="1" x14ac:dyDescent="0.25">
      <c r="A2751" s="30" t="s">
        <v>13583</v>
      </c>
      <c r="B2751" s="31" t="s">
        <v>13584</v>
      </c>
      <c r="C2751" s="30" t="s">
        <v>4</v>
      </c>
      <c r="D2751" s="32">
        <v>6926.84</v>
      </c>
    </row>
    <row r="2752" spans="1:4" ht="9" customHeight="1" x14ac:dyDescent="0.25">
      <c r="A2752" s="30" t="s">
        <v>13585</v>
      </c>
      <c r="B2752" s="31" t="s">
        <v>13586</v>
      </c>
      <c r="C2752" s="30" t="s">
        <v>4</v>
      </c>
      <c r="D2752" s="32">
        <v>6342.26</v>
      </c>
    </row>
    <row r="2753" spans="1:4" ht="9" customHeight="1" x14ac:dyDescent="0.25">
      <c r="A2753" s="30" t="s">
        <v>13587</v>
      </c>
      <c r="B2753" s="31" t="s">
        <v>13588</v>
      </c>
      <c r="C2753" s="30" t="s">
        <v>4</v>
      </c>
      <c r="D2753" s="32">
        <v>7642</v>
      </c>
    </row>
    <row r="2754" spans="1:4" ht="9" customHeight="1" x14ac:dyDescent="0.25">
      <c r="A2754" s="30" t="s">
        <v>13589</v>
      </c>
      <c r="B2754" s="31" t="s">
        <v>13590</v>
      </c>
      <c r="C2754" s="30" t="s">
        <v>4</v>
      </c>
      <c r="D2754" s="32">
        <v>6970.8</v>
      </c>
    </row>
    <row r="2755" spans="1:4" ht="9" customHeight="1" x14ac:dyDescent="0.25">
      <c r="A2755" s="30" t="s">
        <v>13591</v>
      </c>
      <c r="B2755" s="31" t="s">
        <v>13592</v>
      </c>
      <c r="C2755" s="30" t="s">
        <v>4</v>
      </c>
      <c r="D2755" s="32">
        <v>7847.26</v>
      </c>
    </row>
    <row r="2756" spans="1:4" ht="9" customHeight="1" x14ac:dyDescent="0.25">
      <c r="A2756" s="30" t="s">
        <v>13593</v>
      </c>
      <c r="B2756" s="31" t="s">
        <v>13594</v>
      </c>
      <c r="C2756" s="30" t="s">
        <v>4</v>
      </c>
      <c r="D2756" s="32">
        <v>7187.68</v>
      </c>
    </row>
    <row r="2757" spans="1:4" ht="9" customHeight="1" x14ac:dyDescent="0.25">
      <c r="A2757" s="30" t="s">
        <v>13595</v>
      </c>
      <c r="B2757" s="31" t="s">
        <v>13596</v>
      </c>
      <c r="C2757" s="30" t="s">
        <v>4</v>
      </c>
      <c r="D2757" s="32">
        <v>8664.0300000000007</v>
      </c>
    </row>
    <row r="2758" spans="1:4" ht="9" customHeight="1" x14ac:dyDescent="0.25">
      <c r="A2758" s="30" t="s">
        <v>13597</v>
      </c>
      <c r="B2758" s="31" t="s">
        <v>13598</v>
      </c>
      <c r="C2758" s="30" t="s">
        <v>4</v>
      </c>
      <c r="D2758" s="32">
        <v>7897.87</v>
      </c>
    </row>
    <row r="2759" spans="1:4" ht="9" customHeight="1" x14ac:dyDescent="0.25">
      <c r="A2759" s="30" t="s">
        <v>13599</v>
      </c>
      <c r="B2759" s="31" t="s">
        <v>13600</v>
      </c>
      <c r="C2759" s="30" t="s">
        <v>4</v>
      </c>
      <c r="D2759" s="32">
        <v>8902.4</v>
      </c>
    </row>
    <row r="2760" spans="1:4" ht="9" customHeight="1" x14ac:dyDescent="0.25">
      <c r="A2760" s="30" t="s">
        <v>13601</v>
      </c>
      <c r="B2760" s="31" t="s">
        <v>13602</v>
      </c>
      <c r="C2760" s="30" t="s">
        <v>4</v>
      </c>
      <c r="D2760" s="32">
        <v>8150.67</v>
      </c>
    </row>
    <row r="2761" spans="1:4" ht="9" customHeight="1" x14ac:dyDescent="0.25">
      <c r="A2761" s="30" t="s">
        <v>13603</v>
      </c>
      <c r="B2761" s="31" t="s">
        <v>13604</v>
      </c>
      <c r="C2761" s="30" t="s">
        <v>4</v>
      </c>
      <c r="D2761" s="32">
        <v>7713.49</v>
      </c>
    </row>
    <row r="2762" spans="1:4" ht="9" customHeight="1" x14ac:dyDescent="0.25">
      <c r="A2762" s="30" t="s">
        <v>13605</v>
      </c>
      <c r="B2762" s="31" t="s">
        <v>13606</v>
      </c>
      <c r="C2762" s="30" t="s">
        <v>4</v>
      </c>
      <c r="D2762" s="32">
        <v>7026.35</v>
      </c>
    </row>
    <row r="2763" spans="1:4" ht="9" customHeight="1" x14ac:dyDescent="0.25">
      <c r="A2763" s="30" t="s">
        <v>13607</v>
      </c>
      <c r="B2763" s="31" t="s">
        <v>13608</v>
      </c>
      <c r="C2763" s="30" t="s">
        <v>4</v>
      </c>
      <c r="D2763" s="32">
        <v>7918.75</v>
      </c>
    </row>
    <row r="2764" spans="1:4" ht="9" customHeight="1" x14ac:dyDescent="0.25">
      <c r="A2764" s="30" t="s">
        <v>13609</v>
      </c>
      <c r="B2764" s="31" t="s">
        <v>13610</v>
      </c>
      <c r="C2764" s="30" t="s">
        <v>4</v>
      </c>
      <c r="D2764" s="32">
        <v>7243.24</v>
      </c>
    </row>
    <row r="2765" spans="1:4" ht="9" customHeight="1" x14ac:dyDescent="0.25">
      <c r="A2765" s="30" t="s">
        <v>13611</v>
      </c>
      <c r="B2765" s="31" t="s">
        <v>13612</v>
      </c>
      <c r="C2765" s="30" t="s">
        <v>4</v>
      </c>
      <c r="D2765" s="32">
        <v>7682.21</v>
      </c>
    </row>
    <row r="2766" spans="1:4" ht="9" customHeight="1" x14ac:dyDescent="0.25">
      <c r="A2766" s="30" t="s">
        <v>13613</v>
      </c>
      <c r="B2766" s="31" t="s">
        <v>13614</v>
      </c>
      <c r="C2766" s="30" t="s">
        <v>4</v>
      </c>
      <c r="D2766" s="32">
        <v>7002.05</v>
      </c>
    </row>
    <row r="2767" spans="1:4" ht="9" customHeight="1" x14ac:dyDescent="0.25">
      <c r="A2767" s="30" t="s">
        <v>13615</v>
      </c>
      <c r="B2767" s="31" t="s">
        <v>13616</v>
      </c>
      <c r="C2767" s="30" t="s">
        <v>4</v>
      </c>
      <c r="D2767" s="32">
        <v>7887.48</v>
      </c>
    </row>
    <row r="2768" spans="1:4" ht="9" customHeight="1" x14ac:dyDescent="0.25">
      <c r="A2768" s="30" t="s">
        <v>13617</v>
      </c>
      <c r="B2768" s="31" t="s">
        <v>13618</v>
      </c>
      <c r="C2768" s="30" t="s">
        <v>4</v>
      </c>
      <c r="D2768" s="32">
        <v>7218.93</v>
      </c>
    </row>
    <row r="2769" spans="1:4" ht="9" customHeight="1" x14ac:dyDescent="0.25">
      <c r="A2769" s="30" t="s">
        <v>13619</v>
      </c>
      <c r="B2769" s="31" t="s">
        <v>13620</v>
      </c>
      <c r="C2769" s="30" t="s">
        <v>4</v>
      </c>
      <c r="D2769" s="32">
        <v>8663.3700000000008</v>
      </c>
    </row>
    <row r="2770" spans="1:4" ht="9" customHeight="1" x14ac:dyDescent="0.25">
      <c r="A2770" s="30" t="s">
        <v>13621</v>
      </c>
      <c r="B2770" s="31" t="s">
        <v>13622</v>
      </c>
      <c r="C2770" s="30" t="s">
        <v>4</v>
      </c>
      <c r="D2770" s="32">
        <v>7908.2</v>
      </c>
    </row>
    <row r="2771" spans="1:4" ht="9" customHeight="1" x14ac:dyDescent="0.25">
      <c r="A2771" s="30" t="s">
        <v>13623</v>
      </c>
      <c r="B2771" s="31" t="s">
        <v>13624</v>
      </c>
      <c r="C2771" s="30" t="s">
        <v>4</v>
      </c>
      <c r="D2771" s="32">
        <v>8868.6299999999992</v>
      </c>
    </row>
    <row r="2772" spans="1:4" ht="9" customHeight="1" x14ac:dyDescent="0.25">
      <c r="A2772" s="30" t="s">
        <v>13625</v>
      </c>
      <c r="B2772" s="31" t="s">
        <v>13626</v>
      </c>
      <c r="C2772" s="30" t="s">
        <v>4</v>
      </c>
      <c r="D2772" s="32">
        <v>8125.08</v>
      </c>
    </row>
    <row r="2773" spans="1:4" ht="9" customHeight="1" x14ac:dyDescent="0.25">
      <c r="A2773" s="30" t="s">
        <v>13627</v>
      </c>
      <c r="B2773" s="31" t="s">
        <v>13628</v>
      </c>
      <c r="C2773" s="30" t="s">
        <v>4</v>
      </c>
      <c r="D2773" s="32">
        <v>9811.44</v>
      </c>
    </row>
    <row r="2774" spans="1:4" ht="9" customHeight="1" x14ac:dyDescent="0.25">
      <c r="A2774" s="30" t="s">
        <v>13629</v>
      </c>
      <c r="B2774" s="31" t="s">
        <v>13630</v>
      </c>
      <c r="C2774" s="30" t="s">
        <v>4</v>
      </c>
      <c r="D2774" s="32">
        <v>8950.2199999999993</v>
      </c>
    </row>
    <row r="2775" spans="1:4" ht="9" customHeight="1" x14ac:dyDescent="0.25">
      <c r="A2775" s="30" t="s">
        <v>13631</v>
      </c>
      <c r="B2775" s="31" t="s">
        <v>13632</v>
      </c>
      <c r="C2775" s="30" t="s">
        <v>4</v>
      </c>
      <c r="D2775" s="32">
        <v>10049.81</v>
      </c>
    </row>
    <row r="2776" spans="1:4" ht="9" customHeight="1" x14ac:dyDescent="0.25">
      <c r="A2776" s="30" t="s">
        <v>13633</v>
      </c>
      <c r="B2776" s="31" t="s">
        <v>13634</v>
      </c>
      <c r="C2776" s="30" t="s">
        <v>4</v>
      </c>
      <c r="D2776" s="32">
        <v>9203.0300000000007</v>
      </c>
    </row>
    <row r="2777" spans="1:4" ht="9" customHeight="1" x14ac:dyDescent="0.25">
      <c r="A2777" s="30" t="s">
        <v>13635</v>
      </c>
      <c r="B2777" s="31" t="s">
        <v>13636</v>
      </c>
      <c r="C2777" s="30" t="s">
        <v>4</v>
      </c>
      <c r="D2777" s="32">
        <v>8734.86</v>
      </c>
    </row>
    <row r="2778" spans="1:4" ht="9" customHeight="1" x14ac:dyDescent="0.25">
      <c r="A2778" s="30" t="s">
        <v>13637</v>
      </c>
      <c r="B2778" s="31" t="s">
        <v>13638</v>
      </c>
      <c r="C2778" s="30" t="s">
        <v>4</v>
      </c>
      <c r="D2778" s="32">
        <v>7963.75</v>
      </c>
    </row>
    <row r="2779" spans="1:4" ht="9" customHeight="1" x14ac:dyDescent="0.25">
      <c r="A2779" s="30" t="s">
        <v>13639</v>
      </c>
      <c r="B2779" s="31" t="s">
        <v>13640</v>
      </c>
      <c r="C2779" s="30" t="s">
        <v>4</v>
      </c>
      <c r="D2779" s="32">
        <v>8940.1200000000008</v>
      </c>
    </row>
    <row r="2780" spans="1:4" ht="9" customHeight="1" x14ac:dyDescent="0.25">
      <c r="A2780" s="30" t="s">
        <v>13641</v>
      </c>
      <c r="B2780" s="31" t="s">
        <v>13642</v>
      </c>
      <c r="C2780" s="30" t="s">
        <v>4</v>
      </c>
      <c r="D2780" s="32">
        <v>8180.64</v>
      </c>
    </row>
    <row r="2781" spans="1:4" ht="9" customHeight="1" x14ac:dyDescent="0.25">
      <c r="A2781" s="30" t="s">
        <v>13643</v>
      </c>
      <c r="B2781" s="31" t="s">
        <v>13644</v>
      </c>
      <c r="C2781" s="30" t="s">
        <v>4</v>
      </c>
      <c r="D2781" s="32">
        <v>8703.58</v>
      </c>
    </row>
    <row r="2782" spans="1:4" ht="9" customHeight="1" x14ac:dyDescent="0.25">
      <c r="A2782" s="30" t="s">
        <v>13645</v>
      </c>
      <c r="B2782" s="31" t="s">
        <v>13646</v>
      </c>
      <c r="C2782" s="30" t="s">
        <v>4</v>
      </c>
      <c r="D2782" s="32">
        <v>7939.45</v>
      </c>
    </row>
    <row r="2783" spans="1:4" ht="9" customHeight="1" x14ac:dyDescent="0.25">
      <c r="A2783" s="30" t="s">
        <v>13647</v>
      </c>
      <c r="B2783" s="31" t="s">
        <v>13648</v>
      </c>
      <c r="C2783" s="30" t="s">
        <v>4</v>
      </c>
      <c r="D2783" s="32">
        <v>8908.85</v>
      </c>
    </row>
    <row r="2784" spans="1:4" ht="9" customHeight="1" x14ac:dyDescent="0.25">
      <c r="A2784" s="30" t="s">
        <v>13649</v>
      </c>
      <c r="B2784" s="31" t="s">
        <v>13650</v>
      </c>
      <c r="C2784" s="30" t="s">
        <v>4</v>
      </c>
      <c r="D2784" s="32">
        <v>8156.33</v>
      </c>
    </row>
    <row r="2785" spans="1:4" ht="9" customHeight="1" x14ac:dyDescent="0.25">
      <c r="A2785" s="30" t="s">
        <v>13651</v>
      </c>
      <c r="B2785" s="31" t="s">
        <v>13652</v>
      </c>
      <c r="C2785" s="30" t="s">
        <v>4</v>
      </c>
      <c r="D2785" s="32">
        <v>3943.76</v>
      </c>
    </row>
    <row r="2786" spans="1:4" ht="9" customHeight="1" x14ac:dyDescent="0.25">
      <c r="A2786" s="30" t="s">
        <v>13653</v>
      </c>
      <c r="B2786" s="31" t="s">
        <v>13654</v>
      </c>
      <c r="C2786" s="30" t="s">
        <v>4</v>
      </c>
      <c r="D2786" s="32">
        <v>3585.71</v>
      </c>
    </row>
    <row r="2787" spans="1:4" ht="9" customHeight="1" x14ac:dyDescent="0.25">
      <c r="A2787" s="30" t="s">
        <v>13655</v>
      </c>
      <c r="B2787" s="31" t="s">
        <v>13656</v>
      </c>
      <c r="C2787" s="30" t="s">
        <v>4</v>
      </c>
      <c r="D2787" s="32">
        <v>3896.43</v>
      </c>
    </row>
    <row r="2788" spans="1:4" ht="9" customHeight="1" x14ac:dyDescent="0.25">
      <c r="A2788" s="30" t="s">
        <v>13657</v>
      </c>
      <c r="B2788" s="31" t="s">
        <v>13658</v>
      </c>
      <c r="C2788" s="30" t="s">
        <v>4</v>
      </c>
      <c r="D2788" s="32">
        <v>3554.23</v>
      </c>
    </row>
    <row r="2789" spans="1:4" ht="9" customHeight="1" x14ac:dyDescent="0.25">
      <c r="A2789" s="30" t="s">
        <v>13659</v>
      </c>
      <c r="B2789" s="31" t="s">
        <v>13660</v>
      </c>
      <c r="C2789" s="30" t="s">
        <v>4</v>
      </c>
      <c r="D2789" s="32">
        <v>3853.84</v>
      </c>
    </row>
    <row r="2790" spans="1:4" ht="9" customHeight="1" x14ac:dyDescent="0.25">
      <c r="A2790" s="30" t="s">
        <v>13661</v>
      </c>
      <c r="B2790" s="31" t="s">
        <v>13662</v>
      </c>
      <c r="C2790" s="30" t="s">
        <v>4</v>
      </c>
      <c r="D2790" s="32">
        <v>3525.89</v>
      </c>
    </row>
    <row r="2791" spans="1:4" ht="9" customHeight="1" x14ac:dyDescent="0.25">
      <c r="A2791" s="30" t="s">
        <v>13663</v>
      </c>
      <c r="B2791" s="31" t="s">
        <v>13664</v>
      </c>
      <c r="C2791" s="30" t="s">
        <v>4</v>
      </c>
      <c r="D2791" s="32">
        <v>3801.78</v>
      </c>
    </row>
    <row r="2792" spans="1:4" ht="9" customHeight="1" x14ac:dyDescent="0.25">
      <c r="A2792" s="30" t="s">
        <v>13665</v>
      </c>
      <c r="B2792" s="31" t="s">
        <v>13666</v>
      </c>
      <c r="C2792" s="30" t="s">
        <v>4</v>
      </c>
      <c r="D2792" s="32">
        <v>3491.26</v>
      </c>
    </row>
    <row r="2793" spans="1:4" ht="9" customHeight="1" x14ac:dyDescent="0.25">
      <c r="A2793" s="30" t="s">
        <v>13667</v>
      </c>
      <c r="B2793" s="31" t="s">
        <v>13668</v>
      </c>
      <c r="C2793" s="30" t="s">
        <v>4</v>
      </c>
      <c r="D2793" s="32">
        <v>5221.9799999999996</v>
      </c>
    </row>
    <row r="2794" spans="1:4" ht="9" customHeight="1" x14ac:dyDescent="0.25">
      <c r="A2794" s="30" t="s">
        <v>13669</v>
      </c>
      <c r="B2794" s="31" t="s">
        <v>13670</v>
      </c>
      <c r="C2794" s="30" t="s">
        <v>4</v>
      </c>
      <c r="D2794" s="32">
        <v>4776.8</v>
      </c>
    </row>
    <row r="2795" spans="1:4" ht="9" customHeight="1" x14ac:dyDescent="0.25">
      <c r="A2795" s="30" t="s">
        <v>13671</v>
      </c>
      <c r="B2795" s="31" t="s">
        <v>13672</v>
      </c>
      <c r="C2795" s="30" t="s">
        <v>4</v>
      </c>
      <c r="D2795" s="32">
        <v>5174.66</v>
      </c>
    </row>
    <row r="2796" spans="1:4" ht="9" customHeight="1" x14ac:dyDescent="0.25">
      <c r="A2796" s="30" t="s">
        <v>13673</v>
      </c>
      <c r="B2796" s="31" t="s">
        <v>13674</v>
      </c>
      <c r="C2796" s="30" t="s">
        <v>4</v>
      </c>
      <c r="D2796" s="32">
        <v>4745.3100000000004</v>
      </c>
    </row>
    <row r="2797" spans="1:4" ht="9" customHeight="1" x14ac:dyDescent="0.25">
      <c r="A2797" s="30" t="s">
        <v>13675</v>
      </c>
      <c r="B2797" s="31" t="s">
        <v>13676</v>
      </c>
      <c r="C2797" s="30" t="s">
        <v>4</v>
      </c>
      <c r="D2797" s="32">
        <v>5132.0600000000004</v>
      </c>
    </row>
    <row r="2798" spans="1:4" ht="9" customHeight="1" x14ac:dyDescent="0.25">
      <c r="A2798" s="30" t="s">
        <v>13677</v>
      </c>
      <c r="B2798" s="31" t="s">
        <v>13678</v>
      </c>
      <c r="C2798" s="30" t="s">
        <v>4</v>
      </c>
      <c r="D2798" s="32">
        <v>4716.9799999999996</v>
      </c>
    </row>
    <row r="2799" spans="1:4" ht="9" customHeight="1" x14ac:dyDescent="0.25">
      <c r="A2799" s="30" t="s">
        <v>13679</v>
      </c>
      <c r="B2799" s="31" t="s">
        <v>13680</v>
      </c>
      <c r="C2799" s="30" t="s">
        <v>4</v>
      </c>
      <c r="D2799" s="32">
        <v>5269.31</v>
      </c>
    </row>
    <row r="2800" spans="1:4" ht="9" customHeight="1" x14ac:dyDescent="0.25">
      <c r="A2800" s="30" t="s">
        <v>13681</v>
      </c>
      <c r="B2800" s="31" t="s">
        <v>13682</v>
      </c>
      <c r="C2800" s="30" t="s">
        <v>4</v>
      </c>
      <c r="D2800" s="32">
        <v>4808.28</v>
      </c>
    </row>
    <row r="2801" spans="1:4" ht="9" customHeight="1" x14ac:dyDescent="0.25">
      <c r="A2801" s="30" t="s">
        <v>13683</v>
      </c>
      <c r="B2801" s="31" t="s">
        <v>13684</v>
      </c>
      <c r="C2801" s="30" t="s">
        <v>4</v>
      </c>
      <c r="D2801" s="32">
        <v>6283.61</v>
      </c>
    </row>
    <row r="2802" spans="1:4" ht="9" customHeight="1" x14ac:dyDescent="0.25">
      <c r="A2802" s="30" t="s">
        <v>13685</v>
      </c>
      <c r="B2802" s="31" t="s">
        <v>13686</v>
      </c>
      <c r="C2802" s="30" t="s">
        <v>4</v>
      </c>
      <c r="D2802" s="32">
        <v>5751.28</v>
      </c>
    </row>
    <row r="2803" spans="1:4" ht="9" customHeight="1" x14ac:dyDescent="0.25">
      <c r="A2803" s="30" t="s">
        <v>13687</v>
      </c>
      <c r="B2803" s="31" t="s">
        <v>13688</v>
      </c>
      <c r="C2803" s="30" t="s">
        <v>4</v>
      </c>
      <c r="D2803" s="32">
        <v>6236.28</v>
      </c>
    </row>
    <row r="2804" spans="1:4" ht="9" customHeight="1" x14ac:dyDescent="0.25">
      <c r="A2804" s="30" t="s">
        <v>13689</v>
      </c>
      <c r="B2804" s="31" t="s">
        <v>13690</v>
      </c>
      <c r="C2804" s="30" t="s">
        <v>4</v>
      </c>
      <c r="D2804" s="32">
        <v>5719.8</v>
      </c>
    </row>
    <row r="2805" spans="1:4" ht="9" customHeight="1" x14ac:dyDescent="0.25">
      <c r="A2805" s="30" t="s">
        <v>13691</v>
      </c>
      <c r="B2805" s="31" t="s">
        <v>13692</v>
      </c>
      <c r="C2805" s="30" t="s">
        <v>4</v>
      </c>
      <c r="D2805" s="32">
        <v>6193.68</v>
      </c>
    </row>
    <row r="2806" spans="1:4" ht="9" customHeight="1" x14ac:dyDescent="0.25">
      <c r="A2806" s="30" t="s">
        <v>13693</v>
      </c>
      <c r="B2806" s="31" t="s">
        <v>13694</v>
      </c>
      <c r="C2806" s="30" t="s">
        <v>4</v>
      </c>
      <c r="D2806" s="32">
        <v>5691.46</v>
      </c>
    </row>
    <row r="2807" spans="1:4" ht="9" customHeight="1" x14ac:dyDescent="0.25">
      <c r="A2807" s="30" t="s">
        <v>13695</v>
      </c>
      <c r="B2807" s="31" t="s">
        <v>13696</v>
      </c>
      <c r="C2807" s="30" t="s">
        <v>4</v>
      </c>
      <c r="D2807" s="32">
        <v>6141.62</v>
      </c>
    </row>
    <row r="2808" spans="1:4" ht="9" customHeight="1" x14ac:dyDescent="0.25">
      <c r="A2808" s="30" t="s">
        <v>13697</v>
      </c>
      <c r="B2808" s="31" t="s">
        <v>13698</v>
      </c>
      <c r="C2808" s="30" t="s">
        <v>4</v>
      </c>
      <c r="D2808" s="32">
        <v>5656.83</v>
      </c>
    </row>
    <row r="2809" spans="1:4" ht="9" customHeight="1" x14ac:dyDescent="0.25">
      <c r="A2809" s="30" t="s">
        <v>13699</v>
      </c>
      <c r="B2809" s="31" t="s">
        <v>13700</v>
      </c>
      <c r="C2809" s="30" t="s">
        <v>4</v>
      </c>
      <c r="D2809" s="32">
        <v>7634.27</v>
      </c>
    </row>
    <row r="2810" spans="1:4" ht="9" customHeight="1" x14ac:dyDescent="0.25">
      <c r="A2810" s="30" t="s">
        <v>13701</v>
      </c>
      <c r="B2810" s="31" t="s">
        <v>13702</v>
      </c>
      <c r="C2810" s="30" t="s">
        <v>4</v>
      </c>
      <c r="D2810" s="32">
        <v>7014.81</v>
      </c>
    </row>
    <row r="2811" spans="1:4" ht="9" customHeight="1" x14ac:dyDescent="0.25">
      <c r="A2811" s="30" t="s">
        <v>13703</v>
      </c>
      <c r="B2811" s="31" t="s">
        <v>13704</v>
      </c>
      <c r="C2811" s="30" t="s">
        <v>4</v>
      </c>
      <c r="D2811" s="32">
        <v>7586.94</v>
      </c>
    </row>
    <row r="2812" spans="1:4" ht="9" customHeight="1" x14ac:dyDescent="0.25">
      <c r="A2812" s="30" t="s">
        <v>13705</v>
      </c>
      <c r="B2812" s="31" t="s">
        <v>13706</v>
      </c>
      <c r="C2812" s="30" t="s">
        <v>4</v>
      </c>
      <c r="D2812" s="32">
        <v>6983.32</v>
      </c>
    </row>
    <row r="2813" spans="1:4" ht="9" customHeight="1" x14ac:dyDescent="0.25">
      <c r="A2813" s="30" t="s">
        <v>13707</v>
      </c>
      <c r="B2813" s="31" t="s">
        <v>13708</v>
      </c>
      <c r="C2813" s="30" t="s">
        <v>4</v>
      </c>
      <c r="D2813" s="32">
        <v>7544.35</v>
      </c>
    </row>
    <row r="2814" spans="1:4" ht="9" customHeight="1" x14ac:dyDescent="0.25">
      <c r="A2814" s="30" t="s">
        <v>13709</v>
      </c>
      <c r="B2814" s="31" t="s">
        <v>13710</v>
      </c>
      <c r="C2814" s="30" t="s">
        <v>4</v>
      </c>
      <c r="D2814" s="32">
        <v>6954.99</v>
      </c>
    </row>
    <row r="2815" spans="1:4" ht="9" customHeight="1" x14ac:dyDescent="0.25">
      <c r="A2815" s="30" t="s">
        <v>13711</v>
      </c>
      <c r="B2815" s="31" t="s">
        <v>13712</v>
      </c>
      <c r="C2815" s="30" t="s">
        <v>4</v>
      </c>
      <c r="D2815" s="32">
        <v>7492.29</v>
      </c>
    </row>
    <row r="2816" spans="1:4" ht="9" customHeight="1" x14ac:dyDescent="0.25">
      <c r="A2816" s="30" t="s">
        <v>13713</v>
      </c>
      <c r="B2816" s="31" t="s">
        <v>13714</v>
      </c>
      <c r="C2816" s="30" t="s">
        <v>4</v>
      </c>
      <c r="D2816" s="32">
        <v>6920.35</v>
      </c>
    </row>
    <row r="2817" spans="1:4" ht="9" customHeight="1" x14ac:dyDescent="0.25">
      <c r="A2817" s="30" t="s">
        <v>13715</v>
      </c>
      <c r="B2817" s="31" t="s">
        <v>13716</v>
      </c>
      <c r="C2817" s="30" t="s">
        <v>4</v>
      </c>
      <c r="D2817" s="32">
        <v>7712.48</v>
      </c>
    </row>
    <row r="2818" spans="1:4" ht="9" customHeight="1" x14ac:dyDescent="0.25">
      <c r="A2818" s="30" t="s">
        <v>13717</v>
      </c>
      <c r="B2818" s="31" t="s">
        <v>13718</v>
      </c>
      <c r="C2818" s="30" t="s">
        <v>4</v>
      </c>
      <c r="D2818" s="32">
        <v>7354.43</v>
      </c>
    </row>
    <row r="2819" spans="1:4" ht="9" customHeight="1" x14ac:dyDescent="0.25">
      <c r="A2819" s="30" t="s">
        <v>13719</v>
      </c>
      <c r="B2819" s="31" t="s">
        <v>13720</v>
      </c>
      <c r="C2819" s="30" t="s">
        <v>4</v>
      </c>
      <c r="D2819" s="32">
        <v>8706.3700000000008</v>
      </c>
    </row>
    <row r="2820" spans="1:4" ht="9" customHeight="1" x14ac:dyDescent="0.25">
      <c r="A2820" s="30" t="s">
        <v>13721</v>
      </c>
      <c r="B2820" s="31" t="s">
        <v>13722</v>
      </c>
      <c r="C2820" s="30" t="s">
        <v>4</v>
      </c>
      <c r="D2820" s="32">
        <v>8015.61</v>
      </c>
    </row>
    <row r="2821" spans="1:4" ht="9" customHeight="1" x14ac:dyDescent="0.25">
      <c r="A2821" s="30" t="s">
        <v>13723</v>
      </c>
      <c r="B2821" s="31" t="s">
        <v>13724</v>
      </c>
      <c r="C2821" s="30" t="s">
        <v>4</v>
      </c>
      <c r="D2821" s="32">
        <v>8663.77</v>
      </c>
    </row>
    <row r="2822" spans="1:4" ht="9" customHeight="1" x14ac:dyDescent="0.25">
      <c r="A2822" s="30" t="s">
        <v>13725</v>
      </c>
      <c r="B2822" s="31" t="s">
        <v>13726</v>
      </c>
      <c r="C2822" s="30" t="s">
        <v>4</v>
      </c>
      <c r="D2822" s="32">
        <v>7987.27</v>
      </c>
    </row>
    <row r="2823" spans="1:4" ht="9" customHeight="1" x14ac:dyDescent="0.25">
      <c r="A2823" s="30" t="s">
        <v>13727</v>
      </c>
      <c r="B2823" s="31" t="s">
        <v>13728</v>
      </c>
      <c r="C2823" s="30" t="s">
        <v>4</v>
      </c>
      <c r="D2823" s="32">
        <v>8611.7099999999991</v>
      </c>
    </row>
    <row r="2824" spans="1:4" ht="9" customHeight="1" x14ac:dyDescent="0.25">
      <c r="A2824" s="30" t="s">
        <v>13729</v>
      </c>
      <c r="B2824" s="31" t="s">
        <v>13730</v>
      </c>
      <c r="C2824" s="30" t="s">
        <v>4</v>
      </c>
      <c r="D2824" s="32">
        <v>7952.64</v>
      </c>
    </row>
    <row r="2825" spans="1:4" ht="9" customHeight="1" x14ac:dyDescent="0.25">
      <c r="A2825" s="30" t="s">
        <v>13731</v>
      </c>
      <c r="B2825" s="31" t="s">
        <v>13732</v>
      </c>
      <c r="C2825" s="30" t="s">
        <v>4</v>
      </c>
      <c r="D2825" s="32">
        <v>1649.22</v>
      </c>
    </row>
    <row r="2826" spans="1:4" ht="9" customHeight="1" x14ac:dyDescent="0.25">
      <c r="A2826" s="30" t="s">
        <v>13733</v>
      </c>
      <c r="B2826" s="31" t="s">
        <v>13734</v>
      </c>
      <c r="C2826" s="30" t="s">
        <v>4</v>
      </c>
      <c r="D2826" s="32">
        <v>1425.83</v>
      </c>
    </row>
    <row r="2827" spans="1:4" ht="9" customHeight="1" x14ac:dyDescent="0.25">
      <c r="A2827" s="30" t="s">
        <v>13735</v>
      </c>
      <c r="B2827" s="31" t="s">
        <v>13736</v>
      </c>
      <c r="C2827" s="30" t="s">
        <v>4</v>
      </c>
      <c r="D2827" s="32">
        <v>1620.82</v>
      </c>
    </row>
    <row r="2828" spans="1:4" ht="9" customHeight="1" x14ac:dyDescent="0.25">
      <c r="A2828" s="30" t="s">
        <v>13737</v>
      </c>
      <c r="B2828" s="31" t="s">
        <v>13738</v>
      </c>
      <c r="C2828" s="30" t="s">
        <v>4</v>
      </c>
      <c r="D2828" s="32">
        <v>1406.94</v>
      </c>
    </row>
    <row r="2829" spans="1:4" ht="9" customHeight="1" x14ac:dyDescent="0.25">
      <c r="A2829" s="30" t="s">
        <v>13739</v>
      </c>
      <c r="B2829" s="31" t="s">
        <v>13740</v>
      </c>
      <c r="C2829" s="30" t="s">
        <v>4</v>
      </c>
      <c r="D2829" s="32">
        <v>2218.9899999999998</v>
      </c>
    </row>
    <row r="2830" spans="1:4" ht="9" customHeight="1" x14ac:dyDescent="0.25">
      <c r="A2830" s="30" t="s">
        <v>13741</v>
      </c>
      <c r="B2830" s="31" t="s">
        <v>13742</v>
      </c>
      <c r="C2830" s="30" t="s">
        <v>4</v>
      </c>
      <c r="D2830" s="32">
        <v>1911.64</v>
      </c>
    </row>
    <row r="2831" spans="1:4" ht="9" customHeight="1" x14ac:dyDescent="0.25">
      <c r="A2831" s="30" t="s">
        <v>13743</v>
      </c>
      <c r="B2831" s="31" t="s">
        <v>13744</v>
      </c>
      <c r="C2831" s="30" t="s">
        <v>4</v>
      </c>
      <c r="D2831" s="32">
        <v>2859.93</v>
      </c>
    </row>
    <row r="2832" spans="1:4" ht="9" customHeight="1" x14ac:dyDescent="0.25">
      <c r="A2832" s="30" t="s">
        <v>13745</v>
      </c>
      <c r="B2832" s="31" t="s">
        <v>13746</v>
      </c>
      <c r="C2832" s="30" t="s">
        <v>4</v>
      </c>
      <c r="D2832" s="32">
        <v>2473.36</v>
      </c>
    </row>
    <row r="2833" spans="1:4" ht="9" customHeight="1" x14ac:dyDescent="0.25">
      <c r="A2833" s="30" t="s">
        <v>13747</v>
      </c>
      <c r="B2833" s="31" t="s">
        <v>13748</v>
      </c>
      <c r="C2833" s="30" t="s">
        <v>4</v>
      </c>
      <c r="D2833" s="32">
        <v>3404.19</v>
      </c>
    </row>
    <row r="2834" spans="1:4" ht="9" customHeight="1" x14ac:dyDescent="0.25">
      <c r="A2834" s="30" t="s">
        <v>13749</v>
      </c>
      <c r="B2834" s="31" t="s">
        <v>13750</v>
      </c>
      <c r="C2834" s="30" t="s">
        <v>4</v>
      </c>
      <c r="D2834" s="32">
        <v>2957.42</v>
      </c>
    </row>
    <row r="2835" spans="1:4" ht="9" customHeight="1" x14ac:dyDescent="0.25">
      <c r="A2835" s="30" t="s">
        <v>13751</v>
      </c>
      <c r="B2835" s="31" t="s">
        <v>13752</v>
      </c>
      <c r="C2835" s="30" t="s">
        <v>4</v>
      </c>
      <c r="D2835" s="32">
        <v>4369.8500000000004</v>
      </c>
    </row>
    <row r="2836" spans="1:4" ht="9" customHeight="1" x14ac:dyDescent="0.25">
      <c r="A2836" s="30" t="s">
        <v>13753</v>
      </c>
      <c r="B2836" s="31" t="s">
        <v>13754</v>
      </c>
      <c r="C2836" s="30" t="s">
        <v>4</v>
      </c>
      <c r="D2836" s="32">
        <v>3829.6</v>
      </c>
    </row>
    <row r="2837" spans="1:4" ht="9" customHeight="1" x14ac:dyDescent="0.25">
      <c r="A2837" s="30" t="s">
        <v>13755</v>
      </c>
      <c r="B2837" s="31" t="s">
        <v>13756</v>
      </c>
      <c r="C2837" s="30" t="s">
        <v>4</v>
      </c>
      <c r="D2837" s="32">
        <v>1971.58</v>
      </c>
    </row>
    <row r="2838" spans="1:4" ht="9" customHeight="1" x14ac:dyDescent="0.25">
      <c r="A2838" s="30" t="s">
        <v>13757</v>
      </c>
      <c r="B2838" s="31" t="s">
        <v>13758</v>
      </c>
      <c r="C2838" s="30" t="s">
        <v>4</v>
      </c>
      <c r="D2838" s="32">
        <v>1705.42</v>
      </c>
    </row>
    <row r="2839" spans="1:4" ht="9" customHeight="1" x14ac:dyDescent="0.25">
      <c r="A2839" s="30" t="s">
        <v>13759</v>
      </c>
      <c r="B2839" s="31" t="s">
        <v>13760</v>
      </c>
      <c r="C2839" s="30" t="s">
        <v>4</v>
      </c>
      <c r="D2839" s="32">
        <v>1938.45</v>
      </c>
    </row>
    <row r="2840" spans="1:4" ht="9" customHeight="1" x14ac:dyDescent="0.25">
      <c r="A2840" s="30" t="s">
        <v>13761</v>
      </c>
      <c r="B2840" s="31" t="s">
        <v>13762</v>
      </c>
      <c r="C2840" s="30" t="s">
        <v>4</v>
      </c>
      <c r="D2840" s="32">
        <v>1683.38</v>
      </c>
    </row>
    <row r="2841" spans="1:4" ht="9" customHeight="1" x14ac:dyDescent="0.25">
      <c r="A2841" s="30" t="s">
        <v>13763</v>
      </c>
      <c r="B2841" s="31" t="s">
        <v>13764</v>
      </c>
      <c r="C2841" s="30" t="s">
        <v>4</v>
      </c>
      <c r="D2841" s="32">
        <v>2589.21</v>
      </c>
    </row>
    <row r="2842" spans="1:4" ht="9" customHeight="1" x14ac:dyDescent="0.25">
      <c r="A2842" s="30" t="s">
        <v>13765</v>
      </c>
      <c r="B2842" s="31" t="s">
        <v>13766</v>
      </c>
      <c r="C2842" s="30" t="s">
        <v>4</v>
      </c>
      <c r="D2842" s="32">
        <v>2229.5700000000002</v>
      </c>
    </row>
    <row r="2843" spans="1:4" ht="9" customHeight="1" x14ac:dyDescent="0.25">
      <c r="A2843" s="30" t="s">
        <v>13767</v>
      </c>
      <c r="B2843" s="31" t="s">
        <v>13768</v>
      </c>
      <c r="C2843" s="30" t="s">
        <v>4</v>
      </c>
      <c r="D2843" s="32">
        <v>3255.17</v>
      </c>
    </row>
    <row r="2844" spans="1:4" ht="9" customHeight="1" x14ac:dyDescent="0.25">
      <c r="A2844" s="30" t="s">
        <v>13769</v>
      </c>
      <c r="B2844" s="31" t="s">
        <v>13770</v>
      </c>
      <c r="C2844" s="30" t="s">
        <v>4</v>
      </c>
      <c r="D2844" s="32">
        <v>2813.15</v>
      </c>
    </row>
    <row r="2845" spans="1:4" ht="9" customHeight="1" x14ac:dyDescent="0.25">
      <c r="A2845" s="30" t="s">
        <v>13771</v>
      </c>
      <c r="B2845" s="31" t="s">
        <v>13772</v>
      </c>
      <c r="C2845" s="30" t="s">
        <v>4</v>
      </c>
      <c r="D2845" s="32">
        <v>3829.2</v>
      </c>
    </row>
    <row r="2846" spans="1:4" ht="9" customHeight="1" x14ac:dyDescent="0.25">
      <c r="A2846" s="30" t="s">
        <v>13773</v>
      </c>
      <c r="B2846" s="31" t="s">
        <v>13774</v>
      </c>
      <c r="C2846" s="30" t="s">
        <v>4</v>
      </c>
      <c r="D2846" s="32">
        <v>3322.23</v>
      </c>
    </row>
    <row r="2847" spans="1:4" ht="9" customHeight="1" x14ac:dyDescent="0.25">
      <c r="A2847" s="30" t="s">
        <v>13775</v>
      </c>
      <c r="B2847" s="31" t="s">
        <v>13776</v>
      </c>
      <c r="C2847" s="30" t="s">
        <v>4</v>
      </c>
      <c r="D2847" s="32">
        <v>4728.8900000000003</v>
      </c>
    </row>
    <row r="2848" spans="1:4" ht="9" customHeight="1" x14ac:dyDescent="0.25">
      <c r="A2848" s="30" t="s">
        <v>13777</v>
      </c>
      <c r="B2848" s="31" t="s">
        <v>13778</v>
      </c>
      <c r="C2848" s="30" t="s">
        <v>4</v>
      </c>
      <c r="D2848" s="32">
        <v>4123.6899999999996</v>
      </c>
    </row>
    <row r="2849" spans="1:4" ht="9" customHeight="1" x14ac:dyDescent="0.25">
      <c r="A2849" s="30" t="s">
        <v>13779</v>
      </c>
      <c r="B2849" s="31" t="s">
        <v>13780</v>
      </c>
      <c r="C2849" s="30" t="s">
        <v>4</v>
      </c>
      <c r="D2849" s="32">
        <v>2298.67</v>
      </c>
    </row>
    <row r="2850" spans="1:4" ht="9" customHeight="1" x14ac:dyDescent="0.25">
      <c r="A2850" s="30" t="s">
        <v>13781</v>
      </c>
      <c r="B2850" s="31" t="s">
        <v>13782</v>
      </c>
      <c r="C2850" s="30" t="s">
        <v>4</v>
      </c>
      <c r="D2850" s="32">
        <v>1988.15</v>
      </c>
    </row>
    <row r="2851" spans="1:4" ht="9" customHeight="1" x14ac:dyDescent="0.25">
      <c r="A2851" s="30" t="s">
        <v>13783</v>
      </c>
      <c r="B2851" s="31" t="s">
        <v>13784</v>
      </c>
      <c r="C2851" s="30" t="s">
        <v>4</v>
      </c>
      <c r="D2851" s="32">
        <v>2270.2800000000002</v>
      </c>
    </row>
    <row r="2852" spans="1:4" ht="9" customHeight="1" x14ac:dyDescent="0.25">
      <c r="A2852" s="30" t="s">
        <v>13785</v>
      </c>
      <c r="B2852" s="31" t="s">
        <v>13786</v>
      </c>
      <c r="C2852" s="30" t="s">
        <v>4</v>
      </c>
      <c r="D2852" s="32">
        <v>1969.26</v>
      </c>
    </row>
    <row r="2853" spans="1:4" ht="9" customHeight="1" x14ac:dyDescent="0.25">
      <c r="A2853" s="30" t="s">
        <v>13787</v>
      </c>
      <c r="B2853" s="31" t="s">
        <v>13788</v>
      </c>
      <c r="C2853" s="30" t="s">
        <v>4</v>
      </c>
      <c r="D2853" s="32">
        <v>2973.62</v>
      </c>
    </row>
    <row r="2854" spans="1:4" ht="9" customHeight="1" x14ac:dyDescent="0.25">
      <c r="A2854" s="30" t="s">
        <v>13789</v>
      </c>
      <c r="B2854" s="31" t="s">
        <v>13790</v>
      </c>
      <c r="C2854" s="30" t="s">
        <v>4</v>
      </c>
      <c r="D2854" s="32">
        <v>2556.9499999999998</v>
      </c>
    </row>
    <row r="2855" spans="1:4" ht="9" customHeight="1" x14ac:dyDescent="0.25">
      <c r="A2855" s="30" t="s">
        <v>13791</v>
      </c>
      <c r="B2855" s="31" t="s">
        <v>13792</v>
      </c>
      <c r="C2855" s="30" t="s">
        <v>4</v>
      </c>
      <c r="D2855" s="32">
        <v>3674.08</v>
      </c>
    </row>
    <row r="2856" spans="1:4" ht="9" customHeight="1" x14ac:dyDescent="0.25">
      <c r="A2856" s="30" t="s">
        <v>13793</v>
      </c>
      <c r="B2856" s="31" t="s">
        <v>13794</v>
      </c>
      <c r="C2856" s="30" t="s">
        <v>4</v>
      </c>
      <c r="D2856" s="32">
        <v>3168.69</v>
      </c>
    </row>
    <row r="2857" spans="1:4" ht="9" customHeight="1" x14ac:dyDescent="0.25">
      <c r="A2857" s="30" t="s">
        <v>13795</v>
      </c>
      <c r="B2857" s="31" t="s">
        <v>13796</v>
      </c>
      <c r="C2857" s="30" t="s">
        <v>4</v>
      </c>
      <c r="D2857" s="32">
        <v>4273.1400000000003</v>
      </c>
    </row>
    <row r="2858" spans="1:4" ht="9" customHeight="1" x14ac:dyDescent="0.25">
      <c r="A2858" s="30" t="s">
        <v>13797</v>
      </c>
      <c r="B2858" s="31" t="s">
        <v>13798</v>
      </c>
      <c r="C2858" s="30" t="s">
        <v>4</v>
      </c>
      <c r="D2858" s="32">
        <v>3699.63</v>
      </c>
    </row>
    <row r="2859" spans="1:4" ht="9" customHeight="1" x14ac:dyDescent="0.25">
      <c r="A2859" s="30" t="s">
        <v>13799</v>
      </c>
      <c r="B2859" s="31" t="s">
        <v>13800</v>
      </c>
      <c r="C2859" s="30" t="s">
        <v>4</v>
      </c>
      <c r="D2859" s="32">
        <v>5219.8500000000004</v>
      </c>
    </row>
    <row r="2860" spans="1:4" ht="9" customHeight="1" x14ac:dyDescent="0.25">
      <c r="A2860" s="30" t="s">
        <v>13801</v>
      </c>
      <c r="B2860" s="31" t="s">
        <v>13802</v>
      </c>
      <c r="C2860" s="30" t="s">
        <v>4</v>
      </c>
      <c r="D2860" s="32">
        <v>4540.18</v>
      </c>
    </row>
    <row r="2861" spans="1:4" ht="9" customHeight="1" x14ac:dyDescent="0.25">
      <c r="A2861" s="30" t="s">
        <v>13803</v>
      </c>
      <c r="B2861" s="31" t="s">
        <v>13804</v>
      </c>
      <c r="C2861" s="30" t="s">
        <v>0</v>
      </c>
      <c r="D2861" s="32">
        <v>146.38999999999999</v>
      </c>
    </row>
    <row r="2862" spans="1:4" ht="9" customHeight="1" x14ac:dyDescent="0.25">
      <c r="A2862" s="30" t="s">
        <v>13805</v>
      </c>
      <c r="B2862" s="31" t="s">
        <v>13806</v>
      </c>
      <c r="C2862" s="30" t="s">
        <v>0</v>
      </c>
      <c r="D2862" s="32">
        <v>18.61</v>
      </c>
    </row>
    <row r="2863" spans="1:4" ht="9" customHeight="1" x14ac:dyDescent="0.25">
      <c r="A2863" s="30" t="s">
        <v>13807</v>
      </c>
      <c r="B2863" s="31" t="s">
        <v>13808</v>
      </c>
      <c r="C2863" s="30" t="s">
        <v>0</v>
      </c>
      <c r="D2863" s="32">
        <v>173.21</v>
      </c>
    </row>
    <row r="2864" spans="1:4" ht="9" customHeight="1" x14ac:dyDescent="0.25">
      <c r="A2864" s="30" t="s">
        <v>13809</v>
      </c>
      <c r="B2864" s="31" t="s">
        <v>13810</v>
      </c>
      <c r="C2864" s="30" t="s">
        <v>0</v>
      </c>
      <c r="D2864" s="32">
        <v>70.27</v>
      </c>
    </row>
    <row r="2865" spans="1:4" ht="18" customHeight="1" x14ac:dyDescent="0.25">
      <c r="A2865" s="30" t="s">
        <v>13811</v>
      </c>
      <c r="B2865" s="31" t="s">
        <v>13812</v>
      </c>
      <c r="C2865" s="30" t="s">
        <v>3</v>
      </c>
      <c r="D2865" s="32">
        <v>1173.99</v>
      </c>
    </row>
    <row r="2866" spans="1:4" ht="18" customHeight="1" x14ac:dyDescent="0.25">
      <c r="A2866" s="30" t="s">
        <v>13813</v>
      </c>
      <c r="B2866" s="31" t="s">
        <v>13814</v>
      </c>
      <c r="C2866" s="30" t="s">
        <v>3</v>
      </c>
      <c r="D2866" s="32">
        <v>1834.1</v>
      </c>
    </row>
    <row r="2867" spans="1:4" ht="18" customHeight="1" x14ac:dyDescent="0.25">
      <c r="A2867" s="30" t="s">
        <v>13815</v>
      </c>
      <c r="B2867" s="31" t="s">
        <v>13816</v>
      </c>
      <c r="C2867" s="30" t="s">
        <v>3</v>
      </c>
      <c r="D2867" s="32">
        <v>2363.14</v>
      </c>
    </row>
    <row r="2868" spans="1:4" ht="18" customHeight="1" x14ac:dyDescent="0.25">
      <c r="A2868" s="30" t="s">
        <v>13817</v>
      </c>
      <c r="B2868" s="31" t="s">
        <v>13818</v>
      </c>
      <c r="C2868" s="30" t="s">
        <v>3</v>
      </c>
      <c r="D2868" s="32">
        <v>3140.8</v>
      </c>
    </row>
    <row r="2869" spans="1:4" ht="18" customHeight="1" x14ac:dyDescent="0.25">
      <c r="A2869" s="30" t="s">
        <v>13819</v>
      </c>
      <c r="B2869" s="31" t="s">
        <v>13820</v>
      </c>
      <c r="C2869" s="30" t="s">
        <v>3</v>
      </c>
      <c r="D2869" s="32">
        <v>531.96</v>
      </c>
    </row>
    <row r="2870" spans="1:4" ht="18" customHeight="1" x14ac:dyDescent="0.25">
      <c r="A2870" s="30" t="s">
        <v>13821</v>
      </c>
      <c r="B2870" s="31" t="s">
        <v>13822</v>
      </c>
      <c r="C2870" s="30" t="s">
        <v>3</v>
      </c>
      <c r="D2870" s="32">
        <v>1373.89</v>
      </c>
    </row>
    <row r="2871" spans="1:4" ht="18" customHeight="1" x14ac:dyDescent="0.25">
      <c r="A2871" s="30" t="s">
        <v>13823</v>
      </c>
      <c r="B2871" s="31" t="s">
        <v>13824</v>
      </c>
      <c r="C2871" s="30" t="s">
        <v>3</v>
      </c>
      <c r="D2871" s="32">
        <v>2292.12</v>
      </c>
    </row>
    <row r="2872" spans="1:4" ht="18" customHeight="1" x14ac:dyDescent="0.25">
      <c r="A2872" s="30" t="s">
        <v>13825</v>
      </c>
      <c r="B2872" s="31" t="s">
        <v>13826</v>
      </c>
      <c r="C2872" s="30" t="s">
        <v>3</v>
      </c>
      <c r="D2872" s="32">
        <v>813.5</v>
      </c>
    </row>
    <row r="2873" spans="1:4" ht="18" customHeight="1" x14ac:dyDescent="0.25">
      <c r="A2873" s="30" t="s">
        <v>13827</v>
      </c>
      <c r="B2873" s="31" t="s">
        <v>13828</v>
      </c>
      <c r="C2873" s="30" t="s">
        <v>3</v>
      </c>
      <c r="D2873" s="32">
        <v>992.27</v>
      </c>
    </row>
    <row r="2874" spans="1:4" ht="18" customHeight="1" x14ac:dyDescent="0.25">
      <c r="A2874" s="30" t="s">
        <v>13829</v>
      </c>
      <c r="B2874" s="31" t="s">
        <v>13830</v>
      </c>
      <c r="C2874" s="30" t="s">
        <v>3</v>
      </c>
      <c r="D2874" s="32">
        <v>1248.57</v>
      </c>
    </row>
    <row r="2875" spans="1:4" ht="18" customHeight="1" x14ac:dyDescent="0.25">
      <c r="A2875" s="30" t="s">
        <v>13831</v>
      </c>
      <c r="B2875" s="31" t="s">
        <v>13832</v>
      </c>
      <c r="C2875" s="30" t="s">
        <v>3</v>
      </c>
      <c r="D2875" s="32">
        <v>356.17</v>
      </c>
    </row>
    <row r="2876" spans="1:4" ht="18" customHeight="1" x14ac:dyDescent="0.25">
      <c r="A2876" s="30" t="s">
        <v>13833</v>
      </c>
      <c r="B2876" s="31" t="s">
        <v>13834</v>
      </c>
      <c r="C2876" s="30" t="s">
        <v>3</v>
      </c>
      <c r="D2876" s="32">
        <v>381.24</v>
      </c>
    </row>
    <row r="2877" spans="1:4" ht="18" customHeight="1" x14ac:dyDescent="0.25">
      <c r="A2877" s="30" t="s">
        <v>13835</v>
      </c>
      <c r="B2877" s="31" t="s">
        <v>13836</v>
      </c>
      <c r="C2877" s="30" t="s">
        <v>3</v>
      </c>
      <c r="D2877" s="32">
        <v>330.42</v>
      </c>
    </row>
    <row r="2878" spans="1:4" ht="18" customHeight="1" x14ac:dyDescent="0.25">
      <c r="A2878" s="30" t="s">
        <v>13837</v>
      </c>
      <c r="B2878" s="31" t="s">
        <v>13838</v>
      </c>
      <c r="C2878" s="30" t="s">
        <v>3</v>
      </c>
      <c r="D2878" s="32">
        <v>420.12</v>
      </c>
    </row>
    <row r="2879" spans="1:4" ht="18" customHeight="1" x14ac:dyDescent="0.25">
      <c r="A2879" s="30" t="s">
        <v>13839</v>
      </c>
      <c r="B2879" s="31" t="s">
        <v>13840</v>
      </c>
      <c r="C2879" s="30" t="s">
        <v>3</v>
      </c>
      <c r="D2879" s="32">
        <v>445.01</v>
      </c>
    </row>
    <row r="2880" spans="1:4" ht="18" customHeight="1" x14ac:dyDescent="0.25">
      <c r="A2880" s="30" t="s">
        <v>13841</v>
      </c>
      <c r="B2880" s="31" t="s">
        <v>13842</v>
      </c>
      <c r="C2880" s="30" t="s">
        <v>3</v>
      </c>
      <c r="D2880" s="32">
        <v>749.22</v>
      </c>
    </row>
    <row r="2881" spans="1:4" ht="18" customHeight="1" x14ac:dyDescent="0.25">
      <c r="A2881" s="30" t="s">
        <v>13843</v>
      </c>
      <c r="B2881" s="31" t="s">
        <v>13844</v>
      </c>
      <c r="C2881" s="30" t="s">
        <v>3</v>
      </c>
      <c r="D2881" s="32">
        <v>774.11</v>
      </c>
    </row>
    <row r="2882" spans="1:4" ht="18" customHeight="1" x14ac:dyDescent="0.25">
      <c r="A2882" s="30" t="s">
        <v>13845</v>
      </c>
      <c r="B2882" s="31" t="s">
        <v>13846</v>
      </c>
      <c r="C2882" s="30" t="s">
        <v>3</v>
      </c>
      <c r="D2882" s="32">
        <v>792.59</v>
      </c>
    </row>
    <row r="2883" spans="1:4" ht="18" customHeight="1" x14ac:dyDescent="0.25">
      <c r="A2883" s="30" t="s">
        <v>13847</v>
      </c>
      <c r="B2883" s="31" t="s">
        <v>13848</v>
      </c>
      <c r="C2883" s="30" t="s">
        <v>3</v>
      </c>
      <c r="D2883" s="32">
        <v>853.71</v>
      </c>
    </row>
    <row r="2884" spans="1:4" ht="18" customHeight="1" x14ac:dyDescent="0.25">
      <c r="A2884" s="30" t="s">
        <v>13849</v>
      </c>
      <c r="B2884" s="31" t="s">
        <v>13850</v>
      </c>
      <c r="C2884" s="30" t="s">
        <v>3</v>
      </c>
      <c r="D2884" s="32">
        <v>814.13</v>
      </c>
    </row>
    <row r="2885" spans="1:4" ht="18" customHeight="1" x14ac:dyDescent="0.25">
      <c r="A2885" s="30" t="s">
        <v>13851</v>
      </c>
      <c r="B2885" s="31" t="s">
        <v>13852</v>
      </c>
      <c r="C2885" s="30" t="s">
        <v>3</v>
      </c>
      <c r="D2885" s="32">
        <v>875.74</v>
      </c>
    </row>
    <row r="2886" spans="1:4" ht="18" customHeight="1" x14ac:dyDescent="0.25">
      <c r="A2886" s="30" t="s">
        <v>13853</v>
      </c>
      <c r="B2886" s="31" t="s">
        <v>13854</v>
      </c>
      <c r="C2886" s="30" t="s">
        <v>3</v>
      </c>
      <c r="D2886" s="32">
        <v>865.57</v>
      </c>
    </row>
    <row r="2887" spans="1:4" ht="18" customHeight="1" x14ac:dyDescent="0.25">
      <c r="A2887" s="30" t="s">
        <v>13855</v>
      </c>
      <c r="B2887" s="31" t="s">
        <v>13856</v>
      </c>
      <c r="C2887" s="30" t="s">
        <v>3</v>
      </c>
      <c r="D2887" s="32">
        <v>937.01</v>
      </c>
    </row>
    <row r="2888" spans="1:4" ht="18" customHeight="1" x14ac:dyDescent="0.25">
      <c r="A2888" s="30" t="s">
        <v>13857</v>
      </c>
      <c r="B2888" s="31" t="s">
        <v>13858</v>
      </c>
      <c r="C2888" s="30" t="s">
        <v>3</v>
      </c>
      <c r="D2888" s="32">
        <v>1144.3800000000001</v>
      </c>
    </row>
    <row r="2889" spans="1:4" ht="18" customHeight="1" x14ac:dyDescent="0.25">
      <c r="A2889" s="30" t="s">
        <v>13859</v>
      </c>
      <c r="B2889" s="31" t="s">
        <v>13860</v>
      </c>
      <c r="C2889" s="30" t="s">
        <v>3</v>
      </c>
      <c r="D2889" s="32">
        <v>1225.6500000000001</v>
      </c>
    </row>
    <row r="2890" spans="1:4" ht="18" customHeight="1" x14ac:dyDescent="0.25">
      <c r="A2890" s="30" t="s">
        <v>13861</v>
      </c>
      <c r="B2890" s="31" t="s">
        <v>13862</v>
      </c>
      <c r="C2890" s="30" t="s">
        <v>3</v>
      </c>
      <c r="D2890" s="32">
        <v>1160.45</v>
      </c>
    </row>
    <row r="2891" spans="1:4" ht="18" customHeight="1" x14ac:dyDescent="0.25">
      <c r="A2891" s="30" t="s">
        <v>13863</v>
      </c>
      <c r="B2891" s="31" t="s">
        <v>13864</v>
      </c>
      <c r="C2891" s="30" t="s">
        <v>3</v>
      </c>
      <c r="D2891" s="32">
        <v>1226.98</v>
      </c>
    </row>
    <row r="2892" spans="1:4" ht="18" customHeight="1" x14ac:dyDescent="0.25">
      <c r="A2892" s="30" t="s">
        <v>13865</v>
      </c>
      <c r="B2892" s="31" t="s">
        <v>13866</v>
      </c>
      <c r="C2892" s="30" t="s">
        <v>3</v>
      </c>
      <c r="D2892" s="32">
        <v>1226.49</v>
      </c>
    </row>
    <row r="2893" spans="1:4" ht="18" customHeight="1" x14ac:dyDescent="0.25">
      <c r="A2893" s="30" t="s">
        <v>13867</v>
      </c>
      <c r="B2893" s="31" t="s">
        <v>13868</v>
      </c>
      <c r="C2893" s="30" t="s">
        <v>3</v>
      </c>
      <c r="D2893" s="32">
        <v>1312.68</v>
      </c>
    </row>
    <row r="2894" spans="1:4" ht="18" customHeight="1" x14ac:dyDescent="0.25">
      <c r="A2894" s="30" t="s">
        <v>13869</v>
      </c>
      <c r="B2894" s="31" t="s">
        <v>13870</v>
      </c>
      <c r="C2894" s="30" t="s">
        <v>3</v>
      </c>
      <c r="D2894" s="32">
        <v>4405.6899999999996</v>
      </c>
    </row>
    <row r="2895" spans="1:4" ht="18" customHeight="1" x14ac:dyDescent="0.25">
      <c r="A2895" s="30" t="s">
        <v>13871</v>
      </c>
      <c r="B2895" s="31" t="s">
        <v>13872</v>
      </c>
      <c r="C2895" s="30" t="s">
        <v>3</v>
      </c>
      <c r="D2895" s="32">
        <v>4490.41</v>
      </c>
    </row>
    <row r="2896" spans="1:4" ht="9" customHeight="1" x14ac:dyDescent="0.25">
      <c r="A2896" s="30" t="s">
        <v>13873</v>
      </c>
      <c r="B2896" s="31" t="s">
        <v>13874</v>
      </c>
      <c r="C2896" s="30" t="s">
        <v>3</v>
      </c>
      <c r="D2896" s="32">
        <v>138.79</v>
      </c>
    </row>
    <row r="2897" spans="1:4" ht="9" customHeight="1" x14ac:dyDescent="0.25">
      <c r="A2897" s="30" t="s">
        <v>13875</v>
      </c>
      <c r="B2897" s="31" t="s">
        <v>13876</v>
      </c>
      <c r="C2897" s="30" t="s">
        <v>3</v>
      </c>
      <c r="D2897" s="32">
        <v>164.41</v>
      </c>
    </row>
    <row r="2898" spans="1:4" ht="9" customHeight="1" x14ac:dyDescent="0.25">
      <c r="A2898" s="30" t="s">
        <v>13877</v>
      </c>
      <c r="B2898" s="31" t="s">
        <v>13878</v>
      </c>
      <c r="C2898" s="30" t="s">
        <v>3</v>
      </c>
      <c r="D2898" s="32">
        <v>196.04</v>
      </c>
    </row>
    <row r="2899" spans="1:4" ht="9" customHeight="1" x14ac:dyDescent="0.25">
      <c r="A2899" s="30" t="s">
        <v>13879</v>
      </c>
      <c r="B2899" s="31" t="s">
        <v>13880</v>
      </c>
      <c r="C2899" s="30" t="s">
        <v>3</v>
      </c>
      <c r="D2899" s="32">
        <v>223.66</v>
      </c>
    </row>
    <row r="2900" spans="1:4" ht="9" customHeight="1" x14ac:dyDescent="0.25">
      <c r="A2900" s="30" t="s">
        <v>13881</v>
      </c>
      <c r="B2900" s="31" t="s">
        <v>13882</v>
      </c>
      <c r="C2900" s="30" t="s">
        <v>3</v>
      </c>
      <c r="D2900" s="32">
        <v>251.28</v>
      </c>
    </row>
    <row r="2901" spans="1:4" ht="9" customHeight="1" x14ac:dyDescent="0.25">
      <c r="A2901" s="30" t="s">
        <v>13883</v>
      </c>
      <c r="B2901" s="31" t="s">
        <v>13884</v>
      </c>
      <c r="C2901" s="30" t="s">
        <v>3</v>
      </c>
      <c r="D2901" s="32">
        <v>310.54000000000002</v>
      </c>
    </row>
    <row r="2902" spans="1:4" ht="9" customHeight="1" x14ac:dyDescent="0.25">
      <c r="A2902" s="30" t="s">
        <v>13885</v>
      </c>
      <c r="B2902" s="31" t="s">
        <v>13886</v>
      </c>
      <c r="C2902" s="30" t="s">
        <v>3</v>
      </c>
      <c r="D2902" s="32">
        <v>363.78</v>
      </c>
    </row>
    <row r="2903" spans="1:4" ht="9" customHeight="1" x14ac:dyDescent="0.25">
      <c r="A2903" s="30" t="s">
        <v>13887</v>
      </c>
      <c r="B2903" s="31" t="s">
        <v>13888</v>
      </c>
      <c r="C2903" s="30" t="s">
        <v>3</v>
      </c>
      <c r="D2903" s="32">
        <v>69.47</v>
      </c>
    </row>
    <row r="2904" spans="1:4" ht="9" customHeight="1" x14ac:dyDescent="0.25">
      <c r="A2904" s="30" t="s">
        <v>13889</v>
      </c>
      <c r="B2904" s="31" t="s">
        <v>13890</v>
      </c>
      <c r="C2904" s="30" t="s">
        <v>3</v>
      </c>
      <c r="D2904" s="32">
        <v>59.16</v>
      </c>
    </row>
    <row r="2905" spans="1:4" ht="9" customHeight="1" x14ac:dyDescent="0.25">
      <c r="A2905" s="30" t="s">
        <v>13891</v>
      </c>
      <c r="B2905" s="31" t="s">
        <v>13892</v>
      </c>
      <c r="C2905" s="30" t="s">
        <v>3</v>
      </c>
      <c r="D2905" s="32">
        <v>87.51</v>
      </c>
    </row>
    <row r="2906" spans="1:4" ht="9" customHeight="1" x14ac:dyDescent="0.25">
      <c r="A2906" s="30" t="s">
        <v>13893</v>
      </c>
      <c r="B2906" s="31" t="s">
        <v>13894</v>
      </c>
      <c r="C2906" s="30" t="s">
        <v>3</v>
      </c>
      <c r="D2906" s="32">
        <v>73.040000000000006</v>
      </c>
    </row>
    <row r="2907" spans="1:4" ht="9" customHeight="1" x14ac:dyDescent="0.25">
      <c r="A2907" s="30" t="s">
        <v>13895</v>
      </c>
      <c r="B2907" s="31" t="s">
        <v>13896</v>
      </c>
      <c r="C2907" s="30" t="s">
        <v>4</v>
      </c>
      <c r="D2907" s="32">
        <v>1560.85</v>
      </c>
    </row>
    <row r="2908" spans="1:4" ht="9" customHeight="1" x14ac:dyDescent="0.25">
      <c r="A2908" s="30" t="s">
        <v>13897</v>
      </c>
      <c r="B2908" s="31" t="s">
        <v>13898</v>
      </c>
      <c r="C2908" s="30" t="s">
        <v>4</v>
      </c>
      <c r="D2908" s="32">
        <v>1513.44</v>
      </c>
    </row>
    <row r="2909" spans="1:4" ht="9" customHeight="1" x14ac:dyDescent="0.25">
      <c r="A2909" s="30" t="s">
        <v>13899</v>
      </c>
      <c r="B2909" s="31" t="s">
        <v>13900</v>
      </c>
      <c r="C2909" s="30" t="s">
        <v>4</v>
      </c>
      <c r="D2909" s="32">
        <v>1844.02</v>
      </c>
    </row>
    <row r="2910" spans="1:4" ht="9" customHeight="1" x14ac:dyDescent="0.25">
      <c r="A2910" s="30" t="s">
        <v>13901</v>
      </c>
      <c r="B2910" s="31" t="s">
        <v>13902</v>
      </c>
      <c r="C2910" s="30" t="s">
        <v>4</v>
      </c>
      <c r="D2910" s="32">
        <v>1788.68</v>
      </c>
    </row>
    <row r="2911" spans="1:4" ht="9" customHeight="1" x14ac:dyDescent="0.25">
      <c r="A2911" s="30" t="s">
        <v>13903</v>
      </c>
      <c r="B2911" s="31" t="s">
        <v>13904</v>
      </c>
      <c r="C2911" s="30" t="s">
        <v>4</v>
      </c>
      <c r="D2911" s="32">
        <v>2120.77</v>
      </c>
    </row>
    <row r="2912" spans="1:4" ht="9" customHeight="1" x14ac:dyDescent="0.25">
      <c r="A2912" s="30" t="s">
        <v>13905</v>
      </c>
      <c r="B2912" s="31" t="s">
        <v>13906</v>
      </c>
      <c r="C2912" s="30" t="s">
        <v>4</v>
      </c>
      <c r="D2912" s="32">
        <v>2058.94</v>
      </c>
    </row>
    <row r="2913" spans="1:4" ht="9" customHeight="1" x14ac:dyDescent="0.25">
      <c r="A2913" s="30" t="s">
        <v>13907</v>
      </c>
      <c r="B2913" s="31" t="s">
        <v>13908</v>
      </c>
      <c r="C2913" s="30" t="s">
        <v>4</v>
      </c>
      <c r="D2913" s="32">
        <v>2403.9</v>
      </c>
    </row>
    <row r="2914" spans="1:4" ht="9" customHeight="1" x14ac:dyDescent="0.25">
      <c r="A2914" s="30" t="s">
        <v>13909</v>
      </c>
      <c r="B2914" s="31" t="s">
        <v>13910</v>
      </c>
      <c r="C2914" s="30" t="s">
        <v>4</v>
      </c>
      <c r="D2914" s="32">
        <v>2334.14</v>
      </c>
    </row>
    <row r="2915" spans="1:4" ht="9" customHeight="1" x14ac:dyDescent="0.25">
      <c r="A2915" s="30" t="s">
        <v>13911</v>
      </c>
      <c r="B2915" s="31" t="s">
        <v>13912</v>
      </c>
      <c r="C2915" s="30" t="s">
        <v>4</v>
      </c>
      <c r="D2915" s="32">
        <v>2680.65</v>
      </c>
    </row>
    <row r="2916" spans="1:4" ht="9" customHeight="1" x14ac:dyDescent="0.25">
      <c r="A2916" s="30" t="s">
        <v>13913</v>
      </c>
      <c r="B2916" s="31" t="s">
        <v>13914</v>
      </c>
      <c r="C2916" s="30" t="s">
        <v>4</v>
      </c>
      <c r="D2916" s="32">
        <v>2604.4</v>
      </c>
    </row>
    <row r="2917" spans="1:4" ht="9" customHeight="1" x14ac:dyDescent="0.25">
      <c r="A2917" s="30" t="s">
        <v>13915</v>
      </c>
      <c r="B2917" s="31" t="s">
        <v>13916</v>
      </c>
      <c r="C2917" s="30" t="s">
        <v>4</v>
      </c>
      <c r="D2917" s="32">
        <v>2963.82</v>
      </c>
    </row>
    <row r="2918" spans="1:4" ht="9" customHeight="1" x14ac:dyDescent="0.25">
      <c r="A2918" s="30" t="s">
        <v>13917</v>
      </c>
      <c r="B2918" s="31" t="s">
        <v>13918</v>
      </c>
      <c r="C2918" s="30" t="s">
        <v>4</v>
      </c>
      <c r="D2918" s="32">
        <v>2879.64</v>
      </c>
    </row>
    <row r="2919" spans="1:4" ht="9" customHeight="1" x14ac:dyDescent="0.25">
      <c r="A2919" s="30" t="s">
        <v>13919</v>
      </c>
      <c r="B2919" s="31" t="s">
        <v>13920</v>
      </c>
      <c r="C2919" s="30" t="s">
        <v>4</v>
      </c>
      <c r="D2919" s="32">
        <v>3240.56</v>
      </c>
    </row>
    <row r="2920" spans="1:4" ht="9" customHeight="1" x14ac:dyDescent="0.25">
      <c r="A2920" s="30" t="s">
        <v>13921</v>
      </c>
      <c r="B2920" s="31" t="s">
        <v>13922</v>
      </c>
      <c r="C2920" s="30" t="s">
        <v>4</v>
      </c>
      <c r="D2920" s="32">
        <v>3149.9</v>
      </c>
    </row>
    <row r="2921" spans="1:4" ht="9" customHeight="1" x14ac:dyDescent="0.25">
      <c r="A2921" s="30" t="s">
        <v>13923</v>
      </c>
      <c r="B2921" s="31" t="s">
        <v>13924</v>
      </c>
      <c r="C2921" s="30" t="s">
        <v>0</v>
      </c>
      <c r="D2921" s="32">
        <v>65.83</v>
      </c>
    </row>
    <row r="2922" spans="1:4" ht="9" customHeight="1" x14ac:dyDescent="0.25">
      <c r="A2922" s="30" t="s">
        <v>13925</v>
      </c>
      <c r="B2922" s="31" t="s">
        <v>13926</v>
      </c>
      <c r="C2922" s="30" t="s">
        <v>3</v>
      </c>
      <c r="D2922" s="32">
        <v>32.14</v>
      </c>
    </row>
    <row r="2923" spans="1:4" ht="9" customHeight="1" x14ac:dyDescent="0.25">
      <c r="A2923" s="30" t="s">
        <v>13927</v>
      </c>
      <c r="B2923" s="31" t="s">
        <v>13928</v>
      </c>
      <c r="C2923" s="30" t="s">
        <v>3</v>
      </c>
      <c r="D2923" s="32">
        <v>28.49</v>
      </c>
    </row>
    <row r="2924" spans="1:4" ht="9" customHeight="1" x14ac:dyDescent="0.25">
      <c r="A2924" s="30" t="s">
        <v>13929</v>
      </c>
      <c r="B2924" s="31" t="s">
        <v>13930</v>
      </c>
      <c r="C2924" s="30" t="s">
        <v>3</v>
      </c>
      <c r="D2924" s="32">
        <v>779.47</v>
      </c>
    </row>
    <row r="2925" spans="1:4" ht="9" customHeight="1" x14ac:dyDescent="0.25">
      <c r="A2925" s="30" t="s">
        <v>13931</v>
      </c>
      <c r="B2925" s="31" t="s">
        <v>13932</v>
      </c>
      <c r="C2925" s="30" t="s">
        <v>3</v>
      </c>
      <c r="D2925" s="32">
        <v>712.77</v>
      </c>
    </row>
    <row r="2926" spans="1:4" ht="9" customHeight="1" x14ac:dyDescent="0.25">
      <c r="A2926" s="30" t="s">
        <v>13933</v>
      </c>
      <c r="B2926" s="31" t="s">
        <v>13934</v>
      </c>
      <c r="C2926" s="30" t="s">
        <v>3</v>
      </c>
      <c r="D2926" s="32">
        <v>857.88</v>
      </c>
    </row>
    <row r="2927" spans="1:4" ht="9" customHeight="1" x14ac:dyDescent="0.25">
      <c r="A2927" s="30" t="s">
        <v>13935</v>
      </c>
      <c r="B2927" s="31" t="s">
        <v>13936</v>
      </c>
      <c r="C2927" s="30" t="s">
        <v>3</v>
      </c>
      <c r="D2927" s="32">
        <v>784.01</v>
      </c>
    </row>
    <row r="2928" spans="1:4" ht="9" customHeight="1" x14ac:dyDescent="0.25">
      <c r="A2928" s="30" t="s">
        <v>13937</v>
      </c>
      <c r="B2928" s="31" t="s">
        <v>13938</v>
      </c>
      <c r="C2928" s="30" t="s">
        <v>3</v>
      </c>
      <c r="D2928" s="32">
        <v>1042.33</v>
      </c>
    </row>
    <row r="2929" spans="1:4" ht="9" customHeight="1" x14ac:dyDescent="0.25">
      <c r="A2929" s="30" t="s">
        <v>13939</v>
      </c>
      <c r="B2929" s="31" t="s">
        <v>13940</v>
      </c>
      <c r="C2929" s="30" t="s">
        <v>3</v>
      </c>
      <c r="D2929" s="32">
        <v>949.55</v>
      </c>
    </row>
    <row r="2930" spans="1:4" ht="9" customHeight="1" x14ac:dyDescent="0.25">
      <c r="A2930" s="30" t="s">
        <v>13941</v>
      </c>
      <c r="B2930" s="31" t="s">
        <v>13942</v>
      </c>
      <c r="C2930" s="30" t="s">
        <v>3</v>
      </c>
      <c r="D2930" s="32">
        <v>1197.68</v>
      </c>
    </row>
    <row r="2931" spans="1:4" ht="9" customHeight="1" x14ac:dyDescent="0.25">
      <c r="A2931" s="30" t="s">
        <v>13943</v>
      </c>
      <c r="B2931" s="31" t="s">
        <v>13944</v>
      </c>
      <c r="C2931" s="30" t="s">
        <v>3</v>
      </c>
      <c r="D2931" s="32">
        <v>1091.68</v>
      </c>
    </row>
    <row r="2932" spans="1:4" ht="9" customHeight="1" x14ac:dyDescent="0.25">
      <c r="A2932" s="30" t="s">
        <v>13945</v>
      </c>
      <c r="B2932" s="31" t="s">
        <v>13946</v>
      </c>
      <c r="C2932" s="30" t="s">
        <v>3</v>
      </c>
      <c r="D2932" s="32">
        <v>1430.03</v>
      </c>
    </row>
    <row r="2933" spans="1:4" ht="9" customHeight="1" x14ac:dyDescent="0.25">
      <c r="A2933" s="30" t="s">
        <v>13947</v>
      </c>
      <c r="B2933" s="31" t="s">
        <v>13948</v>
      </c>
      <c r="C2933" s="30" t="s">
        <v>3</v>
      </c>
      <c r="D2933" s="32">
        <v>1303.58</v>
      </c>
    </row>
    <row r="2934" spans="1:4" ht="9" customHeight="1" x14ac:dyDescent="0.25">
      <c r="A2934" s="30" t="s">
        <v>13949</v>
      </c>
      <c r="B2934" s="31" t="s">
        <v>13950</v>
      </c>
      <c r="C2934" s="30" t="s">
        <v>3</v>
      </c>
      <c r="D2934" s="32">
        <v>1579.22</v>
      </c>
    </row>
    <row r="2935" spans="1:4" ht="9" customHeight="1" x14ac:dyDescent="0.25">
      <c r="A2935" s="30" t="s">
        <v>13951</v>
      </c>
      <c r="B2935" s="31" t="s">
        <v>13952</v>
      </c>
      <c r="C2935" s="30" t="s">
        <v>3</v>
      </c>
      <c r="D2935" s="32">
        <v>1429.79</v>
      </c>
    </row>
    <row r="2936" spans="1:4" ht="9" customHeight="1" x14ac:dyDescent="0.25">
      <c r="A2936" s="30" t="s">
        <v>13953</v>
      </c>
      <c r="B2936" s="31" t="s">
        <v>13954</v>
      </c>
      <c r="C2936" s="30" t="s">
        <v>3</v>
      </c>
      <c r="D2936" s="32">
        <v>1832.62</v>
      </c>
    </row>
    <row r="2937" spans="1:4" ht="9" customHeight="1" x14ac:dyDescent="0.25">
      <c r="A2937" s="30" t="s">
        <v>13955</v>
      </c>
      <c r="B2937" s="31" t="s">
        <v>13956</v>
      </c>
      <c r="C2937" s="30" t="s">
        <v>3</v>
      </c>
      <c r="D2937" s="32">
        <v>1660.5</v>
      </c>
    </row>
    <row r="2938" spans="1:4" ht="9" customHeight="1" x14ac:dyDescent="0.25">
      <c r="A2938" s="30" t="s">
        <v>13957</v>
      </c>
      <c r="B2938" s="31" t="s">
        <v>13958</v>
      </c>
      <c r="C2938" s="30" t="s">
        <v>3</v>
      </c>
      <c r="D2938" s="32">
        <v>2151.4299999999998</v>
      </c>
    </row>
    <row r="2939" spans="1:4" ht="9" customHeight="1" x14ac:dyDescent="0.25">
      <c r="A2939" s="30" t="s">
        <v>13959</v>
      </c>
      <c r="B2939" s="31" t="s">
        <v>13960</v>
      </c>
      <c r="C2939" s="30" t="s">
        <v>3</v>
      </c>
      <c r="D2939" s="32">
        <v>1950.97</v>
      </c>
    </row>
    <row r="2940" spans="1:4" ht="9" customHeight="1" x14ac:dyDescent="0.25">
      <c r="A2940" s="30" t="s">
        <v>13961</v>
      </c>
      <c r="B2940" s="31" t="s">
        <v>13962</v>
      </c>
      <c r="C2940" s="30" t="s">
        <v>3</v>
      </c>
      <c r="D2940" s="32">
        <v>2102.6999999999998</v>
      </c>
    </row>
    <row r="2941" spans="1:4" ht="9" customHeight="1" x14ac:dyDescent="0.25">
      <c r="A2941" s="30" t="s">
        <v>13963</v>
      </c>
      <c r="B2941" s="31" t="s">
        <v>13964</v>
      </c>
      <c r="C2941" s="30" t="s">
        <v>3</v>
      </c>
      <c r="D2941" s="32">
        <v>1896.63</v>
      </c>
    </row>
    <row r="2942" spans="1:4" ht="9" customHeight="1" x14ac:dyDescent="0.25">
      <c r="A2942" s="30" t="s">
        <v>13965</v>
      </c>
      <c r="B2942" s="31" t="s">
        <v>13966</v>
      </c>
      <c r="C2942" s="30" t="s">
        <v>3</v>
      </c>
      <c r="D2942" s="32">
        <v>665.66</v>
      </c>
    </row>
    <row r="2943" spans="1:4" ht="9" customHeight="1" x14ac:dyDescent="0.25">
      <c r="A2943" s="30" t="s">
        <v>13967</v>
      </c>
      <c r="B2943" s="31" t="s">
        <v>13968</v>
      </c>
      <c r="C2943" s="30" t="s">
        <v>3</v>
      </c>
      <c r="D2943" s="32">
        <v>614.04</v>
      </c>
    </row>
    <row r="2944" spans="1:4" ht="9" customHeight="1" x14ac:dyDescent="0.25">
      <c r="A2944" s="30" t="s">
        <v>13969</v>
      </c>
      <c r="B2944" s="31" t="s">
        <v>13970</v>
      </c>
      <c r="C2944" s="30" t="s">
        <v>3</v>
      </c>
      <c r="D2944" s="32">
        <v>2731.58</v>
      </c>
    </row>
    <row r="2945" spans="1:4" ht="9" customHeight="1" x14ac:dyDescent="0.25">
      <c r="A2945" s="30" t="s">
        <v>13971</v>
      </c>
      <c r="B2945" s="31" t="s">
        <v>13972</v>
      </c>
      <c r="C2945" s="30" t="s">
        <v>3</v>
      </c>
      <c r="D2945" s="32">
        <v>2467.69</v>
      </c>
    </row>
    <row r="2946" spans="1:4" ht="9" customHeight="1" x14ac:dyDescent="0.25">
      <c r="A2946" s="30" t="s">
        <v>13973</v>
      </c>
      <c r="B2946" s="31" t="s">
        <v>13974</v>
      </c>
      <c r="C2946" s="30" t="s">
        <v>3</v>
      </c>
      <c r="D2946" s="32">
        <v>245.37</v>
      </c>
    </row>
    <row r="2947" spans="1:4" ht="9" customHeight="1" x14ac:dyDescent="0.25">
      <c r="A2947" s="30" t="s">
        <v>13975</v>
      </c>
      <c r="B2947" s="31" t="s">
        <v>13976</v>
      </c>
      <c r="C2947" s="30" t="s">
        <v>3</v>
      </c>
      <c r="D2947" s="32">
        <v>223.3</v>
      </c>
    </row>
    <row r="2948" spans="1:4" ht="9" customHeight="1" x14ac:dyDescent="0.25">
      <c r="A2948" s="30" t="s">
        <v>13977</v>
      </c>
      <c r="B2948" s="31" t="s">
        <v>13978</v>
      </c>
      <c r="C2948" s="30" t="s">
        <v>3</v>
      </c>
      <c r="D2948" s="32">
        <v>360.28</v>
      </c>
    </row>
    <row r="2949" spans="1:4" ht="9" customHeight="1" x14ac:dyDescent="0.25">
      <c r="A2949" s="30" t="s">
        <v>13979</v>
      </c>
      <c r="B2949" s="31" t="s">
        <v>13980</v>
      </c>
      <c r="C2949" s="30" t="s">
        <v>3</v>
      </c>
      <c r="D2949" s="32">
        <v>330.17</v>
      </c>
    </row>
    <row r="2950" spans="1:4" ht="9" customHeight="1" x14ac:dyDescent="0.25">
      <c r="A2950" s="30" t="s">
        <v>13981</v>
      </c>
      <c r="B2950" s="31" t="s">
        <v>13982</v>
      </c>
      <c r="C2950" s="30" t="s">
        <v>3</v>
      </c>
      <c r="D2950" s="32">
        <v>868.74</v>
      </c>
    </row>
    <row r="2951" spans="1:4" ht="9" customHeight="1" x14ac:dyDescent="0.25">
      <c r="A2951" s="30" t="s">
        <v>13983</v>
      </c>
      <c r="B2951" s="31" t="s">
        <v>13984</v>
      </c>
      <c r="C2951" s="30" t="s">
        <v>3</v>
      </c>
      <c r="D2951" s="32">
        <v>800.01</v>
      </c>
    </row>
    <row r="2952" spans="1:4" ht="9" customHeight="1" x14ac:dyDescent="0.25">
      <c r="A2952" s="30" t="s">
        <v>13985</v>
      </c>
      <c r="B2952" s="31" t="s">
        <v>13986</v>
      </c>
      <c r="C2952" s="30" t="s">
        <v>3</v>
      </c>
      <c r="D2952" s="32">
        <v>598.07000000000005</v>
      </c>
    </row>
    <row r="2953" spans="1:4" ht="9" customHeight="1" x14ac:dyDescent="0.25">
      <c r="A2953" s="30" t="s">
        <v>13987</v>
      </c>
      <c r="B2953" s="31" t="s">
        <v>13988</v>
      </c>
      <c r="C2953" s="30" t="s">
        <v>3</v>
      </c>
      <c r="D2953" s="32">
        <v>555.04</v>
      </c>
    </row>
    <row r="2954" spans="1:4" ht="9" customHeight="1" x14ac:dyDescent="0.25">
      <c r="A2954" s="30" t="s">
        <v>13989</v>
      </c>
      <c r="B2954" s="31" t="s">
        <v>13990</v>
      </c>
      <c r="C2954" s="30" t="s">
        <v>3</v>
      </c>
      <c r="D2954" s="32">
        <v>606.80999999999995</v>
      </c>
    </row>
    <row r="2955" spans="1:4" ht="9" customHeight="1" x14ac:dyDescent="0.25">
      <c r="A2955" s="30" t="s">
        <v>13991</v>
      </c>
      <c r="B2955" s="31" t="s">
        <v>13992</v>
      </c>
      <c r="C2955" s="30" t="s">
        <v>3</v>
      </c>
      <c r="D2955" s="32">
        <v>560.08000000000004</v>
      </c>
    </row>
    <row r="2956" spans="1:4" ht="9" customHeight="1" x14ac:dyDescent="0.25">
      <c r="A2956" s="30" t="s">
        <v>13993</v>
      </c>
      <c r="B2956" s="31" t="s">
        <v>13994</v>
      </c>
      <c r="C2956" s="30" t="s">
        <v>3</v>
      </c>
      <c r="D2956" s="32">
        <v>742.37</v>
      </c>
    </row>
    <row r="2957" spans="1:4" ht="9" customHeight="1" x14ac:dyDescent="0.25">
      <c r="A2957" s="30" t="s">
        <v>13995</v>
      </c>
      <c r="B2957" s="31" t="s">
        <v>13996</v>
      </c>
      <c r="C2957" s="30" t="s">
        <v>3</v>
      </c>
      <c r="D2957" s="32">
        <v>684.62</v>
      </c>
    </row>
    <row r="2958" spans="1:4" ht="9" customHeight="1" x14ac:dyDescent="0.25">
      <c r="A2958" s="30" t="s">
        <v>13997</v>
      </c>
      <c r="B2958" s="31" t="s">
        <v>13998</v>
      </c>
      <c r="C2958" s="30" t="s">
        <v>4</v>
      </c>
      <c r="D2958" s="32">
        <v>795.28</v>
      </c>
    </row>
    <row r="2959" spans="1:4" ht="9" customHeight="1" x14ac:dyDescent="0.25">
      <c r="A2959" s="30" t="s">
        <v>13999</v>
      </c>
      <c r="B2959" s="31" t="s">
        <v>14000</v>
      </c>
      <c r="C2959" s="30" t="s">
        <v>4</v>
      </c>
      <c r="D2959" s="32">
        <v>990.49</v>
      </c>
    </row>
    <row r="2960" spans="1:4" ht="9" customHeight="1" x14ac:dyDescent="0.25">
      <c r="A2960" s="30" t="s">
        <v>14001</v>
      </c>
      <c r="B2960" s="31" t="s">
        <v>14002</v>
      </c>
      <c r="C2960" s="30" t="s">
        <v>4</v>
      </c>
      <c r="D2960" s="32">
        <v>1118.56</v>
      </c>
    </row>
    <row r="2961" spans="1:4" ht="9" customHeight="1" x14ac:dyDescent="0.25">
      <c r="A2961" s="30" t="s">
        <v>14003</v>
      </c>
      <c r="B2961" s="31" t="s">
        <v>14004</v>
      </c>
      <c r="C2961" s="30" t="s">
        <v>4</v>
      </c>
      <c r="D2961" s="32">
        <v>1417.31</v>
      </c>
    </row>
    <row r="2962" spans="1:4" ht="9" customHeight="1" x14ac:dyDescent="0.25">
      <c r="A2962" s="30" t="s">
        <v>14005</v>
      </c>
      <c r="B2962" s="31" t="s">
        <v>14006</v>
      </c>
      <c r="C2962" s="30" t="s">
        <v>4</v>
      </c>
      <c r="D2962" s="32">
        <v>1482.13</v>
      </c>
    </row>
    <row r="2963" spans="1:4" ht="9" customHeight="1" x14ac:dyDescent="0.25">
      <c r="A2963" s="30" t="s">
        <v>14007</v>
      </c>
      <c r="B2963" s="31" t="s">
        <v>14008</v>
      </c>
      <c r="C2963" s="30" t="s">
        <v>4</v>
      </c>
      <c r="D2963" s="32">
        <v>1902.65</v>
      </c>
    </row>
    <row r="2964" spans="1:4" ht="9" customHeight="1" x14ac:dyDescent="0.25">
      <c r="A2964" s="30" t="s">
        <v>14009</v>
      </c>
      <c r="B2964" s="31" t="s">
        <v>14010</v>
      </c>
      <c r="C2964" s="30" t="s">
        <v>4</v>
      </c>
      <c r="D2964" s="32">
        <v>1903.45</v>
      </c>
    </row>
    <row r="2965" spans="1:4" ht="9" customHeight="1" x14ac:dyDescent="0.25">
      <c r="A2965" s="30" t="s">
        <v>14011</v>
      </c>
      <c r="B2965" s="31" t="s">
        <v>14012</v>
      </c>
      <c r="C2965" s="30" t="s">
        <v>4</v>
      </c>
      <c r="D2965" s="32">
        <v>2475.77</v>
      </c>
    </row>
    <row r="2966" spans="1:4" ht="9" customHeight="1" x14ac:dyDescent="0.25">
      <c r="A2966" s="30" t="s">
        <v>14013</v>
      </c>
      <c r="B2966" s="31" t="s">
        <v>14014</v>
      </c>
      <c r="C2966" s="30" t="s">
        <v>4</v>
      </c>
      <c r="D2966" s="32">
        <v>2353.66</v>
      </c>
    </row>
    <row r="2967" spans="1:4" ht="9" customHeight="1" x14ac:dyDescent="0.25">
      <c r="A2967" s="30" t="s">
        <v>14015</v>
      </c>
      <c r="B2967" s="31" t="s">
        <v>14016</v>
      </c>
      <c r="C2967" s="30" t="s">
        <v>4</v>
      </c>
      <c r="D2967" s="32">
        <v>3088.12</v>
      </c>
    </row>
    <row r="2968" spans="1:4" ht="9" customHeight="1" x14ac:dyDescent="0.25">
      <c r="A2968" s="30" t="s">
        <v>14017</v>
      </c>
      <c r="B2968" s="31" t="s">
        <v>14018</v>
      </c>
      <c r="C2968" s="30" t="s">
        <v>4</v>
      </c>
      <c r="D2968" s="32">
        <v>1883.56</v>
      </c>
    </row>
    <row r="2969" spans="1:4" ht="9" customHeight="1" x14ac:dyDescent="0.25">
      <c r="A2969" s="30" t="s">
        <v>14019</v>
      </c>
      <c r="B2969" s="31" t="s">
        <v>14020</v>
      </c>
      <c r="C2969" s="30" t="s">
        <v>4</v>
      </c>
      <c r="D2969" s="32">
        <v>2442.66</v>
      </c>
    </row>
    <row r="2970" spans="1:4" ht="9" customHeight="1" x14ac:dyDescent="0.25">
      <c r="A2970" s="30" t="s">
        <v>14021</v>
      </c>
      <c r="B2970" s="31" t="s">
        <v>14022</v>
      </c>
      <c r="C2970" s="30" t="s">
        <v>4</v>
      </c>
      <c r="D2970" s="32">
        <v>2455.2399999999998</v>
      </c>
    </row>
    <row r="2971" spans="1:4" ht="9" customHeight="1" x14ac:dyDescent="0.25">
      <c r="A2971" s="30" t="s">
        <v>14023</v>
      </c>
      <c r="B2971" s="31" t="s">
        <v>14024</v>
      </c>
      <c r="C2971" s="30" t="s">
        <v>4</v>
      </c>
      <c r="D2971" s="32">
        <v>3225.43</v>
      </c>
    </row>
    <row r="2972" spans="1:4" ht="9" customHeight="1" x14ac:dyDescent="0.25">
      <c r="A2972" s="30" t="s">
        <v>14025</v>
      </c>
      <c r="B2972" s="31" t="s">
        <v>14026</v>
      </c>
      <c r="C2972" s="30" t="s">
        <v>4</v>
      </c>
      <c r="D2972" s="32">
        <v>3028.81</v>
      </c>
    </row>
    <row r="2973" spans="1:4" ht="9" customHeight="1" x14ac:dyDescent="0.25">
      <c r="A2973" s="30" t="s">
        <v>14027</v>
      </c>
      <c r="B2973" s="31" t="s">
        <v>14028</v>
      </c>
      <c r="C2973" s="30" t="s">
        <v>4</v>
      </c>
      <c r="D2973" s="32">
        <v>4010.91</v>
      </c>
    </row>
    <row r="2974" spans="1:4" ht="9" customHeight="1" x14ac:dyDescent="0.25">
      <c r="A2974" s="30" t="s">
        <v>14029</v>
      </c>
      <c r="B2974" s="31" t="s">
        <v>14030</v>
      </c>
      <c r="C2974" s="30" t="s">
        <v>4</v>
      </c>
      <c r="D2974" s="32">
        <v>2834.15</v>
      </c>
    </row>
    <row r="2975" spans="1:4" ht="9" customHeight="1" x14ac:dyDescent="0.25">
      <c r="A2975" s="30" t="s">
        <v>14031</v>
      </c>
      <c r="B2975" s="31" t="s">
        <v>14032</v>
      </c>
      <c r="C2975" s="30" t="s">
        <v>4</v>
      </c>
      <c r="D2975" s="32">
        <v>3737.63</v>
      </c>
    </row>
    <row r="2976" spans="1:4" ht="9" customHeight="1" x14ac:dyDescent="0.25">
      <c r="A2976" s="30" t="s">
        <v>14033</v>
      </c>
      <c r="B2976" s="31" t="s">
        <v>14034</v>
      </c>
      <c r="C2976" s="30" t="s">
        <v>4</v>
      </c>
      <c r="D2976" s="32">
        <v>3626.93</v>
      </c>
    </row>
    <row r="2977" spans="1:4" ht="9" customHeight="1" x14ac:dyDescent="0.25">
      <c r="A2977" s="30" t="s">
        <v>14035</v>
      </c>
      <c r="B2977" s="31" t="s">
        <v>14036</v>
      </c>
      <c r="C2977" s="30" t="s">
        <v>4</v>
      </c>
      <c r="D2977" s="32">
        <v>4830.7299999999996</v>
      </c>
    </row>
    <row r="2978" spans="1:4" ht="9" customHeight="1" x14ac:dyDescent="0.25">
      <c r="A2978" s="30" t="s">
        <v>14037</v>
      </c>
      <c r="B2978" s="31" t="s">
        <v>14038</v>
      </c>
      <c r="C2978" s="30" t="s">
        <v>4</v>
      </c>
      <c r="D2978" s="32">
        <v>4479.92</v>
      </c>
    </row>
    <row r="2979" spans="1:4" ht="9" customHeight="1" x14ac:dyDescent="0.25">
      <c r="A2979" s="30" t="s">
        <v>14039</v>
      </c>
      <c r="B2979" s="31" t="s">
        <v>14040</v>
      </c>
      <c r="C2979" s="30" t="s">
        <v>4</v>
      </c>
      <c r="D2979" s="32">
        <v>6007.52</v>
      </c>
    </row>
    <row r="2980" spans="1:4" ht="9" customHeight="1" x14ac:dyDescent="0.25">
      <c r="A2980" s="30" t="s">
        <v>14041</v>
      </c>
      <c r="B2980" s="31" t="s">
        <v>14042</v>
      </c>
      <c r="C2980" s="30" t="s">
        <v>4</v>
      </c>
      <c r="D2980" s="32">
        <v>579.32000000000005</v>
      </c>
    </row>
    <row r="2981" spans="1:4" ht="9" customHeight="1" x14ac:dyDescent="0.25">
      <c r="A2981" s="30" t="s">
        <v>14043</v>
      </c>
      <c r="B2981" s="31" t="s">
        <v>14044</v>
      </c>
      <c r="C2981" s="30" t="s">
        <v>4</v>
      </c>
      <c r="D2981" s="32">
        <v>698.12</v>
      </c>
    </row>
    <row r="2982" spans="1:4" ht="9" customHeight="1" x14ac:dyDescent="0.25">
      <c r="A2982" s="30" t="s">
        <v>14045</v>
      </c>
      <c r="B2982" s="31" t="s">
        <v>14046</v>
      </c>
      <c r="C2982" s="30" t="s">
        <v>4</v>
      </c>
      <c r="D2982" s="32">
        <v>661.53</v>
      </c>
    </row>
    <row r="2983" spans="1:4" ht="9" customHeight="1" x14ac:dyDescent="0.25">
      <c r="A2983" s="30" t="s">
        <v>14047</v>
      </c>
      <c r="B2983" s="31" t="s">
        <v>14048</v>
      </c>
      <c r="C2983" s="30" t="s">
        <v>4</v>
      </c>
      <c r="D2983" s="32">
        <v>585.85</v>
      </c>
    </row>
    <row r="2984" spans="1:4" ht="9" customHeight="1" x14ac:dyDescent="0.25">
      <c r="A2984" s="30" t="s">
        <v>14049</v>
      </c>
      <c r="B2984" s="31" t="s">
        <v>14050</v>
      </c>
      <c r="C2984" s="30" t="s">
        <v>4</v>
      </c>
      <c r="D2984" s="32">
        <v>365</v>
      </c>
    </row>
    <row r="2985" spans="1:4" ht="9" customHeight="1" x14ac:dyDescent="0.25">
      <c r="A2985" s="30" t="s">
        <v>14051</v>
      </c>
      <c r="B2985" s="31" t="s">
        <v>14052</v>
      </c>
      <c r="C2985" s="30" t="s">
        <v>4</v>
      </c>
      <c r="D2985" s="32">
        <v>428.87</v>
      </c>
    </row>
    <row r="2986" spans="1:4" ht="9" customHeight="1" x14ac:dyDescent="0.25">
      <c r="A2986" s="30" t="s">
        <v>14053</v>
      </c>
      <c r="B2986" s="31" t="s">
        <v>14054</v>
      </c>
      <c r="C2986" s="30" t="s">
        <v>4</v>
      </c>
      <c r="D2986" s="32">
        <v>474.42</v>
      </c>
    </row>
    <row r="2987" spans="1:4" ht="9" customHeight="1" x14ac:dyDescent="0.25">
      <c r="A2987" s="30" t="s">
        <v>14055</v>
      </c>
      <c r="B2987" s="31" t="s">
        <v>14056</v>
      </c>
      <c r="C2987" s="30" t="s">
        <v>4</v>
      </c>
      <c r="D2987" s="32">
        <v>421.01</v>
      </c>
    </row>
    <row r="2988" spans="1:4" ht="9" customHeight="1" x14ac:dyDescent="0.25">
      <c r="A2988" s="30" t="s">
        <v>14057</v>
      </c>
      <c r="B2988" s="31" t="s">
        <v>14058</v>
      </c>
      <c r="C2988" s="30" t="s">
        <v>4</v>
      </c>
      <c r="D2988" s="32">
        <v>578.15</v>
      </c>
    </row>
    <row r="2989" spans="1:4" ht="9" customHeight="1" x14ac:dyDescent="0.25">
      <c r="A2989" s="30" t="s">
        <v>14059</v>
      </c>
      <c r="B2989" s="31" t="s">
        <v>14060</v>
      </c>
      <c r="C2989" s="30" t="s">
        <v>4</v>
      </c>
      <c r="D2989" s="32">
        <v>696.44</v>
      </c>
    </row>
    <row r="2990" spans="1:4" ht="9" customHeight="1" x14ac:dyDescent="0.25">
      <c r="A2990" s="30" t="s">
        <v>14061</v>
      </c>
      <c r="B2990" s="31" t="s">
        <v>14062</v>
      </c>
      <c r="C2990" s="30" t="s">
        <v>4</v>
      </c>
      <c r="D2990" s="32">
        <v>1560.55</v>
      </c>
    </row>
    <row r="2991" spans="1:4" ht="9" customHeight="1" x14ac:dyDescent="0.25">
      <c r="A2991" s="30" t="s">
        <v>14063</v>
      </c>
      <c r="B2991" s="31" t="s">
        <v>14064</v>
      </c>
      <c r="C2991" s="30" t="s">
        <v>4</v>
      </c>
      <c r="D2991" s="32">
        <v>1425.06</v>
      </c>
    </row>
    <row r="2992" spans="1:4" ht="9" customHeight="1" x14ac:dyDescent="0.25">
      <c r="A2992" s="30" t="s">
        <v>14065</v>
      </c>
      <c r="B2992" s="31" t="s">
        <v>14066</v>
      </c>
      <c r="C2992" s="30" t="s">
        <v>4</v>
      </c>
      <c r="D2992" s="32">
        <v>718.05</v>
      </c>
    </row>
    <row r="2993" spans="1:4" ht="9" customHeight="1" x14ac:dyDescent="0.25">
      <c r="A2993" s="30" t="s">
        <v>14067</v>
      </c>
      <c r="B2993" s="31" t="s">
        <v>14068</v>
      </c>
      <c r="C2993" s="30" t="s">
        <v>4</v>
      </c>
      <c r="D2993" s="32">
        <v>881.5</v>
      </c>
    </row>
    <row r="2994" spans="1:4" ht="9" customHeight="1" x14ac:dyDescent="0.25">
      <c r="A2994" s="30" t="s">
        <v>14069</v>
      </c>
      <c r="B2994" s="31" t="s">
        <v>14070</v>
      </c>
      <c r="C2994" s="30" t="s">
        <v>4</v>
      </c>
      <c r="D2994" s="32">
        <v>1787.85</v>
      </c>
    </row>
    <row r="2995" spans="1:4" ht="9" customHeight="1" x14ac:dyDescent="0.25">
      <c r="A2995" s="30" t="s">
        <v>14071</v>
      </c>
      <c r="B2995" s="31" t="s">
        <v>14072</v>
      </c>
      <c r="C2995" s="30" t="s">
        <v>4</v>
      </c>
      <c r="D2995" s="32">
        <v>1630.26</v>
      </c>
    </row>
    <row r="2996" spans="1:4" ht="9" customHeight="1" x14ac:dyDescent="0.25">
      <c r="A2996" s="30" t="s">
        <v>14073</v>
      </c>
      <c r="B2996" s="31" t="s">
        <v>14074</v>
      </c>
      <c r="C2996" s="30" t="s">
        <v>4</v>
      </c>
      <c r="D2996" s="32">
        <v>934.99</v>
      </c>
    </row>
    <row r="2997" spans="1:4" ht="9" customHeight="1" x14ac:dyDescent="0.25">
      <c r="A2997" s="30" t="s">
        <v>14075</v>
      </c>
      <c r="B2997" s="31" t="s">
        <v>14076</v>
      </c>
      <c r="C2997" s="30" t="s">
        <v>4</v>
      </c>
      <c r="D2997" s="32">
        <v>1161.72</v>
      </c>
    </row>
    <row r="2998" spans="1:4" ht="9" customHeight="1" x14ac:dyDescent="0.25">
      <c r="A2998" s="30" t="s">
        <v>14077</v>
      </c>
      <c r="B2998" s="31" t="s">
        <v>14078</v>
      </c>
      <c r="C2998" s="30" t="s">
        <v>4</v>
      </c>
      <c r="D2998" s="32">
        <v>2766.16</v>
      </c>
    </row>
    <row r="2999" spans="1:4" ht="9" customHeight="1" x14ac:dyDescent="0.25">
      <c r="A2999" s="30" t="s">
        <v>14079</v>
      </c>
      <c r="B2999" s="31" t="s">
        <v>14080</v>
      </c>
      <c r="C2999" s="30" t="s">
        <v>4</v>
      </c>
      <c r="D2999" s="32">
        <v>2513.2600000000002</v>
      </c>
    </row>
    <row r="3000" spans="1:4" ht="9" customHeight="1" x14ac:dyDescent="0.25">
      <c r="A3000" s="30" t="s">
        <v>14081</v>
      </c>
      <c r="B3000" s="31" t="s">
        <v>14082</v>
      </c>
      <c r="C3000" s="30" t="s">
        <v>4</v>
      </c>
      <c r="D3000" s="32">
        <v>1205.52</v>
      </c>
    </row>
    <row r="3001" spans="1:4" ht="9" customHeight="1" x14ac:dyDescent="0.25">
      <c r="A3001" s="30" t="s">
        <v>14083</v>
      </c>
      <c r="B3001" s="31" t="s">
        <v>14084</v>
      </c>
      <c r="C3001" s="30" t="s">
        <v>4</v>
      </c>
      <c r="D3001" s="32">
        <v>1519.91</v>
      </c>
    </row>
    <row r="3002" spans="1:4" ht="9" customHeight="1" x14ac:dyDescent="0.25">
      <c r="A3002" s="30" t="s">
        <v>14085</v>
      </c>
      <c r="B3002" s="31" t="s">
        <v>14086</v>
      </c>
      <c r="C3002" s="30" t="s">
        <v>4</v>
      </c>
      <c r="D3002" s="32">
        <v>3502.56</v>
      </c>
    </row>
    <row r="3003" spans="1:4" ht="9" customHeight="1" x14ac:dyDescent="0.25">
      <c r="A3003" s="30" t="s">
        <v>14087</v>
      </c>
      <c r="B3003" s="31" t="s">
        <v>14088</v>
      </c>
      <c r="C3003" s="30" t="s">
        <v>4</v>
      </c>
      <c r="D3003" s="32">
        <v>3170.54</v>
      </c>
    </row>
    <row r="3004" spans="1:4" ht="9" customHeight="1" x14ac:dyDescent="0.25">
      <c r="A3004" s="30" t="s">
        <v>14089</v>
      </c>
      <c r="B3004" s="31" t="s">
        <v>14090</v>
      </c>
      <c r="C3004" s="30" t="s">
        <v>4</v>
      </c>
      <c r="D3004" s="32">
        <v>1491.06</v>
      </c>
    </row>
    <row r="3005" spans="1:4" ht="9" customHeight="1" x14ac:dyDescent="0.25">
      <c r="A3005" s="30" t="s">
        <v>14091</v>
      </c>
      <c r="B3005" s="31" t="s">
        <v>14092</v>
      </c>
      <c r="C3005" s="30" t="s">
        <v>4</v>
      </c>
      <c r="D3005" s="32">
        <v>1898.48</v>
      </c>
    </row>
    <row r="3006" spans="1:4" ht="9" customHeight="1" x14ac:dyDescent="0.25">
      <c r="A3006" s="30" t="s">
        <v>14093</v>
      </c>
      <c r="B3006" s="31" t="s">
        <v>14094</v>
      </c>
      <c r="C3006" s="30" t="s">
        <v>4</v>
      </c>
      <c r="D3006" s="32">
        <v>5063</v>
      </c>
    </row>
    <row r="3007" spans="1:4" ht="9" customHeight="1" x14ac:dyDescent="0.25">
      <c r="A3007" s="30" t="s">
        <v>14095</v>
      </c>
      <c r="B3007" s="31" t="s">
        <v>14096</v>
      </c>
      <c r="C3007" s="30" t="s">
        <v>4</v>
      </c>
      <c r="D3007" s="32">
        <v>4560.71</v>
      </c>
    </row>
    <row r="3008" spans="1:4" ht="9" customHeight="1" x14ac:dyDescent="0.25">
      <c r="A3008" s="30" t="s">
        <v>14097</v>
      </c>
      <c r="B3008" s="31" t="s">
        <v>14098</v>
      </c>
      <c r="C3008" s="30" t="s">
        <v>4</v>
      </c>
      <c r="D3008" s="32">
        <v>1861.85</v>
      </c>
    </row>
    <row r="3009" spans="1:4" ht="9" customHeight="1" x14ac:dyDescent="0.25">
      <c r="A3009" s="30" t="s">
        <v>14099</v>
      </c>
      <c r="B3009" s="31" t="s">
        <v>14100</v>
      </c>
      <c r="C3009" s="30" t="s">
        <v>4</v>
      </c>
      <c r="D3009" s="32">
        <v>2394.5300000000002</v>
      </c>
    </row>
    <row r="3010" spans="1:4" ht="9" customHeight="1" x14ac:dyDescent="0.25">
      <c r="A3010" s="30" t="s">
        <v>14101</v>
      </c>
      <c r="B3010" s="31" t="s">
        <v>14102</v>
      </c>
      <c r="C3010" s="30" t="s">
        <v>4</v>
      </c>
      <c r="D3010" s="32">
        <v>8361.4699999999993</v>
      </c>
    </row>
    <row r="3011" spans="1:4" ht="9" customHeight="1" x14ac:dyDescent="0.25">
      <c r="A3011" s="30" t="s">
        <v>14103</v>
      </c>
      <c r="B3011" s="31" t="s">
        <v>14104</v>
      </c>
      <c r="C3011" s="30" t="s">
        <v>4</v>
      </c>
      <c r="D3011" s="32">
        <v>7496.76</v>
      </c>
    </row>
    <row r="3012" spans="1:4" ht="9" customHeight="1" x14ac:dyDescent="0.25">
      <c r="A3012" s="30" t="s">
        <v>14105</v>
      </c>
      <c r="B3012" s="31" t="s">
        <v>14106</v>
      </c>
      <c r="C3012" s="30" t="s">
        <v>4</v>
      </c>
      <c r="D3012" s="32">
        <v>2015.69</v>
      </c>
    </row>
    <row r="3013" spans="1:4" ht="9" customHeight="1" x14ac:dyDescent="0.25">
      <c r="A3013" s="30" t="s">
        <v>14107</v>
      </c>
      <c r="B3013" s="31" t="s">
        <v>14108</v>
      </c>
      <c r="C3013" s="30" t="s">
        <v>4</v>
      </c>
      <c r="D3013" s="32">
        <v>2599.0300000000002</v>
      </c>
    </row>
    <row r="3014" spans="1:4" ht="9" customHeight="1" x14ac:dyDescent="0.25">
      <c r="A3014" s="30" t="s">
        <v>14109</v>
      </c>
      <c r="B3014" s="31" t="s">
        <v>14110</v>
      </c>
      <c r="C3014" s="30" t="s">
        <v>4</v>
      </c>
      <c r="D3014" s="32">
        <v>5810.95</v>
      </c>
    </row>
    <row r="3015" spans="1:4" ht="9" customHeight="1" x14ac:dyDescent="0.25">
      <c r="A3015" s="30" t="s">
        <v>14111</v>
      </c>
      <c r="B3015" s="31" t="s">
        <v>14112</v>
      </c>
      <c r="C3015" s="30" t="s">
        <v>4</v>
      </c>
      <c r="D3015" s="32">
        <v>5209.54</v>
      </c>
    </row>
    <row r="3016" spans="1:4" ht="9" customHeight="1" x14ac:dyDescent="0.25">
      <c r="A3016" s="30" t="s">
        <v>14113</v>
      </c>
      <c r="B3016" s="31" t="s">
        <v>14114</v>
      </c>
      <c r="C3016" s="30" t="s">
        <v>4</v>
      </c>
      <c r="D3016" s="32">
        <v>2460.12</v>
      </c>
    </row>
    <row r="3017" spans="1:4" ht="9" customHeight="1" x14ac:dyDescent="0.25">
      <c r="A3017" s="30" t="s">
        <v>14115</v>
      </c>
      <c r="B3017" s="31" t="s">
        <v>14116</v>
      </c>
      <c r="C3017" s="30" t="s">
        <v>4</v>
      </c>
      <c r="D3017" s="32">
        <v>3196.96</v>
      </c>
    </row>
    <row r="3018" spans="1:4" ht="9" customHeight="1" x14ac:dyDescent="0.25">
      <c r="A3018" s="30" t="s">
        <v>14117</v>
      </c>
      <c r="B3018" s="31" t="s">
        <v>14118</v>
      </c>
      <c r="C3018" s="30" t="s">
        <v>4</v>
      </c>
      <c r="D3018" s="32">
        <v>7870.11</v>
      </c>
    </row>
    <row r="3019" spans="1:4" ht="9" customHeight="1" x14ac:dyDescent="0.25">
      <c r="A3019" s="30" t="s">
        <v>14119</v>
      </c>
      <c r="B3019" s="31" t="s">
        <v>14120</v>
      </c>
      <c r="C3019" s="30" t="s">
        <v>4</v>
      </c>
      <c r="D3019" s="32">
        <v>7024.34</v>
      </c>
    </row>
    <row r="3020" spans="1:4" ht="9" customHeight="1" x14ac:dyDescent="0.25">
      <c r="A3020" s="30" t="s">
        <v>14121</v>
      </c>
      <c r="B3020" s="31" t="s">
        <v>14122</v>
      </c>
      <c r="C3020" s="30" t="s">
        <v>4</v>
      </c>
      <c r="D3020" s="32">
        <v>3034.72</v>
      </c>
    </row>
    <row r="3021" spans="1:4" ht="9" customHeight="1" x14ac:dyDescent="0.25">
      <c r="A3021" s="30" t="s">
        <v>14123</v>
      </c>
      <c r="B3021" s="31" t="s">
        <v>14124</v>
      </c>
      <c r="C3021" s="30" t="s">
        <v>4</v>
      </c>
      <c r="D3021" s="32">
        <v>3972.92</v>
      </c>
    </row>
    <row r="3022" spans="1:4" ht="9" customHeight="1" x14ac:dyDescent="0.25">
      <c r="A3022" s="30" t="s">
        <v>14125</v>
      </c>
      <c r="B3022" s="31" t="s">
        <v>14126</v>
      </c>
      <c r="C3022" s="30" t="s">
        <v>4</v>
      </c>
      <c r="D3022" s="32">
        <v>11872.18</v>
      </c>
    </row>
    <row r="3023" spans="1:4" ht="9" customHeight="1" x14ac:dyDescent="0.25">
      <c r="A3023" s="30" t="s">
        <v>14127</v>
      </c>
      <c r="B3023" s="31" t="s">
        <v>14128</v>
      </c>
      <c r="C3023" s="30" t="s">
        <v>4</v>
      </c>
      <c r="D3023" s="32">
        <v>10542.86</v>
      </c>
    </row>
    <row r="3024" spans="1:4" ht="9" customHeight="1" x14ac:dyDescent="0.25">
      <c r="A3024" s="30" t="s">
        <v>14129</v>
      </c>
      <c r="B3024" s="31" t="s">
        <v>14130</v>
      </c>
      <c r="C3024" s="30" t="s">
        <v>4</v>
      </c>
      <c r="D3024" s="32">
        <v>2826.83</v>
      </c>
    </row>
    <row r="3025" spans="1:4" ht="9" customHeight="1" x14ac:dyDescent="0.25">
      <c r="A3025" s="30" t="s">
        <v>14131</v>
      </c>
      <c r="B3025" s="31" t="s">
        <v>14132</v>
      </c>
      <c r="C3025" s="30" t="s">
        <v>4</v>
      </c>
      <c r="D3025" s="32">
        <v>3678.42</v>
      </c>
    </row>
    <row r="3026" spans="1:4" ht="9" customHeight="1" x14ac:dyDescent="0.25">
      <c r="A3026" s="30" t="s">
        <v>14133</v>
      </c>
      <c r="B3026" s="31" t="s">
        <v>14134</v>
      </c>
      <c r="C3026" s="30" t="s">
        <v>4</v>
      </c>
      <c r="D3026" s="32">
        <v>8082.78</v>
      </c>
    </row>
    <row r="3027" spans="1:4" ht="9" customHeight="1" x14ac:dyDescent="0.25">
      <c r="A3027" s="30" t="s">
        <v>14135</v>
      </c>
      <c r="B3027" s="31" t="s">
        <v>14136</v>
      </c>
      <c r="C3027" s="30" t="s">
        <v>4</v>
      </c>
      <c r="D3027" s="32">
        <v>7229.76</v>
      </c>
    </row>
    <row r="3028" spans="1:4" ht="9" customHeight="1" x14ac:dyDescent="0.25">
      <c r="A3028" s="30" t="s">
        <v>14137</v>
      </c>
      <c r="B3028" s="31" t="s">
        <v>14138</v>
      </c>
      <c r="C3028" s="30" t="s">
        <v>4</v>
      </c>
      <c r="D3028" s="32">
        <v>3299.36</v>
      </c>
    </row>
    <row r="3029" spans="1:4" ht="9" customHeight="1" x14ac:dyDescent="0.25">
      <c r="A3029" s="30" t="s">
        <v>14139</v>
      </c>
      <c r="B3029" s="31" t="s">
        <v>14140</v>
      </c>
      <c r="C3029" s="30" t="s">
        <v>4</v>
      </c>
      <c r="D3029" s="32">
        <v>4352.46</v>
      </c>
    </row>
    <row r="3030" spans="1:4" ht="9" customHeight="1" x14ac:dyDescent="0.25">
      <c r="A3030" s="30" t="s">
        <v>14141</v>
      </c>
      <c r="B3030" s="31" t="s">
        <v>14142</v>
      </c>
      <c r="C3030" s="30" t="s">
        <v>4</v>
      </c>
      <c r="D3030" s="32">
        <v>11567.32</v>
      </c>
    </row>
    <row r="3031" spans="1:4" ht="9" customHeight="1" x14ac:dyDescent="0.25">
      <c r="A3031" s="30" t="s">
        <v>14143</v>
      </c>
      <c r="B3031" s="31" t="s">
        <v>14144</v>
      </c>
      <c r="C3031" s="30" t="s">
        <v>4</v>
      </c>
      <c r="D3031" s="32">
        <v>10283.89</v>
      </c>
    </row>
    <row r="3032" spans="1:4" ht="9" customHeight="1" x14ac:dyDescent="0.25">
      <c r="A3032" s="30" t="s">
        <v>14145</v>
      </c>
      <c r="B3032" s="31" t="s">
        <v>14146</v>
      </c>
      <c r="C3032" s="30" t="s">
        <v>4</v>
      </c>
      <c r="D3032" s="32">
        <v>683.92</v>
      </c>
    </row>
    <row r="3033" spans="1:4" ht="9" customHeight="1" x14ac:dyDescent="0.25">
      <c r="A3033" s="30" t="s">
        <v>14147</v>
      </c>
      <c r="B3033" s="31" t="s">
        <v>14148</v>
      </c>
      <c r="C3033" s="30" t="s">
        <v>4</v>
      </c>
      <c r="D3033" s="32">
        <v>826.95</v>
      </c>
    </row>
    <row r="3034" spans="1:4" ht="9" customHeight="1" x14ac:dyDescent="0.25">
      <c r="A3034" s="30" t="s">
        <v>14149</v>
      </c>
      <c r="B3034" s="31" t="s">
        <v>14150</v>
      </c>
      <c r="C3034" s="30" t="s">
        <v>4</v>
      </c>
      <c r="D3034" s="32">
        <v>760.85</v>
      </c>
    </row>
    <row r="3035" spans="1:4" ht="9" customHeight="1" x14ac:dyDescent="0.25">
      <c r="A3035" s="30" t="s">
        <v>14151</v>
      </c>
      <c r="B3035" s="31" t="s">
        <v>14152</v>
      </c>
      <c r="C3035" s="30" t="s">
        <v>4</v>
      </c>
      <c r="D3035" s="32">
        <v>925.1</v>
      </c>
    </row>
    <row r="3036" spans="1:4" ht="9" customHeight="1" x14ac:dyDescent="0.25">
      <c r="A3036" s="30" t="s">
        <v>14153</v>
      </c>
      <c r="B3036" s="31" t="s">
        <v>14154</v>
      </c>
      <c r="C3036" s="30" t="s">
        <v>4</v>
      </c>
      <c r="D3036" s="32">
        <v>889.72</v>
      </c>
    </row>
    <row r="3037" spans="1:4" ht="9" customHeight="1" x14ac:dyDescent="0.25">
      <c r="A3037" s="30" t="s">
        <v>14155</v>
      </c>
      <c r="B3037" s="31" t="s">
        <v>14156</v>
      </c>
      <c r="C3037" s="30" t="s">
        <v>4</v>
      </c>
      <c r="D3037" s="32">
        <v>1092.3599999999999</v>
      </c>
    </row>
    <row r="3038" spans="1:4" ht="9" customHeight="1" x14ac:dyDescent="0.25">
      <c r="A3038" s="30" t="s">
        <v>14157</v>
      </c>
      <c r="B3038" s="31" t="s">
        <v>14158</v>
      </c>
      <c r="C3038" s="30" t="s">
        <v>4</v>
      </c>
      <c r="D3038" s="32">
        <v>935.97</v>
      </c>
    </row>
    <row r="3039" spans="1:4" ht="9" customHeight="1" x14ac:dyDescent="0.25">
      <c r="A3039" s="30" t="s">
        <v>14159</v>
      </c>
      <c r="B3039" s="31" t="s">
        <v>14160</v>
      </c>
      <c r="C3039" s="30" t="s">
        <v>4</v>
      </c>
      <c r="D3039" s="32">
        <v>1150.19</v>
      </c>
    </row>
    <row r="3040" spans="1:4" ht="9" customHeight="1" x14ac:dyDescent="0.25">
      <c r="A3040" s="30" t="s">
        <v>14161</v>
      </c>
      <c r="B3040" s="31" t="s">
        <v>14162</v>
      </c>
      <c r="C3040" s="30" t="s">
        <v>4</v>
      </c>
      <c r="D3040" s="32">
        <v>1222.29</v>
      </c>
    </row>
    <row r="3041" spans="1:4" ht="9" customHeight="1" x14ac:dyDescent="0.25">
      <c r="A3041" s="30" t="s">
        <v>14163</v>
      </c>
      <c r="B3041" s="31" t="s">
        <v>14164</v>
      </c>
      <c r="C3041" s="30" t="s">
        <v>4</v>
      </c>
      <c r="D3041" s="32">
        <v>1521.61</v>
      </c>
    </row>
    <row r="3042" spans="1:4" ht="9" customHeight="1" x14ac:dyDescent="0.25">
      <c r="A3042" s="30" t="s">
        <v>14165</v>
      </c>
      <c r="B3042" s="31" t="s">
        <v>14166</v>
      </c>
      <c r="C3042" s="30" t="s">
        <v>4</v>
      </c>
      <c r="D3042" s="32">
        <v>1354.76</v>
      </c>
    </row>
    <row r="3043" spans="1:4" ht="9" customHeight="1" x14ac:dyDescent="0.25">
      <c r="A3043" s="30" t="s">
        <v>14167</v>
      </c>
      <c r="B3043" s="31" t="s">
        <v>14168</v>
      </c>
      <c r="C3043" s="30" t="s">
        <v>4</v>
      </c>
      <c r="D3043" s="32">
        <v>1697.09</v>
      </c>
    </row>
    <row r="3044" spans="1:4" ht="9" customHeight="1" x14ac:dyDescent="0.25">
      <c r="A3044" s="30" t="s">
        <v>14169</v>
      </c>
      <c r="B3044" s="31" t="s">
        <v>14170</v>
      </c>
      <c r="C3044" s="30" t="s">
        <v>4</v>
      </c>
      <c r="D3044" s="32">
        <v>352.51</v>
      </c>
    </row>
    <row r="3045" spans="1:4" ht="9" customHeight="1" x14ac:dyDescent="0.25">
      <c r="A3045" s="30" t="s">
        <v>14171</v>
      </c>
      <c r="B3045" s="31" t="s">
        <v>14172</v>
      </c>
      <c r="C3045" s="30" t="s">
        <v>4</v>
      </c>
      <c r="D3045" s="32">
        <v>413.94</v>
      </c>
    </row>
    <row r="3046" spans="1:4" ht="9" customHeight="1" x14ac:dyDescent="0.25">
      <c r="A3046" s="30" t="s">
        <v>14173</v>
      </c>
      <c r="B3046" s="31" t="s">
        <v>14174</v>
      </c>
      <c r="C3046" s="30" t="s">
        <v>4</v>
      </c>
      <c r="D3046" s="32">
        <v>448.72</v>
      </c>
    </row>
    <row r="3047" spans="1:4" ht="9" customHeight="1" x14ac:dyDescent="0.25">
      <c r="A3047" s="30" t="s">
        <v>14175</v>
      </c>
      <c r="B3047" s="31" t="s">
        <v>14176</v>
      </c>
      <c r="C3047" s="30" t="s">
        <v>4</v>
      </c>
      <c r="D3047" s="32">
        <v>531.15</v>
      </c>
    </row>
    <row r="3048" spans="1:4" ht="9" customHeight="1" x14ac:dyDescent="0.25">
      <c r="A3048" s="30" t="s">
        <v>14177</v>
      </c>
      <c r="B3048" s="31" t="s">
        <v>14178</v>
      </c>
      <c r="C3048" s="30" t="s">
        <v>4</v>
      </c>
      <c r="D3048" s="32">
        <v>506.9</v>
      </c>
    </row>
    <row r="3049" spans="1:4" ht="9" customHeight="1" x14ac:dyDescent="0.25">
      <c r="A3049" s="30" t="s">
        <v>14179</v>
      </c>
      <c r="B3049" s="31" t="s">
        <v>14180</v>
      </c>
      <c r="C3049" s="30" t="s">
        <v>4</v>
      </c>
      <c r="D3049" s="32">
        <v>603.23</v>
      </c>
    </row>
    <row r="3050" spans="1:4" ht="9" customHeight="1" x14ac:dyDescent="0.25">
      <c r="A3050" s="30" t="s">
        <v>14181</v>
      </c>
      <c r="B3050" s="31" t="s">
        <v>14182</v>
      </c>
      <c r="C3050" s="30" t="s">
        <v>4</v>
      </c>
      <c r="D3050" s="32">
        <v>574.35</v>
      </c>
    </row>
    <row r="3051" spans="1:4" ht="9" customHeight="1" x14ac:dyDescent="0.25">
      <c r="A3051" s="30" t="s">
        <v>14183</v>
      </c>
      <c r="B3051" s="31" t="s">
        <v>14184</v>
      </c>
      <c r="C3051" s="30" t="s">
        <v>4</v>
      </c>
      <c r="D3051" s="32">
        <v>688.51</v>
      </c>
    </row>
    <row r="3052" spans="1:4" ht="9" customHeight="1" x14ac:dyDescent="0.25">
      <c r="A3052" s="30" t="s">
        <v>14185</v>
      </c>
      <c r="B3052" s="31" t="s">
        <v>14186</v>
      </c>
      <c r="C3052" s="30" t="s">
        <v>4</v>
      </c>
      <c r="D3052" s="32">
        <v>597.54999999999995</v>
      </c>
    </row>
    <row r="3053" spans="1:4" ht="9" customHeight="1" x14ac:dyDescent="0.25">
      <c r="A3053" s="30" t="s">
        <v>14187</v>
      </c>
      <c r="B3053" s="31" t="s">
        <v>14188</v>
      </c>
      <c r="C3053" s="30" t="s">
        <v>4</v>
      </c>
      <c r="D3053" s="32">
        <v>720.33</v>
      </c>
    </row>
    <row r="3054" spans="1:4" ht="9" customHeight="1" x14ac:dyDescent="0.25">
      <c r="A3054" s="30" t="s">
        <v>14189</v>
      </c>
      <c r="B3054" s="31" t="s">
        <v>14190</v>
      </c>
      <c r="C3054" s="30" t="s">
        <v>3</v>
      </c>
      <c r="D3054" s="32">
        <v>33.770000000000003</v>
      </c>
    </row>
    <row r="3055" spans="1:4" ht="9" customHeight="1" x14ac:dyDescent="0.25">
      <c r="A3055" s="30" t="s">
        <v>14191</v>
      </c>
      <c r="B3055" s="31" t="s">
        <v>14192</v>
      </c>
      <c r="C3055" s="30" t="s">
        <v>3</v>
      </c>
      <c r="D3055" s="32">
        <v>68.2</v>
      </c>
    </row>
    <row r="3056" spans="1:4" ht="9" customHeight="1" x14ac:dyDescent="0.25">
      <c r="A3056" s="30" t="s">
        <v>14193</v>
      </c>
      <c r="B3056" s="31" t="s">
        <v>14194</v>
      </c>
      <c r="C3056" s="30" t="s">
        <v>3</v>
      </c>
      <c r="D3056" s="32">
        <v>93.96</v>
      </c>
    </row>
    <row r="3057" spans="1:4" ht="9" customHeight="1" x14ac:dyDescent="0.25">
      <c r="A3057" s="30" t="s">
        <v>14195</v>
      </c>
      <c r="B3057" s="31" t="s">
        <v>14196</v>
      </c>
      <c r="C3057" s="30" t="s">
        <v>3</v>
      </c>
      <c r="D3057" s="32">
        <v>90.28</v>
      </c>
    </row>
    <row r="3058" spans="1:4" ht="9" customHeight="1" x14ac:dyDescent="0.25">
      <c r="A3058" s="30" t="s">
        <v>14197</v>
      </c>
      <c r="B3058" s="31" t="s">
        <v>14198</v>
      </c>
      <c r="C3058" s="30" t="s">
        <v>3</v>
      </c>
      <c r="D3058" s="32">
        <v>73.06</v>
      </c>
    </row>
    <row r="3059" spans="1:4" ht="9" customHeight="1" x14ac:dyDescent="0.25">
      <c r="A3059" s="30" t="s">
        <v>14199</v>
      </c>
      <c r="B3059" s="31" t="s">
        <v>14200</v>
      </c>
      <c r="C3059" s="30" t="s">
        <v>3</v>
      </c>
      <c r="D3059" s="32">
        <v>156.31</v>
      </c>
    </row>
    <row r="3060" spans="1:4" ht="9" customHeight="1" x14ac:dyDescent="0.25">
      <c r="A3060" s="30" t="s">
        <v>14201</v>
      </c>
      <c r="B3060" s="31" t="s">
        <v>14202</v>
      </c>
      <c r="C3060" s="30" t="s">
        <v>3</v>
      </c>
      <c r="D3060" s="32">
        <v>137.16999999999999</v>
      </c>
    </row>
    <row r="3061" spans="1:4" ht="9" customHeight="1" x14ac:dyDescent="0.25">
      <c r="A3061" s="30" t="s">
        <v>14203</v>
      </c>
      <c r="B3061" s="31" t="s">
        <v>14204</v>
      </c>
      <c r="C3061" s="30" t="s">
        <v>3</v>
      </c>
      <c r="D3061" s="32">
        <v>34.380000000000003</v>
      </c>
    </row>
    <row r="3062" spans="1:4" ht="9" customHeight="1" x14ac:dyDescent="0.25">
      <c r="A3062" s="30" t="s">
        <v>14205</v>
      </c>
      <c r="B3062" s="31" t="s">
        <v>14206</v>
      </c>
      <c r="C3062" s="30" t="s">
        <v>3</v>
      </c>
      <c r="D3062" s="32">
        <v>41.75</v>
      </c>
    </row>
    <row r="3063" spans="1:4" ht="9" customHeight="1" x14ac:dyDescent="0.25">
      <c r="A3063" s="30" t="s">
        <v>14207</v>
      </c>
      <c r="B3063" s="31" t="s">
        <v>14208</v>
      </c>
      <c r="C3063" s="30" t="s">
        <v>3</v>
      </c>
      <c r="D3063" s="32">
        <v>56.48</v>
      </c>
    </row>
    <row r="3064" spans="1:4" ht="9" customHeight="1" x14ac:dyDescent="0.25">
      <c r="A3064" s="30" t="s">
        <v>14209</v>
      </c>
      <c r="B3064" s="31" t="s">
        <v>14210</v>
      </c>
      <c r="C3064" s="30" t="s">
        <v>3</v>
      </c>
      <c r="D3064" s="32">
        <v>74.88</v>
      </c>
    </row>
    <row r="3065" spans="1:4" ht="9" customHeight="1" x14ac:dyDescent="0.25">
      <c r="A3065" s="30" t="s">
        <v>14211</v>
      </c>
      <c r="B3065" s="31" t="s">
        <v>14212</v>
      </c>
      <c r="C3065" s="30" t="s">
        <v>3</v>
      </c>
      <c r="D3065" s="32">
        <v>358.56</v>
      </c>
    </row>
    <row r="3066" spans="1:4" ht="9" customHeight="1" x14ac:dyDescent="0.25">
      <c r="A3066" s="30" t="s">
        <v>14213</v>
      </c>
      <c r="B3066" s="31" t="s">
        <v>14214</v>
      </c>
      <c r="C3066" s="30" t="s">
        <v>3</v>
      </c>
      <c r="D3066" s="32">
        <v>121</v>
      </c>
    </row>
    <row r="3067" spans="1:4" ht="9" customHeight="1" x14ac:dyDescent="0.25">
      <c r="A3067" s="30" t="s">
        <v>14215</v>
      </c>
      <c r="B3067" s="31" t="s">
        <v>14216</v>
      </c>
      <c r="C3067" s="30" t="s">
        <v>3</v>
      </c>
      <c r="D3067" s="32">
        <v>104.41</v>
      </c>
    </row>
    <row r="3068" spans="1:4" ht="9" customHeight="1" x14ac:dyDescent="0.25">
      <c r="A3068" s="30" t="s">
        <v>14217</v>
      </c>
      <c r="B3068" s="31" t="s">
        <v>14218</v>
      </c>
      <c r="C3068" s="30" t="s">
        <v>3</v>
      </c>
      <c r="D3068" s="32">
        <v>121.6</v>
      </c>
    </row>
    <row r="3069" spans="1:4" ht="9" customHeight="1" x14ac:dyDescent="0.25">
      <c r="A3069" s="30" t="s">
        <v>14219</v>
      </c>
      <c r="B3069" s="31" t="s">
        <v>14220</v>
      </c>
      <c r="C3069" s="30" t="s">
        <v>3</v>
      </c>
      <c r="D3069" s="32">
        <v>108.61</v>
      </c>
    </row>
    <row r="3070" spans="1:4" ht="9" customHeight="1" x14ac:dyDescent="0.25">
      <c r="A3070" s="30" t="s">
        <v>14221</v>
      </c>
      <c r="B3070" s="31" t="s">
        <v>14222</v>
      </c>
      <c r="C3070" s="30" t="s">
        <v>3</v>
      </c>
      <c r="D3070" s="32">
        <v>134.36000000000001</v>
      </c>
    </row>
    <row r="3071" spans="1:4" ht="9" customHeight="1" x14ac:dyDescent="0.25">
      <c r="A3071" s="30" t="s">
        <v>14223</v>
      </c>
      <c r="B3071" s="31" t="s">
        <v>14224</v>
      </c>
      <c r="C3071" s="30" t="s">
        <v>3</v>
      </c>
      <c r="D3071" s="32">
        <v>117.77</v>
      </c>
    </row>
    <row r="3072" spans="1:4" ht="9" customHeight="1" x14ac:dyDescent="0.25">
      <c r="A3072" s="30" t="s">
        <v>14225</v>
      </c>
      <c r="B3072" s="31" t="s">
        <v>14226</v>
      </c>
      <c r="C3072" s="30" t="s">
        <v>3</v>
      </c>
      <c r="D3072" s="32">
        <v>134.94999999999999</v>
      </c>
    </row>
    <row r="3073" spans="1:4" ht="9" customHeight="1" x14ac:dyDescent="0.25">
      <c r="A3073" s="30" t="s">
        <v>14227</v>
      </c>
      <c r="B3073" s="31" t="s">
        <v>14228</v>
      </c>
      <c r="C3073" s="30" t="s">
        <v>3</v>
      </c>
      <c r="D3073" s="32">
        <v>121.97</v>
      </c>
    </row>
    <row r="3074" spans="1:4" ht="9" customHeight="1" x14ac:dyDescent="0.25">
      <c r="A3074" s="30" t="s">
        <v>14229</v>
      </c>
      <c r="B3074" s="31" t="s">
        <v>14230</v>
      </c>
      <c r="C3074" s="30" t="s">
        <v>3</v>
      </c>
      <c r="D3074" s="32">
        <v>85.89</v>
      </c>
    </row>
    <row r="3075" spans="1:4" ht="9" customHeight="1" x14ac:dyDescent="0.25">
      <c r="A3075" s="30" t="s">
        <v>14231</v>
      </c>
      <c r="B3075" s="31" t="s">
        <v>14232</v>
      </c>
      <c r="C3075" s="30" t="s">
        <v>3</v>
      </c>
      <c r="D3075" s="32">
        <v>67.34</v>
      </c>
    </row>
    <row r="3076" spans="1:4" ht="9" customHeight="1" x14ac:dyDescent="0.25">
      <c r="A3076" s="30" t="s">
        <v>14233</v>
      </c>
      <c r="B3076" s="31" t="s">
        <v>14234</v>
      </c>
      <c r="C3076" s="30" t="s">
        <v>3</v>
      </c>
      <c r="D3076" s="32">
        <v>72.53</v>
      </c>
    </row>
    <row r="3077" spans="1:4" ht="9" customHeight="1" x14ac:dyDescent="0.25">
      <c r="A3077" s="30" t="s">
        <v>14235</v>
      </c>
      <c r="B3077" s="31" t="s">
        <v>14236</v>
      </c>
      <c r="C3077" s="30" t="s">
        <v>3</v>
      </c>
      <c r="D3077" s="32">
        <v>53.98</v>
      </c>
    </row>
    <row r="3078" spans="1:4" ht="9" customHeight="1" x14ac:dyDescent="0.25">
      <c r="A3078" s="30" t="s">
        <v>14237</v>
      </c>
      <c r="B3078" s="31" t="s">
        <v>14238</v>
      </c>
      <c r="C3078" s="30" t="s">
        <v>3</v>
      </c>
      <c r="D3078" s="32">
        <v>116.23</v>
      </c>
    </row>
    <row r="3079" spans="1:4" ht="9" customHeight="1" x14ac:dyDescent="0.25">
      <c r="A3079" s="30" t="s">
        <v>14239</v>
      </c>
      <c r="B3079" s="31" t="s">
        <v>14240</v>
      </c>
      <c r="C3079" s="30" t="s">
        <v>3</v>
      </c>
      <c r="D3079" s="32">
        <v>97.98</v>
      </c>
    </row>
    <row r="3080" spans="1:4" ht="9" customHeight="1" x14ac:dyDescent="0.25">
      <c r="A3080" s="30" t="s">
        <v>14241</v>
      </c>
      <c r="B3080" s="31" t="s">
        <v>14242</v>
      </c>
      <c r="C3080" s="30" t="s">
        <v>3</v>
      </c>
      <c r="D3080" s="32">
        <v>129.57</v>
      </c>
    </row>
    <row r="3081" spans="1:4" ht="9" customHeight="1" x14ac:dyDescent="0.25">
      <c r="A3081" s="30" t="s">
        <v>14243</v>
      </c>
      <c r="B3081" s="31" t="s">
        <v>14244</v>
      </c>
      <c r="C3081" s="30" t="s">
        <v>3</v>
      </c>
      <c r="D3081" s="32">
        <v>71.290000000000006</v>
      </c>
    </row>
    <row r="3082" spans="1:4" ht="9" customHeight="1" x14ac:dyDescent="0.25">
      <c r="A3082" s="30" t="s">
        <v>14245</v>
      </c>
      <c r="B3082" s="31" t="s">
        <v>14246</v>
      </c>
      <c r="C3082" s="30" t="s">
        <v>3</v>
      </c>
      <c r="D3082" s="32">
        <v>135.93</v>
      </c>
    </row>
    <row r="3083" spans="1:4" ht="9" customHeight="1" x14ac:dyDescent="0.25">
      <c r="A3083" s="30" t="s">
        <v>14247</v>
      </c>
      <c r="B3083" s="31" t="s">
        <v>14248</v>
      </c>
      <c r="C3083" s="30" t="s">
        <v>3</v>
      </c>
      <c r="D3083" s="32">
        <v>68.55</v>
      </c>
    </row>
    <row r="3084" spans="1:4" ht="18" customHeight="1" x14ac:dyDescent="0.25">
      <c r="A3084" s="30" t="s">
        <v>14249</v>
      </c>
      <c r="B3084" s="31" t="s">
        <v>14250</v>
      </c>
      <c r="C3084" s="30" t="s">
        <v>3</v>
      </c>
      <c r="D3084" s="32">
        <v>212.34</v>
      </c>
    </row>
    <row r="3085" spans="1:4" ht="18" customHeight="1" x14ac:dyDescent="0.25">
      <c r="A3085" s="30" t="s">
        <v>14251</v>
      </c>
      <c r="B3085" s="31" t="s">
        <v>14252</v>
      </c>
      <c r="C3085" s="30" t="s">
        <v>3</v>
      </c>
      <c r="D3085" s="32">
        <v>129.43</v>
      </c>
    </row>
    <row r="3086" spans="1:4" ht="18" customHeight="1" x14ac:dyDescent="0.25">
      <c r="A3086" s="30" t="s">
        <v>14253</v>
      </c>
      <c r="B3086" s="31" t="s">
        <v>14254</v>
      </c>
      <c r="C3086" s="30" t="s">
        <v>3</v>
      </c>
      <c r="D3086" s="32">
        <v>184.64</v>
      </c>
    </row>
    <row r="3087" spans="1:4" ht="18" customHeight="1" x14ac:dyDescent="0.25">
      <c r="A3087" s="30" t="s">
        <v>14255</v>
      </c>
      <c r="B3087" s="31" t="s">
        <v>14256</v>
      </c>
      <c r="C3087" s="30" t="s">
        <v>3</v>
      </c>
      <c r="D3087" s="32">
        <v>124.61</v>
      </c>
    </row>
    <row r="3088" spans="1:4" ht="18" customHeight="1" x14ac:dyDescent="0.25">
      <c r="A3088" s="30" t="s">
        <v>14257</v>
      </c>
      <c r="B3088" s="31" t="s">
        <v>14258</v>
      </c>
      <c r="C3088" s="30" t="s">
        <v>3</v>
      </c>
      <c r="D3088" s="32">
        <v>221.67</v>
      </c>
    </row>
    <row r="3089" spans="1:4" ht="18" customHeight="1" x14ac:dyDescent="0.25">
      <c r="A3089" s="30" t="s">
        <v>14259</v>
      </c>
      <c r="B3089" s="31" t="s">
        <v>14260</v>
      </c>
      <c r="C3089" s="30" t="s">
        <v>3</v>
      </c>
      <c r="D3089" s="32">
        <v>125.1</v>
      </c>
    </row>
    <row r="3090" spans="1:4" ht="18" customHeight="1" x14ac:dyDescent="0.25">
      <c r="A3090" s="30" t="s">
        <v>14261</v>
      </c>
      <c r="B3090" s="31" t="s">
        <v>14262</v>
      </c>
      <c r="C3090" s="30" t="s">
        <v>3</v>
      </c>
      <c r="D3090" s="32">
        <v>191.17</v>
      </c>
    </row>
    <row r="3091" spans="1:4" ht="18" customHeight="1" x14ac:dyDescent="0.25">
      <c r="A3091" s="30" t="s">
        <v>14263</v>
      </c>
      <c r="B3091" s="31" t="s">
        <v>14264</v>
      </c>
      <c r="C3091" s="30" t="s">
        <v>3</v>
      </c>
      <c r="D3091" s="32">
        <v>121.58</v>
      </c>
    </row>
    <row r="3092" spans="1:4" ht="9" customHeight="1" x14ac:dyDescent="0.25">
      <c r="A3092" s="30" t="s">
        <v>14265</v>
      </c>
      <c r="B3092" s="31" t="s">
        <v>14266</v>
      </c>
      <c r="C3092" s="30" t="s">
        <v>3</v>
      </c>
      <c r="D3092" s="32">
        <v>144.63999999999999</v>
      </c>
    </row>
    <row r="3093" spans="1:4" ht="9" customHeight="1" x14ac:dyDescent="0.25">
      <c r="A3093" s="30" t="s">
        <v>14267</v>
      </c>
      <c r="B3093" s="31" t="s">
        <v>14268</v>
      </c>
      <c r="C3093" s="30" t="s">
        <v>3</v>
      </c>
      <c r="D3093" s="32">
        <v>87.12</v>
      </c>
    </row>
    <row r="3094" spans="1:4" ht="9" customHeight="1" x14ac:dyDescent="0.25">
      <c r="A3094" s="30" t="s">
        <v>14269</v>
      </c>
      <c r="B3094" s="31" t="s">
        <v>14270</v>
      </c>
      <c r="C3094" s="30" t="s">
        <v>3</v>
      </c>
      <c r="D3094" s="32">
        <v>162.26</v>
      </c>
    </row>
    <row r="3095" spans="1:4" ht="9" customHeight="1" x14ac:dyDescent="0.25">
      <c r="A3095" s="30" t="s">
        <v>14271</v>
      </c>
      <c r="B3095" s="31" t="s">
        <v>14272</v>
      </c>
      <c r="C3095" s="30" t="s">
        <v>3</v>
      </c>
      <c r="D3095" s="32">
        <v>92.69</v>
      </c>
    </row>
    <row r="3096" spans="1:4" ht="9" customHeight="1" x14ac:dyDescent="0.25">
      <c r="A3096" s="30" t="s">
        <v>14273</v>
      </c>
      <c r="B3096" s="31" t="s">
        <v>14274</v>
      </c>
      <c r="C3096" s="30" t="s">
        <v>3</v>
      </c>
      <c r="D3096" s="32">
        <v>192.82</v>
      </c>
    </row>
    <row r="3097" spans="1:4" ht="9" customHeight="1" x14ac:dyDescent="0.25">
      <c r="A3097" s="30" t="s">
        <v>14275</v>
      </c>
      <c r="B3097" s="31" t="s">
        <v>14276</v>
      </c>
      <c r="C3097" s="30" t="s">
        <v>3</v>
      </c>
      <c r="D3097" s="32">
        <v>137.27000000000001</v>
      </c>
    </row>
    <row r="3098" spans="1:4" ht="9" customHeight="1" x14ac:dyDescent="0.25">
      <c r="A3098" s="30" t="s">
        <v>14277</v>
      </c>
      <c r="B3098" s="31" t="s">
        <v>14278</v>
      </c>
      <c r="C3098" s="30" t="s">
        <v>3</v>
      </c>
      <c r="D3098" s="32">
        <v>179.34</v>
      </c>
    </row>
    <row r="3099" spans="1:4" ht="9" customHeight="1" x14ac:dyDescent="0.25">
      <c r="A3099" s="30" t="s">
        <v>14279</v>
      </c>
      <c r="B3099" s="31" t="s">
        <v>14280</v>
      </c>
      <c r="C3099" s="30" t="s">
        <v>3</v>
      </c>
      <c r="D3099" s="32">
        <v>133.68</v>
      </c>
    </row>
    <row r="3100" spans="1:4" ht="9" customHeight="1" x14ac:dyDescent="0.25">
      <c r="A3100" s="30" t="s">
        <v>14281</v>
      </c>
      <c r="B3100" s="31" t="s">
        <v>14282</v>
      </c>
      <c r="C3100" s="30" t="s">
        <v>3</v>
      </c>
      <c r="D3100" s="32">
        <v>210.45</v>
      </c>
    </row>
    <row r="3101" spans="1:4" ht="9" customHeight="1" x14ac:dyDescent="0.25">
      <c r="A3101" s="30" t="s">
        <v>14283</v>
      </c>
      <c r="B3101" s="31" t="s">
        <v>14284</v>
      </c>
      <c r="C3101" s="30" t="s">
        <v>3</v>
      </c>
      <c r="D3101" s="32">
        <v>142.84</v>
      </c>
    </row>
    <row r="3102" spans="1:4" ht="9" customHeight="1" x14ac:dyDescent="0.25">
      <c r="A3102" s="30" t="s">
        <v>14285</v>
      </c>
      <c r="B3102" s="31" t="s">
        <v>14286</v>
      </c>
      <c r="C3102" s="30" t="s">
        <v>3</v>
      </c>
      <c r="D3102" s="32">
        <v>193.85</v>
      </c>
    </row>
    <row r="3103" spans="1:4" ht="9" customHeight="1" x14ac:dyDescent="0.25">
      <c r="A3103" s="30" t="s">
        <v>14287</v>
      </c>
      <c r="B3103" s="31" t="s">
        <v>14288</v>
      </c>
      <c r="C3103" s="30" t="s">
        <v>3</v>
      </c>
      <c r="D3103" s="32">
        <v>138.91999999999999</v>
      </c>
    </row>
    <row r="3104" spans="1:4" ht="9" customHeight="1" x14ac:dyDescent="0.25">
      <c r="A3104" s="30" t="s">
        <v>14289</v>
      </c>
      <c r="B3104" s="31" t="s">
        <v>14290</v>
      </c>
      <c r="C3104" s="30" t="s">
        <v>3</v>
      </c>
      <c r="D3104" s="32">
        <v>64.319999999999993</v>
      </c>
    </row>
    <row r="3105" spans="1:4" ht="9" customHeight="1" x14ac:dyDescent="0.25">
      <c r="A3105" s="30" t="s">
        <v>14291</v>
      </c>
      <c r="B3105" s="31" t="s">
        <v>14292</v>
      </c>
      <c r="C3105" s="30" t="s">
        <v>3</v>
      </c>
      <c r="D3105" s="32">
        <v>86.73</v>
      </c>
    </row>
    <row r="3106" spans="1:4" ht="9" customHeight="1" x14ac:dyDescent="0.25">
      <c r="A3106" s="30" t="s">
        <v>14293</v>
      </c>
      <c r="B3106" s="31" t="s">
        <v>14294</v>
      </c>
      <c r="C3106" s="30" t="s">
        <v>3</v>
      </c>
      <c r="D3106" s="32">
        <v>149.5</v>
      </c>
    </row>
    <row r="3107" spans="1:4" ht="9" customHeight="1" x14ac:dyDescent="0.25">
      <c r="A3107" s="30" t="s">
        <v>14295</v>
      </c>
      <c r="B3107" s="31" t="s">
        <v>14296</v>
      </c>
      <c r="C3107" s="30" t="s">
        <v>3</v>
      </c>
      <c r="D3107" s="32">
        <v>164.25</v>
      </c>
    </row>
    <row r="3108" spans="1:4" ht="9" customHeight="1" x14ac:dyDescent="0.25">
      <c r="A3108" s="30" t="s">
        <v>14297</v>
      </c>
      <c r="B3108" s="31" t="s">
        <v>14298</v>
      </c>
      <c r="C3108" s="30" t="s">
        <v>3</v>
      </c>
      <c r="D3108" s="32">
        <v>60.81</v>
      </c>
    </row>
    <row r="3109" spans="1:4" ht="9" customHeight="1" x14ac:dyDescent="0.25">
      <c r="A3109" s="30" t="s">
        <v>14299</v>
      </c>
      <c r="B3109" s="31" t="s">
        <v>14300</v>
      </c>
      <c r="C3109" s="30" t="s">
        <v>3</v>
      </c>
      <c r="D3109" s="32">
        <v>39.01</v>
      </c>
    </row>
    <row r="3110" spans="1:4" ht="9" customHeight="1" x14ac:dyDescent="0.25">
      <c r="A3110" s="30" t="s">
        <v>14301</v>
      </c>
      <c r="B3110" s="31" t="s">
        <v>14302</v>
      </c>
      <c r="C3110" s="30" t="s">
        <v>3</v>
      </c>
      <c r="D3110" s="32">
        <v>43.53</v>
      </c>
    </row>
    <row r="3111" spans="1:4" ht="9" customHeight="1" x14ac:dyDescent="0.25">
      <c r="A3111" s="30" t="s">
        <v>14303</v>
      </c>
      <c r="B3111" s="31" t="s">
        <v>14304</v>
      </c>
      <c r="C3111" s="30" t="s">
        <v>3</v>
      </c>
      <c r="D3111" s="32">
        <v>25.33</v>
      </c>
    </row>
    <row r="3112" spans="1:4" ht="9" customHeight="1" x14ac:dyDescent="0.25">
      <c r="A3112" s="30" t="s">
        <v>14305</v>
      </c>
      <c r="B3112" s="31" t="s">
        <v>14306</v>
      </c>
      <c r="C3112" s="30" t="s">
        <v>3</v>
      </c>
      <c r="D3112" s="32">
        <v>42.79</v>
      </c>
    </row>
    <row r="3113" spans="1:4" ht="9" customHeight="1" x14ac:dyDescent="0.25">
      <c r="A3113" s="30" t="s">
        <v>14307</v>
      </c>
      <c r="B3113" s="31" t="s">
        <v>14308</v>
      </c>
      <c r="C3113" s="30" t="s">
        <v>3</v>
      </c>
      <c r="D3113" s="32">
        <v>27.95</v>
      </c>
    </row>
    <row r="3114" spans="1:4" ht="9" customHeight="1" x14ac:dyDescent="0.25">
      <c r="A3114" s="30" t="s">
        <v>14309</v>
      </c>
      <c r="B3114" s="31" t="s">
        <v>14310</v>
      </c>
      <c r="C3114" s="30" t="s">
        <v>3</v>
      </c>
      <c r="D3114" s="32">
        <v>28.43</v>
      </c>
    </row>
    <row r="3115" spans="1:4" ht="9" customHeight="1" x14ac:dyDescent="0.25">
      <c r="A3115" s="30" t="s">
        <v>14311</v>
      </c>
      <c r="B3115" s="31" t="s">
        <v>14312</v>
      </c>
      <c r="C3115" s="30" t="s">
        <v>3</v>
      </c>
      <c r="D3115" s="32">
        <v>13.59</v>
      </c>
    </row>
    <row r="3116" spans="1:4" ht="9" customHeight="1" x14ac:dyDescent="0.25">
      <c r="A3116" s="30" t="s">
        <v>14313</v>
      </c>
      <c r="B3116" s="31" t="s">
        <v>14314</v>
      </c>
      <c r="C3116" s="30" t="s">
        <v>3</v>
      </c>
      <c r="D3116" s="32">
        <v>82.14</v>
      </c>
    </row>
    <row r="3117" spans="1:4" ht="9" customHeight="1" x14ac:dyDescent="0.25">
      <c r="A3117" s="30" t="s">
        <v>14315</v>
      </c>
      <c r="B3117" s="31" t="s">
        <v>14316</v>
      </c>
      <c r="C3117" s="30" t="s">
        <v>3</v>
      </c>
      <c r="D3117" s="32">
        <v>63.69</v>
      </c>
    </row>
    <row r="3118" spans="1:4" ht="9" customHeight="1" x14ac:dyDescent="0.25">
      <c r="A3118" s="30" t="s">
        <v>14317</v>
      </c>
      <c r="B3118" s="31" t="s">
        <v>14318</v>
      </c>
      <c r="C3118" s="30" t="s">
        <v>3</v>
      </c>
      <c r="D3118" s="32">
        <v>64.86</v>
      </c>
    </row>
    <row r="3119" spans="1:4" ht="9" customHeight="1" x14ac:dyDescent="0.25">
      <c r="A3119" s="30" t="s">
        <v>14319</v>
      </c>
      <c r="B3119" s="31" t="s">
        <v>14320</v>
      </c>
      <c r="C3119" s="30" t="s">
        <v>3</v>
      </c>
      <c r="D3119" s="32">
        <v>50.01</v>
      </c>
    </row>
    <row r="3120" spans="1:4" ht="9" customHeight="1" x14ac:dyDescent="0.25">
      <c r="A3120" s="30" t="s">
        <v>14321</v>
      </c>
      <c r="B3120" s="31" t="s">
        <v>14322</v>
      </c>
      <c r="C3120" s="30" t="s">
        <v>4</v>
      </c>
      <c r="D3120" s="32">
        <v>22.43</v>
      </c>
    </row>
    <row r="3121" spans="1:4" ht="9" customHeight="1" x14ac:dyDescent="0.25">
      <c r="A3121" s="30" t="s">
        <v>14323</v>
      </c>
      <c r="B3121" s="31" t="s">
        <v>14324</v>
      </c>
      <c r="C3121" s="30" t="s">
        <v>4</v>
      </c>
      <c r="D3121" s="32">
        <v>19.27</v>
      </c>
    </row>
    <row r="3122" spans="1:4" ht="9" customHeight="1" x14ac:dyDescent="0.25">
      <c r="A3122" s="30" t="s">
        <v>14325</v>
      </c>
      <c r="B3122" s="31" t="s">
        <v>14326</v>
      </c>
      <c r="C3122" s="30" t="s">
        <v>12</v>
      </c>
      <c r="D3122" s="32">
        <v>85.5</v>
      </c>
    </row>
    <row r="3123" spans="1:4" ht="9" customHeight="1" x14ac:dyDescent="0.25">
      <c r="A3123" s="30" t="s">
        <v>14327</v>
      </c>
      <c r="B3123" s="31" t="s">
        <v>14328</v>
      </c>
      <c r="C3123" s="30" t="s">
        <v>4</v>
      </c>
      <c r="D3123" s="32">
        <v>199.53</v>
      </c>
    </row>
    <row r="3124" spans="1:4" ht="9" customHeight="1" x14ac:dyDescent="0.25">
      <c r="A3124" s="30" t="s">
        <v>14329</v>
      </c>
      <c r="B3124" s="31" t="s">
        <v>14330</v>
      </c>
      <c r="C3124" s="30" t="s">
        <v>4</v>
      </c>
      <c r="D3124" s="32">
        <v>171.15</v>
      </c>
    </row>
    <row r="3125" spans="1:4" ht="9" customHeight="1" x14ac:dyDescent="0.25">
      <c r="A3125" s="30" t="s">
        <v>14331</v>
      </c>
      <c r="B3125" s="31" t="s">
        <v>14332</v>
      </c>
      <c r="C3125" s="30" t="s">
        <v>4</v>
      </c>
      <c r="D3125" s="32">
        <v>294.87</v>
      </c>
    </row>
    <row r="3126" spans="1:4" ht="9" customHeight="1" x14ac:dyDescent="0.25">
      <c r="A3126" s="30" t="s">
        <v>14333</v>
      </c>
      <c r="B3126" s="31" t="s">
        <v>14334</v>
      </c>
      <c r="C3126" s="30" t="s">
        <v>4</v>
      </c>
      <c r="D3126" s="32">
        <v>251.36</v>
      </c>
    </row>
    <row r="3127" spans="1:4" ht="9" customHeight="1" x14ac:dyDescent="0.25">
      <c r="A3127" s="30" t="s">
        <v>14335</v>
      </c>
      <c r="B3127" s="31" t="s">
        <v>14336</v>
      </c>
      <c r="C3127" s="30" t="s">
        <v>4</v>
      </c>
      <c r="D3127" s="32">
        <v>211.61</v>
      </c>
    </row>
    <row r="3128" spans="1:4" ht="9" customHeight="1" x14ac:dyDescent="0.25">
      <c r="A3128" s="30" t="s">
        <v>14337</v>
      </c>
      <c r="B3128" s="31" t="s">
        <v>14338</v>
      </c>
      <c r="C3128" s="30" t="s">
        <v>4</v>
      </c>
      <c r="D3128" s="32">
        <v>182.03</v>
      </c>
    </row>
    <row r="3129" spans="1:4" ht="9" customHeight="1" x14ac:dyDescent="0.25">
      <c r="A3129" s="30" t="s">
        <v>14339</v>
      </c>
      <c r="B3129" s="31" t="s">
        <v>14340</v>
      </c>
      <c r="C3129" s="30" t="s">
        <v>4</v>
      </c>
      <c r="D3129" s="32">
        <v>311.92</v>
      </c>
    </row>
    <row r="3130" spans="1:4" ht="9" customHeight="1" x14ac:dyDescent="0.25">
      <c r="A3130" s="30" t="s">
        <v>14341</v>
      </c>
      <c r="B3130" s="31" t="s">
        <v>14342</v>
      </c>
      <c r="C3130" s="30" t="s">
        <v>4</v>
      </c>
      <c r="D3130" s="32">
        <v>266.72000000000003</v>
      </c>
    </row>
    <row r="3131" spans="1:4" ht="9" customHeight="1" x14ac:dyDescent="0.25">
      <c r="A3131" s="30" t="s">
        <v>14343</v>
      </c>
      <c r="B3131" s="31" t="s">
        <v>14344</v>
      </c>
      <c r="C3131" s="30" t="s">
        <v>4</v>
      </c>
      <c r="D3131" s="32">
        <v>186.51</v>
      </c>
    </row>
    <row r="3132" spans="1:4" ht="9" customHeight="1" x14ac:dyDescent="0.25">
      <c r="A3132" s="30" t="s">
        <v>14345</v>
      </c>
      <c r="B3132" s="31" t="s">
        <v>14346</v>
      </c>
      <c r="C3132" s="30" t="s">
        <v>4</v>
      </c>
      <c r="D3132" s="32">
        <v>161.28</v>
      </c>
    </row>
    <row r="3133" spans="1:4" ht="9" customHeight="1" x14ac:dyDescent="0.25">
      <c r="A3133" s="30" t="s">
        <v>14347</v>
      </c>
      <c r="B3133" s="31" t="s">
        <v>14348</v>
      </c>
      <c r="C3133" s="30" t="s">
        <v>4</v>
      </c>
      <c r="D3133" s="32">
        <v>270.81</v>
      </c>
    </row>
    <row r="3134" spans="1:4" ht="9" customHeight="1" x14ac:dyDescent="0.25">
      <c r="A3134" s="30" t="s">
        <v>14349</v>
      </c>
      <c r="B3134" s="31" t="s">
        <v>14350</v>
      </c>
      <c r="C3134" s="30" t="s">
        <v>4</v>
      </c>
      <c r="D3134" s="32">
        <v>233.51</v>
      </c>
    </row>
    <row r="3135" spans="1:4" ht="9" customHeight="1" x14ac:dyDescent="0.25">
      <c r="A3135" s="30" t="s">
        <v>14351</v>
      </c>
      <c r="B3135" s="31" t="s">
        <v>14352</v>
      </c>
      <c r="C3135" s="30" t="s">
        <v>4</v>
      </c>
      <c r="D3135" s="32">
        <v>196.53</v>
      </c>
    </row>
    <row r="3136" spans="1:4" ht="9" customHeight="1" x14ac:dyDescent="0.25">
      <c r="A3136" s="30" t="s">
        <v>14353</v>
      </c>
      <c r="B3136" s="31" t="s">
        <v>14354</v>
      </c>
      <c r="C3136" s="30" t="s">
        <v>4</v>
      </c>
      <c r="D3136" s="32">
        <v>170.39</v>
      </c>
    </row>
    <row r="3137" spans="1:4" ht="9" customHeight="1" x14ac:dyDescent="0.25">
      <c r="A3137" s="30" t="s">
        <v>14355</v>
      </c>
      <c r="B3137" s="31" t="s">
        <v>14356</v>
      </c>
      <c r="C3137" s="30" t="s">
        <v>4</v>
      </c>
      <c r="D3137" s="32">
        <v>285.02</v>
      </c>
    </row>
    <row r="3138" spans="1:4" ht="9" customHeight="1" x14ac:dyDescent="0.25">
      <c r="A3138" s="30" t="s">
        <v>14357</v>
      </c>
      <c r="B3138" s="31" t="s">
        <v>14358</v>
      </c>
      <c r="C3138" s="30" t="s">
        <v>4</v>
      </c>
      <c r="D3138" s="32">
        <v>246.46</v>
      </c>
    </row>
    <row r="3139" spans="1:4" ht="9" customHeight="1" x14ac:dyDescent="0.25">
      <c r="A3139" s="30" t="s">
        <v>14359</v>
      </c>
      <c r="B3139" s="31" t="s">
        <v>14360</v>
      </c>
      <c r="C3139" s="30" t="s">
        <v>4</v>
      </c>
      <c r="D3139" s="32">
        <v>208.48</v>
      </c>
    </row>
    <row r="3140" spans="1:4" ht="9" customHeight="1" x14ac:dyDescent="0.25">
      <c r="A3140" s="30" t="s">
        <v>14361</v>
      </c>
      <c r="B3140" s="31" t="s">
        <v>14362</v>
      </c>
      <c r="C3140" s="30" t="s">
        <v>4</v>
      </c>
      <c r="D3140" s="32">
        <v>181.28</v>
      </c>
    </row>
    <row r="3141" spans="1:4" ht="9" customHeight="1" x14ac:dyDescent="0.25">
      <c r="A3141" s="30" t="s">
        <v>14363</v>
      </c>
      <c r="B3141" s="31" t="s">
        <v>14364</v>
      </c>
      <c r="C3141" s="30" t="s">
        <v>4</v>
      </c>
      <c r="D3141" s="32">
        <v>302.13</v>
      </c>
    </row>
    <row r="3142" spans="1:4" ht="9" customHeight="1" x14ac:dyDescent="0.25">
      <c r="A3142" s="30" t="s">
        <v>14365</v>
      </c>
      <c r="B3142" s="31" t="s">
        <v>14366</v>
      </c>
      <c r="C3142" s="30" t="s">
        <v>4</v>
      </c>
      <c r="D3142" s="32">
        <v>262.02999999999997</v>
      </c>
    </row>
    <row r="3143" spans="1:4" ht="9" customHeight="1" x14ac:dyDescent="0.25">
      <c r="A3143" s="30" t="s">
        <v>14367</v>
      </c>
      <c r="B3143" s="31" t="s">
        <v>14368</v>
      </c>
      <c r="C3143" s="30" t="s">
        <v>4</v>
      </c>
      <c r="D3143" s="32">
        <v>218.49</v>
      </c>
    </row>
    <row r="3144" spans="1:4" ht="9" customHeight="1" x14ac:dyDescent="0.25">
      <c r="A3144" s="30" t="s">
        <v>14369</v>
      </c>
      <c r="B3144" s="31" t="s">
        <v>14370</v>
      </c>
      <c r="C3144" s="30" t="s">
        <v>4</v>
      </c>
      <c r="D3144" s="32">
        <v>190.39</v>
      </c>
    </row>
    <row r="3145" spans="1:4" ht="9" customHeight="1" x14ac:dyDescent="0.25">
      <c r="A3145" s="30" t="s">
        <v>14371</v>
      </c>
      <c r="B3145" s="31" t="s">
        <v>14372</v>
      </c>
      <c r="C3145" s="30" t="s">
        <v>4</v>
      </c>
      <c r="D3145" s="32">
        <v>316.35000000000002</v>
      </c>
    </row>
    <row r="3146" spans="1:4" ht="9" customHeight="1" x14ac:dyDescent="0.25">
      <c r="A3146" s="30" t="s">
        <v>14373</v>
      </c>
      <c r="B3146" s="31" t="s">
        <v>14374</v>
      </c>
      <c r="C3146" s="30" t="s">
        <v>4</v>
      </c>
      <c r="D3146" s="32">
        <v>274.98</v>
      </c>
    </row>
    <row r="3147" spans="1:4" ht="9" customHeight="1" x14ac:dyDescent="0.25">
      <c r="A3147" s="30" t="s">
        <v>14375</v>
      </c>
      <c r="B3147" s="31" t="s">
        <v>14376</v>
      </c>
      <c r="C3147" s="30" t="s">
        <v>4</v>
      </c>
      <c r="D3147" s="32">
        <v>844.73</v>
      </c>
    </row>
    <row r="3148" spans="1:4" ht="9" customHeight="1" x14ac:dyDescent="0.25">
      <c r="A3148" s="30" t="s">
        <v>14377</v>
      </c>
      <c r="B3148" s="31" t="s">
        <v>14378</v>
      </c>
      <c r="C3148" s="30" t="s">
        <v>4</v>
      </c>
      <c r="D3148" s="32">
        <v>704.97</v>
      </c>
    </row>
    <row r="3149" spans="1:4" ht="9" customHeight="1" x14ac:dyDescent="0.25">
      <c r="A3149" s="30" t="s">
        <v>14379</v>
      </c>
      <c r="B3149" s="31" t="s">
        <v>14380</v>
      </c>
      <c r="C3149" s="30" t="s">
        <v>4</v>
      </c>
      <c r="D3149" s="32">
        <v>1161.0999999999999</v>
      </c>
    </row>
    <row r="3150" spans="1:4" ht="9" customHeight="1" x14ac:dyDescent="0.25">
      <c r="A3150" s="30" t="s">
        <v>14381</v>
      </c>
      <c r="B3150" s="31" t="s">
        <v>14382</v>
      </c>
      <c r="C3150" s="30" t="s">
        <v>4</v>
      </c>
      <c r="D3150" s="32">
        <v>960.45</v>
      </c>
    </row>
    <row r="3151" spans="1:4" ht="9" customHeight="1" x14ac:dyDescent="0.25">
      <c r="A3151" s="30" t="s">
        <v>14383</v>
      </c>
      <c r="B3151" s="31" t="s">
        <v>14384</v>
      </c>
      <c r="C3151" s="30" t="s">
        <v>4</v>
      </c>
      <c r="D3151" s="32">
        <v>850.29</v>
      </c>
    </row>
    <row r="3152" spans="1:4" ht="9" customHeight="1" x14ac:dyDescent="0.25">
      <c r="A3152" s="30" t="s">
        <v>14385</v>
      </c>
      <c r="B3152" s="31" t="s">
        <v>14386</v>
      </c>
      <c r="C3152" s="30" t="s">
        <v>4</v>
      </c>
      <c r="D3152" s="32">
        <v>709.08</v>
      </c>
    </row>
    <row r="3153" spans="1:4" ht="9" customHeight="1" x14ac:dyDescent="0.25">
      <c r="A3153" s="30" t="s">
        <v>14387</v>
      </c>
      <c r="B3153" s="31" t="s">
        <v>14388</v>
      </c>
      <c r="C3153" s="30" t="s">
        <v>4</v>
      </c>
      <c r="D3153" s="32">
        <v>1170.8</v>
      </c>
    </row>
    <row r="3154" spans="1:4" ht="9" customHeight="1" x14ac:dyDescent="0.25">
      <c r="A3154" s="30" t="s">
        <v>14389</v>
      </c>
      <c r="B3154" s="31" t="s">
        <v>14390</v>
      </c>
      <c r="C3154" s="30" t="s">
        <v>4</v>
      </c>
      <c r="D3154" s="32">
        <v>967.63</v>
      </c>
    </row>
    <row r="3155" spans="1:4" ht="9" customHeight="1" x14ac:dyDescent="0.25">
      <c r="A3155" s="30" t="s">
        <v>14391</v>
      </c>
      <c r="B3155" s="31" t="s">
        <v>14392</v>
      </c>
      <c r="C3155" s="30" t="s">
        <v>4</v>
      </c>
      <c r="D3155" s="32">
        <v>867.19</v>
      </c>
    </row>
    <row r="3156" spans="1:4" ht="9" customHeight="1" x14ac:dyDescent="0.25">
      <c r="A3156" s="30" t="s">
        <v>14393</v>
      </c>
      <c r="B3156" s="31" t="s">
        <v>14394</v>
      </c>
      <c r="C3156" s="30" t="s">
        <v>4</v>
      </c>
      <c r="D3156" s="32">
        <v>721.6</v>
      </c>
    </row>
    <row r="3157" spans="1:4" ht="9" customHeight="1" x14ac:dyDescent="0.25">
      <c r="A3157" s="30" t="s">
        <v>14395</v>
      </c>
      <c r="B3157" s="31" t="s">
        <v>14396</v>
      </c>
      <c r="C3157" s="30" t="s">
        <v>4</v>
      </c>
      <c r="D3157" s="32">
        <v>1200.3399999999999</v>
      </c>
    </row>
    <row r="3158" spans="1:4" ht="9" customHeight="1" x14ac:dyDescent="0.25">
      <c r="A3158" s="30" t="s">
        <v>14397</v>
      </c>
      <c r="B3158" s="31" t="s">
        <v>14398</v>
      </c>
      <c r="C3158" s="30" t="s">
        <v>4</v>
      </c>
      <c r="D3158" s="32">
        <v>989.5</v>
      </c>
    </row>
    <row r="3159" spans="1:4" ht="9" customHeight="1" x14ac:dyDescent="0.25">
      <c r="A3159" s="30" t="s">
        <v>14399</v>
      </c>
      <c r="B3159" s="31" t="s">
        <v>14400</v>
      </c>
      <c r="C3159" s="30" t="s">
        <v>4</v>
      </c>
      <c r="D3159" s="32">
        <v>870.6</v>
      </c>
    </row>
    <row r="3160" spans="1:4" ht="9" customHeight="1" x14ac:dyDescent="0.25">
      <c r="A3160" s="30" t="s">
        <v>14401</v>
      </c>
      <c r="B3160" s="31" t="s">
        <v>14402</v>
      </c>
      <c r="C3160" s="30" t="s">
        <v>4</v>
      </c>
      <c r="D3160" s="32">
        <v>724.12</v>
      </c>
    </row>
    <row r="3161" spans="1:4" ht="9" customHeight="1" x14ac:dyDescent="0.25">
      <c r="A3161" s="30" t="s">
        <v>14403</v>
      </c>
      <c r="B3161" s="31" t="s">
        <v>14404</v>
      </c>
      <c r="C3161" s="30" t="s">
        <v>4</v>
      </c>
      <c r="D3161" s="32">
        <v>1206.25</v>
      </c>
    </row>
    <row r="3162" spans="1:4" ht="9" customHeight="1" x14ac:dyDescent="0.25">
      <c r="A3162" s="30" t="s">
        <v>14405</v>
      </c>
      <c r="B3162" s="31" t="s">
        <v>14406</v>
      </c>
      <c r="C3162" s="30" t="s">
        <v>4</v>
      </c>
      <c r="D3162" s="32">
        <v>993.88</v>
      </c>
    </row>
    <row r="3163" spans="1:4" ht="9" customHeight="1" x14ac:dyDescent="0.25">
      <c r="A3163" s="30" t="s">
        <v>14407</v>
      </c>
      <c r="B3163" s="31" t="s">
        <v>14408</v>
      </c>
      <c r="C3163" s="30" t="s">
        <v>4</v>
      </c>
      <c r="D3163" s="32">
        <v>878.23</v>
      </c>
    </row>
    <row r="3164" spans="1:4" ht="9" customHeight="1" x14ac:dyDescent="0.25">
      <c r="A3164" s="30" t="s">
        <v>14409</v>
      </c>
      <c r="B3164" s="31" t="s">
        <v>14410</v>
      </c>
      <c r="C3164" s="30" t="s">
        <v>4</v>
      </c>
      <c r="D3164" s="32">
        <v>729.77</v>
      </c>
    </row>
    <row r="3165" spans="1:4" ht="9" customHeight="1" x14ac:dyDescent="0.25">
      <c r="A3165" s="30" t="s">
        <v>14411</v>
      </c>
      <c r="B3165" s="31" t="s">
        <v>14412</v>
      </c>
      <c r="C3165" s="30" t="s">
        <v>4</v>
      </c>
      <c r="D3165" s="32">
        <v>1219.6199999999999</v>
      </c>
    </row>
    <row r="3166" spans="1:4" ht="9" customHeight="1" x14ac:dyDescent="0.25">
      <c r="A3166" s="30" t="s">
        <v>14413</v>
      </c>
      <c r="B3166" s="31" t="s">
        <v>14414</v>
      </c>
      <c r="C3166" s="30" t="s">
        <v>4</v>
      </c>
      <c r="D3166" s="32">
        <v>1003.77</v>
      </c>
    </row>
    <row r="3167" spans="1:4" ht="9" customHeight="1" x14ac:dyDescent="0.25">
      <c r="A3167" s="30" t="s">
        <v>14415</v>
      </c>
      <c r="B3167" s="31" t="s">
        <v>14416</v>
      </c>
      <c r="C3167" s="30" t="s">
        <v>4</v>
      </c>
      <c r="D3167" s="32">
        <v>1132.31</v>
      </c>
    </row>
    <row r="3168" spans="1:4" ht="9" customHeight="1" x14ac:dyDescent="0.25">
      <c r="A3168" s="30" t="s">
        <v>14417</v>
      </c>
      <c r="B3168" s="31" t="s">
        <v>14418</v>
      </c>
      <c r="C3168" s="30" t="s">
        <v>4</v>
      </c>
      <c r="D3168" s="32">
        <v>969.97</v>
      </c>
    </row>
    <row r="3169" spans="1:4" ht="9" customHeight="1" x14ac:dyDescent="0.25">
      <c r="A3169" s="30" t="s">
        <v>14419</v>
      </c>
      <c r="B3169" s="31" t="s">
        <v>14420</v>
      </c>
      <c r="C3169" s="30" t="s">
        <v>4</v>
      </c>
      <c r="D3169" s="32">
        <v>1532.27</v>
      </c>
    </row>
    <row r="3170" spans="1:4" ht="9" customHeight="1" x14ac:dyDescent="0.25">
      <c r="A3170" s="30" t="s">
        <v>14421</v>
      </c>
      <c r="B3170" s="31" t="s">
        <v>14422</v>
      </c>
      <c r="C3170" s="30" t="s">
        <v>4</v>
      </c>
      <c r="D3170" s="32">
        <v>1302.53</v>
      </c>
    </row>
    <row r="3171" spans="1:4" ht="9" customHeight="1" x14ac:dyDescent="0.25">
      <c r="A3171" s="30" t="s">
        <v>14423</v>
      </c>
      <c r="B3171" s="31" t="s">
        <v>14424</v>
      </c>
      <c r="C3171" s="30" t="s">
        <v>4</v>
      </c>
      <c r="D3171" s="32">
        <v>1137.8599999999999</v>
      </c>
    </row>
    <row r="3172" spans="1:4" ht="9" customHeight="1" x14ac:dyDescent="0.25">
      <c r="A3172" s="30" t="s">
        <v>14425</v>
      </c>
      <c r="B3172" s="31" t="s">
        <v>14426</v>
      </c>
      <c r="C3172" s="30" t="s">
        <v>4</v>
      </c>
      <c r="D3172" s="32">
        <v>974.08</v>
      </c>
    </row>
    <row r="3173" spans="1:4" ht="9" customHeight="1" x14ac:dyDescent="0.25">
      <c r="A3173" s="30" t="s">
        <v>14427</v>
      </c>
      <c r="B3173" s="31" t="s">
        <v>14428</v>
      </c>
      <c r="C3173" s="30" t="s">
        <v>4</v>
      </c>
      <c r="D3173" s="32">
        <v>1541.97</v>
      </c>
    </row>
    <row r="3174" spans="1:4" ht="9" customHeight="1" x14ac:dyDescent="0.25">
      <c r="A3174" s="30" t="s">
        <v>14429</v>
      </c>
      <c r="B3174" s="31" t="s">
        <v>14430</v>
      </c>
      <c r="C3174" s="30" t="s">
        <v>4</v>
      </c>
      <c r="D3174" s="32">
        <v>1309.71</v>
      </c>
    </row>
    <row r="3175" spans="1:4" ht="9" customHeight="1" x14ac:dyDescent="0.25">
      <c r="A3175" s="30" t="s">
        <v>14431</v>
      </c>
      <c r="B3175" s="31" t="s">
        <v>14432</v>
      </c>
      <c r="C3175" s="30" t="s">
        <v>4</v>
      </c>
      <c r="D3175" s="32">
        <v>1154.76</v>
      </c>
    </row>
    <row r="3176" spans="1:4" ht="9" customHeight="1" x14ac:dyDescent="0.25">
      <c r="A3176" s="30" t="s">
        <v>14433</v>
      </c>
      <c r="B3176" s="31" t="s">
        <v>14434</v>
      </c>
      <c r="C3176" s="30" t="s">
        <v>4</v>
      </c>
      <c r="D3176" s="32">
        <v>986.59</v>
      </c>
    </row>
    <row r="3177" spans="1:4" ht="9" customHeight="1" x14ac:dyDescent="0.25">
      <c r="A3177" s="30" t="s">
        <v>14435</v>
      </c>
      <c r="B3177" s="31" t="s">
        <v>14436</v>
      </c>
      <c r="C3177" s="30" t="s">
        <v>4</v>
      </c>
      <c r="D3177" s="32">
        <v>1571.5</v>
      </c>
    </row>
    <row r="3178" spans="1:4" ht="9" customHeight="1" x14ac:dyDescent="0.25">
      <c r="A3178" s="30" t="s">
        <v>14437</v>
      </c>
      <c r="B3178" s="31" t="s">
        <v>14438</v>
      </c>
      <c r="C3178" s="30" t="s">
        <v>4</v>
      </c>
      <c r="D3178" s="32">
        <v>1331.58</v>
      </c>
    </row>
    <row r="3179" spans="1:4" ht="9" customHeight="1" x14ac:dyDescent="0.25">
      <c r="A3179" s="30" t="s">
        <v>14439</v>
      </c>
      <c r="B3179" s="31" t="s">
        <v>14440</v>
      </c>
      <c r="C3179" s="30" t="s">
        <v>4</v>
      </c>
      <c r="D3179" s="32">
        <v>1158.18</v>
      </c>
    </row>
    <row r="3180" spans="1:4" ht="9" customHeight="1" x14ac:dyDescent="0.25">
      <c r="A3180" s="30" t="s">
        <v>14441</v>
      </c>
      <c r="B3180" s="31" t="s">
        <v>14442</v>
      </c>
      <c r="C3180" s="30" t="s">
        <v>4</v>
      </c>
      <c r="D3180" s="32">
        <v>989.11</v>
      </c>
    </row>
    <row r="3181" spans="1:4" ht="9" customHeight="1" x14ac:dyDescent="0.25">
      <c r="A3181" s="30" t="s">
        <v>14443</v>
      </c>
      <c r="B3181" s="31" t="s">
        <v>14444</v>
      </c>
      <c r="C3181" s="30" t="s">
        <v>4</v>
      </c>
      <c r="D3181" s="32">
        <v>1577.42</v>
      </c>
    </row>
    <row r="3182" spans="1:4" ht="9" customHeight="1" x14ac:dyDescent="0.25">
      <c r="A3182" s="30" t="s">
        <v>14445</v>
      </c>
      <c r="B3182" s="31" t="s">
        <v>14446</v>
      </c>
      <c r="C3182" s="30" t="s">
        <v>4</v>
      </c>
      <c r="D3182" s="32">
        <v>1335.96</v>
      </c>
    </row>
    <row r="3183" spans="1:4" ht="9" customHeight="1" x14ac:dyDescent="0.25">
      <c r="A3183" s="30" t="s">
        <v>14447</v>
      </c>
      <c r="B3183" s="31" t="s">
        <v>14448</v>
      </c>
      <c r="C3183" s="30" t="s">
        <v>4</v>
      </c>
      <c r="D3183" s="32">
        <v>1165.81</v>
      </c>
    </row>
    <row r="3184" spans="1:4" ht="9" customHeight="1" x14ac:dyDescent="0.25">
      <c r="A3184" s="30" t="s">
        <v>14449</v>
      </c>
      <c r="B3184" s="31" t="s">
        <v>14450</v>
      </c>
      <c r="C3184" s="30" t="s">
        <v>4</v>
      </c>
      <c r="D3184" s="32">
        <v>994.77</v>
      </c>
    </row>
    <row r="3185" spans="1:4" ht="9" customHeight="1" x14ac:dyDescent="0.25">
      <c r="A3185" s="30" t="s">
        <v>14451</v>
      </c>
      <c r="B3185" s="31" t="s">
        <v>14452</v>
      </c>
      <c r="C3185" s="30" t="s">
        <v>4</v>
      </c>
      <c r="D3185" s="32">
        <v>1590.79</v>
      </c>
    </row>
    <row r="3186" spans="1:4" ht="9" customHeight="1" x14ac:dyDescent="0.25">
      <c r="A3186" s="30" t="s">
        <v>14453</v>
      </c>
      <c r="B3186" s="31" t="s">
        <v>14454</v>
      </c>
      <c r="C3186" s="30" t="s">
        <v>4</v>
      </c>
      <c r="D3186" s="32">
        <v>1345.85</v>
      </c>
    </row>
    <row r="3187" spans="1:4" ht="9" customHeight="1" x14ac:dyDescent="0.25">
      <c r="A3187" s="30" t="s">
        <v>14455</v>
      </c>
      <c r="B3187" s="31" t="s">
        <v>14456</v>
      </c>
      <c r="C3187" s="30" t="s">
        <v>3</v>
      </c>
      <c r="D3187" s="32">
        <v>8.4</v>
      </c>
    </row>
    <row r="3188" spans="1:4" ht="9" customHeight="1" x14ac:dyDescent="0.25">
      <c r="A3188" s="30" t="s">
        <v>14457</v>
      </c>
      <c r="B3188" s="31" t="s">
        <v>14458</v>
      </c>
      <c r="C3188" s="30" t="s">
        <v>0</v>
      </c>
      <c r="D3188" s="32">
        <v>17.29</v>
      </c>
    </row>
    <row r="3189" spans="1:4" ht="18" customHeight="1" x14ac:dyDescent="0.25">
      <c r="A3189" s="30" t="s">
        <v>14459</v>
      </c>
      <c r="B3189" s="31" t="s">
        <v>14460</v>
      </c>
      <c r="C3189" s="30" t="s">
        <v>0</v>
      </c>
      <c r="D3189" s="32">
        <v>27.29</v>
      </c>
    </row>
    <row r="3190" spans="1:4" ht="18" customHeight="1" x14ac:dyDescent="0.25">
      <c r="A3190" s="30" t="s">
        <v>14461</v>
      </c>
      <c r="B3190" s="31" t="s">
        <v>14462</v>
      </c>
      <c r="C3190" s="30" t="s">
        <v>0</v>
      </c>
      <c r="D3190" s="32">
        <v>22.52</v>
      </c>
    </row>
    <row r="3191" spans="1:4" ht="18" customHeight="1" x14ac:dyDescent="0.25">
      <c r="A3191" s="30" t="s">
        <v>14463</v>
      </c>
      <c r="B3191" s="31" t="s">
        <v>14464</v>
      </c>
      <c r="C3191" s="30" t="s">
        <v>0</v>
      </c>
      <c r="D3191" s="32">
        <v>15.4</v>
      </c>
    </row>
    <row r="3192" spans="1:4" ht="18" customHeight="1" x14ac:dyDescent="0.25">
      <c r="A3192" s="30" t="s">
        <v>14465</v>
      </c>
      <c r="B3192" s="31" t="s">
        <v>14466</v>
      </c>
      <c r="C3192" s="30" t="s">
        <v>0</v>
      </c>
      <c r="D3192" s="32">
        <v>11.26</v>
      </c>
    </row>
    <row r="3193" spans="1:4" ht="18" customHeight="1" x14ac:dyDescent="0.25">
      <c r="A3193" s="30" t="s">
        <v>14467</v>
      </c>
      <c r="B3193" s="31" t="s">
        <v>14468</v>
      </c>
      <c r="C3193" s="30" t="s">
        <v>0</v>
      </c>
      <c r="D3193" s="32">
        <v>47.4</v>
      </c>
    </row>
    <row r="3194" spans="1:4" ht="9" customHeight="1" x14ac:dyDescent="0.25">
      <c r="A3194" s="30" t="s">
        <v>14469</v>
      </c>
      <c r="B3194" s="31" t="s">
        <v>14470</v>
      </c>
      <c r="C3194" s="30" t="s">
        <v>14471</v>
      </c>
      <c r="D3194" s="32">
        <v>13.03</v>
      </c>
    </row>
    <row r="3195" spans="1:4" ht="9" customHeight="1" x14ac:dyDescent="0.25">
      <c r="A3195" s="30" t="s">
        <v>14472</v>
      </c>
      <c r="B3195" s="31" t="s">
        <v>14473</v>
      </c>
      <c r="C3195" s="30" t="s">
        <v>14471</v>
      </c>
      <c r="D3195" s="32">
        <v>22.38</v>
      </c>
    </row>
    <row r="3196" spans="1:4" ht="9" customHeight="1" x14ac:dyDescent="0.25">
      <c r="A3196" s="30" t="s">
        <v>14474</v>
      </c>
      <c r="B3196" s="31" t="s">
        <v>14475</v>
      </c>
      <c r="C3196" s="30" t="s">
        <v>3</v>
      </c>
      <c r="D3196" s="32">
        <v>12.99</v>
      </c>
    </row>
    <row r="3197" spans="1:4" ht="9" customHeight="1" x14ac:dyDescent="0.25">
      <c r="A3197" s="30" t="s">
        <v>14476</v>
      </c>
      <c r="B3197" s="31" t="s">
        <v>14477</v>
      </c>
      <c r="C3197" s="30" t="s">
        <v>4</v>
      </c>
      <c r="D3197" s="32">
        <v>103.97</v>
      </c>
    </row>
    <row r="3198" spans="1:4" ht="9" customHeight="1" x14ac:dyDescent="0.25">
      <c r="A3198" s="30" t="s">
        <v>14478</v>
      </c>
      <c r="B3198" s="31" t="s">
        <v>14479</v>
      </c>
      <c r="C3198" s="30" t="s">
        <v>4</v>
      </c>
      <c r="D3198" s="32">
        <v>98.18</v>
      </c>
    </row>
    <row r="3199" spans="1:4" ht="9" customHeight="1" x14ac:dyDescent="0.25">
      <c r="A3199" s="30" t="s">
        <v>14480</v>
      </c>
      <c r="B3199" s="31" t="s">
        <v>14481</v>
      </c>
      <c r="C3199" s="30" t="s">
        <v>0</v>
      </c>
      <c r="D3199" s="32">
        <v>132.44</v>
      </c>
    </row>
    <row r="3200" spans="1:4" ht="9" customHeight="1" x14ac:dyDescent="0.25">
      <c r="A3200" s="30" t="s">
        <v>14482</v>
      </c>
      <c r="B3200" s="31" t="s">
        <v>14483</v>
      </c>
      <c r="C3200" s="30" t="s">
        <v>0</v>
      </c>
      <c r="D3200" s="32">
        <v>128.49</v>
      </c>
    </row>
    <row r="3201" spans="1:4" ht="9" customHeight="1" x14ac:dyDescent="0.25">
      <c r="A3201" s="30" t="s">
        <v>14484</v>
      </c>
      <c r="B3201" s="31" t="s">
        <v>14485</v>
      </c>
      <c r="C3201" s="30" t="s">
        <v>0</v>
      </c>
      <c r="D3201" s="32">
        <v>16.28</v>
      </c>
    </row>
    <row r="3202" spans="1:4" ht="9" customHeight="1" x14ac:dyDescent="0.25">
      <c r="A3202" s="30" t="s">
        <v>14486</v>
      </c>
      <c r="B3202" s="31" t="s">
        <v>14487</v>
      </c>
      <c r="C3202" s="30" t="s">
        <v>0</v>
      </c>
      <c r="D3202" s="32">
        <v>12.33</v>
      </c>
    </row>
    <row r="3203" spans="1:4" ht="9" customHeight="1" x14ac:dyDescent="0.25">
      <c r="A3203" s="30" t="s">
        <v>14488</v>
      </c>
      <c r="B3203" s="31" t="s">
        <v>14489</v>
      </c>
      <c r="C3203" s="30" t="s">
        <v>0</v>
      </c>
      <c r="D3203" s="32">
        <v>172.6</v>
      </c>
    </row>
    <row r="3204" spans="1:4" ht="9" customHeight="1" x14ac:dyDescent="0.25">
      <c r="A3204" s="30" t="s">
        <v>14490</v>
      </c>
      <c r="B3204" s="31" t="s">
        <v>14491</v>
      </c>
      <c r="C3204" s="30" t="s">
        <v>0</v>
      </c>
      <c r="D3204" s="32">
        <v>76.05</v>
      </c>
    </row>
    <row r="3205" spans="1:4" ht="9" customHeight="1" x14ac:dyDescent="0.25">
      <c r="A3205" s="30" t="s">
        <v>14492</v>
      </c>
      <c r="B3205" s="31" t="s">
        <v>14493</v>
      </c>
      <c r="C3205" s="30" t="s">
        <v>0</v>
      </c>
      <c r="D3205" s="32">
        <v>160.86000000000001</v>
      </c>
    </row>
    <row r="3206" spans="1:4" ht="9" customHeight="1" x14ac:dyDescent="0.25">
      <c r="A3206" s="30" t="s">
        <v>14494</v>
      </c>
      <c r="B3206" s="31" t="s">
        <v>14495</v>
      </c>
      <c r="C3206" s="30" t="s">
        <v>3</v>
      </c>
      <c r="D3206" s="32">
        <v>111.45</v>
      </c>
    </row>
    <row r="3207" spans="1:4" ht="9" customHeight="1" x14ac:dyDescent="0.25">
      <c r="A3207" s="30" t="s">
        <v>14496</v>
      </c>
      <c r="B3207" s="31" t="s">
        <v>14497</v>
      </c>
      <c r="C3207" s="30" t="s">
        <v>3</v>
      </c>
      <c r="D3207" s="32">
        <v>95.19</v>
      </c>
    </row>
    <row r="3208" spans="1:4" ht="9" customHeight="1" x14ac:dyDescent="0.25">
      <c r="A3208" s="30" t="s">
        <v>14498</v>
      </c>
      <c r="B3208" s="31" t="s">
        <v>14499</v>
      </c>
      <c r="C3208" s="30" t="s">
        <v>3</v>
      </c>
      <c r="D3208" s="32">
        <v>66.53</v>
      </c>
    </row>
    <row r="3209" spans="1:4" ht="9" customHeight="1" x14ac:dyDescent="0.25">
      <c r="A3209" s="30" t="s">
        <v>14500</v>
      </c>
      <c r="B3209" s="31" t="s">
        <v>14501</v>
      </c>
      <c r="C3209" s="30" t="s">
        <v>3</v>
      </c>
      <c r="D3209" s="32">
        <v>50.23</v>
      </c>
    </row>
    <row r="3210" spans="1:4" ht="9" customHeight="1" x14ac:dyDescent="0.25">
      <c r="A3210" s="30" t="s">
        <v>14502</v>
      </c>
      <c r="B3210" s="31" t="s">
        <v>14503</v>
      </c>
      <c r="C3210" s="30" t="s">
        <v>3</v>
      </c>
      <c r="D3210" s="32">
        <v>81.790000000000006</v>
      </c>
    </row>
    <row r="3211" spans="1:4" ht="9" customHeight="1" x14ac:dyDescent="0.25">
      <c r="A3211" s="30" t="s">
        <v>14504</v>
      </c>
      <c r="B3211" s="31" t="s">
        <v>14505</v>
      </c>
      <c r="C3211" s="30" t="s">
        <v>3</v>
      </c>
      <c r="D3211" s="32">
        <v>68.06</v>
      </c>
    </row>
    <row r="3212" spans="1:4" ht="9" customHeight="1" x14ac:dyDescent="0.25">
      <c r="A3212" s="30" t="s">
        <v>14506</v>
      </c>
      <c r="B3212" s="31" t="s">
        <v>14507</v>
      </c>
      <c r="C3212" s="30" t="s">
        <v>3</v>
      </c>
      <c r="D3212" s="32">
        <v>57.08</v>
      </c>
    </row>
    <row r="3213" spans="1:4" ht="9" customHeight="1" x14ac:dyDescent="0.25">
      <c r="A3213" s="30" t="s">
        <v>14508</v>
      </c>
      <c r="B3213" s="31" t="s">
        <v>14509</v>
      </c>
      <c r="C3213" s="30" t="s">
        <v>3</v>
      </c>
      <c r="D3213" s="32">
        <v>43.31</v>
      </c>
    </row>
    <row r="3214" spans="1:4" ht="9" customHeight="1" x14ac:dyDescent="0.25">
      <c r="A3214" s="30" t="s">
        <v>14510</v>
      </c>
      <c r="B3214" s="31" t="s">
        <v>14511</v>
      </c>
      <c r="C3214" s="30" t="s">
        <v>3</v>
      </c>
      <c r="D3214" s="32">
        <v>65.36</v>
      </c>
    </row>
    <row r="3215" spans="1:4" ht="9" customHeight="1" x14ac:dyDescent="0.25">
      <c r="A3215" s="30" t="s">
        <v>14512</v>
      </c>
      <c r="B3215" s="31" t="s">
        <v>14513</v>
      </c>
      <c r="C3215" s="30" t="s">
        <v>3</v>
      </c>
      <c r="D3215" s="32">
        <v>58.69</v>
      </c>
    </row>
    <row r="3216" spans="1:4" ht="9" customHeight="1" x14ac:dyDescent="0.25">
      <c r="A3216" s="30" t="s">
        <v>14514</v>
      </c>
      <c r="B3216" s="31" t="s">
        <v>14515</v>
      </c>
      <c r="C3216" s="30" t="s">
        <v>3</v>
      </c>
      <c r="D3216" s="32">
        <v>26.69</v>
      </c>
    </row>
    <row r="3217" spans="1:4" ht="9" customHeight="1" x14ac:dyDescent="0.25">
      <c r="A3217" s="30" t="s">
        <v>14516</v>
      </c>
      <c r="B3217" s="31" t="s">
        <v>14517</v>
      </c>
      <c r="C3217" s="30" t="s">
        <v>3</v>
      </c>
      <c r="D3217" s="32">
        <v>20.010000000000002</v>
      </c>
    </row>
    <row r="3218" spans="1:4" ht="9" customHeight="1" x14ac:dyDescent="0.25">
      <c r="A3218" s="30" t="s">
        <v>14518</v>
      </c>
      <c r="B3218" s="31" t="s">
        <v>14519</v>
      </c>
      <c r="C3218" s="30" t="s">
        <v>3</v>
      </c>
      <c r="D3218" s="32">
        <v>42.03</v>
      </c>
    </row>
    <row r="3219" spans="1:4" ht="9" customHeight="1" x14ac:dyDescent="0.25">
      <c r="A3219" s="30" t="s">
        <v>14520</v>
      </c>
      <c r="B3219" s="31" t="s">
        <v>14521</v>
      </c>
      <c r="C3219" s="30" t="s">
        <v>3</v>
      </c>
      <c r="D3219" s="32">
        <v>37.119999999999997</v>
      </c>
    </row>
    <row r="3220" spans="1:4" ht="9" customHeight="1" x14ac:dyDescent="0.25">
      <c r="A3220" s="30" t="s">
        <v>14522</v>
      </c>
      <c r="B3220" s="31" t="s">
        <v>14523</v>
      </c>
      <c r="C3220" s="30" t="s">
        <v>3</v>
      </c>
      <c r="D3220" s="32">
        <v>20.09</v>
      </c>
    </row>
    <row r="3221" spans="1:4" ht="9" customHeight="1" x14ac:dyDescent="0.25">
      <c r="A3221" s="30" t="s">
        <v>14524</v>
      </c>
      <c r="B3221" s="31" t="s">
        <v>14525</v>
      </c>
      <c r="C3221" s="30" t="s">
        <v>3</v>
      </c>
      <c r="D3221" s="32">
        <v>15.18</v>
      </c>
    </row>
    <row r="3222" spans="1:4" ht="9" customHeight="1" x14ac:dyDescent="0.25">
      <c r="A3222" s="30" t="s">
        <v>14526</v>
      </c>
      <c r="B3222" s="31" t="s">
        <v>14527</v>
      </c>
      <c r="C3222" s="30" t="s">
        <v>3</v>
      </c>
      <c r="D3222" s="32">
        <v>56.91</v>
      </c>
    </row>
    <row r="3223" spans="1:4" ht="9" customHeight="1" x14ac:dyDescent="0.25">
      <c r="A3223" s="30" t="s">
        <v>14528</v>
      </c>
      <c r="B3223" s="31" t="s">
        <v>14529</v>
      </c>
      <c r="C3223" s="30" t="s">
        <v>3</v>
      </c>
      <c r="D3223" s="32">
        <v>51.6</v>
      </c>
    </row>
    <row r="3224" spans="1:4" ht="9" customHeight="1" x14ac:dyDescent="0.25">
      <c r="A3224" s="30" t="s">
        <v>14530</v>
      </c>
      <c r="B3224" s="31" t="s">
        <v>14531</v>
      </c>
      <c r="C3224" s="30" t="s">
        <v>3</v>
      </c>
      <c r="D3224" s="32">
        <v>20.88</v>
      </c>
    </row>
    <row r="3225" spans="1:4" ht="9" customHeight="1" x14ac:dyDescent="0.25">
      <c r="A3225" s="30" t="s">
        <v>14532</v>
      </c>
      <c r="B3225" s="31" t="s">
        <v>14533</v>
      </c>
      <c r="C3225" s="30" t="s">
        <v>3</v>
      </c>
      <c r="D3225" s="32">
        <v>15.57</v>
      </c>
    </row>
    <row r="3226" spans="1:4" ht="9" customHeight="1" x14ac:dyDescent="0.25">
      <c r="A3226" s="30" t="s">
        <v>14534</v>
      </c>
      <c r="B3226" s="31" t="s">
        <v>14535</v>
      </c>
      <c r="C3226" s="30" t="s">
        <v>3</v>
      </c>
      <c r="D3226" s="32">
        <v>32.76</v>
      </c>
    </row>
    <row r="3227" spans="1:4" ht="9" customHeight="1" x14ac:dyDescent="0.25">
      <c r="A3227" s="30" t="s">
        <v>14536</v>
      </c>
      <c r="B3227" s="31" t="s">
        <v>14537</v>
      </c>
      <c r="C3227" s="30" t="s">
        <v>3</v>
      </c>
      <c r="D3227" s="32">
        <v>29.18</v>
      </c>
    </row>
    <row r="3228" spans="1:4" ht="9" customHeight="1" x14ac:dyDescent="0.25">
      <c r="A3228" s="30" t="s">
        <v>14538</v>
      </c>
      <c r="B3228" s="31" t="s">
        <v>14539</v>
      </c>
      <c r="C3228" s="30" t="s">
        <v>3</v>
      </c>
      <c r="D3228" s="32">
        <v>14.41</v>
      </c>
    </row>
    <row r="3229" spans="1:4" ht="9" customHeight="1" x14ac:dyDescent="0.25">
      <c r="A3229" s="30" t="s">
        <v>14540</v>
      </c>
      <c r="B3229" s="31" t="s">
        <v>14541</v>
      </c>
      <c r="C3229" s="30" t="s">
        <v>3</v>
      </c>
      <c r="D3229" s="32">
        <v>10.83</v>
      </c>
    </row>
    <row r="3230" spans="1:4" ht="9" customHeight="1" x14ac:dyDescent="0.25">
      <c r="A3230" s="30" t="s">
        <v>14542</v>
      </c>
      <c r="B3230" s="31" t="s">
        <v>14543</v>
      </c>
      <c r="C3230" s="30" t="s">
        <v>3</v>
      </c>
      <c r="D3230" s="32">
        <v>54.85</v>
      </c>
    </row>
    <row r="3231" spans="1:4" ht="9" customHeight="1" x14ac:dyDescent="0.25">
      <c r="A3231" s="30" t="s">
        <v>14544</v>
      </c>
      <c r="B3231" s="31" t="s">
        <v>14545</v>
      </c>
      <c r="C3231" s="30" t="s">
        <v>3</v>
      </c>
      <c r="D3231" s="32">
        <v>48.72</v>
      </c>
    </row>
    <row r="3232" spans="1:4" ht="9" customHeight="1" x14ac:dyDescent="0.25">
      <c r="A3232" s="30" t="s">
        <v>14546</v>
      </c>
      <c r="B3232" s="31" t="s">
        <v>14547</v>
      </c>
      <c r="C3232" s="30" t="s">
        <v>3</v>
      </c>
      <c r="D3232" s="32">
        <v>24.45</v>
      </c>
    </row>
    <row r="3233" spans="1:4" ht="9" customHeight="1" x14ac:dyDescent="0.25">
      <c r="A3233" s="30" t="s">
        <v>14548</v>
      </c>
      <c r="B3233" s="31" t="s">
        <v>14549</v>
      </c>
      <c r="C3233" s="30" t="s">
        <v>3</v>
      </c>
      <c r="D3233" s="32">
        <v>18.309999999999999</v>
      </c>
    </row>
    <row r="3234" spans="1:4" ht="9" customHeight="1" x14ac:dyDescent="0.25">
      <c r="A3234" s="30" t="s">
        <v>14550</v>
      </c>
      <c r="B3234" s="31" t="s">
        <v>14551</v>
      </c>
      <c r="C3234" s="30" t="s">
        <v>3</v>
      </c>
      <c r="D3234" s="32">
        <v>91.81</v>
      </c>
    </row>
    <row r="3235" spans="1:4" ht="9" customHeight="1" x14ac:dyDescent="0.25">
      <c r="A3235" s="30" t="s">
        <v>14552</v>
      </c>
      <c r="B3235" s="31" t="s">
        <v>14553</v>
      </c>
      <c r="C3235" s="30" t="s">
        <v>3</v>
      </c>
      <c r="D3235" s="32">
        <v>80.38</v>
      </c>
    </row>
    <row r="3236" spans="1:4" ht="9" customHeight="1" x14ac:dyDescent="0.25">
      <c r="A3236" s="30" t="s">
        <v>14554</v>
      </c>
      <c r="B3236" s="31" t="s">
        <v>14555</v>
      </c>
      <c r="C3236" s="30" t="s">
        <v>3</v>
      </c>
      <c r="D3236" s="32">
        <v>44.05</v>
      </c>
    </row>
    <row r="3237" spans="1:4" ht="9" customHeight="1" x14ac:dyDescent="0.25">
      <c r="A3237" s="30" t="s">
        <v>14556</v>
      </c>
      <c r="B3237" s="31" t="s">
        <v>14557</v>
      </c>
      <c r="C3237" s="30" t="s">
        <v>3</v>
      </c>
      <c r="D3237" s="32">
        <v>32.58</v>
      </c>
    </row>
    <row r="3238" spans="1:4" ht="9" customHeight="1" x14ac:dyDescent="0.25">
      <c r="A3238" s="30" t="s">
        <v>14558</v>
      </c>
      <c r="B3238" s="31" t="s">
        <v>14559</v>
      </c>
      <c r="C3238" s="30" t="s">
        <v>3</v>
      </c>
      <c r="D3238" s="32">
        <v>15.16</v>
      </c>
    </row>
    <row r="3239" spans="1:4" ht="9" customHeight="1" x14ac:dyDescent="0.25">
      <c r="A3239" s="30" t="s">
        <v>14560</v>
      </c>
      <c r="B3239" s="31" t="s">
        <v>14561</v>
      </c>
      <c r="C3239" s="30" t="s">
        <v>3</v>
      </c>
      <c r="D3239" s="32">
        <v>39.700000000000003</v>
      </c>
    </row>
    <row r="3240" spans="1:4" ht="9" customHeight="1" x14ac:dyDescent="0.25">
      <c r="A3240" s="30" t="s">
        <v>14562</v>
      </c>
      <c r="B3240" s="31" t="s">
        <v>14563</v>
      </c>
      <c r="C3240" s="30" t="s">
        <v>3</v>
      </c>
      <c r="D3240" s="32">
        <v>51.59</v>
      </c>
    </row>
    <row r="3241" spans="1:4" ht="9" customHeight="1" x14ac:dyDescent="0.25">
      <c r="A3241" s="30" t="s">
        <v>14564</v>
      </c>
      <c r="B3241" s="31" t="s">
        <v>14565</v>
      </c>
      <c r="C3241" s="30" t="s">
        <v>3</v>
      </c>
      <c r="D3241" s="32">
        <v>66.34</v>
      </c>
    </row>
    <row r="3242" spans="1:4" ht="9" customHeight="1" x14ac:dyDescent="0.25">
      <c r="A3242" s="30" t="s">
        <v>14566</v>
      </c>
      <c r="B3242" s="31" t="s">
        <v>14567</v>
      </c>
      <c r="C3242" s="30" t="s">
        <v>4</v>
      </c>
      <c r="D3242" s="32">
        <v>2216.19</v>
      </c>
    </row>
    <row r="3243" spans="1:4" ht="9" customHeight="1" x14ac:dyDescent="0.25">
      <c r="A3243" s="30" t="s">
        <v>14568</v>
      </c>
      <c r="B3243" s="31" t="s">
        <v>14569</v>
      </c>
      <c r="C3243" s="30" t="s">
        <v>4</v>
      </c>
      <c r="D3243" s="32">
        <v>1940.52</v>
      </c>
    </row>
    <row r="3244" spans="1:4" ht="9" customHeight="1" x14ac:dyDescent="0.25">
      <c r="A3244" s="30" t="s">
        <v>14570</v>
      </c>
      <c r="B3244" s="31" t="s">
        <v>14571</v>
      </c>
      <c r="C3244" s="30" t="s">
        <v>4</v>
      </c>
      <c r="D3244" s="32">
        <v>2183.06</v>
      </c>
    </row>
    <row r="3245" spans="1:4" ht="9" customHeight="1" x14ac:dyDescent="0.25">
      <c r="A3245" s="30" t="s">
        <v>14572</v>
      </c>
      <c r="B3245" s="31" t="s">
        <v>14573</v>
      </c>
      <c r="C3245" s="30" t="s">
        <v>4</v>
      </c>
      <c r="D3245" s="32">
        <v>1918.48</v>
      </c>
    </row>
    <row r="3246" spans="1:4" ht="9" customHeight="1" x14ac:dyDescent="0.25">
      <c r="A3246" s="30" t="s">
        <v>14574</v>
      </c>
      <c r="B3246" s="31" t="s">
        <v>14575</v>
      </c>
      <c r="C3246" s="30" t="s">
        <v>4</v>
      </c>
      <c r="D3246" s="32">
        <v>2506.59</v>
      </c>
    </row>
    <row r="3247" spans="1:4" ht="9" customHeight="1" x14ac:dyDescent="0.25">
      <c r="A3247" s="30" t="s">
        <v>14576</v>
      </c>
      <c r="B3247" s="31" t="s">
        <v>14577</v>
      </c>
      <c r="C3247" s="30" t="s">
        <v>4</v>
      </c>
      <c r="D3247" s="32">
        <v>2177.0500000000002</v>
      </c>
    </row>
    <row r="3248" spans="1:4" ht="9" customHeight="1" x14ac:dyDescent="0.25">
      <c r="A3248" s="30" t="s">
        <v>14578</v>
      </c>
      <c r="B3248" s="31" t="s">
        <v>14579</v>
      </c>
      <c r="C3248" s="30" t="s">
        <v>4</v>
      </c>
      <c r="D3248" s="32">
        <v>3000.47</v>
      </c>
    </row>
    <row r="3249" spans="1:4" ht="9" customHeight="1" x14ac:dyDescent="0.25">
      <c r="A3249" s="30" t="s">
        <v>14580</v>
      </c>
      <c r="B3249" s="31" t="s">
        <v>14581</v>
      </c>
      <c r="C3249" s="30" t="s">
        <v>4</v>
      </c>
      <c r="D3249" s="32">
        <v>2607.5700000000002</v>
      </c>
    </row>
    <row r="3250" spans="1:4" ht="9" customHeight="1" x14ac:dyDescent="0.25">
      <c r="A3250" s="30" t="s">
        <v>14582</v>
      </c>
      <c r="B3250" s="31" t="s">
        <v>14583</v>
      </c>
      <c r="C3250" s="30" t="s">
        <v>4</v>
      </c>
      <c r="D3250" s="32">
        <v>3540.74</v>
      </c>
    </row>
    <row r="3251" spans="1:4" ht="9" customHeight="1" x14ac:dyDescent="0.25">
      <c r="A3251" s="30" t="s">
        <v>14584</v>
      </c>
      <c r="B3251" s="31" t="s">
        <v>14585</v>
      </c>
      <c r="C3251" s="30" t="s">
        <v>4</v>
      </c>
      <c r="D3251" s="32">
        <v>3082.88</v>
      </c>
    </row>
    <row r="3252" spans="1:4" ht="9" customHeight="1" x14ac:dyDescent="0.25">
      <c r="A3252" s="30" t="s">
        <v>14586</v>
      </c>
      <c r="B3252" s="31" t="s">
        <v>14587</v>
      </c>
      <c r="C3252" s="30" t="s">
        <v>4</v>
      </c>
      <c r="D3252" s="32">
        <v>4417.6000000000004</v>
      </c>
    </row>
    <row r="3253" spans="1:4" ht="9" customHeight="1" x14ac:dyDescent="0.25">
      <c r="A3253" s="30" t="s">
        <v>14588</v>
      </c>
      <c r="B3253" s="31" t="s">
        <v>14589</v>
      </c>
      <c r="C3253" s="30" t="s">
        <v>4</v>
      </c>
      <c r="D3253" s="32">
        <v>3863.09</v>
      </c>
    </row>
    <row r="3254" spans="1:4" ht="9" customHeight="1" x14ac:dyDescent="0.25">
      <c r="A3254" s="30" t="s">
        <v>14590</v>
      </c>
      <c r="B3254" s="31" t="s">
        <v>14591</v>
      </c>
      <c r="C3254" s="30" t="s">
        <v>4</v>
      </c>
      <c r="D3254" s="32">
        <v>2571.36</v>
      </c>
    </row>
    <row r="3255" spans="1:4" ht="9" customHeight="1" x14ac:dyDescent="0.25">
      <c r="A3255" s="30" t="s">
        <v>14592</v>
      </c>
      <c r="B3255" s="31" t="s">
        <v>14593</v>
      </c>
      <c r="C3255" s="30" t="s">
        <v>4</v>
      </c>
      <c r="D3255" s="32">
        <v>2249.75</v>
      </c>
    </row>
    <row r="3256" spans="1:4" ht="9" customHeight="1" x14ac:dyDescent="0.25">
      <c r="A3256" s="30" t="s">
        <v>14594</v>
      </c>
      <c r="B3256" s="31" t="s">
        <v>14595</v>
      </c>
      <c r="C3256" s="30" t="s">
        <v>4</v>
      </c>
      <c r="D3256" s="32">
        <v>2542.9699999999998</v>
      </c>
    </row>
    <row r="3257" spans="1:4" ht="9" customHeight="1" x14ac:dyDescent="0.25">
      <c r="A3257" s="30" t="s">
        <v>14596</v>
      </c>
      <c r="B3257" s="31" t="s">
        <v>14597</v>
      </c>
      <c r="C3257" s="30" t="s">
        <v>4</v>
      </c>
      <c r="D3257" s="32">
        <v>2230.86</v>
      </c>
    </row>
    <row r="3258" spans="1:4" ht="9" customHeight="1" x14ac:dyDescent="0.25">
      <c r="A3258" s="30" t="s">
        <v>14598</v>
      </c>
      <c r="B3258" s="31" t="s">
        <v>14599</v>
      </c>
      <c r="C3258" s="30" t="s">
        <v>4</v>
      </c>
      <c r="D3258" s="32">
        <v>2889.32</v>
      </c>
    </row>
    <row r="3259" spans="1:4" ht="9" customHeight="1" x14ac:dyDescent="0.25">
      <c r="A3259" s="30" t="s">
        <v>14600</v>
      </c>
      <c r="B3259" s="31" t="s">
        <v>14601</v>
      </c>
      <c r="C3259" s="30" t="s">
        <v>4</v>
      </c>
      <c r="D3259" s="32">
        <v>2505.92</v>
      </c>
    </row>
    <row r="3260" spans="1:4" ht="9" customHeight="1" x14ac:dyDescent="0.25">
      <c r="A3260" s="30" t="s">
        <v>14602</v>
      </c>
      <c r="B3260" s="31" t="s">
        <v>14603</v>
      </c>
      <c r="C3260" s="30" t="s">
        <v>4</v>
      </c>
      <c r="D3260" s="32">
        <v>3243.24</v>
      </c>
    </row>
    <row r="3261" spans="1:4" ht="9" customHeight="1" x14ac:dyDescent="0.25">
      <c r="A3261" s="30" t="s">
        <v>14604</v>
      </c>
      <c r="B3261" s="31" t="s">
        <v>14605</v>
      </c>
      <c r="C3261" s="30" t="s">
        <v>4</v>
      </c>
      <c r="D3261" s="32">
        <v>2793.3</v>
      </c>
    </row>
    <row r="3262" spans="1:4" ht="9" customHeight="1" x14ac:dyDescent="0.25">
      <c r="A3262" s="30" t="s">
        <v>14606</v>
      </c>
      <c r="B3262" s="31" t="s">
        <v>14607</v>
      </c>
      <c r="C3262" s="30" t="s">
        <v>4</v>
      </c>
      <c r="D3262" s="32">
        <v>3965.75</v>
      </c>
    </row>
    <row r="3263" spans="1:4" ht="9" customHeight="1" x14ac:dyDescent="0.25">
      <c r="A3263" s="30" t="s">
        <v>14608</v>
      </c>
      <c r="B3263" s="31" t="s">
        <v>14609</v>
      </c>
      <c r="C3263" s="30" t="s">
        <v>4</v>
      </c>
      <c r="D3263" s="32">
        <v>3447.68</v>
      </c>
    </row>
    <row r="3264" spans="1:4" ht="9" customHeight="1" x14ac:dyDescent="0.25">
      <c r="A3264" s="30" t="s">
        <v>14610</v>
      </c>
      <c r="B3264" s="31" t="s">
        <v>14611</v>
      </c>
      <c r="C3264" s="30" t="s">
        <v>4</v>
      </c>
      <c r="D3264" s="32">
        <v>4884.8900000000003</v>
      </c>
    </row>
    <row r="3265" spans="1:4" ht="9" customHeight="1" x14ac:dyDescent="0.25">
      <c r="A3265" s="30" t="s">
        <v>14612</v>
      </c>
      <c r="B3265" s="31" t="s">
        <v>14613</v>
      </c>
      <c r="C3265" s="30" t="s">
        <v>4</v>
      </c>
      <c r="D3265" s="32">
        <v>4263.8500000000004</v>
      </c>
    </row>
    <row r="3266" spans="1:4" ht="9" customHeight="1" x14ac:dyDescent="0.25">
      <c r="A3266" s="30" t="s">
        <v>14614</v>
      </c>
      <c r="B3266" s="31" t="s">
        <v>14615</v>
      </c>
      <c r="C3266" s="30" t="s">
        <v>4</v>
      </c>
      <c r="D3266" s="32">
        <v>2945.47</v>
      </c>
    </row>
    <row r="3267" spans="1:4" ht="9" customHeight="1" x14ac:dyDescent="0.25">
      <c r="A3267" s="30" t="s">
        <v>14616</v>
      </c>
      <c r="B3267" s="31" t="s">
        <v>14617</v>
      </c>
      <c r="C3267" s="30" t="s">
        <v>4</v>
      </c>
      <c r="D3267" s="32">
        <v>2571.58</v>
      </c>
    </row>
    <row r="3268" spans="1:4" ht="9" customHeight="1" x14ac:dyDescent="0.25">
      <c r="A3268" s="30" t="s">
        <v>14618</v>
      </c>
      <c r="B3268" s="31" t="s">
        <v>14619</v>
      </c>
      <c r="C3268" s="30" t="s">
        <v>4</v>
      </c>
      <c r="D3268" s="32">
        <v>2917.07</v>
      </c>
    </row>
    <row r="3269" spans="1:4" ht="9" customHeight="1" x14ac:dyDescent="0.25">
      <c r="A3269" s="30" t="s">
        <v>14620</v>
      </c>
      <c r="B3269" s="31" t="s">
        <v>14621</v>
      </c>
      <c r="C3269" s="30" t="s">
        <v>4</v>
      </c>
      <c r="D3269" s="32">
        <v>2552.6799999999998</v>
      </c>
    </row>
    <row r="3270" spans="1:4" ht="9" customHeight="1" x14ac:dyDescent="0.25">
      <c r="A3270" s="30" t="s">
        <v>14622</v>
      </c>
      <c r="B3270" s="31" t="s">
        <v>14623</v>
      </c>
      <c r="C3270" s="30" t="s">
        <v>4</v>
      </c>
      <c r="D3270" s="32">
        <v>3290.98</v>
      </c>
    </row>
    <row r="3271" spans="1:4" ht="9" customHeight="1" x14ac:dyDescent="0.25">
      <c r="A3271" s="30" t="s">
        <v>14624</v>
      </c>
      <c r="B3271" s="31" t="s">
        <v>14625</v>
      </c>
      <c r="C3271" s="30" t="s">
        <v>4</v>
      </c>
      <c r="D3271" s="32">
        <v>2847.37</v>
      </c>
    </row>
    <row r="3272" spans="1:4" ht="9" customHeight="1" x14ac:dyDescent="0.25">
      <c r="A3272" s="30" t="s">
        <v>14626</v>
      </c>
      <c r="B3272" s="31" t="s">
        <v>14627</v>
      </c>
      <c r="C3272" s="30" t="s">
        <v>4</v>
      </c>
      <c r="D3272" s="32">
        <v>3819.36</v>
      </c>
    </row>
    <row r="3273" spans="1:4" ht="9" customHeight="1" x14ac:dyDescent="0.25">
      <c r="A3273" s="30" t="s">
        <v>14628</v>
      </c>
      <c r="B3273" s="31" t="s">
        <v>14629</v>
      </c>
      <c r="C3273" s="30" t="s">
        <v>4</v>
      </c>
      <c r="D3273" s="32">
        <v>3306.05</v>
      </c>
    </row>
    <row r="3274" spans="1:4" ht="9" customHeight="1" x14ac:dyDescent="0.25">
      <c r="A3274" s="30" t="s">
        <v>14630</v>
      </c>
      <c r="B3274" s="31" t="s">
        <v>14631</v>
      </c>
      <c r="C3274" s="30" t="s">
        <v>4</v>
      </c>
      <c r="D3274" s="32">
        <v>4409.6899999999996</v>
      </c>
    </row>
    <row r="3275" spans="1:4" ht="9" customHeight="1" x14ac:dyDescent="0.25">
      <c r="A3275" s="30" t="s">
        <v>14632</v>
      </c>
      <c r="B3275" s="31" t="s">
        <v>14633</v>
      </c>
      <c r="C3275" s="30" t="s">
        <v>4</v>
      </c>
      <c r="D3275" s="32">
        <v>3825.08</v>
      </c>
    </row>
    <row r="3276" spans="1:4" ht="9" customHeight="1" x14ac:dyDescent="0.25">
      <c r="A3276" s="30" t="s">
        <v>14634</v>
      </c>
      <c r="B3276" s="31" t="s">
        <v>14635</v>
      </c>
      <c r="C3276" s="30" t="s">
        <v>4</v>
      </c>
      <c r="D3276" s="32">
        <v>5371.11</v>
      </c>
    </row>
    <row r="3277" spans="1:4" ht="9" customHeight="1" x14ac:dyDescent="0.25">
      <c r="A3277" s="30" t="s">
        <v>14636</v>
      </c>
      <c r="B3277" s="31" t="s">
        <v>14637</v>
      </c>
      <c r="C3277" s="30" t="s">
        <v>4</v>
      </c>
      <c r="D3277" s="32">
        <v>4677.1899999999996</v>
      </c>
    </row>
    <row r="3278" spans="1:4" ht="9" customHeight="1" x14ac:dyDescent="0.25">
      <c r="A3278" s="30" t="s">
        <v>14638</v>
      </c>
      <c r="B3278" s="31" t="s">
        <v>14639</v>
      </c>
      <c r="C3278" s="30" t="s">
        <v>0</v>
      </c>
      <c r="D3278" s="32">
        <v>24.2</v>
      </c>
    </row>
    <row r="3279" spans="1:4" ht="9" customHeight="1" x14ac:dyDescent="0.25">
      <c r="A3279" s="30" t="s">
        <v>14640</v>
      </c>
      <c r="B3279" s="31" t="s">
        <v>14641</v>
      </c>
      <c r="C3279" s="30" t="s">
        <v>3</v>
      </c>
      <c r="D3279" s="32">
        <v>69.06</v>
      </c>
    </row>
    <row r="3280" spans="1:4" ht="9" customHeight="1" x14ac:dyDescent="0.25">
      <c r="A3280" s="30" t="s">
        <v>14642</v>
      </c>
      <c r="B3280" s="31" t="s">
        <v>14643</v>
      </c>
      <c r="C3280" s="30" t="s">
        <v>3</v>
      </c>
      <c r="D3280" s="32">
        <v>47.02</v>
      </c>
    </row>
    <row r="3281" spans="1:4" ht="18" customHeight="1" x14ac:dyDescent="0.25">
      <c r="A3281" s="30" t="s">
        <v>14644</v>
      </c>
      <c r="B3281" s="31" t="s">
        <v>14645</v>
      </c>
      <c r="C3281" s="30" t="s">
        <v>3</v>
      </c>
      <c r="D3281" s="32">
        <v>80.290000000000006</v>
      </c>
    </row>
    <row r="3282" spans="1:4" ht="18" customHeight="1" x14ac:dyDescent="0.25">
      <c r="A3282" s="30" t="s">
        <v>14646</v>
      </c>
      <c r="B3282" s="31" t="s">
        <v>14647</v>
      </c>
      <c r="C3282" s="30" t="s">
        <v>3</v>
      </c>
      <c r="D3282" s="32">
        <v>58.18</v>
      </c>
    </row>
    <row r="3283" spans="1:4" ht="9" customHeight="1" x14ac:dyDescent="0.25">
      <c r="A3283" s="30" t="s">
        <v>14648</v>
      </c>
      <c r="B3283" s="31" t="s">
        <v>14649</v>
      </c>
      <c r="C3283" s="30" t="s">
        <v>3</v>
      </c>
      <c r="D3283" s="32">
        <v>92.96</v>
      </c>
    </row>
    <row r="3284" spans="1:4" ht="9" customHeight="1" x14ac:dyDescent="0.25">
      <c r="A3284" s="30" t="s">
        <v>14650</v>
      </c>
      <c r="B3284" s="31" t="s">
        <v>14651</v>
      </c>
      <c r="C3284" s="30" t="s">
        <v>3</v>
      </c>
      <c r="D3284" s="32">
        <v>63.26</v>
      </c>
    </row>
    <row r="3285" spans="1:4" ht="18" customHeight="1" x14ac:dyDescent="0.25">
      <c r="A3285" s="30" t="s">
        <v>14652</v>
      </c>
      <c r="B3285" s="31" t="s">
        <v>14653</v>
      </c>
      <c r="C3285" s="30" t="s">
        <v>3</v>
      </c>
      <c r="D3285" s="32">
        <v>108.19</v>
      </c>
    </row>
    <row r="3286" spans="1:4" ht="18" customHeight="1" x14ac:dyDescent="0.25">
      <c r="A3286" s="30" t="s">
        <v>14654</v>
      </c>
      <c r="B3286" s="31" t="s">
        <v>14655</v>
      </c>
      <c r="C3286" s="30" t="s">
        <v>3</v>
      </c>
      <c r="D3286" s="32">
        <v>78.400000000000006</v>
      </c>
    </row>
    <row r="3287" spans="1:4" ht="9" customHeight="1" x14ac:dyDescent="0.25">
      <c r="A3287" s="30" t="s">
        <v>14656</v>
      </c>
      <c r="B3287" s="31" t="s">
        <v>14657</v>
      </c>
      <c r="C3287" s="30" t="s">
        <v>3</v>
      </c>
      <c r="D3287" s="32">
        <v>58.14</v>
      </c>
    </row>
    <row r="3288" spans="1:4" ht="9" customHeight="1" x14ac:dyDescent="0.25">
      <c r="A3288" s="30" t="s">
        <v>14658</v>
      </c>
      <c r="B3288" s="31" t="s">
        <v>14659</v>
      </c>
      <c r="C3288" s="30" t="s">
        <v>3</v>
      </c>
      <c r="D3288" s="32">
        <v>43.09</v>
      </c>
    </row>
    <row r="3289" spans="1:4" ht="18" customHeight="1" x14ac:dyDescent="0.25">
      <c r="A3289" s="30" t="s">
        <v>14660</v>
      </c>
      <c r="B3289" s="31" t="s">
        <v>14661</v>
      </c>
      <c r="C3289" s="30" t="s">
        <v>3</v>
      </c>
      <c r="D3289" s="32">
        <v>65.92</v>
      </c>
    </row>
    <row r="3290" spans="1:4" ht="18" customHeight="1" x14ac:dyDescent="0.25">
      <c r="A3290" s="30" t="s">
        <v>14662</v>
      </c>
      <c r="B3290" s="31" t="s">
        <v>14663</v>
      </c>
      <c r="C3290" s="30" t="s">
        <v>3</v>
      </c>
      <c r="D3290" s="32">
        <v>50.82</v>
      </c>
    </row>
    <row r="3291" spans="1:4" ht="9" customHeight="1" x14ac:dyDescent="0.25">
      <c r="A3291" s="30" t="s">
        <v>14664</v>
      </c>
      <c r="B3291" s="31" t="s">
        <v>14665</v>
      </c>
      <c r="C3291" s="30" t="s">
        <v>3</v>
      </c>
      <c r="D3291" s="32">
        <v>78.930000000000007</v>
      </c>
    </row>
    <row r="3292" spans="1:4" ht="9" customHeight="1" x14ac:dyDescent="0.25">
      <c r="A3292" s="30" t="s">
        <v>14666</v>
      </c>
      <c r="B3292" s="31" t="s">
        <v>14667</v>
      </c>
      <c r="C3292" s="30" t="s">
        <v>3</v>
      </c>
      <c r="D3292" s="32">
        <v>57.82</v>
      </c>
    </row>
    <row r="3293" spans="1:4" ht="18" customHeight="1" x14ac:dyDescent="0.25">
      <c r="A3293" s="30" t="s">
        <v>14668</v>
      </c>
      <c r="B3293" s="31" t="s">
        <v>14669</v>
      </c>
      <c r="C3293" s="30" t="s">
        <v>3</v>
      </c>
      <c r="D3293" s="32">
        <v>89.99</v>
      </c>
    </row>
    <row r="3294" spans="1:4" ht="18" customHeight="1" x14ac:dyDescent="0.25">
      <c r="A3294" s="30" t="s">
        <v>14670</v>
      </c>
      <c r="B3294" s="31" t="s">
        <v>14671</v>
      </c>
      <c r="C3294" s="30" t="s">
        <v>3</v>
      </c>
      <c r="D3294" s="32">
        <v>68.819999999999993</v>
      </c>
    </row>
    <row r="3295" spans="1:4" ht="9" customHeight="1" x14ac:dyDescent="0.25">
      <c r="A3295" s="30" t="s">
        <v>14672</v>
      </c>
      <c r="B3295" s="31" t="s">
        <v>14673</v>
      </c>
      <c r="C3295" s="30" t="s">
        <v>3</v>
      </c>
      <c r="D3295" s="32">
        <v>17.54</v>
      </c>
    </row>
    <row r="3296" spans="1:4" ht="9" customHeight="1" x14ac:dyDescent="0.25">
      <c r="A3296" s="30" t="s">
        <v>14674</v>
      </c>
      <c r="B3296" s="31" t="s">
        <v>14675</v>
      </c>
      <c r="C3296" s="30" t="s">
        <v>3</v>
      </c>
      <c r="D3296" s="32">
        <v>24.67</v>
      </c>
    </row>
    <row r="3297" spans="1:4" ht="9" customHeight="1" x14ac:dyDescent="0.25">
      <c r="A3297" s="30" t="s">
        <v>14676</v>
      </c>
      <c r="B3297" s="31" t="s">
        <v>14677</v>
      </c>
      <c r="C3297" s="30" t="s">
        <v>3</v>
      </c>
      <c r="D3297" s="32">
        <v>8.64</v>
      </c>
    </row>
    <row r="3298" spans="1:4" ht="9" customHeight="1" x14ac:dyDescent="0.25">
      <c r="A3298" s="30" t="s">
        <v>14678</v>
      </c>
      <c r="B3298" s="31" t="s">
        <v>14679</v>
      </c>
      <c r="C3298" s="30" t="s">
        <v>3</v>
      </c>
      <c r="D3298" s="32">
        <v>11.32</v>
      </c>
    </row>
    <row r="3299" spans="1:4" ht="9" customHeight="1" x14ac:dyDescent="0.25">
      <c r="A3299" s="30" t="s">
        <v>14680</v>
      </c>
      <c r="B3299" s="31" t="s">
        <v>14681</v>
      </c>
      <c r="C3299" s="30" t="s">
        <v>3</v>
      </c>
      <c r="D3299" s="32">
        <v>53.05</v>
      </c>
    </row>
    <row r="3300" spans="1:4" ht="9" customHeight="1" x14ac:dyDescent="0.25">
      <c r="A3300" s="30" t="s">
        <v>14682</v>
      </c>
      <c r="B3300" s="31" t="s">
        <v>14683</v>
      </c>
      <c r="C3300" s="30" t="s">
        <v>3</v>
      </c>
      <c r="D3300" s="32">
        <v>36.33</v>
      </c>
    </row>
    <row r="3301" spans="1:4" ht="18" customHeight="1" x14ac:dyDescent="0.25">
      <c r="A3301" s="30" t="s">
        <v>14684</v>
      </c>
      <c r="B3301" s="31" t="s">
        <v>14685</v>
      </c>
      <c r="C3301" s="30" t="s">
        <v>3</v>
      </c>
      <c r="D3301" s="32">
        <v>60.88</v>
      </c>
    </row>
    <row r="3302" spans="1:4" ht="18" customHeight="1" x14ac:dyDescent="0.25">
      <c r="A3302" s="30" t="s">
        <v>14686</v>
      </c>
      <c r="B3302" s="31" t="s">
        <v>14687</v>
      </c>
      <c r="C3302" s="30" t="s">
        <v>3</v>
      </c>
      <c r="D3302" s="32">
        <v>44.12</v>
      </c>
    </row>
    <row r="3303" spans="1:4" ht="9" customHeight="1" x14ac:dyDescent="0.25">
      <c r="A3303" s="30" t="s">
        <v>14688</v>
      </c>
      <c r="B3303" s="31" t="s">
        <v>14689</v>
      </c>
      <c r="C3303" s="30" t="s">
        <v>3</v>
      </c>
      <c r="D3303" s="32">
        <v>70.91</v>
      </c>
    </row>
    <row r="3304" spans="1:4" ht="9" customHeight="1" x14ac:dyDescent="0.25">
      <c r="A3304" s="30" t="s">
        <v>14690</v>
      </c>
      <c r="B3304" s="31" t="s">
        <v>14691</v>
      </c>
      <c r="C3304" s="30" t="s">
        <v>3</v>
      </c>
      <c r="D3304" s="32">
        <v>48.52</v>
      </c>
    </row>
    <row r="3305" spans="1:4" ht="18" customHeight="1" x14ac:dyDescent="0.25">
      <c r="A3305" s="30" t="s">
        <v>14692</v>
      </c>
      <c r="B3305" s="31" t="s">
        <v>14693</v>
      </c>
      <c r="C3305" s="30" t="s">
        <v>3</v>
      </c>
      <c r="D3305" s="32">
        <v>81.56</v>
      </c>
    </row>
    <row r="3306" spans="1:4" ht="18" customHeight="1" x14ac:dyDescent="0.25">
      <c r="A3306" s="30" t="s">
        <v>14694</v>
      </c>
      <c r="B3306" s="31" t="s">
        <v>14695</v>
      </c>
      <c r="C3306" s="30" t="s">
        <v>3</v>
      </c>
      <c r="D3306" s="32">
        <v>59.1</v>
      </c>
    </row>
    <row r="3307" spans="1:4" ht="9" customHeight="1" x14ac:dyDescent="0.25">
      <c r="A3307" s="30" t="s">
        <v>14696</v>
      </c>
      <c r="B3307" s="31" t="s">
        <v>14697</v>
      </c>
      <c r="C3307" s="30" t="s">
        <v>3</v>
      </c>
      <c r="D3307" s="32">
        <v>12.99</v>
      </c>
    </row>
    <row r="3308" spans="1:4" ht="9" customHeight="1" x14ac:dyDescent="0.25">
      <c r="A3308" s="30" t="s">
        <v>14698</v>
      </c>
      <c r="B3308" s="31" t="s">
        <v>14699</v>
      </c>
      <c r="C3308" s="30" t="s">
        <v>3</v>
      </c>
      <c r="D3308" s="32">
        <v>18.190000000000001</v>
      </c>
    </row>
    <row r="3309" spans="1:4" ht="9" customHeight="1" x14ac:dyDescent="0.25">
      <c r="A3309" s="30" t="s">
        <v>14700</v>
      </c>
      <c r="B3309" s="31" t="s">
        <v>14701</v>
      </c>
      <c r="C3309" s="30" t="s">
        <v>3</v>
      </c>
      <c r="D3309" s="32">
        <v>23.96</v>
      </c>
    </row>
    <row r="3310" spans="1:4" ht="9" customHeight="1" x14ac:dyDescent="0.25">
      <c r="A3310" s="30" t="s">
        <v>14702</v>
      </c>
      <c r="B3310" s="31" t="s">
        <v>14703</v>
      </c>
      <c r="C3310" s="30" t="s">
        <v>3</v>
      </c>
      <c r="D3310" s="32">
        <v>35.93</v>
      </c>
    </row>
    <row r="3311" spans="1:4" ht="9" customHeight="1" x14ac:dyDescent="0.25">
      <c r="A3311" s="30" t="s">
        <v>14704</v>
      </c>
      <c r="B3311" s="31" t="s">
        <v>14705</v>
      </c>
      <c r="C3311" s="30" t="s">
        <v>3</v>
      </c>
      <c r="D3311" s="32">
        <v>59.75</v>
      </c>
    </row>
    <row r="3312" spans="1:4" ht="9" customHeight="1" x14ac:dyDescent="0.25">
      <c r="A3312" s="30" t="s">
        <v>14706</v>
      </c>
      <c r="B3312" s="31" t="s">
        <v>14707</v>
      </c>
      <c r="C3312" s="30" t="s">
        <v>3</v>
      </c>
      <c r="D3312" s="32">
        <v>44.75</v>
      </c>
    </row>
    <row r="3313" spans="1:4" ht="18" customHeight="1" x14ac:dyDescent="0.25">
      <c r="A3313" s="30" t="s">
        <v>14708</v>
      </c>
      <c r="B3313" s="31" t="s">
        <v>14709</v>
      </c>
      <c r="C3313" s="30" t="s">
        <v>3</v>
      </c>
      <c r="D3313" s="32">
        <v>66.989999999999995</v>
      </c>
    </row>
    <row r="3314" spans="1:4" ht="18" customHeight="1" x14ac:dyDescent="0.25">
      <c r="A3314" s="30" t="s">
        <v>14710</v>
      </c>
      <c r="B3314" s="31" t="s">
        <v>14711</v>
      </c>
      <c r="C3314" s="30" t="s">
        <v>3</v>
      </c>
      <c r="D3314" s="32">
        <v>51.94</v>
      </c>
    </row>
    <row r="3315" spans="1:4" ht="9" customHeight="1" x14ac:dyDescent="0.25">
      <c r="A3315" s="30" t="s">
        <v>14712</v>
      </c>
      <c r="B3315" s="31" t="s">
        <v>14713</v>
      </c>
      <c r="C3315" s="30" t="s">
        <v>3</v>
      </c>
      <c r="D3315" s="32">
        <v>59.73</v>
      </c>
    </row>
    <row r="3316" spans="1:4" ht="9" customHeight="1" x14ac:dyDescent="0.25">
      <c r="A3316" s="30" t="s">
        <v>14714</v>
      </c>
      <c r="B3316" s="31" t="s">
        <v>14715</v>
      </c>
      <c r="C3316" s="30" t="s">
        <v>3</v>
      </c>
      <c r="D3316" s="32">
        <v>44.38</v>
      </c>
    </row>
    <row r="3317" spans="1:4" ht="18" customHeight="1" x14ac:dyDescent="0.25">
      <c r="A3317" s="30" t="s">
        <v>14716</v>
      </c>
      <c r="B3317" s="31" t="s">
        <v>14717</v>
      </c>
      <c r="C3317" s="30" t="s">
        <v>3</v>
      </c>
      <c r="D3317" s="32">
        <v>67.150000000000006</v>
      </c>
    </row>
    <row r="3318" spans="1:4" ht="18" customHeight="1" x14ac:dyDescent="0.25">
      <c r="A3318" s="30" t="s">
        <v>14718</v>
      </c>
      <c r="B3318" s="31" t="s">
        <v>14719</v>
      </c>
      <c r="C3318" s="30" t="s">
        <v>3</v>
      </c>
      <c r="D3318" s="32">
        <v>51.75</v>
      </c>
    </row>
    <row r="3319" spans="1:4" ht="9" customHeight="1" x14ac:dyDescent="0.25">
      <c r="A3319" s="30" t="s">
        <v>14720</v>
      </c>
      <c r="B3319" s="31" t="s">
        <v>14721</v>
      </c>
      <c r="C3319" s="30" t="s">
        <v>3</v>
      </c>
      <c r="D3319" s="32">
        <v>67.88</v>
      </c>
    </row>
    <row r="3320" spans="1:4" ht="9" customHeight="1" x14ac:dyDescent="0.25">
      <c r="A3320" s="30" t="s">
        <v>14722</v>
      </c>
      <c r="B3320" s="31" t="s">
        <v>14723</v>
      </c>
      <c r="C3320" s="30" t="s">
        <v>3</v>
      </c>
      <c r="D3320" s="32">
        <v>50.48</v>
      </c>
    </row>
    <row r="3321" spans="1:4" ht="18" customHeight="1" x14ac:dyDescent="0.25">
      <c r="A3321" s="30" t="s">
        <v>14724</v>
      </c>
      <c r="B3321" s="31" t="s">
        <v>14725</v>
      </c>
      <c r="C3321" s="30" t="s">
        <v>3</v>
      </c>
      <c r="D3321" s="32">
        <v>76.3</v>
      </c>
    </row>
    <row r="3322" spans="1:4" ht="18" customHeight="1" x14ac:dyDescent="0.25">
      <c r="A3322" s="30" t="s">
        <v>14726</v>
      </c>
      <c r="B3322" s="31" t="s">
        <v>14727</v>
      </c>
      <c r="C3322" s="30" t="s">
        <v>3</v>
      </c>
      <c r="D3322" s="32">
        <v>58.86</v>
      </c>
    </row>
    <row r="3323" spans="1:4" ht="9" customHeight="1" x14ac:dyDescent="0.25">
      <c r="A3323" s="30" t="s">
        <v>14728</v>
      </c>
      <c r="B3323" s="31" t="s">
        <v>14729</v>
      </c>
      <c r="C3323" s="30" t="s">
        <v>3</v>
      </c>
      <c r="D3323" s="32">
        <v>72.400000000000006</v>
      </c>
    </row>
    <row r="3324" spans="1:4" ht="9" customHeight="1" x14ac:dyDescent="0.25">
      <c r="A3324" s="30" t="s">
        <v>14730</v>
      </c>
      <c r="B3324" s="31" t="s">
        <v>14731</v>
      </c>
      <c r="C3324" s="30" t="s">
        <v>3</v>
      </c>
      <c r="D3324" s="32">
        <v>53.88</v>
      </c>
    </row>
    <row r="3325" spans="1:4" ht="18" customHeight="1" x14ac:dyDescent="0.25">
      <c r="A3325" s="30" t="s">
        <v>14732</v>
      </c>
      <c r="B3325" s="31" t="s">
        <v>14733</v>
      </c>
      <c r="C3325" s="30" t="s">
        <v>3</v>
      </c>
      <c r="D3325" s="32">
        <v>81.39</v>
      </c>
    </row>
    <row r="3326" spans="1:4" ht="18" customHeight="1" x14ac:dyDescent="0.25">
      <c r="A3326" s="30" t="s">
        <v>14734</v>
      </c>
      <c r="B3326" s="31" t="s">
        <v>14735</v>
      </c>
      <c r="C3326" s="30" t="s">
        <v>3</v>
      </c>
      <c r="D3326" s="32">
        <v>62.81</v>
      </c>
    </row>
    <row r="3327" spans="1:4" ht="9" customHeight="1" x14ac:dyDescent="0.25">
      <c r="A3327" s="30" t="s">
        <v>14736</v>
      </c>
      <c r="B3327" s="31" t="s">
        <v>14737</v>
      </c>
      <c r="C3327" s="30" t="s">
        <v>3</v>
      </c>
      <c r="D3327" s="32">
        <v>74.53</v>
      </c>
    </row>
    <row r="3328" spans="1:4" ht="9" customHeight="1" x14ac:dyDescent="0.25">
      <c r="A3328" s="30" t="s">
        <v>14738</v>
      </c>
      <c r="B3328" s="31" t="s">
        <v>14739</v>
      </c>
      <c r="C3328" s="30" t="s">
        <v>3</v>
      </c>
      <c r="D3328" s="32">
        <v>55.49</v>
      </c>
    </row>
    <row r="3329" spans="1:4" ht="18" customHeight="1" x14ac:dyDescent="0.25">
      <c r="A3329" s="30" t="s">
        <v>14740</v>
      </c>
      <c r="B3329" s="31" t="s">
        <v>14741</v>
      </c>
      <c r="C3329" s="30" t="s">
        <v>3</v>
      </c>
      <c r="D3329" s="32">
        <v>83.78</v>
      </c>
    </row>
    <row r="3330" spans="1:4" ht="18" customHeight="1" x14ac:dyDescent="0.25">
      <c r="A3330" s="30" t="s">
        <v>14742</v>
      </c>
      <c r="B3330" s="31" t="s">
        <v>14743</v>
      </c>
      <c r="C3330" s="30" t="s">
        <v>3</v>
      </c>
      <c r="D3330" s="32">
        <v>64.680000000000007</v>
      </c>
    </row>
    <row r="3331" spans="1:4" ht="9" customHeight="1" x14ac:dyDescent="0.25">
      <c r="A3331" s="30" t="s">
        <v>14744</v>
      </c>
      <c r="B3331" s="31" t="s">
        <v>14745</v>
      </c>
      <c r="C3331" s="30" t="s">
        <v>3</v>
      </c>
      <c r="D3331" s="32">
        <v>85.07</v>
      </c>
    </row>
    <row r="3332" spans="1:4" ht="9" customHeight="1" x14ac:dyDescent="0.25">
      <c r="A3332" s="30" t="s">
        <v>14746</v>
      </c>
      <c r="B3332" s="31" t="s">
        <v>14747</v>
      </c>
      <c r="C3332" s="30" t="s">
        <v>3</v>
      </c>
      <c r="D3332" s="32">
        <v>63.05</v>
      </c>
    </row>
    <row r="3333" spans="1:4" ht="18" customHeight="1" x14ac:dyDescent="0.25">
      <c r="A3333" s="30" t="s">
        <v>14748</v>
      </c>
      <c r="B3333" s="31" t="s">
        <v>14749</v>
      </c>
      <c r="C3333" s="30" t="s">
        <v>3</v>
      </c>
      <c r="D3333" s="32">
        <v>95.8</v>
      </c>
    </row>
    <row r="3334" spans="1:4" ht="18" customHeight="1" x14ac:dyDescent="0.25">
      <c r="A3334" s="30" t="s">
        <v>14750</v>
      </c>
      <c r="B3334" s="31" t="s">
        <v>14751</v>
      </c>
      <c r="C3334" s="30" t="s">
        <v>3</v>
      </c>
      <c r="D3334" s="32">
        <v>73.709999999999994</v>
      </c>
    </row>
    <row r="3335" spans="1:4" ht="9" customHeight="1" x14ac:dyDescent="0.25">
      <c r="A3335" s="30" t="s">
        <v>14752</v>
      </c>
      <c r="B3335" s="31" t="s">
        <v>14753</v>
      </c>
      <c r="C3335" s="30" t="s">
        <v>3</v>
      </c>
      <c r="D3335" s="32">
        <v>87.34</v>
      </c>
    </row>
    <row r="3336" spans="1:4" ht="9" customHeight="1" x14ac:dyDescent="0.25">
      <c r="A3336" s="30" t="s">
        <v>14754</v>
      </c>
      <c r="B3336" s="31" t="s">
        <v>14755</v>
      </c>
      <c r="C3336" s="30" t="s">
        <v>3</v>
      </c>
      <c r="D3336" s="32">
        <v>64.739999999999995</v>
      </c>
    </row>
    <row r="3337" spans="1:4" ht="18" customHeight="1" x14ac:dyDescent="0.25">
      <c r="A3337" s="30" t="s">
        <v>14756</v>
      </c>
      <c r="B3337" s="31" t="s">
        <v>14757</v>
      </c>
      <c r="C3337" s="30" t="s">
        <v>3</v>
      </c>
      <c r="D3337" s="32">
        <v>98.35</v>
      </c>
    </row>
    <row r="3338" spans="1:4" ht="18" customHeight="1" x14ac:dyDescent="0.25">
      <c r="A3338" s="30" t="s">
        <v>14758</v>
      </c>
      <c r="B3338" s="31" t="s">
        <v>14759</v>
      </c>
      <c r="C3338" s="30" t="s">
        <v>3</v>
      </c>
      <c r="D3338" s="32">
        <v>75.69</v>
      </c>
    </row>
    <row r="3339" spans="1:4" ht="9" customHeight="1" x14ac:dyDescent="0.25">
      <c r="A3339" s="30" t="s">
        <v>14760</v>
      </c>
      <c r="B3339" s="31" t="s">
        <v>14761</v>
      </c>
      <c r="C3339" s="30" t="s">
        <v>3</v>
      </c>
      <c r="D3339" s="32">
        <v>46.23</v>
      </c>
    </row>
    <row r="3340" spans="1:4" ht="9" customHeight="1" x14ac:dyDescent="0.25">
      <c r="A3340" s="30" t="s">
        <v>14762</v>
      </c>
      <c r="B3340" s="31" t="s">
        <v>14763</v>
      </c>
      <c r="C3340" s="30" t="s">
        <v>3</v>
      </c>
      <c r="D3340" s="32">
        <v>34.69</v>
      </c>
    </row>
    <row r="3341" spans="1:4" ht="18" customHeight="1" x14ac:dyDescent="0.25">
      <c r="A3341" s="30" t="s">
        <v>14764</v>
      </c>
      <c r="B3341" s="31" t="s">
        <v>14765</v>
      </c>
      <c r="C3341" s="30" t="s">
        <v>3</v>
      </c>
      <c r="D3341" s="32">
        <v>51.76</v>
      </c>
    </row>
    <row r="3342" spans="1:4" ht="18" customHeight="1" x14ac:dyDescent="0.25">
      <c r="A3342" s="30" t="s">
        <v>14766</v>
      </c>
      <c r="B3342" s="31" t="s">
        <v>14767</v>
      </c>
      <c r="C3342" s="30" t="s">
        <v>3</v>
      </c>
      <c r="D3342" s="32">
        <v>40.18</v>
      </c>
    </row>
    <row r="3343" spans="1:4" ht="9" customHeight="1" x14ac:dyDescent="0.25">
      <c r="A3343" s="30" t="s">
        <v>14768</v>
      </c>
      <c r="B3343" s="31" t="s">
        <v>14769</v>
      </c>
      <c r="C3343" s="30" t="s">
        <v>3</v>
      </c>
      <c r="D3343" s="32">
        <v>48.51</v>
      </c>
    </row>
    <row r="3344" spans="1:4" ht="9" customHeight="1" x14ac:dyDescent="0.25">
      <c r="A3344" s="30" t="s">
        <v>14770</v>
      </c>
      <c r="B3344" s="31" t="s">
        <v>14771</v>
      </c>
      <c r="C3344" s="30" t="s">
        <v>3</v>
      </c>
      <c r="D3344" s="32">
        <v>36.409999999999997</v>
      </c>
    </row>
    <row r="3345" spans="1:4" ht="18" customHeight="1" x14ac:dyDescent="0.25">
      <c r="A3345" s="30" t="s">
        <v>14772</v>
      </c>
      <c r="B3345" s="31" t="s">
        <v>14773</v>
      </c>
      <c r="C3345" s="30" t="s">
        <v>3</v>
      </c>
      <c r="D3345" s="32">
        <v>54.31</v>
      </c>
    </row>
    <row r="3346" spans="1:4" ht="18" customHeight="1" x14ac:dyDescent="0.25">
      <c r="A3346" s="30" t="s">
        <v>14774</v>
      </c>
      <c r="B3346" s="31" t="s">
        <v>14775</v>
      </c>
      <c r="C3346" s="30" t="s">
        <v>3</v>
      </c>
      <c r="D3346" s="32">
        <v>42.18</v>
      </c>
    </row>
    <row r="3347" spans="1:4" ht="9" customHeight="1" x14ac:dyDescent="0.25">
      <c r="A3347" s="30" t="s">
        <v>14776</v>
      </c>
      <c r="B3347" s="31" t="s">
        <v>14777</v>
      </c>
      <c r="C3347" s="30" t="s">
        <v>3</v>
      </c>
      <c r="D3347" s="32">
        <v>50.09</v>
      </c>
    </row>
    <row r="3348" spans="1:4" ht="9" customHeight="1" x14ac:dyDescent="0.25">
      <c r="A3348" s="30" t="s">
        <v>14778</v>
      </c>
      <c r="B3348" s="31" t="s">
        <v>14779</v>
      </c>
      <c r="C3348" s="30" t="s">
        <v>3</v>
      </c>
      <c r="D3348" s="32">
        <v>37.630000000000003</v>
      </c>
    </row>
    <row r="3349" spans="1:4" ht="18" customHeight="1" x14ac:dyDescent="0.25">
      <c r="A3349" s="30" t="s">
        <v>14780</v>
      </c>
      <c r="B3349" s="31" t="s">
        <v>14781</v>
      </c>
      <c r="C3349" s="30" t="s">
        <v>3</v>
      </c>
      <c r="D3349" s="32">
        <v>56.08</v>
      </c>
    </row>
    <row r="3350" spans="1:4" ht="18" customHeight="1" x14ac:dyDescent="0.25">
      <c r="A3350" s="30" t="s">
        <v>14782</v>
      </c>
      <c r="B3350" s="31" t="s">
        <v>14783</v>
      </c>
      <c r="C3350" s="30" t="s">
        <v>3</v>
      </c>
      <c r="D3350" s="32">
        <v>43.58</v>
      </c>
    </row>
    <row r="3351" spans="1:4" ht="9" customHeight="1" x14ac:dyDescent="0.25">
      <c r="A3351" s="30" t="s">
        <v>14784</v>
      </c>
      <c r="B3351" s="31" t="s">
        <v>14785</v>
      </c>
      <c r="C3351" s="30" t="s">
        <v>3</v>
      </c>
      <c r="D3351" s="32">
        <v>56.29</v>
      </c>
    </row>
    <row r="3352" spans="1:4" ht="9" customHeight="1" x14ac:dyDescent="0.25">
      <c r="A3352" s="30" t="s">
        <v>14786</v>
      </c>
      <c r="B3352" s="31" t="s">
        <v>14787</v>
      </c>
      <c r="C3352" s="30" t="s">
        <v>3</v>
      </c>
      <c r="D3352" s="32">
        <v>42.13</v>
      </c>
    </row>
    <row r="3353" spans="1:4" ht="18" customHeight="1" x14ac:dyDescent="0.25">
      <c r="A3353" s="30" t="s">
        <v>14788</v>
      </c>
      <c r="B3353" s="31" t="s">
        <v>14789</v>
      </c>
      <c r="C3353" s="30" t="s">
        <v>3</v>
      </c>
      <c r="D3353" s="32">
        <v>63.12</v>
      </c>
    </row>
    <row r="3354" spans="1:4" ht="18" customHeight="1" x14ac:dyDescent="0.25">
      <c r="A3354" s="30" t="s">
        <v>14790</v>
      </c>
      <c r="B3354" s="31" t="s">
        <v>14791</v>
      </c>
      <c r="C3354" s="30" t="s">
        <v>3</v>
      </c>
      <c r="D3354" s="32">
        <v>48.92</v>
      </c>
    </row>
    <row r="3355" spans="1:4" ht="9" customHeight="1" x14ac:dyDescent="0.25">
      <c r="A3355" s="30" t="s">
        <v>14792</v>
      </c>
      <c r="B3355" s="31" t="s">
        <v>14793</v>
      </c>
      <c r="C3355" s="30" t="s">
        <v>3</v>
      </c>
      <c r="D3355" s="32">
        <v>22.61</v>
      </c>
    </row>
    <row r="3356" spans="1:4" ht="9" customHeight="1" x14ac:dyDescent="0.25">
      <c r="A3356" s="30" t="s">
        <v>14794</v>
      </c>
      <c r="B3356" s="31" t="s">
        <v>14795</v>
      </c>
      <c r="C3356" s="30" t="s">
        <v>3</v>
      </c>
      <c r="D3356" s="32">
        <v>28.37</v>
      </c>
    </row>
    <row r="3357" spans="1:4" ht="9" customHeight="1" x14ac:dyDescent="0.25">
      <c r="A3357" s="30" t="s">
        <v>14796</v>
      </c>
      <c r="B3357" s="31" t="s">
        <v>14797</v>
      </c>
      <c r="C3357" s="30" t="s">
        <v>3</v>
      </c>
      <c r="D3357" s="32">
        <v>18.63</v>
      </c>
    </row>
    <row r="3358" spans="1:4" ht="9" customHeight="1" x14ac:dyDescent="0.25">
      <c r="A3358" s="30" t="s">
        <v>14798</v>
      </c>
      <c r="B3358" s="31" t="s">
        <v>14799</v>
      </c>
      <c r="C3358" s="30" t="s">
        <v>3</v>
      </c>
      <c r="D3358" s="32">
        <v>9.74</v>
      </c>
    </row>
    <row r="3359" spans="1:4" ht="9" customHeight="1" x14ac:dyDescent="0.25">
      <c r="A3359" s="30" t="s">
        <v>14800</v>
      </c>
      <c r="B3359" s="31" t="s">
        <v>14801</v>
      </c>
      <c r="C3359" s="30" t="s">
        <v>3</v>
      </c>
      <c r="D3359" s="32">
        <v>12.28</v>
      </c>
    </row>
    <row r="3360" spans="1:4" ht="9" customHeight="1" x14ac:dyDescent="0.25">
      <c r="A3360" s="30" t="s">
        <v>14802</v>
      </c>
      <c r="B3360" s="31" t="s">
        <v>14803</v>
      </c>
      <c r="C3360" s="30" t="s">
        <v>3</v>
      </c>
      <c r="D3360" s="32">
        <v>8.41</v>
      </c>
    </row>
    <row r="3361" spans="1:4" ht="9" customHeight="1" x14ac:dyDescent="0.25">
      <c r="A3361" s="30" t="s">
        <v>14804</v>
      </c>
      <c r="B3361" s="31" t="s">
        <v>14805</v>
      </c>
      <c r="C3361" s="30" t="s">
        <v>3</v>
      </c>
      <c r="D3361" s="32">
        <v>0.14000000000000001</v>
      </c>
    </row>
    <row r="3362" spans="1:4" ht="9" customHeight="1" x14ac:dyDescent="0.25">
      <c r="A3362" s="30" t="s">
        <v>14806</v>
      </c>
      <c r="B3362" s="31" t="s">
        <v>14807</v>
      </c>
      <c r="C3362" s="30" t="s">
        <v>3</v>
      </c>
      <c r="D3362" s="32">
        <v>1056</v>
      </c>
    </row>
    <row r="3363" spans="1:4" ht="9" customHeight="1" x14ac:dyDescent="0.25">
      <c r="A3363" s="30" t="s">
        <v>14808</v>
      </c>
      <c r="B3363" s="31" t="s">
        <v>14809</v>
      </c>
      <c r="C3363" s="30" t="s">
        <v>3</v>
      </c>
      <c r="D3363" s="32">
        <v>896.67</v>
      </c>
    </row>
    <row r="3364" spans="1:4" ht="9" customHeight="1" x14ac:dyDescent="0.25">
      <c r="A3364" s="30" t="s">
        <v>14810</v>
      </c>
      <c r="B3364" s="31" t="s">
        <v>14811</v>
      </c>
      <c r="C3364" s="30" t="s">
        <v>3</v>
      </c>
      <c r="D3364" s="32">
        <v>1106.17</v>
      </c>
    </row>
    <row r="3365" spans="1:4" ht="9" customHeight="1" x14ac:dyDescent="0.25">
      <c r="A3365" s="30" t="s">
        <v>14812</v>
      </c>
      <c r="B3365" s="31" t="s">
        <v>14813</v>
      </c>
      <c r="C3365" s="30" t="s">
        <v>3</v>
      </c>
      <c r="D3365" s="32">
        <v>942.47</v>
      </c>
    </row>
    <row r="3366" spans="1:4" ht="9" customHeight="1" x14ac:dyDescent="0.25">
      <c r="A3366" s="30" t="s">
        <v>14814</v>
      </c>
      <c r="B3366" s="31" t="s">
        <v>14815</v>
      </c>
      <c r="C3366" s="30" t="s">
        <v>3</v>
      </c>
      <c r="D3366" s="32">
        <v>1144.1500000000001</v>
      </c>
    </row>
    <row r="3367" spans="1:4" ht="9" customHeight="1" x14ac:dyDescent="0.25">
      <c r="A3367" s="30" t="s">
        <v>14816</v>
      </c>
      <c r="B3367" s="31" t="s">
        <v>14817</v>
      </c>
      <c r="C3367" s="30" t="s">
        <v>3</v>
      </c>
      <c r="D3367" s="32">
        <v>979.79</v>
      </c>
    </row>
    <row r="3368" spans="1:4" ht="9" customHeight="1" x14ac:dyDescent="0.25">
      <c r="A3368" s="30" t="s">
        <v>14818</v>
      </c>
      <c r="B3368" s="31" t="s">
        <v>14819</v>
      </c>
      <c r="C3368" s="30" t="s">
        <v>3</v>
      </c>
      <c r="D3368" s="32">
        <v>1198.68</v>
      </c>
    </row>
    <row r="3369" spans="1:4" ht="9" customHeight="1" x14ac:dyDescent="0.25">
      <c r="A3369" s="30" t="s">
        <v>14820</v>
      </c>
      <c r="B3369" s="31" t="s">
        <v>14821</v>
      </c>
      <c r="C3369" s="30" t="s">
        <v>3</v>
      </c>
      <c r="D3369" s="32">
        <v>1028.6199999999999</v>
      </c>
    </row>
    <row r="3370" spans="1:4" ht="9" customHeight="1" x14ac:dyDescent="0.25">
      <c r="A3370" s="30" t="s">
        <v>14822</v>
      </c>
      <c r="B3370" s="31" t="s">
        <v>14823</v>
      </c>
      <c r="C3370" s="30" t="s">
        <v>3</v>
      </c>
      <c r="D3370" s="32">
        <v>1362.38</v>
      </c>
    </row>
    <row r="3371" spans="1:4" ht="9" customHeight="1" x14ac:dyDescent="0.25">
      <c r="A3371" s="30" t="s">
        <v>14824</v>
      </c>
      <c r="B3371" s="31" t="s">
        <v>14825</v>
      </c>
      <c r="C3371" s="30" t="s">
        <v>3</v>
      </c>
      <c r="D3371" s="32">
        <v>1185.78</v>
      </c>
    </row>
    <row r="3372" spans="1:4" ht="9" customHeight="1" x14ac:dyDescent="0.25">
      <c r="A3372" s="30" t="s">
        <v>14826</v>
      </c>
      <c r="B3372" s="31" t="s">
        <v>14827</v>
      </c>
      <c r="C3372" s="30" t="s">
        <v>3</v>
      </c>
      <c r="D3372" s="32">
        <v>1521.56</v>
      </c>
    </row>
    <row r="3373" spans="1:4" ht="9" customHeight="1" x14ac:dyDescent="0.25">
      <c r="A3373" s="30" t="s">
        <v>14828</v>
      </c>
      <c r="B3373" s="31" t="s">
        <v>14829</v>
      </c>
      <c r="C3373" s="30" t="s">
        <v>3</v>
      </c>
      <c r="D3373" s="32">
        <v>1332.72</v>
      </c>
    </row>
    <row r="3374" spans="1:4" ht="9" customHeight="1" x14ac:dyDescent="0.25">
      <c r="A3374" s="30" t="s">
        <v>14830</v>
      </c>
      <c r="B3374" s="31" t="s">
        <v>14831</v>
      </c>
      <c r="C3374" s="30" t="s">
        <v>3</v>
      </c>
      <c r="D3374" s="32">
        <v>215.5</v>
      </c>
    </row>
    <row r="3375" spans="1:4" ht="9" customHeight="1" x14ac:dyDescent="0.25">
      <c r="A3375" s="30" t="s">
        <v>14832</v>
      </c>
      <c r="B3375" s="31" t="s">
        <v>14833</v>
      </c>
      <c r="C3375" s="30" t="s">
        <v>3</v>
      </c>
      <c r="D3375" s="32">
        <v>239.69</v>
      </c>
    </row>
    <row r="3376" spans="1:4" ht="9" customHeight="1" x14ac:dyDescent="0.25">
      <c r="A3376" s="30" t="s">
        <v>14834</v>
      </c>
      <c r="B3376" s="31" t="s">
        <v>14835</v>
      </c>
      <c r="C3376" s="30" t="s">
        <v>3</v>
      </c>
      <c r="D3376" s="32">
        <v>395.62</v>
      </c>
    </row>
    <row r="3377" spans="1:4" ht="9" customHeight="1" x14ac:dyDescent="0.25">
      <c r="A3377" s="30" t="s">
        <v>14836</v>
      </c>
      <c r="B3377" s="31" t="s">
        <v>14837</v>
      </c>
      <c r="C3377" s="30" t="s">
        <v>3</v>
      </c>
      <c r="D3377" s="32">
        <v>538.33000000000004</v>
      </c>
    </row>
    <row r="3378" spans="1:4" ht="9" customHeight="1" x14ac:dyDescent="0.25">
      <c r="A3378" s="30" t="s">
        <v>14838</v>
      </c>
      <c r="B3378" s="31" t="s">
        <v>14839</v>
      </c>
      <c r="C3378" s="30" t="s">
        <v>3</v>
      </c>
      <c r="D3378" s="32">
        <v>842.06</v>
      </c>
    </row>
    <row r="3379" spans="1:4" ht="9" customHeight="1" x14ac:dyDescent="0.25">
      <c r="A3379" s="30" t="s">
        <v>14840</v>
      </c>
      <c r="B3379" s="31" t="s">
        <v>14841</v>
      </c>
      <c r="C3379" s="30" t="s">
        <v>3</v>
      </c>
      <c r="D3379" s="32">
        <v>1220.4000000000001</v>
      </c>
    </row>
    <row r="3380" spans="1:4" ht="9" customHeight="1" x14ac:dyDescent="0.25">
      <c r="A3380" s="30" t="s">
        <v>14842</v>
      </c>
      <c r="B3380" s="31" t="s">
        <v>14843</v>
      </c>
      <c r="C3380" s="30" t="s">
        <v>3</v>
      </c>
      <c r="D3380" s="32">
        <v>184.01</v>
      </c>
    </row>
    <row r="3381" spans="1:4" ht="18" customHeight="1" x14ac:dyDescent="0.25">
      <c r="A3381" s="30" t="s">
        <v>14844</v>
      </c>
      <c r="B3381" s="31" t="s">
        <v>14845</v>
      </c>
      <c r="C3381" s="30" t="s">
        <v>3</v>
      </c>
      <c r="D3381" s="32">
        <v>162.02000000000001</v>
      </c>
    </row>
    <row r="3382" spans="1:4" ht="9" customHeight="1" x14ac:dyDescent="0.25">
      <c r="A3382" s="30" t="s">
        <v>14846</v>
      </c>
      <c r="B3382" s="31" t="s">
        <v>14847</v>
      </c>
      <c r="C3382" s="30" t="s">
        <v>3</v>
      </c>
      <c r="D3382" s="32">
        <v>269.39999999999998</v>
      </c>
    </row>
    <row r="3383" spans="1:4" ht="18" customHeight="1" x14ac:dyDescent="0.25">
      <c r="A3383" s="30" t="s">
        <v>14848</v>
      </c>
      <c r="B3383" s="31" t="s">
        <v>14849</v>
      </c>
      <c r="C3383" s="30" t="s">
        <v>3</v>
      </c>
      <c r="D3383" s="32">
        <v>234.58</v>
      </c>
    </row>
    <row r="3384" spans="1:4" ht="9" customHeight="1" x14ac:dyDescent="0.25">
      <c r="A3384" s="30" t="s">
        <v>14850</v>
      </c>
      <c r="B3384" s="31" t="s">
        <v>14851</v>
      </c>
      <c r="C3384" s="30" t="s">
        <v>3</v>
      </c>
      <c r="D3384" s="32">
        <v>434.83</v>
      </c>
    </row>
    <row r="3385" spans="1:4" ht="18" customHeight="1" x14ac:dyDescent="0.25">
      <c r="A3385" s="30" t="s">
        <v>14852</v>
      </c>
      <c r="B3385" s="31" t="s">
        <v>14853</v>
      </c>
      <c r="C3385" s="30" t="s">
        <v>3</v>
      </c>
      <c r="D3385" s="32">
        <v>387.11</v>
      </c>
    </row>
    <row r="3386" spans="1:4" ht="9" customHeight="1" x14ac:dyDescent="0.25">
      <c r="A3386" s="30" t="s">
        <v>14854</v>
      </c>
      <c r="B3386" s="31" t="s">
        <v>14855</v>
      </c>
      <c r="C3386" s="30" t="s">
        <v>3</v>
      </c>
      <c r="D3386" s="32">
        <v>578.75</v>
      </c>
    </row>
    <row r="3387" spans="1:4" ht="18" customHeight="1" x14ac:dyDescent="0.25">
      <c r="A3387" s="30" t="s">
        <v>14856</v>
      </c>
      <c r="B3387" s="31" t="s">
        <v>14857</v>
      </c>
      <c r="C3387" s="30" t="s">
        <v>3</v>
      </c>
      <c r="D3387" s="32">
        <v>509</v>
      </c>
    </row>
    <row r="3388" spans="1:4" ht="9" customHeight="1" x14ac:dyDescent="0.25">
      <c r="A3388" s="30" t="s">
        <v>14858</v>
      </c>
      <c r="B3388" s="31" t="s">
        <v>14859</v>
      </c>
      <c r="C3388" s="30" t="s">
        <v>3</v>
      </c>
      <c r="D3388" s="32">
        <v>897.76</v>
      </c>
    </row>
    <row r="3389" spans="1:4" ht="18" customHeight="1" x14ac:dyDescent="0.25">
      <c r="A3389" s="30" t="s">
        <v>14860</v>
      </c>
      <c r="B3389" s="31" t="s">
        <v>14861</v>
      </c>
      <c r="C3389" s="30" t="s">
        <v>3</v>
      </c>
      <c r="D3389" s="32">
        <v>788.58</v>
      </c>
    </row>
    <row r="3390" spans="1:4" ht="9" customHeight="1" x14ac:dyDescent="0.25">
      <c r="A3390" s="30" t="s">
        <v>14862</v>
      </c>
      <c r="B3390" s="31" t="s">
        <v>14863</v>
      </c>
      <c r="C3390" s="30" t="s">
        <v>3</v>
      </c>
      <c r="D3390" s="32">
        <v>220.51</v>
      </c>
    </row>
    <row r="3391" spans="1:4" ht="9" customHeight="1" x14ac:dyDescent="0.25">
      <c r="A3391" s="30" t="s">
        <v>14864</v>
      </c>
      <c r="B3391" s="31" t="s">
        <v>14865</v>
      </c>
      <c r="C3391" s="30" t="s">
        <v>3</v>
      </c>
      <c r="D3391" s="32">
        <v>276.97000000000003</v>
      </c>
    </row>
    <row r="3392" spans="1:4" ht="9" customHeight="1" x14ac:dyDescent="0.25">
      <c r="A3392" s="30" t="s">
        <v>14866</v>
      </c>
      <c r="B3392" s="31" t="s">
        <v>14867</v>
      </c>
      <c r="C3392" s="30" t="s">
        <v>3</v>
      </c>
      <c r="D3392" s="32">
        <v>437.31</v>
      </c>
    </row>
    <row r="3393" spans="1:4" ht="9" customHeight="1" x14ac:dyDescent="0.25">
      <c r="A3393" s="30" t="s">
        <v>14868</v>
      </c>
      <c r="B3393" s="31" t="s">
        <v>14869</v>
      </c>
      <c r="C3393" s="30" t="s">
        <v>3</v>
      </c>
      <c r="D3393" s="32">
        <v>581.33000000000004</v>
      </c>
    </row>
    <row r="3394" spans="1:4" ht="9" customHeight="1" x14ac:dyDescent="0.25">
      <c r="A3394" s="30" t="s">
        <v>14870</v>
      </c>
      <c r="B3394" s="31" t="s">
        <v>14871</v>
      </c>
      <c r="C3394" s="30" t="s">
        <v>3</v>
      </c>
      <c r="D3394" s="32">
        <v>842.21</v>
      </c>
    </row>
    <row r="3395" spans="1:4" ht="9" customHeight="1" x14ac:dyDescent="0.25">
      <c r="A3395" s="30" t="s">
        <v>14872</v>
      </c>
      <c r="B3395" s="31" t="s">
        <v>14873</v>
      </c>
      <c r="C3395" s="30" t="s">
        <v>3</v>
      </c>
      <c r="D3395" s="32">
        <v>1278.32</v>
      </c>
    </row>
    <row r="3396" spans="1:4" ht="9" customHeight="1" x14ac:dyDescent="0.25">
      <c r="A3396" s="30" t="s">
        <v>14874</v>
      </c>
      <c r="B3396" s="31" t="s">
        <v>14875</v>
      </c>
      <c r="C3396" s="30" t="s">
        <v>3</v>
      </c>
      <c r="D3396" s="32">
        <v>196.97</v>
      </c>
    </row>
    <row r="3397" spans="1:4" ht="18" customHeight="1" x14ac:dyDescent="0.25">
      <c r="A3397" s="30" t="s">
        <v>14876</v>
      </c>
      <c r="B3397" s="31" t="s">
        <v>14877</v>
      </c>
      <c r="C3397" s="30" t="s">
        <v>3</v>
      </c>
      <c r="D3397" s="32">
        <v>175</v>
      </c>
    </row>
    <row r="3398" spans="1:4" ht="9" customHeight="1" x14ac:dyDescent="0.25">
      <c r="A3398" s="30" t="s">
        <v>14878</v>
      </c>
      <c r="B3398" s="31" t="s">
        <v>14879</v>
      </c>
      <c r="C3398" s="30" t="s">
        <v>3</v>
      </c>
      <c r="D3398" s="32">
        <v>321.23</v>
      </c>
    </row>
    <row r="3399" spans="1:4" ht="18" customHeight="1" x14ac:dyDescent="0.25">
      <c r="A3399" s="30" t="s">
        <v>14880</v>
      </c>
      <c r="B3399" s="31" t="s">
        <v>14881</v>
      </c>
      <c r="C3399" s="30" t="s">
        <v>3</v>
      </c>
      <c r="D3399" s="32">
        <v>286.5</v>
      </c>
    </row>
    <row r="3400" spans="1:4" ht="9" customHeight="1" x14ac:dyDescent="0.25">
      <c r="A3400" s="30" t="s">
        <v>14882</v>
      </c>
      <c r="B3400" s="31" t="s">
        <v>14883</v>
      </c>
      <c r="C3400" s="30" t="s">
        <v>3</v>
      </c>
      <c r="D3400" s="32">
        <v>486.66</v>
      </c>
    </row>
    <row r="3401" spans="1:4" ht="18" customHeight="1" x14ac:dyDescent="0.25">
      <c r="A3401" s="30" t="s">
        <v>14884</v>
      </c>
      <c r="B3401" s="31" t="s">
        <v>14885</v>
      </c>
      <c r="C3401" s="30" t="s">
        <v>3</v>
      </c>
      <c r="D3401" s="32">
        <v>439.02</v>
      </c>
    </row>
    <row r="3402" spans="1:4" ht="9" customHeight="1" x14ac:dyDescent="0.25">
      <c r="A3402" s="30" t="s">
        <v>14886</v>
      </c>
      <c r="B3402" s="31" t="s">
        <v>14887</v>
      </c>
      <c r="C3402" s="30" t="s">
        <v>3</v>
      </c>
      <c r="D3402" s="32">
        <v>695.38</v>
      </c>
    </row>
    <row r="3403" spans="1:4" ht="18" customHeight="1" x14ac:dyDescent="0.25">
      <c r="A3403" s="30" t="s">
        <v>14888</v>
      </c>
      <c r="B3403" s="31" t="s">
        <v>14889</v>
      </c>
      <c r="C3403" s="30" t="s">
        <v>3</v>
      </c>
      <c r="D3403" s="32">
        <v>625.80999999999995</v>
      </c>
    </row>
    <row r="3404" spans="1:4" ht="9" customHeight="1" x14ac:dyDescent="0.25">
      <c r="A3404" s="30" t="s">
        <v>14890</v>
      </c>
      <c r="B3404" s="31" t="s">
        <v>14891</v>
      </c>
      <c r="C3404" s="30" t="s">
        <v>3</v>
      </c>
      <c r="D3404" s="32">
        <v>1079.2</v>
      </c>
    </row>
    <row r="3405" spans="1:4" ht="18" customHeight="1" x14ac:dyDescent="0.25">
      <c r="A3405" s="30" t="s">
        <v>14892</v>
      </c>
      <c r="B3405" s="31" t="s">
        <v>14893</v>
      </c>
      <c r="C3405" s="30" t="s">
        <v>3</v>
      </c>
      <c r="D3405" s="32">
        <v>970.3</v>
      </c>
    </row>
    <row r="3406" spans="1:4" ht="9" customHeight="1" x14ac:dyDescent="0.25">
      <c r="A3406" s="30" t="s">
        <v>14894</v>
      </c>
      <c r="B3406" s="31" t="s">
        <v>14895</v>
      </c>
      <c r="C3406" s="30" t="s">
        <v>3</v>
      </c>
      <c r="D3406" s="32">
        <v>240.16</v>
      </c>
    </row>
    <row r="3407" spans="1:4" ht="9" customHeight="1" x14ac:dyDescent="0.25">
      <c r="A3407" s="30" t="s">
        <v>14896</v>
      </c>
      <c r="B3407" s="31" t="s">
        <v>14897</v>
      </c>
      <c r="C3407" s="30" t="s">
        <v>3</v>
      </c>
      <c r="D3407" s="32">
        <v>298.44</v>
      </c>
    </row>
    <row r="3408" spans="1:4" ht="9" customHeight="1" x14ac:dyDescent="0.25">
      <c r="A3408" s="30" t="s">
        <v>14898</v>
      </c>
      <c r="B3408" s="31" t="s">
        <v>14899</v>
      </c>
      <c r="C3408" s="30" t="s">
        <v>3</v>
      </c>
      <c r="D3408" s="32">
        <v>507.27</v>
      </c>
    </row>
    <row r="3409" spans="1:4" ht="9" customHeight="1" x14ac:dyDescent="0.25">
      <c r="A3409" s="30" t="s">
        <v>14900</v>
      </c>
      <c r="B3409" s="31" t="s">
        <v>14901</v>
      </c>
      <c r="C3409" s="30" t="s">
        <v>3</v>
      </c>
      <c r="D3409" s="32">
        <v>677.79</v>
      </c>
    </row>
    <row r="3410" spans="1:4" ht="9" customHeight="1" x14ac:dyDescent="0.25">
      <c r="A3410" s="30" t="s">
        <v>14902</v>
      </c>
      <c r="B3410" s="31" t="s">
        <v>14903</v>
      </c>
      <c r="C3410" s="30" t="s">
        <v>3</v>
      </c>
      <c r="D3410" s="32">
        <v>1074.5899999999999</v>
      </c>
    </row>
    <row r="3411" spans="1:4" ht="9" customHeight="1" x14ac:dyDescent="0.25">
      <c r="A3411" s="30" t="s">
        <v>14904</v>
      </c>
      <c r="B3411" s="31" t="s">
        <v>14905</v>
      </c>
      <c r="C3411" s="30" t="s">
        <v>3</v>
      </c>
      <c r="D3411" s="32">
        <v>1457.98</v>
      </c>
    </row>
    <row r="3412" spans="1:4" ht="9" customHeight="1" x14ac:dyDescent="0.25">
      <c r="A3412" s="30" t="s">
        <v>14906</v>
      </c>
      <c r="B3412" s="31" t="s">
        <v>14907</v>
      </c>
      <c r="C3412" s="30" t="s">
        <v>3</v>
      </c>
      <c r="D3412" s="32">
        <v>261.77</v>
      </c>
    </row>
    <row r="3413" spans="1:4" ht="18" customHeight="1" x14ac:dyDescent="0.25">
      <c r="A3413" s="30" t="s">
        <v>14908</v>
      </c>
      <c r="B3413" s="31" t="s">
        <v>14909</v>
      </c>
      <c r="C3413" s="30" t="s">
        <v>3</v>
      </c>
      <c r="D3413" s="32">
        <v>239.9</v>
      </c>
    </row>
    <row r="3414" spans="1:4" ht="9" customHeight="1" x14ac:dyDescent="0.25">
      <c r="A3414" s="30" t="s">
        <v>14910</v>
      </c>
      <c r="B3414" s="31" t="s">
        <v>14911</v>
      </c>
      <c r="C3414" s="30" t="s">
        <v>3</v>
      </c>
      <c r="D3414" s="32">
        <v>424.77</v>
      </c>
    </row>
    <row r="3415" spans="1:4" ht="18" customHeight="1" x14ac:dyDescent="0.25">
      <c r="A3415" s="30" t="s">
        <v>14912</v>
      </c>
      <c r="B3415" s="31" t="s">
        <v>14913</v>
      </c>
      <c r="C3415" s="30" t="s">
        <v>3</v>
      </c>
      <c r="D3415" s="32">
        <v>385.89</v>
      </c>
    </row>
    <row r="3416" spans="1:4" ht="9" customHeight="1" x14ac:dyDescent="0.25">
      <c r="A3416" s="30" t="s">
        <v>14914</v>
      </c>
      <c r="B3416" s="31" t="s">
        <v>14915</v>
      </c>
      <c r="C3416" s="30" t="s">
        <v>3</v>
      </c>
      <c r="D3416" s="32">
        <v>591.27</v>
      </c>
    </row>
    <row r="3417" spans="1:4" ht="18" customHeight="1" x14ac:dyDescent="0.25">
      <c r="A3417" s="30" t="s">
        <v>14916</v>
      </c>
      <c r="B3417" s="31" t="s">
        <v>14917</v>
      </c>
      <c r="C3417" s="30" t="s">
        <v>3</v>
      </c>
      <c r="D3417" s="32">
        <v>530.47</v>
      </c>
    </row>
    <row r="3418" spans="1:4" ht="9" customHeight="1" x14ac:dyDescent="0.25">
      <c r="A3418" s="30" t="s">
        <v>14918</v>
      </c>
      <c r="B3418" s="31" t="s">
        <v>14919</v>
      </c>
      <c r="C3418" s="30" t="s">
        <v>3</v>
      </c>
      <c r="D3418" s="32">
        <v>882.78</v>
      </c>
    </row>
    <row r="3419" spans="1:4" ht="18" customHeight="1" x14ac:dyDescent="0.25">
      <c r="A3419" s="30" t="s">
        <v>14920</v>
      </c>
      <c r="B3419" s="31" t="s">
        <v>14921</v>
      </c>
      <c r="C3419" s="30" t="s">
        <v>3</v>
      </c>
      <c r="D3419" s="32">
        <v>789.82</v>
      </c>
    </row>
    <row r="3420" spans="1:4" ht="9" customHeight="1" x14ac:dyDescent="0.25">
      <c r="A3420" s="30" t="s">
        <v>14922</v>
      </c>
      <c r="B3420" s="31" t="s">
        <v>14923</v>
      </c>
      <c r="C3420" s="30" t="s">
        <v>3</v>
      </c>
      <c r="D3420" s="32">
        <v>1381.02</v>
      </c>
    </row>
    <row r="3421" spans="1:4" ht="18" customHeight="1" x14ac:dyDescent="0.25">
      <c r="A3421" s="30" t="s">
        <v>14924</v>
      </c>
      <c r="B3421" s="31" t="s">
        <v>14925</v>
      </c>
      <c r="C3421" s="30" t="s">
        <v>3</v>
      </c>
      <c r="D3421" s="32">
        <v>1236.68</v>
      </c>
    </row>
    <row r="3422" spans="1:4" ht="9" customHeight="1" x14ac:dyDescent="0.25">
      <c r="A3422" s="30" t="s">
        <v>14926</v>
      </c>
      <c r="B3422" s="31" t="s">
        <v>14927</v>
      </c>
      <c r="C3422" s="30" t="s">
        <v>3</v>
      </c>
      <c r="D3422" s="32">
        <v>311.69</v>
      </c>
    </row>
    <row r="3423" spans="1:4" ht="9" customHeight="1" x14ac:dyDescent="0.25">
      <c r="A3423" s="30" t="s">
        <v>14928</v>
      </c>
      <c r="B3423" s="31" t="s">
        <v>14929</v>
      </c>
      <c r="C3423" s="30" t="s">
        <v>3</v>
      </c>
      <c r="D3423" s="32">
        <v>341.73</v>
      </c>
    </row>
    <row r="3424" spans="1:4" ht="9" customHeight="1" x14ac:dyDescent="0.25">
      <c r="A3424" s="30" t="s">
        <v>14930</v>
      </c>
      <c r="B3424" s="31" t="s">
        <v>14931</v>
      </c>
      <c r="C3424" s="30" t="s">
        <v>3</v>
      </c>
      <c r="D3424" s="32">
        <v>595.21</v>
      </c>
    </row>
    <row r="3425" spans="1:4" ht="9" customHeight="1" x14ac:dyDescent="0.25">
      <c r="A3425" s="30" t="s">
        <v>14932</v>
      </c>
      <c r="B3425" s="31" t="s">
        <v>14933</v>
      </c>
      <c r="C3425" s="30" t="s">
        <v>3</v>
      </c>
      <c r="D3425" s="32">
        <v>726.54</v>
      </c>
    </row>
    <row r="3426" spans="1:4" ht="9" customHeight="1" x14ac:dyDescent="0.25">
      <c r="A3426" s="30" t="s">
        <v>14934</v>
      </c>
      <c r="B3426" s="31" t="s">
        <v>14935</v>
      </c>
      <c r="C3426" s="30" t="s">
        <v>3</v>
      </c>
      <c r="D3426" s="32">
        <v>1256.08</v>
      </c>
    </row>
    <row r="3427" spans="1:4" ht="9" customHeight="1" x14ac:dyDescent="0.25">
      <c r="A3427" s="30" t="s">
        <v>14936</v>
      </c>
      <c r="B3427" s="31" t="s">
        <v>14937</v>
      </c>
      <c r="C3427" s="30" t="s">
        <v>3</v>
      </c>
      <c r="D3427" s="32">
        <v>1592.52</v>
      </c>
    </row>
    <row r="3428" spans="1:4" ht="9" customHeight="1" x14ac:dyDescent="0.25">
      <c r="A3428" s="30" t="s">
        <v>14938</v>
      </c>
      <c r="B3428" s="31" t="s">
        <v>14939</v>
      </c>
      <c r="C3428" s="30" t="s">
        <v>3</v>
      </c>
      <c r="D3428" s="32">
        <v>313.49</v>
      </c>
    </row>
    <row r="3429" spans="1:4" ht="18" customHeight="1" x14ac:dyDescent="0.25">
      <c r="A3429" s="30" t="s">
        <v>14940</v>
      </c>
      <c r="B3429" s="31" t="s">
        <v>14941</v>
      </c>
      <c r="C3429" s="30" t="s">
        <v>3</v>
      </c>
      <c r="D3429" s="32">
        <v>287.44</v>
      </c>
    </row>
    <row r="3430" spans="1:4" ht="9" customHeight="1" x14ac:dyDescent="0.25">
      <c r="A3430" s="30" t="s">
        <v>14942</v>
      </c>
      <c r="B3430" s="31" t="s">
        <v>14943</v>
      </c>
      <c r="C3430" s="30" t="s">
        <v>3</v>
      </c>
      <c r="D3430" s="32">
        <v>488.42</v>
      </c>
    </row>
    <row r="3431" spans="1:4" ht="18" customHeight="1" x14ac:dyDescent="0.25">
      <c r="A3431" s="30" t="s">
        <v>14944</v>
      </c>
      <c r="B3431" s="31" t="s">
        <v>14945</v>
      </c>
      <c r="C3431" s="30" t="s">
        <v>3</v>
      </c>
      <c r="D3431" s="32">
        <v>441.35</v>
      </c>
    </row>
    <row r="3432" spans="1:4" ht="9" customHeight="1" x14ac:dyDescent="0.25">
      <c r="A3432" s="30" t="s">
        <v>14946</v>
      </c>
      <c r="B3432" s="31" t="s">
        <v>14947</v>
      </c>
      <c r="C3432" s="30" t="s">
        <v>3</v>
      </c>
      <c r="D3432" s="32">
        <v>725.96</v>
      </c>
    </row>
    <row r="3433" spans="1:4" ht="18" customHeight="1" x14ac:dyDescent="0.25">
      <c r="A3433" s="30" t="s">
        <v>14948</v>
      </c>
      <c r="B3433" s="31" t="s">
        <v>14949</v>
      </c>
      <c r="C3433" s="30" t="s">
        <v>3</v>
      </c>
      <c r="D3433" s="32">
        <v>654.99</v>
      </c>
    </row>
    <row r="3434" spans="1:4" ht="9" customHeight="1" x14ac:dyDescent="0.25">
      <c r="A3434" s="30" t="s">
        <v>14950</v>
      </c>
      <c r="B3434" s="31" t="s">
        <v>14951</v>
      </c>
      <c r="C3434" s="30" t="s">
        <v>3</v>
      </c>
      <c r="D3434" s="32">
        <v>1037.54</v>
      </c>
    </row>
    <row r="3435" spans="1:4" ht="18" customHeight="1" x14ac:dyDescent="0.25">
      <c r="A3435" s="30" t="s">
        <v>14952</v>
      </c>
      <c r="B3435" s="31" t="s">
        <v>14953</v>
      </c>
      <c r="C3435" s="30" t="s">
        <v>3</v>
      </c>
      <c r="D3435" s="32">
        <v>932.09</v>
      </c>
    </row>
    <row r="3436" spans="1:4" ht="9" customHeight="1" x14ac:dyDescent="0.25">
      <c r="A3436" s="30" t="s">
        <v>14954</v>
      </c>
      <c r="B3436" s="31" t="s">
        <v>14955</v>
      </c>
      <c r="C3436" s="30" t="s">
        <v>3</v>
      </c>
      <c r="D3436" s="32">
        <v>1617.17</v>
      </c>
    </row>
    <row r="3437" spans="1:4" ht="18" customHeight="1" x14ac:dyDescent="0.25">
      <c r="A3437" s="30" t="s">
        <v>14956</v>
      </c>
      <c r="B3437" s="31" t="s">
        <v>14957</v>
      </c>
      <c r="C3437" s="30" t="s">
        <v>3</v>
      </c>
      <c r="D3437" s="32">
        <v>1467.92</v>
      </c>
    </row>
    <row r="3438" spans="1:4" ht="9" customHeight="1" x14ac:dyDescent="0.25">
      <c r="A3438" s="30" t="s">
        <v>14958</v>
      </c>
      <c r="B3438" s="31" t="s">
        <v>14959</v>
      </c>
      <c r="C3438" s="30" t="s">
        <v>3</v>
      </c>
      <c r="D3438" s="32">
        <v>99.25</v>
      </c>
    </row>
    <row r="3439" spans="1:4" ht="9" customHeight="1" x14ac:dyDescent="0.25">
      <c r="A3439" s="30" t="s">
        <v>14960</v>
      </c>
      <c r="B3439" s="31" t="s">
        <v>14961</v>
      </c>
      <c r="C3439" s="30" t="s">
        <v>3</v>
      </c>
      <c r="D3439" s="32">
        <v>10.67</v>
      </c>
    </row>
    <row r="3440" spans="1:4" ht="9" customHeight="1" x14ac:dyDescent="0.25">
      <c r="A3440" s="30" t="s">
        <v>14962</v>
      </c>
      <c r="B3440" s="31" t="s">
        <v>14963</v>
      </c>
      <c r="C3440" s="30" t="s">
        <v>3</v>
      </c>
      <c r="D3440" s="32">
        <v>14.96</v>
      </c>
    </row>
    <row r="3441" spans="1:4" ht="9" customHeight="1" x14ac:dyDescent="0.25">
      <c r="A3441" s="30" t="s">
        <v>14964</v>
      </c>
      <c r="B3441" s="31" t="s">
        <v>14965</v>
      </c>
      <c r="C3441" s="30" t="s">
        <v>3</v>
      </c>
      <c r="D3441" s="32">
        <v>1306.33</v>
      </c>
    </row>
    <row r="3442" spans="1:4" ht="9" customHeight="1" x14ac:dyDescent="0.25">
      <c r="A3442" s="30" t="s">
        <v>14966</v>
      </c>
      <c r="B3442" s="31" t="s">
        <v>14967</v>
      </c>
      <c r="C3442" s="30" t="s">
        <v>3</v>
      </c>
      <c r="D3442" s="32">
        <v>1308.54</v>
      </c>
    </row>
    <row r="3443" spans="1:4" ht="9" customHeight="1" x14ac:dyDescent="0.25">
      <c r="A3443" s="30" t="s">
        <v>14968</v>
      </c>
      <c r="B3443" s="31" t="s">
        <v>14969</v>
      </c>
      <c r="C3443" s="30" t="s">
        <v>3</v>
      </c>
      <c r="D3443" s="32">
        <v>1741.58</v>
      </c>
    </row>
    <row r="3444" spans="1:4" ht="9" customHeight="1" x14ac:dyDescent="0.25">
      <c r="A3444" s="30" t="s">
        <v>14970</v>
      </c>
      <c r="B3444" s="31" t="s">
        <v>14971</v>
      </c>
      <c r="C3444" s="30" t="s">
        <v>3</v>
      </c>
      <c r="D3444" s="32">
        <v>1916.04</v>
      </c>
    </row>
    <row r="3445" spans="1:4" ht="9" customHeight="1" x14ac:dyDescent="0.25">
      <c r="A3445" s="30" t="s">
        <v>14972</v>
      </c>
      <c r="B3445" s="31" t="s">
        <v>14973</v>
      </c>
      <c r="C3445" s="30" t="s">
        <v>3</v>
      </c>
      <c r="D3445" s="32">
        <v>208.56</v>
      </c>
    </row>
    <row r="3446" spans="1:4" ht="9" customHeight="1" x14ac:dyDescent="0.25">
      <c r="A3446" s="30" t="s">
        <v>14974</v>
      </c>
      <c r="B3446" s="31" t="s">
        <v>14975</v>
      </c>
      <c r="C3446" s="30" t="s">
        <v>3</v>
      </c>
      <c r="D3446" s="32">
        <v>257.55</v>
      </c>
    </row>
    <row r="3447" spans="1:4" ht="9" customHeight="1" x14ac:dyDescent="0.25">
      <c r="A3447" s="30" t="s">
        <v>14976</v>
      </c>
      <c r="B3447" s="31" t="s">
        <v>14977</v>
      </c>
      <c r="C3447" s="30" t="s">
        <v>3</v>
      </c>
      <c r="D3447" s="32">
        <v>344.47</v>
      </c>
    </row>
    <row r="3448" spans="1:4" ht="9" customHeight="1" x14ac:dyDescent="0.25">
      <c r="A3448" s="30" t="s">
        <v>14978</v>
      </c>
      <c r="B3448" s="31" t="s">
        <v>14979</v>
      </c>
      <c r="C3448" s="30" t="s">
        <v>3</v>
      </c>
      <c r="D3448" s="32">
        <v>502.01</v>
      </c>
    </row>
    <row r="3449" spans="1:4" ht="9" customHeight="1" x14ac:dyDescent="0.25">
      <c r="A3449" s="30" t="s">
        <v>14980</v>
      </c>
      <c r="B3449" s="31" t="s">
        <v>14981</v>
      </c>
      <c r="C3449" s="30" t="s">
        <v>3</v>
      </c>
      <c r="D3449" s="32">
        <v>697.9</v>
      </c>
    </row>
    <row r="3450" spans="1:4" ht="9" customHeight="1" x14ac:dyDescent="0.25">
      <c r="A3450" s="30" t="s">
        <v>14982</v>
      </c>
      <c r="B3450" s="31" t="s">
        <v>14983</v>
      </c>
      <c r="C3450" s="30" t="s">
        <v>3</v>
      </c>
      <c r="D3450" s="32">
        <v>734.98</v>
      </c>
    </row>
    <row r="3451" spans="1:4" ht="9" customHeight="1" x14ac:dyDescent="0.25">
      <c r="A3451" s="30" t="s">
        <v>14984</v>
      </c>
      <c r="B3451" s="31" t="s">
        <v>14985</v>
      </c>
      <c r="C3451" s="30" t="s">
        <v>3</v>
      </c>
      <c r="D3451" s="32">
        <v>899.8</v>
      </c>
    </row>
    <row r="3452" spans="1:4" ht="9" customHeight="1" x14ac:dyDescent="0.25">
      <c r="A3452" s="30" t="s">
        <v>14986</v>
      </c>
      <c r="B3452" s="31" t="s">
        <v>14987</v>
      </c>
      <c r="C3452" s="30" t="s">
        <v>3</v>
      </c>
      <c r="D3452" s="32">
        <v>15.53</v>
      </c>
    </row>
    <row r="3453" spans="1:4" ht="9" customHeight="1" x14ac:dyDescent="0.25">
      <c r="A3453" s="30" t="s">
        <v>14988</v>
      </c>
      <c r="B3453" s="31" t="s">
        <v>14989</v>
      </c>
      <c r="C3453" s="30" t="s">
        <v>3</v>
      </c>
      <c r="D3453" s="32">
        <v>19.27</v>
      </c>
    </row>
    <row r="3454" spans="1:4" ht="9" customHeight="1" x14ac:dyDescent="0.25">
      <c r="A3454" s="30" t="s">
        <v>14990</v>
      </c>
      <c r="B3454" s="31" t="s">
        <v>14991</v>
      </c>
      <c r="C3454" s="30" t="s">
        <v>3</v>
      </c>
      <c r="D3454" s="32">
        <v>102.99</v>
      </c>
    </row>
    <row r="3455" spans="1:4" ht="18" customHeight="1" x14ac:dyDescent="0.25">
      <c r="A3455" s="30" t="s">
        <v>14992</v>
      </c>
      <c r="B3455" s="31" t="s">
        <v>14993</v>
      </c>
      <c r="C3455" s="30" t="s">
        <v>3</v>
      </c>
      <c r="D3455" s="32">
        <v>82.76</v>
      </c>
    </row>
    <row r="3456" spans="1:4" ht="9" customHeight="1" x14ac:dyDescent="0.25">
      <c r="A3456" s="30" t="s">
        <v>14994</v>
      </c>
      <c r="B3456" s="31" t="s">
        <v>14995</v>
      </c>
      <c r="C3456" s="30" t="s">
        <v>3</v>
      </c>
      <c r="D3456" s="32">
        <v>129.08000000000001</v>
      </c>
    </row>
    <row r="3457" spans="1:4" ht="18" customHeight="1" x14ac:dyDescent="0.25">
      <c r="A3457" s="30" t="s">
        <v>14996</v>
      </c>
      <c r="B3457" s="31" t="s">
        <v>14997</v>
      </c>
      <c r="C3457" s="30" t="s">
        <v>3</v>
      </c>
      <c r="D3457" s="32">
        <v>103.78</v>
      </c>
    </row>
    <row r="3458" spans="1:4" ht="9" customHeight="1" x14ac:dyDescent="0.25">
      <c r="A3458" s="30" t="s">
        <v>14998</v>
      </c>
      <c r="B3458" s="31" t="s">
        <v>14999</v>
      </c>
      <c r="C3458" s="30" t="s">
        <v>3</v>
      </c>
      <c r="D3458" s="32">
        <v>49.19</v>
      </c>
    </row>
    <row r="3459" spans="1:4" ht="9" customHeight="1" x14ac:dyDescent="0.25">
      <c r="A3459" s="30" t="s">
        <v>15000</v>
      </c>
      <c r="B3459" s="31" t="s">
        <v>15001</v>
      </c>
      <c r="C3459" s="30" t="s">
        <v>3</v>
      </c>
      <c r="D3459" s="32">
        <v>62.23</v>
      </c>
    </row>
    <row r="3460" spans="1:4" ht="9" customHeight="1" x14ac:dyDescent="0.25">
      <c r="A3460" s="30" t="s">
        <v>15002</v>
      </c>
      <c r="B3460" s="31" t="s">
        <v>15003</v>
      </c>
      <c r="C3460" s="30" t="s">
        <v>3</v>
      </c>
      <c r="D3460" s="32">
        <v>15.53</v>
      </c>
    </row>
    <row r="3461" spans="1:4" ht="9" customHeight="1" x14ac:dyDescent="0.25">
      <c r="A3461" s="30" t="s">
        <v>15004</v>
      </c>
      <c r="B3461" s="31" t="s">
        <v>15005</v>
      </c>
      <c r="C3461" s="30" t="s">
        <v>3</v>
      </c>
      <c r="D3461" s="32">
        <v>19.27</v>
      </c>
    </row>
    <row r="3462" spans="1:4" ht="9" customHeight="1" x14ac:dyDescent="0.25">
      <c r="A3462" s="30" t="s">
        <v>15006</v>
      </c>
      <c r="B3462" s="31" t="s">
        <v>15007</v>
      </c>
      <c r="C3462" s="30" t="s">
        <v>3</v>
      </c>
      <c r="D3462" s="32">
        <v>102.99</v>
      </c>
    </row>
    <row r="3463" spans="1:4" ht="18" customHeight="1" x14ac:dyDescent="0.25">
      <c r="A3463" s="30" t="s">
        <v>15008</v>
      </c>
      <c r="B3463" s="31" t="s">
        <v>15009</v>
      </c>
      <c r="C3463" s="30" t="s">
        <v>3</v>
      </c>
      <c r="D3463" s="32">
        <v>82.76</v>
      </c>
    </row>
    <row r="3464" spans="1:4" ht="9" customHeight="1" x14ac:dyDescent="0.25">
      <c r="A3464" s="30" t="s">
        <v>15010</v>
      </c>
      <c r="B3464" s="31" t="s">
        <v>15011</v>
      </c>
      <c r="C3464" s="30" t="s">
        <v>3</v>
      </c>
      <c r="D3464" s="32">
        <v>129.08000000000001</v>
      </c>
    </row>
    <row r="3465" spans="1:4" ht="18" customHeight="1" x14ac:dyDescent="0.25">
      <c r="A3465" s="30" t="s">
        <v>15012</v>
      </c>
      <c r="B3465" s="31" t="s">
        <v>15013</v>
      </c>
      <c r="C3465" s="30" t="s">
        <v>3</v>
      </c>
      <c r="D3465" s="32">
        <v>103.78</v>
      </c>
    </row>
    <row r="3466" spans="1:4" ht="9" customHeight="1" x14ac:dyDescent="0.25">
      <c r="A3466" s="30" t="s">
        <v>15014</v>
      </c>
      <c r="B3466" s="31" t="s">
        <v>15015</v>
      </c>
      <c r="C3466" s="30" t="s">
        <v>3</v>
      </c>
      <c r="D3466" s="32">
        <v>49.19</v>
      </c>
    </row>
    <row r="3467" spans="1:4" ht="9" customHeight="1" x14ac:dyDescent="0.25">
      <c r="A3467" s="30" t="s">
        <v>15016</v>
      </c>
      <c r="B3467" s="31" t="s">
        <v>15017</v>
      </c>
      <c r="C3467" s="30" t="s">
        <v>3</v>
      </c>
      <c r="D3467" s="32">
        <v>62.23</v>
      </c>
    </row>
    <row r="3468" spans="1:4" ht="18" customHeight="1" x14ac:dyDescent="0.25">
      <c r="A3468" s="30" t="s">
        <v>15018</v>
      </c>
      <c r="B3468" s="31" t="s">
        <v>15019</v>
      </c>
      <c r="C3468" s="30" t="s">
        <v>2</v>
      </c>
      <c r="D3468" s="32">
        <v>489.05</v>
      </c>
    </row>
    <row r="3469" spans="1:4" ht="18" customHeight="1" x14ac:dyDescent="0.25">
      <c r="A3469" s="30" t="s">
        <v>15020</v>
      </c>
      <c r="B3469" s="31" t="s">
        <v>15021</v>
      </c>
      <c r="C3469" s="30" t="s">
        <v>2</v>
      </c>
      <c r="D3469" s="32">
        <v>550.75</v>
      </c>
    </row>
    <row r="3470" spans="1:4" ht="18" customHeight="1" x14ac:dyDescent="0.25">
      <c r="A3470" s="30" t="s">
        <v>15022</v>
      </c>
      <c r="B3470" s="31" t="s">
        <v>15023</v>
      </c>
      <c r="C3470" s="30" t="s">
        <v>2</v>
      </c>
      <c r="D3470" s="32">
        <v>612.45000000000005</v>
      </c>
    </row>
    <row r="3471" spans="1:4" ht="18" customHeight="1" x14ac:dyDescent="0.25">
      <c r="A3471" s="36" t="s">
        <v>15024</v>
      </c>
      <c r="B3471" s="35" t="s">
        <v>15025</v>
      </c>
      <c r="C3471" s="30" t="s">
        <v>2</v>
      </c>
      <c r="D3471" s="32">
        <v>228.1</v>
      </c>
    </row>
    <row r="3472" spans="1:4" ht="9" customHeight="1" x14ac:dyDescent="0.25">
      <c r="A3472" s="30" t="s">
        <v>15026</v>
      </c>
      <c r="B3472" s="31" t="s">
        <v>15027</v>
      </c>
      <c r="C3472" s="30" t="s">
        <v>0</v>
      </c>
      <c r="D3472" s="32">
        <v>34.26</v>
      </c>
    </row>
    <row r="3473" spans="1:4" ht="9" customHeight="1" x14ac:dyDescent="0.25">
      <c r="A3473" s="30" t="s">
        <v>15028</v>
      </c>
      <c r="B3473" s="31" t="s">
        <v>15029</v>
      </c>
      <c r="C3473" s="30" t="s">
        <v>0</v>
      </c>
      <c r="D3473" s="32">
        <v>25.05</v>
      </c>
    </row>
    <row r="3474" spans="1:4" ht="9" customHeight="1" x14ac:dyDescent="0.25">
      <c r="A3474" s="30" t="s">
        <v>15030</v>
      </c>
      <c r="B3474" s="31" t="s">
        <v>15031</v>
      </c>
      <c r="C3474" s="30" t="s">
        <v>0</v>
      </c>
      <c r="D3474" s="32">
        <v>22.95</v>
      </c>
    </row>
    <row r="3475" spans="1:4" ht="9" customHeight="1" x14ac:dyDescent="0.25">
      <c r="A3475" s="30" t="s">
        <v>15032</v>
      </c>
      <c r="B3475" s="31" t="s">
        <v>15033</v>
      </c>
      <c r="C3475" s="30" t="s">
        <v>0</v>
      </c>
      <c r="D3475" s="32">
        <v>23.01</v>
      </c>
    </row>
    <row r="3476" spans="1:4" ht="9" customHeight="1" x14ac:dyDescent="0.25">
      <c r="A3476" s="30" t="s">
        <v>15034</v>
      </c>
      <c r="B3476" s="31" t="s">
        <v>15035</v>
      </c>
      <c r="C3476" s="30" t="s">
        <v>0</v>
      </c>
      <c r="D3476" s="32">
        <v>53.22</v>
      </c>
    </row>
    <row r="3477" spans="1:4" ht="9" customHeight="1" x14ac:dyDescent="0.25">
      <c r="A3477" s="30" t="s">
        <v>15036</v>
      </c>
      <c r="B3477" s="31" t="s">
        <v>15037</v>
      </c>
      <c r="C3477" s="30" t="s">
        <v>0</v>
      </c>
      <c r="D3477" s="32">
        <v>39.44</v>
      </c>
    </row>
    <row r="3478" spans="1:4" ht="9" customHeight="1" x14ac:dyDescent="0.25">
      <c r="A3478" s="30" t="s">
        <v>15038</v>
      </c>
      <c r="B3478" s="31" t="s">
        <v>15039</v>
      </c>
      <c r="C3478" s="30" t="s">
        <v>0</v>
      </c>
      <c r="D3478" s="32">
        <v>36.840000000000003</v>
      </c>
    </row>
    <row r="3479" spans="1:4" ht="9" customHeight="1" x14ac:dyDescent="0.25">
      <c r="A3479" s="30" t="s">
        <v>15040</v>
      </c>
      <c r="B3479" s="31" t="s">
        <v>15041</v>
      </c>
      <c r="C3479" s="30" t="s">
        <v>0</v>
      </c>
      <c r="D3479" s="32">
        <v>38.18</v>
      </c>
    </row>
    <row r="3480" spans="1:4" ht="18" customHeight="1" x14ac:dyDescent="0.25">
      <c r="A3480" s="30" t="s">
        <v>15042</v>
      </c>
      <c r="B3480" s="31" t="s">
        <v>15043</v>
      </c>
      <c r="C3480" s="30" t="s">
        <v>2</v>
      </c>
      <c r="D3480" s="32">
        <v>167.02</v>
      </c>
    </row>
    <row r="3481" spans="1:4" ht="18" customHeight="1" x14ac:dyDescent="0.25">
      <c r="A3481" s="30" t="s">
        <v>15044</v>
      </c>
      <c r="B3481" s="31" t="s">
        <v>15045</v>
      </c>
      <c r="C3481" s="30" t="s">
        <v>2</v>
      </c>
      <c r="D3481" s="32">
        <v>231.87</v>
      </c>
    </row>
    <row r="3482" spans="1:4" ht="18" customHeight="1" x14ac:dyDescent="0.25">
      <c r="A3482" s="30" t="s">
        <v>15046</v>
      </c>
      <c r="B3482" s="31" t="s">
        <v>15047</v>
      </c>
      <c r="C3482" s="30" t="s">
        <v>0</v>
      </c>
      <c r="D3482" s="32">
        <v>3.61</v>
      </c>
    </row>
    <row r="3483" spans="1:4" ht="18" customHeight="1" x14ac:dyDescent="0.25">
      <c r="A3483" s="30" t="s">
        <v>15048</v>
      </c>
      <c r="B3483" s="31" t="s">
        <v>15049</v>
      </c>
      <c r="C3483" s="30" t="s">
        <v>4</v>
      </c>
      <c r="D3483" s="32">
        <v>16.350000000000001</v>
      </c>
    </row>
    <row r="3484" spans="1:4" ht="18" customHeight="1" x14ac:dyDescent="0.25">
      <c r="A3484" s="30" t="s">
        <v>15050</v>
      </c>
      <c r="B3484" s="31" t="s">
        <v>15051</v>
      </c>
      <c r="C3484" s="30" t="s">
        <v>4</v>
      </c>
      <c r="D3484" s="32">
        <v>12.51</v>
      </c>
    </row>
    <row r="3485" spans="1:4" ht="9" customHeight="1" x14ac:dyDescent="0.25">
      <c r="A3485" s="30" t="s">
        <v>15052</v>
      </c>
      <c r="B3485" s="31" t="s">
        <v>15053</v>
      </c>
      <c r="C3485" s="30" t="s">
        <v>0</v>
      </c>
      <c r="D3485" s="32">
        <v>56.6</v>
      </c>
    </row>
    <row r="3486" spans="1:4" ht="9" customHeight="1" x14ac:dyDescent="0.25">
      <c r="A3486" s="36" t="s">
        <v>15054</v>
      </c>
      <c r="B3486" s="35" t="s">
        <v>15055</v>
      </c>
      <c r="C3486" s="30" t="s">
        <v>3</v>
      </c>
      <c r="D3486" s="32">
        <v>39.659999999999997</v>
      </c>
    </row>
    <row r="3487" spans="1:4" ht="9" customHeight="1" x14ac:dyDescent="0.25">
      <c r="A3487" s="30" t="s">
        <v>15056</v>
      </c>
      <c r="B3487" s="31" t="s">
        <v>15057</v>
      </c>
      <c r="C3487" s="30" t="s">
        <v>3</v>
      </c>
      <c r="D3487" s="32">
        <v>20.69</v>
      </c>
    </row>
    <row r="3488" spans="1:4" ht="9" customHeight="1" x14ac:dyDescent="0.25">
      <c r="A3488" s="30" t="s">
        <v>15058</v>
      </c>
      <c r="B3488" s="31" t="s">
        <v>15059</v>
      </c>
      <c r="C3488" s="30" t="s">
        <v>3</v>
      </c>
      <c r="D3488" s="32">
        <v>26.54</v>
      </c>
    </row>
    <row r="3489" spans="1:4" ht="9" customHeight="1" x14ac:dyDescent="0.25">
      <c r="A3489" s="30" t="s">
        <v>15060</v>
      </c>
      <c r="B3489" s="31" t="s">
        <v>15061</v>
      </c>
      <c r="C3489" s="30" t="s">
        <v>3</v>
      </c>
      <c r="D3489" s="32">
        <v>32.18</v>
      </c>
    </row>
    <row r="3490" spans="1:4" ht="9" customHeight="1" x14ac:dyDescent="0.25">
      <c r="A3490" s="30" t="s">
        <v>15062</v>
      </c>
      <c r="B3490" s="31" t="s">
        <v>15063</v>
      </c>
      <c r="C3490" s="30" t="s">
        <v>3</v>
      </c>
      <c r="D3490" s="32">
        <v>50.35</v>
      </c>
    </row>
    <row r="3491" spans="1:4" ht="9" customHeight="1" x14ac:dyDescent="0.25">
      <c r="A3491" s="30" t="s">
        <v>15064</v>
      </c>
      <c r="B3491" s="31" t="s">
        <v>15065</v>
      </c>
      <c r="C3491" s="30" t="s">
        <v>12</v>
      </c>
      <c r="D3491" s="32">
        <v>0.64</v>
      </c>
    </row>
    <row r="3492" spans="1:4" ht="18" customHeight="1" x14ac:dyDescent="0.25">
      <c r="A3492" s="30" t="s">
        <v>15066</v>
      </c>
      <c r="B3492" s="31" t="s">
        <v>15067</v>
      </c>
      <c r="C3492" s="30" t="s">
        <v>3</v>
      </c>
      <c r="D3492" s="32">
        <v>1582.87</v>
      </c>
    </row>
    <row r="3493" spans="1:4" ht="18" customHeight="1" x14ac:dyDescent="0.25">
      <c r="A3493" s="30" t="s">
        <v>15068</v>
      </c>
      <c r="B3493" s="31" t="s">
        <v>15069</v>
      </c>
      <c r="C3493" s="30" t="s">
        <v>3</v>
      </c>
      <c r="D3493" s="32">
        <v>1928.43</v>
      </c>
    </row>
    <row r="3494" spans="1:4" ht="9" customHeight="1" x14ac:dyDescent="0.25">
      <c r="A3494" s="30" t="s">
        <v>15070</v>
      </c>
      <c r="B3494" s="31" t="s">
        <v>15071</v>
      </c>
      <c r="C3494" s="30" t="s">
        <v>3</v>
      </c>
      <c r="D3494" s="32">
        <v>370.39</v>
      </c>
    </row>
    <row r="3495" spans="1:4" ht="9" customHeight="1" x14ac:dyDescent="0.25">
      <c r="A3495" s="30" t="s">
        <v>15072</v>
      </c>
      <c r="B3495" s="31" t="s">
        <v>15073</v>
      </c>
      <c r="C3495" s="30" t="s">
        <v>0</v>
      </c>
      <c r="D3495" s="32">
        <v>125.2</v>
      </c>
    </row>
    <row r="3496" spans="1:4" ht="9" customHeight="1" x14ac:dyDescent="0.25">
      <c r="A3496" s="30" t="s">
        <v>15074</v>
      </c>
      <c r="B3496" s="31" t="s">
        <v>15075</v>
      </c>
      <c r="C3496" s="30" t="s">
        <v>3</v>
      </c>
      <c r="D3496" s="32">
        <v>242.07</v>
      </c>
    </row>
    <row r="3497" spans="1:4" ht="9" customHeight="1" x14ac:dyDescent="0.25">
      <c r="A3497" s="30" t="s">
        <v>15076</v>
      </c>
      <c r="B3497" s="31" t="s">
        <v>15077</v>
      </c>
      <c r="C3497" s="30" t="s">
        <v>12</v>
      </c>
      <c r="D3497" s="32">
        <v>11.8</v>
      </c>
    </row>
    <row r="3498" spans="1:4" ht="9" customHeight="1" x14ac:dyDescent="0.25">
      <c r="A3498" s="30" t="s">
        <v>15078</v>
      </c>
      <c r="B3498" s="31" t="s">
        <v>15079</v>
      </c>
      <c r="C3498" s="30" t="s">
        <v>0</v>
      </c>
      <c r="D3498" s="32">
        <v>246.93</v>
      </c>
    </row>
    <row r="3499" spans="1:4" ht="9" customHeight="1" x14ac:dyDescent="0.25">
      <c r="A3499" s="30" t="s">
        <v>15080</v>
      </c>
      <c r="B3499" s="31" t="s">
        <v>15081</v>
      </c>
      <c r="C3499" s="30" t="s">
        <v>0</v>
      </c>
      <c r="D3499" s="32">
        <v>566.38</v>
      </c>
    </row>
    <row r="3500" spans="1:4" ht="9" customHeight="1" x14ac:dyDescent="0.25">
      <c r="A3500" s="30" t="s">
        <v>15082</v>
      </c>
      <c r="B3500" s="31" t="s">
        <v>15083</v>
      </c>
      <c r="C3500" s="30" t="s">
        <v>0</v>
      </c>
      <c r="D3500" s="32">
        <v>82.86</v>
      </c>
    </row>
    <row r="3501" spans="1:4" ht="9" customHeight="1" x14ac:dyDescent="0.25">
      <c r="A3501" s="30" t="s">
        <v>15084</v>
      </c>
      <c r="B3501" s="31" t="s">
        <v>15085</v>
      </c>
      <c r="C3501" s="30" t="s">
        <v>3</v>
      </c>
      <c r="D3501" s="32">
        <v>6465.64</v>
      </c>
    </row>
    <row r="3502" spans="1:4" ht="9" customHeight="1" x14ac:dyDescent="0.25">
      <c r="A3502" s="30" t="s">
        <v>15086</v>
      </c>
      <c r="B3502" s="31" t="s">
        <v>15087</v>
      </c>
      <c r="C3502" s="30" t="s">
        <v>3</v>
      </c>
      <c r="D3502" s="32">
        <v>6207.74</v>
      </c>
    </row>
    <row r="3503" spans="1:4" ht="9" customHeight="1" x14ac:dyDescent="0.25">
      <c r="A3503" s="30" t="s">
        <v>15088</v>
      </c>
      <c r="B3503" s="31" t="s">
        <v>15089</v>
      </c>
      <c r="C3503" s="30" t="s">
        <v>3</v>
      </c>
      <c r="D3503" s="32">
        <v>6527.61</v>
      </c>
    </row>
    <row r="3504" spans="1:4" ht="9" customHeight="1" x14ac:dyDescent="0.25">
      <c r="A3504" s="30" t="s">
        <v>15090</v>
      </c>
      <c r="B3504" s="31" t="s">
        <v>15091</v>
      </c>
      <c r="C3504" s="30" t="s">
        <v>3</v>
      </c>
      <c r="D3504" s="32">
        <v>6260.16</v>
      </c>
    </row>
    <row r="3505" spans="1:4" ht="9" customHeight="1" x14ac:dyDescent="0.25">
      <c r="A3505" s="30" t="s">
        <v>15092</v>
      </c>
      <c r="B3505" s="31" t="s">
        <v>15093</v>
      </c>
      <c r="C3505" s="30" t="s">
        <v>3</v>
      </c>
      <c r="D3505" s="32">
        <v>6592.05</v>
      </c>
    </row>
    <row r="3506" spans="1:4" ht="9" customHeight="1" x14ac:dyDescent="0.25">
      <c r="A3506" s="30" t="s">
        <v>15094</v>
      </c>
      <c r="B3506" s="31" t="s">
        <v>15095</v>
      </c>
      <c r="C3506" s="30" t="s">
        <v>3</v>
      </c>
      <c r="D3506" s="32">
        <v>6314.31</v>
      </c>
    </row>
    <row r="3507" spans="1:4" ht="9" customHeight="1" x14ac:dyDescent="0.25">
      <c r="A3507" s="30" t="s">
        <v>15096</v>
      </c>
      <c r="B3507" s="31" t="s">
        <v>15097</v>
      </c>
      <c r="C3507" s="30" t="s">
        <v>3</v>
      </c>
      <c r="D3507" s="32">
        <v>6655.73</v>
      </c>
    </row>
    <row r="3508" spans="1:4" ht="9" customHeight="1" x14ac:dyDescent="0.25">
      <c r="A3508" s="30" t="s">
        <v>15098</v>
      </c>
      <c r="B3508" s="31" t="s">
        <v>15099</v>
      </c>
      <c r="C3508" s="30" t="s">
        <v>3</v>
      </c>
      <c r="D3508" s="32">
        <v>6366.87</v>
      </c>
    </row>
    <row r="3509" spans="1:4" ht="9" customHeight="1" x14ac:dyDescent="0.25">
      <c r="A3509" s="30" t="s">
        <v>15100</v>
      </c>
      <c r="B3509" s="31" t="s">
        <v>15101</v>
      </c>
      <c r="C3509" s="30" t="s">
        <v>3</v>
      </c>
      <c r="D3509" s="32">
        <v>6720.47</v>
      </c>
    </row>
    <row r="3510" spans="1:4" ht="9" customHeight="1" x14ac:dyDescent="0.25">
      <c r="A3510" s="30" t="s">
        <v>15102</v>
      </c>
      <c r="B3510" s="31" t="s">
        <v>15103</v>
      </c>
      <c r="C3510" s="30" t="s">
        <v>3</v>
      </c>
      <c r="D3510" s="32">
        <v>6419.58</v>
      </c>
    </row>
    <row r="3511" spans="1:4" ht="9" customHeight="1" x14ac:dyDescent="0.25">
      <c r="A3511" s="30" t="s">
        <v>15104</v>
      </c>
      <c r="B3511" s="31" t="s">
        <v>15105</v>
      </c>
      <c r="C3511" s="30" t="s">
        <v>3</v>
      </c>
      <c r="D3511" s="32">
        <v>9256.85</v>
      </c>
    </row>
    <row r="3512" spans="1:4" ht="9" customHeight="1" x14ac:dyDescent="0.25">
      <c r="A3512" s="30" t="s">
        <v>15106</v>
      </c>
      <c r="B3512" s="31" t="s">
        <v>15107</v>
      </c>
      <c r="C3512" s="30" t="s">
        <v>3</v>
      </c>
      <c r="D3512" s="32">
        <v>8989.39</v>
      </c>
    </row>
    <row r="3513" spans="1:4" ht="9" customHeight="1" x14ac:dyDescent="0.25">
      <c r="A3513" s="30" t="s">
        <v>15108</v>
      </c>
      <c r="B3513" s="31" t="s">
        <v>15109</v>
      </c>
      <c r="C3513" s="30" t="s">
        <v>3</v>
      </c>
      <c r="D3513" s="32">
        <v>9383.77</v>
      </c>
    </row>
    <row r="3514" spans="1:4" ht="9" customHeight="1" x14ac:dyDescent="0.25">
      <c r="A3514" s="30" t="s">
        <v>15110</v>
      </c>
      <c r="B3514" s="31" t="s">
        <v>15111</v>
      </c>
      <c r="C3514" s="30" t="s">
        <v>3</v>
      </c>
      <c r="D3514" s="32">
        <v>9106.02</v>
      </c>
    </row>
    <row r="3515" spans="1:4" ht="9" customHeight="1" x14ac:dyDescent="0.25">
      <c r="A3515" s="30" t="s">
        <v>15112</v>
      </c>
      <c r="B3515" s="31" t="s">
        <v>15113</v>
      </c>
      <c r="C3515" s="30" t="s">
        <v>3</v>
      </c>
      <c r="D3515" s="32">
        <v>9507.9699999999993</v>
      </c>
    </row>
    <row r="3516" spans="1:4" ht="9" customHeight="1" x14ac:dyDescent="0.25">
      <c r="A3516" s="30" t="s">
        <v>15114</v>
      </c>
      <c r="B3516" s="31" t="s">
        <v>15115</v>
      </c>
      <c r="C3516" s="30" t="s">
        <v>3</v>
      </c>
      <c r="D3516" s="32">
        <v>9219.11</v>
      </c>
    </row>
    <row r="3517" spans="1:4" ht="9" customHeight="1" x14ac:dyDescent="0.25">
      <c r="A3517" s="30" t="s">
        <v>15116</v>
      </c>
      <c r="B3517" s="31" t="s">
        <v>15117</v>
      </c>
      <c r="C3517" s="30" t="s">
        <v>3</v>
      </c>
      <c r="D3517" s="32">
        <v>9636.81</v>
      </c>
    </row>
    <row r="3518" spans="1:4" ht="9" customHeight="1" x14ac:dyDescent="0.25">
      <c r="A3518" s="30" t="s">
        <v>15118</v>
      </c>
      <c r="B3518" s="31" t="s">
        <v>15119</v>
      </c>
      <c r="C3518" s="30" t="s">
        <v>3</v>
      </c>
      <c r="D3518" s="32">
        <v>9335.92</v>
      </c>
    </row>
    <row r="3519" spans="1:4" ht="9" customHeight="1" x14ac:dyDescent="0.25">
      <c r="A3519" s="30" t="s">
        <v>15120</v>
      </c>
      <c r="B3519" s="31" t="s">
        <v>15121</v>
      </c>
      <c r="C3519" s="30" t="s">
        <v>3</v>
      </c>
      <c r="D3519" s="32">
        <v>2193.83</v>
      </c>
    </row>
    <row r="3520" spans="1:4" ht="9" customHeight="1" x14ac:dyDescent="0.25">
      <c r="A3520" s="30" t="s">
        <v>15122</v>
      </c>
      <c r="B3520" s="31" t="s">
        <v>15123</v>
      </c>
      <c r="C3520" s="30" t="s">
        <v>3</v>
      </c>
      <c r="D3520" s="32">
        <v>1968.16</v>
      </c>
    </row>
    <row r="3521" spans="1:4" ht="9" customHeight="1" x14ac:dyDescent="0.25">
      <c r="A3521" s="30" t="s">
        <v>15124</v>
      </c>
      <c r="B3521" s="31" t="s">
        <v>15125</v>
      </c>
      <c r="C3521" s="30" t="s">
        <v>3</v>
      </c>
      <c r="D3521" s="32">
        <v>925.3</v>
      </c>
    </row>
    <row r="3522" spans="1:4" ht="9" customHeight="1" x14ac:dyDescent="0.25">
      <c r="A3522" s="30" t="s">
        <v>15126</v>
      </c>
      <c r="B3522" s="31" t="s">
        <v>15127</v>
      </c>
      <c r="C3522" s="30" t="s">
        <v>3</v>
      </c>
      <c r="D3522" s="32">
        <v>735.26</v>
      </c>
    </row>
    <row r="3523" spans="1:4" ht="9" customHeight="1" x14ac:dyDescent="0.25">
      <c r="A3523" s="30" t="s">
        <v>15128</v>
      </c>
      <c r="B3523" s="31" t="s">
        <v>15129</v>
      </c>
      <c r="C3523" s="30" t="s">
        <v>3</v>
      </c>
      <c r="D3523" s="32">
        <v>1108.3499999999999</v>
      </c>
    </row>
    <row r="3524" spans="1:4" ht="9" customHeight="1" x14ac:dyDescent="0.25">
      <c r="A3524" s="30" t="s">
        <v>15130</v>
      </c>
      <c r="B3524" s="31" t="s">
        <v>15131</v>
      </c>
      <c r="C3524" s="30" t="s">
        <v>3</v>
      </c>
      <c r="D3524" s="32">
        <v>913.17</v>
      </c>
    </row>
    <row r="3525" spans="1:4" ht="9" customHeight="1" x14ac:dyDescent="0.25">
      <c r="A3525" s="30" t="s">
        <v>15132</v>
      </c>
      <c r="B3525" s="31" t="s">
        <v>15133</v>
      </c>
      <c r="C3525" s="30" t="s">
        <v>3</v>
      </c>
      <c r="D3525" s="32">
        <v>1250.6099999999999</v>
      </c>
    </row>
    <row r="3526" spans="1:4" ht="9" customHeight="1" x14ac:dyDescent="0.25">
      <c r="A3526" s="30" t="s">
        <v>15134</v>
      </c>
      <c r="B3526" s="31" t="s">
        <v>15135</v>
      </c>
      <c r="C3526" s="30" t="s">
        <v>3</v>
      </c>
      <c r="D3526" s="32">
        <v>1050.02</v>
      </c>
    </row>
    <row r="3527" spans="1:4" ht="9" customHeight="1" x14ac:dyDescent="0.25">
      <c r="A3527" s="30" t="s">
        <v>15136</v>
      </c>
      <c r="B3527" s="31" t="s">
        <v>15137</v>
      </c>
      <c r="C3527" s="30" t="s">
        <v>3</v>
      </c>
      <c r="D3527" s="32">
        <v>1442.93</v>
      </c>
    </row>
    <row r="3528" spans="1:4" ht="9" customHeight="1" x14ac:dyDescent="0.25">
      <c r="A3528" s="30" t="s">
        <v>15138</v>
      </c>
      <c r="B3528" s="31" t="s">
        <v>15139</v>
      </c>
      <c r="C3528" s="30" t="s">
        <v>3</v>
      </c>
      <c r="D3528" s="32">
        <v>1236.6099999999999</v>
      </c>
    </row>
    <row r="3529" spans="1:4" ht="9" customHeight="1" x14ac:dyDescent="0.25">
      <c r="A3529" s="30" t="s">
        <v>15140</v>
      </c>
      <c r="B3529" s="31" t="s">
        <v>15141</v>
      </c>
      <c r="C3529" s="30" t="s">
        <v>3</v>
      </c>
      <c r="D3529" s="32">
        <v>1721.41</v>
      </c>
    </row>
    <row r="3530" spans="1:4" ht="9" customHeight="1" x14ac:dyDescent="0.25">
      <c r="A3530" s="30" t="s">
        <v>15142</v>
      </c>
      <c r="B3530" s="31" t="s">
        <v>15143</v>
      </c>
      <c r="C3530" s="30" t="s">
        <v>3</v>
      </c>
      <c r="D3530" s="32">
        <v>1509.02</v>
      </c>
    </row>
    <row r="3531" spans="1:4" ht="9" customHeight="1" x14ac:dyDescent="0.25">
      <c r="A3531" s="30" t="s">
        <v>15144</v>
      </c>
      <c r="B3531" s="31" t="s">
        <v>15145</v>
      </c>
      <c r="C3531" s="30" t="s">
        <v>3</v>
      </c>
      <c r="D3531" s="32">
        <v>1742.05</v>
      </c>
    </row>
    <row r="3532" spans="1:4" ht="9" customHeight="1" x14ac:dyDescent="0.25">
      <c r="A3532" s="30" t="s">
        <v>15146</v>
      </c>
      <c r="B3532" s="31" t="s">
        <v>15147</v>
      </c>
      <c r="C3532" s="30" t="s">
        <v>3</v>
      </c>
      <c r="D3532" s="32">
        <v>1523.22</v>
      </c>
    </row>
    <row r="3533" spans="1:4" ht="9" customHeight="1" x14ac:dyDescent="0.25">
      <c r="A3533" s="30" t="s">
        <v>15148</v>
      </c>
      <c r="B3533" s="31" t="s">
        <v>15149</v>
      </c>
      <c r="C3533" s="30" t="s">
        <v>3</v>
      </c>
      <c r="D3533" s="32">
        <v>2769.47</v>
      </c>
    </row>
    <row r="3534" spans="1:4" ht="9" customHeight="1" x14ac:dyDescent="0.25">
      <c r="A3534" s="30" t="s">
        <v>15150</v>
      </c>
      <c r="B3534" s="31" t="s">
        <v>15151</v>
      </c>
      <c r="C3534" s="30" t="s">
        <v>3</v>
      </c>
      <c r="D3534" s="32">
        <v>2543.8000000000002</v>
      </c>
    </row>
    <row r="3535" spans="1:4" ht="9" customHeight="1" x14ac:dyDescent="0.25">
      <c r="A3535" s="30" t="s">
        <v>15152</v>
      </c>
      <c r="B3535" s="31" t="s">
        <v>15153</v>
      </c>
      <c r="C3535" s="30" t="s">
        <v>3</v>
      </c>
      <c r="D3535" s="32">
        <v>2798.01</v>
      </c>
    </row>
    <row r="3536" spans="1:4" ht="9" customHeight="1" x14ac:dyDescent="0.25">
      <c r="A3536" s="30" t="s">
        <v>15154</v>
      </c>
      <c r="B3536" s="31" t="s">
        <v>15155</v>
      </c>
      <c r="C3536" s="30" t="s">
        <v>3</v>
      </c>
      <c r="D3536" s="32">
        <v>2565.0700000000002</v>
      </c>
    </row>
    <row r="3537" spans="1:4" ht="9" customHeight="1" x14ac:dyDescent="0.25">
      <c r="A3537" s="30" t="s">
        <v>15156</v>
      </c>
      <c r="B3537" s="31" t="s">
        <v>15157</v>
      </c>
      <c r="C3537" s="30" t="s">
        <v>3</v>
      </c>
      <c r="D3537" s="32">
        <v>2826.7</v>
      </c>
    </row>
    <row r="3538" spans="1:4" ht="9" customHeight="1" x14ac:dyDescent="0.25">
      <c r="A3538" s="30" t="s">
        <v>15158</v>
      </c>
      <c r="B3538" s="31" t="s">
        <v>15159</v>
      </c>
      <c r="C3538" s="30" t="s">
        <v>3</v>
      </c>
      <c r="D3538" s="32">
        <v>2585.98</v>
      </c>
    </row>
    <row r="3539" spans="1:4" ht="9" customHeight="1" x14ac:dyDescent="0.25">
      <c r="A3539" s="30" t="s">
        <v>15160</v>
      </c>
      <c r="B3539" s="31" t="s">
        <v>15161</v>
      </c>
      <c r="C3539" s="30" t="s">
        <v>3</v>
      </c>
      <c r="D3539" s="32">
        <v>1811.51</v>
      </c>
    </row>
    <row r="3540" spans="1:4" ht="9" customHeight="1" x14ac:dyDescent="0.25">
      <c r="A3540" s="30" t="s">
        <v>15162</v>
      </c>
      <c r="B3540" s="31" t="s">
        <v>15163</v>
      </c>
      <c r="C3540" s="30" t="s">
        <v>3</v>
      </c>
      <c r="D3540" s="32">
        <v>1605.18</v>
      </c>
    </row>
    <row r="3541" spans="1:4" ht="9" customHeight="1" x14ac:dyDescent="0.25">
      <c r="A3541" s="30" t="s">
        <v>15164</v>
      </c>
      <c r="B3541" s="31" t="s">
        <v>15165</v>
      </c>
      <c r="C3541" s="30" t="s">
        <v>3</v>
      </c>
      <c r="D3541" s="32">
        <v>2166.77</v>
      </c>
    </row>
    <row r="3542" spans="1:4" ht="9" customHeight="1" x14ac:dyDescent="0.25">
      <c r="A3542" s="30" t="s">
        <v>15166</v>
      </c>
      <c r="B3542" s="31" t="s">
        <v>15167</v>
      </c>
      <c r="C3542" s="30" t="s">
        <v>3</v>
      </c>
      <c r="D3542" s="32">
        <v>1954.38</v>
      </c>
    </row>
    <row r="3543" spans="1:4" ht="9" customHeight="1" x14ac:dyDescent="0.25">
      <c r="A3543" s="30" t="s">
        <v>15168</v>
      </c>
      <c r="B3543" s="31" t="s">
        <v>15169</v>
      </c>
      <c r="C3543" s="30" t="s">
        <v>3</v>
      </c>
      <c r="D3543" s="32">
        <v>2194.39</v>
      </c>
    </row>
    <row r="3544" spans="1:4" ht="9" customHeight="1" x14ac:dyDescent="0.25">
      <c r="A3544" s="30" t="s">
        <v>15170</v>
      </c>
      <c r="B3544" s="31" t="s">
        <v>15171</v>
      </c>
      <c r="C3544" s="30" t="s">
        <v>3</v>
      </c>
      <c r="D3544" s="32">
        <v>1975.56</v>
      </c>
    </row>
    <row r="3545" spans="1:4" ht="9" customHeight="1" x14ac:dyDescent="0.25">
      <c r="A3545" s="30" t="s">
        <v>15172</v>
      </c>
      <c r="B3545" s="31" t="s">
        <v>15173</v>
      </c>
      <c r="C3545" s="30" t="s">
        <v>3</v>
      </c>
      <c r="D3545" s="32">
        <v>3319.2</v>
      </c>
    </row>
    <row r="3546" spans="1:4" ht="9" customHeight="1" x14ac:dyDescent="0.25">
      <c r="A3546" s="30" t="s">
        <v>15174</v>
      </c>
      <c r="B3546" s="31" t="s">
        <v>15175</v>
      </c>
      <c r="C3546" s="30" t="s">
        <v>3</v>
      </c>
      <c r="D3546" s="32">
        <v>3093.53</v>
      </c>
    </row>
    <row r="3547" spans="1:4" ht="9" customHeight="1" x14ac:dyDescent="0.25">
      <c r="A3547" s="30" t="s">
        <v>15176</v>
      </c>
      <c r="B3547" s="31" t="s">
        <v>15177</v>
      </c>
      <c r="C3547" s="30" t="s">
        <v>3</v>
      </c>
      <c r="D3547" s="32">
        <v>3356.72</v>
      </c>
    </row>
    <row r="3548" spans="1:4" ht="9" customHeight="1" x14ac:dyDescent="0.25">
      <c r="A3548" s="30" t="s">
        <v>15178</v>
      </c>
      <c r="B3548" s="31" t="s">
        <v>15179</v>
      </c>
      <c r="C3548" s="30" t="s">
        <v>3</v>
      </c>
      <c r="D3548" s="32">
        <v>3123.77</v>
      </c>
    </row>
    <row r="3549" spans="1:4" ht="9" customHeight="1" x14ac:dyDescent="0.25">
      <c r="A3549" s="30" t="s">
        <v>15180</v>
      </c>
      <c r="B3549" s="31" t="s">
        <v>15181</v>
      </c>
      <c r="C3549" s="30" t="s">
        <v>3</v>
      </c>
      <c r="D3549" s="32">
        <v>3393.95</v>
      </c>
    </row>
    <row r="3550" spans="1:4" ht="9" customHeight="1" x14ac:dyDescent="0.25">
      <c r="A3550" s="30" t="s">
        <v>15182</v>
      </c>
      <c r="B3550" s="31" t="s">
        <v>15183</v>
      </c>
      <c r="C3550" s="30" t="s">
        <v>3</v>
      </c>
      <c r="D3550" s="32">
        <v>3153.24</v>
      </c>
    </row>
    <row r="3551" spans="1:4" ht="9" customHeight="1" x14ac:dyDescent="0.25">
      <c r="A3551" s="30" t="s">
        <v>15184</v>
      </c>
      <c r="B3551" s="31" t="s">
        <v>15185</v>
      </c>
      <c r="C3551" s="30" t="s">
        <v>3</v>
      </c>
      <c r="D3551" s="32">
        <v>4731.8999999999996</v>
      </c>
    </row>
    <row r="3552" spans="1:4" ht="9" customHeight="1" x14ac:dyDescent="0.25">
      <c r="A3552" s="30" t="s">
        <v>15186</v>
      </c>
      <c r="B3552" s="31" t="s">
        <v>15187</v>
      </c>
      <c r="C3552" s="30" t="s">
        <v>3</v>
      </c>
      <c r="D3552" s="32">
        <v>4482.8900000000003</v>
      </c>
    </row>
    <row r="3553" spans="1:4" ht="9" customHeight="1" x14ac:dyDescent="0.25">
      <c r="A3553" s="30" t="s">
        <v>15188</v>
      </c>
      <c r="B3553" s="31" t="s">
        <v>15189</v>
      </c>
      <c r="C3553" s="30" t="s">
        <v>3</v>
      </c>
      <c r="D3553" s="32">
        <v>4771.25</v>
      </c>
    </row>
    <row r="3554" spans="1:4" ht="9" customHeight="1" x14ac:dyDescent="0.25">
      <c r="A3554" s="30" t="s">
        <v>15190</v>
      </c>
      <c r="B3554" s="31" t="s">
        <v>15191</v>
      </c>
      <c r="C3554" s="30" t="s">
        <v>3</v>
      </c>
      <c r="D3554" s="32">
        <v>4513.34</v>
      </c>
    </row>
    <row r="3555" spans="1:4" ht="9" customHeight="1" x14ac:dyDescent="0.25">
      <c r="A3555" s="30" t="s">
        <v>15192</v>
      </c>
      <c r="B3555" s="31" t="s">
        <v>15193</v>
      </c>
      <c r="C3555" s="30" t="s">
        <v>3</v>
      </c>
      <c r="D3555" s="32">
        <v>4810.38</v>
      </c>
    </row>
    <row r="3556" spans="1:4" ht="9" customHeight="1" x14ac:dyDescent="0.25">
      <c r="A3556" s="30" t="s">
        <v>15194</v>
      </c>
      <c r="B3556" s="31" t="s">
        <v>15195</v>
      </c>
      <c r="C3556" s="30" t="s">
        <v>3</v>
      </c>
      <c r="D3556" s="32">
        <v>4542.92</v>
      </c>
    </row>
    <row r="3557" spans="1:4" ht="9" customHeight="1" x14ac:dyDescent="0.25">
      <c r="A3557" s="30" t="s">
        <v>15196</v>
      </c>
      <c r="B3557" s="31" t="s">
        <v>15197</v>
      </c>
      <c r="C3557" s="30" t="s">
        <v>3</v>
      </c>
      <c r="D3557" s="32">
        <v>2632.88</v>
      </c>
    </row>
    <row r="3558" spans="1:4" ht="9" customHeight="1" x14ac:dyDescent="0.25">
      <c r="A3558" s="30" t="s">
        <v>15198</v>
      </c>
      <c r="B3558" s="31" t="s">
        <v>15199</v>
      </c>
      <c r="C3558" s="30" t="s">
        <v>3</v>
      </c>
      <c r="D3558" s="32">
        <v>2414.0500000000002</v>
      </c>
    </row>
    <row r="3559" spans="1:4" ht="9" customHeight="1" x14ac:dyDescent="0.25">
      <c r="A3559" s="30" t="s">
        <v>15200</v>
      </c>
      <c r="B3559" s="31" t="s">
        <v>15201</v>
      </c>
      <c r="C3559" s="30" t="s">
        <v>3</v>
      </c>
      <c r="D3559" s="32">
        <v>72.2</v>
      </c>
    </row>
    <row r="3560" spans="1:4" ht="9" customHeight="1" x14ac:dyDescent="0.25">
      <c r="A3560" s="30" t="s">
        <v>15202</v>
      </c>
      <c r="B3560" s="31" t="s">
        <v>15203</v>
      </c>
      <c r="C3560" s="30" t="s">
        <v>3</v>
      </c>
      <c r="D3560" s="32">
        <v>52.34</v>
      </c>
    </row>
    <row r="3561" spans="1:4" ht="9" customHeight="1" x14ac:dyDescent="0.25">
      <c r="A3561" s="30" t="s">
        <v>15204</v>
      </c>
      <c r="B3561" s="31" t="s">
        <v>15205</v>
      </c>
      <c r="C3561" s="30" t="s">
        <v>3</v>
      </c>
      <c r="D3561" s="32">
        <v>89.99</v>
      </c>
    </row>
    <row r="3562" spans="1:4" ht="9" customHeight="1" x14ac:dyDescent="0.25">
      <c r="A3562" s="30" t="s">
        <v>15206</v>
      </c>
      <c r="B3562" s="31" t="s">
        <v>15207</v>
      </c>
      <c r="C3562" s="30" t="s">
        <v>3</v>
      </c>
      <c r="D3562" s="32">
        <v>61.39</v>
      </c>
    </row>
    <row r="3563" spans="1:4" ht="9" customHeight="1" x14ac:dyDescent="0.25">
      <c r="A3563" s="30" t="s">
        <v>15208</v>
      </c>
      <c r="B3563" s="31" t="s">
        <v>15209</v>
      </c>
      <c r="C3563" s="30" t="s">
        <v>3</v>
      </c>
      <c r="D3563" s="32">
        <v>110.71</v>
      </c>
    </row>
    <row r="3564" spans="1:4" ht="9" customHeight="1" x14ac:dyDescent="0.25">
      <c r="A3564" s="30" t="s">
        <v>15210</v>
      </c>
      <c r="B3564" s="31" t="s">
        <v>15211</v>
      </c>
      <c r="C3564" s="30" t="s">
        <v>3</v>
      </c>
      <c r="D3564" s="32">
        <v>71.790000000000006</v>
      </c>
    </row>
    <row r="3565" spans="1:4" ht="9" customHeight="1" x14ac:dyDescent="0.25">
      <c r="A3565" s="30" t="s">
        <v>15212</v>
      </c>
      <c r="B3565" s="31" t="s">
        <v>15213</v>
      </c>
      <c r="C3565" s="30" t="s">
        <v>3</v>
      </c>
      <c r="D3565" s="32">
        <v>135.22999999999999</v>
      </c>
    </row>
    <row r="3566" spans="1:4" ht="9" customHeight="1" x14ac:dyDescent="0.25">
      <c r="A3566" s="30" t="s">
        <v>15214</v>
      </c>
      <c r="B3566" s="31" t="s">
        <v>15215</v>
      </c>
      <c r="C3566" s="30" t="s">
        <v>3</v>
      </c>
      <c r="D3566" s="32">
        <v>84.39</v>
      </c>
    </row>
    <row r="3567" spans="1:4" ht="9" customHeight="1" x14ac:dyDescent="0.25">
      <c r="A3567" s="30" t="s">
        <v>15216</v>
      </c>
      <c r="B3567" s="31" t="s">
        <v>15217</v>
      </c>
      <c r="C3567" s="30" t="s">
        <v>3</v>
      </c>
      <c r="D3567" s="32">
        <v>6165.07</v>
      </c>
    </row>
    <row r="3568" spans="1:4" ht="9" customHeight="1" x14ac:dyDescent="0.25">
      <c r="A3568" s="30" t="s">
        <v>15218</v>
      </c>
      <c r="B3568" s="31" t="s">
        <v>15219</v>
      </c>
      <c r="C3568" s="30" t="s">
        <v>3</v>
      </c>
      <c r="D3568" s="32">
        <v>6215.32</v>
      </c>
    </row>
    <row r="3569" spans="1:4" ht="9" customHeight="1" x14ac:dyDescent="0.25">
      <c r="A3569" s="30" t="s">
        <v>15220</v>
      </c>
      <c r="B3569" s="31" t="s">
        <v>15221</v>
      </c>
      <c r="C3569" s="30" t="s">
        <v>3</v>
      </c>
      <c r="D3569" s="32">
        <v>6267.19</v>
      </c>
    </row>
    <row r="3570" spans="1:4" ht="9" customHeight="1" x14ac:dyDescent="0.25">
      <c r="A3570" s="30" t="s">
        <v>15222</v>
      </c>
      <c r="B3570" s="31" t="s">
        <v>15223</v>
      </c>
      <c r="C3570" s="30" t="s">
        <v>3</v>
      </c>
      <c r="D3570" s="32">
        <v>6317.44</v>
      </c>
    </row>
    <row r="3571" spans="1:4" ht="9" customHeight="1" x14ac:dyDescent="0.25">
      <c r="A3571" s="30" t="s">
        <v>15224</v>
      </c>
      <c r="B3571" s="31" t="s">
        <v>15225</v>
      </c>
      <c r="C3571" s="30" t="s">
        <v>3</v>
      </c>
      <c r="D3571" s="32">
        <v>6367.74</v>
      </c>
    </row>
    <row r="3572" spans="1:4" ht="9" customHeight="1" x14ac:dyDescent="0.25">
      <c r="A3572" s="30" t="s">
        <v>15226</v>
      </c>
      <c r="B3572" s="31" t="s">
        <v>15227</v>
      </c>
      <c r="C3572" s="30" t="s">
        <v>3</v>
      </c>
      <c r="D3572" s="32">
        <v>8935.86</v>
      </c>
    </row>
    <row r="3573" spans="1:4" ht="9" customHeight="1" x14ac:dyDescent="0.25">
      <c r="A3573" s="30" t="s">
        <v>15228</v>
      </c>
      <c r="B3573" s="31" t="s">
        <v>15229</v>
      </c>
      <c r="C3573" s="30" t="s">
        <v>3</v>
      </c>
      <c r="D3573" s="32">
        <v>9049.64</v>
      </c>
    </row>
    <row r="3574" spans="1:4" ht="9" customHeight="1" x14ac:dyDescent="0.25">
      <c r="A3574" s="30" t="s">
        <v>15230</v>
      </c>
      <c r="B3574" s="31" t="s">
        <v>15231</v>
      </c>
      <c r="C3574" s="30" t="s">
        <v>3</v>
      </c>
      <c r="D3574" s="32">
        <v>9159.86</v>
      </c>
    </row>
    <row r="3575" spans="1:4" ht="9" customHeight="1" x14ac:dyDescent="0.25">
      <c r="A3575" s="30" t="s">
        <v>15232</v>
      </c>
      <c r="B3575" s="31" t="s">
        <v>15233</v>
      </c>
      <c r="C3575" s="30" t="s">
        <v>3</v>
      </c>
      <c r="D3575" s="32">
        <v>9273.65</v>
      </c>
    </row>
    <row r="3576" spans="1:4" ht="9" customHeight="1" x14ac:dyDescent="0.25">
      <c r="A3576" s="30" t="s">
        <v>15234</v>
      </c>
      <c r="B3576" s="31" t="s">
        <v>15235</v>
      </c>
      <c r="C3576" s="30" t="s">
        <v>3</v>
      </c>
      <c r="D3576" s="32">
        <v>1941.9</v>
      </c>
    </row>
    <row r="3577" spans="1:4" ht="9" customHeight="1" x14ac:dyDescent="0.25">
      <c r="A3577" s="30" t="s">
        <v>15236</v>
      </c>
      <c r="B3577" s="31" t="s">
        <v>15237</v>
      </c>
      <c r="C3577" s="30" t="s">
        <v>3</v>
      </c>
      <c r="D3577" s="32">
        <v>715.3</v>
      </c>
    </row>
    <row r="3578" spans="1:4" ht="9" customHeight="1" x14ac:dyDescent="0.25">
      <c r="A3578" s="30" t="s">
        <v>15238</v>
      </c>
      <c r="B3578" s="31" t="s">
        <v>15239</v>
      </c>
      <c r="C3578" s="30" t="s">
        <v>3</v>
      </c>
      <c r="D3578" s="32">
        <v>892.24</v>
      </c>
    </row>
    <row r="3579" spans="1:4" ht="9" customHeight="1" x14ac:dyDescent="0.25">
      <c r="A3579" s="30" t="s">
        <v>15240</v>
      </c>
      <c r="B3579" s="31" t="s">
        <v>15241</v>
      </c>
      <c r="C3579" s="30" t="s">
        <v>3</v>
      </c>
      <c r="D3579" s="32">
        <v>1028.0899999999999</v>
      </c>
    </row>
    <row r="3580" spans="1:4" ht="9" customHeight="1" x14ac:dyDescent="0.25">
      <c r="A3580" s="30" t="s">
        <v>15242</v>
      </c>
      <c r="B3580" s="31" t="s">
        <v>15243</v>
      </c>
      <c r="C3580" s="30" t="s">
        <v>3</v>
      </c>
      <c r="D3580" s="32">
        <v>1213.6400000000001</v>
      </c>
    </row>
    <row r="3581" spans="1:4" ht="9" customHeight="1" x14ac:dyDescent="0.25">
      <c r="A3581" s="30" t="s">
        <v>15244</v>
      </c>
      <c r="B3581" s="31" t="s">
        <v>15245</v>
      </c>
      <c r="C3581" s="30" t="s">
        <v>3</v>
      </c>
      <c r="D3581" s="32">
        <v>1484.99</v>
      </c>
    </row>
    <row r="3582" spans="1:4" ht="9" customHeight="1" x14ac:dyDescent="0.25">
      <c r="A3582" s="30" t="s">
        <v>15246</v>
      </c>
      <c r="B3582" s="31" t="s">
        <v>15247</v>
      </c>
      <c r="C3582" s="30" t="s">
        <v>3</v>
      </c>
      <c r="D3582" s="32">
        <v>1498.09</v>
      </c>
    </row>
    <row r="3583" spans="1:4" ht="9" customHeight="1" x14ac:dyDescent="0.25">
      <c r="A3583" s="30" t="s">
        <v>15248</v>
      </c>
      <c r="B3583" s="31" t="s">
        <v>15249</v>
      </c>
      <c r="C3583" s="30" t="s">
        <v>3</v>
      </c>
      <c r="D3583" s="32">
        <v>2515.5700000000002</v>
      </c>
    </row>
    <row r="3584" spans="1:4" ht="9" customHeight="1" x14ac:dyDescent="0.25">
      <c r="A3584" s="30" t="s">
        <v>15250</v>
      </c>
      <c r="B3584" s="31" t="s">
        <v>15251</v>
      </c>
      <c r="C3584" s="30" t="s">
        <v>3</v>
      </c>
      <c r="D3584" s="32">
        <v>2535.4499999999998</v>
      </c>
    </row>
    <row r="3585" spans="1:4" ht="9" customHeight="1" x14ac:dyDescent="0.25">
      <c r="A3585" s="30" t="s">
        <v>15252</v>
      </c>
      <c r="B3585" s="31" t="s">
        <v>15253</v>
      </c>
      <c r="C3585" s="30" t="s">
        <v>3</v>
      </c>
      <c r="D3585" s="32">
        <v>2554.96</v>
      </c>
    </row>
    <row r="3586" spans="1:4" ht="9" customHeight="1" x14ac:dyDescent="0.25">
      <c r="A3586" s="30" t="s">
        <v>15254</v>
      </c>
      <c r="B3586" s="31" t="s">
        <v>15255</v>
      </c>
      <c r="C3586" s="30" t="s">
        <v>3</v>
      </c>
      <c r="D3586" s="32">
        <v>1580.82</v>
      </c>
    </row>
    <row r="3587" spans="1:4" ht="9" customHeight="1" x14ac:dyDescent="0.25">
      <c r="A3587" s="30" t="s">
        <v>15256</v>
      </c>
      <c r="B3587" s="31" t="s">
        <v>15257</v>
      </c>
      <c r="C3587" s="30" t="s">
        <v>3</v>
      </c>
      <c r="D3587" s="32">
        <v>1928.77</v>
      </c>
    </row>
    <row r="3588" spans="1:4" ht="9" customHeight="1" x14ac:dyDescent="0.25">
      <c r="A3588" s="30" t="s">
        <v>15258</v>
      </c>
      <c r="B3588" s="31" t="s">
        <v>15259</v>
      </c>
      <c r="C3588" s="30" t="s">
        <v>3</v>
      </c>
      <c r="D3588" s="32">
        <v>1948.65</v>
      </c>
    </row>
    <row r="3589" spans="1:4" ht="9" customHeight="1" x14ac:dyDescent="0.25">
      <c r="A3589" s="30" t="s">
        <v>15260</v>
      </c>
      <c r="B3589" s="31" t="s">
        <v>15261</v>
      </c>
      <c r="C3589" s="30" t="s">
        <v>3</v>
      </c>
      <c r="D3589" s="32">
        <v>3063.39</v>
      </c>
    </row>
    <row r="3590" spans="1:4" ht="9" customHeight="1" x14ac:dyDescent="0.25">
      <c r="A3590" s="30" t="s">
        <v>15262</v>
      </c>
      <c r="B3590" s="31" t="s">
        <v>15263</v>
      </c>
      <c r="C3590" s="30" t="s">
        <v>3</v>
      </c>
      <c r="D3590" s="32">
        <v>3092.06</v>
      </c>
    </row>
    <row r="3591" spans="1:4" ht="9" customHeight="1" x14ac:dyDescent="0.25">
      <c r="A3591" s="30" t="s">
        <v>15264</v>
      </c>
      <c r="B3591" s="31" t="s">
        <v>15265</v>
      </c>
      <c r="C3591" s="30" t="s">
        <v>3</v>
      </c>
      <c r="D3591" s="32">
        <v>3119.94</v>
      </c>
    </row>
    <row r="3592" spans="1:4" ht="9" customHeight="1" x14ac:dyDescent="0.25">
      <c r="A3592" s="30" t="s">
        <v>15266</v>
      </c>
      <c r="B3592" s="31" t="s">
        <v>15267</v>
      </c>
      <c r="C3592" s="30" t="s">
        <v>3</v>
      </c>
      <c r="D3592" s="32">
        <v>4447.95</v>
      </c>
    </row>
    <row r="3593" spans="1:4" ht="9" customHeight="1" x14ac:dyDescent="0.25">
      <c r="A3593" s="30" t="s">
        <v>15268</v>
      </c>
      <c r="B3593" s="31" t="s">
        <v>15269</v>
      </c>
      <c r="C3593" s="30" t="s">
        <v>3</v>
      </c>
      <c r="D3593" s="32">
        <v>4476.68</v>
      </c>
    </row>
    <row r="3594" spans="1:4" ht="9" customHeight="1" x14ac:dyDescent="0.25">
      <c r="A3594" s="30" t="s">
        <v>15270</v>
      </c>
      <c r="B3594" s="31" t="s">
        <v>15271</v>
      </c>
      <c r="C3594" s="30" t="s">
        <v>3</v>
      </c>
      <c r="D3594" s="32">
        <v>4504.5</v>
      </c>
    </row>
    <row r="3595" spans="1:4" ht="9" customHeight="1" x14ac:dyDescent="0.25">
      <c r="A3595" s="30" t="s">
        <v>15272</v>
      </c>
      <c r="B3595" s="31" t="s">
        <v>15273</v>
      </c>
      <c r="C3595" s="30" t="s">
        <v>3</v>
      </c>
      <c r="D3595" s="32">
        <v>2385.41</v>
      </c>
    </row>
    <row r="3596" spans="1:4" ht="9" customHeight="1" x14ac:dyDescent="0.25">
      <c r="A3596" s="30" t="s">
        <v>15274</v>
      </c>
      <c r="B3596" s="31" t="s">
        <v>15275</v>
      </c>
      <c r="C3596" s="30" t="s">
        <v>12</v>
      </c>
      <c r="D3596" s="32">
        <v>12.1</v>
      </c>
    </row>
    <row r="3597" spans="1:4" ht="18" customHeight="1" x14ac:dyDescent="0.25">
      <c r="A3597" s="30" t="s">
        <v>15276</v>
      </c>
      <c r="B3597" s="31" t="s">
        <v>15277</v>
      </c>
      <c r="C3597" s="30" t="s">
        <v>3</v>
      </c>
      <c r="D3597" s="32">
        <v>2120.1999999999998</v>
      </c>
    </row>
    <row r="3598" spans="1:4" ht="18" customHeight="1" x14ac:dyDescent="0.25">
      <c r="A3598" s="30" t="s">
        <v>15278</v>
      </c>
      <c r="B3598" s="31" t="s">
        <v>15279</v>
      </c>
      <c r="C3598" s="30" t="s">
        <v>3</v>
      </c>
      <c r="D3598" s="32">
        <v>2194.36</v>
      </c>
    </row>
    <row r="3599" spans="1:4" ht="18" customHeight="1" x14ac:dyDescent="0.25">
      <c r="A3599" s="30" t="s">
        <v>15280</v>
      </c>
      <c r="B3599" s="31" t="s">
        <v>15281</v>
      </c>
      <c r="C3599" s="30" t="s">
        <v>3</v>
      </c>
      <c r="D3599" s="32">
        <v>2311.14</v>
      </c>
    </row>
    <row r="3600" spans="1:4" ht="18" customHeight="1" x14ac:dyDescent="0.25">
      <c r="A3600" s="30" t="s">
        <v>15282</v>
      </c>
      <c r="B3600" s="31" t="s">
        <v>15283</v>
      </c>
      <c r="C3600" s="30" t="s">
        <v>3</v>
      </c>
      <c r="D3600" s="32">
        <v>2484.5500000000002</v>
      </c>
    </row>
    <row r="3601" spans="1:4" ht="18" customHeight="1" x14ac:dyDescent="0.25">
      <c r="A3601" s="30" t="s">
        <v>15284</v>
      </c>
      <c r="B3601" s="31" t="s">
        <v>15285</v>
      </c>
      <c r="C3601" s="30" t="s">
        <v>3</v>
      </c>
      <c r="D3601" s="32">
        <v>2571.13</v>
      </c>
    </row>
    <row r="3602" spans="1:4" ht="18" customHeight="1" x14ac:dyDescent="0.25">
      <c r="A3602" s="30" t="s">
        <v>15286</v>
      </c>
      <c r="B3602" s="31" t="s">
        <v>15287</v>
      </c>
      <c r="C3602" s="30" t="s">
        <v>3</v>
      </c>
      <c r="D3602" s="32">
        <v>2682.47</v>
      </c>
    </row>
    <row r="3603" spans="1:4" ht="18" customHeight="1" x14ac:dyDescent="0.25">
      <c r="A3603" s="30" t="s">
        <v>15288</v>
      </c>
      <c r="B3603" s="31" t="s">
        <v>15289</v>
      </c>
      <c r="C3603" s="30" t="s">
        <v>3</v>
      </c>
      <c r="D3603" s="32">
        <v>2853.63</v>
      </c>
    </row>
    <row r="3604" spans="1:4" ht="18" customHeight="1" x14ac:dyDescent="0.25">
      <c r="A3604" s="30" t="s">
        <v>15290</v>
      </c>
      <c r="B3604" s="31" t="s">
        <v>15291</v>
      </c>
      <c r="C3604" s="30" t="s">
        <v>3</v>
      </c>
      <c r="D3604" s="32">
        <v>2934.95</v>
      </c>
    </row>
    <row r="3605" spans="1:4" ht="18" customHeight="1" x14ac:dyDescent="0.25">
      <c r="A3605" s="30" t="s">
        <v>15292</v>
      </c>
      <c r="B3605" s="31" t="s">
        <v>15293</v>
      </c>
      <c r="C3605" s="30" t="s">
        <v>3</v>
      </c>
      <c r="D3605" s="32">
        <v>3089.52</v>
      </c>
    </row>
    <row r="3606" spans="1:4" ht="18" customHeight="1" x14ac:dyDescent="0.25">
      <c r="A3606" s="30" t="s">
        <v>15294</v>
      </c>
      <c r="B3606" s="31" t="s">
        <v>15295</v>
      </c>
      <c r="C3606" s="30" t="s">
        <v>3</v>
      </c>
      <c r="D3606" s="32">
        <v>1687.4</v>
      </c>
    </row>
    <row r="3607" spans="1:4" ht="18" customHeight="1" x14ac:dyDescent="0.25">
      <c r="A3607" s="30" t="s">
        <v>15296</v>
      </c>
      <c r="B3607" s="31" t="s">
        <v>15297</v>
      </c>
      <c r="C3607" s="30" t="s">
        <v>3</v>
      </c>
      <c r="D3607" s="32">
        <v>1778.86</v>
      </c>
    </row>
    <row r="3608" spans="1:4" ht="18" customHeight="1" x14ac:dyDescent="0.25">
      <c r="A3608" s="30" t="s">
        <v>15298</v>
      </c>
      <c r="B3608" s="31" t="s">
        <v>15299</v>
      </c>
      <c r="C3608" s="30" t="s">
        <v>3</v>
      </c>
      <c r="D3608" s="32">
        <v>1905.59</v>
      </c>
    </row>
    <row r="3609" spans="1:4" ht="18" customHeight="1" x14ac:dyDescent="0.25">
      <c r="A3609" s="30" t="s">
        <v>15300</v>
      </c>
      <c r="B3609" s="31" t="s">
        <v>15301</v>
      </c>
      <c r="C3609" s="30" t="s">
        <v>3</v>
      </c>
      <c r="D3609" s="32">
        <v>1992.98</v>
      </c>
    </row>
    <row r="3610" spans="1:4" ht="18" customHeight="1" x14ac:dyDescent="0.25">
      <c r="A3610" s="30" t="s">
        <v>15302</v>
      </c>
      <c r="B3610" s="31" t="s">
        <v>15303</v>
      </c>
      <c r="C3610" s="30" t="s">
        <v>3</v>
      </c>
      <c r="D3610" s="32">
        <v>3961.77</v>
      </c>
    </row>
    <row r="3611" spans="1:4" ht="18" customHeight="1" x14ac:dyDescent="0.25">
      <c r="A3611" s="30" t="s">
        <v>15304</v>
      </c>
      <c r="B3611" s="31" t="s">
        <v>15305</v>
      </c>
      <c r="C3611" s="30" t="s">
        <v>3</v>
      </c>
      <c r="D3611" s="32">
        <v>4199.82</v>
      </c>
    </row>
    <row r="3612" spans="1:4" ht="18" customHeight="1" x14ac:dyDescent="0.25">
      <c r="A3612" s="30" t="s">
        <v>15306</v>
      </c>
      <c r="B3612" s="31" t="s">
        <v>15307</v>
      </c>
      <c r="C3612" s="30" t="s">
        <v>3</v>
      </c>
      <c r="D3612" s="32">
        <v>4367.7</v>
      </c>
    </row>
    <row r="3613" spans="1:4" ht="18" customHeight="1" x14ac:dyDescent="0.25">
      <c r="A3613" s="30" t="s">
        <v>15308</v>
      </c>
      <c r="B3613" s="31" t="s">
        <v>15309</v>
      </c>
      <c r="C3613" s="30" t="s">
        <v>3</v>
      </c>
      <c r="D3613" s="32">
        <v>4583.3100000000004</v>
      </c>
    </row>
    <row r="3614" spans="1:4" ht="18" customHeight="1" x14ac:dyDescent="0.25">
      <c r="A3614" s="30" t="s">
        <v>15310</v>
      </c>
      <c r="B3614" s="31" t="s">
        <v>15311</v>
      </c>
      <c r="C3614" s="30" t="s">
        <v>3</v>
      </c>
      <c r="D3614" s="32">
        <v>4705.55</v>
      </c>
    </row>
    <row r="3615" spans="1:4" ht="18" customHeight="1" x14ac:dyDescent="0.25">
      <c r="A3615" s="30" t="s">
        <v>15312</v>
      </c>
      <c r="B3615" s="31" t="s">
        <v>15313</v>
      </c>
      <c r="C3615" s="30" t="s">
        <v>3</v>
      </c>
      <c r="D3615" s="32">
        <v>4975.2700000000004</v>
      </c>
    </row>
    <row r="3616" spans="1:4" ht="18" customHeight="1" x14ac:dyDescent="0.25">
      <c r="A3616" s="30" t="s">
        <v>15314</v>
      </c>
      <c r="B3616" s="31" t="s">
        <v>15315</v>
      </c>
      <c r="C3616" s="30" t="s">
        <v>3</v>
      </c>
      <c r="D3616" s="32">
        <v>5398.79</v>
      </c>
    </row>
    <row r="3617" spans="1:4" ht="18" customHeight="1" x14ac:dyDescent="0.25">
      <c r="A3617" s="30" t="s">
        <v>15316</v>
      </c>
      <c r="B3617" s="31" t="s">
        <v>15317</v>
      </c>
      <c r="C3617" s="30" t="s">
        <v>3</v>
      </c>
      <c r="D3617" s="32">
        <v>5639.39</v>
      </c>
    </row>
    <row r="3618" spans="1:4" ht="18" customHeight="1" x14ac:dyDescent="0.25">
      <c r="A3618" s="30" t="s">
        <v>15318</v>
      </c>
      <c r="B3618" s="31" t="s">
        <v>15319</v>
      </c>
      <c r="C3618" s="30" t="s">
        <v>3</v>
      </c>
      <c r="D3618" s="32">
        <v>5902.32</v>
      </c>
    </row>
    <row r="3619" spans="1:4" ht="18" customHeight="1" x14ac:dyDescent="0.25">
      <c r="A3619" s="30" t="s">
        <v>15320</v>
      </c>
      <c r="B3619" s="31" t="s">
        <v>15321</v>
      </c>
      <c r="C3619" s="30" t="s">
        <v>3</v>
      </c>
      <c r="D3619" s="32">
        <v>3143.47</v>
      </c>
    </row>
    <row r="3620" spans="1:4" ht="18" customHeight="1" x14ac:dyDescent="0.25">
      <c r="A3620" s="30" t="s">
        <v>15322</v>
      </c>
      <c r="B3620" s="31" t="s">
        <v>15323</v>
      </c>
      <c r="C3620" s="30" t="s">
        <v>3</v>
      </c>
      <c r="D3620" s="32">
        <v>3307.12</v>
      </c>
    </row>
    <row r="3621" spans="1:4" ht="18" customHeight="1" x14ac:dyDescent="0.25">
      <c r="A3621" s="30" t="s">
        <v>15324</v>
      </c>
      <c r="B3621" s="31" t="s">
        <v>15325</v>
      </c>
      <c r="C3621" s="30" t="s">
        <v>3</v>
      </c>
      <c r="D3621" s="32">
        <v>3475.73</v>
      </c>
    </row>
    <row r="3622" spans="1:4" ht="18" customHeight="1" x14ac:dyDescent="0.25">
      <c r="A3622" s="30" t="s">
        <v>15326</v>
      </c>
      <c r="B3622" s="31" t="s">
        <v>15327</v>
      </c>
      <c r="C3622" s="30" t="s">
        <v>3</v>
      </c>
      <c r="D3622" s="32">
        <v>3677.03</v>
      </c>
    </row>
    <row r="3623" spans="1:4" ht="9" customHeight="1" x14ac:dyDescent="0.25">
      <c r="A3623" s="30" t="s">
        <v>15328</v>
      </c>
      <c r="B3623" s="31" t="s">
        <v>15329</v>
      </c>
      <c r="C3623" s="30" t="s">
        <v>3</v>
      </c>
      <c r="D3623" s="32">
        <v>331.2</v>
      </c>
    </row>
    <row r="3624" spans="1:4" ht="9" customHeight="1" x14ac:dyDescent="0.25">
      <c r="A3624" s="30" t="s">
        <v>15330</v>
      </c>
      <c r="B3624" s="31" t="s">
        <v>15331</v>
      </c>
      <c r="C3624" s="30" t="s">
        <v>3</v>
      </c>
      <c r="D3624" s="32">
        <v>342.34</v>
      </c>
    </row>
    <row r="3625" spans="1:4" ht="9" customHeight="1" x14ac:dyDescent="0.25">
      <c r="A3625" s="30" t="s">
        <v>15332</v>
      </c>
      <c r="B3625" s="31" t="s">
        <v>15333</v>
      </c>
      <c r="C3625" s="30" t="s">
        <v>3</v>
      </c>
      <c r="D3625" s="32">
        <v>360.51</v>
      </c>
    </row>
    <row r="3626" spans="1:4" ht="9" customHeight="1" x14ac:dyDescent="0.25">
      <c r="A3626" s="30" t="s">
        <v>15334</v>
      </c>
      <c r="B3626" s="31" t="s">
        <v>15335</v>
      </c>
      <c r="C3626" s="30" t="s">
        <v>3</v>
      </c>
      <c r="D3626" s="32">
        <v>373.74</v>
      </c>
    </row>
    <row r="3627" spans="1:4" ht="9" customHeight="1" x14ac:dyDescent="0.25">
      <c r="A3627" s="30" t="s">
        <v>15336</v>
      </c>
      <c r="B3627" s="31" t="s">
        <v>15337</v>
      </c>
      <c r="C3627" s="30" t="s">
        <v>3</v>
      </c>
      <c r="D3627" s="32">
        <v>387.98</v>
      </c>
    </row>
    <row r="3628" spans="1:4" ht="9" customHeight="1" x14ac:dyDescent="0.25">
      <c r="A3628" s="30" t="s">
        <v>15338</v>
      </c>
      <c r="B3628" s="31" t="s">
        <v>15339</v>
      </c>
      <c r="C3628" s="30" t="s">
        <v>3</v>
      </c>
      <c r="D3628" s="32">
        <v>403.35</v>
      </c>
    </row>
    <row r="3629" spans="1:4" ht="9" customHeight="1" x14ac:dyDescent="0.25">
      <c r="A3629" s="30" t="s">
        <v>15340</v>
      </c>
      <c r="B3629" s="31" t="s">
        <v>15341</v>
      </c>
      <c r="C3629" s="30" t="s">
        <v>3</v>
      </c>
      <c r="D3629" s="32">
        <v>421.06</v>
      </c>
    </row>
    <row r="3630" spans="1:4" ht="9" customHeight="1" x14ac:dyDescent="0.25">
      <c r="A3630" s="30" t="s">
        <v>15342</v>
      </c>
      <c r="B3630" s="31" t="s">
        <v>15343</v>
      </c>
      <c r="C3630" s="30" t="s">
        <v>3</v>
      </c>
      <c r="D3630" s="32">
        <v>439.22</v>
      </c>
    </row>
    <row r="3631" spans="1:4" ht="9" customHeight="1" x14ac:dyDescent="0.25">
      <c r="A3631" s="30" t="s">
        <v>15344</v>
      </c>
      <c r="B3631" s="31" t="s">
        <v>15345</v>
      </c>
      <c r="C3631" s="30" t="s">
        <v>3</v>
      </c>
      <c r="D3631" s="32">
        <v>448.9</v>
      </c>
    </row>
    <row r="3632" spans="1:4" ht="9" customHeight="1" x14ac:dyDescent="0.25">
      <c r="A3632" s="30" t="s">
        <v>15346</v>
      </c>
      <c r="B3632" s="31" t="s">
        <v>15347</v>
      </c>
      <c r="C3632" s="30" t="s">
        <v>3</v>
      </c>
      <c r="D3632" s="32">
        <v>275.72000000000003</v>
      </c>
    </row>
    <row r="3633" spans="1:4" ht="9" customHeight="1" x14ac:dyDescent="0.25">
      <c r="A3633" s="30" t="s">
        <v>15348</v>
      </c>
      <c r="B3633" s="31" t="s">
        <v>15349</v>
      </c>
      <c r="C3633" s="30" t="s">
        <v>3</v>
      </c>
      <c r="D3633" s="32">
        <v>288.41000000000003</v>
      </c>
    </row>
    <row r="3634" spans="1:4" ht="9" customHeight="1" x14ac:dyDescent="0.25">
      <c r="A3634" s="30" t="s">
        <v>15350</v>
      </c>
      <c r="B3634" s="31" t="s">
        <v>15351</v>
      </c>
      <c r="C3634" s="30" t="s">
        <v>3</v>
      </c>
      <c r="D3634" s="32">
        <v>301.20999999999998</v>
      </c>
    </row>
    <row r="3635" spans="1:4" ht="9" customHeight="1" x14ac:dyDescent="0.25">
      <c r="A3635" s="30" t="s">
        <v>15352</v>
      </c>
      <c r="B3635" s="31" t="s">
        <v>15353</v>
      </c>
      <c r="C3635" s="30" t="s">
        <v>3</v>
      </c>
      <c r="D3635" s="32">
        <v>315.19</v>
      </c>
    </row>
    <row r="3636" spans="1:4" ht="9" customHeight="1" x14ac:dyDescent="0.25">
      <c r="A3636" s="30" t="s">
        <v>15354</v>
      </c>
      <c r="B3636" s="31" t="s">
        <v>15355</v>
      </c>
      <c r="C3636" s="30" t="s">
        <v>0</v>
      </c>
      <c r="D3636" s="32">
        <v>257.79000000000002</v>
      </c>
    </row>
    <row r="3637" spans="1:4" ht="9" customHeight="1" x14ac:dyDescent="0.25">
      <c r="A3637" s="30" t="s">
        <v>15356</v>
      </c>
      <c r="B3637" s="31" t="s">
        <v>15357</v>
      </c>
      <c r="C3637" s="30" t="s">
        <v>3</v>
      </c>
      <c r="D3637" s="32">
        <v>51.44</v>
      </c>
    </row>
    <row r="3638" spans="1:4" ht="9" customHeight="1" x14ac:dyDescent="0.25">
      <c r="A3638" s="30" t="s">
        <v>15358</v>
      </c>
      <c r="B3638" s="31" t="s">
        <v>15359</v>
      </c>
      <c r="C3638" s="30" t="s">
        <v>3</v>
      </c>
      <c r="D3638" s="32">
        <v>68.59</v>
      </c>
    </row>
    <row r="3639" spans="1:4" ht="9" customHeight="1" x14ac:dyDescent="0.25">
      <c r="A3639" s="30" t="s">
        <v>15360</v>
      </c>
      <c r="B3639" s="31" t="s">
        <v>15361</v>
      </c>
      <c r="C3639" s="30" t="s">
        <v>0</v>
      </c>
      <c r="D3639" s="32">
        <v>782.96</v>
      </c>
    </row>
    <row r="3640" spans="1:4" ht="9" customHeight="1" x14ac:dyDescent="0.25">
      <c r="A3640" s="30" t="s">
        <v>15362</v>
      </c>
      <c r="B3640" s="31" t="s">
        <v>15363</v>
      </c>
      <c r="C3640" s="30" t="s">
        <v>3</v>
      </c>
      <c r="D3640" s="32">
        <v>463.43</v>
      </c>
    </row>
    <row r="3641" spans="1:4" ht="9" customHeight="1" x14ac:dyDescent="0.25">
      <c r="A3641" s="30" t="s">
        <v>15364</v>
      </c>
      <c r="B3641" s="31" t="s">
        <v>15365</v>
      </c>
      <c r="C3641" s="30" t="s">
        <v>3</v>
      </c>
      <c r="D3641" s="32">
        <v>284.13</v>
      </c>
    </row>
    <row r="3642" spans="1:4" ht="9" customHeight="1" x14ac:dyDescent="0.25">
      <c r="A3642" s="30" t="s">
        <v>15366</v>
      </c>
      <c r="B3642" s="31" t="s">
        <v>15367</v>
      </c>
      <c r="C3642" s="30" t="s">
        <v>3</v>
      </c>
      <c r="D3642" s="32">
        <v>412.65</v>
      </c>
    </row>
    <row r="3643" spans="1:4" ht="9" customHeight="1" x14ac:dyDescent="0.25">
      <c r="A3643" s="30" t="s">
        <v>15368</v>
      </c>
      <c r="B3643" s="31" t="s">
        <v>15369</v>
      </c>
      <c r="C3643" s="30" t="s">
        <v>3</v>
      </c>
      <c r="D3643" s="32">
        <v>491.31</v>
      </c>
    </row>
    <row r="3644" spans="1:4" ht="9" customHeight="1" x14ac:dyDescent="0.25">
      <c r="A3644" s="30" t="s">
        <v>15370</v>
      </c>
      <c r="B3644" s="31" t="s">
        <v>15371</v>
      </c>
      <c r="C3644" s="30" t="s">
        <v>3</v>
      </c>
      <c r="D3644" s="32">
        <v>616.74</v>
      </c>
    </row>
    <row r="3645" spans="1:4" ht="9" customHeight="1" x14ac:dyDescent="0.25">
      <c r="A3645" s="30" t="s">
        <v>15372</v>
      </c>
      <c r="B3645" s="31" t="s">
        <v>15373</v>
      </c>
      <c r="C3645" s="30" t="s">
        <v>3</v>
      </c>
      <c r="D3645" s="32">
        <v>730.25</v>
      </c>
    </row>
    <row r="3646" spans="1:4" ht="9" customHeight="1" x14ac:dyDescent="0.25">
      <c r="A3646" s="30" t="s">
        <v>15374</v>
      </c>
      <c r="B3646" s="31" t="s">
        <v>15375</v>
      </c>
      <c r="C3646" s="30" t="s">
        <v>3</v>
      </c>
      <c r="D3646" s="32">
        <v>125.65</v>
      </c>
    </row>
    <row r="3647" spans="1:4" ht="9" customHeight="1" x14ac:dyDescent="0.25">
      <c r="A3647" s="30" t="s">
        <v>15376</v>
      </c>
      <c r="B3647" s="31" t="s">
        <v>15377</v>
      </c>
      <c r="C3647" s="30" t="s">
        <v>3</v>
      </c>
      <c r="D3647" s="32">
        <v>137.07</v>
      </c>
    </row>
    <row r="3648" spans="1:4" ht="9" customHeight="1" x14ac:dyDescent="0.25">
      <c r="A3648" s="30" t="s">
        <v>15378</v>
      </c>
      <c r="B3648" s="31" t="s">
        <v>15379</v>
      </c>
      <c r="C3648" s="30" t="s">
        <v>3</v>
      </c>
      <c r="D3648" s="32">
        <v>150.78</v>
      </c>
    </row>
    <row r="3649" spans="1:4" ht="9" customHeight="1" x14ac:dyDescent="0.25">
      <c r="A3649" s="30" t="s">
        <v>15380</v>
      </c>
      <c r="B3649" s="31" t="s">
        <v>15381</v>
      </c>
      <c r="C3649" s="30" t="s">
        <v>3</v>
      </c>
      <c r="D3649" s="32">
        <v>175.32</v>
      </c>
    </row>
    <row r="3650" spans="1:4" ht="9" customHeight="1" x14ac:dyDescent="0.25">
      <c r="A3650" s="30" t="s">
        <v>15382</v>
      </c>
      <c r="B3650" s="31" t="s">
        <v>15383</v>
      </c>
      <c r="C3650" s="30" t="s">
        <v>3</v>
      </c>
      <c r="D3650" s="32">
        <v>215.4</v>
      </c>
    </row>
    <row r="3651" spans="1:4" ht="9" customHeight="1" x14ac:dyDescent="0.25">
      <c r="A3651" s="30" t="s">
        <v>15384</v>
      </c>
      <c r="B3651" s="31" t="s">
        <v>15385</v>
      </c>
      <c r="C3651" s="30" t="s">
        <v>3</v>
      </c>
      <c r="D3651" s="32">
        <v>301.55</v>
      </c>
    </row>
    <row r="3652" spans="1:4" ht="9" customHeight="1" x14ac:dyDescent="0.25">
      <c r="A3652" s="30" t="s">
        <v>15386</v>
      </c>
      <c r="B3652" s="31" t="s">
        <v>15387</v>
      </c>
      <c r="C3652" s="30" t="s">
        <v>0</v>
      </c>
      <c r="D3652" s="32">
        <v>202.21</v>
      </c>
    </row>
    <row r="3653" spans="1:4" ht="9" customHeight="1" x14ac:dyDescent="0.25">
      <c r="A3653" s="30" t="s">
        <v>15388</v>
      </c>
      <c r="B3653" s="31" t="s">
        <v>15389</v>
      </c>
      <c r="C3653" s="30" t="s">
        <v>0</v>
      </c>
      <c r="D3653" s="32">
        <v>242.46</v>
      </c>
    </row>
    <row r="3654" spans="1:4" ht="9" customHeight="1" x14ac:dyDescent="0.25">
      <c r="A3654" s="30" t="s">
        <v>15390</v>
      </c>
      <c r="B3654" s="31" t="s">
        <v>15391</v>
      </c>
      <c r="C3654" s="30" t="s">
        <v>3</v>
      </c>
      <c r="D3654" s="32">
        <v>298.83</v>
      </c>
    </row>
    <row r="3655" spans="1:4" ht="9" customHeight="1" x14ac:dyDescent="0.25">
      <c r="A3655" s="30" t="s">
        <v>15392</v>
      </c>
      <c r="B3655" s="31" t="s">
        <v>15393</v>
      </c>
      <c r="C3655" s="30" t="s">
        <v>12</v>
      </c>
      <c r="D3655" s="32">
        <v>16.23</v>
      </c>
    </row>
    <row r="3656" spans="1:4" ht="9" customHeight="1" x14ac:dyDescent="0.25">
      <c r="A3656" s="30" t="s">
        <v>15394</v>
      </c>
      <c r="B3656" s="31" t="s">
        <v>15395</v>
      </c>
      <c r="C3656" s="30" t="s">
        <v>12</v>
      </c>
      <c r="D3656" s="32">
        <v>16.82</v>
      </c>
    </row>
    <row r="3657" spans="1:4" ht="9" customHeight="1" x14ac:dyDescent="0.25">
      <c r="A3657" s="30" t="s">
        <v>15396</v>
      </c>
      <c r="B3657" s="31" t="s">
        <v>15397</v>
      </c>
      <c r="C3657" s="30" t="s">
        <v>12</v>
      </c>
      <c r="D3657" s="32">
        <v>2.81</v>
      </c>
    </row>
    <row r="3658" spans="1:4" ht="9" customHeight="1" x14ac:dyDescent="0.25">
      <c r="A3658" s="30" t="s">
        <v>15398</v>
      </c>
      <c r="B3658" s="31" t="s">
        <v>15399</v>
      </c>
      <c r="C3658" s="30" t="s">
        <v>12</v>
      </c>
      <c r="D3658" s="32">
        <v>1.93</v>
      </c>
    </row>
    <row r="3659" spans="1:4" ht="9" customHeight="1" x14ac:dyDescent="0.25">
      <c r="A3659" s="30" t="s">
        <v>15400</v>
      </c>
      <c r="B3659" s="31" t="s">
        <v>15401</v>
      </c>
      <c r="C3659" s="30" t="s">
        <v>3</v>
      </c>
      <c r="D3659" s="32">
        <v>335.36</v>
      </c>
    </row>
    <row r="3660" spans="1:4" ht="9" customHeight="1" x14ac:dyDescent="0.25">
      <c r="A3660" s="30" t="s">
        <v>15402</v>
      </c>
      <c r="B3660" s="31" t="s">
        <v>15403</v>
      </c>
      <c r="C3660" s="30" t="s">
        <v>3</v>
      </c>
      <c r="D3660" s="32">
        <v>370.36</v>
      </c>
    </row>
    <row r="3661" spans="1:4" ht="9" customHeight="1" x14ac:dyDescent="0.25">
      <c r="A3661" s="30" t="s">
        <v>15404</v>
      </c>
      <c r="B3661" s="31" t="s">
        <v>15405</v>
      </c>
      <c r="C3661" s="30" t="s">
        <v>3</v>
      </c>
      <c r="D3661" s="32">
        <v>519.69000000000005</v>
      </c>
    </row>
    <row r="3662" spans="1:4" ht="9" customHeight="1" x14ac:dyDescent="0.25">
      <c r="A3662" s="30" t="s">
        <v>15406</v>
      </c>
      <c r="B3662" s="31" t="s">
        <v>15407</v>
      </c>
      <c r="C3662" s="30" t="s">
        <v>3</v>
      </c>
      <c r="D3662" s="32">
        <v>726.93</v>
      </c>
    </row>
    <row r="3663" spans="1:4" ht="9" customHeight="1" x14ac:dyDescent="0.25">
      <c r="A3663" s="30" t="s">
        <v>15408</v>
      </c>
      <c r="B3663" s="31" t="s">
        <v>15409</v>
      </c>
      <c r="C3663" s="30" t="s">
        <v>3</v>
      </c>
      <c r="D3663" s="32">
        <v>964.68</v>
      </c>
    </row>
    <row r="3664" spans="1:4" ht="9" customHeight="1" x14ac:dyDescent="0.25">
      <c r="A3664" s="30" t="s">
        <v>15410</v>
      </c>
      <c r="B3664" s="31" t="s">
        <v>15411</v>
      </c>
      <c r="C3664" s="30" t="s">
        <v>3</v>
      </c>
      <c r="D3664" s="32">
        <v>228.63</v>
      </c>
    </row>
    <row r="3665" spans="1:4" ht="9" customHeight="1" x14ac:dyDescent="0.25">
      <c r="A3665" s="30" t="s">
        <v>15412</v>
      </c>
      <c r="B3665" s="31" t="s">
        <v>15413</v>
      </c>
      <c r="C3665" s="30" t="s">
        <v>3</v>
      </c>
      <c r="D3665" s="32">
        <v>283.5</v>
      </c>
    </row>
    <row r="3666" spans="1:4" ht="9" customHeight="1" x14ac:dyDescent="0.25">
      <c r="A3666" s="30" t="s">
        <v>15414</v>
      </c>
      <c r="B3666" s="31" t="s">
        <v>15415</v>
      </c>
      <c r="C3666" s="30" t="s">
        <v>3</v>
      </c>
      <c r="D3666" s="32">
        <v>71.209999999999994</v>
      </c>
    </row>
    <row r="3667" spans="1:4" ht="9" customHeight="1" x14ac:dyDescent="0.25">
      <c r="A3667" s="30" t="s">
        <v>15416</v>
      </c>
      <c r="B3667" s="31" t="s">
        <v>15417</v>
      </c>
      <c r="C3667" s="30" t="s">
        <v>3</v>
      </c>
      <c r="D3667" s="32">
        <v>75.819999999999993</v>
      </c>
    </row>
    <row r="3668" spans="1:4" ht="9" customHeight="1" x14ac:dyDescent="0.25">
      <c r="A3668" s="30" t="s">
        <v>15418</v>
      </c>
      <c r="B3668" s="31" t="s">
        <v>15419</v>
      </c>
      <c r="C3668" s="30" t="s">
        <v>3</v>
      </c>
      <c r="D3668" s="32">
        <v>85</v>
      </c>
    </row>
    <row r="3669" spans="1:4" ht="9" customHeight="1" x14ac:dyDescent="0.25">
      <c r="A3669" s="30" t="s">
        <v>15420</v>
      </c>
      <c r="B3669" s="31" t="s">
        <v>15421</v>
      </c>
      <c r="C3669" s="30" t="s">
        <v>3</v>
      </c>
      <c r="D3669" s="32">
        <v>90.25</v>
      </c>
    </row>
    <row r="3670" spans="1:4" ht="9" customHeight="1" x14ac:dyDescent="0.25">
      <c r="A3670" s="30" t="s">
        <v>15422</v>
      </c>
      <c r="B3670" s="31" t="s">
        <v>15423</v>
      </c>
      <c r="C3670" s="30" t="s">
        <v>3</v>
      </c>
      <c r="D3670" s="32">
        <v>95.88</v>
      </c>
    </row>
    <row r="3671" spans="1:4" ht="9" customHeight="1" x14ac:dyDescent="0.25">
      <c r="A3671" s="30" t="s">
        <v>15424</v>
      </c>
      <c r="B3671" s="31" t="s">
        <v>15425</v>
      </c>
      <c r="C3671" s="30" t="s">
        <v>3</v>
      </c>
      <c r="D3671" s="32">
        <v>104.48</v>
      </c>
    </row>
    <row r="3672" spans="1:4" ht="9" customHeight="1" x14ac:dyDescent="0.25">
      <c r="A3672" s="30" t="s">
        <v>15426</v>
      </c>
      <c r="B3672" s="31" t="s">
        <v>15427</v>
      </c>
      <c r="C3672" s="30" t="s">
        <v>3</v>
      </c>
      <c r="D3672" s="32">
        <v>107.5</v>
      </c>
    </row>
    <row r="3673" spans="1:4" ht="9" customHeight="1" x14ac:dyDescent="0.25">
      <c r="A3673" s="30" t="s">
        <v>15428</v>
      </c>
      <c r="B3673" s="31" t="s">
        <v>15429</v>
      </c>
      <c r="C3673" s="30" t="s">
        <v>3</v>
      </c>
      <c r="D3673" s="32">
        <v>120.84</v>
      </c>
    </row>
    <row r="3674" spans="1:4" ht="9" customHeight="1" x14ac:dyDescent="0.25">
      <c r="A3674" s="30" t="s">
        <v>15430</v>
      </c>
      <c r="B3674" s="31" t="s">
        <v>15431</v>
      </c>
      <c r="C3674" s="30" t="s">
        <v>3</v>
      </c>
      <c r="D3674" s="32">
        <v>135.01</v>
      </c>
    </row>
    <row r="3675" spans="1:4" ht="9" customHeight="1" x14ac:dyDescent="0.25">
      <c r="A3675" s="30" t="s">
        <v>15432</v>
      </c>
      <c r="B3675" s="31" t="s">
        <v>15433</v>
      </c>
      <c r="C3675" s="30" t="s">
        <v>3</v>
      </c>
      <c r="D3675" s="32">
        <v>148.49</v>
      </c>
    </row>
    <row r="3676" spans="1:4" ht="9" customHeight="1" x14ac:dyDescent="0.25">
      <c r="A3676" s="30" t="s">
        <v>15434</v>
      </c>
      <c r="B3676" s="31" t="s">
        <v>15435</v>
      </c>
      <c r="C3676" s="30" t="s">
        <v>3</v>
      </c>
      <c r="D3676" s="32">
        <v>156.97999999999999</v>
      </c>
    </row>
    <row r="3677" spans="1:4" ht="9" customHeight="1" x14ac:dyDescent="0.25">
      <c r="A3677" s="30" t="s">
        <v>15436</v>
      </c>
      <c r="B3677" s="31" t="s">
        <v>15437</v>
      </c>
      <c r="C3677" s="30" t="s">
        <v>3</v>
      </c>
      <c r="D3677" s="32">
        <v>176.41</v>
      </c>
    </row>
    <row r="3678" spans="1:4" ht="9" customHeight="1" x14ac:dyDescent="0.25">
      <c r="A3678" s="30" t="s">
        <v>15438</v>
      </c>
      <c r="B3678" s="31" t="s">
        <v>15439</v>
      </c>
      <c r="C3678" s="30" t="s">
        <v>3</v>
      </c>
      <c r="D3678" s="32">
        <v>188.94</v>
      </c>
    </row>
    <row r="3679" spans="1:4" ht="9" customHeight="1" x14ac:dyDescent="0.25">
      <c r="A3679" s="30" t="s">
        <v>15440</v>
      </c>
      <c r="B3679" s="31" t="s">
        <v>15441</v>
      </c>
      <c r="C3679" s="30" t="s">
        <v>3</v>
      </c>
      <c r="D3679" s="32">
        <v>218.67</v>
      </c>
    </row>
    <row r="3680" spans="1:4" ht="18" customHeight="1" x14ac:dyDescent="0.25">
      <c r="A3680" s="30" t="s">
        <v>15442</v>
      </c>
      <c r="B3680" s="31" t="s">
        <v>15443</v>
      </c>
      <c r="C3680" s="30" t="s">
        <v>3</v>
      </c>
      <c r="D3680" s="32">
        <v>350.78</v>
      </c>
    </row>
    <row r="3681" spans="1:4" ht="18" customHeight="1" x14ac:dyDescent="0.25">
      <c r="A3681" s="30" t="s">
        <v>15444</v>
      </c>
      <c r="B3681" s="31" t="s">
        <v>15445</v>
      </c>
      <c r="C3681" s="30" t="s">
        <v>3</v>
      </c>
      <c r="D3681" s="32">
        <v>131.30000000000001</v>
      </c>
    </row>
    <row r="3682" spans="1:4" ht="18" customHeight="1" x14ac:dyDescent="0.25">
      <c r="A3682" s="30" t="s">
        <v>15446</v>
      </c>
      <c r="B3682" s="31" t="s">
        <v>15447</v>
      </c>
      <c r="C3682" s="30" t="s">
        <v>3</v>
      </c>
      <c r="D3682" s="32">
        <v>159.69999999999999</v>
      </c>
    </row>
    <row r="3683" spans="1:4" ht="18" customHeight="1" x14ac:dyDescent="0.25">
      <c r="A3683" s="30" t="s">
        <v>15448</v>
      </c>
      <c r="B3683" s="31" t="s">
        <v>15449</v>
      </c>
      <c r="C3683" s="30" t="s">
        <v>3</v>
      </c>
      <c r="D3683" s="32">
        <v>176.37</v>
      </c>
    </row>
    <row r="3684" spans="1:4" ht="18" customHeight="1" x14ac:dyDescent="0.25">
      <c r="A3684" s="30" t="s">
        <v>15450</v>
      </c>
      <c r="B3684" s="31" t="s">
        <v>15451</v>
      </c>
      <c r="C3684" s="30" t="s">
        <v>3</v>
      </c>
      <c r="D3684" s="32">
        <v>253.29</v>
      </c>
    </row>
    <row r="3685" spans="1:4" ht="9" customHeight="1" x14ac:dyDescent="0.25">
      <c r="A3685" s="30" t="s">
        <v>15452</v>
      </c>
      <c r="B3685" s="31" t="s">
        <v>15453</v>
      </c>
      <c r="C3685" s="30" t="s">
        <v>3</v>
      </c>
      <c r="D3685" s="32">
        <v>484.84</v>
      </c>
    </row>
    <row r="3686" spans="1:4" ht="9" customHeight="1" x14ac:dyDescent="0.25">
      <c r="A3686" s="30" t="s">
        <v>15454</v>
      </c>
      <c r="B3686" s="31" t="s">
        <v>15455</v>
      </c>
      <c r="C3686" s="30" t="s">
        <v>3</v>
      </c>
      <c r="D3686" s="32">
        <v>611.66999999999996</v>
      </c>
    </row>
    <row r="3687" spans="1:4" ht="9" customHeight="1" x14ac:dyDescent="0.25">
      <c r="A3687" s="30" t="s">
        <v>15456</v>
      </c>
      <c r="B3687" s="31" t="s">
        <v>15457</v>
      </c>
      <c r="C3687" s="30" t="s">
        <v>3</v>
      </c>
      <c r="D3687" s="32">
        <v>828.31</v>
      </c>
    </row>
    <row r="3688" spans="1:4" ht="9" customHeight="1" x14ac:dyDescent="0.25">
      <c r="A3688" s="30" t="s">
        <v>15458</v>
      </c>
      <c r="B3688" s="31" t="s">
        <v>15459</v>
      </c>
      <c r="C3688" s="30" t="s">
        <v>3</v>
      </c>
      <c r="D3688" s="32">
        <v>1282.1600000000001</v>
      </c>
    </row>
    <row r="3689" spans="1:4" ht="9" customHeight="1" x14ac:dyDescent="0.25">
      <c r="A3689" s="30" t="s">
        <v>15460</v>
      </c>
      <c r="B3689" s="31" t="s">
        <v>15461</v>
      </c>
      <c r="C3689" s="30" t="s">
        <v>3</v>
      </c>
      <c r="D3689" s="32">
        <v>1929.24</v>
      </c>
    </row>
    <row r="3690" spans="1:4" ht="9" customHeight="1" x14ac:dyDescent="0.25">
      <c r="A3690" s="30" t="s">
        <v>15462</v>
      </c>
      <c r="B3690" s="31" t="s">
        <v>15463</v>
      </c>
      <c r="C3690" s="30" t="s">
        <v>3</v>
      </c>
      <c r="D3690" s="32">
        <v>1943.86</v>
      </c>
    </row>
    <row r="3691" spans="1:4" ht="9" customHeight="1" x14ac:dyDescent="0.25">
      <c r="A3691" s="30" t="s">
        <v>15464</v>
      </c>
      <c r="B3691" s="31" t="s">
        <v>15465</v>
      </c>
      <c r="C3691" s="30" t="s">
        <v>3</v>
      </c>
      <c r="D3691" s="32">
        <v>86.65</v>
      </c>
    </row>
    <row r="3692" spans="1:4" ht="9" customHeight="1" x14ac:dyDescent="0.25">
      <c r="A3692" s="30" t="s">
        <v>15466</v>
      </c>
      <c r="B3692" s="31" t="s">
        <v>15467</v>
      </c>
      <c r="C3692" s="30" t="s">
        <v>3</v>
      </c>
      <c r="D3692" s="32">
        <v>104.32</v>
      </c>
    </row>
    <row r="3693" spans="1:4" ht="9" customHeight="1" x14ac:dyDescent="0.25">
      <c r="A3693" s="30" t="s">
        <v>15468</v>
      </c>
      <c r="B3693" s="31" t="s">
        <v>15469</v>
      </c>
      <c r="C3693" s="30" t="s">
        <v>3</v>
      </c>
      <c r="D3693" s="32">
        <v>128.66999999999999</v>
      </c>
    </row>
    <row r="3694" spans="1:4" ht="9" customHeight="1" x14ac:dyDescent="0.25">
      <c r="A3694" s="30" t="s">
        <v>15470</v>
      </c>
      <c r="B3694" s="31" t="s">
        <v>15471</v>
      </c>
      <c r="C3694" s="30" t="s">
        <v>3</v>
      </c>
      <c r="D3694" s="32">
        <v>166.62</v>
      </c>
    </row>
    <row r="3695" spans="1:4" ht="9" customHeight="1" x14ac:dyDescent="0.25">
      <c r="A3695" s="30" t="s">
        <v>15472</v>
      </c>
      <c r="B3695" s="31" t="s">
        <v>15473</v>
      </c>
      <c r="C3695" s="30" t="s">
        <v>3</v>
      </c>
      <c r="D3695" s="32">
        <v>234.76</v>
      </c>
    </row>
    <row r="3696" spans="1:4" ht="9" customHeight="1" x14ac:dyDescent="0.25">
      <c r="A3696" s="30" t="s">
        <v>15474</v>
      </c>
      <c r="B3696" s="31" t="s">
        <v>15475</v>
      </c>
      <c r="C3696" s="30" t="s">
        <v>3</v>
      </c>
      <c r="D3696" s="32">
        <v>264.89</v>
      </c>
    </row>
    <row r="3697" spans="1:4" ht="9" customHeight="1" x14ac:dyDescent="0.25">
      <c r="A3697" s="30" t="s">
        <v>15476</v>
      </c>
      <c r="B3697" s="31" t="s">
        <v>15477</v>
      </c>
      <c r="C3697" s="30" t="s">
        <v>3</v>
      </c>
      <c r="D3697" s="32">
        <v>18.690000000000001</v>
      </c>
    </row>
    <row r="3698" spans="1:4" ht="9" customHeight="1" x14ac:dyDescent="0.25">
      <c r="A3698" s="30" t="s">
        <v>15478</v>
      </c>
      <c r="B3698" s="31" t="s">
        <v>15479</v>
      </c>
      <c r="C3698" s="30" t="s">
        <v>3</v>
      </c>
      <c r="D3698" s="32">
        <v>23.29</v>
      </c>
    </row>
    <row r="3699" spans="1:4" ht="9" customHeight="1" x14ac:dyDescent="0.25">
      <c r="A3699" s="30" t="s">
        <v>15480</v>
      </c>
      <c r="B3699" s="31" t="s">
        <v>15481</v>
      </c>
      <c r="C3699" s="30" t="s">
        <v>3</v>
      </c>
      <c r="D3699" s="32">
        <v>26.52</v>
      </c>
    </row>
    <row r="3700" spans="1:4" ht="9" customHeight="1" x14ac:dyDescent="0.25">
      <c r="A3700" s="30" t="s">
        <v>15482</v>
      </c>
      <c r="B3700" s="31" t="s">
        <v>15483</v>
      </c>
      <c r="C3700" s="30" t="s">
        <v>3</v>
      </c>
      <c r="D3700" s="32">
        <v>31.05</v>
      </c>
    </row>
    <row r="3701" spans="1:4" ht="9" customHeight="1" x14ac:dyDescent="0.25">
      <c r="A3701" s="30" t="s">
        <v>15484</v>
      </c>
      <c r="B3701" s="31" t="s">
        <v>15485</v>
      </c>
      <c r="C3701" s="30" t="s">
        <v>3</v>
      </c>
      <c r="D3701" s="32">
        <v>152.30000000000001</v>
      </c>
    </row>
    <row r="3702" spans="1:4" ht="9" customHeight="1" x14ac:dyDescent="0.25">
      <c r="A3702" s="30" t="s">
        <v>15486</v>
      </c>
      <c r="B3702" s="31" t="s">
        <v>15487</v>
      </c>
      <c r="C3702" s="30" t="s">
        <v>3</v>
      </c>
      <c r="D3702" s="32">
        <v>216.75</v>
      </c>
    </row>
    <row r="3703" spans="1:4" ht="9" customHeight="1" x14ac:dyDescent="0.25">
      <c r="A3703" s="30" t="s">
        <v>15488</v>
      </c>
      <c r="B3703" s="31" t="s">
        <v>15489</v>
      </c>
      <c r="C3703" s="30" t="s">
        <v>3</v>
      </c>
      <c r="D3703" s="32">
        <v>255.61</v>
      </c>
    </row>
    <row r="3704" spans="1:4" ht="9" customHeight="1" x14ac:dyDescent="0.25">
      <c r="A3704" s="30" t="s">
        <v>15490</v>
      </c>
      <c r="B3704" s="31" t="s">
        <v>15491</v>
      </c>
      <c r="C3704" s="30" t="s">
        <v>3</v>
      </c>
      <c r="D3704" s="32">
        <v>318.02999999999997</v>
      </c>
    </row>
    <row r="3705" spans="1:4" ht="9" customHeight="1" x14ac:dyDescent="0.25">
      <c r="A3705" s="30" t="s">
        <v>15492</v>
      </c>
      <c r="B3705" s="31" t="s">
        <v>15493</v>
      </c>
      <c r="C3705" s="30" t="s">
        <v>3</v>
      </c>
      <c r="D3705" s="32">
        <v>374.55</v>
      </c>
    </row>
    <row r="3706" spans="1:4" ht="9" customHeight="1" x14ac:dyDescent="0.25">
      <c r="A3706" s="30" t="s">
        <v>15494</v>
      </c>
      <c r="B3706" s="31" t="s">
        <v>15495</v>
      </c>
      <c r="C3706" s="30" t="s">
        <v>3</v>
      </c>
      <c r="D3706" s="32">
        <v>414.35</v>
      </c>
    </row>
    <row r="3707" spans="1:4" ht="9" customHeight="1" x14ac:dyDescent="0.25">
      <c r="A3707" s="30" t="s">
        <v>15496</v>
      </c>
      <c r="B3707" s="31" t="s">
        <v>15497</v>
      </c>
      <c r="C3707" s="30" t="s">
        <v>3</v>
      </c>
      <c r="D3707" s="32">
        <v>606.52</v>
      </c>
    </row>
    <row r="3708" spans="1:4" ht="9" customHeight="1" x14ac:dyDescent="0.25">
      <c r="A3708" s="30" t="s">
        <v>15498</v>
      </c>
      <c r="B3708" s="31" t="s">
        <v>15499</v>
      </c>
      <c r="C3708" s="30" t="s">
        <v>3</v>
      </c>
      <c r="D3708" s="32">
        <v>724.06</v>
      </c>
    </row>
    <row r="3709" spans="1:4" ht="9" customHeight="1" x14ac:dyDescent="0.25">
      <c r="A3709" s="30" t="s">
        <v>15500</v>
      </c>
      <c r="B3709" s="31" t="s">
        <v>15501</v>
      </c>
      <c r="C3709" s="30" t="s">
        <v>3</v>
      </c>
      <c r="D3709" s="32">
        <v>911.59</v>
      </c>
    </row>
    <row r="3710" spans="1:4" ht="9" customHeight="1" x14ac:dyDescent="0.25">
      <c r="A3710" s="30" t="s">
        <v>15502</v>
      </c>
      <c r="B3710" s="31" t="s">
        <v>15503</v>
      </c>
      <c r="C3710" s="30" t="s">
        <v>3</v>
      </c>
      <c r="D3710" s="32">
        <v>1081.17</v>
      </c>
    </row>
    <row r="3711" spans="1:4" ht="9" customHeight="1" x14ac:dyDescent="0.25">
      <c r="A3711" s="30" t="s">
        <v>15504</v>
      </c>
      <c r="B3711" s="31" t="s">
        <v>15505</v>
      </c>
      <c r="C3711" s="30" t="s">
        <v>3</v>
      </c>
      <c r="D3711" s="32">
        <v>32.54</v>
      </c>
    </row>
    <row r="3712" spans="1:4" ht="9" customHeight="1" x14ac:dyDescent="0.25">
      <c r="A3712" s="30" t="s">
        <v>15506</v>
      </c>
      <c r="B3712" s="31" t="s">
        <v>15507</v>
      </c>
      <c r="C3712" s="30" t="s">
        <v>3</v>
      </c>
      <c r="D3712" s="32">
        <v>35.18</v>
      </c>
    </row>
    <row r="3713" spans="1:4" ht="9" customHeight="1" x14ac:dyDescent="0.25">
      <c r="A3713" s="30" t="s">
        <v>15508</v>
      </c>
      <c r="B3713" s="31" t="s">
        <v>15509</v>
      </c>
      <c r="C3713" s="30" t="s">
        <v>3</v>
      </c>
      <c r="D3713" s="32">
        <v>42.07</v>
      </c>
    </row>
    <row r="3714" spans="1:4" ht="9" customHeight="1" x14ac:dyDescent="0.25">
      <c r="A3714" s="30" t="s">
        <v>15510</v>
      </c>
      <c r="B3714" s="31" t="s">
        <v>15511</v>
      </c>
      <c r="C3714" s="30" t="s">
        <v>3</v>
      </c>
      <c r="D3714" s="32">
        <v>45.72</v>
      </c>
    </row>
    <row r="3715" spans="1:4" ht="9" customHeight="1" x14ac:dyDescent="0.25">
      <c r="A3715" s="30" t="s">
        <v>15512</v>
      </c>
      <c r="B3715" s="31" t="s">
        <v>15513</v>
      </c>
      <c r="C3715" s="30" t="s">
        <v>3</v>
      </c>
      <c r="D3715" s="32">
        <v>48.91</v>
      </c>
    </row>
    <row r="3716" spans="1:4" ht="9" customHeight="1" x14ac:dyDescent="0.25">
      <c r="A3716" s="30" t="s">
        <v>15514</v>
      </c>
      <c r="B3716" s="31" t="s">
        <v>15515</v>
      </c>
      <c r="C3716" s="30" t="s">
        <v>3</v>
      </c>
      <c r="D3716" s="32">
        <v>55.17</v>
      </c>
    </row>
    <row r="3717" spans="1:4" ht="9" customHeight="1" x14ac:dyDescent="0.25">
      <c r="A3717" s="30" t="s">
        <v>15516</v>
      </c>
      <c r="B3717" s="31" t="s">
        <v>15517</v>
      </c>
      <c r="C3717" s="30" t="s">
        <v>3</v>
      </c>
      <c r="D3717" s="32">
        <v>56.54</v>
      </c>
    </row>
    <row r="3718" spans="1:4" ht="9" customHeight="1" x14ac:dyDescent="0.25">
      <c r="A3718" s="30" t="s">
        <v>15518</v>
      </c>
      <c r="B3718" s="31" t="s">
        <v>15519</v>
      </c>
      <c r="C3718" s="30" t="s">
        <v>3</v>
      </c>
      <c r="D3718" s="32">
        <v>65.680000000000007</v>
      </c>
    </row>
    <row r="3719" spans="1:4" ht="9" customHeight="1" x14ac:dyDescent="0.25">
      <c r="A3719" s="30" t="s">
        <v>15520</v>
      </c>
      <c r="B3719" s="31" t="s">
        <v>15521</v>
      </c>
      <c r="C3719" s="30" t="s">
        <v>3</v>
      </c>
      <c r="D3719" s="32">
        <v>74.16</v>
      </c>
    </row>
    <row r="3720" spans="1:4" ht="9" customHeight="1" x14ac:dyDescent="0.25">
      <c r="A3720" s="30" t="s">
        <v>15522</v>
      </c>
      <c r="B3720" s="31" t="s">
        <v>15523</v>
      </c>
      <c r="C3720" s="30" t="s">
        <v>3</v>
      </c>
      <c r="D3720" s="32">
        <v>84.16</v>
      </c>
    </row>
    <row r="3721" spans="1:4" ht="9" customHeight="1" x14ac:dyDescent="0.25">
      <c r="A3721" s="30" t="s">
        <v>15524</v>
      </c>
      <c r="B3721" s="31" t="s">
        <v>15525</v>
      </c>
      <c r="C3721" s="30" t="s">
        <v>3</v>
      </c>
      <c r="D3721" s="32">
        <v>89.06</v>
      </c>
    </row>
    <row r="3722" spans="1:4" ht="9" customHeight="1" x14ac:dyDescent="0.25">
      <c r="A3722" s="30" t="s">
        <v>15526</v>
      </c>
      <c r="B3722" s="31" t="s">
        <v>15527</v>
      </c>
      <c r="C3722" s="30" t="s">
        <v>3</v>
      </c>
      <c r="D3722" s="32">
        <v>103.19</v>
      </c>
    </row>
    <row r="3723" spans="1:4" ht="9" customHeight="1" x14ac:dyDescent="0.25">
      <c r="A3723" s="30" t="s">
        <v>15528</v>
      </c>
      <c r="B3723" s="31" t="s">
        <v>15529</v>
      </c>
      <c r="C3723" s="30" t="s">
        <v>3</v>
      </c>
      <c r="D3723" s="32">
        <v>111.72</v>
      </c>
    </row>
    <row r="3724" spans="1:4" ht="9" customHeight="1" x14ac:dyDescent="0.25">
      <c r="A3724" s="30" t="s">
        <v>15530</v>
      </c>
      <c r="B3724" s="31" t="s">
        <v>15531</v>
      </c>
      <c r="C3724" s="30" t="s">
        <v>3</v>
      </c>
      <c r="D3724" s="32">
        <v>135.19</v>
      </c>
    </row>
    <row r="3725" spans="1:4" ht="9" customHeight="1" x14ac:dyDescent="0.25">
      <c r="A3725" s="30" t="s">
        <v>15532</v>
      </c>
      <c r="B3725" s="31" t="s">
        <v>15533</v>
      </c>
      <c r="C3725" s="30" t="s">
        <v>12</v>
      </c>
      <c r="D3725" s="32">
        <v>12</v>
      </c>
    </row>
    <row r="3726" spans="1:4" ht="9" customHeight="1" x14ac:dyDescent="0.25">
      <c r="A3726" s="30" t="s">
        <v>15534</v>
      </c>
      <c r="B3726" s="31" t="s">
        <v>15535</v>
      </c>
      <c r="C3726" s="30" t="s">
        <v>3</v>
      </c>
      <c r="D3726" s="32">
        <v>580.08000000000004</v>
      </c>
    </row>
    <row r="3727" spans="1:4" ht="9" customHeight="1" x14ac:dyDescent="0.25">
      <c r="A3727" s="30" t="s">
        <v>15536</v>
      </c>
      <c r="B3727" s="31" t="s">
        <v>15537</v>
      </c>
      <c r="C3727" s="30" t="s">
        <v>12</v>
      </c>
      <c r="D3727" s="32">
        <v>15.72</v>
      </c>
    </row>
    <row r="3728" spans="1:4" ht="9" customHeight="1" x14ac:dyDescent="0.25">
      <c r="A3728" s="30" t="s">
        <v>15538</v>
      </c>
      <c r="B3728" s="31" t="s">
        <v>15539</v>
      </c>
      <c r="C3728" s="30" t="s">
        <v>12</v>
      </c>
      <c r="D3728" s="32">
        <v>68.489999999999995</v>
      </c>
    </row>
    <row r="3729" spans="1:4" ht="9" customHeight="1" x14ac:dyDescent="0.25">
      <c r="A3729" s="30" t="s">
        <v>15540</v>
      </c>
      <c r="B3729" s="31" t="s">
        <v>15541</v>
      </c>
      <c r="C3729" s="30" t="s">
        <v>2</v>
      </c>
      <c r="D3729" s="32">
        <v>29.74</v>
      </c>
    </row>
    <row r="3730" spans="1:4" ht="9" customHeight="1" x14ac:dyDescent="0.25">
      <c r="A3730" s="30" t="s">
        <v>15542</v>
      </c>
      <c r="B3730" s="31" t="s">
        <v>15543</v>
      </c>
      <c r="C3730" s="30" t="s">
        <v>2</v>
      </c>
      <c r="D3730" s="32">
        <v>5.78</v>
      </c>
    </row>
    <row r="3731" spans="1:4" ht="9" customHeight="1" x14ac:dyDescent="0.25">
      <c r="A3731" s="30" t="s">
        <v>15544</v>
      </c>
      <c r="B3731" s="31" t="s">
        <v>15545</v>
      </c>
      <c r="C3731" s="30" t="s">
        <v>2</v>
      </c>
      <c r="D3731" s="32">
        <v>5.44</v>
      </c>
    </row>
    <row r="3732" spans="1:4" ht="9" customHeight="1" x14ac:dyDescent="0.25">
      <c r="A3732" s="30" t="s">
        <v>15546</v>
      </c>
      <c r="B3732" s="31" t="s">
        <v>15547</v>
      </c>
      <c r="C3732" s="30" t="s">
        <v>2</v>
      </c>
      <c r="D3732" s="32">
        <v>9.82</v>
      </c>
    </row>
    <row r="3733" spans="1:4" ht="9" customHeight="1" x14ac:dyDescent="0.25">
      <c r="A3733" s="30" t="s">
        <v>15548</v>
      </c>
      <c r="B3733" s="31" t="s">
        <v>15549</v>
      </c>
      <c r="C3733" s="30" t="s">
        <v>2</v>
      </c>
      <c r="D3733" s="32">
        <v>11.19</v>
      </c>
    </row>
    <row r="3734" spans="1:4" ht="9" customHeight="1" x14ac:dyDescent="0.25">
      <c r="A3734" s="30" t="s">
        <v>15550</v>
      </c>
      <c r="B3734" s="31" t="s">
        <v>15551</v>
      </c>
      <c r="C3734" s="30" t="s">
        <v>2</v>
      </c>
      <c r="D3734" s="32">
        <v>15.3</v>
      </c>
    </row>
    <row r="3735" spans="1:4" ht="9" customHeight="1" x14ac:dyDescent="0.25">
      <c r="A3735" s="30" t="s">
        <v>15552</v>
      </c>
      <c r="B3735" s="31" t="s">
        <v>15553</v>
      </c>
      <c r="C3735" s="30" t="s">
        <v>2</v>
      </c>
      <c r="D3735" s="32">
        <v>11</v>
      </c>
    </row>
    <row r="3736" spans="1:4" ht="9" customHeight="1" x14ac:dyDescent="0.25">
      <c r="A3736" s="30" t="s">
        <v>15554</v>
      </c>
      <c r="B3736" s="31" t="s">
        <v>15555</v>
      </c>
      <c r="C3736" s="30" t="s">
        <v>2</v>
      </c>
      <c r="D3736" s="32">
        <v>13.77</v>
      </c>
    </row>
    <row r="3737" spans="1:4" ht="9" customHeight="1" x14ac:dyDescent="0.25">
      <c r="A3737" s="30" t="s">
        <v>15556</v>
      </c>
      <c r="B3737" s="31" t="s">
        <v>15557</v>
      </c>
      <c r="C3737" s="30" t="s">
        <v>2</v>
      </c>
      <c r="D3737" s="32">
        <v>18.25</v>
      </c>
    </row>
    <row r="3738" spans="1:4" ht="9" customHeight="1" x14ac:dyDescent="0.25">
      <c r="A3738" s="30" t="s">
        <v>15558</v>
      </c>
      <c r="B3738" s="31" t="s">
        <v>15559</v>
      </c>
      <c r="C3738" s="30" t="s">
        <v>2</v>
      </c>
      <c r="D3738" s="32">
        <v>40.67</v>
      </c>
    </row>
    <row r="3739" spans="1:4" ht="18" customHeight="1" x14ac:dyDescent="0.25">
      <c r="A3739" s="30" t="s">
        <v>15560</v>
      </c>
      <c r="B3739" s="31" t="s">
        <v>15561</v>
      </c>
      <c r="C3739" s="30" t="s">
        <v>2</v>
      </c>
      <c r="D3739" s="32">
        <v>15.28</v>
      </c>
    </row>
    <row r="3740" spans="1:4" ht="9" customHeight="1" x14ac:dyDescent="0.25">
      <c r="A3740" s="30" t="s">
        <v>15562</v>
      </c>
      <c r="B3740" s="31" t="s">
        <v>15563</v>
      </c>
      <c r="C3740" s="30" t="s">
        <v>2</v>
      </c>
      <c r="D3740" s="32">
        <v>8.14</v>
      </c>
    </row>
    <row r="3741" spans="1:4" ht="9" customHeight="1" x14ac:dyDescent="0.25">
      <c r="A3741" s="30" t="s">
        <v>15564</v>
      </c>
      <c r="B3741" s="31" t="s">
        <v>15565</v>
      </c>
      <c r="C3741" s="30" t="s">
        <v>2</v>
      </c>
      <c r="D3741" s="32">
        <v>3.07</v>
      </c>
    </row>
    <row r="3742" spans="1:4" ht="18" customHeight="1" x14ac:dyDescent="0.25">
      <c r="A3742" s="30" t="s">
        <v>15566</v>
      </c>
      <c r="B3742" s="31" t="s">
        <v>15567</v>
      </c>
      <c r="C3742" s="30" t="s">
        <v>2</v>
      </c>
      <c r="D3742" s="32">
        <v>14.79</v>
      </c>
    </row>
    <row r="3743" spans="1:4" ht="18" customHeight="1" x14ac:dyDescent="0.25">
      <c r="A3743" s="30" t="s">
        <v>15568</v>
      </c>
      <c r="B3743" s="31" t="s">
        <v>15569</v>
      </c>
      <c r="C3743" s="30" t="s">
        <v>2</v>
      </c>
      <c r="D3743" s="32">
        <v>14.83</v>
      </c>
    </row>
    <row r="3744" spans="1:4" ht="9" customHeight="1" x14ac:dyDescent="0.25">
      <c r="A3744" s="30" t="s">
        <v>15570</v>
      </c>
      <c r="B3744" s="31" t="s">
        <v>15571</v>
      </c>
      <c r="C3744" s="30" t="s">
        <v>2</v>
      </c>
      <c r="D3744" s="32">
        <v>5.9</v>
      </c>
    </row>
    <row r="3745" spans="1:4" ht="18" customHeight="1" x14ac:dyDescent="0.25">
      <c r="A3745" s="30" t="s">
        <v>15572</v>
      </c>
      <c r="B3745" s="31" t="s">
        <v>15573</v>
      </c>
      <c r="C3745" s="30" t="s">
        <v>2</v>
      </c>
      <c r="D3745" s="32">
        <v>8.2100000000000009</v>
      </c>
    </row>
    <row r="3746" spans="1:4" ht="18" customHeight="1" x14ac:dyDescent="0.25">
      <c r="A3746" s="30" t="s">
        <v>15574</v>
      </c>
      <c r="B3746" s="31" t="s">
        <v>15575</v>
      </c>
      <c r="C3746" s="30" t="s">
        <v>2</v>
      </c>
      <c r="D3746" s="32">
        <v>15.9</v>
      </c>
    </row>
    <row r="3747" spans="1:4" ht="18" customHeight="1" x14ac:dyDescent="0.25">
      <c r="A3747" s="30" t="s">
        <v>15576</v>
      </c>
      <c r="B3747" s="31" t="s">
        <v>15577</v>
      </c>
      <c r="C3747" s="30" t="s">
        <v>2</v>
      </c>
      <c r="D3747" s="32">
        <v>15.94</v>
      </c>
    </row>
    <row r="3748" spans="1:4" ht="9" customHeight="1" x14ac:dyDescent="0.25">
      <c r="A3748" s="30" t="s">
        <v>15578</v>
      </c>
      <c r="B3748" s="31" t="s">
        <v>15579</v>
      </c>
      <c r="C3748" s="30" t="s">
        <v>2</v>
      </c>
      <c r="D3748" s="32">
        <v>46.46</v>
      </c>
    </row>
    <row r="3749" spans="1:4" ht="9" customHeight="1" x14ac:dyDescent="0.25">
      <c r="A3749" s="30" t="s">
        <v>15580</v>
      </c>
      <c r="B3749" s="31" t="s">
        <v>15581</v>
      </c>
      <c r="C3749" s="30" t="s">
        <v>2</v>
      </c>
      <c r="D3749" s="32">
        <v>10.33</v>
      </c>
    </row>
    <row r="3750" spans="1:4" ht="9" customHeight="1" x14ac:dyDescent="0.25">
      <c r="A3750" s="30" t="s">
        <v>15582</v>
      </c>
      <c r="B3750" s="31" t="s">
        <v>15583</v>
      </c>
      <c r="C3750" s="30" t="s">
        <v>12</v>
      </c>
      <c r="D3750" s="32">
        <v>107.61</v>
      </c>
    </row>
    <row r="3751" spans="1:4" ht="9" customHeight="1" x14ac:dyDescent="0.25">
      <c r="A3751" s="30" t="s">
        <v>15584</v>
      </c>
      <c r="B3751" s="31" t="s">
        <v>15585</v>
      </c>
      <c r="C3751" s="30" t="s">
        <v>12</v>
      </c>
      <c r="D3751" s="32">
        <v>72.09</v>
      </c>
    </row>
    <row r="3752" spans="1:4" ht="9" customHeight="1" x14ac:dyDescent="0.25">
      <c r="A3752" s="30" t="s">
        <v>15586</v>
      </c>
      <c r="B3752" s="31" t="s">
        <v>15587</v>
      </c>
      <c r="C3752" s="30" t="s">
        <v>2</v>
      </c>
      <c r="D3752" s="32">
        <v>352.06</v>
      </c>
    </row>
    <row r="3753" spans="1:4" ht="9" customHeight="1" x14ac:dyDescent="0.25">
      <c r="A3753" s="30" t="s">
        <v>15588</v>
      </c>
      <c r="B3753" s="31" t="s">
        <v>15589</v>
      </c>
      <c r="C3753" s="30" t="s">
        <v>2</v>
      </c>
      <c r="D3753" s="32">
        <v>358.93</v>
      </c>
    </row>
    <row r="3754" spans="1:4" ht="9" customHeight="1" x14ac:dyDescent="0.25">
      <c r="A3754" s="30" t="s">
        <v>15590</v>
      </c>
      <c r="B3754" s="31" t="s">
        <v>15591</v>
      </c>
      <c r="C3754" s="30" t="s">
        <v>2</v>
      </c>
      <c r="D3754" s="32">
        <v>8.23</v>
      </c>
    </row>
    <row r="3755" spans="1:4" ht="9" customHeight="1" x14ac:dyDescent="0.25">
      <c r="A3755" s="30" t="s">
        <v>15592</v>
      </c>
      <c r="B3755" s="31" t="s">
        <v>15593</v>
      </c>
      <c r="C3755" s="30" t="s">
        <v>4</v>
      </c>
      <c r="D3755" s="32">
        <v>422.71</v>
      </c>
    </row>
    <row r="3756" spans="1:4" ht="9" customHeight="1" x14ac:dyDescent="0.25">
      <c r="A3756" s="30" t="s">
        <v>15594</v>
      </c>
      <c r="B3756" s="31" t="s">
        <v>15595</v>
      </c>
      <c r="C3756" s="30" t="s">
        <v>4</v>
      </c>
      <c r="D3756" s="32">
        <v>345598.36</v>
      </c>
    </row>
    <row r="3757" spans="1:4" ht="9" customHeight="1" x14ac:dyDescent="0.25">
      <c r="A3757" s="30" t="s">
        <v>15596</v>
      </c>
      <c r="B3757" s="31" t="s">
        <v>15597</v>
      </c>
      <c r="C3757" s="30" t="s">
        <v>4</v>
      </c>
      <c r="D3757" s="32">
        <v>300424.46999999997</v>
      </c>
    </row>
    <row r="3758" spans="1:4" ht="9" customHeight="1" x14ac:dyDescent="0.25">
      <c r="A3758" s="30" t="s">
        <v>15598</v>
      </c>
      <c r="B3758" s="31" t="s">
        <v>15599</v>
      </c>
      <c r="C3758" s="30" t="s">
        <v>4</v>
      </c>
      <c r="D3758" s="32">
        <v>415256.33</v>
      </c>
    </row>
    <row r="3759" spans="1:4" ht="9" customHeight="1" x14ac:dyDescent="0.25">
      <c r="A3759" s="30" t="s">
        <v>15600</v>
      </c>
      <c r="B3759" s="31" t="s">
        <v>15601</v>
      </c>
      <c r="C3759" s="30" t="s">
        <v>4</v>
      </c>
      <c r="D3759" s="32">
        <v>437744.84</v>
      </c>
    </row>
    <row r="3760" spans="1:4" ht="9" customHeight="1" x14ac:dyDescent="0.25">
      <c r="A3760" s="30" t="s">
        <v>15602</v>
      </c>
      <c r="B3760" s="31" t="s">
        <v>15603</v>
      </c>
      <c r="C3760" s="30" t="s">
        <v>4</v>
      </c>
      <c r="D3760" s="32">
        <v>380460.14</v>
      </c>
    </row>
    <row r="3761" spans="1:4" ht="9" customHeight="1" x14ac:dyDescent="0.25">
      <c r="A3761" s="30" t="s">
        <v>15604</v>
      </c>
      <c r="B3761" s="31" t="s">
        <v>15605</v>
      </c>
      <c r="C3761" s="30" t="s">
        <v>4</v>
      </c>
      <c r="D3761" s="32">
        <v>526185</v>
      </c>
    </row>
    <row r="3762" spans="1:4" ht="9" customHeight="1" x14ac:dyDescent="0.25">
      <c r="A3762" s="30" t="s">
        <v>15606</v>
      </c>
      <c r="B3762" s="31" t="s">
        <v>15607</v>
      </c>
      <c r="C3762" s="30" t="s">
        <v>4</v>
      </c>
      <c r="D3762" s="32">
        <v>521434.89</v>
      </c>
    </row>
    <row r="3763" spans="1:4" ht="9" customHeight="1" x14ac:dyDescent="0.25">
      <c r="A3763" s="30" t="s">
        <v>15608</v>
      </c>
      <c r="B3763" s="31" t="s">
        <v>15609</v>
      </c>
      <c r="C3763" s="30" t="s">
        <v>4</v>
      </c>
      <c r="D3763" s="32">
        <v>453765.81</v>
      </c>
    </row>
    <row r="3764" spans="1:4" ht="9" customHeight="1" x14ac:dyDescent="0.25">
      <c r="A3764" s="30" t="s">
        <v>15610</v>
      </c>
      <c r="B3764" s="31" t="s">
        <v>15611</v>
      </c>
      <c r="C3764" s="30" t="s">
        <v>4</v>
      </c>
      <c r="D3764" s="32">
        <v>627441.07999999996</v>
      </c>
    </row>
    <row r="3765" spans="1:4" ht="9" customHeight="1" x14ac:dyDescent="0.25">
      <c r="A3765" s="30" t="s">
        <v>15612</v>
      </c>
      <c r="B3765" s="31" t="s">
        <v>15613</v>
      </c>
      <c r="C3765" s="30" t="s">
        <v>4</v>
      </c>
      <c r="D3765" s="32">
        <v>460925.17</v>
      </c>
    </row>
    <row r="3766" spans="1:4" ht="9" customHeight="1" x14ac:dyDescent="0.25">
      <c r="A3766" s="30" t="s">
        <v>15614</v>
      </c>
      <c r="B3766" s="31" t="s">
        <v>15615</v>
      </c>
      <c r="C3766" s="30" t="s">
        <v>4</v>
      </c>
      <c r="D3766" s="32">
        <v>400516.99</v>
      </c>
    </row>
    <row r="3767" spans="1:4" ht="9" customHeight="1" x14ac:dyDescent="0.25">
      <c r="A3767" s="30" t="s">
        <v>15616</v>
      </c>
      <c r="B3767" s="31" t="s">
        <v>15617</v>
      </c>
      <c r="C3767" s="30" t="s">
        <v>4</v>
      </c>
      <c r="D3767" s="32">
        <v>553896.76</v>
      </c>
    </row>
    <row r="3768" spans="1:4" ht="9" customHeight="1" x14ac:dyDescent="0.25">
      <c r="A3768" s="30" t="s">
        <v>15618</v>
      </c>
      <c r="B3768" s="31" t="s">
        <v>15619</v>
      </c>
      <c r="C3768" s="30" t="s">
        <v>4</v>
      </c>
      <c r="D3768" s="32">
        <v>380337.58</v>
      </c>
    </row>
    <row r="3769" spans="1:4" ht="9" customHeight="1" x14ac:dyDescent="0.25">
      <c r="A3769" s="30" t="s">
        <v>15620</v>
      </c>
      <c r="B3769" s="31" t="s">
        <v>15621</v>
      </c>
      <c r="C3769" s="30" t="s">
        <v>4</v>
      </c>
      <c r="D3769" s="32">
        <v>330601.11</v>
      </c>
    </row>
    <row r="3770" spans="1:4" ht="9" customHeight="1" x14ac:dyDescent="0.25">
      <c r="A3770" s="30" t="s">
        <v>15622</v>
      </c>
      <c r="B3770" s="31" t="s">
        <v>15623</v>
      </c>
      <c r="C3770" s="30" t="s">
        <v>4</v>
      </c>
      <c r="D3770" s="32">
        <v>457072.36</v>
      </c>
    </row>
    <row r="3771" spans="1:4" ht="9" customHeight="1" x14ac:dyDescent="0.25">
      <c r="A3771" s="30" t="s">
        <v>15624</v>
      </c>
      <c r="B3771" s="31" t="s">
        <v>15625</v>
      </c>
      <c r="C3771" s="30" t="s">
        <v>4</v>
      </c>
      <c r="D3771" s="32">
        <v>481746.24</v>
      </c>
    </row>
    <row r="3772" spans="1:4" ht="9" customHeight="1" x14ac:dyDescent="0.25">
      <c r="A3772" s="30" t="s">
        <v>15626</v>
      </c>
      <c r="B3772" s="31" t="s">
        <v>15627</v>
      </c>
      <c r="C3772" s="30" t="s">
        <v>4</v>
      </c>
      <c r="D3772" s="32">
        <v>418675.88</v>
      </c>
    </row>
    <row r="3773" spans="1:4" ht="9" customHeight="1" x14ac:dyDescent="0.25">
      <c r="A3773" s="30" t="s">
        <v>15628</v>
      </c>
      <c r="B3773" s="31" t="s">
        <v>15629</v>
      </c>
      <c r="C3773" s="30" t="s">
        <v>4</v>
      </c>
      <c r="D3773" s="32">
        <v>579171.37</v>
      </c>
    </row>
    <row r="3774" spans="1:4" ht="9" customHeight="1" x14ac:dyDescent="0.25">
      <c r="A3774" s="30" t="s">
        <v>15630</v>
      </c>
      <c r="B3774" s="31" t="s">
        <v>15631</v>
      </c>
      <c r="C3774" s="30" t="s">
        <v>4</v>
      </c>
      <c r="D3774" s="32">
        <v>573767.67000000004</v>
      </c>
    </row>
    <row r="3775" spans="1:4" ht="9" customHeight="1" x14ac:dyDescent="0.25">
      <c r="A3775" s="30" t="s">
        <v>15632</v>
      </c>
      <c r="B3775" s="31" t="s">
        <v>15633</v>
      </c>
      <c r="C3775" s="30" t="s">
        <v>4</v>
      </c>
      <c r="D3775" s="32">
        <v>499331.89</v>
      </c>
    </row>
    <row r="3776" spans="1:4" ht="9" customHeight="1" x14ac:dyDescent="0.25">
      <c r="A3776" s="30" t="s">
        <v>15634</v>
      </c>
      <c r="B3776" s="31" t="s">
        <v>15635</v>
      </c>
      <c r="C3776" s="30" t="s">
        <v>4</v>
      </c>
      <c r="D3776" s="32">
        <v>690593.9</v>
      </c>
    </row>
    <row r="3777" spans="1:4" ht="9" customHeight="1" x14ac:dyDescent="0.25">
      <c r="A3777" s="30" t="s">
        <v>15636</v>
      </c>
      <c r="B3777" s="31" t="s">
        <v>15637</v>
      </c>
      <c r="C3777" s="30" t="s">
        <v>4</v>
      </c>
      <c r="D3777" s="32">
        <v>507269.26</v>
      </c>
    </row>
    <row r="3778" spans="1:4" ht="9" customHeight="1" x14ac:dyDescent="0.25">
      <c r="A3778" s="30" t="s">
        <v>15638</v>
      </c>
      <c r="B3778" s="31" t="s">
        <v>15639</v>
      </c>
      <c r="C3778" s="30" t="s">
        <v>4</v>
      </c>
      <c r="D3778" s="32">
        <v>440747.71</v>
      </c>
    </row>
    <row r="3779" spans="1:4" ht="9" customHeight="1" x14ac:dyDescent="0.25">
      <c r="A3779" s="30" t="s">
        <v>15640</v>
      </c>
      <c r="B3779" s="31" t="s">
        <v>15641</v>
      </c>
      <c r="C3779" s="30" t="s">
        <v>4</v>
      </c>
      <c r="D3779" s="32">
        <v>609673.24</v>
      </c>
    </row>
    <row r="3780" spans="1:4" ht="9" customHeight="1" x14ac:dyDescent="0.25">
      <c r="A3780" s="30" t="s">
        <v>15642</v>
      </c>
      <c r="B3780" s="31" t="s">
        <v>15643</v>
      </c>
      <c r="C3780" s="30" t="s">
        <v>4</v>
      </c>
      <c r="D3780" s="32">
        <v>418514.58</v>
      </c>
    </row>
    <row r="3781" spans="1:4" ht="9" customHeight="1" x14ac:dyDescent="0.25">
      <c r="A3781" s="30" t="s">
        <v>15644</v>
      </c>
      <c r="B3781" s="31" t="s">
        <v>15645</v>
      </c>
      <c r="C3781" s="30" t="s">
        <v>4</v>
      </c>
      <c r="D3781" s="32">
        <v>363768.22</v>
      </c>
    </row>
    <row r="3782" spans="1:4" ht="9" customHeight="1" x14ac:dyDescent="0.25">
      <c r="A3782" s="30" t="s">
        <v>15646</v>
      </c>
      <c r="B3782" s="31" t="s">
        <v>15647</v>
      </c>
      <c r="C3782" s="30" t="s">
        <v>4</v>
      </c>
      <c r="D3782" s="32">
        <v>503011.56</v>
      </c>
    </row>
    <row r="3783" spans="1:4" ht="9" customHeight="1" x14ac:dyDescent="0.25">
      <c r="A3783" s="30" t="s">
        <v>15648</v>
      </c>
      <c r="B3783" s="31" t="s">
        <v>15649</v>
      </c>
      <c r="C3783" s="30" t="s">
        <v>4</v>
      </c>
      <c r="D3783" s="32">
        <v>530189.73</v>
      </c>
    </row>
    <row r="3784" spans="1:4" ht="9" customHeight="1" x14ac:dyDescent="0.25">
      <c r="A3784" s="30" t="s">
        <v>15650</v>
      </c>
      <c r="B3784" s="31" t="s">
        <v>15651</v>
      </c>
      <c r="C3784" s="30" t="s">
        <v>4</v>
      </c>
      <c r="D3784" s="32">
        <v>460679.17</v>
      </c>
    </row>
    <row r="3785" spans="1:4" ht="9" customHeight="1" x14ac:dyDescent="0.25">
      <c r="A3785" s="30" t="s">
        <v>15652</v>
      </c>
      <c r="B3785" s="31" t="s">
        <v>15653</v>
      </c>
      <c r="C3785" s="30" t="s">
        <v>4</v>
      </c>
      <c r="D3785" s="32">
        <v>637382.55000000005</v>
      </c>
    </row>
    <row r="3786" spans="1:4" ht="9" customHeight="1" x14ac:dyDescent="0.25">
      <c r="A3786" s="30" t="s">
        <v>15654</v>
      </c>
      <c r="B3786" s="31" t="s">
        <v>15655</v>
      </c>
      <c r="C3786" s="30" t="s">
        <v>4</v>
      </c>
      <c r="D3786" s="32">
        <v>631295.86</v>
      </c>
    </row>
    <row r="3787" spans="1:4" ht="9" customHeight="1" x14ac:dyDescent="0.25">
      <c r="A3787" s="30" t="s">
        <v>15656</v>
      </c>
      <c r="B3787" s="31" t="s">
        <v>15657</v>
      </c>
      <c r="C3787" s="30" t="s">
        <v>4</v>
      </c>
      <c r="D3787" s="32">
        <v>549416.48</v>
      </c>
    </row>
    <row r="3788" spans="1:4" ht="9" customHeight="1" x14ac:dyDescent="0.25">
      <c r="A3788" s="30" t="s">
        <v>15658</v>
      </c>
      <c r="B3788" s="31" t="s">
        <v>15659</v>
      </c>
      <c r="C3788" s="30" t="s">
        <v>4</v>
      </c>
      <c r="D3788" s="32">
        <v>759980.17</v>
      </c>
    </row>
    <row r="3789" spans="1:4" ht="9" customHeight="1" x14ac:dyDescent="0.25">
      <c r="A3789" s="30" t="s">
        <v>15660</v>
      </c>
      <c r="B3789" s="31" t="s">
        <v>15661</v>
      </c>
      <c r="C3789" s="30" t="s">
        <v>4</v>
      </c>
      <c r="D3789" s="32">
        <v>558197.67000000004</v>
      </c>
    </row>
    <row r="3790" spans="1:4" ht="9" customHeight="1" x14ac:dyDescent="0.25">
      <c r="A3790" s="30" t="s">
        <v>15662</v>
      </c>
      <c r="B3790" s="31" t="s">
        <v>15663</v>
      </c>
      <c r="C3790" s="30" t="s">
        <v>4</v>
      </c>
      <c r="D3790" s="32">
        <v>484965.74</v>
      </c>
    </row>
    <row r="3791" spans="1:4" ht="9" customHeight="1" x14ac:dyDescent="0.25">
      <c r="A3791" s="30" t="s">
        <v>15664</v>
      </c>
      <c r="B3791" s="31" t="s">
        <v>15665</v>
      </c>
      <c r="C3791" s="30" t="s">
        <v>4</v>
      </c>
      <c r="D3791" s="32">
        <v>670950.48</v>
      </c>
    </row>
    <row r="3792" spans="1:4" ht="9" customHeight="1" x14ac:dyDescent="0.25">
      <c r="A3792" s="30" t="s">
        <v>15666</v>
      </c>
      <c r="B3792" s="31" t="s">
        <v>15667</v>
      </c>
      <c r="C3792" s="30" t="s">
        <v>4</v>
      </c>
      <c r="D3792" s="32">
        <v>636849.07999999996</v>
      </c>
    </row>
    <row r="3793" spans="1:4" ht="9" customHeight="1" x14ac:dyDescent="0.25">
      <c r="A3793" s="30" t="s">
        <v>15668</v>
      </c>
      <c r="B3793" s="31" t="s">
        <v>15669</v>
      </c>
      <c r="C3793" s="30" t="s">
        <v>4</v>
      </c>
      <c r="D3793" s="32">
        <v>553357.81999999995</v>
      </c>
    </row>
    <row r="3794" spans="1:4" ht="9" customHeight="1" x14ac:dyDescent="0.25">
      <c r="A3794" s="30" t="s">
        <v>15670</v>
      </c>
      <c r="B3794" s="31" t="s">
        <v>15671</v>
      </c>
      <c r="C3794" s="30" t="s">
        <v>4</v>
      </c>
      <c r="D3794" s="32">
        <v>766035.63</v>
      </c>
    </row>
    <row r="3795" spans="1:4" ht="9" customHeight="1" x14ac:dyDescent="0.25">
      <c r="A3795" s="30" t="s">
        <v>15672</v>
      </c>
      <c r="B3795" s="31" t="s">
        <v>15673</v>
      </c>
      <c r="C3795" s="30" t="s">
        <v>4</v>
      </c>
      <c r="D3795" s="32">
        <v>758160.44</v>
      </c>
    </row>
    <row r="3796" spans="1:4" ht="9" customHeight="1" x14ac:dyDescent="0.25">
      <c r="A3796" s="30" t="s">
        <v>15674</v>
      </c>
      <c r="B3796" s="31" t="s">
        <v>15675</v>
      </c>
      <c r="C3796" s="30" t="s">
        <v>4</v>
      </c>
      <c r="D3796" s="32">
        <v>659905.66</v>
      </c>
    </row>
    <row r="3797" spans="1:4" ht="9" customHeight="1" x14ac:dyDescent="0.25">
      <c r="A3797" s="30" t="s">
        <v>15676</v>
      </c>
      <c r="B3797" s="31" t="s">
        <v>15677</v>
      </c>
      <c r="C3797" s="30" t="s">
        <v>4</v>
      </c>
      <c r="D3797" s="32">
        <v>913284.62</v>
      </c>
    </row>
    <row r="3798" spans="1:4" ht="9" customHeight="1" x14ac:dyDescent="0.25">
      <c r="A3798" s="30" t="s">
        <v>15678</v>
      </c>
      <c r="B3798" s="31" t="s">
        <v>15679</v>
      </c>
      <c r="C3798" s="30" t="s">
        <v>4</v>
      </c>
      <c r="D3798" s="32">
        <v>670642.26</v>
      </c>
    </row>
    <row r="3799" spans="1:4" ht="9" customHeight="1" x14ac:dyDescent="0.25">
      <c r="A3799" s="30" t="s">
        <v>15680</v>
      </c>
      <c r="B3799" s="31" t="s">
        <v>15681</v>
      </c>
      <c r="C3799" s="30" t="s">
        <v>4</v>
      </c>
      <c r="D3799" s="32">
        <v>582532.09</v>
      </c>
    </row>
    <row r="3800" spans="1:4" ht="9" customHeight="1" x14ac:dyDescent="0.25">
      <c r="A3800" s="30" t="s">
        <v>15682</v>
      </c>
      <c r="B3800" s="31" t="s">
        <v>15683</v>
      </c>
      <c r="C3800" s="30" t="s">
        <v>4</v>
      </c>
      <c r="D3800" s="32">
        <v>806378.65</v>
      </c>
    </row>
    <row r="3801" spans="1:4" ht="9" customHeight="1" x14ac:dyDescent="0.25">
      <c r="A3801" s="30" t="s">
        <v>15684</v>
      </c>
      <c r="B3801" s="31" t="s">
        <v>15685</v>
      </c>
      <c r="C3801" s="30" t="s">
        <v>4</v>
      </c>
      <c r="D3801" s="32">
        <v>313984.94</v>
      </c>
    </row>
    <row r="3802" spans="1:4" ht="9" customHeight="1" x14ac:dyDescent="0.25">
      <c r="A3802" s="30" t="s">
        <v>15686</v>
      </c>
      <c r="B3802" s="31" t="s">
        <v>15687</v>
      </c>
      <c r="C3802" s="30" t="s">
        <v>4</v>
      </c>
      <c r="D3802" s="32">
        <v>272967.25</v>
      </c>
    </row>
    <row r="3803" spans="1:4" ht="9" customHeight="1" x14ac:dyDescent="0.25">
      <c r="A3803" s="30" t="s">
        <v>15688</v>
      </c>
      <c r="B3803" s="31" t="s">
        <v>15689</v>
      </c>
      <c r="C3803" s="30" t="s">
        <v>4</v>
      </c>
      <c r="D3803" s="32">
        <v>377189.07</v>
      </c>
    </row>
    <row r="3804" spans="1:4" ht="9" customHeight="1" x14ac:dyDescent="0.25">
      <c r="A3804" s="30" t="s">
        <v>15690</v>
      </c>
      <c r="B3804" s="31" t="s">
        <v>15691</v>
      </c>
      <c r="C3804" s="30" t="s">
        <v>4</v>
      </c>
      <c r="D3804" s="32">
        <v>397674.04</v>
      </c>
    </row>
    <row r="3805" spans="1:4" ht="9" customHeight="1" x14ac:dyDescent="0.25">
      <c r="A3805" s="30" t="s">
        <v>15692</v>
      </c>
      <c r="B3805" s="31" t="s">
        <v>15693</v>
      </c>
      <c r="C3805" s="30" t="s">
        <v>4</v>
      </c>
      <c r="D3805" s="32">
        <v>345687.97</v>
      </c>
    </row>
    <row r="3806" spans="1:4" ht="9" customHeight="1" x14ac:dyDescent="0.25">
      <c r="A3806" s="30" t="s">
        <v>15694</v>
      </c>
      <c r="B3806" s="31" t="s">
        <v>15695</v>
      </c>
      <c r="C3806" s="30" t="s">
        <v>4</v>
      </c>
      <c r="D3806" s="32">
        <v>477949.11</v>
      </c>
    </row>
    <row r="3807" spans="1:4" ht="9" customHeight="1" x14ac:dyDescent="0.25">
      <c r="A3807" s="30" t="s">
        <v>15696</v>
      </c>
      <c r="B3807" s="31" t="s">
        <v>15697</v>
      </c>
      <c r="C3807" s="30" t="s">
        <v>0</v>
      </c>
      <c r="D3807" s="32">
        <v>182.73</v>
      </c>
    </row>
    <row r="3808" spans="1:4" ht="9" customHeight="1" x14ac:dyDescent="0.25">
      <c r="A3808" s="30" t="s">
        <v>15698</v>
      </c>
      <c r="B3808" s="31" t="s">
        <v>15699</v>
      </c>
      <c r="C3808" s="30" t="s">
        <v>0</v>
      </c>
      <c r="D3808" s="32">
        <v>175.57</v>
      </c>
    </row>
    <row r="3809" spans="1:4" ht="18" customHeight="1" x14ac:dyDescent="0.25">
      <c r="A3809" s="30" t="s">
        <v>15700</v>
      </c>
      <c r="B3809" s="31" t="s">
        <v>15701</v>
      </c>
      <c r="C3809" s="30" t="s">
        <v>4</v>
      </c>
      <c r="D3809" s="32">
        <v>297.75</v>
      </c>
    </row>
    <row r="3810" spans="1:4" ht="18" customHeight="1" x14ac:dyDescent="0.25">
      <c r="A3810" s="30" t="s">
        <v>15702</v>
      </c>
      <c r="B3810" s="31" t="s">
        <v>15703</v>
      </c>
      <c r="C3810" s="30" t="s">
        <v>4</v>
      </c>
      <c r="D3810" s="32">
        <v>204.56</v>
      </c>
    </row>
    <row r="3811" spans="1:4" ht="18" customHeight="1" x14ac:dyDescent="0.25">
      <c r="A3811" s="30" t="s">
        <v>15704</v>
      </c>
      <c r="B3811" s="31" t="s">
        <v>15705</v>
      </c>
      <c r="C3811" s="30" t="s">
        <v>4</v>
      </c>
      <c r="D3811" s="32">
        <v>454.77</v>
      </c>
    </row>
    <row r="3812" spans="1:4" ht="18" customHeight="1" x14ac:dyDescent="0.25">
      <c r="A3812" s="30" t="s">
        <v>15706</v>
      </c>
      <c r="B3812" s="31" t="s">
        <v>15707</v>
      </c>
      <c r="C3812" s="30" t="s">
        <v>4</v>
      </c>
      <c r="D3812" s="32">
        <v>339.76</v>
      </c>
    </row>
    <row r="3813" spans="1:4" ht="18" customHeight="1" x14ac:dyDescent="0.25">
      <c r="A3813" s="30" t="s">
        <v>15708</v>
      </c>
      <c r="B3813" s="31" t="s">
        <v>15709</v>
      </c>
      <c r="C3813" s="30" t="s">
        <v>4</v>
      </c>
      <c r="D3813" s="32">
        <v>233.59</v>
      </c>
    </row>
    <row r="3814" spans="1:4" ht="18" customHeight="1" x14ac:dyDescent="0.25">
      <c r="A3814" s="30" t="s">
        <v>15710</v>
      </c>
      <c r="B3814" s="31" t="s">
        <v>15711</v>
      </c>
      <c r="C3814" s="30" t="s">
        <v>4</v>
      </c>
      <c r="D3814" s="32">
        <v>519.46</v>
      </c>
    </row>
    <row r="3815" spans="1:4" ht="18" customHeight="1" x14ac:dyDescent="0.25">
      <c r="A3815" s="30" t="s">
        <v>15712</v>
      </c>
      <c r="B3815" s="31" t="s">
        <v>15713</v>
      </c>
      <c r="C3815" s="30" t="s">
        <v>4</v>
      </c>
      <c r="D3815" s="32">
        <v>394.62</v>
      </c>
    </row>
    <row r="3816" spans="1:4" ht="18" customHeight="1" x14ac:dyDescent="0.25">
      <c r="A3816" s="30" t="s">
        <v>15714</v>
      </c>
      <c r="B3816" s="31" t="s">
        <v>15715</v>
      </c>
      <c r="C3816" s="30" t="s">
        <v>4</v>
      </c>
      <c r="D3816" s="32">
        <v>275.57</v>
      </c>
    </row>
    <row r="3817" spans="1:4" ht="18" customHeight="1" x14ac:dyDescent="0.25">
      <c r="A3817" s="30" t="s">
        <v>15716</v>
      </c>
      <c r="B3817" s="31" t="s">
        <v>15717</v>
      </c>
      <c r="C3817" s="30" t="s">
        <v>4</v>
      </c>
      <c r="D3817" s="32">
        <v>603.41</v>
      </c>
    </row>
    <row r="3818" spans="1:4" ht="18" customHeight="1" x14ac:dyDescent="0.25">
      <c r="A3818" s="30" t="s">
        <v>15718</v>
      </c>
      <c r="B3818" s="31" t="s">
        <v>15719</v>
      </c>
      <c r="C3818" s="30" t="s">
        <v>4</v>
      </c>
      <c r="D3818" s="32">
        <v>520.66</v>
      </c>
    </row>
    <row r="3819" spans="1:4" ht="18" customHeight="1" x14ac:dyDescent="0.25">
      <c r="A3819" s="30" t="s">
        <v>15720</v>
      </c>
      <c r="B3819" s="31" t="s">
        <v>15721</v>
      </c>
      <c r="C3819" s="30" t="s">
        <v>4</v>
      </c>
      <c r="D3819" s="32">
        <v>339.76</v>
      </c>
    </row>
    <row r="3820" spans="1:4" ht="18" customHeight="1" x14ac:dyDescent="0.25">
      <c r="A3820" s="30" t="s">
        <v>15722</v>
      </c>
      <c r="B3820" s="31" t="s">
        <v>15723</v>
      </c>
      <c r="C3820" s="30" t="s">
        <v>4</v>
      </c>
      <c r="D3820" s="32">
        <v>793.93</v>
      </c>
    </row>
    <row r="3821" spans="1:4" ht="9" customHeight="1" x14ac:dyDescent="0.25">
      <c r="A3821" s="30" t="s">
        <v>15724</v>
      </c>
      <c r="B3821" s="31" t="s">
        <v>15725</v>
      </c>
      <c r="C3821" s="30" t="s">
        <v>4</v>
      </c>
      <c r="D3821" s="32">
        <v>239.1</v>
      </c>
    </row>
    <row r="3822" spans="1:4" ht="9" customHeight="1" x14ac:dyDescent="0.25">
      <c r="A3822" s="30" t="s">
        <v>15726</v>
      </c>
      <c r="B3822" s="31" t="s">
        <v>15727</v>
      </c>
      <c r="C3822" s="30" t="s">
        <v>4</v>
      </c>
      <c r="D3822" s="32">
        <v>174.98</v>
      </c>
    </row>
    <row r="3823" spans="1:4" ht="9" customHeight="1" x14ac:dyDescent="0.25">
      <c r="A3823" s="30" t="s">
        <v>15728</v>
      </c>
      <c r="B3823" s="31" t="s">
        <v>15729</v>
      </c>
      <c r="C3823" s="30" t="s">
        <v>4</v>
      </c>
      <c r="D3823" s="32">
        <v>365.35</v>
      </c>
    </row>
    <row r="3824" spans="1:4" ht="9" customHeight="1" x14ac:dyDescent="0.25">
      <c r="A3824" s="30" t="s">
        <v>15730</v>
      </c>
      <c r="B3824" s="31" t="s">
        <v>15731</v>
      </c>
      <c r="C3824" s="30" t="s">
        <v>4</v>
      </c>
      <c r="D3824" s="32">
        <v>702.82</v>
      </c>
    </row>
    <row r="3825" spans="1:4" ht="9" customHeight="1" x14ac:dyDescent="0.25">
      <c r="A3825" s="30" t="s">
        <v>15732</v>
      </c>
      <c r="B3825" s="31" t="s">
        <v>15733</v>
      </c>
      <c r="C3825" s="30" t="s">
        <v>4</v>
      </c>
      <c r="D3825" s="32">
        <v>479.83</v>
      </c>
    </row>
    <row r="3826" spans="1:4" ht="9" customHeight="1" x14ac:dyDescent="0.25">
      <c r="A3826" s="30" t="s">
        <v>15734</v>
      </c>
      <c r="B3826" s="31" t="s">
        <v>15735</v>
      </c>
      <c r="C3826" s="30" t="s">
        <v>4</v>
      </c>
      <c r="D3826" s="32">
        <v>1018.99</v>
      </c>
    </row>
    <row r="3827" spans="1:4" ht="9" customHeight="1" x14ac:dyDescent="0.25">
      <c r="A3827" s="30" t="s">
        <v>15736</v>
      </c>
      <c r="B3827" s="31" t="s">
        <v>15737</v>
      </c>
      <c r="C3827" s="30" t="s">
        <v>4</v>
      </c>
      <c r="D3827" s="32">
        <v>803.66</v>
      </c>
    </row>
    <row r="3828" spans="1:4" ht="9" customHeight="1" x14ac:dyDescent="0.25">
      <c r="A3828" s="30" t="s">
        <v>15738</v>
      </c>
      <c r="B3828" s="31" t="s">
        <v>15739</v>
      </c>
      <c r="C3828" s="30" t="s">
        <v>4</v>
      </c>
      <c r="D3828" s="32">
        <v>551.04999999999995</v>
      </c>
    </row>
    <row r="3829" spans="1:4" ht="9" customHeight="1" x14ac:dyDescent="0.25">
      <c r="A3829" s="30" t="s">
        <v>15740</v>
      </c>
      <c r="B3829" s="31" t="s">
        <v>15741</v>
      </c>
      <c r="C3829" s="30" t="s">
        <v>4</v>
      </c>
      <c r="D3829" s="32">
        <v>1164.3900000000001</v>
      </c>
    </row>
    <row r="3830" spans="1:4" ht="9" customHeight="1" x14ac:dyDescent="0.25">
      <c r="A3830" s="30" t="s">
        <v>15742</v>
      </c>
      <c r="B3830" s="31" t="s">
        <v>15743</v>
      </c>
      <c r="C3830" s="30" t="s">
        <v>4</v>
      </c>
      <c r="D3830" s="32">
        <v>934.29</v>
      </c>
    </row>
    <row r="3831" spans="1:4" ht="9" customHeight="1" x14ac:dyDescent="0.25">
      <c r="A3831" s="30" t="s">
        <v>15744</v>
      </c>
      <c r="B3831" s="31" t="s">
        <v>15745</v>
      </c>
      <c r="C3831" s="30" t="s">
        <v>4</v>
      </c>
      <c r="D3831" s="32">
        <v>651.89</v>
      </c>
    </row>
    <row r="3832" spans="1:4" ht="9" customHeight="1" x14ac:dyDescent="0.25">
      <c r="A3832" s="30" t="s">
        <v>15746</v>
      </c>
      <c r="B3832" s="31" t="s">
        <v>15747</v>
      </c>
      <c r="C3832" s="30" t="s">
        <v>4</v>
      </c>
      <c r="D3832" s="32">
        <v>1354.45</v>
      </c>
    </row>
    <row r="3833" spans="1:4" ht="9" customHeight="1" x14ac:dyDescent="0.25">
      <c r="A3833" s="30" t="s">
        <v>15748</v>
      </c>
      <c r="B3833" s="31" t="s">
        <v>15749</v>
      </c>
      <c r="C3833" s="30" t="s">
        <v>4</v>
      </c>
      <c r="D3833" s="32">
        <v>1236.9000000000001</v>
      </c>
    </row>
    <row r="3834" spans="1:4" ht="9" customHeight="1" x14ac:dyDescent="0.25">
      <c r="A3834" s="30" t="s">
        <v>15750</v>
      </c>
      <c r="B3834" s="31" t="s">
        <v>15751</v>
      </c>
      <c r="C3834" s="30" t="s">
        <v>4</v>
      </c>
      <c r="D3834" s="32">
        <v>803.66</v>
      </c>
    </row>
    <row r="3835" spans="1:4" ht="9" customHeight="1" x14ac:dyDescent="0.25">
      <c r="A3835" s="30" t="s">
        <v>15752</v>
      </c>
      <c r="B3835" s="31" t="s">
        <v>15753</v>
      </c>
      <c r="C3835" s="30" t="s">
        <v>4</v>
      </c>
      <c r="D3835" s="32">
        <v>1790.76</v>
      </c>
    </row>
    <row r="3836" spans="1:4" ht="9" customHeight="1" x14ac:dyDescent="0.25">
      <c r="A3836" s="30" t="s">
        <v>15754</v>
      </c>
      <c r="B3836" s="31" t="s">
        <v>15755</v>
      </c>
      <c r="C3836" s="30" t="s">
        <v>4</v>
      </c>
      <c r="D3836" s="32">
        <v>563.78</v>
      </c>
    </row>
    <row r="3837" spans="1:4" ht="9" customHeight="1" x14ac:dyDescent="0.25">
      <c r="A3837" s="30" t="s">
        <v>15756</v>
      </c>
      <c r="B3837" s="31" t="s">
        <v>15757</v>
      </c>
      <c r="C3837" s="30" t="s">
        <v>4</v>
      </c>
      <c r="D3837" s="32">
        <v>411.93</v>
      </c>
    </row>
    <row r="3838" spans="1:4" ht="9" customHeight="1" x14ac:dyDescent="0.25">
      <c r="A3838" s="30" t="s">
        <v>15758</v>
      </c>
      <c r="B3838" s="31" t="s">
        <v>15759</v>
      </c>
      <c r="C3838" s="30" t="s">
        <v>4</v>
      </c>
      <c r="D3838" s="32">
        <v>816.31</v>
      </c>
    </row>
    <row r="3839" spans="1:4" ht="9" customHeight="1" x14ac:dyDescent="0.25">
      <c r="A3839" s="30" t="s">
        <v>15760</v>
      </c>
      <c r="B3839" s="31" t="s">
        <v>15761</v>
      </c>
      <c r="C3839" s="30" t="s">
        <v>15762</v>
      </c>
      <c r="D3839" s="32">
        <v>88449.62</v>
      </c>
    </row>
    <row r="3840" spans="1:4" ht="9" customHeight="1" x14ac:dyDescent="0.25">
      <c r="A3840" s="30" t="s">
        <v>15763</v>
      </c>
      <c r="B3840" s="31" t="s">
        <v>15764</v>
      </c>
      <c r="C3840" s="30" t="s">
        <v>15762</v>
      </c>
      <c r="D3840" s="32">
        <v>43561.93</v>
      </c>
    </row>
    <row r="3841" spans="1:4" ht="9" customHeight="1" x14ac:dyDescent="0.25">
      <c r="A3841" s="30" t="s">
        <v>15765</v>
      </c>
      <c r="B3841" s="31" t="s">
        <v>15766</v>
      </c>
      <c r="C3841" s="30" t="s">
        <v>15762</v>
      </c>
      <c r="D3841" s="32">
        <v>88449.62</v>
      </c>
    </row>
    <row r="3842" spans="1:4" ht="9" customHeight="1" x14ac:dyDescent="0.25">
      <c r="A3842" s="30" t="s">
        <v>15767</v>
      </c>
      <c r="B3842" s="31" t="s">
        <v>15768</v>
      </c>
      <c r="C3842" s="30" t="s">
        <v>15762</v>
      </c>
      <c r="D3842" s="32">
        <v>100951.73</v>
      </c>
    </row>
    <row r="3843" spans="1:4" ht="9" customHeight="1" x14ac:dyDescent="0.25">
      <c r="A3843" s="30" t="s">
        <v>15769</v>
      </c>
      <c r="B3843" s="31" t="s">
        <v>15770</v>
      </c>
      <c r="C3843" s="30" t="s">
        <v>15762</v>
      </c>
      <c r="D3843" s="32">
        <v>49579.18</v>
      </c>
    </row>
    <row r="3844" spans="1:4" ht="9" customHeight="1" x14ac:dyDescent="0.25">
      <c r="A3844" s="30" t="s">
        <v>15771</v>
      </c>
      <c r="B3844" s="31" t="s">
        <v>15772</v>
      </c>
      <c r="C3844" s="30" t="s">
        <v>15762</v>
      </c>
      <c r="D3844" s="32">
        <v>100951.73</v>
      </c>
    </row>
    <row r="3845" spans="1:4" ht="9" customHeight="1" x14ac:dyDescent="0.25">
      <c r="A3845" s="30" t="s">
        <v>15773</v>
      </c>
      <c r="B3845" s="31" t="s">
        <v>15774</v>
      </c>
      <c r="C3845" s="30" t="s">
        <v>15762</v>
      </c>
      <c r="D3845" s="32">
        <v>117596.04</v>
      </c>
    </row>
    <row r="3846" spans="1:4" ht="9" customHeight="1" x14ac:dyDescent="0.25">
      <c r="A3846" s="30" t="s">
        <v>15775</v>
      </c>
      <c r="B3846" s="31" t="s">
        <v>15776</v>
      </c>
      <c r="C3846" s="30" t="s">
        <v>15762</v>
      </c>
      <c r="D3846" s="32">
        <v>58579.75</v>
      </c>
    </row>
    <row r="3847" spans="1:4" ht="9" customHeight="1" x14ac:dyDescent="0.25">
      <c r="A3847" s="30" t="s">
        <v>15777</v>
      </c>
      <c r="B3847" s="31" t="s">
        <v>15778</v>
      </c>
      <c r="C3847" s="30" t="s">
        <v>15762</v>
      </c>
      <c r="D3847" s="32">
        <v>117596.04</v>
      </c>
    </row>
    <row r="3848" spans="1:4" ht="9" customHeight="1" x14ac:dyDescent="0.25">
      <c r="A3848" s="30" t="s">
        <v>15779</v>
      </c>
      <c r="B3848" s="31" t="s">
        <v>15780</v>
      </c>
      <c r="C3848" s="30" t="s">
        <v>15762</v>
      </c>
      <c r="D3848" s="32">
        <v>155051.98000000001</v>
      </c>
    </row>
    <row r="3849" spans="1:4" ht="9" customHeight="1" x14ac:dyDescent="0.25">
      <c r="A3849" s="30" t="s">
        <v>15781</v>
      </c>
      <c r="B3849" s="31" t="s">
        <v>15782</v>
      </c>
      <c r="C3849" s="30" t="s">
        <v>15762</v>
      </c>
      <c r="D3849" s="32">
        <v>72851.75</v>
      </c>
    </row>
    <row r="3850" spans="1:4" ht="9" customHeight="1" x14ac:dyDescent="0.25">
      <c r="A3850" s="30" t="s">
        <v>15783</v>
      </c>
      <c r="B3850" s="31" t="s">
        <v>15784</v>
      </c>
      <c r="C3850" s="30" t="s">
        <v>15762</v>
      </c>
      <c r="D3850" s="32">
        <v>155051.98000000001</v>
      </c>
    </row>
    <row r="3851" spans="1:4" ht="9" customHeight="1" x14ac:dyDescent="0.25">
      <c r="A3851" s="30" t="s">
        <v>15785</v>
      </c>
      <c r="B3851" s="31" t="s">
        <v>15786</v>
      </c>
      <c r="C3851" s="30" t="s">
        <v>15762</v>
      </c>
      <c r="D3851" s="32">
        <v>44891.63</v>
      </c>
    </row>
    <row r="3852" spans="1:4" ht="9" customHeight="1" x14ac:dyDescent="0.25">
      <c r="A3852" s="30" t="s">
        <v>15787</v>
      </c>
      <c r="B3852" s="31" t="s">
        <v>15788</v>
      </c>
      <c r="C3852" s="30" t="s">
        <v>15762</v>
      </c>
      <c r="D3852" s="32">
        <v>18586.759999999998</v>
      </c>
    </row>
    <row r="3853" spans="1:4" ht="9" customHeight="1" x14ac:dyDescent="0.25">
      <c r="A3853" s="30" t="s">
        <v>15789</v>
      </c>
      <c r="B3853" s="31" t="s">
        <v>15790</v>
      </c>
      <c r="C3853" s="30" t="s">
        <v>15762</v>
      </c>
      <c r="D3853" s="32">
        <v>45322.38</v>
      </c>
    </row>
    <row r="3854" spans="1:4" ht="9" customHeight="1" x14ac:dyDescent="0.25">
      <c r="A3854" s="30" t="s">
        <v>15791</v>
      </c>
      <c r="B3854" s="31" t="s">
        <v>15792</v>
      </c>
      <c r="C3854" s="30" t="s">
        <v>15762</v>
      </c>
      <c r="D3854" s="32">
        <v>50602.62</v>
      </c>
    </row>
    <row r="3855" spans="1:4" ht="9" customHeight="1" x14ac:dyDescent="0.25">
      <c r="A3855" s="30" t="s">
        <v>15793</v>
      </c>
      <c r="B3855" s="31" t="s">
        <v>15794</v>
      </c>
      <c r="C3855" s="30" t="s">
        <v>15762</v>
      </c>
      <c r="D3855" s="32">
        <v>21278.51</v>
      </c>
    </row>
    <row r="3856" spans="1:4" ht="9" customHeight="1" x14ac:dyDescent="0.25">
      <c r="A3856" s="30" t="s">
        <v>15795</v>
      </c>
      <c r="B3856" s="31" t="s">
        <v>15796</v>
      </c>
      <c r="C3856" s="30" t="s">
        <v>15762</v>
      </c>
      <c r="D3856" s="32">
        <v>51093.34</v>
      </c>
    </row>
    <row r="3857" spans="1:4" ht="9" customHeight="1" x14ac:dyDescent="0.25">
      <c r="A3857" s="30" t="s">
        <v>15797</v>
      </c>
      <c r="B3857" s="31" t="s">
        <v>15798</v>
      </c>
      <c r="C3857" s="30" t="s">
        <v>15762</v>
      </c>
      <c r="D3857" s="32">
        <v>59439.38</v>
      </c>
    </row>
    <row r="3858" spans="1:4" ht="9" customHeight="1" x14ac:dyDescent="0.25">
      <c r="A3858" s="30" t="s">
        <v>15799</v>
      </c>
      <c r="B3858" s="31" t="s">
        <v>15800</v>
      </c>
      <c r="C3858" s="30" t="s">
        <v>15762</v>
      </c>
      <c r="D3858" s="32">
        <v>25904.16</v>
      </c>
    </row>
    <row r="3859" spans="1:4" ht="9" customHeight="1" x14ac:dyDescent="0.25">
      <c r="A3859" s="30" t="s">
        <v>15801</v>
      </c>
      <c r="B3859" s="31" t="s">
        <v>15802</v>
      </c>
      <c r="C3859" s="30" t="s">
        <v>15762</v>
      </c>
      <c r="D3859" s="32">
        <v>60009.3</v>
      </c>
    </row>
    <row r="3860" spans="1:4" ht="9" customHeight="1" x14ac:dyDescent="0.25">
      <c r="A3860" s="30" t="s">
        <v>15803</v>
      </c>
      <c r="B3860" s="31" t="s">
        <v>15804</v>
      </c>
      <c r="C3860" s="30" t="s">
        <v>15762</v>
      </c>
      <c r="D3860" s="32">
        <v>78356.800000000003</v>
      </c>
    </row>
    <row r="3861" spans="1:4" ht="9" customHeight="1" x14ac:dyDescent="0.25">
      <c r="A3861" s="30" t="s">
        <v>15805</v>
      </c>
      <c r="B3861" s="31" t="s">
        <v>15806</v>
      </c>
      <c r="C3861" s="30" t="s">
        <v>15762</v>
      </c>
      <c r="D3861" s="32">
        <v>32541.78</v>
      </c>
    </row>
    <row r="3862" spans="1:4" ht="9" customHeight="1" x14ac:dyDescent="0.25">
      <c r="A3862" s="30" t="s">
        <v>15807</v>
      </c>
      <c r="B3862" s="31" t="s">
        <v>15808</v>
      </c>
      <c r="C3862" s="30" t="s">
        <v>15762</v>
      </c>
      <c r="D3862" s="32">
        <v>79107.95</v>
      </c>
    </row>
    <row r="3863" spans="1:4" ht="9" customHeight="1" x14ac:dyDescent="0.25">
      <c r="A3863" s="30" t="s">
        <v>15809</v>
      </c>
      <c r="B3863" s="31" t="s">
        <v>15810</v>
      </c>
      <c r="C3863" s="30" t="s">
        <v>15762</v>
      </c>
      <c r="D3863" s="32">
        <v>35722.839999999997</v>
      </c>
    </row>
    <row r="3864" spans="1:4" ht="9" customHeight="1" x14ac:dyDescent="0.25">
      <c r="A3864" s="30" t="s">
        <v>15811</v>
      </c>
      <c r="B3864" s="31" t="s">
        <v>15812</v>
      </c>
      <c r="C3864" s="30" t="s">
        <v>15762</v>
      </c>
      <c r="D3864" s="32">
        <v>15515.8</v>
      </c>
    </row>
    <row r="3865" spans="1:4" ht="9" customHeight="1" x14ac:dyDescent="0.25">
      <c r="A3865" s="30" t="s">
        <v>15813</v>
      </c>
      <c r="B3865" s="31" t="s">
        <v>15814</v>
      </c>
      <c r="C3865" s="30" t="s">
        <v>15762</v>
      </c>
      <c r="D3865" s="32">
        <v>36067.69</v>
      </c>
    </row>
    <row r="3866" spans="1:4" ht="9" customHeight="1" x14ac:dyDescent="0.25">
      <c r="A3866" s="30" t="s">
        <v>15815</v>
      </c>
      <c r="B3866" s="31" t="s">
        <v>15816</v>
      </c>
      <c r="C3866" s="30" t="s">
        <v>4</v>
      </c>
      <c r="D3866" s="32">
        <v>426.54</v>
      </c>
    </row>
    <row r="3867" spans="1:4" ht="9" customHeight="1" x14ac:dyDescent="0.25">
      <c r="A3867" s="30" t="s">
        <v>15817</v>
      </c>
      <c r="B3867" s="31" t="s">
        <v>15818</v>
      </c>
      <c r="C3867" s="30" t="s">
        <v>4</v>
      </c>
      <c r="D3867" s="32">
        <v>2143.9499999999998</v>
      </c>
    </row>
    <row r="3868" spans="1:4" ht="9" customHeight="1" x14ac:dyDescent="0.25">
      <c r="A3868" s="30" t="s">
        <v>15819</v>
      </c>
      <c r="B3868" s="31" t="s">
        <v>15820</v>
      </c>
      <c r="C3868" s="30" t="s">
        <v>4</v>
      </c>
      <c r="D3868" s="32">
        <v>3119.21</v>
      </c>
    </row>
    <row r="3869" spans="1:4" ht="9" customHeight="1" x14ac:dyDescent="0.25">
      <c r="A3869" s="30" t="s">
        <v>15821</v>
      </c>
      <c r="B3869" s="31" t="s">
        <v>15822</v>
      </c>
      <c r="C3869" s="30" t="s">
        <v>4</v>
      </c>
      <c r="D3869" s="32">
        <v>2240.61</v>
      </c>
    </row>
    <row r="3870" spans="1:4" ht="9" customHeight="1" x14ac:dyDescent="0.25">
      <c r="A3870" s="30" t="s">
        <v>15823</v>
      </c>
      <c r="B3870" s="31" t="s">
        <v>15824</v>
      </c>
      <c r="C3870" s="30" t="s">
        <v>4</v>
      </c>
      <c r="D3870" s="32">
        <v>3260.93</v>
      </c>
    </row>
    <row r="3871" spans="1:4" ht="9" customHeight="1" x14ac:dyDescent="0.25">
      <c r="A3871" s="30" t="s">
        <v>15825</v>
      </c>
      <c r="B3871" s="31" t="s">
        <v>15826</v>
      </c>
      <c r="C3871" s="30" t="s">
        <v>4</v>
      </c>
      <c r="D3871" s="32">
        <v>3265.75</v>
      </c>
    </row>
    <row r="3872" spans="1:4" ht="9" customHeight="1" x14ac:dyDescent="0.25">
      <c r="A3872" s="30" t="s">
        <v>15827</v>
      </c>
      <c r="B3872" s="31" t="s">
        <v>15828</v>
      </c>
      <c r="C3872" s="30" t="s">
        <v>4</v>
      </c>
      <c r="D3872" s="32">
        <v>2385.46</v>
      </c>
    </row>
    <row r="3873" spans="1:4" ht="9" customHeight="1" x14ac:dyDescent="0.25">
      <c r="A3873" s="30" t="s">
        <v>15829</v>
      </c>
      <c r="B3873" s="31" t="s">
        <v>15830</v>
      </c>
      <c r="C3873" s="30" t="s">
        <v>4</v>
      </c>
      <c r="D3873" s="32">
        <v>3413.58</v>
      </c>
    </row>
    <row r="3874" spans="1:4" ht="9" customHeight="1" x14ac:dyDescent="0.25">
      <c r="A3874" s="30" t="s">
        <v>15831</v>
      </c>
      <c r="B3874" s="31" t="s">
        <v>15832</v>
      </c>
      <c r="C3874" s="30" t="s">
        <v>4</v>
      </c>
      <c r="D3874" s="32">
        <v>3400.15</v>
      </c>
    </row>
    <row r="3875" spans="1:4" ht="9" customHeight="1" x14ac:dyDescent="0.25">
      <c r="A3875" s="30" t="s">
        <v>15833</v>
      </c>
      <c r="B3875" s="31" t="s">
        <v>15834</v>
      </c>
      <c r="C3875" s="30" t="s">
        <v>4</v>
      </c>
      <c r="D3875" s="32">
        <v>3553.32</v>
      </c>
    </row>
    <row r="3876" spans="1:4" ht="9" customHeight="1" x14ac:dyDescent="0.25">
      <c r="A3876" s="30" t="s">
        <v>15835</v>
      </c>
      <c r="B3876" s="31" t="s">
        <v>15836</v>
      </c>
      <c r="C3876" s="30" t="s">
        <v>4</v>
      </c>
      <c r="D3876" s="32">
        <v>2421.75</v>
      </c>
    </row>
    <row r="3877" spans="1:4" ht="9" customHeight="1" x14ac:dyDescent="0.25">
      <c r="A3877" s="30" t="s">
        <v>15837</v>
      </c>
      <c r="B3877" s="31" t="s">
        <v>15838</v>
      </c>
      <c r="C3877" s="30" t="s">
        <v>4</v>
      </c>
      <c r="D3877" s="32">
        <v>3522.09</v>
      </c>
    </row>
    <row r="3878" spans="1:4" ht="9" customHeight="1" x14ac:dyDescent="0.25">
      <c r="A3878" s="30" t="s">
        <v>15839</v>
      </c>
      <c r="B3878" s="31" t="s">
        <v>15840</v>
      </c>
      <c r="C3878" s="30" t="s">
        <v>4</v>
      </c>
      <c r="D3878" s="32">
        <v>2528.08</v>
      </c>
    </row>
    <row r="3879" spans="1:4" ht="9" customHeight="1" x14ac:dyDescent="0.25">
      <c r="A3879" s="30" t="s">
        <v>15841</v>
      </c>
      <c r="B3879" s="31" t="s">
        <v>15842</v>
      </c>
      <c r="C3879" s="30" t="s">
        <v>4</v>
      </c>
      <c r="D3879" s="32">
        <v>3678.55</v>
      </c>
    </row>
    <row r="3880" spans="1:4" ht="9" customHeight="1" x14ac:dyDescent="0.25">
      <c r="A3880" s="30" t="s">
        <v>15843</v>
      </c>
      <c r="B3880" s="31" t="s">
        <v>15844</v>
      </c>
      <c r="C3880" s="30" t="s">
        <v>4</v>
      </c>
      <c r="D3880" s="32">
        <v>3683.3</v>
      </c>
    </row>
    <row r="3881" spans="1:4" ht="9" customHeight="1" x14ac:dyDescent="0.25">
      <c r="A3881" s="30" t="s">
        <v>15845</v>
      </c>
      <c r="B3881" s="31" t="s">
        <v>15846</v>
      </c>
      <c r="C3881" s="30" t="s">
        <v>4</v>
      </c>
      <c r="D3881" s="32">
        <v>2687.41</v>
      </c>
    </row>
    <row r="3882" spans="1:4" ht="9" customHeight="1" x14ac:dyDescent="0.25">
      <c r="A3882" s="30" t="s">
        <v>15847</v>
      </c>
      <c r="B3882" s="31" t="s">
        <v>15848</v>
      </c>
      <c r="C3882" s="30" t="s">
        <v>4</v>
      </c>
      <c r="D3882" s="32">
        <v>3846.47</v>
      </c>
    </row>
    <row r="3883" spans="1:4" ht="9" customHeight="1" x14ac:dyDescent="0.25">
      <c r="A3883" s="30" t="s">
        <v>15849</v>
      </c>
      <c r="B3883" s="31" t="s">
        <v>15850</v>
      </c>
      <c r="C3883" s="30" t="s">
        <v>4</v>
      </c>
      <c r="D3883" s="32">
        <v>3831.13</v>
      </c>
    </row>
    <row r="3884" spans="1:4" ht="9" customHeight="1" x14ac:dyDescent="0.25">
      <c r="A3884" s="30" t="s">
        <v>15851</v>
      </c>
      <c r="B3884" s="31" t="s">
        <v>15852</v>
      </c>
      <c r="C3884" s="30" t="s">
        <v>4</v>
      </c>
      <c r="D3884" s="32">
        <v>4000.19</v>
      </c>
    </row>
    <row r="3885" spans="1:4" ht="9" customHeight="1" x14ac:dyDescent="0.25">
      <c r="A3885" s="30" t="s">
        <v>15853</v>
      </c>
      <c r="B3885" s="31" t="s">
        <v>15854</v>
      </c>
      <c r="C3885" s="30" t="s">
        <v>4</v>
      </c>
      <c r="D3885" s="32">
        <v>2833.9</v>
      </c>
    </row>
    <row r="3886" spans="1:4" ht="9" customHeight="1" x14ac:dyDescent="0.25">
      <c r="A3886" s="30" t="s">
        <v>15855</v>
      </c>
      <c r="B3886" s="31" t="s">
        <v>15856</v>
      </c>
      <c r="C3886" s="30" t="s">
        <v>4</v>
      </c>
      <c r="D3886" s="32">
        <v>4059.24</v>
      </c>
    </row>
    <row r="3887" spans="1:4" ht="9" customHeight="1" x14ac:dyDescent="0.25">
      <c r="A3887" s="30" t="s">
        <v>15857</v>
      </c>
      <c r="B3887" s="31" t="s">
        <v>15858</v>
      </c>
      <c r="C3887" s="30" t="s">
        <v>4</v>
      </c>
      <c r="D3887" s="32">
        <v>2950.86</v>
      </c>
    </row>
    <row r="3888" spans="1:4" ht="9" customHeight="1" x14ac:dyDescent="0.25">
      <c r="A3888" s="30" t="s">
        <v>15859</v>
      </c>
      <c r="B3888" s="31" t="s">
        <v>15860</v>
      </c>
      <c r="C3888" s="30" t="s">
        <v>4</v>
      </c>
      <c r="D3888" s="32">
        <v>4234.37</v>
      </c>
    </row>
    <row r="3889" spans="1:4" ht="9" customHeight="1" x14ac:dyDescent="0.25">
      <c r="A3889" s="30" t="s">
        <v>15861</v>
      </c>
      <c r="B3889" s="31" t="s">
        <v>15862</v>
      </c>
      <c r="C3889" s="30" t="s">
        <v>4</v>
      </c>
      <c r="D3889" s="32">
        <v>4236.5600000000004</v>
      </c>
    </row>
    <row r="3890" spans="1:4" ht="9" customHeight="1" x14ac:dyDescent="0.25">
      <c r="A3890" s="30" t="s">
        <v>15863</v>
      </c>
      <c r="B3890" s="31" t="s">
        <v>15864</v>
      </c>
      <c r="C3890" s="30" t="s">
        <v>4</v>
      </c>
      <c r="D3890" s="32">
        <v>3126.13</v>
      </c>
    </row>
    <row r="3891" spans="1:4" ht="9" customHeight="1" x14ac:dyDescent="0.25">
      <c r="A3891" s="30" t="s">
        <v>15865</v>
      </c>
      <c r="B3891" s="31" t="s">
        <v>15866</v>
      </c>
      <c r="C3891" s="30" t="s">
        <v>4</v>
      </c>
      <c r="D3891" s="32">
        <v>4419.08</v>
      </c>
    </row>
    <row r="3892" spans="1:4" ht="9" customHeight="1" x14ac:dyDescent="0.25">
      <c r="A3892" s="30" t="s">
        <v>15867</v>
      </c>
      <c r="B3892" s="31" t="s">
        <v>15868</v>
      </c>
      <c r="C3892" s="30" t="s">
        <v>4</v>
      </c>
      <c r="D3892" s="32">
        <v>4399.18</v>
      </c>
    </row>
    <row r="3893" spans="1:4" ht="9" customHeight="1" x14ac:dyDescent="0.25">
      <c r="A3893" s="30" t="s">
        <v>15869</v>
      </c>
      <c r="B3893" s="31" t="s">
        <v>15870</v>
      </c>
      <c r="C3893" s="30" t="s">
        <v>4</v>
      </c>
      <c r="D3893" s="32">
        <v>4588.17</v>
      </c>
    </row>
    <row r="3894" spans="1:4" ht="9" customHeight="1" x14ac:dyDescent="0.25">
      <c r="A3894" s="30" t="s">
        <v>15871</v>
      </c>
      <c r="B3894" s="31" t="s">
        <v>15872</v>
      </c>
      <c r="C3894" s="30" t="s">
        <v>4</v>
      </c>
      <c r="D3894" s="32">
        <v>5494.33</v>
      </c>
    </row>
    <row r="3895" spans="1:4" ht="9" customHeight="1" x14ac:dyDescent="0.25">
      <c r="A3895" s="30" t="s">
        <v>15873</v>
      </c>
      <c r="B3895" s="31" t="s">
        <v>15874</v>
      </c>
      <c r="C3895" s="30" t="s">
        <v>4</v>
      </c>
      <c r="D3895" s="32">
        <v>3846.2</v>
      </c>
    </row>
    <row r="3896" spans="1:4" ht="9" customHeight="1" x14ac:dyDescent="0.25">
      <c r="A3896" s="30" t="s">
        <v>15875</v>
      </c>
      <c r="B3896" s="31" t="s">
        <v>15876</v>
      </c>
      <c r="C3896" s="30" t="s">
        <v>4</v>
      </c>
      <c r="D3896" s="32">
        <v>5715.19</v>
      </c>
    </row>
    <row r="3897" spans="1:4" ht="9" customHeight="1" x14ac:dyDescent="0.25">
      <c r="A3897" s="30" t="s">
        <v>15877</v>
      </c>
      <c r="B3897" s="31" t="s">
        <v>15878</v>
      </c>
      <c r="C3897" s="30" t="s">
        <v>4</v>
      </c>
      <c r="D3897" s="32">
        <v>5689.47</v>
      </c>
    </row>
    <row r="3898" spans="1:4" ht="9" customHeight="1" x14ac:dyDescent="0.25">
      <c r="A3898" s="30" t="s">
        <v>15879</v>
      </c>
      <c r="B3898" s="31" t="s">
        <v>15880</v>
      </c>
      <c r="C3898" s="30" t="s">
        <v>4</v>
      </c>
      <c r="D3898" s="32">
        <v>5918.1</v>
      </c>
    </row>
    <row r="3899" spans="1:4" ht="9" customHeight="1" x14ac:dyDescent="0.25">
      <c r="A3899" s="30" t="s">
        <v>15881</v>
      </c>
      <c r="B3899" s="31" t="s">
        <v>15882</v>
      </c>
      <c r="C3899" s="30" t="s">
        <v>4</v>
      </c>
      <c r="D3899" s="32">
        <v>1840.72</v>
      </c>
    </row>
    <row r="3900" spans="1:4" ht="9" customHeight="1" x14ac:dyDescent="0.25">
      <c r="A3900" s="30" t="s">
        <v>15883</v>
      </c>
      <c r="B3900" s="31" t="s">
        <v>15884</v>
      </c>
      <c r="C3900" s="30" t="s">
        <v>4</v>
      </c>
      <c r="D3900" s="32">
        <v>2562.6</v>
      </c>
    </row>
    <row r="3901" spans="1:4" ht="9" customHeight="1" x14ac:dyDescent="0.25">
      <c r="A3901" s="30" t="s">
        <v>15885</v>
      </c>
      <c r="B3901" s="31" t="s">
        <v>15886</v>
      </c>
      <c r="C3901" s="30" t="s">
        <v>4</v>
      </c>
      <c r="D3901" s="32">
        <v>1928.59</v>
      </c>
    </row>
    <row r="3902" spans="1:4" ht="9" customHeight="1" x14ac:dyDescent="0.25">
      <c r="A3902" s="30" t="s">
        <v>15887</v>
      </c>
      <c r="B3902" s="31" t="s">
        <v>15888</v>
      </c>
      <c r="C3902" s="30" t="s">
        <v>4</v>
      </c>
      <c r="D3902" s="32">
        <v>2669.06</v>
      </c>
    </row>
    <row r="3903" spans="1:4" ht="9" customHeight="1" x14ac:dyDescent="0.25">
      <c r="A3903" s="30" t="s">
        <v>15889</v>
      </c>
      <c r="B3903" s="31" t="s">
        <v>15890</v>
      </c>
      <c r="C3903" s="30" t="s">
        <v>4</v>
      </c>
      <c r="D3903" s="32">
        <v>2695.82</v>
      </c>
    </row>
    <row r="3904" spans="1:4" ht="9" customHeight="1" x14ac:dyDescent="0.25">
      <c r="A3904" s="30" t="s">
        <v>15891</v>
      </c>
      <c r="B3904" s="31" t="s">
        <v>15892</v>
      </c>
      <c r="C3904" s="30" t="s">
        <v>4</v>
      </c>
      <c r="D3904" s="32">
        <v>2060.27</v>
      </c>
    </row>
    <row r="3905" spans="1:4" ht="9" customHeight="1" x14ac:dyDescent="0.25">
      <c r="A3905" s="30" t="s">
        <v>15893</v>
      </c>
      <c r="B3905" s="31" t="s">
        <v>15894</v>
      </c>
      <c r="C3905" s="30" t="s">
        <v>4</v>
      </c>
      <c r="D3905" s="32">
        <v>2807.84</v>
      </c>
    </row>
    <row r="3906" spans="1:4" ht="18" customHeight="1" x14ac:dyDescent="0.25">
      <c r="A3906" s="30" t="s">
        <v>15895</v>
      </c>
      <c r="B3906" s="31" t="s">
        <v>15896</v>
      </c>
      <c r="C3906" s="30" t="s">
        <v>11700</v>
      </c>
      <c r="D3906" s="32">
        <v>26843.52</v>
      </c>
    </row>
    <row r="3907" spans="1:4" ht="18" customHeight="1" x14ac:dyDescent="0.25">
      <c r="A3907" s="30" t="s">
        <v>15897</v>
      </c>
      <c r="B3907" s="31" t="s">
        <v>15898</v>
      </c>
      <c r="C3907" s="30" t="s">
        <v>11700</v>
      </c>
      <c r="D3907" s="32">
        <v>28362.22</v>
      </c>
    </row>
    <row r="3908" spans="1:4" ht="18" customHeight="1" x14ac:dyDescent="0.25">
      <c r="A3908" s="30" t="s">
        <v>15899</v>
      </c>
      <c r="B3908" s="31" t="s">
        <v>15900</v>
      </c>
      <c r="C3908" s="30" t="s">
        <v>11700</v>
      </c>
      <c r="D3908" s="32">
        <v>29107.13</v>
      </c>
    </row>
    <row r="3909" spans="1:4" ht="18" customHeight="1" x14ac:dyDescent="0.25">
      <c r="A3909" s="30" t="s">
        <v>15901</v>
      </c>
      <c r="B3909" s="31" t="s">
        <v>15902</v>
      </c>
      <c r="C3909" s="30" t="s">
        <v>11700</v>
      </c>
      <c r="D3909" s="32">
        <v>28048.46</v>
      </c>
    </row>
    <row r="3910" spans="1:4" ht="18" customHeight="1" x14ac:dyDescent="0.25">
      <c r="A3910" s="30" t="s">
        <v>15903</v>
      </c>
      <c r="B3910" s="31" t="s">
        <v>15904</v>
      </c>
      <c r="C3910" s="30" t="s">
        <v>11700</v>
      </c>
      <c r="D3910" s="32">
        <v>29622.86</v>
      </c>
    </row>
    <row r="3911" spans="1:4" ht="18" customHeight="1" x14ac:dyDescent="0.25">
      <c r="A3911" s="30" t="s">
        <v>15905</v>
      </c>
      <c r="B3911" s="31" t="s">
        <v>15906</v>
      </c>
      <c r="C3911" s="30" t="s">
        <v>11700</v>
      </c>
      <c r="D3911" s="32">
        <v>30388.720000000001</v>
      </c>
    </row>
    <row r="3912" spans="1:4" ht="18" customHeight="1" x14ac:dyDescent="0.25">
      <c r="A3912" s="30" t="s">
        <v>15907</v>
      </c>
      <c r="B3912" s="31" t="s">
        <v>15908</v>
      </c>
      <c r="C3912" s="30" t="s">
        <v>11700</v>
      </c>
      <c r="D3912" s="32">
        <v>25139.88</v>
      </c>
    </row>
    <row r="3913" spans="1:4" ht="18" customHeight="1" x14ac:dyDescent="0.25">
      <c r="A3913" s="30" t="s">
        <v>15909</v>
      </c>
      <c r="B3913" s="31" t="s">
        <v>15910</v>
      </c>
      <c r="C3913" s="30" t="s">
        <v>11700</v>
      </c>
      <c r="D3913" s="32">
        <v>25529.42</v>
      </c>
    </row>
    <row r="3914" spans="1:4" ht="18" customHeight="1" x14ac:dyDescent="0.25">
      <c r="A3914" s="30" t="s">
        <v>15911</v>
      </c>
      <c r="B3914" s="31" t="s">
        <v>15912</v>
      </c>
      <c r="C3914" s="30" t="s">
        <v>11700</v>
      </c>
      <c r="D3914" s="32">
        <v>27030.16</v>
      </c>
    </row>
    <row r="3915" spans="1:4" ht="18" customHeight="1" x14ac:dyDescent="0.25">
      <c r="A3915" s="30" t="s">
        <v>15913</v>
      </c>
      <c r="B3915" s="31" t="s">
        <v>15914</v>
      </c>
      <c r="C3915" s="30" t="s">
        <v>11700</v>
      </c>
      <c r="D3915" s="32">
        <v>26278.44</v>
      </c>
    </row>
    <row r="3916" spans="1:4" ht="18" customHeight="1" x14ac:dyDescent="0.25">
      <c r="A3916" s="30" t="s">
        <v>15915</v>
      </c>
      <c r="B3916" s="31" t="s">
        <v>15916</v>
      </c>
      <c r="C3916" s="30" t="s">
        <v>11700</v>
      </c>
      <c r="D3916" s="32">
        <v>26670.79</v>
      </c>
    </row>
    <row r="3917" spans="1:4" ht="18" customHeight="1" x14ac:dyDescent="0.25">
      <c r="A3917" s="30" t="s">
        <v>15917</v>
      </c>
      <c r="B3917" s="31" t="s">
        <v>15918</v>
      </c>
      <c r="C3917" s="30" t="s">
        <v>11700</v>
      </c>
      <c r="D3917" s="32">
        <v>28226.83</v>
      </c>
    </row>
    <row r="3918" spans="1:4" ht="18" customHeight="1" x14ac:dyDescent="0.25">
      <c r="A3918" s="30" t="s">
        <v>15919</v>
      </c>
      <c r="B3918" s="31" t="s">
        <v>15920</v>
      </c>
      <c r="C3918" s="30" t="s">
        <v>11700</v>
      </c>
      <c r="D3918" s="32">
        <v>23925.26</v>
      </c>
    </row>
    <row r="3919" spans="1:4" ht="18" customHeight="1" x14ac:dyDescent="0.25">
      <c r="A3919" s="30" t="s">
        <v>15921</v>
      </c>
      <c r="B3919" s="31" t="s">
        <v>15922</v>
      </c>
      <c r="C3919" s="30" t="s">
        <v>11700</v>
      </c>
      <c r="D3919" s="32">
        <v>30789.56</v>
      </c>
    </row>
    <row r="3920" spans="1:4" ht="18" customHeight="1" x14ac:dyDescent="0.25">
      <c r="A3920" s="30" t="s">
        <v>15923</v>
      </c>
      <c r="B3920" s="31" t="s">
        <v>15924</v>
      </c>
      <c r="C3920" s="30" t="s">
        <v>11700</v>
      </c>
      <c r="D3920" s="32">
        <v>31906.93</v>
      </c>
    </row>
    <row r="3921" spans="1:4" ht="18" customHeight="1" x14ac:dyDescent="0.25">
      <c r="A3921" s="30" t="s">
        <v>15925</v>
      </c>
      <c r="B3921" s="31" t="s">
        <v>15926</v>
      </c>
      <c r="C3921" s="30" t="s">
        <v>11700</v>
      </c>
      <c r="D3921" s="32">
        <v>24922.12</v>
      </c>
    </row>
    <row r="3922" spans="1:4" ht="18" customHeight="1" x14ac:dyDescent="0.25">
      <c r="A3922" s="30" t="s">
        <v>15927</v>
      </c>
      <c r="B3922" s="31" t="s">
        <v>15928</v>
      </c>
      <c r="C3922" s="30" t="s">
        <v>11700</v>
      </c>
      <c r="D3922" s="32">
        <v>32121.84</v>
      </c>
    </row>
    <row r="3923" spans="1:4" ht="18" customHeight="1" x14ac:dyDescent="0.25">
      <c r="A3923" s="30" t="s">
        <v>15929</v>
      </c>
      <c r="B3923" s="31" t="s">
        <v>15930</v>
      </c>
      <c r="C3923" s="30" t="s">
        <v>11700</v>
      </c>
      <c r="D3923" s="32">
        <v>33270.639999999999</v>
      </c>
    </row>
    <row r="3924" spans="1:4" ht="9" customHeight="1" x14ac:dyDescent="0.25">
      <c r="A3924" s="30" t="s">
        <v>15931</v>
      </c>
      <c r="B3924" s="31" t="s">
        <v>15932</v>
      </c>
      <c r="C3924" s="30" t="s">
        <v>4</v>
      </c>
      <c r="D3924" s="32">
        <v>13.66</v>
      </c>
    </row>
    <row r="3925" spans="1:4" ht="9" customHeight="1" x14ac:dyDescent="0.25">
      <c r="A3925" s="30" t="s">
        <v>15933</v>
      </c>
      <c r="B3925" s="31" t="s">
        <v>15934</v>
      </c>
      <c r="C3925" s="30" t="s">
        <v>4</v>
      </c>
      <c r="D3925" s="32">
        <v>10.28</v>
      </c>
    </row>
    <row r="3926" spans="1:4" ht="9" customHeight="1" x14ac:dyDescent="0.25">
      <c r="A3926" s="30" t="s">
        <v>15935</v>
      </c>
      <c r="B3926" s="31" t="s">
        <v>15936</v>
      </c>
      <c r="C3926" s="30" t="s">
        <v>11700</v>
      </c>
      <c r="D3926" s="32">
        <v>118.07</v>
      </c>
    </row>
    <row r="3927" spans="1:4" ht="9" customHeight="1" x14ac:dyDescent="0.25">
      <c r="A3927" s="30" t="s">
        <v>15937</v>
      </c>
      <c r="B3927" s="31" t="s">
        <v>15938</v>
      </c>
      <c r="C3927" s="30" t="s">
        <v>11700</v>
      </c>
      <c r="D3927" s="32">
        <v>166.9</v>
      </c>
    </row>
    <row r="3928" spans="1:4" ht="9" customHeight="1" x14ac:dyDescent="0.25">
      <c r="A3928" s="30" t="s">
        <v>15939</v>
      </c>
      <c r="B3928" s="31" t="s">
        <v>15940</v>
      </c>
      <c r="C3928" s="30" t="s">
        <v>11700</v>
      </c>
      <c r="D3928" s="32">
        <v>63.59</v>
      </c>
    </row>
    <row r="3929" spans="1:4" ht="9" customHeight="1" x14ac:dyDescent="0.25">
      <c r="A3929" s="30" t="s">
        <v>15941</v>
      </c>
      <c r="B3929" s="31" t="s">
        <v>15942</v>
      </c>
      <c r="C3929" s="30" t="s">
        <v>4</v>
      </c>
      <c r="D3929" s="32">
        <v>14.09</v>
      </c>
    </row>
    <row r="3930" spans="1:4" ht="18" customHeight="1" x14ac:dyDescent="0.25">
      <c r="A3930" s="30" t="s">
        <v>15943</v>
      </c>
      <c r="B3930" s="31" t="s">
        <v>15944</v>
      </c>
      <c r="C3930" s="30" t="s">
        <v>11700</v>
      </c>
      <c r="D3930" s="32">
        <v>7756.3</v>
      </c>
    </row>
    <row r="3931" spans="1:4" ht="18" customHeight="1" x14ac:dyDescent="0.25">
      <c r="A3931" s="30" t="s">
        <v>15945</v>
      </c>
      <c r="B3931" s="31" t="s">
        <v>15946</v>
      </c>
      <c r="C3931" s="30" t="s">
        <v>11700</v>
      </c>
      <c r="D3931" s="32">
        <v>8116.26</v>
      </c>
    </row>
    <row r="3932" spans="1:4" ht="18" customHeight="1" x14ac:dyDescent="0.25">
      <c r="A3932" s="30" t="s">
        <v>15947</v>
      </c>
      <c r="B3932" s="31" t="s">
        <v>15948</v>
      </c>
      <c r="C3932" s="30" t="s">
        <v>11700</v>
      </c>
      <c r="D3932" s="32">
        <v>8550.39</v>
      </c>
    </row>
    <row r="3933" spans="1:4" ht="18" customHeight="1" x14ac:dyDescent="0.25">
      <c r="A3933" s="30" t="s">
        <v>15949</v>
      </c>
      <c r="B3933" s="31" t="s">
        <v>15950</v>
      </c>
      <c r="C3933" s="30" t="s">
        <v>11700</v>
      </c>
      <c r="D3933" s="32">
        <v>11366.81</v>
      </c>
    </row>
    <row r="3934" spans="1:4" ht="18" customHeight="1" x14ac:dyDescent="0.25">
      <c r="A3934" s="30" t="s">
        <v>15951</v>
      </c>
      <c r="B3934" s="31" t="s">
        <v>15952</v>
      </c>
      <c r="C3934" s="30" t="s">
        <v>11700</v>
      </c>
      <c r="D3934" s="32">
        <v>11905.45</v>
      </c>
    </row>
    <row r="3935" spans="1:4" ht="18" customHeight="1" x14ac:dyDescent="0.25">
      <c r="A3935" s="30" t="s">
        <v>15953</v>
      </c>
      <c r="B3935" s="31" t="s">
        <v>15954</v>
      </c>
      <c r="C3935" s="30" t="s">
        <v>11700</v>
      </c>
      <c r="D3935" s="32">
        <v>12559.34</v>
      </c>
    </row>
    <row r="3936" spans="1:4" ht="18" customHeight="1" x14ac:dyDescent="0.25">
      <c r="A3936" s="30" t="s">
        <v>15955</v>
      </c>
      <c r="B3936" s="31" t="s">
        <v>15956</v>
      </c>
      <c r="C3936" s="30" t="s">
        <v>11700</v>
      </c>
      <c r="D3936" s="32">
        <v>12573.14</v>
      </c>
    </row>
    <row r="3937" spans="1:4" ht="18" customHeight="1" x14ac:dyDescent="0.25">
      <c r="A3937" s="30" t="s">
        <v>15957</v>
      </c>
      <c r="B3937" s="31" t="s">
        <v>15958</v>
      </c>
      <c r="C3937" s="30" t="s">
        <v>11700</v>
      </c>
      <c r="D3937" s="32">
        <v>13160.31</v>
      </c>
    </row>
    <row r="3938" spans="1:4" ht="18" customHeight="1" x14ac:dyDescent="0.25">
      <c r="A3938" s="30" t="s">
        <v>15959</v>
      </c>
      <c r="B3938" s="31" t="s">
        <v>15960</v>
      </c>
      <c r="C3938" s="30" t="s">
        <v>11700</v>
      </c>
      <c r="D3938" s="32">
        <v>13868.41</v>
      </c>
    </row>
    <row r="3939" spans="1:4" ht="18" customHeight="1" x14ac:dyDescent="0.25">
      <c r="A3939" s="30" t="s">
        <v>15961</v>
      </c>
      <c r="B3939" s="31" t="s">
        <v>15962</v>
      </c>
      <c r="C3939" s="30" t="s">
        <v>11700</v>
      </c>
      <c r="D3939" s="32">
        <v>18466.97</v>
      </c>
    </row>
    <row r="3940" spans="1:4" ht="18" customHeight="1" x14ac:dyDescent="0.25">
      <c r="A3940" s="30" t="s">
        <v>15963</v>
      </c>
      <c r="B3940" s="31" t="s">
        <v>15964</v>
      </c>
      <c r="C3940" s="30" t="s">
        <v>11700</v>
      </c>
      <c r="D3940" s="32">
        <v>19354.810000000001</v>
      </c>
    </row>
    <row r="3941" spans="1:4" ht="18" customHeight="1" x14ac:dyDescent="0.25">
      <c r="A3941" s="30" t="s">
        <v>15965</v>
      </c>
      <c r="B3941" s="31" t="s">
        <v>15966</v>
      </c>
      <c r="C3941" s="30" t="s">
        <v>11700</v>
      </c>
      <c r="D3941" s="32">
        <v>20410.86</v>
      </c>
    </row>
    <row r="3942" spans="1:4" ht="18" customHeight="1" x14ac:dyDescent="0.25">
      <c r="A3942" s="30" t="s">
        <v>15967</v>
      </c>
      <c r="B3942" s="31" t="s">
        <v>15968</v>
      </c>
      <c r="C3942" s="30" t="s">
        <v>11700</v>
      </c>
      <c r="D3942" s="32">
        <v>5691.35</v>
      </c>
    </row>
    <row r="3943" spans="1:4" ht="18" customHeight="1" x14ac:dyDescent="0.25">
      <c r="A3943" s="30" t="s">
        <v>15969</v>
      </c>
      <c r="B3943" s="31" t="s">
        <v>15970</v>
      </c>
      <c r="C3943" s="30" t="s">
        <v>11700</v>
      </c>
      <c r="D3943" s="32">
        <v>5974.75</v>
      </c>
    </row>
    <row r="3944" spans="1:4" ht="9" customHeight="1" x14ac:dyDescent="0.25">
      <c r="A3944" s="30" t="s">
        <v>15971</v>
      </c>
      <c r="B3944" s="31" t="s">
        <v>15972</v>
      </c>
      <c r="C3944" s="30" t="s">
        <v>11700</v>
      </c>
      <c r="D3944" s="32">
        <v>429.63</v>
      </c>
    </row>
    <row r="3945" spans="1:4" ht="9" customHeight="1" x14ac:dyDescent="0.25">
      <c r="A3945" s="30" t="s">
        <v>15973</v>
      </c>
      <c r="B3945" s="31" t="s">
        <v>15974</v>
      </c>
      <c r="C3945" s="30" t="s">
        <v>11700</v>
      </c>
      <c r="D3945" s="32">
        <v>4573.29</v>
      </c>
    </row>
    <row r="3946" spans="1:4" ht="9" customHeight="1" x14ac:dyDescent="0.25">
      <c r="A3946" s="30" t="s">
        <v>15975</v>
      </c>
      <c r="B3946" s="31" t="s">
        <v>15976</v>
      </c>
      <c r="C3946" s="30" t="s">
        <v>11700</v>
      </c>
      <c r="D3946" s="32">
        <v>3220.64</v>
      </c>
    </row>
    <row r="3947" spans="1:4" ht="9" customHeight="1" x14ac:dyDescent="0.25">
      <c r="A3947" s="30" t="s">
        <v>15977</v>
      </c>
      <c r="B3947" s="31" t="s">
        <v>15978</v>
      </c>
      <c r="C3947" s="30" t="s">
        <v>11700</v>
      </c>
      <c r="D3947" s="32">
        <v>5488.3</v>
      </c>
    </row>
    <row r="3948" spans="1:4" ht="18" customHeight="1" x14ac:dyDescent="0.25">
      <c r="A3948" s="30" t="s">
        <v>15979</v>
      </c>
      <c r="B3948" s="31" t="s">
        <v>15980</v>
      </c>
      <c r="C3948" s="30" t="s">
        <v>4</v>
      </c>
      <c r="D3948" s="32">
        <v>125.27</v>
      </c>
    </row>
    <row r="3949" spans="1:4" ht="18" customHeight="1" x14ac:dyDescent="0.25">
      <c r="A3949" s="30" t="s">
        <v>15981</v>
      </c>
      <c r="B3949" s="31" t="s">
        <v>15982</v>
      </c>
      <c r="C3949" s="30" t="s">
        <v>4</v>
      </c>
      <c r="D3949" s="32">
        <v>128.65</v>
      </c>
    </row>
    <row r="3950" spans="1:4" ht="18" customHeight="1" x14ac:dyDescent="0.25">
      <c r="A3950" s="30" t="s">
        <v>15983</v>
      </c>
      <c r="B3950" s="31" t="s">
        <v>15984</v>
      </c>
      <c r="C3950" s="30" t="s">
        <v>4</v>
      </c>
      <c r="D3950" s="32">
        <v>241.58</v>
      </c>
    </row>
    <row r="3951" spans="1:4" ht="18" customHeight="1" x14ac:dyDescent="0.25">
      <c r="A3951" s="30" t="s">
        <v>15985</v>
      </c>
      <c r="B3951" s="31" t="s">
        <v>15986</v>
      </c>
      <c r="C3951" s="30" t="s">
        <v>4</v>
      </c>
      <c r="D3951" s="32">
        <v>248.34</v>
      </c>
    </row>
    <row r="3952" spans="1:4" ht="18" customHeight="1" x14ac:dyDescent="0.25">
      <c r="A3952" s="30" t="s">
        <v>15987</v>
      </c>
      <c r="B3952" s="31" t="s">
        <v>15988</v>
      </c>
      <c r="C3952" s="30" t="s">
        <v>4</v>
      </c>
      <c r="D3952" s="32">
        <v>125.79</v>
      </c>
    </row>
    <row r="3953" spans="1:4" ht="18" customHeight="1" x14ac:dyDescent="0.25">
      <c r="A3953" s="30" t="s">
        <v>15989</v>
      </c>
      <c r="B3953" s="31" t="s">
        <v>15990</v>
      </c>
      <c r="C3953" s="30" t="s">
        <v>4</v>
      </c>
      <c r="D3953" s="32">
        <v>129.16999999999999</v>
      </c>
    </row>
    <row r="3954" spans="1:4" ht="18" customHeight="1" x14ac:dyDescent="0.25">
      <c r="A3954" s="30" t="s">
        <v>15991</v>
      </c>
      <c r="B3954" s="31" t="s">
        <v>15992</v>
      </c>
      <c r="C3954" s="30" t="s">
        <v>4</v>
      </c>
      <c r="D3954" s="32">
        <v>241.65</v>
      </c>
    </row>
    <row r="3955" spans="1:4" ht="18" customHeight="1" x14ac:dyDescent="0.25">
      <c r="A3955" s="30" t="s">
        <v>15993</v>
      </c>
      <c r="B3955" s="31" t="s">
        <v>15994</v>
      </c>
      <c r="C3955" s="30" t="s">
        <v>4</v>
      </c>
      <c r="D3955" s="32">
        <v>248.41</v>
      </c>
    </row>
    <row r="3956" spans="1:4" ht="18" customHeight="1" x14ac:dyDescent="0.25">
      <c r="A3956" s="30" t="s">
        <v>15995</v>
      </c>
      <c r="B3956" s="31" t="s">
        <v>15996</v>
      </c>
      <c r="C3956" s="30" t="s">
        <v>4</v>
      </c>
      <c r="D3956" s="32">
        <v>125.27</v>
      </c>
    </row>
    <row r="3957" spans="1:4" ht="18" customHeight="1" x14ac:dyDescent="0.25">
      <c r="A3957" s="30" t="s">
        <v>15997</v>
      </c>
      <c r="B3957" s="31" t="s">
        <v>15998</v>
      </c>
      <c r="C3957" s="30" t="s">
        <v>4</v>
      </c>
      <c r="D3957" s="32">
        <v>128.65</v>
      </c>
    </row>
    <row r="3958" spans="1:4" ht="18" customHeight="1" x14ac:dyDescent="0.25">
      <c r="A3958" s="30" t="s">
        <v>15999</v>
      </c>
      <c r="B3958" s="31" t="s">
        <v>16000</v>
      </c>
      <c r="C3958" s="30" t="s">
        <v>4</v>
      </c>
      <c r="D3958" s="32">
        <v>241.58</v>
      </c>
    </row>
    <row r="3959" spans="1:4" ht="18" customHeight="1" x14ac:dyDescent="0.25">
      <c r="A3959" s="30" t="s">
        <v>16001</v>
      </c>
      <c r="B3959" s="31" t="s">
        <v>16002</v>
      </c>
      <c r="C3959" s="30" t="s">
        <v>4</v>
      </c>
      <c r="D3959" s="32">
        <v>248.34</v>
      </c>
    </row>
    <row r="3960" spans="1:4" ht="18" customHeight="1" x14ac:dyDescent="0.25">
      <c r="A3960" s="30" t="s">
        <v>16003</v>
      </c>
      <c r="B3960" s="31" t="s">
        <v>16004</v>
      </c>
      <c r="C3960" s="30" t="s">
        <v>4</v>
      </c>
      <c r="D3960" s="32">
        <v>125.79</v>
      </c>
    </row>
    <row r="3961" spans="1:4" ht="18" customHeight="1" x14ac:dyDescent="0.25">
      <c r="A3961" s="30" t="s">
        <v>16005</v>
      </c>
      <c r="B3961" s="31" t="s">
        <v>16006</v>
      </c>
      <c r="C3961" s="30" t="s">
        <v>4</v>
      </c>
      <c r="D3961" s="32">
        <v>129.16999999999999</v>
      </c>
    </row>
    <row r="3962" spans="1:4" ht="18" customHeight="1" x14ac:dyDescent="0.25">
      <c r="A3962" s="30" t="s">
        <v>16007</v>
      </c>
      <c r="B3962" s="31" t="s">
        <v>16008</v>
      </c>
      <c r="C3962" s="30" t="s">
        <v>4</v>
      </c>
      <c r="D3962" s="32">
        <v>241.65</v>
      </c>
    </row>
    <row r="3963" spans="1:4" ht="18" customHeight="1" x14ac:dyDescent="0.25">
      <c r="A3963" s="30" t="s">
        <v>16009</v>
      </c>
      <c r="B3963" s="31" t="s">
        <v>16010</v>
      </c>
      <c r="C3963" s="30" t="s">
        <v>4</v>
      </c>
      <c r="D3963" s="32">
        <v>248.41</v>
      </c>
    </row>
    <row r="3964" spans="1:4" ht="9" customHeight="1" x14ac:dyDescent="0.25">
      <c r="A3964" s="30" t="s">
        <v>16011</v>
      </c>
      <c r="B3964" s="31" t="s">
        <v>16012</v>
      </c>
      <c r="C3964" s="30" t="s">
        <v>4</v>
      </c>
      <c r="D3964" s="32">
        <v>0.19</v>
      </c>
    </row>
    <row r="3965" spans="1:4" ht="9" customHeight="1" x14ac:dyDescent="0.25">
      <c r="A3965" s="30" t="s">
        <v>16013</v>
      </c>
      <c r="B3965" s="31" t="s">
        <v>16014</v>
      </c>
      <c r="C3965" s="30" t="s">
        <v>4</v>
      </c>
      <c r="D3965" s="32">
        <v>52.44</v>
      </c>
    </row>
    <row r="3966" spans="1:4" ht="9" customHeight="1" x14ac:dyDescent="0.25">
      <c r="A3966" s="30" t="s">
        <v>16015</v>
      </c>
      <c r="B3966" s="31" t="s">
        <v>16016</v>
      </c>
      <c r="C3966" s="30" t="s">
        <v>4</v>
      </c>
      <c r="D3966" s="32">
        <v>54.21</v>
      </c>
    </row>
    <row r="3967" spans="1:4" ht="9" customHeight="1" x14ac:dyDescent="0.25">
      <c r="A3967" s="30" t="s">
        <v>16017</v>
      </c>
      <c r="B3967" s="31" t="s">
        <v>16018</v>
      </c>
      <c r="C3967" s="30" t="s">
        <v>4</v>
      </c>
      <c r="D3967" s="32">
        <v>56.96</v>
      </c>
    </row>
    <row r="3968" spans="1:4" ht="9" customHeight="1" x14ac:dyDescent="0.25">
      <c r="A3968" s="30" t="s">
        <v>16019</v>
      </c>
      <c r="B3968" s="31" t="s">
        <v>16020</v>
      </c>
      <c r="C3968" s="30" t="s">
        <v>4</v>
      </c>
      <c r="D3968" s="32">
        <v>59.09</v>
      </c>
    </row>
    <row r="3969" spans="1:4" ht="9" customHeight="1" x14ac:dyDescent="0.25">
      <c r="A3969" s="30" t="s">
        <v>16021</v>
      </c>
      <c r="B3969" s="31" t="s">
        <v>16022</v>
      </c>
      <c r="C3969" s="30" t="s">
        <v>4</v>
      </c>
      <c r="D3969" s="32">
        <v>0.11</v>
      </c>
    </row>
    <row r="3970" spans="1:4" ht="18" customHeight="1" x14ac:dyDescent="0.25">
      <c r="A3970" s="30" t="s">
        <v>16023</v>
      </c>
      <c r="B3970" s="31" t="s">
        <v>16024</v>
      </c>
      <c r="C3970" s="30" t="s">
        <v>3</v>
      </c>
      <c r="D3970" s="32">
        <v>1675.79</v>
      </c>
    </row>
    <row r="3971" spans="1:4" ht="18" customHeight="1" x14ac:dyDescent="0.25">
      <c r="A3971" s="30" t="s">
        <v>16025</v>
      </c>
      <c r="B3971" s="31" t="s">
        <v>16026</v>
      </c>
      <c r="C3971" s="30" t="s">
        <v>3</v>
      </c>
      <c r="D3971" s="32">
        <v>2094.81</v>
      </c>
    </row>
    <row r="3972" spans="1:4" ht="18" customHeight="1" x14ac:dyDescent="0.25">
      <c r="A3972" s="30" t="s">
        <v>16027</v>
      </c>
      <c r="B3972" s="31" t="s">
        <v>16028</v>
      </c>
      <c r="C3972" s="30" t="s">
        <v>3</v>
      </c>
      <c r="D3972" s="32">
        <v>2463.17</v>
      </c>
    </row>
    <row r="3973" spans="1:4" ht="18" customHeight="1" x14ac:dyDescent="0.25">
      <c r="A3973" s="30" t="s">
        <v>16029</v>
      </c>
      <c r="B3973" s="31" t="s">
        <v>16030</v>
      </c>
      <c r="C3973" s="30" t="s">
        <v>3</v>
      </c>
      <c r="D3973" s="32">
        <v>2233.6999999999998</v>
      </c>
    </row>
    <row r="3974" spans="1:4" ht="9" customHeight="1" x14ac:dyDescent="0.25">
      <c r="A3974" s="30" t="s">
        <v>16031</v>
      </c>
      <c r="B3974" s="31" t="s">
        <v>16032</v>
      </c>
      <c r="C3974" s="30" t="s">
        <v>4</v>
      </c>
      <c r="D3974" s="32">
        <v>387.78</v>
      </c>
    </row>
    <row r="3975" spans="1:4" ht="9" customHeight="1" x14ac:dyDescent="0.25">
      <c r="A3975" s="30" t="s">
        <v>16033</v>
      </c>
      <c r="B3975" s="31" t="s">
        <v>16034</v>
      </c>
      <c r="C3975" s="30" t="s">
        <v>4</v>
      </c>
      <c r="D3975" s="32">
        <v>293.82</v>
      </c>
    </row>
    <row r="3976" spans="1:4" ht="9" customHeight="1" x14ac:dyDescent="0.25">
      <c r="A3976" s="30" t="s">
        <v>16035</v>
      </c>
      <c r="B3976" s="31" t="s">
        <v>16036</v>
      </c>
      <c r="C3976" s="30" t="s">
        <v>4</v>
      </c>
      <c r="D3976" s="32">
        <v>534.83000000000004</v>
      </c>
    </row>
    <row r="3977" spans="1:4" ht="9" customHeight="1" x14ac:dyDescent="0.25">
      <c r="A3977" s="30" t="s">
        <v>16037</v>
      </c>
      <c r="B3977" s="31" t="s">
        <v>16038</v>
      </c>
      <c r="C3977" s="30" t="s">
        <v>4</v>
      </c>
      <c r="D3977" s="32">
        <v>1015.51</v>
      </c>
    </row>
    <row r="3978" spans="1:4" ht="9" customHeight="1" x14ac:dyDescent="0.25">
      <c r="A3978" s="30" t="s">
        <v>16039</v>
      </c>
      <c r="B3978" s="31" t="s">
        <v>16040</v>
      </c>
      <c r="C3978" s="30" t="s">
        <v>4</v>
      </c>
      <c r="D3978" s="32">
        <v>724.37</v>
      </c>
    </row>
    <row r="3979" spans="1:4" ht="18" customHeight="1" x14ac:dyDescent="0.25">
      <c r="A3979" s="30" t="s">
        <v>16041</v>
      </c>
      <c r="B3979" s="31" t="s">
        <v>16042</v>
      </c>
      <c r="C3979" s="30" t="s">
        <v>11700</v>
      </c>
      <c r="D3979" s="32">
        <v>669796.01</v>
      </c>
    </row>
    <row r="3980" spans="1:4" ht="18" customHeight="1" x14ac:dyDescent="0.25">
      <c r="A3980" s="30" t="s">
        <v>16043</v>
      </c>
      <c r="B3980" s="31" t="s">
        <v>16044</v>
      </c>
      <c r="C3980" s="30" t="s">
        <v>11700</v>
      </c>
      <c r="D3980" s="32">
        <v>661828.15</v>
      </c>
    </row>
    <row r="3981" spans="1:4" ht="18" customHeight="1" x14ac:dyDescent="0.25">
      <c r="A3981" s="30" t="s">
        <v>16045</v>
      </c>
      <c r="B3981" s="31" t="s">
        <v>16046</v>
      </c>
      <c r="C3981" s="30" t="s">
        <v>11700</v>
      </c>
      <c r="D3981" s="32">
        <v>703146.23</v>
      </c>
    </row>
    <row r="3982" spans="1:4" ht="18" customHeight="1" x14ac:dyDescent="0.25">
      <c r="A3982" s="30" t="s">
        <v>16047</v>
      </c>
      <c r="B3982" s="31" t="s">
        <v>16048</v>
      </c>
      <c r="C3982" s="30" t="s">
        <v>11700</v>
      </c>
      <c r="D3982" s="32">
        <v>694780.55</v>
      </c>
    </row>
    <row r="3983" spans="1:4" ht="18" customHeight="1" x14ac:dyDescent="0.25">
      <c r="A3983" s="30" t="s">
        <v>16049</v>
      </c>
      <c r="B3983" s="31" t="s">
        <v>16050</v>
      </c>
      <c r="C3983" s="30" t="s">
        <v>11700</v>
      </c>
      <c r="D3983" s="32">
        <v>508213.04</v>
      </c>
    </row>
    <row r="3984" spans="1:4" ht="18" customHeight="1" x14ac:dyDescent="0.25">
      <c r="A3984" s="30" t="s">
        <v>16051</v>
      </c>
      <c r="B3984" s="31" t="s">
        <v>16052</v>
      </c>
      <c r="C3984" s="30" t="s">
        <v>11700</v>
      </c>
      <c r="D3984" s="32">
        <v>502398.79</v>
      </c>
    </row>
    <row r="3985" spans="1:4" ht="18" customHeight="1" x14ac:dyDescent="0.25">
      <c r="A3985" s="30" t="s">
        <v>16053</v>
      </c>
      <c r="B3985" s="31" t="s">
        <v>16054</v>
      </c>
      <c r="C3985" s="30" t="s">
        <v>11700</v>
      </c>
      <c r="D3985" s="32">
        <v>533518.03</v>
      </c>
    </row>
    <row r="3986" spans="1:4" ht="18" customHeight="1" x14ac:dyDescent="0.25">
      <c r="A3986" s="30" t="s">
        <v>16055</v>
      </c>
      <c r="B3986" s="31" t="s">
        <v>16056</v>
      </c>
      <c r="C3986" s="30" t="s">
        <v>11700</v>
      </c>
      <c r="D3986" s="32">
        <v>527413.19999999995</v>
      </c>
    </row>
    <row r="3987" spans="1:4" ht="18" customHeight="1" x14ac:dyDescent="0.25">
      <c r="A3987" s="30" t="s">
        <v>16057</v>
      </c>
      <c r="B3987" s="31" t="s">
        <v>16058</v>
      </c>
      <c r="C3987" s="30" t="s">
        <v>11700</v>
      </c>
      <c r="D3987" s="32">
        <v>914931.36</v>
      </c>
    </row>
    <row r="3988" spans="1:4" ht="18" customHeight="1" x14ac:dyDescent="0.25">
      <c r="A3988" s="30" t="s">
        <v>16059</v>
      </c>
      <c r="B3988" s="31" t="s">
        <v>16060</v>
      </c>
      <c r="C3988" s="30" t="s">
        <v>11700</v>
      </c>
      <c r="D3988" s="32">
        <v>906962</v>
      </c>
    </row>
    <row r="3989" spans="1:4" ht="18" customHeight="1" x14ac:dyDescent="0.25">
      <c r="A3989" s="30" t="s">
        <v>16061</v>
      </c>
      <c r="B3989" s="31" t="s">
        <v>16062</v>
      </c>
      <c r="C3989" s="30" t="s">
        <v>11700</v>
      </c>
      <c r="D3989" s="32">
        <v>960486.88</v>
      </c>
    </row>
    <row r="3990" spans="1:4" ht="18" customHeight="1" x14ac:dyDescent="0.25">
      <c r="A3990" s="30" t="s">
        <v>16063</v>
      </c>
      <c r="B3990" s="31" t="s">
        <v>16064</v>
      </c>
      <c r="C3990" s="30" t="s">
        <v>11700</v>
      </c>
      <c r="D3990" s="32">
        <v>952119.62</v>
      </c>
    </row>
    <row r="3991" spans="1:4" ht="18" customHeight="1" x14ac:dyDescent="0.25">
      <c r="A3991" s="30" t="s">
        <v>16065</v>
      </c>
      <c r="B3991" s="31" t="s">
        <v>16066</v>
      </c>
      <c r="C3991" s="30" t="s">
        <v>4</v>
      </c>
      <c r="D3991" s="32">
        <v>718.41</v>
      </c>
    </row>
    <row r="3992" spans="1:4" ht="18" customHeight="1" x14ac:dyDescent="0.25">
      <c r="A3992" s="30" t="s">
        <v>16067</v>
      </c>
      <c r="B3992" s="31" t="s">
        <v>16068</v>
      </c>
      <c r="C3992" s="30" t="s">
        <v>4</v>
      </c>
      <c r="D3992" s="32">
        <v>872.12</v>
      </c>
    </row>
    <row r="3993" spans="1:4" ht="18" customHeight="1" x14ac:dyDescent="0.25">
      <c r="A3993" s="30" t="s">
        <v>16069</v>
      </c>
      <c r="B3993" s="31" t="s">
        <v>16070</v>
      </c>
      <c r="C3993" s="30" t="s">
        <v>4</v>
      </c>
      <c r="D3993" s="32">
        <v>890.98</v>
      </c>
    </row>
    <row r="3994" spans="1:4" ht="18" customHeight="1" x14ac:dyDescent="0.25">
      <c r="A3994" s="30" t="s">
        <v>16071</v>
      </c>
      <c r="B3994" s="31" t="s">
        <v>16072</v>
      </c>
      <c r="C3994" s="30" t="s">
        <v>4</v>
      </c>
      <c r="D3994" s="32">
        <v>890.6</v>
      </c>
    </row>
    <row r="3995" spans="1:4" ht="9" customHeight="1" x14ac:dyDescent="0.25">
      <c r="A3995" s="30" t="s">
        <v>16073</v>
      </c>
      <c r="B3995" s="31" t="s">
        <v>16074</v>
      </c>
      <c r="C3995" s="30" t="s">
        <v>4</v>
      </c>
      <c r="D3995" s="32">
        <v>429.26</v>
      </c>
    </row>
    <row r="3996" spans="1:4" ht="9" customHeight="1" x14ac:dyDescent="0.25">
      <c r="A3996" s="30" t="s">
        <v>16075</v>
      </c>
      <c r="B3996" s="31" t="s">
        <v>16076</v>
      </c>
      <c r="C3996" s="30" t="s">
        <v>11700</v>
      </c>
      <c r="D3996" s="32">
        <v>687222.71</v>
      </c>
    </row>
    <row r="3997" spans="1:4" ht="9" customHeight="1" x14ac:dyDescent="0.25">
      <c r="A3997" s="30" t="s">
        <v>16077</v>
      </c>
      <c r="B3997" s="31" t="s">
        <v>16078</v>
      </c>
      <c r="C3997" s="30" t="s">
        <v>11700</v>
      </c>
      <c r="D3997" s="32">
        <v>721440.6</v>
      </c>
    </row>
    <row r="3998" spans="1:4" ht="9" customHeight="1" x14ac:dyDescent="0.25">
      <c r="A3998" s="30" t="s">
        <v>16079</v>
      </c>
      <c r="B3998" s="31" t="s">
        <v>16080</v>
      </c>
      <c r="C3998" s="30" t="s">
        <v>4</v>
      </c>
      <c r="D3998" s="32">
        <v>241.3</v>
      </c>
    </row>
    <row r="3999" spans="1:4" ht="9" customHeight="1" x14ac:dyDescent="0.25">
      <c r="A3999" s="30" t="s">
        <v>16081</v>
      </c>
      <c r="B3999" s="31" t="s">
        <v>16082</v>
      </c>
      <c r="C3999" s="30" t="s">
        <v>11700</v>
      </c>
      <c r="D3999" s="32">
        <v>380149.68</v>
      </c>
    </row>
    <row r="4000" spans="1:4" ht="9" customHeight="1" x14ac:dyDescent="0.25">
      <c r="A4000" s="30" t="s">
        <v>16083</v>
      </c>
      <c r="B4000" s="31" t="s">
        <v>16084</v>
      </c>
      <c r="C4000" s="30" t="s">
        <v>11700</v>
      </c>
      <c r="D4000" s="32">
        <v>399078.40000000002</v>
      </c>
    </row>
    <row r="4001" spans="1:4" ht="9" customHeight="1" x14ac:dyDescent="0.25">
      <c r="A4001" s="30" t="s">
        <v>16085</v>
      </c>
      <c r="B4001" s="31" t="s">
        <v>16086</v>
      </c>
      <c r="C4001" s="30" t="s">
        <v>0</v>
      </c>
      <c r="D4001" s="32">
        <v>191.61</v>
      </c>
    </row>
    <row r="4002" spans="1:4" ht="9" customHeight="1" x14ac:dyDescent="0.25">
      <c r="A4002" s="30" t="s">
        <v>16087</v>
      </c>
      <c r="B4002" s="31" t="s">
        <v>16088</v>
      </c>
      <c r="C4002" s="30" t="s">
        <v>4</v>
      </c>
      <c r="D4002" s="32">
        <v>91515.66</v>
      </c>
    </row>
    <row r="4003" spans="1:4" ht="9" customHeight="1" x14ac:dyDescent="0.25">
      <c r="A4003" s="30" t="s">
        <v>16089</v>
      </c>
      <c r="B4003" s="31" t="s">
        <v>16090</v>
      </c>
      <c r="C4003" s="30" t="s">
        <v>11700</v>
      </c>
      <c r="D4003" s="32">
        <v>206.45</v>
      </c>
    </row>
    <row r="4004" spans="1:4" ht="9" customHeight="1" x14ac:dyDescent="0.25">
      <c r="A4004" s="30" t="s">
        <v>16091</v>
      </c>
      <c r="B4004" s="31" t="s">
        <v>16092</v>
      </c>
      <c r="C4004" s="30" t="s">
        <v>11700</v>
      </c>
      <c r="D4004" s="32">
        <v>1690.84</v>
      </c>
    </row>
    <row r="4005" spans="1:4" ht="9" customHeight="1" x14ac:dyDescent="0.25">
      <c r="A4005" s="30" t="s">
        <v>16093</v>
      </c>
      <c r="B4005" s="31" t="s">
        <v>16094</v>
      </c>
      <c r="C4005" s="30" t="s">
        <v>11700</v>
      </c>
      <c r="D4005" s="32">
        <v>1776.51</v>
      </c>
    </row>
    <row r="4006" spans="1:4" ht="9" customHeight="1" x14ac:dyDescent="0.25">
      <c r="A4006" s="30" t="s">
        <v>16095</v>
      </c>
      <c r="B4006" s="31" t="s">
        <v>16096</v>
      </c>
      <c r="C4006" s="30" t="s">
        <v>4</v>
      </c>
      <c r="D4006" s="32">
        <v>1596.49</v>
      </c>
    </row>
    <row r="4007" spans="1:4" ht="9" customHeight="1" x14ac:dyDescent="0.25">
      <c r="A4007" s="30" t="s">
        <v>16097</v>
      </c>
      <c r="B4007" s="31" t="s">
        <v>16098</v>
      </c>
      <c r="C4007" s="30" t="s">
        <v>4</v>
      </c>
      <c r="D4007" s="32">
        <v>1635.54</v>
      </c>
    </row>
    <row r="4008" spans="1:4" ht="9" customHeight="1" x14ac:dyDescent="0.25">
      <c r="A4008" s="30" t="s">
        <v>16099</v>
      </c>
      <c r="B4008" s="31" t="s">
        <v>16100</v>
      </c>
      <c r="C4008" s="30" t="s">
        <v>4</v>
      </c>
      <c r="D4008" s="32">
        <v>1661.08</v>
      </c>
    </row>
    <row r="4009" spans="1:4" ht="9" customHeight="1" x14ac:dyDescent="0.25">
      <c r="A4009" s="30" t="s">
        <v>16101</v>
      </c>
      <c r="B4009" s="31" t="s">
        <v>16102</v>
      </c>
      <c r="C4009" s="30" t="s">
        <v>4</v>
      </c>
      <c r="D4009" s="32">
        <v>1644.09</v>
      </c>
    </row>
    <row r="4010" spans="1:4" ht="18" customHeight="1" x14ac:dyDescent="0.25">
      <c r="A4010" s="30" t="s">
        <v>16103</v>
      </c>
      <c r="B4010" s="31" t="s">
        <v>16104</v>
      </c>
      <c r="C4010" s="30" t="s">
        <v>4</v>
      </c>
      <c r="D4010" s="32">
        <v>267.73</v>
      </c>
    </row>
    <row r="4011" spans="1:4" ht="18" customHeight="1" x14ac:dyDescent="0.25">
      <c r="A4011" s="30" t="s">
        <v>16105</v>
      </c>
      <c r="B4011" s="31" t="s">
        <v>16106</v>
      </c>
      <c r="C4011" s="30" t="s">
        <v>4</v>
      </c>
      <c r="D4011" s="32">
        <v>219.12</v>
      </c>
    </row>
    <row r="4012" spans="1:4" ht="18" customHeight="1" x14ac:dyDescent="0.25">
      <c r="A4012" s="30" t="s">
        <v>16107</v>
      </c>
      <c r="B4012" s="31" t="s">
        <v>16108</v>
      </c>
      <c r="C4012" s="30" t="s">
        <v>4</v>
      </c>
      <c r="D4012" s="32">
        <v>224.96</v>
      </c>
    </row>
    <row r="4013" spans="1:4" ht="18" customHeight="1" x14ac:dyDescent="0.25">
      <c r="A4013" s="30" t="s">
        <v>16109</v>
      </c>
      <c r="B4013" s="31" t="s">
        <v>16110</v>
      </c>
      <c r="C4013" s="30" t="s">
        <v>11700</v>
      </c>
      <c r="D4013" s="32">
        <v>1730609.59</v>
      </c>
    </row>
    <row r="4014" spans="1:4" ht="18" customHeight="1" x14ac:dyDescent="0.25">
      <c r="A4014" s="30" t="s">
        <v>16111</v>
      </c>
      <c r="B4014" s="31" t="s">
        <v>16112</v>
      </c>
      <c r="C4014" s="30" t="s">
        <v>11700</v>
      </c>
      <c r="D4014" s="32">
        <v>1737391.76</v>
      </c>
    </row>
    <row r="4015" spans="1:4" ht="18" customHeight="1" x14ac:dyDescent="0.25">
      <c r="A4015" s="30" t="s">
        <v>16113</v>
      </c>
      <c r="B4015" s="31" t="s">
        <v>16114</v>
      </c>
      <c r="C4015" s="30" t="s">
        <v>11700</v>
      </c>
      <c r="D4015" s="32">
        <v>2596125.9</v>
      </c>
    </row>
    <row r="4016" spans="1:4" ht="18" customHeight="1" x14ac:dyDescent="0.25">
      <c r="A4016" s="30" t="s">
        <v>16115</v>
      </c>
      <c r="B4016" s="31" t="s">
        <v>16116</v>
      </c>
      <c r="C4016" s="30" t="s">
        <v>11700</v>
      </c>
      <c r="D4016" s="32">
        <v>2606299.16</v>
      </c>
    </row>
    <row r="4017" spans="1:4" ht="18" customHeight="1" x14ac:dyDescent="0.25">
      <c r="A4017" s="30" t="s">
        <v>16117</v>
      </c>
      <c r="B4017" s="31" t="s">
        <v>16118</v>
      </c>
      <c r="C4017" s="30" t="s">
        <v>11700</v>
      </c>
      <c r="D4017" s="32">
        <v>2068207.97</v>
      </c>
    </row>
    <row r="4018" spans="1:4" ht="18" customHeight="1" x14ac:dyDescent="0.25">
      <c r="A4018" s="30" t="s">
        <v>16119</v>
      </c>
      <c r="B4018" s="31" t="s">
        <v>16120</v>
      </c>
      <c r="C4018" s="30" t="s">
        <v>11700</v>
      </c>
      <c r="D4018" s="32">
        <v>2091518.36</v>
      </c>
    </row>
    <row r="4019" spans="1:4" ht="18" customHeight="1" x14ac:dyDescent="0.25">
      <c r="A4019" s="30" t="s">
        <v>16121</v>
      </c>
      <c r="B4019" s="31" t="s">
        <v>16122</v>
      </c>
      <c r="C4019" s="30" t="s">
        <v>11700</v>
      </c>
      <c r="D4019" s="32">
        <v>3102315.22</v>
      </c>
    </row>
    <row r="4020" spans="1:4" ht="18" customHeight="1" x14ac:dyDescent="0.25">
      <c r="A4020" s="30" t="s">
        <v>16123</v>
      </c>
      <c r="B4020" s="31" t="s">
        <v>16124</v>
      </c>
      <c r="C4020" s="30" t="s">
        <v>11700</v>
      </c>
      <c r="D4020" s="32">
        <v>3137281</v>
      </c>
    </row>
    <row r="4021" spans="1:4" ht="18" customHeight="1" x14ac:dyDescent="0.25">
      <c r="A4021" s="30" t="s">
        <v>16125</v>
      </c>
      <c r="B4021" s="31" t="s">
        <v>16126</v>
      </c>
      <c r="C4021" s="30" t="s">
        <v>4</v>
      </c>
      <c r="D4021" s="32">
        <v>88456.17</v>
      </c>
    </row>
    <row r="4022" spans="1:4" ht="18" customHeight="1" x14ac:dyDescent="0.25">
      <c r="A4022" s="30" t="s">
        <v>16127</v>
      </c>
      <c r="B4022" s="31" t="s">
        <v>16128</v>
      </c>
      <c r="C4022" s="30" t="s">
        <v>11700</v>
      </c>
      <c r="D4022" s="32">
        <v>1629668.56</v>
      </c>
    </row>
    <row r="4023" spans="1:4" ht="18" customHeight="1" x14ac:dyDescent="0.25">
      <c r="A4023" s="30" t="s">
        <v>16129</v>
      </c>
      <c r="B4023" s="31" t="s">
        <v>16130</v>
      </c>
      <c r="C4023" s="30" t="s">
        <v>11700</v>
      </c>
      <c r="D4023" s="32">
        <v>2444399.2799999998</v>
      </c>
    </row>
    <row r="4024" spans="1:4" ht="18" customHeight="1" x14ac:dyDescent="0.25">
      <c r="A4024" s="30" t="s">
        <v>16131</v>
      </c>
      <c r="B4024" s="31" t="s">
        <v>16132</v>
      </c>
      <c r="C4024" s="30" t="s">
        <v>11700</v>
      </c>
      <c r="D4024" s="32">
        <v>2454562.19</v>
      </c>
    </row>
    <row r="4025" spans="1:4" ht="18" customHeight="1" x14ac:dyDescent="0.25">
      <c r="A4025" s="30" t="s">
        <v>16133</v>
      </c>
      <c r="B4025" s="31" t="s">
        <v>16134</v>
      </c>
      <c r="C4025" s="30" t="s">
        <v>11700</v>
      </c>
      <c r="D4025" s="32">
        <v>2117399.92</v>
      </c>
    </row>
    <row r="4026" spans="1:4" ht="18" customHeight="1" x14ac:dyDescent="0.25">
      <c r="A4026" s="30" t="s">
        <v>16135</v>
      </c>
      <c r="B4026" s="31" t="s">
        <v>16136</v>
      </c>
      <c r="C4026" s="30" t="s">
        <v>11700</v>
      </c>
      <c r="D4026" s="32">
        <v>1965315.95</v>
      </c>
    </row>
    <row r="4027" spans="1:4" ht="18" customHeight="1" x14ac:dyDescent="0.25">
      <c r="A4027" s="30" t="s">
        <v>16137</v>
      </c>
      <c r="B4027" s="31" t="s">
        <v>16138</v>
      </c>
      <c r="C4027" s="30" t="s">
        <v>11700</v>
      </c>
      <c r="D4027" s="32">
        <v>2148825.7599999998</v>
      </c>
    </row>
    <row r="4028" spans="1:4" ht="18" customHeight="1" x14ac:dyDescent="0.25">
      <c r="A4028" s="30" t="s">
        <v>16139</v>
      </c>
      <c r="B4028" s="31" t="s">
        <v>16140</v>
      </c>
      <c r="C4028" s="30" t="s">
        <v>11700</v>
      </c>
      <c r="D4028" s="32">
        <v>1989169.3</v>
      </c>
    </row>
    <row r="4029" spans="1:4" ht="18" customHeight="1" x14ac:dyDescent="0.25">
      <c r="A4029" s="30" t="s">
        <v>16141</v>
      </c>
      <c r="B4029" s="31" t="s">
        <v>16142</v>
      </c>
      <c r="C4029" s="30" t="s">
        <v>11700</v>
      </c>
      <c r="D4029" s="32">
        <v>3177017.31</v>
      </c>
    </row>
    <row r="4030" spans="1:4" ht="18" customHeight="1" x14ac:dyDescent="0.25">
      <c r="A4030" s="30" t="s">
        <v>16143</v>
      </c>
      <c r="B4030" s="31" t="s">
        <v>16144</v>
      </c>
      <c r="C4030" s="30" t="s">
        <v>11700</v>
      </c>
      <c r="D4030" s="32">
        <v>3224207.49</v>
      </c>
    </row>
    <row r="4031" spans="1:4" ht="18" customHeight="1" x14ac:dyDescent="0.25">
      <c r="A4031" s="30" t="s">
        <v>16145</v>
      </c>
      <c r="B4031" s="31" t="s">
        <v>16146</v>
      </c>
      <c r="C4031" s="30" t="s">
        <v>4</v>
      </c>
      <c r="D4031" s="32">
        <v>177180.07</v>
      </c>
    </row>
    <row r="4032" spans="1:4" ht="18" customHeight="1" x14ac:dyDescent="0.25">
      <c r="A4032" s="30" t="s">
        <v>16147</v>
      </c>
      <c r="B4032" s="31" t="s">
        <v>16148</v>
      </c>
      <c r="C4032" s="30" t="s">
        <v>11700</v>
      </c>
      <c r="D4032" s="32">
        <v>1624462.77</v>
      </c>
    </row>
    <row r="4033" spans="1:4" ht="18" customHeight="1" x14ac:dyDescent="0.25">
      <c r="A4033" s="30" t="s">
        <v>16149</v>
      </c>
      <c r="B4033" s="31" t="s">
        <v>16150</v>
      </c>
      <c r="C4033" s="30" t="s">
        <v>11700</v>
      </c>
      <c r="D4033" s="32">
        <v>1631238.31</v>
      </c>
    </row>
    <row r="4034" spans="1:4" ht="18" customHeight="1" x14ac:dyDescent="0.25">
      <c r="A4034" s="30" t="s">
        <v>16151</v>
      </c>
      <c r="B4034" s="31" t="s">
        <v>16152</v>
      </c>
      <c r="C4034" s="30" t="s">
        <v>11700</v>
      </c>
      <c r="D4034" s="32">
        <v>2436591.8199999998</v>
      </c>
    </row>
    <row r="4035" spans="1:4" ht="18" customHeight="1" x14ac:dyDescent="0.25">
      <c r="A4035" s="30" t="s">
        <v>16153</v>
      </c>
      <c r="B4035" s="31" t="s">
        <v>16154</v>
      </c>
      <c r="C4035" s="30" t="s">
        <v>11700</v>
      </c>
      <c r="D4035" s="32">
        <v>2446755.13</v>
      </c>
    </row>
    <row r="4036" spans="1:4" ht="18" customHeight="1" x14ac:dyDescent="0.25">
      <c r="A4036" s="30" t="s">
        <v>16155</v>
      </c>
      <c r="B4036" s="31" t="s">
        <v>16156</v>
      </c>
      <c r="C4036" s="30" t="s">
        <v>11700</v>
      </c>
      <c r="D4036" s="32">
        <v>2112271.67</v>
      </c>
    </row>
    <row r="4037" spans="1:4" ht="18" customHeight="1" x14ac:dyDescent="0.25">
      <c r="A4037" s="30" t="s">
        <v>16157</v>
      </c>
      <c r="B4037" s="31" t="s">
        <v>16158</v>
      </c>
      <c r="C4037" s="30" t="s">
        <v>11700</v>
      </c>
      <c r="D4037" s="32">
        <v>1960187.69</v>
      </c>
    </row>
    <row r="4038" spans="1:4" ht="18" customHeight="1" x14ac:dyDescent="0.25">
      <c r="A4038" s="30" t="s">
        <v>16159</v>
      </c>
      <c r="B4038" s="31" t="s">
        <v>16160</v>
      </c>
      <c r="C4038" s="30" t="s">
        <v>11700</v>
      </c>
      <c r="D4038" s="32">
        <v>2143697.5</v>
      </c>
    </row>
    <row r="4039" spans="1:4" ht="18" customHeight="1" x14ac:dyDescent="0.25">
      <c r="A4039" s="30" t="s">
        <v>16161</v>
      </c>
      <c r="B4039" s="31" t="s">
        <v>16162</v>
      </c>
      <c r="C4039" s="30" t="s">
        <v>11700</v>
      </c>
      <c r="D4039" s="32">
        <v>1984041.05</v>
      </c>
    </row>
    <row r="4040" spans="1:4" ht="18" customHeight="1" x14ac:dyDescent="0.25">
      <c r="A4040" s="30" t="s">
        <v>16163</v>
      </c>
      <c r="B4040" s="31" t="s">
        <v>16164</v>
      </c>
      <c r="C4040" s="30" t="s">
        <v>11700</v>
      </c>
      <c r="D4040" s="32">
        <v>3169326.26</v>
      </c>
    </row>
    <row r="4041" spans="1:4" ht="18" customHeight="1" x14ac:dyDescent="0.25">
      <c r="A4041" s="30" t="s">
        <v>16165</v>
      </c>
      <c r="B4041" s="31" t="s">
        <v>16166</v>
      </c>
      <c r="C4041" s="30" t="s">
        <v>11700</v>
      </c>
      <c r="D4041" s="32">
        <v>3216516.44</v>
      </c>
    </row>
    <row r="4042" spans="1:4" ht="18" customHeight="1" x14ac:dyDescent="0.25">
      <c r="A4042" s="30" t="s">
        <v>16167</v>
      </c>
      <c r="B4042" s="31" t="s">
        <v>16168</v>
      </c>
      <c r="C4042" s="30" t="s">
        <v>11700</v>
      </c>
      <c r="D4042" s="32">
        <v>2150232.5099999998</v>
      </c>
    </row>
    <row r="4043" spans="1:4" ht="18" customHeight="1" x14ac:dyDescent="0.25">
      <c r="A4043" s="30" t="s">
        <v>16169</v>
      </c>
      <c r="B4043" s="31" t="s">
        <v>16170</v>
      </c>
      <c r="C4043" s="30" t="s">
        <v>11700</v>
      </c>
      <c r="D4043" s="32">
        <v>2156732.87</v>
      </c>
    </row>
    <row r="4044" spans="1:4" ht="18" customHeight="1" x14ac:dyDescent="0.25">
      <c r="A4044" s="30" t="s">
        <v>16171</v>
      </c>
      <c r="B4044" s="31" t="s">
        <v>16172</v>
      </c>
      <c r="C4044" s="30" t="s">
        <v>11700</v>
      </c>
      <c r="D4044" s="32">
        <v>3222990.21</v>
      </c>
    </row>
    <row r="4045" spans="1:4" ht="18" customHeight="1" x14ac:dyDescent="0.25">
      <c r="A4045" s="30" t="s">
        <v>16173</v>
      </c>
      <c r="B4045" s="31" t="s">
        <v>16174</v>
      </c>
      <c r="C4045" s="30" t="s">
        <v>11700</v>
      </c>
      <c r="D4045" s="32">
        <v>3235944.92</v>
      </c>
    </row>
    <row r="4046" spans="1:4" ht="18" customHeight="1" x14ac:dyDescent="0.25">
      <c r="A4046" s="30" t="s">
        <v>16175</v>
      </c>
      <c r="B4046" s="31" t="s">
        <v>16176</v>
      </c>
      <c r="C4046" s="30" t="s">
        <v>11700</v>
      </c>
      <c r="D4046" s="32">
        <v>2743705.15</v>
      </c>
    </row>
    <row r="4047" spans="1:4" ht="18" customHeight="1" x14ac:dyDescent="0.25">
      <c r="A4047" s="30" t="s">
        <v>16177</v>
      </c>
      <c r="B4047" s="31" t="s">
        <v>16178</v>
      </c>
      <c r="C4047" s="30" t="s">
        <v>11700</v>
      </c>
      <c r="D4047" s="32">
        <v>2780147.25</v>
      </c>
    </row>
    <row r="4048" spans="1:4" ht="18" customHeight="1" x14ac:dyDescent="0.25">
      <c r="A4048" s="30" t="s">
        <v>16179</v>
      </c>
      <c r="B4048" s="31" t="s">
        <v>16180</v>
      </c>
      <c r="C4048" s="30" t="s">
        <v>11700</v>
      </c>
      <c r="D4048" s="32">
        <v>4115561.11</v>
      </c>
    </row>
    <row r="4049" spans="1:4" ht="18" customHeight="1" x14ac:dyDescent="0.25">
      <c r="A4049" s="30" t="s">
        <v>16181</v>
      </c>
      <c r="B4049" s="31" t="s">
        <v>16182</v>
      </c>
      <c r="C4049" s="30" t="s">
        <v>11700</v>
      </c>
      <c r="D4049" s="32">
        <v>4170224.6</v>
      </c>
    </row>
    <row r="4050" spans="1:4" ht="18" customHeight="1" x14ac:dyDescent="0.25">
      <c r="A4050" s="30" t="s">
        <v>16183</v>
      </c>
      <c r="B4050" s="31" t="s">
        <v>16184</v>
      </c>
      <c r="C4050" s="30" t="s">
        <v>4</v>
      </c>
      <c r="D4050" s="32">
        <v>112088.14</v>
      </c>
    </row>
    <row r="4051" spans="1:4" ht="18" customHeight="1" x14ac:dyDescent="0.25">
      <c r="A4051" s="30" t="s">
        <v>16185</v>
      </c>
      <c r="B4051" s="31" t="s">
        <v>16186</v>
      </c>
      <c r="C4051" s="30" t="s">
        <v>11700</v>
      </c>
      <c r="D4051" s="32">
        <v>2025950.17</v>
      </c>
    </row>
    <row r="4052" spans="1:4" ht="18" customHeight="1" x14ac:dyDescent="0.25">
      <c r="A4052" s="30" t="s">
        <v>16187</v>
      </c>
      <c r="B4052" s="31" t="s">
        <v>16188</v>
      </c>
      <c r="C4052" s="30" t="s">
        <v>11700</v>
      </c>
      <c r="D4052" s="32">
        <v>2032725.59</v>
      </c>
    </row>
    <row r="4053" spans="1:4" ht="18" customHeight="1" x14ac:dyDescent="0.25">
      <c r="A4053" s="30" t="s">
        <v>16189</v>
      </c>
      <c r="B4053" s="31" t="s">
        <v>16190</v>
      </c>
      <c r="C4053" s="30" t="s">
        <v>11700</v>
      </c>
      <c r="D4053" s="32">
        <v>3038821.57</v>
      </c>
    </row>
    <row r="4054" spans="1:4" ht="18" customHeight="1" x14ac:dyDescent="0.25">
      <c r="A4054" s="30" t="s">
        <v>16191</v>
      </c>
      <c r="B4054" s="31" t="s">
        <v>16192</v>
      </c>
      <c r="C4054" s="30" t="s">
        <v>11700</v>
      </c>
      <c r="D4054" s="32">
        <v>3048984.48</v>
      </c>
    </row>
    <row r="4055" spans="1:4" ht="18" customHeight="1" x14ac:dyDescent="0.25">
      <c r="A4055" s="30" t="s">
        <v>16193</v>
      </c>
      <c r="B4055" s="31" t="s">
        <v>16194</v>
      </c>
      <c r="C4055" s="30" t="s">
        <v>11700</v>
      </c>
      <c r="D4055" s="32">
        <v>2628218.14</v>
      </c>
    </row>
    <row r="4056" spans="1:4" ht="18" customHeight="1" x14ac:dyDescent="0.25">
      <c r="A4056" s="30" t="s">
        <v>16195</v>
      </c>
      <c r="B4056" s="31" t="s">
        <v>16196</v>
      </c>
      <c r="C4056" s="30" t="s">
        <v>11700</v>
      </c>
      <c r="D4056" s="32">
        <v>2617836.81</v>
      </c>
    </row>
    <row r="4057" spans="1:4" ht="18" customHeight="1" x14ac:dyDescent="0.25">
      <c r="A4057" s="30" t="s">
        <v>16197</v>
      </c>
      <c r="B4057" s="31" t="s">
        <v>16198</v>
      </c>
      <c r="C4057" s="30" t="s">
        <v>11700</v>
      </c>
      <c r="D4057" s="32">
        <v>2665346.75</v>
      </c>
    </row>
    <row r="4058" spans="1:4" ht="18" customHeight="1" x14ac:dyDescent="0.25">
      <c r="A4058" s="30" t="s">
        <v>16199</v>
      </c>
      <c r="B4058" s="31" t="s">
        <v>16200</v>
      </c>
      <c r="C4058" s="30" t="s">
        <v>11700</v>
      </c>
      <c r="D4058" s="32">
        <v>2654448.3199999998</v>
      </c>
    </row>
    <row r="4059" spans="1:4" ht="18" customHeight="1" x14ac:dyDescent="0.25">
      <c r="A4059" s="30" t="s">
        <v>16201</v>
      </c>
      <c r="B4059" s="31" t="s">
        <v>16202</v>
      </c>
      <c r="C4059" s="30" t="s">
        <v>11700</v>
      </c>
      <c r="D4059" s="32">
        <v>3943244.52</v>
      </c>
    </row>
    <row r="4060" spans="1:4" ht="18" customHeight="1" x14ac:dyDescent="0.25">
      <c r="A4060" s="30" t="s">
        <v>16203</v>
      </c>
      <c r="B4060" s="31" t="s">
        <v>16204</v>
      </c>
      <c r="C4060" s="30" t="s">
        <v>11700</v>
      </c>
      <c r="D4060" s="32">
        <v>3998988.87</v>
      </c>
    </row>
    <row r="4061" spans="1:4" ht="18" customHeight="1" x14ac:dyDescent="0.25">
      <c r="A4061" s="30" t="s">
        <v>16205</v>
      </c>
      <c r="B4061" s="31" t="s">
        <v>16206</v>
      </c>
      <c r="C4061" s="30" t="s">
        <v>4</v>
      </c>
      <c r="D4061" s="32">
        <v>224444.02</v>
      </c>
    </row>
    <row r="4062" spans="1:4" ht="18" customHeight="1" x14ac:dyDescent="0.25">
      <c r="A4062" s="30" t="s">
        <v>16207</v>
      </c>
      <c r="B4062" s="31" t="s">
        <v>16208</v>
      </c>
      <c r="C4062" s="30" t="s">
        <v>11700</v>
      </c>
      <c r="D4062" s="32">
        <v>2019536.12</v>
      </c>
    </row>
    <row r="4063" spans="1:4" ht="18" customHeight="1" x14ac:dyDescent="0.25">
      <c r="A4063" s="30" t="s">
        <v>16209</v>
      </c>
      <c r="B4063" s="31" t="s">
        <v>16210</v>
      </c>
      <c r="C4063" s="30" t="s">
        <v>11700</v>
      </c>
      <c r="D4063" s="32">
        <v>2026311.65</v>
      </c>
    </row>
    <row r="4064" spans="1:4" ht="18" customHeight="1" x14ac:dyDescent="0.25">
      <c r="A4064" s="30" t="s">
        <v>16211</v>
      </c>
      <c r="B4064" s="31" t="s">
        <v>16212</v>
      </c>
      <c r="C4064" s="30" t="s">
        <v>11700</v>
      </c>
      <c r="D4064" s="32">
        <v>3029202.07</v>
      </c>
    </row>
    <row r="4065" spans="1:4" ht="18" customHeight="1" x14ac:dyDescent="0.25">
      <c r="A4065" s="30" t="s">
        <v>16213</v>
      </c>
      <c r="B4065" s="31" t="s">
        <v>16214</v>
      </c>
      <c r="C4065" s="30" t="s">
        <v>11700</v>
      </c>
      <c r="D4065" s="32">
        <v>3039365.38</v>
      </c>
    </row>
    <row r="4066" spans="1:4" ht="18" customHeight="1" x14ac:dyDescent="0.25">
      <c r="A4066" s="30" t="s">
        <v>16215</v>
      </c>
      <c r="B4066" s="31" t="s">
        <v>16216</v>
      </c>
      <c r="C4066" s="30" t="s">
        <v>11700</v>
      </c>
      <c r="D4066" s="32">
        <v>2621881.62</v>
      </c>
    </row>
    <row r="4067" spans="1:4" ht="18" customHeight="1" x14ac:dyDescent="0.25">
      <c r="A4067" s="30" t="s">
        <v>16217</v>
      </c>
      <c r="B4067" s="31" t="s">
        <v>16218</v>
      </c>
      <c r="C4067" s="30" t="s">
        <v>11700</v>
      </c>
      <c r="D4067" s="32">
        <v>2611500.29</v>
      </c>
    </row>
    <row r="4068" spans="1:4" ht="18" customHeight="1" x14ac:dyDescent="0.25">
      <c r="A4068" s="30" t="s">
        <v>16219</v>
      </c>
      <c r="B4068" s="31" t="s">
        <v>16220</v>
      </c>
      <c r="C4068" s="30" t="s">
        <v>11700</v>
      </c>
      <c r="D4068" s="32">
        <v>2659010.2400000002</v>
      </c>
    </row>
    <row r="4069" spans="1:4" ht="18" customHeight="1" x14ac:dyDescent="0.25">
      <c r="A4069" s="30" t="s">
        <v>16221</v>
      </c>
      <c r="B4069" s="31" t="s">
        <v>16222</v>
      </c>
      <c r="C4069" s="30" t="s">
        <v>11700</v>
      </c>
      <c r="D4069" s="32">
        <v>2648111.81</v>
      </c>
    </row>
    <row r="4070" spans="1:4" ht="18" customHeight="1" x14ac:dyDescent="0.25">
      <c r="A4070" s="30" t="s">
        <v>16223</v>
      </c>
      <c r="B4070" s="31" t="s">
        <v>16224</v>
      </c>
      <c r="C4070" s="30" t="s">
        <v>11700</v>
      </c>
      <c r="D4070" s="32">
        <v>3933741.43</v>
      </c>
    </row>
    <row r="4071" spans="1:4" ht="18" customHeight="1" x14ac:dyDescent="0.25">
      <c r="A4071" s="30" t="s">
        <v>16225</v>
      </c>
      <c r="B4071" s="31" t="s">
        <v>16226</v>
      </c>
      <c r="C4071" s="30" t="s">
        <v>11700</v>
      </c>
      <c r="D4071" s="32">
        <v>3989485.78</v>
      </c>
    </row>
    <row r="4072" spans="1:4" ht="18" customHeight="1" x14ac:dyDescent="0.25">
      <c r="A4072" s="30" t="s">
        <v>16227</v>
      </c>
      <c r="B4072" s="31" t="s">
        <v>16228</v>
      </c>
      <c r="C4072" s="30" t="s">
        <v>11700</v>
      </c>
      <c r="D4072" s="32">
        <v>2520564.5099999998</v>
      </c>
    </row>
    <row r="4073" spans="1:4" ht="18" customHeight="1" x14ac:dyDescent="0.25">
      <c r="A4073" s="30" t="s">
        <v>16229</v>
      </c>
      <c r="B4073" s="31" t="s">
        <v>16230</v>
      </c>
      <c r="C4073" s="30" t="s">
        <v>11700</v>
      </c>
      <c r="D4073" s="32">
        <v>2524987.96</v>
      </c>
    </row>
    <row r="4074" spans="1:4" ht="18" customHeight="1" x14ac:dyDescent="0.25">
      <c r="A4074" s="30" t="s">
        <v>16231</v>
      </c>
      <c r="B4074" s="31" t="s">
        <v>16232</v>
      </c>
      <c r="C4074" s="30" t="s">
        <v>11700</v>
      </c>
      <c r="D4074" s="32">
        <v>3775654.66</v>
      </c>
    </row>
    <row r="4075" spans="1:4" ht="18" customHeight="1" x14ac:dyDescent="0.25">
      <c r="A4075" s="30" t="s">
        <v>16233</v>
      </c>
      <c r="B4075" s="31" t="s">
        <v>16234</v>
      </c>
      <c r="C4075" s="30" t="s">
        <v>11700</v>
      </c>
      <c r="D4075" s="32">
        <v>3785334.75</v>
      </c>
    </row>
    <row r="4076" spans="1:4" ht="18" customHeight="1" x14ac:dyDescent="0.25">
      <c r="A4076" s="30" t="s">
        <v>16235</v>
      </c>
      <c r="B4076" s="31" t="s">
        <v>16236</v>
      </c>
      <c r="C4076" s="30" t="s">
        <v>11700</v>
      </c>
      <c r="D4076" s="32">
        <v>3143396.86</v>
      </c>
    </row>
    <row r="4077" spans="1:4" ht="18" customHeight="1" x14ac:dyDescent="0.25">
      <c r="A4077" s="30" t="s">
        <v>16237</v>
      </c>
      <c r="B4077" s="31" t="s">
        <v>16238</v>
      </c>
      <c r="C4077" s="30" t="s">
        <v>11700</v>
      </c>
      <c r="D4077" s="32">
        <v>3181404.19</v>
      </c>
    </row>
    <row r="4078" spans="1:4" ht="18" customHeight="1" x14ac:dyDescent="0.25">
      <c r="A4078" s="30" t="s">
        <v>16239</v>
      </c>
      <c r="B4078" s="31" t="s">
        <v>16240</v>
      </c>
      <c r="C4078" s="30" t="s">
        <v>11700</v>
      </c>
      <c r="D4078" s="32">
        <v>4715098.67</v>
      </c>
    </row>
    <row r="4079" spans="1:4" ht="18" customHeight="1" x14ac:dyDescent="0.25">
      <c r="A4079" s="30" t="s">
        <v>16241</v>
      </c>
      <c r="B4079" s="31" t="s">
        <v>16242</v>
      </c>
      <c r="C4079" s="30" t="s">
        <v>11700</v>
      </c>
      <c r="D4079" s="32">
        <v>4772110.01</v>
      </c>
    </row>
    <row r="4080" spans="1:4" ht="18" customHeight="1" x14ac:dyDescent="0.25">
      <c r="A4080" s="30" t="s">
        <v>16243</v>
      </c>
      <c r="B4080" s="31" t="s">
        <v>16244</v>
      </c>
      <c r="C4080" s="30" t="s">
        <v>4</v>
      </c>
      <c r="D4080" s="32">
        <v>132636.01</v>
      </c>
    </row>
    <row r="4081" spans="1:4" ht="18" customHeight="1" x14ac:dyDescent="0.25">
      <c r="A4081" s="30" t="s">
        <v>16245</v>
      </c>
      <c r="B4081" s="31" t="s">
        <v>16246</v>
      </c>
      <c r="C4081" s="30" t="s">
        <v>11700</v>
      </c>
      <c r="D4081" s="32">
        <v>2370908.71</v>
      </c>
    </row>
    <row r="4082" spans="1:4" ht="18" customHeight="1" x14ac:dyDescent="0.25">
      <c r="A4082" s="30" t="s">
        <v>16247</v>
      </c>
      <c r="B4082" s="31" t="s">
        <v>16248</v>
      </c>
      <c r="C4082" s="30" t="s">
        <v>11700</v>
      </c>
      <c r="D4082" s="32">
        <v>2377684.14</v>
      </c>
    </row>
    <row r="4083" spans="1:4" ht="18" customHeight="1" x14ac:dyDescent="0.25">
      <c r="A4083" s="30" t="s">
        <v>16249</v>
      </c>
      <c r="B4083" s="31" t="s">
        <v>16250</v>
      </c>
      <c r="C4083" s="30" t="s">
        <v>11700</v>
      </c>
      <c r="D4083" s="32">
        <v>3556259.29</v>
      </c>
    </row>
    <row r="4084" spans="1:4" ht="18" customHeight="1" x14ac:dyDescent="0.25">
      <c r="A4084" s="30" t="s">
        <v>16251</v>
      </c>
      <c r="B4084" s="31" t="s">
        <v>16252</v>
      </c>
      <c r="C4084" s="30" t="s">
        <v>11700</v>
      </c>
      <c r="D4084" s="32">
        <v>3566422.2</v>
      </c>
    </row>
    <row r="4085" spans="1:4" ht="18" customHeight="1" x14ac:dyDescent="0.25">
      <c r="A4085" s="30" t="s">
        <v>16253</v>
      </c>
      <c r="B4085" s="31" t="s">
        <v>16254</v>
      </c>
      <c r="C4085" s="30" t="s">
        <v>11700</v>
      </c>
      <c r="D4085" s="32">
        <v>2984750.01</v>
      </c>
    </row>
    <row r="4086" spans="1:4" ht="18" customHeight="1" x14ac:dyDescent="0.25">
      <c r="A4086" s="30" t="s">
        <v>16255</v>
      </c>
      <c r="B4086" s="31" t="s">
        <v>16256</v>
      </c>
      <c r="C4086" s="30" t="s">
        <v>11700</v>
      </c>
      <c r="D4086" s="32">
        <v>2994231.97</v>
      </c>
    </row>
    <row r="4087" spans="1:4" ht="18" customHeight="1" x14ac:dyDescent="0.25">
      <c r="A4087" s="30" t="s">
        <v>16257</v>
      </c>
      <c r="B4087" s="31" t="s">
        <v>16258</v>
      </c>
      <c r="C4087" s="30" t="s">
        <v>11700</v>
      </c>
      <c r="D4087" s="32">
        <v>3022454.86</v>
      </c>
    </row>
    <row r="4088" spans="1:4" ht="18" customHeight="1" x14ac:dyDescent="0.25">
      <c r="A4088" s="30" t="s">
        <v>16259</v>
      </c>
      <c r="B4088" s="31" t="s">
        <v>16260</v>
      </c>
      <c r="C4088" s="30" t="s">
        <v>11700</v>
      </c>
      <c r="D4088" s="32">
        <v>3032408.72</v>
      </c>
    </row>
    <row r="4089" spans="1:4" ht="18" customHeight="1" x14ac:dyDescent="0.25">
      <c r="A4089" s="30" t="s">
        <v>16261</v>
      </c>
      <c r="B4089" s="31" t="s">
        <v>16262</v>
      </c>
      <c r="C4089" s="30" t="s">
        <v>11700</v>
      </c>
      <c r="D4089" s="32">
        <v>4478042.2300000004</v>
      </c>
    </row>
    <row r="4090" spans="1:4" ht="18" customHeight="1" x14ac:dyDescent="0.25">
      <c r="A4090" s="30" t="s">
        <v>16263</v>
      </c>
      <c r="B4090" s="31" t="s">
        <v>16264</v>
      </c>
      <c r="C4090" s="30" t="s">
        <v>11700</v>
      </c>
      <c r="D4090" s="32">
        <v>4534650.93</v>
      </c>
    </row>
    <row r="4091" spans="1:4" ht="18" customHeight="1" x14ac:dyDescent="0.25">
      <c r="A4091" s="30" t="s">
        <v>16265</v>
      </c>
      <c r="B4091" s="31" t="s">
        <v>16266</v>
      </c>
      <c r="C4091" s="30" t="s">
        <v>4</v>
      </c>
      <c r="D4091" s="32">
        <v>265539.75</v>
      </c>
    </row>
    <row r="4092" spans="1:4" ht="18" customHeight="1" x14ac:dyDescent="0.25">
      <c r="A4092" s="30" t="s">
        <v>16267</v>
      </c>
      <c r="B4092" s="31" t="s">
        <v>16268</v>
      </c>
      <c r="C4092" s="30" t="s">
        <v>11700</v>
      </c>
      <c r="D4092" s="32">
        <v>2363252.62</v>
      </c>
    </row>
    <row r="4093" spans="1:4" ht="18" customHeight="1" x14ac:dyDescent="0.25">
      <c r="A4093" s="30" t="s">
        <v>16269</v>
      </c>
      <c r="B4093" s="31" t="s">
        <v>16270</v>
      </c>
      <c r="C4093" s="30" t="s">
        <v>11700</v>
      </c>
      <c r="D4093" s="32">
        <v>2370028.16</v>
      </c>
    </row>
    <row r="4094" spans="1:4" ht="18" customHeight="1" x14ac:dyDescent="0.25">
      <c r="A4094" s="30" t="s">
        <v>16271</v>
      </c>
      <c r="B4094" s="31" t="s">
        <v>16272</v>
      </c>
      <c r="C4094" s="30" t="s">
        <v>11700</v>
      </c>
      <c r="D4094" s="32">
        <v>3544777.04</v>
      </c>
    </row>
    <row r="4095" spans="1:4" ht="18" customHeight="1" x14ac:dyDescent="0.25">
      <c r="A4095" s="30" t="s">
        <v>16273</v>
      </c>
      <c r="B4095" s="31" t="s">
        <v>16274</v>
      </c>
      <c r="C4095" s="30" t="s">
        <v>11700</v>
      </c>
      <c r="D4095" s="32">
        <v>3554940.35</v>
      </c>
    </row>
    <row r="4096" spans="1:4" ht="18" customHeight="1" x14ac:dyDescent="0.25">
      <c r="A4096" s="30" t="s">
        <v>16275</v>
      </c>
      <c r="B4096" s="31" t="s">
        <v>16276</v>
      </c>
      <c r="C4096" s="30" t="s">
        <v>11700</v>
      </c>
      <c r="D4096" s="32">
        <v>2977171.45</v>
      </c>
    </row>
    <row r="4097" spans="1:4" ht="18" customHeight="1" x14ac:dyDescent="0.25">
      <c r="A4097" s="30" t="s">
        <v>16277</v>
      </c>
      <c r="B4097" s="31" t="s">
        <v>16278</v>
      </c>
      <c r="C4097" s="30" t="s">
        <v>11700</v>
      </c>
      <c r="D4097" s="32">
        <v>2986653.41</v>
      </c>
    </row>
    <row r="4098" spans="1:4" ht="18" customHeight="1" x14ac:dyDescent="0.25">
      <c r="A4098" s="30" t="s">
        <v>16279</v>
      </c>
      <c r="B4098" s="31" t="s">
        <v>16280</v>
      </c>
      <c r="C4098" s="30" t="s">
        <v>11700</v>
      </c>
      <c r="D4098" s="32">
        <v>3014876.31</v>
      </c>
    </row>
    <row r="4099" spans="1:4" ht="18" customHeight="1" x14ac:dyDescent="0.25">
      <c r="A4099" s="30" t="s">
        <v>16281</v>
      </c>
      <c r="B4099" s="31" t="s">
        <v>16282</v>
      </c>
      <c r="C4099" s="30" t="s">
        <v>11700</v>
      </c>
      <c r="D4099" s="32">
        <v>3024830.16</v>
      </c>
    </row>
    <row r="4100" spans="1:4" ht="18" customHeight="1" x14ac:dyDescent="0.25">
      <c r="A4100" s="30" t="s">
        <v>16283</v>
      </c>
      <c r="B4100" s="31" t="s">
        <v>16284</v>
      </c>
      <c r="C4100" s="30" t="s">
        <v>11700</v>
      </c>
      <c r="D4100" s="32">
        <v>4466676.38</v>
      </c>
    </row>
    <row r="4101" spans="1:4" ht="18" customHeight="1" x14ac:dyDescent="0.25">
      <c r="A4101" s="30" t="s">
        <v>16285</v>
      </c>
      <c r="B4101" s="31" t="s">
        <v>16286</v>
      </c>
      <c r="C4101" s="30" t="s">
        <v>11700</v>
      </c>
      <c r="D4101" s="32">
        <v>4523285.09</v>
      </c>
    </row>
    <row r="4102" spans="1:4" ht="18" customHeight="1" x14ac:dyDescent="0.25">
      <c r="A4102" s="30" t="s">
        <v>16287</v>
      </c>
      <c r="B4102" s="31" t="s">
        <v>16288</v>
      </c>
      <c r="C4102" s="30" t="s">
        <v>11700</v>
      </c>
      <c r="D4102" s="32">
        <v>2291145.7999999998</v>
      </c>
    </row>
    <row r="4103" spans="1:4" ht="18" customHeight="1" x14ac:dyDescent="0.25">
      <c r="A4103" s="30" t="s">
        <v>16289</v>
      </c>
      <c r="B4103" s="31" t="s">
        <v>16290</v>
      </c>
      <c r="C4103" s="30" t="s">
        <v>11700</v>
      </c>
      <c r="D4103" s="32">
        <v>2295710.15</v>
      </c>
    </row>
    <row r="4104" spans="1:4" ht="18" customHeight="1" x14ac:dyDescent="0.25">
      <c r="A4104" s="30" t="s">
        <v>16291</v>
      </c>
      <c r="B4104" s="31" t="s">
        <v>16292</v>
      </c>
      <c r="C4104" s="30" t="s">
        <v>11700</v>
      </c>
      <c r="D4104" s="32">
        <v>3434237.6</v>
      </c>
    </row>
    <row r="4105" spans="1:4" ht="18" customHeight="1" x14ac:dyDescent="0.25">
      <c r="A4105" s="30" t="s">
        <v>16293</v>
      </c>
      <c r="B4105" s="31" t="s">
        <v>16294</v>
      </c>
      <c r="C4105" s="30" t="s">
        <v>11700</v>
      </c>
      <c r="D4105" s="32">
        <v>3441488.49</v>
      </c>
    </row>
    <row r="4106" spans="1:4" ht="18" customHeight="1" x14ac:dyDescent="0.25">
      <c r="A4106" s="30" t="s">
        <v>16295</v>
      </c>
      <c r="B4106" s="31" t="s">
        <v>16296</v>
      </c>
      <c r="C4106" s="30" t="s">
        <v>11700</v>
      </c>
      <c r="D4106" s="32">
        <v>2913340.57</v>
      </c>
    </row>
    <row r="4107" spans="1:4" ht="18" customHeight="1" x14ac:dyDescent="0.25">
      <c r="A4107" s="30" t="s">
        <v>16297</v>
      </c>
      <c r="B4107" s="31" t="s">
        <v>16298</v>
      </c>
      <c r="C4107" s="30" t="s">
        <v>11700</v>
      </c>
      <c r="D4107" s="32">
        <v>2951316.16</v>
      </c>
    </row>
    <row r="4108" spans="1:4" ht="18" customHeight="1" x14ac:dyDescent="0.25">
      <c r="A4108" s="30" t="s">
        <v>16299</v>
      </c>
      <c r="B4108" s="31" t="s">
        <v>16300</v>
      </c>
      <c r="C4108" s="30" t="s">
        <v>11700</v>
      </c>
      <c r="D4108" s="32">
        <v>4370014.24</v>
      </c>
    </row>
    <row r="4109" spans="1:4" ht="18" customHeight="1" x14ac:dyDescent="0.25">
      <c r="A4109" s="30" t="s">
        <v>16301</v>
      </c>
      <c r="B4109" s="31" t="s">
        <v>16302</v>
      </c>
      <c r="C4109" s="30" t="s">
        <v>11700</v>
      </c>
      <c r="D4109" s="32">
        <v>4426977.96</v>
      </c>
    </row>
    <row r="4110" spans="1:4" ht="18" customHeight="1" x14ac:dyDescent="0.25">
      <c r="A4110" s="30" t="s">
        <v>16303</v>
      </c>
      <c r="B4110" s="31" t="s">
        <v>16304</v>
      </c>
      <c r="C4110" s="30" t="s">
        <v>4</v>
      </c>
      <c r="D4110" s="32">
        <v>119631.44</v>
      </c>
    </row>
    <row r="4111" spans="1:4" ht="18" customHeight="1" x14ac:dyDescent="0.25">
      <c r="A4111" s="30" t="s">
        <v>16305</v>
      </c>
      <c r="B4111" s="31" t="s">
        <v>16306</v>
      </c>
      <c r="C4111" s="30" t="s">
        <v>11700</v>
      </c>
      <c r="D4111" s="32">
        <v>2152944.1800000002</v>
      </c>
    </row>
    <row r="4112" spans="1:4" ht="18" customHeight="1" x14ac:dyDescent="0.25">
      <c r="A4112" s="30" t="s">
        <v>16307</v>
      </c>
      <c r="B4112" s="31" t="s">
        <v>16308</v>
      </c>
      <c r="C4112" s="30" t="s">
        <v>11700</v>
      </c>
      <c r="D4112" s="32">
        <v>2159719.6</v>
      </c>
    </row>
    <row r="4113" spans="1:4" ht="18" customHeight="1" x14ac:dyDescent="0.25">
      <c r="A4113" s="30" t="s">
        <v>16309</v>
      </c>
      <c r="B4113" s="31" t="s">
        <v>16310</v>
      </c>
      <c r="C4113" s="30" t="s">
        <v>11700</v>
      </c>
      <c r="D4113" s="32">
        <v>3229312.55</v>
      </c>
    </row>
    <row r="4114" spans="1:4" ht="18" customHeight="1" x14ac:dyDescent="0.25">
      <c r="A4114" s="30" t="s">
        <v>16311</v>
      </c>
      <c r="B4114" s="31" t="s">
        <v>16312</v>
      </c>
      <c r="C4114" s="30" t="s">
        <v>11700</v>
      </c>
      <c r="D4114" s="32">
        <v>3239475.46</v>
      </c>
    </row>
    <row r="4115" spans="1:4" ht="18" customHeight="1" x14ac:dyDescent="0.25">
      <c r="A4115" s="30" t="s">
        <v>16313</v>
      </c>
      <c r="B4115" s="31" t="s">
        <v>16314</v>
      </c>
      <c r="C4115" s="30" t="s">
        <v>11700</v>
      </c>
      <c r="D4115" s="32">
        <v>2773560.5</v>
      </c>
    </row>
    <row r="4116" spans="1:4" ht="18" customHeight="1" x14ac:dyDescent="0.25">
      <c r="A4116" s="30" t="s">
        <v>16315</v>
      </c>
      <c r="B4116" s="31" t="s">
        <v>16316</v>
      </c>
      <c r="C4116" s="30" t="s">
        <v>11700</v>
      </c>
      <c r="D4116" s="32">
        <v>2775629.85</v>
      </c>
    </row>
    <row r="4117" spans="1:4" ht="18" customHeight="1" x14ac:dyDescent="0.25">
      <c r="A4117" s="30" t="s">
        <v>16317</v>
      </c>
      <c r="B4117" s="31" t="s">
        <v>16318</v>
      </c>
      <c r="C4117" s="30" t="s">
        <v>11700</v>
      </c>
      <c r="D4117" s="32">
        <v>2811602.67</v>
      </c>
    </row>
    <row r="4118" spans="1:4" ht="18" customHeight="1" x14ac:dyDescent="0.25">
      <c r="A4118" s="30" t="s">
        <v>16319</v>
      </c>
      <c r="B4118" s="31" t="s">
        <v>16320</v>
      </c>
      <c r="C4118" s="30" t="s">
        <v>11700</v>
      </c>
      <c r="D4118" s="32">
        <v>2813774.85</v>
      </c>
    </row>
    <row r="4119" spans="1:4" ht="18" customHeight="1" x14ac:dyDescent="0.25">
      <c r="A4119" s="30" t="s">
        <v>16321</v>
      </c>
      <c r="B4119" s="31" t="s">
        <v>16322</v>
      </c>
      <c r="C4119" s="30" t="s">
        <v>11700</v>
      </c>
      <c r="D4119" s="32">
        <v>4161258.02</v>
      </c>
    </row>
    <row r="4120" spans="1:4" ht="18" customHeight="1" x14ac:dyDescent="0.25">
      <c r="A4120" s="30" t="s">
        <v>16323</v>
      </c>
      <c r="B4120" s="31" t="s">
        <v>16324</v>
      </c>
      <c r="C4120" s="30" t="s">
        <v>11700</v>
      </c>
      <c r="D4120" s="32">
        <v>4218372.71</v>
      </c>
    </row>
    <row r="4121" spans="1:4" ht="18" customHeight="1" x14ac:dyDescent="0.25">
      <c r="A4121" s="30" t="s">
        <v>16325</v>
      </c>
      <c r="B4121" s="31" t="s">
        <v>16326</v>
      </c>
      <c r="C4121" s="30" t="s">
        <v>4</v>
      </c>
      <c r="D4121" s="32">
        <v>239530.61</v>
      </c>
    </row>
    <row r="4122" spans="1:4" ht="18" customHeight="1" x14ac:dyDescent="0.25">
      <c r="A4122" s="30" t="s">
        <v>16327</v>
      </c>
      <c r="B4122" s="31" t="s">
        <v>16328</v>
      </c>
      <c r="C4122" s="30" t="s">
        <v>11700</v>
      </c>
      <c r="D4122" s="32">
        <v>2145898.85</v>
      </c>
    </row>
    <row r="4123" spans="1:4" ht="18" customHeight="1" x14ac:dyDescent="0.25">
      <c r="A4123" s="30" t="s">
        <v>16329</v>
      </c>
      <c r="B4123" s="31" t="s">
        <v>16330</v>
      </c>
      <c r="C4123" s="30" t="s">
        <v>11700</v>
      </c>
      <c r="D4123" s="32">
        <v>2152674.39</v>
      </c>
    </row>
    <row r="4124" spans="1:4" ht="18" customHeight="1" x14ac:dyDescent="0.25">
      <c r="A4124" s="30" t="s">
        <v>16331</v>
      </c>
      <c r="B4124" s="31" t="s">
        <v>16332</v>
      </c>
      <c r="C4124" s="30" t="s">
        <v>11700</v>
      </c>
      <c r="D4124" s="32">
        <v>3218746.26</v>
      </c>
    </row>
    <row r="4125" spans="1:4" ht="18" customHeight="1" x14ac:dyDescent="0.25">
      <c r="A4125" s="30" t="s">
        <v>16333</v>
      </c>
      <c r="B4125" s="31" t="s">
        <v>16334</v>
      </c>
      <c r="C4125" s="30" t="s">
        <v>11700</v>
      </c>
      <c r="D4125" s="32">
        <v>3228909.56</v>
      </c>
    </row>
    <row r="4126" spans="1:4" ht="18" customHeight="1" x14ac:dyDescent="0.25">
      <c r="A4126" s="30" t="s">
        <v>16335</v>
      </c>
      <c r="B4126" s="31" t="s">
        <v>16336</v>
      </c>
      <c r="C4126" s="30" t="s">
        <v>11700</v>
      </c>
      <c r="D4126" s="32">
        <v>2766592.71</v>
      </c>
    </row>
    <row r="4127" spans="1:4" ht="18" customHeight="1" x14ac:dyDescent="0.25">
      <c r="A4127" s="30" t="s">
        <v>16337</v>
      </c>
      <c r="B4127" s="31" t="s">
        <v>16338</v>
      </c>
      <c r="C4127" s="30" t="s">
        <v>11700</v>
      </c>
      <c r="D4127" s="32">
        <v>2768662.07</v>
      </c>
    </row>
    <row r="4128" spans="1:4" ht="18" customHeight="1" x14ac:dyDescent="0.25">
      <c r="A4128" s="30" t="s">
        <v>16339</v>
      </c>
      <c r="B4128" s="31" t="s">
        <v>16340</v>
      </c>
      <c r="C4128" s="30" t="s">
        <v>11700</v>
      </c>
      <c r="D4128" s="32">
        <v>2804634.89</v>
      </c>
    </row>
    <row r="4129" spans="1:4" ht="18" customHeight="1" x14ac:dyDescent="0.25">
      <c r="A4129" s="30" t="s">
        <v>16341</v>
      </c>
      <c r="B4129" s="31" t="s">
        <v>16342</v>
      </c>
      <c r="C4129" s="30" t="s">
        <v>11700</v>
      </c>
      <c r="D4129" s="32">
        <v>2806807.07</v>
      </c>
    </row>
    <row r="4130" spans="1:4" ht="18" customHeight="1" x14ac:dyDescent="0.25">
      <c r="A4130" s="30" t="s">
        <v>16343</v>
      </c>
      <c r="B4130" s="31" t="s">
        <v>16344</v>
      </c>
      <c r="C4130" s="30" t="s">
        <v>11700</v>
      </c>
      <c r="D4130" s="32">
        <v>4150808.14</v>
      </c>
    </row>
    <row r="4131" spans="1:4" ht="18" customHeight="1" x14ac:dyDescent="0.25">
      <c r="A4131" s="30" t="s">
        <v>16345</v>
      </c>
      <c r="B4131" s="31" t="s">
        <v>16346</v>
      </c>
      <c r="C4131" s="30" t="s">
        <v>11700</v>
      </c>
      <c r="D4131" s="32">
        <v>4207922.83</v>
      </c>
    </row>
    <row r="4132" spans="1:4" ht="9" customHeight="1" x14ac:dyDescent="0.25">
      <c r="A4132" s="30" t="s">
        <v>16347</v>
      </c>
      <c r="B4132" s="31" t="s">
        <v>16348</v>
      </c>
      <c r="C4132" s="30" t="s">
        <v>2</v>
      </c>
      <c r="D4132" s="32">
        <v>310.23</v>
      </c>
    </row>
    <row r="4133" spans="1:4" ht="9" customHeight="1" x14ac:dyDescent="0.25">
      <c r="A4133" s="30" t="s">
        <v>16349</v>
      </c>
      <c r="B4133" s="31" t="s">
        <v>16350</v>
      </c>
      <c r="C4133" s="30" t="s">
        <v>2</v>
      </c>
      <c r="D4133" s="32">
        <v>506.24</v>
      </c>
    </row>
    <row r="4134" spans="1:4" ht="9" customHeight="1" x14ac:dyDescent="0.25">
      <c r="A4134" s="30" t="s">
        <v>16351</v>
      </c>
      <c r="B4134" s="31" t="s">
        <v>16352</v>
      </c>
      <c r="C4134" s="30" t="s">
        <v>2</v>
      </c>
      <c r="D4134" s="32">
        <v>31.34</v>
      </c>
    </row>
    <row r="4135" spans="1:4" ht="18" customHeight="1" x14ac:dyDescent="0.25">
      <c r="A4135" s="30" t="s">
        <v>16353</v>
      </c>
      <c r="B4135" s="31" t="s">
        <v>16354</v>
      </c>
      <c r="C4135" s="30" t="s">
        <v>2</v>
      </c>
      <c r="D4135" s="32">
        <v>20.21</v>
      </c>
    </row>
    <row r="4136" spans="1:4" ht="9" customHeight="1" x14ac:dyDescent="0.25">
      <c r="A4136" s="30" t="s">
        <v>16355</v>
      </c>
      <c r="B4136" s="31" t="s">
        <v>16356</v>
      </c>
      <c r="C4136" s="30" t="s">
        <v>2</v>
      </c>
      <c r="D4136" s="32">
        <v>13.9</v>
      </c>
    </row>
    <row r="4137" spans="1:4" ht="18" customHeight="1" x14ac:dyDescent="0.25">
      <c r="A4137" s="30" t="s">
        <v>16357</v>
      </c>
      <c r="B4137" s="31" t="s">
        <v>16358</v>
      </c>
      <c r="C4137" s="30" t="s">
        <v>2</v>
      </c>
      <c r="D4137" s="32">
        <v>11.02</v>
      </c>
    </row>
    <row r="4138" spans="1:4" ht="9" customHeight="1" x14ac:dyDescent="0.25">
      <c r="A4138" s="30" t="s">
        <v>16359</v>
      </c>
      <c r="B4138" s="31" t="s">
        <v>16360</v>
      </c>
      <c r="C4138" s="30" t="s">
        <v>2</v>
      </c>
      <c r="D4138" s="32">
        <v>27.55</v>
      </c>
    </row>
    <row r="4139" spans="1:4" ht="18" customHeight="1" x14ac:dyDescent="0.25">
      <c r="A4139" s="30" t="s">
        <v>16361</v>
      </c>
      <c r="B4139" s="31" t="s">
        <v>16362</v>
      </c>
      <c r="C4139" s="30" t="s">
        <v>2</v>
      </c>
      <c r="D4139" s="32">
        <v>16.28</v>
      </c>
    </row>
    <row r="4140" spans="1:4" ht="18" customHeight="1" x14ac:dyDescent="0.25">
      <c r="A4140" s="30" t="s">
        <v>16363</v>
      </c>
      <c r="B4140" s="31" t="s">
        <v>16364</v>
      </c>
      <c r="C4140" s="30" t="s">
        <v>2</v>
      </c>
      <c r="D4140" s="32">
        <v>19</v>
      </c>
    </row>
    <row r="4141" spans="1:4" ht="9" customHeight="1" x14ac:dyDescent="0.25">
      <c r="A4141" s="30" t="s">
        <v>16365</v>
      </c>
      <c r="B4141" s="31" t="s">
        <v>16366</v>
      </c>
      <c r="C4141" s="30" t="s">
        <v>2</v>
      </c>
      <c r="D4141" s="32">
        <v>13.21</v>
      </c>
    </row>
    <row r="4142" spans="1:4" ht="9" customHeight="1" x14ac:dyDescent="0.25">
      <c r="A4142" s="30" t="s">
        <v>16367</v>
      </c>
      <c r="B4142" s="31" t="s">
        <v>16368</v>
      </c>
      <c r="C4142" s="30" t="s">
        <v>2</v>
      </c>
      <c r="D4142" s="32">
        <v>16.21</v>
      </c>
    </row>
    <row r="4143" spans="1:4" ht="9" customHeight="1" x14ac:dyDescent="0.25">
      <c r="A4143" s="30" t="s">
        <v>16369</v>
      </c>
      <c r="B4143" s="31" t="s">
        <v>16370</v>
      </c>
      <c r="C4143" s="30" t="s">
        <v>2</v>
      </c>
      <c r="D4143" s="32">
        <v>12.07</v>
      </c>
    </row>
    <row r="4144" spans="1:4" ht="18" customHeight="1" x14ac:dyDescent="0.25">
      <c r="A4144" s="30" t="s">
        <v>16371</v>
      </c>
      <c r="B4144" s="31" t="s">
        <v>16372</v>
      </c>
      <c r="C4144" s="30" t="s">
        <v>2</v>
      </c>
      <c r="D4144" s="32">
        <v>40.700000000000003</v>
      </c>
    </row>
    <row r="4145" spans="1:4" ht="9" customHeight="1" x14ac:dyDescent="0.25">
      <c r="A4145" s="30" t="s">
        <v>16373</v>
      </c>
      <c r="B4145" s="31" t="s">
        <v>16374</v>
      </c>
      <c r="C4145" s="30" t="s">
        <v>2</v>
      </c>
      <c r="D4145" s="32">
        <v>11.36</v>
      </c>
    </row>
    <row r="4146" spans="1:4" ht="9" customHeight="1" x14ac:dyDescent="0.25">
      <c r="A4146" s="30" t="s">
        <v>16375</v>
      </c>
      <c r="B4146" s="31" t="s">
        <v>16376</v>
      </c>
      <c r="C4146" s="30" t="s">
        <v>2</v>
      </c>
      <c r="D4146" s="32">
        <v>121.78</v>
      </c>
    </row>
    <row r="4147" spans="1:4" ht="9" customHeight="1" x14ac:dyDescent="0.25">
      <c r="A4147" s="30" t="s">
        <v>16377</v>
      </c>
      <c r="B4147" s="31" t="s">
        <v>16378</v>
      </c>
      <c r="C4147" s="30" t="s">
        <v>2</v>
      </c>
      <c r="D4147" s="32">
        <v>116.52</v>
      </c>
    </row>
    <row r="4148" spans="1:4" ht="9" customHeight="1" x14ac:dyDescent="0.25">
      <c r="A4148" s="30" t="s">
        <v>16379</v>
      </c>
      <c r="B4148" s="31" t="s">
        <v>16380</v>
      </c>
      <c r="C4148" s="30" t="s">
        <v>2</v>
      </c>
      <c r="D4148" s="32">
        <v>132.08000000000001</v>
      </c>
    </row>
    <row r="4149" spans="1:4" ht="9" customHeight="1" x14ac:dyDescent="0.25">
      <c r="A4149" s="30" t="s">
        <v>16381</v>
      </c>
      <c r="B4149" s="31" t="s">
        <v>16382</v>
      </c>
      <c r="C4149" s="30" t="s">
        <v>2</v>
      </c>
      <c r="D4149" s="32">
        <v>90.27</v>
      </c>
    </row>
    <row r="4150" spans="1:4" ht="9" customHeight="1" x14ac:dyDescent="0.25">
      <c r="A4150" s="30" t="s">
        <v>16383</v>
      </c>
      <c r="B4150" s="31" t="s">
        <v>16384</v>
      </c>
      <c r="C4150" s="30" t="s">
        <v>2</v>
      </c>
      <c r="D4150" s="32">
        <v>78.010000000000005</v>
      </c>
    </row>
    <row r="4151" spans="1:4" ht="9" customHeight="1" x14ac:dyDescent="0.25">
      <c r="A4151" s="30" t="s">
        <v>16385</v>
      </c>
      <c r="B4151" s="31" t="s">
        <v>16386</v>
      </c>
      <c r="C4151" s="30" t="s">
        <v>2</v>
      </c>
      <c r="D4151" s="32">
        <v>146.22999999999999</v>
      </c>
    </row>
    <row r="4152" spans="1:4" ht="9" customHeight="1" x14ac:dyDescent="0.25">
      <c r="A4152" s="30" t="s">
        <v>16387</v>
      </c>
      <c r="B4152" s="31" t="s">
        <v>16388</v>
      </c>
      <c r="C4152" s="30" t="s">
        <v>2</v>
      </c>
      <c r="D4152" s="32">
        <v>97.7</v>
      </c>
    </row>
    <row r="4153" spans="1:4" ht="9" customHeight="1" x14ac:dyDescent="0.25">
      <c r="A4153" s="30" t="s">
        <v>16389</v>
      </c>
      <c r="B4153" s="31" t="s">
        <v>16390</v>
      </c>
      <c r="C4153" s="30" t="s">
        <v>2</v>
      </c>
      <c r="D4153" s="32">
        <v>83.21</v>
      </c>
    </row>
    <row r="4154" spans="1:4" ht="9" customHeight="1" x14ac:dyDescent="0.25">
      <c r="A4154" s="30" t="s">
        <v>16391</v>
      </c>
      <c r="B4154" s="31" t="s">
        <v>16392</v>
      </c>
      <c r="C4154" s="30" t="s">
        <v>2</v>
      </c>
      <c r="D4154" s="32">
        <v>147.1</v>
      </c>
    </row>
    <row r="4155" spans="1:4" ht="9" customHeight="1" x14ac:dyDescent="0.25">
      <c r="A4155" s="30" t="s">
        <v>16393</v>
      </c>
      <c r="B4155" s="31" t="s">
        <v>16394</v>
      </c>
      <c r="C4155" s="30" t="s">
        <v>2</v>
      </c>
      <c r="D4155" s="32">
        <v>98.15</v>
      </c>
    </row>
    <row r="4156" spans="1:4" ht="9" customHeight="1" x14ac:dyDescent="0.25">
      <c r="A4156" s="30" t="s">
        <v>16395</v>
      </c>
      <c r="B4156" s="31" t="s">
        <v>16396</v>
      </c>
      <c r="C4156" s="30" t="s">
        <v>2</v>
      </c>
      <c r="D4156" s="32">
        <v>83.53</v>
      </c>
    </row>
    <row r="4157" spans="1:4" ht="9" customHeight="1" x14ac:dyDescent="0.25">
      <c r="A4157" s="30" t="s">
        <v>16397</v>
      </c>
      <c r="B4157" s="31" t="s">
        <v>16398</v>
      </c>
      <c r="C4157" s="30" t="s">
        <v>2</v>
      </c>
      <c r="D4157" s="32">
        <v>122.83</v>
      </c>
    </row>
    <row r="4158" spans="1:4" ht="9" customHeight="1" x14ac:dyDescent="0.25">
      <c r="A4158" s="30" t="s">
        <v>16399</v>
      </c>
      <c r="B4158" s="31" t="s">
        <v>16400</v>
      </c>
      <c r="C4158" s="30" t="s">
        <v>2</v>
      </c>
      <c r="D4158" s="32">
        <v>85.46</v>
      </c>
    </row>
    <row r="4159" spans="1:4" ht="9" customHeight="1" x14ac:dyDescent="0.25">
      <c r="A4159" s="30" t="s">
        <v>16401</v>
      </c>
      <c r="B4159" s="31" t="s">
        <v>16402</v>
      </c>
      <c r="C4159" s="30" t="s">
        <v>2</v>
      </c>
      <c r="D4159" s="32">
        <v>74.680000000000007</v>
      </c>
    </row>
    <row r="4160" spans="1:4" ht="9" customHeight="1" x14ac:dyDescent="0.25">
      <c r="A4160" s="30" t="s">
        <v>16403</v>
      </c>
      <c r="B4160" s="31" t="s">
        <v>16404</v>
      </c>
      <c r="C4160" s="30" t="s">
        <v>2</v>
      </c>
      <c r="D4160" s="32">
        <v>128.41</v>
      </c>
    </row>
    <row r="4161" spans="1:4" ht="9" customHeight="1" x14ac:dyDescent="0.25">
      <c r="A4161" s="30" t="s">
        <v>16405</v>
      </c>
      <c r="B4161" s="31" t="s">
        <v>16406</v>
      </c>
      <c r="C4161" s="30" t="s">
        <v>2</v>
      </c>
      <c r="D4161" s="32">
        <v>88.39</v>
      </c>
    </row>
    <row r="4162" spans="1:4" ht="9" customHeight="1" x14ac:dyDescent="0.25">
      <c r="A4162" s="30" t="s">
        <v>16407</v>
      </c>
      <c r="B4162" s="31" t="s">
        <v>16408</v>
      </c>
      <c r="C4162" s="30" t="s">
        <v>2</v>
      </c>
      <c r="D4162" s="32">
        <v>76.73</v>
      </c>
    </row>
    <row r="4163" spans="1:4" ht="9" customHeight="1" x14ac:dyDescent="0.25">
      <c r="A4163" s="30" t="s">
        <v>16409</v>
      </c>
      <c r="B4163" s="31" t="s">
        <v>16410</v>
      </c>
      <c r="C4163" s="30" t="s">
        <v>2</v>
      </c>
      <c r="D4163" s="32">
        <v>132.43</v>
      </c>
    </row>
    <row r="4164" spans="1:4" ht="9" customHeight="1" x14ac:dyDescent="0.25">
      <c r="A4164" s="30" t="s">
        <v>16411</v>
      </c>
      <c r="B4164" s="31" t="s">
        <v>16412</v>
      </c>
      <c r="C4164" s="30" t="s">
        <v>2</v>
      </c>
      <c r="D4164" s="32">
        <v>90.5</v>
      </c>
    </row>
    <row r="4165" spans="1:4" ht="9" customHeight="1" x14ac:dyDescent="0.25">
      <c r="A4165" s="30" t="s">
        <v>16413</v>
      </c>
      <c r="B4165" s="31" t="s">
        <v>16414</v>
      </c>
      <c r="C4165" s="30" t="s">
        <v>2</v>
      </c>
      <c r="D4165" s="32">
        <v>78.209999999999994</v>
      </c>
    </row>
    <row r="4166" spans="1:4" ht="9" customHeight="1" x14ac:dyDescent="0.25">
      <c r="A4166" s="30" t="s">
        <v>16415</v>
      </c>
      <c r="B4166" s="31" t="s">
        <v>16416</v>
      </c>
      <c r="C4166" s="30" t="s">
        <v>2</v>
      </c>
      <c r="D4166" s="32">
        <v>150.80000000000001</v>
      </c>
    </row>
    <row r="4167" spans="1:4" ht="9" customHeight="1" x14ac:dyDescent="0.25">
      <c r="A4167" s="30" t="s">
        <v>16417</v>
      </c>
      <c r="B4167" s="31" t="s">
        <v>16418</v>
      </c>
      <c r="C4167" s="30" t="s">
        <v>2</v>
      </c>
      <c r="D4167" s="32">
        <v>107.91</v>
      </c>
    </row>
    <row r="4168" spans="1:4" ht="9" customHeight="1" x14ac:dyDescent="0.25">
      <c r="A4168" s="30" t="s">
        <v>16419</v>
      </c>
      <c r="B4168" s="31" t="s">
        <v>16420</v>
      </c>
      <c r="C4168" s="30" t="s">
        <v>2</v>
      </c>
      <c r="D4168" s="32">
        <v>95.61</v>
      </c>
    </row>
    <row r="4169" spans="1:4" ht="9" customHeight="1" x14ac:dyDescent="0.25">
      <c r="A4169" s="30" t="s">
        <v>16421</v>
      </c>
      <c r="B4169" s="31" t="s">
        <v>16422</v>
      </c>
      <c r="C4169" s="30" t="s">
        <v>2</v>
      </c>
      <c r="D4169" s="32">
        <v>77.83</v>
      </c>
    </row>
    <row r="4170" spans="1:4" ht="9" customHeight="1" x14ac:dyDescent="0.25">
      <c r="A4170" s="30" t="s">
        <v>16423</v>
      </c>
      <c r="B4170" s="31" t="s">
        <v>16424</v>
      </c>
      <c r="C4170" s="30" t="s">
        <v>2</v>
      </c>
      <c r="D4170" s="32">
        <v>41.11</v>
      </c>
    </row>
    <row r="4171" spans="1:4" ht="18" customHeight="1" x14ac:dyDescent="0.25">
      <c r="A4171" s="30" t="s">
        <v>16425</v>
      </c>
      <c r="B4171" s="31" t="s">
        <v>16426</v>
      </c>
      <c r="C4171" s="30" t="s">
        <v>2</v>
      </c>
      <c r="D4171" s="32">
        <v>112.4</v>
      </c>
    </row>
    <row r="4172" spans="1:4" ht="9" customHeight="1" x14ac:dyDescent="0.25">
      <c r="A4172" s="30" t="s">
        <v>16427</v>
      </c>
      <c r="B4172" s="31" t="s">
        <v>16428</v>
      </c>
      <c r="C4172" s="30" t="s">
        <v>3</v>
      </c>
      <c r="D4172" s="32">
        <v>4.9800000000000004</v>
      </c>
    </row>
    <row r="4173" spans="1:4" ht="9" customHeight="1" x14ac:dyDescent="0.25">
      <c r="A4173" s="30" t="s">
        <v>16429</v>
      </c>
      <c r="B4173" s="31" t="s">
        <v>16430</v>
      </c>
      <c r="C4173" s="30" t="s">
        <v>3</v>
      </c>
      <c r="D4173" s="32">
        <v>3.66</v>
      </c>
    </row>
    <row r="4174" spans="1:4" ht="9" customHeight="1" x14ac:dyDescent="0.25">
      <c r="A4174" s="30" t="s">
        <v>16431</v>
      </c>
      <c r="B4174" s="31" t="s">
        <v>16432</v>
      </c>
      <c r="C4174" s="30" t="s">
        <v>3</v>
      </c>
      <c r="D4174" s="32">
        <v>4.0999999999999996</v>
      </c>
    </row>
    <row r="4175" spans="1:4" ht="9" customHeight="1" x14ac:dyDescent="0.25">
      <c r="A4175" s="30" t="s">
        <v>16433</v>
      </c>
      <c r="B4175" s="31" t="s">
        <v>16434</v>
      </c>
      <c r="C4175" s="30" t="s">
        <v>0</v>
      </c>
      <c r="D4175" s="32">
        <v>1030.94</v>
      </c>
    </row>
    <row r="4176" spans="1:4" ht="9" customHeight="1" x14ac:dyDescent="0.25">
      <c r="A4176" s="30" t="s">
        <v>16435</v>
      </c>
      <c r="B4176" s="31" t="s">
        <v>16436</v>
      </c>
      <c r="C4176" s="30" t="s">
        <v>0</v>
      </c>
      <c r="D4176" s="32">
        <v>917.54</v>
      </c>
    </row>
    <row r="4177" spans="1:4" ht="9" customHeight="1" x14ac:dyDescent="0.25">
      <c r="A4177" s="30" t="s">
        <v>16437</v>
      </c>
      <c r="B4177" s="31" t="s">
        <v>16438</v>
      </c>
      <c r="C4177" s="30" t="s">
        <v>0</v>
      </c>
      <c r="D4177" s="32">
        <v>877.61</v>
      </c>
    </row>
    <row r="4178" spans="1:4" ht="9" customHeight="1" x14ac:dyDescent="0.25">
      <c r="A4178" s="30" t="s">
        <v>16439</v>
      </c>
      <c r="B4178" s="31" t="s">
        <v>16440</v>
      </c>
      <c r="C4178" s="30" t="s">
        <v>0</v>
      </c>
      <c r="D4178" s="32">
        <v>764.22</v>
      </c>
    </row>
    <row r="4179" spans="1:4" ht="9" customHeight="1" x14ac:dyDescent="0.25">
      <c r="A4179" s="30" t="s">
        <v>16441</v>
      </c>
      <c r="B4179" s="31" t="s">
        <v>16442</v>
      </c>
      <c r="C4179" s="30" t="s">
        <v>0</v>
      </c>
      <c r="D4179" s="32">
        <v>797.61</v>
      </c>
    </row>
    <row r="4180" spans="1:4" ht="9" customHeight="1" x14ac:dyDescent="0.25">
      <c r="A4180" s="30" t="s">
        <v>16443</v>
      </c>
      <c r="B4180" s="31" t="s">
        <v>16444</v>
      </c>
      <c r="C4180" s="30" t="s">
        <v>0</v>
      </c>
      <c r="D4180" s="32">
        <v>684.22</v>
      </c>
    </row>
    <row r="4181" spans="1:4" ht="9" customHeight="1" x14ac:dyDescent="0.25">
      <c r="A4181" s="30" t="s">
        <v>16445</v>
      </c>
      <c r="B4181" s="31" t="s">
        <v>16446</v>
      </c>
      <c r="C4181" s="30" t="s">
        <v>0</v>
      </c>
      <c r="D4181" s="32">
        <v>748.91</v>
      </c>
    </row>
    <row r="4182" spans="1:4" ht="9" customHeight="1" x14ac:dyDescent="0.25">
      <c r="A4182" s="30" t="s">
        <v>16447</v>
      </c>
      <c r="B4182" s="31" t="s">
        <v>16448</v>
      </c>
      <c r="C4182" s="30" t="s">
        <v>0</v>
      </c>
      <c r="D4182" s="32">
        <v>635.51</v>
      </c>
    </row>
    <row r="4183" spans="1:4" ht="9" customHeight="1" x14ac:dyDescent="0.25">
      <c r="A4183" s="30" t="s">
        <v>16449</v>
      </c>
      <c r="B4183" s="31" t="s">
        <v>16450</v>
      </c>
      <c r="C4183" s="30" t="s">
        <v>2</v>
      </c>
      <c r="D4183" s="32">
        <v>259.58</v>
      </c>
    </row>
    <row r="4184" spans="1:4" ht="9" customHeight="1" x14ac:dyDescent="0.25">
      <c r="A4184" s="30" t="s">
        <v>16451</v>
      </c>
      <c r="B4184" s="31" t="s">
        <v>16452</v>
      </c>
      <c r="C4184" s="30" t="s">
        <v>2</v>
      </c>
      <c r="D4184" s="32">
        <v>240.31</v>
      </c>
    </row>
    <row r="4185" spans="1:4" ht="9" customHeight="1" x14ac:dyDescent="0.25">
      <c r="A4185" s="30" t="s">
        <v>16453</v>
      </c>
      <c r="B4185" s="31" t="s">
        <v>16454</v>
      </c>
      <c r="C4185" s="30" t="s">
        <v>2</v>
      </c>
      <c r="D4185" s="32">
        <v>292.05</v>
      </c>
    </row>
    <row r="4186" spans="1:4" ht="9" customHeight="1" x14ac:dyDescent="0.25">
      <c r="A4186" s="30" t="s">
        <v>16455</v>
      </c>
      <c r="B4186" s="31" t="s">
        <v>16456</v>
      </c>
      <c r="C4186" s="30" t="s">
        <v>2</v>
      </c>
      <c r="D4186" s="32">
        <v>265.97000000000003</v>
      </c>
    </row>
    <row r="4187" spans="1:4" ht="9" customHeight="1" x14ac:dyDescent="0.25">
      <c r="A4187" s="30" t="s">
        <v>16457</v>
      </c>
      <c r="B4187" s="31" t="s">
        <v>16458</v>
      </c>
      <c r="C4187" s="30" t="s">
        <v>2</v>
      </c>
      <c r="D4187" s="32">
        <v>329.72</v>
      </c>
    </row>
    <row r="4188" spans="1:4" ht="9" customHeight="1" x14ac:dyDescent="0.25">
      <c r="A4188" s="30" t="s">
        <v>16459</v>
      </c>
      <c r="B4188" s="31" t="s">
        <v>16460</v>
      </c>
      <c r="C4188" s="30" t="s">
        <v>2</v>
      </c>
      <c r="D4188" s="32">
        <v>295.7</v>
      </c>
    </row>
    <row r="4189" spans="1:4" ht="9" customHeight="1" x14ac:dyDescent="0.25">
      <c r="A4189" s="30" t="s">
        <v>16461</v>
      </c>
      <c r="B4189" s="31" t="s">
        <v>16462</v>
      </c>
      <c r="C4189" s="30" t="s">
        <v>0</v>
      </c>
      <c r="D4189" s="32">
        <v>819.64</v>
      </c>
    </row>
    <row r="4190" spans="1:4" ht="9" customHeight="1" x14ac:dyDescent="0.25">
      <c r="A4190" s="30" t="s">
        <v>16463</v>
      </c>
      <c r="B4190" s="31" t="s">
        <v>16464</v>
      </c>
      <c r="C4190" s="30" t="s">
        <v>0</v>
      </c>
      <c r="D4190" s="32">
        <v>706.24</v>
      </c>
    </row>
    <row r="4191" spans="1:4" ht="18" customHeight="1" x14ac:dyDescent="0.25">
      <c r="A4191" s="30" t="s">
        <v>16465</v>
      </c>
      <c r="B4191" s="31" t="s">
        <v>16466</v>
      </c>
      <c r="C4191" s="30" t="s">
        <v>0</v>
      </c>
      <c r="D4191" s="32">
        <v>21.3</v>
      </c>
    </row>
    <row r="4192" spans="1:4" ht="18" customHeight="1" x14ac:dyDescent="0.25">
      <c r="A4192" s="30" t="s">
        <v>16467</v>
      </c>
      <c r="B4192" s="31" t="s">
        <v>16468</v>
      </c>
      <c r="C4192" s="30" t="s">
        <v>0</v>
      </c>
      <c r="D4192" s="32">
        <v>22.11</v>
      </c>
    </row>
    <row r="4193" spans="1:4" ht="18" customHeight="1" x14ac:dyDescent="0.25">
      <c r="A4193" s="30" t="s">
        <v>16469</v>
      </c>
      <c r="B4193" s="31" t="s">
        <v>16470</v>
      </c>
      <c r="C4193" s="30" t="s">
        <v>0</v>
      </c>
      <c r="D4193" s="32">
        <v>22.22</v>
      </c>
    </row>
    <row r="4194" spans="1:4" ht="18" customHeight="1" x14ac:dyDescent="0.25">
      <c r="A4194" s="30" t="s">
        <v>16471</v>
      </c>
      <c r="B4194" s="31" t="s">
        <v>16472</v>
      </c>
      <c r="C4194" s="30" t="s">
        <v>0</v>
      </c>
      <c r="D4194" s="32">
        <v>22.33</v>
      </c>
    </row>
    <row r="4195" spans="1:4" ht="18" customHeight="1" x14ac:dyDescent="0.25">
      <c r="A4195" s="30" t="s">
        <v>16473</v>
      </c>
      <c r="B4195" s="31" t="s">
        <v>16474</v>
      </c>
      <c r="C4195" s="30" t="s">
        <v>0</v>
      </c>
      <c r="D4195" s="32">
        <v>22.56</v>
      </c>
    </row>
    <row r="4196" spans="1:4" ht="18" customHeight="1" x14ac:dyDescent="0.25">
      <c r="A4196" s="30" t="s">
        <v>16475</v>
      </c>
      <c r="B4196" s="31" t="s">
        <v>16476</v>
      </c>
      <c r="C4196" s="30" t="s">
        <v>0</v>
      </c>
      <c r="D4196" s="32">
        <v>22.79</v>
      </c>
    </row>
    <row r="4197" spans="1:4" ht="18" customHeight="1" x14ac:dyDescent="0.25">
      <c r="A4197" s="30" t="s">
        <v>16477</v>
      </c>
      <c r="B4197" s="31" t="s">
        <v>16478</v>
      </c>
      <c r="C4197" s="30" t="s">
        <v>0</v>
      </c>
      <c r="D4197" s="32">
        <v>22.91</v>
      </c>
    </row>
    <row r="4198" spans="1:4" ht="9" customHeight="1" x14ac:dyDescent="0.25">
      <c r="A4198" s="30" t="s">
        <v>16479</v>
      </c>
      <c r="B4198" s="31" t="s">
        <v>16480</v>
      </c>
      <c r="C4198" s="30" t="s">
        <v>0</v>
      </c>
      <c r="D4198" s="32">
        <v>23.02</v>
      </c>
    </row>
    <row r="4199" spans="1:4" ht="18" customHeight="1" x14ac:dyDescent="0.25">
      <c r="A4199" s="30" t="s">
        <v>16481</v>
      </c>
      <c r="B4199" s="31" t="s">
        <v>16482</v>
      </c>
      <c r="C4199" s="30" t="s">
        <v>0</v>
      </c>
      <c r="D4199" s="32">
        <v>21.53</v>
      </c>
    </row>
    <row r="4200" spans="1:4" ht="18" customHeight="1" x14ac:dyDescent="0.25">
      <c r="A4200" s="30" t="s">
        <v>16483</v>
      </c>
      <c r="B4200" s="31" t="s">
        <v>16484</v>
      </c>
      <c r="C4200" s="30" t="s">
        <v>0</v>
      </c>
      <c r="D4200" s="32">
        <v>21.76</v>
      </c>
    </row>
    <row r="4201" spans="1:4" ht="18" customHeight="1" x14ac:dyDescent="0.25">
      <c r="A4201" s="30" t="s">
        <v>16485</v>
      </c>
      <c r="B4201" s="31" t="s">
        <v>16486</v>
      </c>
      <c r="C4201" s="30" t="s">
        <v>0</v>
      </c>
      <c r="D4201" s="32">
        <v>21.88</v>
      </c>
    </row>
    <row r="4202" spans="1:4" ht="18" customHeight="1" x14ac:dyDescent="0.25">
      <c r="A4202" s="30" t="s">
        <v>16487</v>
      </c>
      <c r="B4202" s="31" t="s">
        <v>16488</v>
      </c>
      <c r="C4202" s="30" t="s">
        <v>0</v>
      </c>
      <c r="D4202" s="32">
        <v>49.9</v>
      </c>
    </row>
    <row r="4203" spans="1:4" ht="18" customHeight="1" x14ac:dyDescent="0.25">
      <c r="A4203" s="30" t="s">
        <v>16489</v>
      </c>
      <c r="B4203" s="31" t="s">
        <v>16490</v>
      </c>
      <c r="C4203" s="30" t="s">
        <v>0</v>
      </c>
      <c r="D4203" s="32">
        <v>50.65</v>
      </c>
    </row>
    <row r="4204" spans="1:4" ht="18" customHeight="1" x14ac:dyDescent="0.25">
      <c r="A4204" s="30" t="s">
        <v>16491</v>
      </c>
      <c r="B4204" s="31" t="s">
        <v>16492</v>
      </c>
      <c r="C4204" s="30" t="s">
        <v>0</v>
      </c>
      <c r="D4204" s="32">
        <v>51.25</v>
      </c>
    </row>
    <row r="4205" spans="1:4" ht="18" customHeight="1" x14ac:dyDescent="0.25">
      <c r="A4205" s="30" t="s">
        <v>16493</v>
      </c>
      <c r="B4205" s="31" t="s">
        <v>16494</v>
      </c>
      <c r="C4205" s="30" t="s">
        <v>0</v>
      </c>
      <c r="D4205" s="32">
        <v>52</v>
      </c>
    </row>
    <row r="4206" spans="1:4" ht="18" customHeight="1" x14ac:dyDescent="0.25">
      <c r="A4206" s="30" t="s">
        <v>16495</v>
      </c>
      <c r="B4206" s="31" t="s">
        <v>16496</v>
      </c>
      <c r="C4206" s="30" t="s">
        <v>0</v>
      </c>
      <c r="D4206" s="32">
        <v>52.75</v>
      </c>
    </row>
    <row r="4207" spans="1:4" ht="18" customHeight="1" x14ac:dyDescent="0.25">
      <c r="A4207" s="30" t="s">
        <v>16497</v>
      </c>
      <c r="B4207" s="31" t="s">
        <v>16498</v>
      </c>
      <c r="C4207" s="30" t="s">
        <v>0</v>
      </c>
      <c r="D4207" s="32">
        <v>53.95</v>
      </c>
    </row>
    <row r="4208" spans="1:4" ht="18" customHeight="1" x14ac:dyDescent="0.25">
      <c r="A4208" s="30" t="s">
        <v>16499</v>
      </c>
      <c r="B4208" s="31" t="s">
        <v>16500</v>
      </c>
      <c r="C4208" s="30" t="s">
        <v>0</v>
      </c>
      <c r="D4208" s="32">
        <v>57.93</v>
      </c>
    </row>
    <row r="4209" spans="1:4" ht="18" customHeight="1" x14ac:dyDescent="0.25">
      <c r="A4209" s="30" t="s">
        <v>16501</v>
      </c>
      <c r="B4209" s="31" t="s">
        <v>16502</v>
      </c>
      <c r="C4209" s="30" t="s">
        <v>0</v>
      </c>
      <c r="D4209" s="32">
        <v>58.93</v>
      </c>
    </row>
    <row r="4210" spans="1:4" ht="18" customHeight="1" x14ac:dyDescent="0.25">
      <c r="A4210" s="30" t="s">
        <v>16503</v>
      </c>
      <c r="B4210" s="31" t="s">
        <v>16504</v>
      </c>
      <c r="C4210" s="30" t="s">
        <v>0</v>
      </c>
      <c r="D4210" s="32">
        <v>45.66</v>
      </c>
    </row>
    <row r="4211" spans="1:4" ht="18" customHeight="1" x14ac:dyDescent="0.25">
      <c r="A4211" s="30" t="s">
        <v>16505</v>
      </c>
      <c r="B4211" s="31" t="s">
        <v>16506</v>
      </c>
      <c r="C4211" s="30" t="s">
        <v>0</v>
      </c>
      <c r="D4211" s="32">
        <v>46.06</v>
      </c>
    </row>
    <row r="4212" spans="1:4" ht="18" customHeight="1" x14ac:dyDescent="0.25">
      <c r="A4212" s="30" t="s">
        <v>16507</v>
      </c>
      <c r="B4212" s="31" t="s">
        <v>16508</v>
      </c>
      <c r="C4212" s="30" t="s">
        <v>0</v>
      </c>
      <c r="D4212" s="32">
        <v>46.56</v>
      </c>
    </row>
    <row r="4213" spans="1:4" ht="18" customHeight="1" x14ac:dyDescent="0.25">
      <c r="A4213" s="30" t="s">
        <v>16509</v>
      </c>
      <c r="B4213" s="31" t="s">
        <v>16510</v>
      </c>
      <c r="C4213" s="30" t="s">
        <v>0</v>
      </c>
      <c r="D4213" s="32">
        <v>46.96</v>
      </c>
    </row>
    <row r="4214" spans="1:4" ht="18" customHeight="1" x14ac:dyDescent="0.25">
      <c r="A4214" s="30" t="s">
        <v>16511</v>
      </c>
      <c r="B4214" s="31" t="s">
        <v>16512</v>
      </c>
      <c r="C4214" s="30" t="s">
        <v>0</v>
      </c>
      <c r="D4214" s="32">
        <v>47.46</v>
      </c>
    </row>
    <row r="4215" spans="1:4" ht="18" customHeight="1" x14ac:dyDescent="0.25">
      <c r="A4215" s="30" t="s">
        <v>16513</v>
      </c>
      <c r="B4215" s="31" t="s">
        <v>16514</v>
      </c>
      <c r="C4215" s="30" t="s">
        <v>0</v>
      </c>
      <c r="D4215" s="32">
        <v>50.2</v>
      </c>
    </row>
    <row r="4216" spans="1:4" ht="18" customHeight="1" x14ac:dyDescent="0.25">
      <c r="A4216" s="30" t="s">
        <v>16515</v>
      </c>
      <c r="B4216" s="31" t="s">
        <v>16516</v>
      </c>
      <c r="C4216" s="30" t="s">
        <v>0</v>
      </c>
      <c r="D4216" s="32">
        <v>51.55</v>
      </c>
    </row>
    <row r="4217" spans="1:4" ht="18" customHeight="1" x14ac:dyDescent="0.25">
      <c r="A4217" s="30" t="s">
        <v>16517</v>
      </c>
      <c r="B4217" s="31" t="s">
        <v>16518</v>
      </c>
      <c r="C4217" s="30" t="s">
        <v>0</v>
      </c>
      <c r="D4217" s="32">
        <v>52.15</v>
      </c>
    </row>
    <row r="4218" spans="1:4" ht="18" customHeight="1" x14ac:dyDescent="0.25">
      <c r="A4218" s="30" t="s">
        <v>16519</v>
      </c>
      <c r="B4218" s="31" t="s">
        <v>16520</v>
      </c>
      <c r="C4218" s="30" t="s">
        <v>0</v>
      </c>
      <c r="D4218" s="32">
        <v>44.97</v>
      </c>
    </row>
    <row r="4219" spans="1:4" ht="18" customHeight="1" x14ac:dyDescent="0.25">
      <c r="A4219" s="30" t="s">
        <v>16521</v>
      </c>
      <c r="B4219" s="31" t="s">
        <v>16522</v>
      </c>
      <c r="C4219" s="30" t="s">
        <v>0</v>
      </c>
      <c r="D4219" s="32">
        <v>45.27</v>
      </c>
    </row>
    <row r="4220" spans="1:4" ht="18" customHeight="1" x14ac:dyDescent="0.25">
      <c r="A4220" s="30" t="s">
        <v>16523</v>
      </c>
      <c r="B4220" s="31" t="s">
        <v>16524</v>
      </c>
      <c r="C4220" s="30" t="s">
        <v>0</v>
      </c>
      <c r="D4220" s="32">
        <v>45.66</v>
      </c>
    </row>
    <row r="4221" spans="1:4" ht="18" customHeight="1" x14ac:dyDescent="0.25">
      <c r="A4221" s="30" t="s">
        <v>16525</v>
      </c>
      <c r="B4221" s="31" t="s">
        <v>16526</v>
      </c>
      <c r="C4221" s="30" t="s">
        <v>0</v>
      </c>
      <c r="D4221" s="32">
        <v>46.06</v>
      </c>
    </row>
    <row r="4222" spans="1:4" ht="18" customHeight="1" x14ac:dyDescent="0.25">
      <c r="A4222" s="30" t="s">
        <v>16527</v>
      </c>
      <c r="B4222" s="31" t="s">
        <v>16528</v>
      </c>
      <c r="C4222" s="30" t="s">
        <v>0</v>
      </c>
      <c r="D4222" s="32">
        <v>46.36</v>
      </c>
    </row>
    <row r="4223" spans="1:4" ht="18" customHeight="1" x14ac:dyDescent="0.25">
      <c r="A4223" s="30" t="s">
        <v>16529</v>
      </c>
      <c r="B4223" s="31" t="s">
        <v>16530</v>
      </c>
      <c r="C4223" s="30" t="s">
        <v>0</v>
      </c>
      <c r="D4223" s="32">
        <v>47.06</v>
      </c>
    </row>
    <row r="4224" spans="1:4" ht="18" customHeight="1" x14ac:dyDescent="0.25">
      <c r="A4224" s="30" t="s">
        <v>16531</v>
      </c>
      <c r="B4224" s="31" t="s">
        <v>16532</v>
      </c>
      <c r="C4224" s="30" t="s">
        <v>0</v>
      </c>
      <c r="D4224" s="32">
        <v>50.05</v>
      </c>
    </row>
    <row r="4225" spans="1:4" ht="18" customHeight="1" x14ac:dyDescent="0.25">
      <c r="A4225" s="30" t="s">
        <v>16533</v>
      </c>
      <c r="B4225" s="31" t="s">
        <v>16534</v>
      </c>
      <c r="C4225" s="30" t="s">
        <v>0</v>
      </c>
      <c r="D4225" s="32">
        <v>50.65</v>
      </c>
    </row>
    <row r="4226" spans="1:4" ht="18" customHeight="1" x14ac:dyDescent="0.25">
      <c r="A4226" s="30" t="s">
        <v>16535</v>
      </c>
      <c r="B4226" s="31" t="s">
        <v>16536</v>
      </c>
      <c r="C4226" s="30" t="s">
        <v>0</v>
      </c>
      <c r="D4226" s="32">
        <v>46.35</v>
      </c>
    </row>
    <row r="4227" spans="1:4" ht="18" customHeight="1" x14ac:dyDescent="0.25">
      <c r="A4227" s="30" t="s">
        <v>16537</v>
      </c>
      <c r="B4227" s="31" t="s">
        <v>16538</v>
      </c>
      <c r="C4227" s="30" t="s">
        <v>0</v>
      </c>
      <c r="D4227" s="32">
        <v>47.1</v>
      </c>
    </row>
    <row r="4228" spans="1:4" ht="18" customHeight="1" x14ac:dyDescent="0.25">
      <c r="A4228" s="30" t="s">
        <v>16539</v>
      </c>
      <c r="B4228" s="31" t="s">
        <v>16540</v>
      </c>
      <c r="C4228" s="30" t="s">
        <v>0</v>
      </c>
      <c r="D4228" s="32">
        <v>47.7</v>
      </c>
    </row>
    <row r="4229" spans="1:4" ht="18" customHeight="1" x14ac:dyDescent="0.25">
      <c r="A4229" s="30" t="s">
        <v>16541</v>
      </c>
      <c r="B4229" s="31" t="s">
        <v>16542</v>
      </c>
      <c r="C4229" s="30" t="s">
        <v>0</v>
      </c>
      <c r="D4229" s="32">
        <v>48.45</v>
      </c>
    </row>
    <row r="4230" spans="1:4" ht="18" customHeight="1" x14ac:dyDescent="0.25">
      <c r="A4230" s="30" t="s">
        <v>16543</v>
      </c>
      <c r="B4230" s="31" t="s">
        <v>16544</v>
      </c>
      <c r="C4230" s="30" t="s">
        <v>0</v>
      </c>
      <c r="D4230" s="32">
        <v>49.19</v>
      </c>
    </row>
    <row r="4231" spans="1:4" ht="18" customHeight="1" x14ac:dyDescent="0.25">
      <c r="A4231" s="30" t="s">
        <v>16545</v>
      </c>
      <c r="B4231" s="31" t="s">
        <v>16546</v>
      </c>
      <c r="C4231" s="30" t="s">
        <v>0</v>
      </c>
      <c r="D4231" s="32">
        <v>50.39</v>
      </c>
    </row>
    <row r="4232" spans="1:4" ht="18" customHeight="1" x14ac:dyDescent="0.25">
      <c r="A4232" s="30" t="s">
        <v>16547</v>
      </c>
      <c r="B4232" s="31" t="s">
        <v>16548</v>
      </c>
      <c r="C4232" s="30" t="s">
        <v>0</v>
      </c>
      <c r="D4232" s="32">
        <v>54.28</v>
      </c>
    </row>
    <row r="4233" spans="1:4" ht="18" customHeight="1" x14ac:dyDescent="0.25">
      <c r="A4233" s="30" t="s">
        <v>16549</v>
      </c>
      <c r="B4233" s="31" t="s">
        <v>16550</v>
      </c>
      <c r="C4233" s="30" t="s">
        <v>0</v>
      </c>
      <c r="D4233" s="32">
        <v>55.48</v>
      </c>
    </row>
    <row r="4234" spans="1:4" ht="18" customHeight="1" x14ac:dyDescent="0.25">
      <c r="A4234" s="30" t="s">
        <v>16551</v>
      </c>
      <c r="B4234" s="31" t="s">
        <v>16552</v>
      </c>
      <c r="C4234" s="30" t="s">
        <v>0</v>
      </c>
      <c r="D4234" s="32">
        <v>42.11</v>
      </c>
    </row>
    <row r="4235" spans="1:4" ht="18" customHeight="1" x14ac:dyDescent="0.25">
      <c r="A4235" s="30" t="s">
        <v>16553</v>
      </c>
      <c r="B4235" s="31" t="s">
        <v>16554</v>
      </c>
      <c r="C4235" s="30" t="s">
        <v>0</v>
      </c>
      <c r="D4235" s="32">
        <v>42.61</v>
      </c>
    </row>
    <row r="4236" spans="1:4" ht="18" customHeight="1" x14ac:dyDescent="0.25">
      <c r="A4236" s="30" t="s">
        <v>16555</v>
      </c>
      <c r="B4236" s="31" t="s">
        <v>16556</v>
      </c>
      <c r="C4236" s="30" t="s">
        <v>0</v>
      </c>
      <c r="D4236" s="32">
        <v>43.01</v>
      </c>
    </row>
    <row r="4237" spans="1:4" ht="18" customHeight="1" x14ac:dyDescent="0.25">
      <c r="A4237" s="30" t="s">
        <v>16557</v>
      </c>
      <c r="B4237" s="31" t="s">
        <v>16558</v>
      </c>
      <c r="C4237" s="30" t="s">
        <v>0</v>
      </c>
      <c r="D4237" s="32">
        <v>43.41</v>
      </c>
    </row>
    <row r="4238" spans="1:4" ht="18" customHeight="1" x14ac:dyDescent="0.25">
      <c r="A4238" s="30" t="s">
        <v>16559</v>
      </c>
      <c r="B4238" s="31" t="s">
        <v>16560</v>
      </c>
      <c r="C4238" s="30" t="s">
        <v>0</v>
      </c>
      <c r="D4238" s="32">
        <v>45.9</v>
      </c>
    </row>
    <row r="4239" spans="1:4" ht="18" customHeight="1" x14ac:dyDescent="0.25">
      <c r="A4239" s="30" t="s">
        <v>16561</v>
      </c>
      <c r="B4239" s="31" t="s">
        <v>16562</v>
      </c>
      <c r="C4239" s="30" t="s">
        <v>0</v>
      </c>
      <c r="D4239" s="32">
        <v>46.8</v>
      </c>
    </row>
    <row r="4240" spans="1:4" ht="18" customHeight="1" x14ac:dyDescent="0.25">
      <c r="A4240" s="30" t="s">
        <v>16563</v>
      </c>
      <c r="B4240" s="31" t="s">
        <v>16564</v>
      </c>
      <c r="C4240" s="30" t="s">
        <v>0</v>
      </c>
      <c r="D4240" s="32">
        <v>48</v>
      </c>
    </row>
    <row r="4241" spans="1:4" ht="18" customHeight="1" x14ac:dyDescent="0.25">
      <c r="A4241" s="30" t="s">
        <v>16565</v>
      </c>
      <c r="B4241" s="31" t="s">
        <v>16566</v>
      </c>
      <c r="C4241" s="30" t="s">
        <v>0</v>
      </c>
      <c r="D4241" s="32">
        <v>48.59</v>
      </c>
    </row>
    <row r="4242" spans="1:4" ht="18" customHeight="1" x14ac:dyDescent="0.25">
      <c r="A4242" s="30" t="s">
        <v>16567</v>
      </c>
      <c r="B4242" s="31" t="s">
        <v>16568</v>
      </c>
      <c r="C4242" s="30" t="s">
        <v>0</v>
      </c>
      <c r="D4242" s="32">
        <v>41.41</v>
      </c>
    </row>
    <row r="4243" spans="1:4" ht="18" customHeight="1" x14ac:dyDescent="0.25">
      <c r="A4243" s="30" t="s">
        <v>16569</v>
      </c>
      <c r="B4243" s="31" t="s">
        <v>16570</v>
      </c>
      <c r="C4243" s="30" t="s">
        <v>0</v>
      </c>
      <c r="D4243" s="32">
        <v>41.81</v>
      </c>
    </row>
    <row r="4244" spans="1:4" ht="18" customHeight="1" x14ac:dyDescent="0.25">
      <c r="A4244" s="30" t="s">
        <v>16571</v>
      </c>
      <c r="B4244" s="31" t="s">
        <v>16572</v>
      </c>
      <c r="C4244" s="30" t="s">
        <v>0</v>
      </c>
      <c r="D4244" s="32">
        <v>42.11</v>
      </c>
    </row>
    <row r="4245" spans="1:4" ht="18" customHeight="1" x14ac:dyDescent="0.25">
      <c r="A4245" s="30" t="s">
        <v>16573</v>
      </c>
      <c r="B4245" s="31" t="s">
        <v>16574</v>
      </c>
      <c r="C4245" s="30" t="s">
        <v>0</v>
      </c>
      <c r="D4245" s="32">
        <v>42.51</v>
      </c>
    </row>
    <row r="4246" spans="1:4" ht="18" customHeight="1" x14ac:dyDescent="0.25">
      <c r="A4246" s="30" t="s">
        <v>16575</v>
      </c>
      <c r="B4246" s="31" t="s">
        <v>16576</v>
      </c>
      <c r="C4246" s="30" t="s">
        <v>0</v>
      </c>
      <c r="D4246" s="32">
        <v>42.81</v>
      </c>
    </row>
    <row r="4247" spans="1:4" ht="18" customHeight="1" x14ac:dyDescent="0.25">
      <c r="A4247" s="30" t="s">
        <v>16577</v>
      </c>
      <c r="B4247" s="31" t="s">
        <v>16578</v>
      </c>
      <c r="C4247" s="30" t="s">
        <v>0</v>
      </c>
      <c r="D4247" s="32">
        <v>43.51</v>
      </c>
    </row>
    <row r="4248" spans="1:4" ht="18" customHeight="1" x14ac:dyDescent="0.25">
      <c r="A4248" s="30" t="s">
        <v>16579</v>
      </c>
      <c r="B4248" s="31" t="s">
        <v>16580</v>
      </c>
      <c r="C4248" s="30" t="s">
        <v>0</v>
      </c>
      <c r="D4248" s="32">
        <v>46.65</v>
      </c>
    </row>
    <row r="4249" spans="1:4" ht="18" customHeight="1" x14ac:dyDescent="0.25">
      <c r="A4249" s="30" t="s">
        <v>16581</v>
      </c>
      <c r="B4249" s="31" t="s">
        <v>16582</v>
      </c>
      <c r="C4249" s="30" t="s">
        <v>0</v>
      </c>
      <c r="D4249" s="32">
        <v>47.1</v>
      </c>
    </row>
    <row r="4250" spans="1:4" ht="9" customHeight="1" x14ac:dyDescent="0.25">
      <c r="A4250" s="30" t="s">
        <v>16583</v>
      </c>
      <c r="B4250" s="31" t="s">
        <v>16584</v>
      </c>
      <c r="C4250" s="30" t="s">
        <v>0</v>
      </c>
      <c r="D4250" s="32">
        <v>11.32</v>
      </c>
    </row>
    <row r="4251" spans="1:4" ht="9" customHeight="1" x14ac:dyDescent="0.25">
      <c r="A4251" s="30" t="s">
        <v>16585</v>
      </c>
      <c r="B4251" s="31" t="s">
        <v>16586</v>
      </c>
      <c r="C4251" s="30" t="s">
        <v>0</v>
      </c>
      <c r="D4251" s="32">
        <v>4.37</v>
      </c>
    </row>
    <row r="4252" spans="1:4" ht="9" customHeight="1" x14ac:dyDescent="0.25">
      <c r="A4252" s="30" t="s">
        <v>16587</v>
      </c>
      <c r="B4252" s="31" t="s">
        <v>16588</v>
      </c>
      <c r="C4252" s="30" t="s">
        <v>4</v>
      </c>
      <c r="D4252" s="32">
        <v>2183.83</v>
      </c>
    </row>
    <row r="4253" spans="1:4" ht="9" customHeight="1" x14ac:dyDescent="0.25">
      <c r="A4253" s="30" t="s">
        <v>16589</v>
      </c>
      <c r="B4253" s="31" t="s">
        <v>16590</v>
      </c>
      <c r="C4253" s="30" t="s">
        <v>4</v>
      </c>
      <c r="D4253" s="32">
        <v>1521.16</v>
      </c>
    </row>
    <row r="4254" spans="1:4" ht="9" customHeight="1" x14ac:dyDescent="0.25">
      <c r="A4254" s="30" t="s">
        <v>16591</v>
      </c>
      <c r="B4254" s="31" t="s">
        <v>16592</v>
      </c>
      <c r="C4254" s="30" t="s">
        <v>4</v>
      </c>
      <c r="D4254" s="32">
        <v>2388.33</v>
      </c>
    </row>
    <row r="4255" spans="1:4" ht="9" customHeight="1" x14ac:dyDescent="0.25">
      <c r="A4255" s="30" t="s">
        <v>16593</v>
      </c>
      <c r="B4255" s="31" t="s">
        <v>16594</v>
      </c>
      <c r="C4255" s="30" t="s">
        <v>4</v>
      </c>
      <c r="D4255" s="32">
        <v>1659.4</v>
      </c>
    </row>
    <row r="4256" spans="1:4" ht="9" customHeight="1" x14ac:dyDescent="0.25">
      <c r="A4256" s="30" t="s">
        <v>16595</v>
      </c>
      <c r="B4256" s="31" t="s">
        <v>16596</v>
      </c>
      <c r="C4256" s="30" t="s">
        <v>4</v>
      </c>
      <c r="D4256" s="32">
        <v>2601.17</v>
      </c>
    </row>
    <row r="4257" spans="1:4" ht="9" customHeight="1" x14ac:dyDescent="0.25">
      <c r="A4257" s="30" t="s">
        <v>16597</v>
      </c>
      <c r="B4257" s="31" t="s">
        <v>16598</v>
      </c>
      <c r="C4257" s="30" t="s">
        <v>4</v>
      </c>
      <c r="D4257" s="32">
        <v>1805.97</v>
      </c>
    </row>
    <row r="4258" spans="1:4" ht="9" customHeight="1" x14ac:dyDescent="0.25">
      <c r="A4258" s="30" t="s">
        <v>16599</v>
      </c>
      <c r="B4258" s="31" t="s">
        <v>16600</v>
      </c>
      <c r="C4258" s="30" t="s">
        <v>4</v>
      </c>
      <c r="D4258" s="32">
        <v>1749.08</v>
      </c>
    </row>
    <row r="4259" spans="1:4" ht="9" customHeight="1" x14ac:dyDescent="0.25">
      <c r="A4259" s="30" t="s">
        <v>16601</v>
      </c>
      <c r="B4259" s="31" t="s">
        <v>16602</v>
      </c>
      <c r="C4259" s="30" t="s">
        <v>4</v>
      </c>
      <c r="D4259" s="32">
        <v>1218.95</v>
      </c>
    </row>
    <row r="4260" spans="1:4" ht="9" customHeight="1" x14ac:dyDescent="0.25">
      <c r="A4260" s="30" t="s">
        <v>16603</v>
      </c>
      <c r="B4260" s="31" t="s">
        <v>16604</v>
      </c>
      <c r="C4260" s="30" t="s">
        <v>4</v>
      </c>
      <c r="D4260" s="32">
        <v>1954.52</v>
      </c>
    </row>
    <row r="4261" spans="1:4" ht="9" customHeight="1" x14ac:dyDescent="0.25">
      <c r="A4261" s="30" t="s">
        <v>16605</v>
      </c>
      <c r="B4261" s="31" t="s">
        <v>16606</v>
      </c>
      <c r="C4261" s="30" t="s">
        <v>4</v>
      </c>
      <c r="D4261" s="32">
        <v>1358.12</v>
      </c>
    </row>
    <row r="4262" spans="1:4" ht="9" customHeight="1" x14ac:dyDescent="0.25">
      <c r="A4262" s="30" t="s">
        <v>16607</v>
      </c>
      <c r="B4262" s="31" t="s">
        <v>16608</v>
      </c>
      <c r="C4262" s="30" t="s">
        <v>4</v>
      </c>
      <c r="D4262" s="32">
        <v>2159.6799999999998</v>
      </c>
    </row>
    <row r="4263" spans="1:4" ht="9" customHeight="1" x14ac:dyDescent="0.25">
      <c r="A4263" s="30" t="s">
        <v>16609</v>
      </c>
      <c r="B4263" s="31" t="s">
        <v>16610</v>
      </c>
      <c r="C4263" s="30" t="s">
        <v>4</v>
      </c>
      <c r="D4263" s="32">
        <v>1497.01</v>
      </c>
    </row>
    <row r="4264" spans="1:4" ht="9" customHeight="1" x14ac:dyDescent="0.25">
      <c r="A4264" s="30" t="s">
        <v>16611</v>
      </c>
      <c r="B4264" s="31" t="s">
        <v>16612</v>
      </c>
      <c r="C4264" s="30" t="s">
        <v>4</v>
      </c>
      <c r="D4264" s="32">
        <v>2367.36</v>
      </c>
    </row>
    <row r="4265" spans="1:4" ht="9" customHeight="1" x14ac:dyDescent="0.25">
      <c r="A4265" s="30" t="s">
        <v>16613</v>
      </c>
      <c r="B4265" s="31" t="s">
        <v>16614</v>
      </c>
      <c r="C4265" s="30" t="s">
        <v>4</v>
      </c>
      <c r="D4265" s="32">
        <v>1638.43</v>
      </c>
    </row>
    <row r="4266" spans="1:4" ht="9" customHeight="1" x14ac:dyDescent="0.25">
      <c r="A4266" s="30" t="s">
        <v>16615</v>
      </c>
      <c r="B4266" s="31" t="s">
        <v>16616</v>
      </c>
      <c r="C4266" s="30" t="s">
        <v>4</v>
      </c>
      <c r="D4266" s="32">
        <v>2574.5700000000002</v>
      </c>
    </row>
    <row r="4267" spans="1:4" ht="9" customHeight="1" x14ac:dyDescent="0.25">
      <c r="A4267" s="30" t="s">
        <v>16617</v>
      </c>
      <c r="B4267" s="31" t="s">
        <v>16618</v>
      </c>
      <c r="C4267" s="30" t="s">
        <v>4</v>
      </c>
      <c r="D4267" s="32">
        <v>1779.37</v>
      </c>
    </row>
    <row r="4268" spans="1:4" ht="9" customHeight="1" x14ac:dyDescent="0.25">
      <c r="A4268" s="30" t="s">
        <v>16619</v>
      </c>
      <c r="B4268" s="31" t="s">
        <v>16620</v>
      </c>
      <c r="C4268" s="30" t="s">
        <v>4</v>
      </c>
      <c r="D4268" s="32">
        <v>1742.62</v>
      </c>
    </row>
    <row r="4269" spans="1:4" ht="9" customHeight="1" x14ac:dyDescent="0.25">
      <c r="A4269" s="30" t="s">
        <v>16621</v>
      </c>
      <c r="B4269" s="31" t="s">
        <v>16622</v>
      </c>
      <c r="C4269" s="30" t="s">
        <v>4</v>
      </c>
      <c r="D4269" s="32">
        <v>1212.49</v>
      </c>
    </row>
    <row r="4270" spans="1:4" ht="9" customHeight="1" x14ac:dyDescent="0.25">
      <c r="A4270" s="30" t="s">
        <v>16623</v>
      </c>
      <c r="B4270" s="31" t="s">
        <v>16624</v>
      </c>
      <c r="C4270" s="30" t="s">
        <v>4</v>
      </c>
      <c r="D4270" s="32">
        <v>1951.46</v>
      </c>
    </row>
    <row r="4271" spans="1:4" ht="9" customHeight="1" x14ac:dyDescent="0.25">
      <c r="A4271" s="30" t="s">
        <v>16625</v>
      </c>
      <c r="B4271" s="31" t="s">
        <v>16626</v>
      </c>
      <c r="C4271" s="30" t="s">
        <v>4</v>
      </c>
      <c r="D4271" s="32">
        <v>1355.06</v>
      </c>
    </row>
    <row r="4272" spans="1:4" ht="9" customHeight="1" x14ac:dyDescent="0.25">
      <c r="A4272" s="30" t="s">
        <v>16627</v>
      </c>
      <c r="B4272" s="31" t="s">
        <v>16628</v>
      </c>
      <c r="C4272" s="30" t="s">
        <v>4</v>
      </c>
      <c r="D4272" s="32">
        <v>115.07</v>
      </c>
    </row>
    <row r="4273" spans="1:4" ht="9" customHeight="1" x14ac:dyDescent="0.25">
      <c r="A4273" s="30" t="s">
        <v>16629</v>
      </c>
      <c r="B4273" s="31" t="s">
        <v>16630</v>
      </c>
      <c r="C4273" s="30" t="s">
        <v>0</v>
      </c>
      <c r="D4273" s="32">
        <v>2.2799999999999998</v>
      </c>
    </row>
    <row r="4274" spans="1:4" ht="9" customHeight="1" x14ac:dyDescent="0.25">
      <c r="A4274" s="30" t="s">
        <v>16631</v>
      </c>
      <c r="B4274" s="31" t="s">
        <v>16632</v>
      </c>
      <c r="C4274" s="30" t="s">
        <v>0</v>
      </c>
      <c r="D4274" s="32">
        <v>1.1399999999999999</v>
      </c>
    </row>
    <row r="4275" spans="1:4" ht="9" customHeight="1" x14ac:dyDescent="0.25">
      <c r="A4275" s="30" t="s">
        <v>16633</v>
      </c>
      <c r="B4275" s="31" t="s">
        <v>16634</v>
      </c>
      <c r="C4275" s="30" t="s">
        <v>3</v>
      </c>
      <c r="D4275" s="32">
        <v>1025.94</v>
      </c>
    </row>
    <row r="4276" spans="1:4" ht="9" customHeight="1" x14ac:dyDescent="0.25">
      <c r="A4276" s="30" t="s">
        <v>16635</v>
      </c>
      <c r="B4276" s="31" t="s">
        <v>16636</v>
      </c>
      <c r="C4276" s="30" t="s">
        <v>3</v>
      </c>
      <c r="D4276" s="32">
        <v>747.98</v>
      </c>
    </row>
    <row r="4277" spans="1:4" ht="9" customHeight="1" x14ac:dyDescent="0.25">
      <c r="A4277" s="30" t="s">
        <v>16637</v>
      </c>
      <c r="B4277" s="31" t="s">
        <v>16638</v>
      </c>
      <c r="C4277" s="30" t="s">
        <v>3</v>
      </c>
      <c r="D4277" s="32">
        <v>776.44</v>
      </c>
    </row>
    <row r="4278" spans="1:4" ht="9" customHeight="1" x14ac:dyDescent="0.25">
      <c r="A4278" s="30" t="s">
        <v>16639</v>
      </c>
      <c r="B4278" s="31" t="s">
        <v>16640</v>
      </c>
      <c r="C4278" s="30" t="s">
        <v>3</v>
      </c>
      <c r="D4278" s="32">
        <v>518.79</v>
      </c>
    </row>
    <row r="4279" spans="1:4" ht="9" customHeight="1" x14ac:dyDescent="0.25">
      <c r="A4279" s="30" t="s">
        <v>16641</v>
      </c>
      <c r="B4279" s="31" t="s">
        <v>16642</v>
      </c>
      <c r="C4279" s="30" t="s">
        <v>3</v>
      </c>
      <c r="D4279" s="32">
        <v>309.75</v>
      </c>
    </row>
    <row r="4280" spans="1:4" ht="9" customHeight="1" x14ac:dyDescent="0.25">
      <c r="A4280" s="30" t="s">
        <v>16643</v>
      </c>
      <c r="B4280" s="31" t="s">
        <v>16644</v>
      </c>
      <c r="C4280" s="30" t="s">
        <v>3</v>
      </c>
      <c r="D4280" s="32">
        <v>231.56</v>
      </c>
    </row>
    <row r="4281" spans="1:4" ht="9" customHeight="1" x14ac:dyDescent="0.25">
      <c r="A4281" s="30" t="s">
        <v>16645</v>
      </c>
      <c r="B4281" s="31" t="s">
        <v>16646</v>
      </c>
      <c r="C4281" s="30" t="s">
        <v>3</v>
      </c>
      <c r="D4281" s="32">
        <v>67.7</v>
      </c>
    </row>
    <row r="4282" spans="1:4" ht="9" customHeight="1" x14ac:dyDescent="0.25">
      <c r="A4282" s="30" t="s">
        <v>16647</v>
      </c>
      <c r="B4282" s="31" t="s">
        <v>16648</v>
      </c>
      <c r="C4282" s="30" t="s">
        <v>3</v>
      </c>
      <c r="D4282" s="32">
        <v>68.16</v>
      </c>
    </row>
    <row r="4283" spans="1:4" ht="9" customHeight="1" x14ac:dyDescent="0.25">
      <c r="A4283" s="30" t="s">
        <v>16649</v>
      </c>
      <c r="B4283" s="31" t="s">
        <v>16650</v>
      </c>
      <c r="C4283" s="30" t="s">
        <v>3</v>
      </c>
      <c r="D4283" s="32">
        <v>90.3</v>
      </c>
    </row>
    <row r="4284" spans="1:4" ht="9" customHeight="1" x14ac:dyDescent="0.25">
      <c r="A4284" s="30" t="s">
        <v>16651</v>
      </c>
      <c r="B4284" s="31" t="s">
        <v>16652</v>
      </c>
      <c r="C4284" s="30" t="s">
        <v>3</v>
      </c>
      <c r="D4284" s="32">
        <v>88.72</v>
      </c>
    </row>
    <row r="4285" spans="1:4" ht="9" customHeight="1" x14ac:dyDescent="0.25">
      <c r="A4285" s="30" t="s">
        <v>16653</v>
      </c>
      <c r="B4285" s="31" t="s">
        <v>16654</v>
      </c>
      <c r="C4285" s="30" t="s">
        <v>3</v>
      </c>
      <c r="D4285" s="32">
        <v>268.26</v>
      </c>
    </row>
    <row r="4286" spans="1:4" ht="9" customHeight="1" x14ac:dyDescent="0.25">
      <c r="A4286" s="30" t="s">
        <v>16655</v>
      </c>
      <c r="B4286" s="31" t="s">
        <v>16656</v>
      </c>
      <c r="C4286" s="30" t="s">
        <v>3</v>
      </c>
      <c r="D4286" s="32">
        <v>196.13</v>
      </c>
    </row>
    <row r="4287" spans="1:4" ht="9" customHeight="1" x14ac:dyDescent="0.25">
      <c r="A4287" s="30" t="s">
        <v>16657</v>
      </c>
      <c r="B4287" s="31" t="s">
        <v>16658</v>
      </c>
      <c r="C4287" s="30" t="s">
        <v>3</v>
      </c>
      <c r="D4287" s="32">
        <v>67.28</v>
      </c>
    </row>
    <row r="4288" spans="1:4" ht="9" customHeight="1" x14ac:dyDescent="0.25">
      <c r="A4288" s="30" t="s">
        <v>16659</v>
      </c>
      <c r="B4288" s="31" t="s">
        <v>16660</v>
      </c>
      <c r="C4288" s="30" t="s">
        <v>3</v>
      </c>
      <c r="D4288" s="32">
        <v>67.510000000000005</v>
      </c>
    </row>
    <row r="4289" spans="1:4" ht="9" customHeight="1" x14ac:dyDescent="0.25">
      <c r="A4289" s="30" t="s">
        <v>16661</v>
      </c>
      <c r="B4289" s="31" t="s">
        <v>16662</v>
      </c>
      <c r="C4289" s="30" t="s">
        <v>3</v>
      </c>
      <c r="D4289" s="32">
        <v>80.760000000000005</v>
      </c>
    </row>
    <row r="4290" spans="1:4" ht="9" customHeight="1" x14ac:dyDescent="0.25">
      <c r="A4290" s="30" t="s">
        <v>16663</v>
      </c>
      <c r="B4290" s="31" t="s">
        <v>16664</v>
      </c>
      <c r="C4290" s="30" t="s">
        <v>3</v>
      </c>
      <c r="D4290" s="32">
        <v>76.92</v>
      </c>
    </row>
    <row r="4291" spans="1:4" ht="18" customHeight="1" x14ac:dyDescent="0.25">
      <c r="A4291" s="30" t="s">
        <v>16665</v>
      </c>
      <c r="B4291" s="31" t="s">
        <v>16666</v>
      </c>
      <c r="C4291" s="30" t="s">
        <v>3</v>
      </c>
      <c r="D4291" s="32">
        <v>37.56</v>
      </c>
    </row>
    <row r="4292" spans="1:4" ht="18" customHeight="1" x14ac:dyDescent="0.25">
      <c r="A4292" s="30" t="s">
        <v>16667</v>
      </c>
      <c r="B4292" s="31" t="s">
        <v>16668</v>
      </c>
      <c r="C4292" s="30" t="s">
        <v>3</v>
      </c>
      <c r="D4292" s="32">
        <v>35.85</v>
      </c>
    </row>
    <row r="4293" spans="1:4" ht="18" customHeight="1" x14ac:dyDescent="0.25">
      <c r="A4293" s="30" t="s">
        <v>16669</v>
      </c>
      <c r="B4293" s="31" t="s">
        <v>16670</v>
      </c>
      <c r="C4293" s="30" t="s">
        <v>3</v>
      </c>
      <c r="D4293" s="32">
        <v>31.47</v>
      </c>
    </row>
    <row r="4294" spans="1:4" ht="18" customHeight="1" x14ac:dyDescent="0.25">
      <c r="A4294" s="30" t="s">
        <v>16671</v>
      </c>
      <c r="B4294" s="31" t="s">
        <v>16672</v>
      </c>
      <c r="C4294" s="30" t="s">
        <v>3</v>
      </c>
      <c r="D4294" s="32">
        <v>30.72</v>
      </c>
    </row>
    <row r="4295" spans="1:4" ht="9" customHeight="1" x14ac:dyDescent="0.25">
      <c r="A4295" s="30" t="s">
        <v>16673</v>
      </c>
      <c r="B4295" s="31" t="s">
        <v>16674</v>
      </c>
      <c r="C4295" s="30" t="s">
        <v>3</v>
      </c>
      <c r="D4295" s="32">
        <v>25.29</v>
      </c>
    </row>
    <row r="4296" spans="1:4" ht="9" customHeight="1" x14ac:dyDescent="0.25">
      <c r="A4296" s="30" t="s">
        <v>16675</v>
      </c>
      <c r="B4296" s="31" t="s">
        <v>16676</v>
      </c>
      <c r="C4296" s="30" t="s">
        <v>3</v>
      </c>
      <c r="D4296" s="32">
        <v>23.51</v>
      </c>
    </row>
    <row r="4297" spans="1:4" ht="9" customHeight="1" x14ac:dyDescent="0.25">
      <c r="A4297" s="30" t="s">
        <v>16677</v>
      </c>
      <c r="B4297" s="31" t="s">
        <v>16678</v>
      </c>
      <c r="C4297" s="30" t="s">
        <v>3</v>
      </c>
      <c r="D4297" s="32">
        <v>302.62</v>
      </c>
    </row>
    <row r="4298" spans="1:4" ht="9" customHeight="1" x14ac:dyDescent="0.25">
      <c r="A4298" s="30" t="s">
        <v>16679</v>
      </c>
      <c r="B4298" s="31" t="s">
        <v>16680</v>
      </c>
      <c r="C4298" s="30" t="s">
        <v>3</v>
      </c>
      <c r="D4298" s="32">
        <v>224.43</v>
      </c>
    </row>
    <row r="4299" spans="1:4" ht="9" customHeight="1" x14ac:dyDescent="0.25">
      <c r="A4299" s="30" t="s">
        <v>16681</v>
      </c>
      <c r="B4299" s="31" t="s">
        <v>16682</v>
      </c>
      <c r="C4299" s="30" t="s">
        <v>3</v>
      </c>
      <c r="D4299" s="32">
        <v>261.13</v>
      </c>
    </row>
    <row r="4300" spans="1:4" ht="9" customHeight="1" x14ac:dyDescent="0.25">
      <c r="A4300" s="30" t="s">
        <v>16683</v>
      </c>
      <c r="B4300" s="31" t="s">
        <v>16684</v>
      </c>
      <c r="C4300" s="30" t="s">
        <v>3</v>
      </c>
      <c r="D4300" s="32">
        <v>189</v>
      </c>
    </row>
    <row r="4301" spans="1:4" ht="9" customHeight="1" x14ac:dyDescent="0.25">
      <c r="A4301" s="30" t="s">
        <v>16685</v>
      </c>
      <c r="B4301" s="31" t="s">
        <v>16686</v>
      </c>
      <c r="C4301" s="30" t="s">
        <v>3</v>
      </c>
      <c r="D4301" s="32">
        <v>942.92</v>
      </c>
    </row>
    <row r="4302" spans="1:4" ht="9" customHeight="1" x14ac:dyDescent="0.25">
      <c r="A4302" s="30" t="s">
        <v>16687</v>
      </c>
      <c r="B4302" s="31" t="s">
        <v>16688</v>
      </c>
      <c r="C4302" s="30" t="s">
        <v>3</v>
      </c>
      <c r="D4302" s="32">
        <v>679.27</v>
      </c>
    </row>
    <row r="4303" spans="1:4" ht="9" customHeight="1" x14ac:dyDescent="0.25">
      <c r="A4303" s="30" t="s">
        <v>16689</v>
      </c>
      <c r="B4303" s="31" t="s">
        <v>16690</v>
      </c>
      <c r="C4303" s="30" t="s">
        <v>3</v>
      </c>
      <c r="D4303" s="32">
        <v>693.43</v>
      </c>
    </row>
    <row r="4304" spans="1:4" ht="9" customHeight="1" x14ac:dyDescent="0.25">
      <c r="A4304" s="30" t="s">
        <v>16691</v>
      </c>
      <c r="B4304" s="31" t="s">
        <v>16692</v>
      </c>
      <c r="C4304" s="30" t="s">
        <v>3</v>
      </c>
      <c r="D4304" s="32">
        <v>461.93</v>
      </c>
    </row>
    <row r="4305" spans="1:4" ht="9" customHeight="1" x14ac:dyDescent="0.25">
      <c r="A4305" s="30" t="s">
        <v>16693</v>
      </c>
      <c r="B4305" s="31" t="s">
        <v>16694</v>
      </c>
      <c r="C4305" s="30" t="s">
        <v>4</v>
      </c>
      <c r="D4305" s="32">
        <v>50.07</v>
      </c>
    </row>
    <row r="4306" spans="1:4" ht="9" customHeight="1" x14ac:dyDescent="0.25">
      <c r="A4306" s="30" t="s">
        <v>16695</v>
      </c>
      <c r="B4306" s="31" t="s">
        <v>16696</v>
      </c>
      <c r="C4306" s="30" t="s">
        <v>4</v>
      </c>
      <c r="D4306" s="32">
        <v>42.78</v>
      </c>
    </row>
    <row r="4307" spans="1:4" ht="9" customHeight="1" x14ac:dyDescent="0.25">
      <c r="A4307" s="30" t="s">
        <v>16697</v>
      </c>
      <c r="B4307" s="31" t="s">
        <v>16698</v>
      </c>
      <c r="C4307" s="30" t="s">
        <v>4</v>
      </c>
      <c r="D4307" s="32">
        <v>29.39</v>
      </c>
    </row>
    <row r="4308" spans="1:4" ht="9" customHeight="1" x14ac:dyDescent="0.25">
      <c r="A4308" s="30" t="s">
        <v>16699</v>
      </c>
      <c r="B4308" s="31" t="s">
        <v>16700</v>
      </c>
      <c r="C4308" s="30" t="s">
        <v>4</v>
      </c>
      <c r="D4308" s="32">
        <v>26.23</v>
      </c>
    </row>
    <row r="4309" spans="1:4" ht="9" customHeight="1" x14ac:dyDescent="0.25">
      <c r="A4309" s="30" t="s">
        <v>16701</v>
      </c>
      <c r="B4309" s="31" t="s">
        <v>16702</v>
      </c>
      <c r="C4309" s="30" t="s">
        <v>4</v>
      </c>
      <c r="D4309" s="32">
        <v>32.409999999999997</v>
      </c>
    </row>
    <row r="4310" spans="1:4" ht="9" customHeight="1" x14ac:dyDescent="0.25">
      <c r="A4310" s="30" t="s">
        <v>16703</v>
      </c>
      <c r="B4310" s="31" t="s">
        <v>16704</v>
      </c>
      <c r="C4310" s="30" t="s">
        <v>4</v>
      </c>
      <c r="D4310" s="32">
        <v>28.67</v>
      </c>
    </row>
    <row r="4311" spans="1:4" ht="9" customHeight="1" x14ac:dyDescent="0.25">
      <c r="A4311" s="30" t="s">
        <v>16705</v>
      </c>
      <c r="B4311" s="31" t="s">
        <v>16706</v>
      </c>
      <c r="C4311" s="30" t="s">
        <v>4</v>
      </c>
      <c r="D4311" s="32">
        <v>20.23</v>
      </c>
    </row>
    <row r="4312" spans="1:4" ht="9" customHeight="1" x14ac:dyDescent="0.25">
      <c r="A4312" s="30" t="s">
        <v>16707</v>
      </c>
      <c r="B4312" s="31" t="s">
        <v>16708</v>
      </c>
      <c r="C4312" s="30" t="s">
        <v>4</v>
      </c>
      <c r="D4312" s="32">
        <v>18.61</v>
      </c>
    </row>
    <row r="4313" spans="1:4" ht="18" customHeight="1" x14ac:dyDescent="0.25">
      <c r="A4313" s="30" t="s">
        <v>16709</v>
      </c>
      <c r="B4313" s="31" t="s">
        <v>16710</v>
      </c>
      <c r="C4313" s="30" t="s">
        <v>4</v>
      </c>
      <c r="D4313" s="32">
        <v>309622.5</v>
      </c>
    </row>
    <row r="4314" spans="1:4" ht="18" customHeight="1" x14ac:dyDescent="0.25">
      <c r="A4314" s="30" t="s">
        <v>16711</v>
      </c>
      <c r="B4314" s="31" t="s">
        <v>16712</v>
      </c>
      <c r="C4314" s="30" t="s">
        <v>4</v>
      </c>
      <c r="D4314" s="32">
        <v>310038.95</v>
      </c>
    </row>
    <row r="4315" spans="1:4" ht="18" customHeight="1" x14ac:dyDescent="0.25">
      <c r="A4315" s="30" t="s">
        <v>16713</v>
      </c>
      <c r="B4315" s="31" t="s">
        <v>16714</v>
      </c>
      <c r="C4315" s="30" t="s">
        <v>4</v>
      </c>
      <c r="D4315" s="32">
        <v>313049.34000000003</v>
      </c>
    </row>
    <row r="4316" spans="1:4" ht="18" customHeight="1" x14ac:dyDescent="0.25">
      <c r="A4316" s="30" t="s">
        <v>16715</v>
      </c>
      <c r="B4316" s="31" t="s">
        <v>16716</v>
      </c>
      <c r="C4316" s="30" t="s">
        <v>4</v>
      </c>
      <c r="D4316" s="32">
        <v>318768.28999999998</v>
      </c>
    </row>
    <row r="4317" spans="1:4" ht="18" customHeight="1" x14ac:dyDescent="0.25">
      <c r="A4317" s="30" t="s">
        <v>16717</v>
      </c>
      <c r="B4317" s="31" t="s">
        <v>16718</v>
      </c>
      <c r="C4317" s="30" t="s">
        <v>4</v>
      </c>
      <c r="D4317" s="32">
        <v>325032.57</v>
      </c>
    </row>
    <row r="4318" spans="1:4" ht="18" customHeight="1" x14ac:dyDescent="0.25">
      <c r="A4318" s="30" t="s">
        <v>16719</v>
      </c>
      <c r="B4318" s="31" t="s">
        <v>16720</v>
      </c>
      <c r="C4318" s="30" t="s">
        <v>4</v>
      </c>
      <c r="D4318" s="32">
        <v>260188.02</v>
      </c>
    </row>
    <row r="4319" spans="1:4" ht="18" customHeight="1" x14ac:dyDescent="0.25">
      <c r="A4319" s="30" t="s">
        <v>16721</v>
      </c>
      <c r="B4319" s="31" t="s">
        <v>16722</v>
      </c>
      <c r="C4319" s="30" t="s">
        <v>4</v>
      </c>
      <c r="D4319" s="32">
        <v>274092.2</v>
      </c>
    </row>
    <row r="4320" spans="1:4" ht="18" customHeight="1" x14ac:dyDescent="0.25">
      <c r="A4320" s="30" t="s">
        <v>16723</v>
      </c>
      <c r="B4320" s="31" t="s">
        <v>16724</v>
      </c>
      <c r="C4320" s="30" t="s">
        <v>4</v>
      </c>
      <c r="D4320" s="32">
        <v>292257.88</v>
      </c>
    </row>
    <row r="4321" spans="1:4" ht="18" customHeight="1" x14ac:dyDescent="0.25">
      <c r="A4321" s="30" t="s">
        <v>16725</v>
      </c>
      <c r="B4321" s="31" t="s">
        <v>16726</v>
      </c>
      <c r="C4321" s="30" t="s">
        <v>4</v>
      </c>
      <c r="D4321" s="32">
        <v>305806.58</v>
      </c>
    </row>
    <row r="4322" spans="1:4" ht="18" customHeight="1" x14ac:dyDescent="0.25">
      <c r="A4322" s="30" t="s">
        <v>16727</v>
      </c>
      <c r="B4322" s="31" t="s">
        <v>16728</v>
      </c>
      <c r="C4322" s="30" t="s">
        <v>4</v>
      </c>
      <c r="D4322" s="32">
        <v>300486.07</v>
      </c>
    </row>
    <row r="4323" spans="1:4" ht="18" customHeight="1" x14ac:dyDescent="0.25">
      <c r="A4323" s="30" t="s">
        <v>16729</v>
      </c>
      <c r="B4323" s="31" t="s">
        <v>16730</v>
      </c>
      <c r="C4323" s="30" t="s">
        <v>4</v>
      </c>
      <c r="D4323" s="32">
        <v>220339.06</v>
      </c>
    </row>
    <row r="4324" spans="1:4" ht="18" customHeight="1" x14ac:dyDescent="0.25">
      <c r="A4324" s="30" t="s">
        <v>16731</v>
      </c>
      <c r="B4324" s="31" t="s">
        <v>16732</v>
      </c>
      <c r="C4324" s="30" t="s">
        <v>4</v>
      </c>
      <c r="D4324" s="32">
        <v>202406.77</v>
      </c>
    </row>
    <row r="4325" spans="1:4" ht="9" customHeight="1" x14ac:dyDescent="0.25">
      <c r="A4325" s="30" t="s">
        <v>16733</v>
      </c>
      <c r="B4325" s="31" t="s">
        <v>16734</v>
      </c>
      <c r="C4325" s="30" t="s">
        <v>4</v>
      </c>
      <c r="D4325" s="32">
        <v>6816.61</v>
      </c>
    </row>
    <row r="4326" spans="1:4" ht="9" customHeight="1" x14ac:dyDescent="0.25">
      <c r="A4326" s="30" t="s">
        <v>16735</v>
      </c>
      <c r="B4326" s="31" t="s">
        <v>16736</v>
      </c>
      <c r="C4326" s="30" t="s">
        <v>3</v>
      </c>
      <c r="D4326" s="32">
        <v>23.88</v>
      </c>
    </row>
    <row r="4327" spans="1:4" ht="9" customHeight="1" x14ac:dyDescent="0.25">
      <c r="A4327" s="30" t="s">
        <v>16737</v>
      </c>
      <c r="B4327" s="31" t="s">
        <v>16738</v>
      </c>
      <c r="C4327" s="30" t="s">
        <v>4</v>
      </c>
      <c r="D4327" s="32">
        <v>47111.63</v>
      </c>
    </row>
    <row r="4328" spans="1:4" ht="9" customHeight="1" x14ac:dyDescent="0.25">
      <c r="A4328" s="30" t="s">
        <v>16739</v>
      </c>
      <c r="B4328" s="31" t="s">
        <v>16740</v>
      </c>
      <c r="C4328" s="30" t="s">
        <v>4</v>
      </c>
      <c r="D4328" s="32">
        <v>63159.63</v>
      </c>
    </row>
    <row r="4329" spans="1:4" ht="9" customHeight="1" x14ac:dyDescent="0.25">
      <c r="A4329" s="30" t="s">
        <v>16741</v>
      </c>
      <c r="B4329" s="31" t="s">
        <v>16742</v>
      </c>
      <c r="C4329" s="30" t="s">
        <v>4</v>
      </c>
      <c r="D4329" s="32">
        <v>398.82</v>
      </c>
    </row>
    <row r="4330" spans="1:4" ht="9" customHeight="1" x14ac:dyDescent="0.25">
      <c r="A4330" s="30" t="s">
        <v>16743</v>
      </c>
      <c r="B4330" s="31" t="s">
        <v>16744</v>
      </c>
      <c r="C4330" s="30" t="s">
        <v>4</v>
      </c>
      <c r="D4330" s="32">
        <v>483.17</v>
      </c>
    </row>
    <row r="4331" spans="1:4" ht="9" customHeight="1" x14ac:dyDescent="0.25">
      <c r="A4331" s="30" t="s">
        <v>16745</v>
      </c>
      <c r="B4331" s="31" t="s">
        <v>16746</v>
      </c>
      <c r="C4331" s="30" t="s">
        <v>3</v>
      </c>
      <c r="D4331" s="32">
        <v>290.5</v>
      </c>
    </row>
    <row r="4332" spans="1:4" ht="9" customHeight="1" x14ac:dyDescent="0.25">
      <c r="A4332" s="30" t="s">
        <v>16747</v>
      </c>
      <c r="B4332" s="31" t="s">
        <v>16748</v>
      </c>
      <c r="C4332" s="30" t="s">
        <v>3</v>
      </c>
      <c r="D4332" s="32">
        <v>294.70999999999998</v>
      </c>
    </row>
    <row r="4333" spans="1:4" ht="9" customHeight="1" x14ac:dyDescent="0.25">
      <c r="A4333" s="30" t="s">
        <v>16749</v>
      </c>
      <c r="B4333" s="31" t="s">
        <v>16750</v>
      </c>
      <c r="C4333" s="30" t="s">
        <v>3</v>
      </c>
      <c r="D4333" s="32">
        <v>307.64999999999998</v>
      </c>
    </row>
    <row r="4334" spans="1:4" ht="18" customHeight="1" x14ac:dyDescent="0.25">
      <c r="A4334" s="30" t="s">
        <v>16751</v>
      </c>
      <c r="B4334" s="31" t="s">
        <v>16752</v>
      </c>
      <c r="C4334" s="30" t="s">
        <v>3</v>
      </c>
      <c r="D4334" s="32">
        <v>309.29000000000002</v>
      </c>
    </row>
    <row r="4335" spans="1:4" ht="9" customHeight="1" x14ac:dyDescent="0.25">
      <c r="A4335" s="30" t="s">
        <v>16753</v>
      </c>
      <c r="B4335" s="31" t="s">
        <v>16754</v>
      </c>
      <c r="C4335" s="30" t="s">
        <v>3</v>
      </c>
      <c r="D4335" s="32">
        <v>269.12</v>
      </c>
    </row>
    <row r="4336" spans="1:4" ht="9" customHeight="1" x14ac:dyDescent="0.25">
      <c r="A4336" s="30" t="s">
        <v>16755</v>
      </c>
      <c r="B4336" s="31" t="s">
        <v>16756</v>
      </c>
      <c r="C4336" s="30" t="s">
        <v>3</v>
      </c>
      <c r="D4336" s="32">
        <v>267.92</v>
      </c>
    </row>
    <row r="4337" spans="1:4" ht="9" customHeight="1" x14ac:dyDescent="0.25">
      <c r="A4337" s="30" t="s">
        <v>16757</v>
      </c>
      <c r="B4337" s="31" t="s">
        <v>16758</v>
      </c>
      <c r="C4337" s="30" t="s">
        <v>3</v>
      </c>
      <c r="D4337" s="32">
        <v>279.64999999999998</v>
      </c>
    </row>
    <row r="4338" spans="1:4" ht="18" customHeight="1" x14ac:dyDescent="0.25">
      <c r="A4338" s="30" t="s">
        <v>16759</v>
      </c>
      <c r="B4338" s="31" t="s">
        <v>16760</v>
      </c>
      <c r="C4338" s="30" t="s">
        <v>3</v>
      </c>
      <c r="D4338" s="32">
        <v>274.44</v>
      </c>
    </row>
    <row r="4339" spans="1:4" ht="9" customHeight="1" x14ac:dyDescent="0.25">
      <c r="A4339" s="30" t="s">
        <v>16761</v>
      </c>
      <c r="B4339" s="31" t="s">
        <v>16762</v>
      </c>
      <c r="C4339" s="30" t="s">
        <v>4</v>
      </c>
      <c r="D4339" s="32">
        <v>68.58</v>
      </c>
    </row>
    <row r="4340" spans="1:4" ht="9" customHeight="1" x14ac:dyDescent="0.25">
      <c r="A4340" s="30" t="s">
        <v>16763</v>
      </c>
      <c r="B4340" s="31" t="s">
        <v>16764</v>
      </c>
      <c r="C4340" s="30" t="s">
        <v>2</v>
      </c>
      <c r="D4340" s="32">
        <v>24.66</v>
      </c>
    </row>
    <row r="4341" spans="1:4" ht="9" customHeight="1" x14ac:dyDescent="0.25">
      <c r="A4341" s="30" t="s">
        <v>16765</v>
      </c>
      <c r="B4341" s="31" t="s">
        <v>16766</v>
      </c>
      <c r="C4341" s="30" t="s">
        <v>4</v>
      </c>
      <c r="D4341" s="32">
        <v>11.99</v>
      </c>
    </row>
    <row r="4342" spans="1:4" ht="9" customHeight="1" x14ac:dyDescent="0.25">
      <c r="A4342" s="30" t="s">
        <v>16767</v>
      </c>
      <c r="B4342" s="31" t="s">
        <v>16768</v>
      </c>
      <c r="C4342" s="30" t="s">
        <v>4</v>
      </c>
      <c r="D4342" s="32">
        <v>12.92</v>
      </c>
    </row>
    <row r="4343" spans="1:4" ht="9" customHeight="1" x14ac:dyDescent="0.25">
      <c r="A4343" s="30" t="s">
        <v>16769</v>
      </c>
      <c r="B4343" s="31" t="s">
        <v>16770</v>
      </c>
      <c r="C4343" s="30" t="s">
        <v>4</v>
      </c>
      <c r="D4343" s="32">
        <v>16.87</v>
      </c>
    </row>
    <row r="4344" spans="1:4" ht="9" customHeight="1" x14ac:dyDescent="0.25">
      <c r="A4344" s="30" t="s">
        <v>16771</v>
      </c>
      <c r="B4344" s="31" t="s">
        <v>16772</v>
      </c>
      <c r="C4344" s="30" t="s">
        <v>4</v>
      </c>
      <c r="D4344" s="32">
        <v>3.21</v>
      </c>
    </row>
    <row r="4345" spans="1:4" ht="9" customHeight="1" x14ac:dyDescent="0.25">
      <c r="A4345" s="30" t="s">
        <v>16773</v>
      </c>
      <c r="B4345" s="31" t="s">
        <v>16774</v>
      </c>
      <c r="C4345" s="30" t="s">
        <v>4</v>
      </c>
      <c r="D4345" s="32">
        <v>4.55</v>
      </c>
    </row>
    <row r="4346" spans="1:4" ht="9" customHeight="1" x14ac:dyDescent="0.25">
      <c r="A4346" s="30" t="s">
        <v>16775</v>
      </c>
      <c r="B4346" s="31" t="s">
        <v>16776</v>
      </c>
      <c r="C4346" s="30" t="s">
        <v>3</v>
      </c>
      <c r="D4346" s="32">
        <v>10.93</v>
      </c>
    </row>
    <row r="4347" spans="1:4" ht="9" customHeight="1" x14ac:dyDescent="0.25">
      <c r="A4347" s="30" t="s">
        <v>16777</v>
      </c>
      <c r="B4347" s="31" t="s">
        <v>16778</v>
      </c>
      <c r="C4347" s="30" t="s">
        <v>3</v>
      </c>
      <c r="D4347" s="32">
        <v>15.75</v>
      </c>
    </row>
    <row r="4348" spans="1:4" ht="9" customHeight="1" x14ac:dyDescent="0.25">
      <c r="A4348" s="30" t="s">
        <v>16779</v>
      </c>
      <c r="B4348" s="31" t="s">
        <v>16780</v>
      </c>
      <c r="C4348" s="30" t="s">
        <v>3</v>
      </c>
      <c r="D4348" s="32">
        <v>6.4</v>
      </c>
    </row>
    <row r="4349" spans="1:4" ht="9" customHeight="1" x14ac:dyDescent="0.25">
      <c r="A4349" s="30" t="s">
        <v>16781</v>
      </c>
      <c r="B4349" s="31" t="s">
        <v>16782</v>
      </c>
      <c r="C4349" s="30" t="s">
        <v>3</v>
      </c>
      <c r="D4349" s="32">
        <v>8.3800000000000008</v>
      </c>
    </row>
    <row r="4350" spans="1:4" ht="9" customHeight="1" x14ac:dyDescent="0.25">
      <c r="A4350" s="30" t="s">
        <v>16783</v>
      </c>
      <c r="B4350" s="31" t="s">
        <v>16784</v>
      </c>
      <c r="C4350" s="30" t="s">
        <v>0</v>
      </c>
      <c r="D4350" s="32">
        <v>661.79</v>
      </c>
    </row>
    <row r="4351" spans="1:4" ht="9" customHeight="1" x14ac:dyDescent="0.25">
      <c r="A4351" s="30" t="s">
        <v>16785</v>
      </c>
      <c r="B4351" s="31" t="s">
        <v>16786</v>
      </c>
      <c r="C4351" s="30" t="s">
        <v>4</v>
      </c>
      <c r="D4351" s="32">
        <v>86.68</v>
      </c>
    </row>
    <row r="4352" spans="1:4" ht="9" customHeight="1" x14ac:dyDescent="0.25">
      <c r="A4352" s="30" t="s">
        <v>16787</v>
      </c>
      <c r="B4352" s="31" t="s">
        <v>16788</v>
      </c>
      <c r="C4352" s="30" t="s">
        <v>4</v>
      </c>
      <c r="D4352" s="32">
        <v>115.28</v>
      </c>
    </row>
    <row r="4353" spans="1:4" ht="9" customHeight="1" x14ac:dyDescent="0.25">
      <c r="A4353" s="30" t="s">
        <v>16789</v>
      </c>
      <c r="B4353" s="31" t="s">
        <v>16790</v>
      </c>
      <c r="C4353" s="30" t="s">
        <v>4</v>
      </c>
      <c r="D4353" s="32">
        <v>96.89</v>
      </c>
    </row>
    <row r="4354" spans="1:4" ht="9" customHeight="1" x14ac:dyDescent="0.25">
      <c r="A4354" s="30" t="s">
        <v>16791</v>
      </c>
      <c r="B4354" s="31" t="s">
        <v>16792</v>
      </c>
      <c r="C4354" s="30" t="s">
        <v>4</v>
      </c>
      <c r="D4354" s="32">
        <v>114.24</v>
      </c>
    </row>
    <row r="4355" spans="1:4" ht="9" customHeight="1" x14ac:dyDescent="0.25">
      <c r="A4355" s="30" t="s">
        <v>16793</v>
      </c>
      <c r="B4355" s="31" t="s">
        <v>16794</v>
      </c>
      <c r="C4355" s="30" t="s">
        <v>3</v>
      </c>
      <c r="D4355" s="32">
        <v>184.31</v>
      </c>
    </row>
    <row r="4356" spans="1:4" ht="9" customHeight="1" x14ac:dyDescent="0.25">
      <c r="A4356" s="30" t="s">
        <v>16795</v>
      </c>
      <c r="B4356" s="31" t="s">
        <v>16796</v>
      </c>
      <c r="C4356" s="30" t="s">
        <v>4</v>
      </c>
      <c r="D4356" s="32">
        <v>152727.59</v>
      </c>
    </row>
    <row r="4357" spans="1:4" ht="9" customHeight="1" x14ac:dyDescent="0.25">
      <c r="A4357" s="30" t="s">
        <v>16797</v>
      </c>
      <c r="B4357" s="31" t="s">
        <v>16798</v>
      </c>
      <c r="C4357" s="30" t="s">
        <v>4</v>
      </c>
      <c r="D4357" s="32">
        <v>216525.33</v>
      </c>
    </row>
    <row r="4358" spans="1:4" ht="9" customHeight="1" x14ac:dyDescent="0.25">
      <c r="A4358" s="30" t="s">
        <v>16799</v>
      </c>
      <c r="B4358" s="31" t="s">
        <v>16800</v>
      </c>
      <c r="C4358" s="30" t="s">
        <v>4</v>
      </c>
      <c r="D4358" s="32">
        <v>271371.09000000003</v>
      </c>
    </row>
    <row r="4359" spans="1:4" ht="9" customHeight="1" x14ac:dyDescent="0.25">
      <c r="A4359" s="30" t="s">
        <v>16801</v>
      </c>
      <c r="B4359" s="31" t="s">
        <v>16802</v>
      </c>
      <c r="C4359" s="30" t="s">
        <v>4</v>
      </c>
      <c r="D4359" s="32">
        <v>361971.51</v>
      </c>
    </row>
    <row r="4360" spans="1:4" ht="9" customHeight="1" x14ac:dyDescent="0.25">
      <c r="A4360" s="30" t="s">
        <v>16803</v>
      </c>
      <c r="B4360" s="31" t="s">
        <v>16804</v>
      </c>
      <c r="C4360" s="30" t="s">
        <v>4</v>
      </c>
      <c r="D4360" s="32">
        <v>416566.92</v>
      </c>
    </row>
    <row r="4361" spans="1:4" ht="9" customHeight="1" x14ac:dyDescent="0.25">
      <c r="A4361" s="30" t="s">
        <v>16805</v>
      </c>
      <c r="B4361" s="31" t="s">
        <v>16806</v>
      </c>
      <c r="C4361" s="30" t="s">
        <v>3</v>
      </c>
      <c r="D4361" s="32">
        <v>97.33</v>
      </c>
    </row>
    <row r="4362" spans="1:4" ht="9" customHeight="1" x14ac:dyDescent="0.25">
      <c r="A4362" s="30" t="s">
        <v>16807</v>
      </c>
      <c r="B4362" s="31" t="s">
        <v>16808</v>
      </c>
      <c r="C4362" s="30" t="s">
        <v>3</v>
      </c>
      <c r="D4362" s="32">
        <v>88.71</v>
      </c>
    </row>
    <row r="4363" spans="1:4" ht="9" customHeight="1" x14ac:dyDescent="0.25">
      <c r="A4363" s="30" t="s">
        <v>16809</v>
      </c>
      <c r="B4363" s="31" t="s">
        <v>16810</v>
      </c>
      <c r="C4363" s="30" t="s">
        <v>3</v>
      </c>
      <c r="D4363" s="32">
        <v>664.19</v>
      </c>
    </row>
    <row r="4364" spans="1:4" ht="9" customHeight="1" x14ac:dyDescent="0.25">
      <c r="A4364" s="30" t="s">
        <v>16811</v>
      </c>
      <c r="B4364" s="31" t="s">
        <v>13</v>
      </c>
      <c r="C4364" s="30" t="s">
        <v>0</v>
      </c>
      <c r="D4364" s="32">
        <v>945.62</v>
      </c>
    </row>
    <row r="4365" spans="1:4" ht="9" customHeight="1" x14ac:dyDescent="0.25">
      <c r="A4365" s="30" t="s">
        <v>16812</v>
      </c>
      <c r="B4365" s="31" t="s">
        <v>16813</v>
      </c>
      <c r="C4365" s="30" t="s">
        <v>16814</v>
      </c>
      <c r="D4365" s="32">
        <v>63.33</v>
      </c>
    </row>
    <row r="4366" spans="1:4" ht="9" customHeight="1" x14ac:dyDescent="0.25">
      <c r="A4366" s="30" t="s">
        <v>16815</v>
      </c>
      <c r="B4366" s="31" t="s">
        <v>16816</v>
      </c>
      <c r="C4366" s="30" t="s">
        <v>4</v>
      </c>
      <c r="D4366" s="32">
        <v>15336.41</v>
      </c>
    </row>
    <row r="4367" spans="1:4" ht="9" customHeight="1" x14ac:dyDescent="0.25">
      <c r="A4367" s="30" t="s">
        <v>16817</v>
      </c>
      <c r="B4367" s="31" t="s">
        <v>16818</v>
      </c>
      <c r="C4367" s="30" t="s">
        <v>4</v>
      </c>
      <c r="D4367" s="32">
        <v>10592.25</v>
      </c>
    </row>
    <row r="4368" spans="1:4" ht="9" customHeight="1" x14ac:dyDescent="0.25">
      <c r="A4368" s="30" t="s">
        <v>16819</v>
      </c>
      <c r="B4368" s="31" t="s">
        <v>16820</v>
      </c>
      <c r="C4368" s="30" t="s">
        <v>4</v>
      </c>
      <c r="D4368" s="32">
        <v>5055.53</v>
      </c>
    </row>
    <row r="4369" spans="1:4" ht="9" customHeight="1" x14ac:dyDescent="0.25">
      <c r="A4369" s="30" t="s">
        <v>16821</v>
      </c>
      <c r="B4369" s="31" t="s">
        <v>16822</v>
      </c>
      <c r="C4369" s="30" t="s">
        <v>4</v>
      </c>
      <c r="D4369" s="32">
        <v>9533.0499999999993</v>
      </c>
    </row>
    <row r="4370" spans="1:4" ht="9" customHeight="1" x14ac:dyDescent="0.25">
      <c r="A4370" s="30" t="s">
        <v>16823</v>
      </c>
      <c r="B4370" s="31" t="s">
        <v>16824</v>
      </c>
      <c r="C4370" s="30" t="s">
        <v>4</v>
      </c>
      <c r="D4370" s="32">
        <v>3450.61</v>
      </c>
    </row>
    <row r="4371" spans="1:4" ht="9" customHeight="1" x14ac:dyDescent="0.25">
      <c r="A4371" s="30" t="s">
        <v>16825</v>
      </c>
      <c r="B4371" s="31" t="s">
        <v>16826</v>
      </c>
      <c r="C4371" s="30" t="s">
        <v>4</v>
      </c>
      <c r="D4371" s="32">
        <v>5621.14</v>
      </c>
    </row>
    <row r="4372" spans="1:4" ht="9" customHeight="1" x14ac:dyDescent="0.25">
      <c r="A4372" s="30" t="s">
        <v>16827</v>
      </c>
      <c r="B4372" s="31" t="s">
        <v>16828</v>
      </c>
      <c r="C4372" s="30" t="s">
        <v>4</v>
      </c>
      <c r="D4372" s="32">
        <v>4423.6099999999997</v>
      </c>
    </row>
    <row r="4373" spans="1:4" ht="9" customHeight="1" x14ac:dyDescent="0.25">
      <c r="A4373" s="30" t="s">
        <v>16829</v>
      </c>
      <c r="B4373" s="31" t="s">
        <v>16830</v>
      </c>
      <c r="C4373" s="30" t="s">
        <v>4</v>
      </c>
      <c r="D4373" s="32">
        <v>150.55000000000001</v>
      </c>
    </row>
    <row r="4374" spans="1:4" ht="9" customHeight="1" x14ac:dyDescent="0.25">
      <c r="A4374" s="30" t="s">
        <v>16831</v>
      </c>
      <c r="B4374" s="31" t="s">
        <v>16832</v>
      </c>
      <c r="C4374" s="30" t="s">
        <v>0</v>
      </c>
      <c r="D4374" s="32">
        <v>126.68</v>
      </c>
    </row>
    <row r="4375" spans="1:4" ht="9" customHeight="1" x14ac:dyDescent="0.25">
      <c r="A4375" s="30" t="s">
        <v>16833</v>
      </c>
      <c r="B4375" s="31" t="s">
        <v>16834</v>
      </c>
      <c r="C4375" s="30" t="s">
        <v>3</v>
      </c>
      <c r="D4375" s="32">
        <v>6.28</v>
      </c>
    </row>
    <row r="4376" spans="1:4" ht="9" customHeight="1" x14ac:dyDescent="0.25">
      <c r="A4376" s="30" t="s">
        <v>16835</v>
      </c>
      <c r="B4376" s="31" t="s">
        <v>16836</v>
      </c>
      <c r="C4376" s="30" t="s">
        <v>2</v>
      </c>
      <c r="D4376" s="32">
        <v>8.69</v>
      </c>
    </row>
    <row r="4377" spans="1:4" ht="9" customHeight="1" x14ac:dyDescent="0.25">
      <c r="A4377" s="30" t="s">
        <v>16837</v>
      </c>
      <c r="B4377" s="31" t="s">
        <v>16838</v>
      </c>
      <c r="C4377" s="30" t="s">
        <v>2</v>
      </c>
      <c r="D4377" s="32">
        <v>2.5099999999999998</v>
      </c>
    </row>
    <row r="4378" spans="1:4" ht="18" customHeight="1" x14ac:dyDescent="0.25">
      <c r="A4378" s="30" t="s">
        <v>16839</v>
      </c>
      <c r="B4378" s="31" t="s">
        <v>16840</v>
      </c>
      <c r="C4378" s="30" t="s">
        <v>3</v>
      </c>
      <c r="D4378" s="32">
        <v>182.48</v>
      </c>
    </row>
    <row r="4379" spans="1:4" ht="9" customHeight="1" x14ac:dyDescent="0.25">
      <c r="A4379" s="30" t="s">
        <v>16841</v>
      </c>
      <c r="B4379" s="31" t="s">
        <v>16842</v>
      </c>
      <c r="C4379" s="30" t="s">
        <v>2</v>
      </c>
      <c r="D4379" s="32">
        <v>5.64</v>
      </c>
    </row>
    <row r="4380" spans="1:4" ht="9" customHeight="1" x14ac:dyDescent="0.25">
      <c r="A4380" s="30" t="s">
        <v>16843</v>
      </c>
      <c r="B4380" s="31" t="s">
        <v>16844</v>
      </c>
      <c r="C4380" s="30" t="s">
        <v>4</v>
      </c>
      <c r="D4380" s="32">
        <v>5573.61</v>
      </c>
    </row>
    <row r="4381" spans="1:4" ht="9" customHeight="1" x14ac:dyDescent="0.25">
      <c r="A4381" s="30" t="s">
        <v>16845</v>
      </c>
      <c r="B4381" s="31" t="s">
        <v>16846</v>
      </c>
      <c r="C4381" s="30" t="s">
        <v>4</v>
      </c>
      <c r="D4381" s="32">
        <v>2902.98</v>
      </c>
    </row>
    <row r="4382" spans="1:4" ht="18" customHeight="1" x14ac:dyDescent="0.25">
      <c r="A4382" s="30" t="s">
        <v>16847</v>
      </c>
      <c r="B4382" s="31" t="s">
        <v>16848</v>
      </c>
      <c r="C4382" s="30" t="s">
        <v>0</v>
      </c>
      <c r="D4382" s="32">
        <v>20.100000000000001</v>
      </c>
    </row>
    <row r="4383" spans="1:4" ht="18" customHeight="1" x14ac:dyDescent="0.25">
      <c r="A4383" s="30" t="s">
        <v>16849</v>
      </c>
      <c r="B4383" s="31" t="s">
        <v>16850</v>
      </c>
      <c r="C4383" s="30" t="s">
        <v>0</v>
      </c>
      <c r="D4383" s="32">
        <v>12.59</v>
      </c>
    </row>
    <row r="4384" spans="1:4" ht="18" customHeight="1" x14ac:dyDescent="0.25">
      <c r="A4384" s="30" t="s">
        <v>16851</v>
      </c>
      <c r="B4384" s="31" t="s">
        <v>16852</v>
      </c>
      <c r="C4384" s="30" t="s">
        <v>0</v>
      </c>
      <c r="D4384" s="32">
        <v>45.72</v>
      </c>
    </row>
    <row r="4385" spans="1:4" ht="18" customHeight="1" x14ac:dyDescent="0.25">
      <c r="A4385" s="30" t="s">
        <v>16853</v>
      </c>
      <c r="B4385" s="31" t="s">
        <v>16854</v>
      </c>
      <c r="C4385" s="30" t="s">
        <v>0</v>
      </c>
      <c r="D4385" s="32">
        <v>66.22</v>
      </c>
    </row>
    <row r="4386" spans="1:4" ht="18" customHeight="1" x14ac:dyDescent="0.25">
      <c r="A4386" s="30" t="s">
        <v>16855</v>
      </c>
      <c r="B4386" s="31" t="s">
        <v>16856</v>
      </c>
      <c r="C4386" s="30" t="s">
        <v>0</v>
      </c>
      <c r="D4386" s="32">
        <v>59.43</v>
      </c>
    </row>
    <row r="4387" spans="1:4" ht="18" customHeight="1" x14ac:dyDescent="0.25">
      <c r="A4387" s="30" t="s">
        <v>16857</v>
      </c>
      <c r="B4387" s="31" t="s">
        <v>16858</v>
      </c>
      <c r="C4387" s="30" t="s">
        <v>2</v>
      </c>
      <c r="D4387" s="32">
        <v>66.680000000000007</v>
      </c>
    </row>
    <row r="4388" spans="1:4" ht="9" customHeight="1" x14ac:dyDescent="0.25">
      <c r="A4388" s="30" t="s">
        <v>16859</v>
      </c>
      <c r="B4388" s="31" t="s">
        <v>16860</v>
      </c>
      <c r="C4388" s="30" t="s">
        <v>14471</v>
      </c>
      <c r="D4388" s="32">
        <v>674.5</v>
      </c>
    </row>
    <row r="4389" spans="1:4" ht="9" customHeight="1" x14ac:dyDescent="0.25">
      <c r="A4389" s="30" t="s">
        <v>16861</v>
      </c>
      <c r="B4389" s="31" t="s">
        <v>16862</v>
      </c>
      <c r="C4389" s="30" t="s">
        <v>4</v>
      </c>
      <c r="D4389" s="32">
        <v>107.02</v>
      </c>
    </row>
    <row r="4390" spans="1:4" ht="9" customHeight="1" x14ac:dyDescent="0.25">
      <c r="A4390" s="30" t="s">
        <v>16863</v>
      </c>
      <c r="B4390" s="31" t="s">
        <v>16864</v>
      </c>
      <c r="C4390" s="30" t="s">
        <v>4</v>
      </c>
      <c r="D4390" s="32">
        <v>97.08</v>
      </c>
    </row>
    <row r="4391" spans="1:4" ht="9" customHeight="1" x14ac:dyDescent="0.25">
      <c r="A4391" s="30" t="s">
        <v>16865</v>
      </c>
      <c r="B4391" s="31" t="s">
        <v>16866</v>
      </c>
      <c r="C4391" s="30" t="s">
        <v>3</v>
      </c>
      <c r="D4391" s="32">
        <v>135.61000000000001</v>
      </c>
    </row>
    <row r="4392" spans="1:4" ht="9" customHeight="1" x14ac:dyDescent="0.25">
      <c r="A4392" s="30" t="s">
        <v>16867</v>
      </c>
      <c r="B4392" s="31" t="s">
        <v>16868</v>
      </c>
      <c r="C4392" s="30" t="s">
        <v>3</v>
      </c>
      <c r="D4392" s="32">
        <v>126.99</v>
      </c>
    </row>
    <row r="4393" spans="1:4" ht="9" customHeight="1" x14ac:dyDescent="0.25">
      <c r="A4393" s="30" t="s">
        <v>16869</v>
      </c>
      <c r="B4393" s="31" t="s">
        <v>16870</v>
      </c>
      <c r="C4393" s="30" t="s">
        <v>2</v>
      </c>
      <c r="D4393" s="32">
        <v>72.56</v>
      </c>
    </row>
    <row r="4394" spans="1:4" ht="9" customHeight="1" x14ac:dyDescent="0.25">
      <c r="A4394" s="30" t="s">
        <v>16871</v>
      </c>
      <c r="B4394" s="31" t="s">
        <v>16872</v>
      </c>
      <c r="C4394" s="30" t="s">
        <v>2</v>
      </c>
      <c r="D4394" s="32">
        <v>67.28</v>
      </c>
    </row>
    <row r="4395" spans="1:4" ht="9" customHeight="1" x14ac:dyDescent="0.25">
      <c r="A4395" s="30" t="s">
        <v>16873</v>
      </c>
      <c r="B4395" s="31" t="s">
        <v>16874</v>
      </c>
      <c r="C4395" s="30" t="s">
        <v>2</v>
      </c>
      <c r="D4395" s="32">
        <v>27.38</v>
      </c>
    </row>
    <row r="4396" spans="1:4" ht="9" customHeight="1" x14ac:dyDescent="0.25">
      <c r="A4396" s="30" t="s">
        <v>16875</v>
      </c>
      <c r="B4396" s="31" t="s">
        <v>16876</v>
      </c>
      <c r="C4396" s="30" t="s">
        <v>0</v>
      </c>
      <c r="D4396" s="32">
        <v>590.15</v>
      </c>
    </row>
    <row r="4397" spans="1:4" ht="9" customHeight="1" x14ac:dyDescent="0.25">
      <c r="A4397" s="30" t="s">
        <v>16877</v>
      </c>
      <c r="B4397" s="31" t="s">
        <v>16878</v>
      </c>
      <c r="C4397" s="30" t="s">
        <v>3</v>
      </c>
      <c r="D4397" s="32">
        <v>65.97</v>
      </c>
    </row>
    <row r="4398" spans="1:4" ht="9" customHeight="1" x14ac:dyDescent="0.25">
      <c r="A4398" s="30" t="s">
        <v>16879</v>
      </c>
      <c r="B4398" s="31" t="s">
        <v>16880</v>
      </c>
      <c r="C4398" s="30" t="s">
        <v>3</v>
      </c>
      <c r="D4398" s="32">
        <v>35.159999999999997</v>
      </c>
    </row>
    <row r="4399" spans="1:4" ht="9" customHeight="1" x14ac:dyDescent="0.25">
      <c r="A4399" s="30" t="s">
        <v>16881</v>
      </c>
      <c r="B4399" s="31" t="s">
        <v>16882</v>
      </c>
      <c r="C4399" s="30" t="s">
        <v>16814</v>
      </c>
      <c r="D4399" s="32">
        <v>198.33</v>
      </c>
    </row>
    <row r="4400" spans="1:4" ht="9" customHeight="1" x14ac:dyDescent="0.25">
      <c r="A4400" s="30" t="s">
        <v>16883</v>
      </c>
      <c r="B4400" s="31" t="s">
        <v>16884</v>
      </c>
      <c r="C4400" s="30" t="s">
        <v>16814</v>
      </c>
      <c r="D4400" s="32">
        <v>124.8</v>
      </c>
    </row>
    <row r="4401" spans="1:4" ht="9" customHeight="1" x14ac:dyDescent="0.25">
      <c r="A4401" s="30" t="s">
        <v>16885</v>
      </c>
      <c r="B4401" s="31" t="s">
        <v>16886</v>
      </c>
      <c r="C4401" s="30" t="s">
        <v>16814</v>
      </c>
      <c r="D4401" s="32">
        <v>189.75</v>
      </c>
    </row>
    <row r="4402" spans="1:4" ht="9" customHeight="1" x14ac:dyDescent="0.25">
      <c r="A4402" s="30" t="s">
        <v>16887</v>
      </c>
      <c r="B4402" s="31" t="s">
        <v>16888</v>
      </c>
      <c r="C4402" s="30" t="s">
        <v>16814</v>
      </c>
      <c r="D4402" s="32">
        <v>114.61</v>
      </c>
    </row>
    <row r="4403" spans="1:4" ht="9" customHeight="1" x14ac:dyDescent="0.25">
      <c r="A4403" s="30" t="s">
        <v>16889</v>
      </c>
      <c r="B4403" s="31" t="s">
        <v>16890</v>
      </c>
      <c r="C4403" s="30" t="s">
        <v>16814</v>
      </c>
      <c r="D4403" s="32">
        <v>192.59</v>
      </c>
    </row>
    <row r="4404" spans="1:4" ht="9" customHeight="1" x14ac:dyDescent="0.25">
      <c r="A4404" s="30" t="s">
        <v>16891</v>
      </c>
      <c r="B4404" s="31" t="s">
        <v>16892</v>
      </c>
      <c r="C4404" s="30" t="s">
        <v>16814</v>
      </c>
      <c r="D4404" s="32">
        <v>115.32</v>
      </c>
    </row>
    <row r="4405" spans="1:4" ht="9" customHeight="1" x14ac:dyDescent="0.25">
      <c r="A4405" s="30" t="s">
        <v>16893</v>
      </c>
      <c r="B4405" s="31" t="s">
        <v>16894</v>
      </c>
      <c r="C4405" s="30" t="s">
        <v>16814</v>
      </c>
      <c r="D4405" s="32">
        <v>197.31</v>
      </c>
    </row>
    <row r="4406" spans="1:4" ht="9" customHeight="1" x14ac:dyDescent="0.25">
      <c r="A4406" s="30" t="s">
        <v>16895</v>
      </c>
      <c r="B4406" s="31" t="s">
        <v>16896</v>
      </c>
      <c r="C4406" s="30" t="s">
        <v>16814</v>
      </c>
      <c r="D4406" s="32">
        <v>121.42</v>
      </c>
    </row>
    <row r="4407" spans="1:4" ht="9" customHeight="1" x14ac:dyDescent="0.25">
      <c r="A4407" s="30" t="s">
        <v>16897</v>
      </c>
      <c r="B4407" s="31" t="s">
        <v>16898</v>
      </c>
      <c r="C4407" s="30" t="s">
        <v>16814</v>
      </c>
      <c r="D4407" s="32">
        <v>200.36</v>
      </c>
    </row>
    <row r="4408" spans="1:4" ht="9" customHeight="1" x14ac:dyDescent="0.25">
      <c r="A4408" s="30" t="s">
        <v>16899</v>
      </c>
      <c r="B4408" s="31" t="s">
        <v>16900</v>
      </c>
      <c r="C4408" s="30" t="s">
        <v>16814</v>
      </c>
      <c r="D4408" s="32">
        <v>125.45</v>
      </c>
    </row>
    <row r="4409" spans="1:4" ht="9" customHeight="1" x14ac:dyDescent="0.25">
      <c r="A4409" s="30" t="s">
        <v>16901</v>
      </c>
      <c r="B4409" s="31" t="s">
        <v>16902</v>
      </c>
      <c r="C4409" s="30" t="s">
        <v>0</v>
      </c>
      <c r="D4409" s="32">
        <v>12.35</v>
      </c>
    </row>
    <row r="4410" spans="1:4" ht="9" customHeight="1" x14ac:dyDescent="0.25">
      <c r="A4410" s="30" t="s">
        <v>16903</v>
      </c>
      <c r="B4410" s="31" t="s">
        <v>16904</v>
      </c>
      <c r="C4410" s="30" t="s">
        <v>0</v>
      </c>
      <c r="D4410" s="32">
        <v>55.09</v>
      </c>
    </row>
    <row r="4411" spans="1:4" ht="9" customHeight="1" x14ac:dyDescent="0.25">
      <c r="A4411" s="30" t="s">
        <v>16905</v>
      </c>
      <c r="B4411" s="31" t="s">
        <v>16906</v>
      </c>
      <c r="C4411" s="30" t="s">
        <v>0</v>
      </c>
      <c r="D4411" s="32">
        <v>51.04</v>
      </c>
    </row>
    <row r="4412" spans="1:4" ht="9" customHeight="1" x14ac:dyDescent="0.25">
      <c r="A4412" s="30" t="s">
        <v>16907</v>
      </c>
      <c r="B4412" s="31" t="s">
        <v>16908</v>
      </c>
      <c r="C4412" s="30" t="s">
        <v>0</v>
      </c>
      <c r="D4412" s="32">
        <v>79.58</v>
      </c>
    </row>
    <row r="4413" spans="1:4" ht="9" customHeight="1" x14ac:dyDescent="0.25">
      <c r="A4413" s="30" t="s">
        <v>16909</v>
      </c>
      <c r="B4413" s="31" t="s">
        <v>16910</v>
      </c>
      <c r="C4413" s="30" t="s">
        <v>0</v>
      </c>
      <c r="D4413" s="32">
        <v>92.94</v>
      </c>
    </row>
    <row r="4414" spans="1:4" ht="9" customHeight="1" x14ac:dyDescent="0.25">
      <c r="A4414" s="30" t="s">
        <v>16911</v>
      </c>
      <c r="B4414" s="31" t="s">
        <v>16912</v>
      </c>
      <c r="C4414" s="30" t="s">
        <v>0</v>
      </c>
      <c r="D4414" s="32">
        <v>100.26</v>
      </c>
    </row>
    <row r="4415" spans="1:4" ht="9" customHeight="1" x14ac:dyDescent="0.25">
      <c r="A4415" s="30" t="s">
        <v>16913</v>
      </c>
      <c r="B4415" s="31" t="s">
        <v>16914</v>
      </c>
      <c r="C4415" s="30" t="s">
        <v>0</v>
      </c>
      <c r="D4415" s="32">
        <v>13.18</v>
      </c>
    </row>
    <row r="4416" spans="1:4" ht="9" customHeight="1" x14ac:dyDescent="0.25">
      <c r="A4416" s="30" t="s">
        <v>16915</v>
      </c>
      <c r="B4416" s="31" t="s">
        <v>16916</v>
      </c>
      <c r="C4416" s="30" t="s">
        <v>0</v>
      </c>
      <c r="D4416" s="32">
        <v>32.08</v>
      </c>
    </row>
    <row r="4417" spans="1:4" ht="18" customHeight="1" x14ac:dyDescent="0.25">
      <c r="A4417" s="30" t="s">
        <v>16917</v>
      </c>
      <c r="B4417" s="31" t="s">
        <v>16918</v>
      </c>
      <c r="C4417" s="30" t="s">
        <v>0</v>
      </c>
      <c r="D4417" s="32">
        <v>123.06</v>
      </c>
    </row>
    <row r="4418" spans="1:4" ht="18" customHeight="1" x14ac:dyDescent="0.25">
      <c r="A4418" s="30" t="s">
        <v>16919</v>
      </c>
      <c r="B4418" s="31" t="s">
        <v>16920</v>
      </c>
      <c r="C4418" s="30" t="s">
        <v>0</v>
      </c>
      <c r="D4418" s="32">
        <v>85.6</v>
      </c>
    </row>
    <row r="4419" spans="1:4" ht="9" customHeight="1" x14ac:dyDescent="0.25">
      <c r="A4419" s="30" t="s">
        <v>16921</v>
      </c>
      <c r="B4419" s="31" t="s">
        <v>16922</v>
      </c>
      <c r="C4419" s="30" t="s">
        <v>0</v>
      </c>
      <c r="D4419" s="32">
        <v>88.04</v>
      </c>
    </row>
    <row r="4420" spans="1:4" ht="9" customHeight="1" x14ac:dyDescent="0.25">
      <c r="A4420" s="30" t="s">
        <v>16923</v>
      </c>
      <c r="B4420" s="31" t="s">
        <v>16924</v>
      </c>
      <c r="C4420" s="30" t="s">
        <v>0</v>
      </c>
      <c r="D4420" s="32">
        <v>49.43</v>
      </c>
    </row>
    <row r="4421" spans="1:4" ht="9" customHeight="1" x14ac:dyDescent="0.25">
      <c r="A4421" s="30" t="s">
        <v>16925</v>
      </c>
      <c r="B4421" s="31" t="s">
        <v>16926</v>
      </c>
      <c r="C4421" s="30" t="s">
        <v>0</v>
      </c>
      <c r="D4421" s="32">
        <v>74.41</v>
      </c>
    </row>
    <row r="4422" spans="1:4" ht="9" customHeight="1" x14ac:dyDescent="0.25">
      <c r="A4422" s="30" t="s">
        <v>16927</v>
      </c>
      <c r="B4422" s="31" t="s">
        <v>16928</v>
      </c>
      <c r="C4422" s="30" t="s">
        <v>0</v>
      </c>
      <c r="D4422" s="32">
        <v>35.79</v>
      </c>
    </row>
    <row r="4423" spans="1:4" ht="9" customHeight="1" x14ac:dyDescent="0.25">
      <c r="A4423" s="30" t="s">
        <v>16929</v>
      </c>
      <c r="B4423" s="31" t="s">
        <v>16930</v>
      </c>
      <c r="C4423" s="30" t="s">
        <v>0</v>
      </c>
      <c r="D4423" s="32">
        <v>251.79</v>
      </c>
    </row>
    <row r="4424" spans="1:4" ht="9" customHeight="1" x14ac:dyDescent="0.25">
      <c r="A4424" s="30" t="s">
        <v>16931</v>
      </c>
      <c r="B4424" s="31" t="s">
        <v>16932</v>
      </c>
      <c r="C4424" s="30" t="s">
        <v>0</v>
      </c>
      <c r="D4424" s="32">
        <v>110.94</v>
      </c>
    </row>
    <row r="4425" spans="1:4" ht="9" customHeight="1" x14ac:dyDescent="0.25">
      <c r="A4425" s="30" t="s">
        <v>16933</v>
      </c>
      <c r="B4425" s="31" t="s">
        <v>16934</v>
      </c>
      <c r="C4425" s="30" t="s">
        <v>0</v>
      </c>
      <c r="D4425" s="32">
        <v>254.8</v>
      </c>
    </row>
    <row r="4426" spans="1:4" ht="9" customHeight="1" x14ac:dyDescent="0.25">
      <c r="A4426" s="30" t="s">
        <v>16935</v>
      </c>
      <c r="B4426" s="31" t="s">
        <v>16936</v>
      </c>
      <c r="C4426" s="30" t="s">
        <v>0</v>
      </c>
      <c r="D4426" s="32">
        <v>113.95</v>
      </c>
    </row>
    <row r="4427" spans="1:4" ht="9" customHeight="1" x14ac:dyDescent="0.25">
      <c r="A4427" s="30" t="s">
        <v>16937</v>
      </c>
      <c r="B4427" s="31" t="s">
        <v>16938</v>
      </c>
      <c r="C4427" s="30" t="s">
        <v>0</v>
      </c>
      <c r="D4427" s="32">
        <v>286.83999999999997</v>
      </c>
    </row>
    <row r="4428" spans="1:4" ht="9" customHeight="1" x14ac:dyDescent="0.25">
      <c r="A4428" s="30" t="s">
        <v>16939</v>
      </c>
      <c r="B4428" s="31" t="s">
        <v>16940</v>
      </c>
      <c r="C4428" s="30" t="s">
        <v>0</v>
      </c>
      <c r="D4428" s="32">
        <v>148.09</v>
      </c>
    </row>
    <row r="4429" spans="1:4" ht="9" customHeight="1" x14ac:dyDescent="0.25">
      <c r="A4429" s="30" t="s">
        <v>16941</v>
      </c>
      <c r="B4429" s="31" t="s">
        <v>16942</v>
      </c>
      <c r="C4429" s="30" t="s">
        <v>0</v>
      </c>
      <c r="D4429" s="32">
        <v>289.85000000000002</v>
      </c>
    </row>
    <row r="4430" spans="1:4" ht="9" customHeight="1" x14ac:dyDescent="0.25">
      <c r="A4430" s="30" t="s">
        <v>16943</v>
      </c>
      <c r="B4430" s="31" t="s">
        <v>16944</v>
      </c>
      <c r="C4430" s="30" t="s">
        <v>0</v>
      </c>
      <c r="D4430" s="32">
        <v>151.1</v>
      </c>
    </row>
    <row r="4431" spans="1:4" ht="9" customHeight="1" x14ac:dyDescent="0.25">
      <c r="A4431" s="30" t="s">
        <v>16945</v>
      </c>
      <c r="B4431" s="31" t="s">
        <v>16946</v>
      </c>
      <c r="C4431" s="30" t="s">
        <v>0</v>
      </c>
      <c r="D4431" s="32">
        <v>215.51</v>
      </c>
    </row>
    <row r="4432" spans="1:4" ht="9" customHeight="1" x14ac:dyDescent="0.25">
      <c r="A4432" s="30" t="s">
        <v>16947</v>
      </c>
      <c r="B4432" s="31" t="s">
        <v>16948</v>
      </c>
      <c r="C4432" s="30" t="s">
        <v>0</v>
      </c>
      <c r="D4432" s="32">
        <v>95.9</v>
      </c>
    </row>
    <row r="4433" spans="1:4" ht="9" customHeight="1" x14ac:dyDescent="0.25">
      <c r="A4433" s="30" t="s">
        <v>16949</v>
      </c>
      <c r="B4433" s="31" t="s">
        <v>16950</v>
      </c>
      <c r="C4433" s="30" t="s">
        <v>0</v>
      </c>
      <c r="D4433" s="32">
        <v>209.92</v>
      </c>
    </row>
    <row r="4434" spans="1:4" ht="9" customHeight="1" x14ac:dyDescent="0.25">
      <c r="A4434" s="30" t="s">
        <v>16951</v>
      </c>
      <c r="B4434" s="31" t="s">
        <v>16952</v>
      </c>
      <c r="C4434" s="30" t="s">
        <v>0</v>
      </c>
      <c r="D4434" s="32">
        <v>90.32</v>
      </c>
    </row>
    <row r="4435" spans="1:4" ht="18" customHeight="1" x14ac:dyDescent="0.25">
      <c r="A4435" s="30" t="s">
        <v>16953</v>
      </c>
      <c r="B4435" s="31" t="s">
        <v>16954</v>
      </c>
      <c r="C4435" s="30" t="s">
        <v>0</v>
      </c>
      <c r="D4435" s="32">
        <v>36.979999999999997</v>
      </c>
    </row>
    <row r="4436" spans="1:4" ht="18" customHeight="1" x14ac:dyDescent="0.25">
      <c r="A4436" s="30" t="s">
        <v>16955</v>
      </c>
      <c r="B4436" s="31" t="s">
        <v>16956</v>
      </c>
      <c r="C4436" s="30" t="s">
        <v>0</v>
      </c>
      <c r="D4436" s="32">
        <v>21.49</v>
      </c>
    </row>
    <row r="4437" spans="1:4" ht="9" customHeight="1" x14ac:dyDescent="0.25">
      <c r="A4437" s="30" t="s">
        <v>16957</v>
      </c>
      <c r="B4437" s="31" t="s">
        <v>16958</v>
      </c>
      <c r="C4437" s="30" t="s">
        <v>16814</v>
      </c>
      <c r="D4437" s="32">
        <v>202.1</v>
      </c>
    </row>
    <row r="4438" spans="1:4" ht="9" customHeight="1" x14ac:dyDescent="0.25">
      <c r="A4438" s="30" t="s">
        <v>16959</v>
      </c>
      <c r="B4438" s="31" t="s">
        <v>16960</v>
      </c>
      <c r="C4438" s="30" t="s">
        <v>16814</v>
      </c>
      <c r="D4438" s="32">
        <v>136.16</v>
      </c>
    </row>
    <row r="4439" spans="1:4" ht="9" customHeight="1" x14ac:dyDescent="0.25">
      <c r="A4439" s="30" t="s">
        <v>16961</v>
      </c>
      <c r="B4439" s="31" t="s">
        <v>16962</v>
      </c>
      <c r="C4439" s="30" t="s">
        <v>16814</v>
      </c>
      <c r="D4439" s="32">
        <v>21.06</v>
      </c>
    </row>
    <row r="4440" spans="1:4" ht="9" customHeight="1" x14ac:dyDescent="0.25">
      <c r="A4440" s="30" t="s">
        <v>16963</v>
      </c>
      <c r="B4440" s="31" t="s">
        <v>16964</v>
      </c>
      <c r="C4440" s="30" t="s">
        <v>16814</v>
      </c>
      <c r="D4440" s="32">
        <v>205.07</v>
      </c>
    </row>
    <row r="4441" spans="1:4" ht="9" customHeight="1" x14ac:dyDescent="0.25">
      <c r="A4441" s="30" t="s">
        <v>16965</v>
      </c>
      <c r="B4441" s="31" t="s">
        <v>16966</v>
      </c>
      <c r="C4441" s="30" t="s">
        <v>16814</v>
      </c>
      <c r="D4441" s="32">
        <v>138.32</v>
      </c>
    </row>
    <row r="4442" spans="1:4" ht="9" customHeight="1" x14ac:dyDescent="0.25">
      <c r="A4442" s="30" t="s">
        <v>16967</v>
      </c>
      <c r="B4442" s="31" t="s">
        <v>16968</v>
      </c>
      <c r="C4442" s="30" t="s">
        <v>16814</v>
      </c>
      <c r="D4442" s="32">
        <v>205.31</v>
      </c>
    </row>
    <row r="4443" spans="1:4" ht="9" customHeight="1" x14ac:dyDescent="0.25">
      <c r="A4443" s="30" t="s">
        <v>16969</v>
      </c>
      <c r="B4443" s="31" t="s">
        <v>16970</v>
      </c>
      <c r="C4443" s="30" t="s">
        <v>16814</v>
      </c>
      <c r="D4443" s="32">
        <v>136.28</v>
      </c>
    </row>
    <row r="4444" spans="1:4" ht="9" customHeight="1" x14ac:dyDescent="0.25">
      <c r="A4444" s="30" t="s">
        <v>16971</v>
      </c>
      <c r="B4444" s="31" t="s">
        <v>16972</v>
      </c>
      <c r="C4444" s="30" t="s">
        <v>16814</v>
      </c>
      <c r="D4444" s="32">
        <v>21.06</v>
      </c>
    </row>
    <row r="4445" spans="1:4" ht="9" customHeight="1" x14ac:dyDescent="0.25">
      <c r="A4445" s="30" t="s">
        <v>16973</v>
      </c>
      <c r="B4445" s="31" t="s">
        <v>16974</v>
      </c>
      <c r="C4445" s="30" t="s">
        <v>16814</v>
      </c>
      <c r="D4445" s="32">
        <v>204.42</v>
      </c>
    </row>
    <row r="4446" spans="1:4" ht="9" customHeight="1" x14ac:dyDescent="0.25">
      <c r="A4446" s="30" t="s">
        <v>16975</v>
      </c>
      <c r="B4446" s="31" t="s">
        <v>16976</v>
      </c>
      <c r="C4446" s="30" t="s">
        <v>16814</v>
      </c>
      <c r="D4446" s="32">
        <v>136.38</v>
      </c>
    </row>
    <row r="4447" spans="1:4" ht="9" customHeight="1" x14ac:dyDescent="0.25">
      <c r="A4447" s="30" t="s">
        <v>16977</v>
      </c>
      <c r="B4447" s="31" t="s">
        <v>16978</v>
      </c>
      <c r="C4447" s="30" t="s">
        <v>16814</v>
      </c>
      <c r="D4447" s="32">
        <v>205.63</v>
      </c>
    </row>
    <row r="4448" spans="1:4" ht="9" customHeight="1" x14ac:dyDescent="0.25">
      <c r="A4448" s="30" t="s">
        <v>16979</v>
      </c>
      <c r="B4448" s="31" t="s">
        <v>16980</v>
      </c>
      <c r="C4448" s="30" t="s">
        <v>16814</v>
      </c>
      <c r="D4448" s="32">
        <v>138.56</v>
      </c>
    </row>
    <row r="4449" spans="1:4" ht="9" customHeight="1" x14ac:dyDescent="0.25">
      <c r="A4449" s="30" t="s">
        <v>16981</v>
      </c>
      <c r="B4449" s="31" t="s">
        <v>16982</v>
      </c>
      <c r="C4449" s="30" t="s">
        <v>16814</v>
      </c>
      <c r="D4449" s="32">
        <v>209.56</v>
      </c>
    </row>
    <row r="4450" spans="1:4" ht="9" customHeight="1" x14ac:dyDescent="0.25">
      <c r="A4450" s="30" t="s">
        <v>16983</v>
      </c>
      <c r="B4450" s="31" t="s">
        <v>16984</v>
      </c>
      <c r="C4450" s="30" t="s">
        <v>16814</v>
      </c>
      <c r="D4450" s="32">
        <v>140.13999999999999</v>
      </c>
    </row>
    <row r="4451" spans="1:4" ht="9" customHeight="1" x14ac:dyDescent="0.25">
      <c r="A4451" s="30" t="s">
        <v>16985</v>
      </c>
      <c r="B4451" s="31" t="s">
        <v>16986</v>
      </c>
      <c r="C4451" s="30" t="s">
        <v>16814</v>
      </c>
      <c r="D4451" s="32">
        <v>244.72</v>
      </c>
    </row>
    <row r="4452" spans="1:4" ht="9" customHeight="1" x14ac:dyDescent="0.25">
      <c r="A4452" s="30" t="s">
        <v>16987</v>
      </c>
      <c r="B4452" s="31" t="s">
        <v>16988</v>
      </c>
      <c r="C4452" s="30" t="s">
        <v>16814</v>
      </c>
      <c r="D4452" s="32">
        <v>187.48</v>
      </c>
    </row>
    <row r="4453" spans="1:4" ht="9" customHeight="1" x14ac:dyDescent="0.25">
      <c r="A4453" s="30" t="s">
        <v>16989</v>
      </c>
      <c r="B4453" s="31" t="s">
        <v>16990</v>
      </c>
      <c r="C4453" s="30" t="s">
        <v>16814</v>
      </c>
      <c r="D4453" s="32">
        <v>247.74</v>
      </c>
    </row>
    <row r="4454" spans="1:4" ht="9" customHeight="1" x14ac:dyDescent="0.25">
      <c r="A4454" s="30" t="s">
        <v>16991</v>
      </c>
      <c r="B4454" s="31" t="s">
        <v>16992</v>
      </c>
      <c r="C4454" s="30" t="s">
        <v>16814</v>
      </c>
      <c r="D4454" s="32">
        <v>191.08</v>
      </c>
    </row>
    <row r="4455" spans="1:4" ht="9" customHeight="1" x14ac:dyDescent="0.25">
      <c r="A4455" s="30" t="s">
        <v>16993</v>
      </c>
      <c r="B4455" s="31" t="s">
        <v>16994</v>
      </c>
      <c r="C4455" s="30" t="s">
        <v>16814</v>
      </c>
      <c r="D4455" s="32">
        <v>248.62</v>
      </c>
    </row>
    <row r="4456" spans="1:4" ht="9" customHeight="1" x14ac:dyDescent="0.25">
      <c r="A4456" s="30" t="s">
        <v>16995</v>
      </c>
      <c r="B4456" s="31" t="s">
        <v>16996</v>
      </c>
      <c r="C4456" s="30" t="s">
        <v>16814</v>
      </c>
      <c r="D4456" s="32">
        <v>192.87</v>
      </c>
    </row>
    <row r="4457" spans="1:4" ht="9" customHeight="1" x14ac:dyDescent="0.25">
      <c r="A4457" s="30" t="s">
        <v>16997</v>
      </c>
      <c r="B4457" s="31" t="s">
        <v>16998</v>
      </c>
      <c r="C4457" s="30" t="s">
        <v>16814</v>
      </c>
      <c r="D4457" s="32">
        <v>246.84</v>
      </c>
    </row>
    <row r="4458" spans="1:4" ht="9" customHeight="1" x14ac:dyDescent="0.25">
      <c r="A4458" s="30" t="s">
        <v>16999</v>
      </c>
      <c r="B4458" s="31" t="s">
        <v>17000</v>
      </c>
      <c r="C4458" s="30" t="s">
        <v>16814</v>
      </c>
      <c r="D4458" s="32">
        <v>187.3</v>
      </c>
    </row>
    <row r="4459" spans="1:4" ht="9" customHeight="1" x14ac:dyDescent="0.25">
      <c r="A4459" s="30" t="s">
        <v>17001</v>
      </c>
      <c r="B4459" s="31" t="s">
        <v>17002</v>
      </c>
      <c r="C4459" s="30" t="s">
        <v>16814</v>
      </c>
      <c r="D4459" s="32">
        <v>180.12</v>
      </c>
    </row>
    <row r="4460" spans="1:4" ht="9" customHeight="1" x14ac:dyDescent="0.25">
      <c r="A4460" s="30" t="s">
        <v>17003</v>
      </c>
      <c r="B4460" s="31" t="s">
        <v>17004</v>
      </c>
      <c r="C4460" s="30" t="s">
        <v>16814</v>
      </c>
      <c r="D4460" s="32">
        <v>142.74</v>
      </c>
    </row>
    <row r="4461" spans="1:4" ht="9" customHeight="1" x14ac:dyDescent="0.25">
      <c r="A4461" s="30" t="s">
        <v>17005</v>
      </c>
      <c r="B4461" s="31" t="s">
        <v>17006</v>
      </c>
      <c r="C4461" s="30" t="s">
        <v>2</v>
      </c>
      <c r="D4461" s="32">
        <v>0.2</v>
      </c>
    </row>
    <row r="4462" spans="1:4" ht="9" customHeight="1" x14ac:dyDescent="0.25">
      <c r="A4462" s="30" t="s">
        <v>17007</v>
      </c>
      <c r="B4462" s="31" t="s">
        <v>17008</v>
      </c>
      <c r="C4462" s="30" t="s">
        <v>2</v>
      </c>
      <c r="D4462" s="32">
        <v>0.31</v>
      </c>
    </row>
    <row r="4463" spans="1:4" ht="9" customHeight="1" x14ac:dyDescent="0.25">
      <c r="A4463" s="30" t="s">
        <v>17009</v>
      </c>
      <c r="B4463" s="31" t="s">
        <v>17010</v>
      </c>
      <c r="C4463" s="30" t="s">
        <v>0</v>
      </c>
      <c r="D4463" s="32">
        <v>1.39</v>
      </c>
    </row>
    <row r="4464" spans="1:4" ht="9" customHeight="1" x14ac:dyDescent="0.25">
      <c r="A4464" s="30" t="s">
        <v>17011</v>
      </c>
      <c r="B4464" s="31" t="s">
        <v>17012</v>
      </c>
      <c r="C4464" s="30" t="s">
        <v>0</v>
      </c>
      <c r="D4464" s="32">
        <v>4.42</v>
      </c>
    </row>
    <row r="4465" spans="1:4" ht="9" customHeight="1" x14ac:dyDescent="0.25">
      <c r="A4465" s="30" t="s">
        <v>17013</v>
      </c>
      <c r="B4465" s="31" t="s">
        <v>17014</v>
      </c>
      <c r="C4465" s="30" t="s">
        <v>0</v>
      </c>
      <c r="D4465" s="32">
        <v>5.07</v>
      </c>
    </row>
    <row r="4466" spans="1:4" ht="9" customHeight="1" x14ac:dyDescent="0.25">
      <c r="A4466" s="30" t="s">
        <v>17015</v>
      </c>
      <c r="B4466" s="31" t="s">
        <v>17016</v>
      </c>
      <c r="C4466" s="30" t="s">
        <v>0</v>
      </c>
      <c r="D4466" s="32">
        <v>12.17</v>
      </c>
    </row>
    <row r="4467" spans="1:4" ht="18" customHeight="1" x14ac:dyDescent="0.25">
      <c r="A4467" s="30" t="s">
        <v>17017</v>
      </c>
      <c r="B4467" s="31" t="s">
        <v>17018</v>
      </c>
      <c r="C4467" s="30" t="s">
        <v>2</v>
      </c>
      <c r="D4467" s="32">
        <v>34.770000000000003</v>
      </c>
    </row>
    <row r="4468" spans="1:4" ht="9" customHeight="1" x14ac:dyDescent="0.25">
      <c r="A4468" s="30" t="s">
        <v>17019</v>
      </c>
      <c r="B4468" s="31" t="s">
        <v>17020</v>
      </c>
      <c r="C4468" s="30" t="s">
        <v>2</v>
      </c>
      <c r="D4468" s="32">
        <v>0.37</v>
      </c>
    </row>
    <row r="4469" spans="1:4" ht="9" customHeight="1" x14ac:dyDescent="0.25">
      <c r="A4469" s="30" t="s">
        <v>17021</v>
      </c>
      <c r="B4469" s="31" t="s">
        <v>17022</v>
      </c>
      <c r="C4469" s="30" t="s">
        <v>2</v>
      </c>
      <c r="D4469" s="32">
        <v>0.41</v>
      </c>
    </row>
    <row r="4470" spans="1:4" ht="9" customHeight="1" x14ac:dyDescent="0.25">
      <c r="A4470" s="30" t="s">
        <v>17023</v>
      </c>
      <c r="B4470" s="31" t="s">
        <v>17024</v>
      </c>
      <c r="C4470" s="30" t="s">
        <v>2</v>
      </c>
      <c r="D4470" s="32">
        <v>0.95</v>
      </c>
    </row>
    <row r="4471" spans="1:4" ht="9" customHeight="1" x14ac:dyDescent="0.25">
      <c r="A4471" s="30" t="s">
        <v>17025</v>
      </c>
      <c r="B4471" s="31" t="s">
        <v>17026</v>
      </c>
      <c r="C4471" s="30" t="s">
        <v>2</v>
      </c>
      <c r="D4471" s="32">
        <v>0.61</v>
      </c>
    </row>
    <row r="4472" spans="1:4" ht="9" customHeight="1" x14ac:dyDescent="0.25">
      <c r="A4472" s="30" t="s">
        <v>17027</v>
      </c>
      <c r="B4472" s="31" t="s">
        <v>17028</v>
      </c>
      <c r="C4472" s="30" t="s">
        <v>2</v>
      </c>
      <c r="D4472" s="32">
        <v>0.67</v>
      </c>
    </row>
    <row r="4473" spans="1:4" ht="9" customHeight="1" x14ac:dyDescent="0.25">
      <c r="A4473" s="30" t="s">
        <v>17029</v>
      </c>
      <c r="B4473" s="31" t="s">
        <v>17030</v>
      </c>
      <c r="C4473" s="30" t="s">
        <v>2</v>
      </c>
      <c r="D4473" s="32">
        <v>0.42</v>
      </c>
    </row>
    <row r="4474" spans="1:4" ht="9" customHeight="1" x14ac:dyDescent="0.25">
      <c r="A4474" s="30" t="s">
        <v>17031</v>
      </c>
      <c r="B4474" s="31" t="s">
        <v>17032</v>
      </c>
      <c r="C4474" s="30" t="s">
        <v>2</v>
      </c>
      <c r="D4474" s="32">
        <v>1.24</v>
      </c>
    </row>
    <row r="4475" spans="1:4" ht="9" customHeight="1" x14ac:dyDescent="0.25">
      <c r="A4475" s="30" t="s">
        <v>17033</v>
      </c>
      <c r="B4475" s="31" t="s">
        <v>17034</v>
      </c>
      <c r="C4475" s="30" t="s">
        <v>2</v>
      </c>
      <c r="D4475" s="32">
        <v>0.81</v>
      </c>
    </row>
    <row r="4476" spans="1:4" ht="9" customHeight="1" x14ac:dyDescent="0.25">
      <c r="A4476" s="30" t="s">
        <v>17035</v>
      </c>
      <c r="B4476" s="31" t="s">
        <v>17036</v>
      </c>
      <c r="C4476" s="30" t="s">
        <v>0</v>
      </c>
      <c r="D4476" s="32">
        <v>244.92</v>
      </c>
    </row>
    <row r="4477" spans="1:4" ht="9" customHeight="1" x14ac:dyDescent="0.25">
      <c r="A4477" s="30" t="s">
        <v>17037</v>
      </c>
      <c r="B4477" s="31" t="s">
        <v>17038</v>
      </c>
      <c r="C4477" s="30" t="s">
        <v>0</v>
      </c>
      <c r="D4477" s="32">
        <v>128.63</v>
      </c>
    </row>
    <row r="4478" spans="1:4" ht="9" customHeight="1" x14ac:dyDescent="0.25">
      <c r="A4478" s="30" t="s">
        <v>17039</v>
      </c>
      <c r="B4478" s="31" t="s">
        <v>17040</v>
      </c>
      <c r="C4478" s="30" t="s">
        <v>0</v>
      </c>
      <c r="D4478" s="32">
        <v>245.55</v>
      </c>
    </row>
    <row r="4479" spans="1:4" ht="9" customHeight="1" x14ac:dyDescent="0.25">
      <c r="A4479" s="30" t="s">
        <v>17041</v>
      </c>
      <c r="B4479" s="31" t="s">
        <v>17042</v>
      </c>
      <c r="C4479" s="30" t="s">
        <v>0</v>
      </c>
      <c r="D4479" s="32">
        <v>129.28</v>
      </c>
    </row>
    <row r="4480" spans="1:4" ht="9" customHeight="1" x14ac:dyDescent="0.25">
      <c r="A4480" s="30" t="s">
        <v>17043</v>
      </c>
      <c r="B4480" s="31" t="s">
        <v>17044</v>
      </c>
      <c r="C4480" s="30" t="s">
        <v>0</v>
      </c>
      <c r="D4480" s="32">
        <v>251.83</v>
      </c>
    </row>
    <row r="4481" spans="1:4" ht="9" customHeight="1" x14ac:dyDescent="0.25">
      <c r="A4481" s="30" t="s">
        <v>17045</v>
      </c>
      <c r="B4481" s="31" t="s">
        <v>17046</v>
      </c>
      <c r="C4481" s="30" t="s">
        <v>0</v>
      </c>
      <c r="D4481" s="32">
        <v>130.01</v>
      </c>
    </row>
    <row r="4482" spans="1:4" ht="9" customHeight="1" x14ac:dyDescent="0.25">
      <c r="A4482" s="30" t="s">
        <v>17047</v>
      </c>
      <c r="B4482" s="31" t="s">
        <v>17048</v>
      </c>
      <c r="C4482" s="30" t="s">
        <v>0</v>
      </c>
      <c r="D4482" s="32">
        <v>254.37</v>
      </c>
    </row>
    <row r="4483" spans="1:4" ht="9" customHeight="1" x14ac:dyDescent="0.25">
      <c r="A4483" s="30" t="s">
        <v>17049</v>
      </c>
      <c r="B4483" s="31" t="s">
        <v>17050</v>
      </c>
      <c r="C4483" s="30" t="s">
        <v>0</v>
      </c>
      <c r="D4483" s="32">
        <v>130.31</v>
      </c>
    </row>
    <row r="4484" spans="1:4" ht="9" customHeight="1" x14ac:dyDescent="0.25">
      <c r="A4484" s="30" t="s">
        <v>17051</v>
      </c>
      <c r="B4484" s="31" t="s">
        <v>17052</v>
      </c>
      <c r="C4484" s="30" t="s">
        <v>0</v>
      </c>
      <c r="D4484" s="32">
        <v>262.58</v>
      </c>
    </row>
    <row r="4485" spans="1:4" ht="9" customHeight="1" x14ac:dyDescent="0.25">
      <c r="A4485" s="30" t="s">
        <v>17053</v>
      </c>
      <c r="B4485" s="31" t="s">
        <v>17054</v>
      </c>
      <c r="C4485" s="30" t="s">
        <v>0</v>
      </c>
      <c r="D4485" s="32">
        <v>149</v>
      </c>
    </row>
    <row r="4486" spans="1:4" ht="9" customHeight="1" x14ac:dyDescent="0.25">
      <c r="A4486" s="30" t="s">
        <v>17055</v>
      </c>
      <c r="B4486" s="31" t="s">
        <v>17056</v>
      </c>
      <c r="C4486" s="30" t="s">
        <v>2</v>
      </c>
      <c r="D4486" s="32">
        <v>5.19</v>
      </c>
    </row>
    <row r="4487" spans="1:4" ht="9" customHeight="1" x14ac:dyDescent="0.25">
      <c r="A4487" s="30" t="s">
        <v>17057</v>
      </c>
      <c r="B4487" s="31" t="s">
        <v>17058</v>
      </c>
      <c r="C4487" s="30" t="s">
        <v>2</v>
      </c>
      <c r="D4487" s="32">
        <v>1.84</v>
      </c>
    </row>
    <row r="4488" spans="1:4" ht="9" customHeight="1" x14ac:dyDescent="0.25">
      <c r="A4488" s="30" t="s">
        <v>17059</v>
      </c>
      <c r="B4488" s="31" t="s">
        <v>17060</v>
      </c>
      <c r="C4488" s="30" t="s">
        <v>16814</v>
      </c>
      <c r="D4488" s="32">
        <v>195.66</v>
      </c>
    </row>
    <row r="4489" spans="1:4" ht="9" customHeight="1" x14ac:dyDescent="0.25">
      <c r="A4489" s="30" t="s">
        <v>17061</v>
      </c>
      <c r="B4489" s="31" t="s">
        <v>17062</v>
      </c>
      <c r="C4489" s="30" t="s">
        <v>16814</v>
      </c>
      <c r="D4489" s="32">
        <v>139.74</v>
      </c>
    </row>
    <row r="4490" spans="1:4" ht="9" customHeight="1" x14ac:dyDescent="0.25">
      <c r="A4490" s="30" t="s">
        <v>17063</v>
      </c>
      <c r="B4490" s="31" t="s">
        <v>17064</v>
      </c>
      <c r="C4490" s="30" t="s">
        <v>2</v>
      </c>
      <c r="D4490" s="32">
        <v>2.5299999999999998</v>
      </c>
    </row>
    <row r="4491" spans="1:4" ht="9" customHeight="1" x14ac:dyDescent="0.25">
      <c r="A4491" s="30" t="s">
        <v>17065</v>
      </c>
      <c r="B4491" s="31" t="s">
        <v>17066</v>
      </c>
      <c r="C4491" s="30" t="s">
        <v>2</v>
      </c>
      <c r="D4491" s="32">
        <v>1.81</v>
      </c>
    </row>
    <row r="4492" spans="1:4" ht="9" customHeight="1" x14ac:dyDescent="0.25">
      <c r="A4492" s="30" t="s">
        <v>17067</v>
      </c>
      <c r="B4492" s="31" t="s">
        <v>17068</v>
      </c>
      <c r="C4492" s="30" t="s">
        <v>2</v>
      </c>
      <c r="D4492" s="32">
        <v>4.8899999999999997</v>
      </c>
    </row>
    <row r="4493" spans="1:4" ht="9" customHeight="1" x14ac:dyDescent="0.25">
      <c r="A4493" s="30" t="s">
        <v>17069</v>
      </c>
      <c r="B4493" s="31" t="s">
        <v>17070</v>
      </c>
      <c r="C4493" s="30" t="s">
        <v>2</v>
      </c>
      <c r="D4493" s="32">
        <v>3.54</v>
      </c>
    </row>
    <row r="4494" spans="1:4" ht="9" customHeight="1" x14ac:dyDescent="0.25">
      <c r="A4494" s="30" t="s">
        <v>17071</v>
      </c>
      <c r="B4494" s="31" t="s">
        <v>17072</v>
      </c>
      <c r="C4494" s="30" t="s">
        <v>2</v>
      </c>
      <c r="D4494" s="32">
        <v>6.51</v>
      </c>
    </row>
    <row r="4495" spans="1:4" ht="9" customHeight="1" x14ac:dyDescent="0.25">
      <c r="A4495" s="30" t="s">
        <v>17073</v>
      </c>
      <c r="B4495" s="31" t="s">
        <v>17074</v>
      </c>
      <c r="C4495" s="30" t="s">
        <v>2</v>
      </c>
      <c r="D4495" s="32">
        <v>4.71</v>
      </c>
    </row>
    <row r="4496" spans="1:4" ht="9" customHeight="1" x14ac:dyDescent="0.25">
      <c r="A4496" s="30" t="s">
        <v>17075</v>
      </c>
      <c r="B4496" s="31" t="s">
        <v>17076</v>
      </c>
      <c r="C4496" s="30" t="s">
        <v>0</v>
      </c>
      <c r="D4496" s="32">
        <v>562.46</v>
      </c>
    </row>
    <row r="4497" spans="1:4" ht="9" customHeight="1" x14ac:dyDescent="0.25">
      <c r="A4497" s="30" t="s">
        <v>17077</v>
      </c>
      <c r="B4497" s="31" t="s">
        <v>17078</v>
      </c>
      <c r="C4497" s="30" t="s">
        <v>0</v>
      </c>
      <c r="D4497" s="32">
        <v>411.39</v>
      </c>
    </row>
    <row r="4498" spans="1:4" ht="9" customHeight="1" x14ac:dyDescent="0.25">
      <c r="A4498" s="30" t="s">
        <v>17079</v>
      </c>
      <c r="B4498" s="31" t="s">
        <v>17080</v>
      </c>
      <c r="C4498" s="30" t="s">
        <v>0</v>
      </c>
      <c r="D4498" s="32">
        <v>391.6</v>
      </c>
    </row>
    <row r="4499" spans="1:4" ht="9" customHeight="1" x14ac:dyDescent="0.25">
      <c r="A4499" s="30" t="s">
        <v>17081</v>
      </c>
      <c r="B4499" s="31" t="s">
        <v>17082</v>
      </c>
      <c r="C4499" s="30" t="s">
        <v>0</v>
      </c>
      <c r="D4499" s="32">
        <v>259.2</v>
      </c>
    </row>
    <row r="4500" spans="1:4" ht="9" customHeight="1" x14ac:dyDescent="0.25">
      <c r="A4500" s="30" t="s">
        <v>17083</v>
      </c>
      <c r="B4500" s="31" t="s">
        <v>17084</v>
      </c>
      <c r="C4500" s="30" t="s">
        <v>0</v>
      </c>
      <c r="D4500" s="32">
        <v>400.88</v>
      </c>
    </row>
    <row r="4501" spans="1:4" ht="9" customHeight="1" x14ac:dyDescent="0.25">
      <c r="A4501" s="30" t="s">
        <v>17085</v>
      </c>
      <c r="B4501" s="31" t="s">
        <v>17086</v>
      </c>
      <c r="C4501" s="30" t="s">
        <v>0</v>
      </c>
      <c r="D4501" s="32">
        <v>268.48</v>
      </c>
    </row>
    <row r="4502" spans="1:4" ht="9" customHeight="1" x14ac:dyDescent="0.25">
      <c r="A4502" s="30" t="s">
        <v>17087</v>
      </c>
      <c r="B4502" s="31" t="s">
        <v>17088</v>
      </c>
      <c r="C4502" s="30" t="s">
        <v>0</v>
      </c>
      <c r="D4502" s="32">
        <v>343.01</v>
      </c>
    </row>
    <row r="4503" spans="1:4" ht="9" customHeight="1" x14ac:dyDescent="0.25">
      <c r="A4503" s="30" t="s">
        <v>17089</v>
      </c>
      <c r="B4503" s="31" t="s">
        <v>17090</v>
      </c>
      <c r="C4503" s="30" t="s">
        <v>0</v>
      </c>
      <c r="D4503" s="32">
        <v>206.46</v>
      </c>
    </row>
    <row r="4504" spans="1:4" ht="9" customHeight="1" x14ac:dyDescent="0.25">
      <c r="A4504" s="30" t="s">
        <v>17091</v>
      </c>
      <c r="B4504" s="31" t="s">
        <v>17092</v>
      </c>
      <c r="C4504" s="30" t="s">
        <v>2</v>
      </c>
      <c r="D4504" s="32">
        <v>0.28000000000000003</v>
      </c>
    </row>
    <row r="4505" spans="1:4" ht="9" customHeight="1" x14ac:dyDescent="0.25">
      <c r="A4505" s="30" t="s">
        <v>17093</v>
      </c>
      <c r="B4505" s="31" t="s">
        <v>17094</v>
      </c>
      <c r="C4505" s="30" t="s">
        <v>2</v>
      </c>
      <c r="D4505" s="32">
        <v>0.28000000000000003</v>
      </c>
    </row>
    <row r="4506" spans="1:4" ht="9" customHeight="1" x14ac:dyDescent="0.25">
      <c r="A4506" s="30" t="s">
        <v>17095</v>
      </c>
      <c r="B4506" s="31" t="s">
        <v>17096</v>
      </c>
      <c r="C4506" s="30" t="s">
        <v>0</v>
      </c>
      <c r="D4506" s="32">
        <v>352.67</v>
      </c>
    </row>
    <row r="4507" spans="1:4" ht="9" customHeight="1" x14ac:dyDescent="0.25">
      <c r="A4507" s="30" t="s">
        <v>17097</v>
      </c>
      <c r="B4507" s="31" t="s">
        <v>17098</v>
      </c>
      <c r="C4507" s="30" t="s">
        <v>0</v>
      </c>
      <c r="D4507" s="32">
        <v>200.44</v>
      </c>
    </row>
    <row r="4508" spans="1:4" ht="9" customHeight="1" x14ac:dyDescent="0.25">
      <c r="A4508" s="30" t="s">
        <v>17099</v>
      </c>
      <c r="B4508" s="31" t="s">
        <v>17100</v>
      </c>
      <c r="C4508" s="30" t="s">
        <v>0</v>
      </c>
      <c r="D4508" s="32">
        <v>357.43</v>
      </c>
    </row>
    <row r="4509" spans="1:4" ht="9" customHeight="1" x14ac:dyDescent="0.25">
      <c r="A4509" s="30" t="s">
        <v>17101</v>
      </c>
      <c r="B4509" s="31" t="s">
        <v>17102</v>
      </c>
      <c r="C4509" s="30" t="s">
        <v>0</v>
      </c>
      <c r="D4509" s="32">
        <v>197.31</v>
      </c>
    </row>
    <row r="4510" spans="1:4" ht="9" customHeight="1" x14ac:dyDescent="0.25">
      <c r="A4510" s="30" t="s">
        <v>17103</v>
      </c>
      <c r="B4510" s="31" t="s">
        <v>17104</v>
      </c>
      <c r="C4510" s="30" t="s">
        <v>0</v>
      </c>
      <c r="D4510" s="32">
        <v>363.51</v>
      </c>
    </row>
    <row r="4511" spans="1:4" ht="9" customHeight="1" x14ac:dyDescent="0.25">
      <c r="A4511" s="30" t="s">
        <v>17105</v>
      </c>
      <c r="B4511" s="31" t="s">
        <v>17106</v>
      </c>
      <c r="C4511" s="30" t="s">
        <v>0</v>
      </c>
      <c r="D4511" s="32">
        <v>210.16</v>
      </c>
    </row>
    <row r="4512" spans="1:4" ht="9" customHeight="1" x14ac:dyDescent="0.25">
      <c r="A4512" s="30" t="s">
        <v>17107</v>
      </c>
      <c r="B4512" s="31" t="s">
        <v>17108</v>
      </c>
      <c r="C4512" s="30" t="s">
        <v>0</v>
      </c>
      <c r="D4512" s="32">
        <v>368.88</v>
      </c>
    </row>
    <row r="4513" spans="1:4" ht="9" customHeight="1" x14ac:dyDescent="0.25">
      <c r="A4513" s="30" t="s">
        <v>17109</v>
      </c>
      <c r="B4513" s="31" t="s">
        <v>17110</v>
      </c>
      <c r="C4513" s="30" t="s">
        <v>0</v>
      </c>
      <c r="D4513" s="32">
        <v>207.02</v>
      </c>
    </row>
    <row r="4514" spans="1:4" ht="9" customHeight="1" x14ac:dyDescent="0.25">
      <c r="A4514" s="30" t="s">
        <v>17111</v>
      </c>
      <c r="B4514" s="31" t="s">
        <v>17112</v>
      </c>
      <c r="C4514" s="30" t="s">
        <v>0</v>
      </c>
      <c r="D4514" s="32">
        <v>352.67</v>
      </c>
    </row>
    <row r="4515" spans="1:4" ht="9" customHeight="1" x14ac:dyDescent="0.25">
      <c r="A4515" s="30" t="s">
        <v>17113</v>
      </c>
      <c r="B4515" s="31" t="s">
        <v>17114</v>
      </c>
      <c r="C4515" s="30" t="s">
        <v>0</v>
      </c>
      <c r="D4515" s="32">
        <v>200.44</v>
      </c>
    </row>
    <row r="4516" spans="1:4" ht="9" customHeight="1" x14ac:dyDescent="0.25">
      <c r="A4516" s="30" t="s">
        <v>17115</v>
      </c>
      <c r="B4516" s="31" t="s">
        <v>17116</v>
      </c>
      <c r="C4516" s="30" t="s">
        <v>0</v>
      </c>
      <c r="D4516" s="32">
        <v>357.43</v>
      </c>
    </row>
    <row r="4517" spans="1:4" ht="9" customHeight="1" x14ac:dyDescent="0.25">
      <c r="A4517" s="30" t="s">
        <v>17117</v>
      </c>
      <c r="B4517" s="31" t="s">
        <v>17118</v>
      </c>
      <c r="C4517" s="30" t="s">
        <v>0</v>
      </c>
      <c r="D4517" s="32">
        <v>197.31</v>
      </c>
    </row>
    <row r="4518" spans="1:4" ht="9" customHeight="1" x14ac:dyDescent="0.25">
      <c r="A4518" s="30" t="s">
        <v>17119</v>
      </c>
      <c r="B4518" s="31" t="s">
        <v>17120</v>
      </c>
      <c r="C4518" s="30" t="s">
        <v>0</v>
      </c>
      <c r="D4518" s="32">
        <v>362.26</v>
      </c>
    </row>
    <row r="4519" spans="1:4" ht="9" customHeight="1" x14ac:dyDescent="0.25">
      <c r="A4519" s="30" t="s">
        <v>17121</v>
      </c>
      <c r="B4519" s="31" t="s">
        <v>17122</v>
      </c>
      <c r="C4519" s="30" t="s">
        <v>0</v>
      </c>
      <c r="D4519" s="32">
        <v>209.64</v>
      </c>
    </row>
    <row r="4520" spans="1:4" ht="9" customHeight="1" x14ac:dyDescent="0.25">
      <c r="A4520" s="30" t="s">
        <v>17123</v>
      </c>
      <c r="B4520" s="31" t="s">
        <v>17124</v>
      </c>
      <c r="C4520" s="30" t="s">
        <v>0</v>
      </c>
      <c r="D4520" s="32">
        <v>367.61</v>
      </c>
    </row>
    <row r="4521" spans="1:4" ht="9" customHeight="1" x14ac:dyDescent="0.25">
      <c r="A4521" s="30" t="s">
        <v>17125</v>
      </c>
      <c r="B4521" s="31" t="s">
        <v>17126</v>
      </c>
      <c r="C4521" s="30" t="s">
        <v>0</v>
      </c>
      <c r="D4521" s="32">
        <v>206.52</v>
      </c>
    </row>
    <row r="4522" spans="1:4" ht="9" customHeight="1" x14ac:dyDescent="0.25">
      <c r="A4522" s="30" t="s">
        <v>17127</v>
      </c>
      <c r="B4522" s="31" t="s">
        <v>17128</v>
      </c>
      <c r="C4522" s="30" t="s">
        <v>16814</v>
      </c>
      <c r="D4522" s="32">
        <v>204.36</v>
      </c>
    </row>
    <row r="4523" spans="1:4" ht="9" customHeight="1" x14ac:dyDescent="0.25">
      <c r="A4523" s="30" t="s">
        <v>17129</v>
      </c>
      <c r="B4523" s="31" t="s">
        <v>17130</v>
      </c>
      <c r="C4523" s="30" t="s">
        <v>16814</v>
      </c>
      <c r="D4523" s="32">
        <v>135.87</v>
      </c>
    </row>
    <row r="4524" spans="1:4" ht="9" customHeight="1" x14ac:dyDescent="0.25">
      <c r="A4524" s="30" t="s">
        <v>17131</v>
      </c>
      <c r="B4524" s="31" t="s">
        <v>17132</v>
      </c>
      <c r="C4524" s="30" t="s">
        <v>16814</v>
      </c>
      <c r="D4524" s="32">
        <v>197.84</v>
      </c>
    </row>
    <row r="4525" spans="1:4" ht="9" customHeight="1" x14ac:dyDescent="0.25">
      <c r="A4525" s="30" t="s">
        <v>17133</v>
      </c>
      <c r="B4525" s="31" t="s">
        <v>17134</v>
      </c>
      <c r="C4525" s="30" t="s">
        <v>16814</v>
      </c>
      <c r="D4525" s="32">
        <v>127.51</v>
      </c>
    </row>
    <row r="4526" spans="1:4" ht="9" customHeight="1" x14ac:dyDescent="0.25">
      <c r="A4526" s="30" t="s">
        <v>17135</v>
      </c>
      <c r="B4526" s="31" t="s">
        <v>17136</v>
      </c>
      <c r="C4526" s="30" t="s">
        <v>16814</v>
      </c>
      <c r="D4526" s="32">
        <v>204.3</v>
      </c>
    </row>
    <row r="4527" spans="1:4" ht="9" customHeight="1" x14ac:dyDescent="0.25">
      <c r="A4527" s="30" t="s">
        <v>17137</v>
      </c>
      <c r="B4527" s="31" t="s">
        <v>17138</v>
      </c>
      <c r="C4527" s="30" t="s">
        <v>16814</v>
      </c>
      <c r="D4527" s="32">
        <v>133.88999999999999</v>
      </c>
    </row>
    <row r="4528" spans="1:4" ht="9" customHeight="1" x14ac:dyDescent="0.25">
      <c r="A4528" s="30" t="s">
        <v>17139</v>
      </c>
      <c r="B4528" s="31" t="s">
        <v>17140</v>
      </c>
      <c r="C4528" s="30" t="s">
        <v>16814</v>
      </c>
      <c r="D4528" s="32">
        <v>207.46</v>
      </c>
    </row>
    <row r="4529" spans="1:4" ht="9" customHeight="1" x14ac:dyDescent="0.25">
      <c r="A4529" s="30" t="s">
        <v>17141</v>
      </c>
      <c r="B4529" s="31" t="s">
        <v>17142</v>
      </c>
      <c r="C4529" s="30" t="s">
        <v>16814</v>
      </c>
      <c r="D4529" s="32">
        <v>140.01</v>
      </c>
    </row>
    <row r="4530" spans="1:4" ht="9" customHeight="1" x14ac:dyDescent="0.25">
      <c r="A4530" s="30" t="s">
        <v>17143</v>
      </c>
      <c r="B4530" s="31" t="s">
        <v>17144</v>
      </c>
      <c r="C4530" s="30" t="s">
        <v>16814</v>
      </c>
      <c r="D4530" s="32">
        <v>206.29</v>
      </c>
    </row>
    <row r="4531" spans="1:4" ht="9" customHeight="1" x14ac:dyDescent="0.25">
      <c r="A4531" s="30" t="s">
        <v>17145</v>
      </c>
      <c r="B4531" s="31" t="s">
        <v>17146</v>
      </c>
      <c r="C4531" s="30" t="s">
        <v>16814</v>
      </c>
      <c r="D4531" s="32">
        <v>139.6</v>
      </c>
    </row>
    <row r="4532" spans="1:4" ht="9" customHeight="1" x14ac:dyDescent="0.25">
      <c r="A4532" s="30" t="s">
        <v>17147</v>
      </c>
      <c r="B4532" s="31" t="s">
        <v>17148</v>
      </c>
      <c r="C4532" s="30" t="s">
        <v>0</v>
      </c>
      <c r="D4532" s="32">
        <v>69.010000000000005</v>
      </c>
    </row>
    <row r="4533" spans="1:4" ht="9" customHeight="1" x14ac:dyDescent="0.25">
      <c r="A4533" s="30" t="s">
        <v>17149</v>
      </c>
      <c r="B4533" s="31" t="s">
        <v>17150</v>
      </c>
      <c r="C4533" s="30" t="s">
        <v>0</v>
      </c>
      <c r="D4533" s="32">
        <v>110.52</v>
      </c>
    </row>
    <row r="4534" spans="1:4" ht="9" customHeight="1" x14ac:dyDescent="0.25">
      <c r="A4534" s="30" t="s">
        <v>17151</v>
      </c>
      <c r="B4534" s="31" t="s">
        <v>17152</v>
      </c>
      <c r="C4534" s="30" t="s">
        <v>0</v>
      </c>
      <c r="D4534" s="32">
        <v>87.13</v>
      </c>
    </row>
    <row r="4535" spans="1:4" ht="9" customHeight="1" x14ac:dyDescent="0.25">
      <c r="A4535" s="30" t="s">
        <v>17153</v>
      </c>
      <c r="B4535" s="31" t="s">
        <v>17154</v>
      </c>
      <c r="C4535" s="30" t="s">
        <v>0</v>
      </c>
      <c r="D4535" s="32">
        <v>77.63</v>
      </c>
    </row>
    <row r="4536" spans="1:4" ht="9" customHeight="1" x14ac:dyDescent="0.25">
      <c r="A4536" s="30" t="s">
        <v>17155</v>
      </c>
      <c r="B4536" s="31" t="s">
        <v>17156</v>
      </c>
      <c r="C4536" s="30" t="s">
        <v>0</v>
      </c>
      <c r="D4536" s="32">
        <v>54.23</v>
      </c>
    </row>
    <row r="4537" spans="1:4" ht="9" customHeight="1" x14ac:dyDescent="0.25">
      <c r="A4537" s="30" t="s">
        <v>17157</v>
      </c>
      <c r="B4537" s="31" t="s">
        <v>17158</v>
      </c>
      <c r="C4537" s="30" t="s">
        <v>0</v>
      </c>
      <c r="D4537" s="32">
        <v>52.95</v>
      </c>
    </row>
    <row r="4538" spans="1:4" ht="9" customHeight="1" x14ac:dyDescent="0.25">
      <c r="A4538" s="30" t="s">
        <v>17159</v>
      </c>
      <c r="B4538" s="31" t="s">
        <v>17160</v>
      </c>
      <c r="C4538" s="30" t="s">
        <v>0</v>
      </c>
      <c r="D4538" s="32">
        <v>84.97</v>
      </c>
    </row>
    <row r="4539" spans="1:4" ht="9" customHeight="1" x14ac:dyDescent="0.25">
      <c r="A4539" s="30" t="s">
        <v>17161</v>
      </c>
      <c r="B4539" s="31" t="s">
        <v>17162</v>
      </c>
      <c r="C4539" s="30" t="s">
        <v>0</v>
      </c>
      <c r="D4539" s="32">
        <v>153.21</v>
      </c>
    </row>
    <row r="4540" spans="1:4" ht="9" customHeight="1" x14ac:dyDescent="0.25">
      <c r="A4540" s="30" t="s">
        <v>17163</v>
      </c>
      <c r="B4540" s="31" t="s">
        <v>17164</v>
      </c>
      <c r="C4540" s="30" t="s">
        <v>0</v>
      </c>
      <c r="D4540" s="32">
        <v>104.02</v>
      </c>
    </row>
    <row r="4541" spans="1:4" ht="9" customHeight="1" x14ac:dyDescent="0.25">
      <c r="A4541" s="30" t="s">
        <v>17165</v>
      </c>
      <c r="B4541" s="31" t="s">
        <v>17166</v>
      </c>
      <c r="C4541" s="30" t="s">
        <v>0</v>
      </c>
      <c r="D4541" s="32">
        <v>36.11</v>
      </c>
    </row>
    <row r="4542" spans="1:4" ht="9" customHeight="1" x14ac:dyDescent="0.25">
      <c r="A4542" s="30" t="s">
        <v>17167</v>
      </c>
      <c r="B4542" s="31" t="s">
        <v>17168</v>
      </c>
      <c r="C4542" s="30" t="s">
        <v>0</v>
      </c>
      <c r="D4542" s="32">
        <v>56.6</v>
      </c>
    </row>
    <row r="4543" spans="1:4" ht="9" customHeight="1" x14ac:dyDescent="0.25">
      <c r="A4543" s="30" t="s">
        <v>17169</v>
      </c>
      <c r="B4543" s="31" t="s">
        <v>17170</v>
      </c>
      <c r="C4543" s="30" t="s">
        <v>0</v>
      </c>
      <c r="D4543" s="32">
        <v>91.73</v>
      </c>
    </row>
    <row r="4544" spans="1:4" ht="9" customHeight="1" x14ac:dyDescent="0.25">
      <c r="A4544" s="30" t="s">
        <v>17171</v>
      </c>
      <c r="B4544" s="31" t="s">
        <v>17172</v>
      </c>
      <c r="C4544" s="30" t="s">
        <v>0</v>
      </c>
      <c r="D4544" s="32">
        <v>53.12</v>
      </c>
    </row>
    <row r="4545" spans="1:4" ht="9" customHeight="1" x14ac:dyDescent="0.25">
      <c r="A4545" s="30" t="s">
        <v>17173</v>
      </c>
      <c r="B4545" s="31" t="s">
        <v>17174</v>
      </c>
      <c r="C4545" s="30" t="s">
        <v>0</v>
      </c>
      <c r="D4545" s="32">
        <v>12.55</v>
      </c>
    </row>
    <row r="4546" spans="1:4" ht="9" customHeight="1" x14ac:dyDescent="0.25">
      <c r="A4546" s="30" t="s">
        <v>17175</v>
      </c>
      <c r="B4546" s="31" t="s">
        <v>17176</v>
      </c>
      <c r="C4546" s="30" t="s">
        <v>0</v>
      </c>
      <c r="D4546" s="32">
        <v>8.73</v>
      </c>
    </row>
    <row r="4547" spans="1:4" ht="9" customHeight="1" x14ac:dyDescent="0.25">
      <c r="A4547" s="30" t="s">
        <v>17177</v>
      </c>
      <c r="B4547" s="31" t="s">
        <v>17178</v>
      </c>
      <c r="C4547" s="30" t="s">
        <v>0</v>
      </c>
      <c r="D4547" s="32">
        <v>11.57</v>
      </c>
    </row>
    <row r="4548" spans="1:4" ht="9" customHeight="1" x14ac:dyDescent="0.25">
      <c r="A4548" s="30" t="s">
        <v>17179</v>
      </c>
      <c r="B4548" s="31" t="s">
        <v>17180</v>
      </c>
      <c r="C4548" s="30" t="s">
        <v>0</v>
      </c>
      <c r="D4548" s="32">
        <v>51.14</v>
      </c>
    </row>
    <row r="4549" spans="1:4" ht="9" customHeight="1" x14ac:dyDescent="0.25">
      <c r="A4549" s="30" t="s">
        <v>17181</v>
      </c>
      <c r="B4549" s="31" t="s">
        <v>17182</v>
      </c>
      <c r="C4549" s="30" t="s">
        <v>2</v>
      </c>
      <c r="D4549" s="32">
        <v>1.1599999999999999</v>
      </c>
    </row>
    <row r="4550" spans="1:4" ht="9" customHeight="1" x14ac:dyDescent="0.25">
      <c r="A4550" s="30" t="s">
        <v>17183</v>
      </c>
      <c r="B4550" s="31" t="s">
        <v>17184</v>
      </c>
      <c r="C4550" s="30" t="s">
        <v>2</v>
      </c>
      <c r="D4550" s="32">
        <v>1.26</v>
      </c>
    </row>
    <row r="4551" spans="1:4" ht="9" customHeight="1" x14ac:dyDescent="0.25">
      <c r="A4551" s="30" t="s">
        <v>17185</v>
      </c>
      <c r="B4551" s="31" t="s">
        <v>17186</v>
      </c>
      <c r="C4551" s="30" t="s">
        <v>3</v>
      </c>
      <c r="D4551" s="32">
        <v>20</v>
      </c>
    </row>
    <row r="4552" spans="1:4" ht="9" customHeight="1" x14ac:dyDescent="0.25">
      <c r="A4552" s="30" t="s">
        <v>17187</v>
      </c>
      <c r="B4552" s="31" t="s">
        <v>17188</v>
      </c>
      <c r="C4552" s="30" t="s">
        <v>0</v>
      </c>
      <c r="D4552" s="32">
        <v>458.69</v>
      </c>
    </row>
    <row r="4553" spans="1:4" ht="9" customHeight="1" x14ac:dyDescent="0.25">
      <c r="A4553" s="30" t="s">
        <v>17189</v>
      </c>
      <c r="B4553" s="31" t="s">
        <v>17190</v>
      </c>
      <c r="C4553" s="30" t="s">
        <v>0</v>
      </c>
      <c r="D4553" s="32">
        <v>293.52</v>
      </c>
    </row>
    <row r="4554" spans="1:4" ht="9" customHeight="1" x14ac:dyDescent="0.25">
      <c r="A4554" s="30" t="s">
        <v>17191</v>
      </c>
      <c r="B4554" s="31" t="s">
        <v>17192</v>
      </c>
      <c r="C4554" s="30" t="s">
        <v>0</v>
      </c>
      <c r="D4554" s="32">
        <v>306.98</v>
      </c>
    </row>
    <row r="4555" spans="1:4" ht="9" customHeight="1" x14ac:dyDescent="0.25">
      <c r="A4555" s="30" t="s">
        <v>17193</v>
      </c>
      <c r="B4555" s="31" t="s">
        <v>17194</v>
      </c>
      <c r="C4555" s="30" t="s">
        <v>0</v>
      </c>
      <c r="D4555" s="32">
        <v>164.22</v>
      </c>
    </row>
    <row r="4556" spans="1:4" ht="9" customHeight="1" x14ac:dyDescent="0.25">
      <c r="A4556" s="30" t="s">
        <v>17195</v>
      </c>
      <c r="B4556" s="31" t="s">
        <v>17196</v>
      </c>
      <c r="C4556" s="30" t="s">
        <v>0</v>
      </c>
      <c r="D4556" s="32">
        <v>11.57</v>
      </c>
    </row>
    <row r="4557" spans="1:4" ht="9" customHeight="1" x14ac:dyDescent="0.25">
      <c r="A4557" s="30" t="s">
        <v>17197</v>
      </c>
      <c r="B4557" s="31" t="s">
        <v>17198</v>
      </c>
      <c r="C4557" s="30" t="s">
        <v>0</v>
      </c>
      <c r="D4557" s="32">
        <v>54.72</v>
      </c>
    </row>
    <row r="4558" spans="1:4" ht="9" customHeight="1" x14ac:dyDescent="0.25">
      <c r="A4558" s="30" t="s">
        <v>17199</v>
      </c>
      <c r="B4558" s="31" t="s">
        <v>17200</v>
      </c>
      <c r="C4558" s="30" t="s">
        <v>0</v>
      </c>
      <c r="D4558" s="32">
        <v>50.67</v>
      </c>
    </row>
    <row r="4559" spans="1:4" ht="9" customHeight="1" x14ac:dyDescent="0.25">
      <c r="A4559" s="30" t="s">
        <v>17201</v>
      </c>
      <c r="B4559" s="31" t="s">
        <v>17202</v>
      </c>
      <c r="C4559" s="30" t="s">
        <v>0</v>
      </c>
      <c r="D4559" s="32">
        <v>79.209999999999994</v>
      </c>
    </row>
    <row r="4560" spans="1:4" ht="9" customHeight="1" x14ac:dyDescent="0.25">
      <c r="A4560" s="30" t="s">
        <v>17203</v>
      </c>
      <c r="B4560" s="31" t="s">
        <v>17204</v>
      </c>
      <c r="C4560" s="30" t="s">
        <v>0</v>
      </c>
      <c r="D4560" s="32">
        <v>92.57</v>
      </c>
    </row>
    <row r="4561" spans="1:4" ht="9" customHeight="1" x14ac:dyDescent="0.25">
      <c r="A4561" s="30" t="s">
        <v>17205</v>
      </c>
      <c r="B4561" s="31" t="s">
        <v>17206</v>
      </c>
      <c r="C4561" s="30" t="s">
        <v>0</v>
      </c>
      <c r="D4561" s="32">
        <v>99.89</v>
      </c>
    </row>
    <row r="4562" spans="1:4" ht="9" customHeight="1" x14ac:dyDescent="0.25">
      <c r="A4562" s="30" t="s">
        <v>17207</v>
      </c>
      <c r="B4562" s="31" t="s">
        <v>17208</v>
      </c>
      <c r="C4562" s="30" t="s">
        <v>0</v>
      </c>
      <c r="D4562" s="32">
        <v>12.81</v>
      </c>
    </row>
    <row r="4563" spans="1:4" ht="18" customHeight="1" x14ac:dyDescent="0.25">
      <c r="A4563" s="30" t="s">
        <v>17209</v>
      </c>
      <c r="B4563" s="31" t="s">
        <v>17210</v>
      </c>
      <c r="C4563" s="30" t="s">
        <v>0</v>
      </c>
      <c r="D4563" s="32">
        <v>31.71</v>
      </c>
    </row>
    <row r="4564" spans="1:4" ht="18" customHeight="1" x14ac:dyDescent="0.25">
      <c r="A4564" s="30" t="s">
        <v>17211</v>
      </c>
      <c r="B4564" s="31" t="s">
        <v>17212</v>
      </c>
      <c r="C4564" s="30" t="s">
        <v>0</v>
      </c>
      <c r="D4564" s="32">
        <v>122.69</v>
      </c>
    </row>
    <row r="4565" spans="1:4" ht="18" customHeight="1" x14ac:dyDescent="0.25">
      <c r="A4565" s="30" t="s">
        <v>17213</v>
      </c>
      <c r="B4565" s="31" t="s">
        <v>17214</v>
      </c>
      <c r="C4565" s="30" t="s">
        <v>0</v>
      </c>
      <c r="D4565" s="32">
        <v>85.23</v>
      </c>
    </row>
    <row r="4566" spans="1:4" ht="18" customHeight="1" x14ac:dyDescent="0.25">
      <c r="A4566" s="30" t="s">
        <v>17215</v>
      </c>
      <c r="B4566" s="31" t="s">
        <v>17216</v>
      </c>
      <c r="C4566" s="30" t="s">
        <v>0</v>
      </c>
      <c r="D4566" s="32">
        <v>87.67</v>
      </c>
    </row>
    <row r="4567" spans="1:4" ht="18" customHeight="1" x14ac:dyDescent="0.25">
      <c r="A4567" s="30" t="s">
        <v>17217</v>
      </c>
      <c r="B4567" s="31" t="s">
        <v>17218</v>
      </c>
      <c r="C4567" s="30" t="s">
        <v>0</v>
      </c>
      <c r="D4567" s="32">
        <v>49.06</v>
      </c>
    </row>
    <row r="4568" spans="1:4" ht="18" customHeight="1" x14ac:dyDescent="0.25">
      <c r="A4568" s="30" t="s">
        <v>17219</v>
      </c>
      <c r="B4568" s="31" t="s">
        <v>17220</v>
      </c>
      <c r="C4568" s="30" t="s">
        <v>0</v>
      </c>
      <c r="D4568" s="32">
        <v>74.040000000000006</v>
      </c>
    </row>
    <row r="4569" spans="1:4" ht="18" customHeight="1" x14ac:dyDescent="0.25">
      <c r="A4569" s="30" t="s">
        <v>17221</v>
      </c>
      <c r="B4569" s="31" t="s">
        <v>17222</v>
      </c>
      <c r="C4569" s="30" t="s">
        <v>0</v>
      </c>
      <c r="D4569" s="32">
        <v>35.42</v>
      </c>
    </row>
    <row r="4570" spans="1:4" ht="9" customHeight="1" x14ac:dyDescent="0.25">
      <c r="A4570" s="30" t="s">
        <v>17223</v>
      </c>
      <c r="B4570" s="31" t="s">
        <v>17224</v>
      </c>
      <c r="C4570" s="30" t="s">
        <v>2</v>
      </c>
      <c r="D4570" s="32">
        <v>6.39</v>
      </c>
    </row>
    <row r="4571" spans="1:4" ht="9" customHeight="1" x14ac:dyDescent="0.25">
      <c r="A4571" s="30" t="s">
        <v>17225</v>
      </c>
      <c r="B4571" s="31" t="s">
        <v>17226</v>
      </c>
      <c r="C4571" s="30" t="s">
        <v>2</v>
      </c>
      <c r="D4571" s="32">
        <v>4.18</v>
      </c>
    </row>
    <row r="4572" spans="1:4" ht="9" customHeight="1" x14ac:dyDescent="0.25">
      <c r="A4572" s="30" t="s">
        <v>17227</v>
      </c>
      <c r="B4572" s="31" t="s">
        <v>17228</v>
      </c>
      <c r="C4572" s="30" t="s">
        <v>2</v>
      </c>
      <c r="D4572" s="32">
        <v>6.39</v>
      </c>
    </row>
    <row r="4573" spans="1:4" ht="9" customHeight="1" x14ac:dyDescent="0.25">
      <c r="A4573" s="30" t="s">
        <v>17229</v>
      </c>
      <c r="B4573" s="31" t="s">
        <v>17230</v>
      </c>
      <c r="C4573" s="30" t="s">
        <v>2</v>
      </c>
      <c r="D4573" s="32">
        <v>4.18</v>
      </c>
    </row>
    <row r="4574" spans="1:4" ht="9" customHeight="1" x14ac:dyDescent="0.25">
      <c r="A4574" s="30" t="s">
        <v>17231</v>
      </c>
      <c r="B4574" s="31" t="s">
        <v>17232</v>
      </c>
      <c r="C4574" s="30" t="s">
        <v>2</v>
      </c>
      <c r="D4574" s="32">
        <v>5.17</v>
      </c>
    </row>
    <row r="4575" spans="1:4" ht="9" customHeight="1" x14ac:dyDescent="0.25">
      <c r="A4575" s="30" t="s">
        <v>17233</v>
      </c>
      <c r="B4575" s="31" t="s">
        <v>17234</v>
      </c>
      <c r="C4575" s="30" t="s">
        <v>2</v>
      </c>
      <c r="D4575" s="32">
        <v>2.96</v>
      </c>
    </row>
    <row r="4576" spans="1:4" ht="9" customHeight="1" x14ac:dyDescent="0.25">
      <c r="A4576" s="30" t="s">
        <v>17235</v>
      </c>
      <c r="B4576" s="31" t="s">
        <v>17236</v>
      </c>
      <c r="C4576" s="30" t="s">
        <v>2</v>
      </c>
      <c r="D4576" s="32">
        <v>5.17</v>
      </c>
    </row>
    <row r="4577" spans="1:4" ht="9" customHeight="1" x14ac:dyDescent="0.25">
      <c r="A4577" s="30" t="s">
        <v>17237</v>
      </c>
      <c r="B4577" s="31" t="s">
        <v>17238</v>
      </c>
      <c r="C4577" s="30" t="s">
        <v>2</v>
      </c>
      <c r="D4577" s="32">
        <v>2.96</v>
      </c>
    </row>
    <row r="4578" spans="1:4" ht="9" customHeight="1" x14ac:dyDescent="0.25">
      <c r="A4578" s="30" t="s">
        <v>17239</v>
      </c>
      <c r="B4578" s="31" t="s">
        <v>17240</v>
      </c>
      <c r="C4578" s="30" t="s">
        <v>2</v>
      </c>
      <c r="D4578" s="32">
        <v>5.83</v>
      </c>
    </row>
    <row r="4579" spans="1:4" ht="9" customHeight="1" x14ac:dyDescent="0.25">
      <c r="A4579" s="30" t="s">
        <v>17241</v>
      </c>
      <c r="B4579" s="31" t="s">
        <v>17242</v>
      </c>
      <c r="C4579" s="30" t="s">
        <v>2</v>
      </c>
      <c r="D4579" s="32">
        <v>3.62</v>
      </c>
    </row>
    <row r="4580" spans="1:4" ht="9" customHeight="1" x14ac:dyDescent="0.25">
      <c r="A4580" s="30" t="s">
        <v>17243</v>
      </c>
      <c r="B4580" s="31" t="s">
        <v>17244</v>
      </c>
      <c r="C4580" s="30" t="s">
        <v>2</v>
      </c>
      <c r="D4580" s="32">
        <v>5.83</v>
      </c>
    </row>
    <row r="4581" spans="1:4" ht="9" customHeight="1" x14ac:dyDescent="0.25">
      <c r="A4581" s="30" t="s">
        <v>17245</v>
      </c>
      <c r="B4581" s="31" t="s">
        <v>17246</v>
      </c>
      <c r="C4581" s="30" t="s">
        <v>2</v>
      </c>
      <c r="D4581" s="32">
        <v>3.62</v>
      </c>
    </row>
    <row r="4582" spans="1:4" ht="9" customHeight="1" x14ac:dyDescent="0.25">
      <c r="A4582" s="30" t="s">
        <v>17247</v>
      </c>
      <c r="B4582" s="31" t="s">
        <v>17248</v>
      </c>
      <c r="C4582" s="30" t="s">
        <v>2</v>
      </c>
      <c r="D4582" s="32">
        <v>2.2599999999999998</v>
      </c>
    </row>
    <row r="4583" spans="1:4" ht="9" customHeight="1" x14ac:dyDescent="0.25">
      <c r="A4583" s="30" t="s">
        <v>17249</v>
      </c>
      <c r="B4583" s="31" t="s">
        <v>17250</v>
      </c>
      <c r="C4583" s="30" t="s">
        <v>2</v>
      </c>
      <c r="D4583" s="32">
        <v>1.53</v>
      </c>
    </row>
    <row r="4584" spans="1:4" ht="9" customHeight="1" x14ac:dyDescent="0.25">
      <c r="A4584" s="30" t="s">
        <v>17251</v>
      </c>
      <c r="B4584" s="31" t="s">
        <v>17252</v>
      </c>
      <c r="C4584" s="30" t="s">
        <v>2</v>
      </c>
      <c r="D4584" s="32">
        <v>2.2599999999999998</v>
      </c>
    </row>
    <row r="4585" spans="1:4" ht="9" customHeight="1" x14ac:dyDescent="0.25">
      <c r="A4585" s="30" t="s">
        <v>17253</v>
      </c>
      <c r="B4585" s="31" t="s">
        <v>17254</v>
      </c>
      <c r="C4585" s="30" t="s">
        <v>2</v>
      </c>
      <c r="D4585" s="32">
        <v>1.53</v>
      </c>
    </row>
    <row r="4586" spans="1:4" ht="9" customHeight="1" x14ac:dyDescent="0.25">
      <c r="A4586" s="30" t="s">
        <v>17255</v>
      </c>
      <c r="B4586" s="31" t="s">
        <v>17256</v>
      </c>
      <c r="C4586" s="30" t="s">
        <v>2</v>
      </c>
      <c r="D4586" s="32">
        <v>1.76</v>
      </c>
    </row>
    <row r="4587" spans="1:4" ht="9" customHeight="1" x14ac:dyDescent="0.25">
      <c r="A4587" s="30" t="s">
        <v>17257</v>
      </c>
      <c r="B4587" s="31" t="s">
        <v>17258</v>
      </c>
      <c r="C4587" s="30" t="s">
        <v>2</v>
      </c>
      <c r="D4587" s="32">
        <v>1.03</v>
      </c>
    </row>
    <row r="4588" spans="1:4" ht="9" customHeight="1" x14ac:dyDescent="0.25">
      <c r="A4588" s="30" t="s">
        <v>17259</v>
      </c>
      <c r="B4588" s="31" t="s">
        <v>17260</v>
      </c>
      <c r="C4588" s="30" t="s">
        <v>2</v>
      </c>
      <c r="D4588" s="32">
        <v>1.76</v>
      </c>
    </row>
    <row r="4589" spans="1:4" ht="9" customHeight="1" x14ac:dyDescent="0.25">
      <c r="A4589" s="30" t="s">
        <v>17261</v>
      </c>
      <c r="B4589" s="31" t="s">
        <v>17262</v>
      </c>
      <c r="C4589" s="30" t="s">
        <v>2</v>
      </c>
      <c r="D4589" s="32">
        <v>1.03</v>
      </c>
    </row>
    <row r="4590" spans="1:4" ht="9" customHeight="1" x14ac:dyDescent="0.25">
      <c r="A4590" s="30" t="s">
        <v>17263</v>
      </c>
      <c r="B4590" s="31" t="s">
        <v>17264</v>
      </c>
      <c r="C4590" s="30" t="s">
        <v>2</v>
      </c>
      <c r="D4590" s="32">
        <v>2.02</v>
      </c>
    </row>
    <row r="4591" spans="1:4" ht="9" customHeight="1" x14ac:dyDescent="0.25">
      <c r="A4591" s="30" t="s">
        <v>17265</v>
      </c>
      <c r="B4591" s="31" t="s">
        <v>17266</v>
      </c>
      <c r="C4591" s="30" t="s">
        <v>2</v>
      </c>
      <c r="D4591" s="32">
        <v>1.29</v>
      </c>
    </row>
    <row r="4592" spans="1:4" ht="9" customHeight="1" x14ac:dyDescent="0.25">
      <c r="A4592" s="30" t="s">
        <v>17267</v>
      </c>
      <c r="B4592" s="31" t="s">
        <v>17268</v>
      </c>
      <c r="C4592" s="30" t="s">
        <v>2</v>
      </c>
      <c r="D4592" s="32">
        <v>2.02</v>
      </c>
    </row>
    <row r="4593" spans="1:4" ht="9" customHeight="1" x14ac:dyDescent="0.25">
      <c r="A4593" s="30" t="s">
        <v>17269</v>
      </c>
      <c r="B4593" s="31" t="s">
        <v>17270</v>
      </c>
      <c r="C4593" s="30" t="s">
        <v>2</v>
      </c>
      <c r="D4593" s="32">
        <v>1.29</v>
      </c>
    </row>
    <row r="4594" spans="1:4" ht="9" customHeight="1" x14ac:dyDescent="0.25">
      <c r="A4594" s="30" t="s">
        <v>17271</v>
      </c>
      <c r="B4594" s="31" t="s">
        <v>17272</v>
      </c>
      <c r="C4594" s="30" t="s">
        <v>2</v>
      </c>
      <c r="D4594" s="32">
        <v>7.08</v>
      </c>
    </row>
    <row r="4595" spans="1:4" ht="9" customHeight="1" x14ac:dyDescent="0.25">
      <c r="A4595" s="30" t="s">
        <v>17273</v>
      </c>
      <c r="B4595" s="31" t="s">
        <v>17274</v>
      </c>
      <c r="C4595" s="30" t="s">
        <v>2</v>
      </c>
      <c r="D4595" s="32">
        <v>4.5599999999999996</v>
      </c>
    </row>
    <row r="4596" spans="1:4" ht="9" customHeight="1" x14ac:dyDescent="0.25">
      <c r="A4596" s="30" t="s">
        <v>17275</v>
      </c>
      <c r="B4596" s="31" t="s">
        <v>17276</v>
      </c>
      <c r="C4596" s="30" t="s">
        <v>2</v>
      </c>
      <c r="D4596" s="32">
        <v>7.08</v>
      </c>
    </row>
    <row r="4597" spans="1:4" ht="9" customHeight="1" x14ac:dyDescent="0.25">
      <c r="A4597" s="30" t="s">
        <v>17277</v>
      </c>
      <c r="B4597" s="31" t="s">
        <v>17278</v>
      </c>
      <c r="C4597" s="30" t="s">
        <v>2</v>
      </c>
      <c r="D4597" s="32">
        <v>4.5599999999999996</v>
      </c>
    </row>
    <row r="4598" spans="1:4" ht="9" customHeight="1" x14ac:dyDescent="0.25">
      <c r="A4598" s="30" t="s">
        <v>17279</v>
      </c>
      <c r="B4598" s="31" t="s">
        <v>17280</v>
      </c>
      <c r="C4598" s="30" t="s">
        <v>2</v>
      </c>
      <c r="D4598" s="32">
        <v>5.87</v>
      </c>
    </row>
    <row r="4599" spans="1:4" ht="9" customHeight="1" x14ac:dyDescent="0.25">
      <c r="A4599" s="30" t="s">
        <v>17281</v>
      </c>
      <c r="B4599" s="31" t="s">
        <v>17282</v>
      </c>
      <c r="C4599" s="30" t="s">
        <v>2</v>
      </c>
      <c r="D4599" s="32">
        <v>3.34</v>
      </c>
    </row>
    <row r="4600" spans="1:4" ht="9" customHeight="1" x14ac:dyDescent="0.25">
      <c r="A4600" s="30" t="s">
        <v>17283</v>
      </c>
      <c r="B4600" s="31" t="s">
        <v>17284</v>
      </c>
      <c r="C4600" s="30" t="s">
        <v>2</v>
      </c>
      <c r="D4600" s="32">
        <v>5.87</v>
      </c>
    </row>
    <row r="4601" spans="1:4" ht="9" customHeight="1" x14ac:dyDescent="0.25">
      <c r="A4601" s="30" t="s">
        <v>17285</v>
      </c>
      <c r="B4601" s="31" t="s">
        <v>17286</v>
      </c>
      <c r="C4601" s="30" t="s">
        <v>2</v>
      </c>
      <c r="D4601" s="32">
        <v>3.34</v>
      </c>
    </row>
    <row r="4602" spans="1:4" ht="9" customHeight="1" x14ac:dyDescent="0.25">
      <c r="A4602" s="30" t="s">
        <v>17287</v>
      </c>
      <c r="B4602" s="31" t="s">
        <v>17288</v>
      </c>
      <c r="C4602" s="30" t="s">
        <v>2</v>
      </c>
      <c r="D4602" s="32">
        <v>6.53</v>
      </c>
    </row>
    <row r="4603" spans="1:4" ht="9" customHeight="1" x14ac:dyDescent="0.25">
      <c r="A4603" s="30" t="s">
        <v>17289</v>
      </c>
      <c r="B4603" s="31" t="s">
        <v>17290</v>
      </c>
      <c r="C4603" s="30" t="s">
        <v>2</v>
      </c>
      <c r="D4603" s="32">
        <v>4</v>
      </c>
    </row>
    <row r="4604" spans="1:4" ht="9" customHeight="1" x14ac:dyDescent="0.25">
      <c r="A4604" s="30" t="s">
        <v>17291</v>
      </c>
      <c r="B4604" s="31" t="s">
        <v>17292</v>
      </c>
      <c r="C4604" s="30" t="s">
        <v>2</v>
      </c>
      <c r="D4604" s="32">
        <v>6.53</v>
      </c>
    </row>
    <row r="4605" spans="1:4" ht="9" customHeight="1" x14ac:dyDescent="0.25">
      <c r="A4605" s="30" t="s">
        <v>17293</v>
      </c>
      <c r="B4605" s="31" t="s">
        <v>17294</v>
      </c>
      <c r="C4605" s="30" t="s">
        <v>2</v>
      </c>
      <c r="D4605" s="32">
        <v>4</v>
      </c>
    </row>
    <row r="4606" spans="1:4" ht="9" customHeight="1" x14ac:dyDescent="0.25">
      <c r="A4606" s="30" t="s">
        <v>17295</v>
      </c>
      <c r="B4606" s="31" t="s">
        <v>17296</v>
      </c>
      <c r="C4606" s="30" t="s">
        <v>2</v>
      </c>
      <c r="D4606" s="32">
        <v>7.0000000000000007E-2</v>
      </c>
    </row>
    <row r="4607" spans="1:4" ht="9" customHeight="1" x14ac:dyDescent="0.25">
      <c r="A4607" s="30" t="s">
        <v>17297</v>
      </c>
      <c r="B4607" s="31" t="s">
        <v>17298</v>
      </c>
      <c r="C4607" s="30" t="s">
        <v>4</v>
      </c>
      <c r="D4607" s="32">
        <v>13890.91</v>
      </c>
    </row>
    <row r="4608" spans="1:4" ht="9" customHeight="1" x14ac:dyDescent="0.25">
      <c r="A4608" s="30" t="s">
        <v>17299</v>
      </c>
      <c r="B4608" s="31" t="s">
        <v>17300</v>
      </c>
      <c r="C4608" s="30" t="s">
        <v>4</v>
      </c>
      <c r="D4608" s="32">
        <v>18241.84</v>
      </c>
    </row>
    <row r="4609" spans="1:4" ht="9" customHeight="1" x14ac:dyDescent="0.25">
      <c r="A4609" s="30" t="s">
        <v>17301</v>
      </c>
      <c r="B4609" s="31" t="s">
        <v>17302</v>
      </c>
      <c r="C4609" s="30" t="s">
        <v>4</v>
      </c>
      <c r="D4609" s="32">
        <v>21210.83</v>
      </c>
    </row>
    <row r="4610" spans="1:4" ht="9" customHeight="1" x14ac:dyDescent="0.25">
      <c r="A4610" s="30" t="s">
        <v>17303</v>
      </c>
      <c r="B4610" s="31" t="s">
        <v>17304</v>
      </c>
      <c r="C4610" s="30" t="s">
        <v>4</v>
      </c>
      <c r="D4610" s="32">
        <v>29101.439999999999</v>
      </c>
    </row>
    <row r="4611" spans="1:4" ht="9" customHeight="1" x14ac:dyDescent="0.25">
      <c r="A4611" s="30" t="s">
        <v>17305</v>
      </c>
      <c r="B4611" s="31" t="s">
        <v>17306</v>
      </c>
      <c r="C4611" s="30" t="s">
        <v>4</v>
      </c>
      <c r="D4611" s="32">
        <v>34488.51</v>
      </c>
    </row>
    <row r="4612" spans="1:4" ht="9" customHeight="1" x14ac:dyDescent="0.25">
      <c r="A4612" s="30" t="s">
        <v>17307</v>
      </c>
      <c r="B4612" s="31" t="s">
        <v>17308</v>
      </c>
      <c r="C4612" s="30" t="s">
        <v>4</v>
      </c>
      <c r="D4612" s="32">
        <v>39860.660000000003</v>
      </c>
    </row>
    <row r="4613" spans="1:4" ht="9" customHeight="1" x14ac:dyDescent="0.25">
      <c r="A4613" s="30" t="s">
        <v>17309</v>
      </c>
      <c r="B4613" s="31" t="s">
        <v>17310</v>
      </c>
      <c r="C4613" s="30" t="s">
        <v>4</v>
      </c>
      <c r="D4613" s="32">
        <v>50257.72</v>
      </c>
    </row>
    <row r="4614" spans="1:4" ht="9" customHeight="1" x14ac:dyDescent="0.25">
      <c r="A4614" s="30" t="s">
        <v>17311</v>
      </c>
      <c r="B4614" s="31" t="s">
        <v>17312</v>
      </c>
      <c r="C4614" s="30" t="s">
        <v>4</v>
      </c>
      <c r="D4614" s="32">
        <v>55406.23</v>
      </c>
    </row>
    <row r="4615" spans="1:4" ht="9" customHeight="1" x14ac:dyDescent="0.25">
      <c r="A4615" s="30" t="s">
        <v>17313</v>
      </c>
      <c r="B4615" s="31" t="s">
        <v>17314</v>
      </c>
      <c r="C4615" s="30" t="s">
        <v>4</v>
      </c>
      <c r="D4615" s="32">
        <v>68341.02</v>
      </c>
    </row>
    <row r="4616" spans="1:4" ht="9" customHeight="1" x14ac:dyDescent="0.25">
      <c r="A4616" s="30" t="s">
        <v>17315</v>
      </c>
      <c r="B4616" s="31" t="s">
        <v>17316</v>
      </c>
      <c r="C4616" s="30" t="s">
        <v>4</v>
      </c>
      <c r="D4616" s="32">
        <v>76579.520000000004</v>
      </c>
    </row>
    <row r="4617" spans="1:4" ht="9" customHeight="1" x14ac:dyDescent="0.25">
      <c r="A4617" s="30" t="s">
        <v>17317</v>
      </c>
      <c r="B4617" s="31" t="s">
        <v>17318</v>
      </c>
      <c r="C4617" s="30" t="s">
        <v>4</v>
      </c>
      <c r="D4617" s="32">
        <v>86734.18</v>
      </c>
    </row>
    <row r="4618" spans="1:4" ht="9" customHeight="1" x14ac:dyDescent="0.25">
      <c r="A4618" s="30" t="s">
        <v>17319</v>
      </c>
      <c r="B4618" s="31" t="s">
        <v>17320</v>
      </c>
      <c r="C4618" s="30" t="s">
        <v>4</v>
      </c>
      <c r="D4618" s="32">
        <v>22372.080000000002</v>
      </c>
    </row>
    <row r="4619" spans="1:4" ht="9" customHeight="1" x14ac:dyDescent="0.25">
      <c r="A4619" s="30" t="s">
        <v>17321</v>
      </c>
      <c r="B4619" s="31" t="s">
        <v>17322</v>
      </c>
      <c r="C4619" s="30" t="s">
        <v>4</v>
      </c>
      <c r="D4619" s="32">
        <v>30231.279999999999</v>
      </c>
    </row>
    <row r="4620" spans="1:4" ht="9" customHeight="1" x14ac:dyDescent="0.25">
      <c r="A4620" s="30" t="s">
        <v>17323</v>
      </c>
      <c r="B4620" s="31" t="s">
        <v>17324</v>
      </c>
      <c r="C4620" s="30" t="s">
        <v>4</v>
      </c>
      <c r="D4620" s="32">
        <v>35541.54</v>
      </c>
    </row>
    <row r="4621" spans="1:4" ht="9" customHeight="1" x14ac:dyDescent="0.25">
      <c r="A4621" s="30" t="s">
        <v>17325</v>
      </c>
      <c r="B4621" s="31" t="s">
        <v>17326</v>
      </c>
      <c r="C4621" s="30" t="s">
        <v>4</v>
      </c>
      <c r="D4621" s="32">
        <v>48046.67</v>
      </c>
    </row>
    <row r="4622" spans="1:4" ht="9" customHeight="1" x14ac:dyDescent="0.25">
      <c r="A4622" s="30" t="s">
        <v>17327</v>
      </c>
      <c r="B4622" s="31" t="s">
        <v>17328</v>
      </c>
      <c r="C4622" s="30" t="s">
        <v>4</v>
      </c>
      <c r="D4622" s="32">
        <v>56911.43</v>
      </c>
    </row>
    <row r="4623" spans="1:4" ht="9" customHeight="1" x14ac:dyDescent="0.25">
      <c r="A4623" s="30" t="s">
        <v>17329</v>
      </c>
      <c r="B4623" s="31" t="s">
        <v>17330</v>
      </c>
      <c r="C4623" s="30" t="s">
        <v>4</v>
      </c>
      <c r="D4623" s="32">
        <v>65870.37</v>
      </c>
    </row>
    <row r="4624" spans="1:4" ht="9" customHeight="1" x14ac:dyDescent="0.25">
      <c r="A4624" s="30" t="s">
        <v>17331</v>
      </c>
      <c r="B4624" s="31" t="s">
        <v>17332</v>
      </c>
      <c r="C4624" s="30" t="s">
        <v>4</v>
      </c>
      <c r="D4624" s="32">
        <v>83010.55</v>
      </c>
    </row>
    <row r="4625" spans="1:4" ht="9" customHeight="1" x14ac:dyDescent="0.25">
      <c r="A4625" s="30" t="s">
        <v>17333</v>
      </c>
      <c r="B4625" s="31" t="s">
        <v>17334</v>
      </c>
      <c r="C4625" s="30" t="s">
        <v>4</v>
      </c>
      <c r="D4625" s="32">
        <v>92136.36</v>
      </c>
    </row>
    <row r="4626" spans="1:4" ht="9" customHeight="1" x14ac:dyDescent="0.25">
      <c r="A4626" s="30" t="s">
        <v>17335</v>
      </c>
      <c r="B4626" s="31" t="s">
        <v>17336</v>
      </c>
      <c r="C4626" s="30" t="s">
        <v>4</v>
      </c>
      <c r="D4626" s="32">
        <v>109624.41</v>
      </c>
    </row>
    <row r="4627" spans="1:4" ht="9" customHeight="1" x14ac:dyDescent="0.25">
      <c r="A4627" s="30" t="s">
        <v>17337</v>
      </c>
      <c r="B4627" s="31" t="s">
        <v>17338</v>
      </c>
      <c r="C4627" s="30" t="s">
        <v>4</v>
      </c>
      <c r="D4627" s="32">
        <v>127376.78</v>
      </c>
    </row>
    <row r="4628" spans="1:4" ht="9" customHeight="1" x14ac:dyDescent="0.25">
      <c r="A4628" s="30" t="s">
        <v>17339</v>
      </c>
      <c r="B4628" s="31" t="s">
        <v>17340</v>
      </c>
      <c r="C4628" s="30" t="s">
        <v>4</v>
      </c>
      <c r="D4628" s="32">
        <v>136041.26999999999</v>
      </c>
    </row>
    <row r="4629" spans="1:4" ht="9" customHeight="1" x14ac:dyDescent="0.25">
      <c r="A4629" s="30" t="s">
        <v>17341</v>
      </c>
      <c r="B4629" s="31" t="s">
        <v>17342</v>
      </c>
      <c r="C4629" s="30" t="s">
        <v>12</v>
      </c>
      <c r="D4629" s="32">
        <v>27.74</v>
      </c>
    </row>
    <row r="4630" spans="1:4" ht="18" customHeight="1" x14ac:dyDescent="0.25">
      <c r="A4630" s="30" t="s">
        <v>17343</v>
      </c>
      <c r="B4630" s="31" t="s">
        <v>17344</v>
      </c>
      <c r="C4630" s="30" t="s">
        <v>4</v>
      </c>
      <c r="D4630" s="32">
        <v>2779.88</v>
      </c>
    </row>
    <row r="4631" spans="1:4" ht="9" customHeight="1" x14ac:dyDescent="0.25">
      <c r="A4631" s="30" t="s">
        <v>17345</v>
      </c>
      <c r="B4631" s="31" t="s">
        <v>17346</v>
      </c>
      <c r="C4631" s="30" t="s">
        <v>4</v>
      </c>
      <c r="D4631" s="32">
        <v>11236.73</v>
      </c>
    </row>
    <row r="4632" spans="1:4" ht="9" customHeight="1" x14ac:dyDescent="0.25">
      <c r="A4632" s="30" t="s">
        <v>17347</v>
      </c>
      <c r="B4632" s="31" t="s">
        <v>17348</v>
      </c>
      <c r="C4632" s="30" t="s">
        <v>14471</v>
      </c>
      <c r="D4632" s="32">
        <v>126.72</v>
      </c>
    </row>
    <row r="4633" spans="1:4" ht="9" customHeight="1" x14ac:dyDescent="0.25">
      <c r="A4633" s="30" t="s">
        <v>17349</v>
      </c>
      <c r="B4633" s="31" t="s">
        <v>17350</v>
      </c>
      <c r="C4633" s="30" t="s">
        <v>4</v>
      </c>
      <c r="D4633" s="32">
        <v>25767.119999999999</v>
      </c>
    </row>
    <row r="4634" spans="1:4" ht="9" customHeight="1" x14ac:dyDescent="0.25">
      <c r="A4634" s="30" t="s">
        <v>17351</v>
      </c>
      <c r="B4634" s="31" t="s">
        <v>17352</v>
      </c>
      <c r="C4634" s="30" t="s">
        <v>4</v>
      </c>
      <c r="D4634" s="32">
        <v>13459.02</v>
      </c>
    </row>
    <row r="4635" spans="1:4" ht="9" customHeight="1" x14ac:dyDescent="0.25">
      <c r="A4635" s="30" t="s">
        <v>17353</v>
      </c>
      <c r="B4635" s="31" t="s">
        <v>17354</v>
      </c>
      <c r="C4635" s="30" t="s">
        <v>14471</v>
      </c>
      <c r="D4635" s="32">
        <v>567.70000000000005</v>
      </c>
    </row>
    <row r="4636" spans="1:4" ht="9" customHeight="1" x14ac:dyDescent="0.25">
      <c r="A4636" s="30" t="s">
        <v>17355</v>
      </c>
      <c r="B4636" s="31" t="s">
        <v>17356</v>
      </c>
      <c r="C4636" s="30" t="s">
        <v>3</v>
      </c>
      <c r="D4636" s="32">
        <v>2022.7</v>
      </c>
    </row>
    <row r="4637" spans="1:4" ht="9" customHeight="1" x14ac:dyDescent="0.25">
      <c r="A4637" s="30" t="s">
        <v>17357</v>
      </c>
      <c r="B4637" s="31" t="s">
        <v>17358</v>
      </c>
      <c r="C4637" s="30" t="s">
        <v>3</v>
      </c>
      <c r="D4637" s="32">
        <v>2302.38</v>
      </c>
    </row>
    <row r="4638" spans="1:4" ht="9" customHeight="1" x14ac:dyDescent="0.25">
      <c r="A4638" s="30" t="s">
        <v>17359</v>
      </c>
      <c r="B4638" s="31" t="s">
        <v>17360</v>
      </c>
      <c r="C4638" s="30" t="s">
        <v>3</v>
      </c>
      <c r="D4638" s="32">
        <v>2493.48</v>
      </c>
    </row>
    <row r="4639" spans="1:4" ht="9" customHeight="1" x14ac:dyDescent="0.25">
      <c r="A4639" s="30" t="s">
        <v>17361</v>
      </c>
      <c r="B4639" s="31" t="s">
        <v>17362</v>
      </c>
      <c r="C4639" s="30" t="s">
        <v>3</v>
      </c>
      <c r="D4639" s="32">
        <v>2972.13</v>
      </c>
    </row>
    <row r="4640" spans="1:4" ht="9" customHeight="1" x14ac:dyDescent="0.25">
      <c r="A4640" s="30" t="s">
        <v>17363</v>
      </c>
      <c r="B4640" s="31" t="s">
        <v>17364</v>
      </c>
      <c r="C4640" s="30" t="s">
        <v>3</v>
      </c>
      <c r="D4640" s="32">
        <v>2974.07</v>
      </c>
    </row>
    <row r="4641" spans="1:4" ht="9" customHeight="1" x14ac:dyDescent="0.25">
      <c r="A4641" s="30" t="s">
        <v>17365</v>
      </c>
      <c r="B4641" s="31" t="s">
        <v>17366</v>
      </c>
      <c r="C4641" s="30" t="s">
        <v>3</v>
      </c>
      <c r="D4641" s="32">
        <v>3695.21</v>
      </c>
    </row>
    <row r="4642" spans="1:4" ht="9" customHeight="1" x14ac:dyDescent="0.25">
      <c r="A4642" s="30" t="s">
        <v>17367</v>
      </c>
      <c r="B4642" s="31" t="s">
        <v>17368</v>
      </c>
      <c r="C4642" s="30" t="s">
        <v>3</v>
      </c>
      <c r="D4642" s="32">
        <v>3701</v>
      </c>
    </row>
    <row r="4643" spans="1:4" ht="9" customHeight="1" x14ac:dyDescent="0.25">
      <c r="A4643" s="30" t="s">
        <v>17369</v>
      </c>
      <c r="B4643" s="31" t="s">
        <v>17370</v>
      </c>
      <c r="C4643" s="30" t="s">
        <v>3</v>
      </c>
      <c r="D4643" s="32">
        <v>3702.99</v>
      </c>
    </row>
    <row r="4644" spans="1:4" ht="9" customHeight="1" x14ac:dyDescent="0.25">
      <c r="A4644" s="30" t="s">
        <v>17371</v>
      </c>
      <c r="B4644" s="31" t="s">
        <v>17372</v>
      </c>
      <c r="C4644" s="30" t="s">
        <v>3</v>
      </c>
      <c r="D4644" s="32">
        <v>4260.6000000000004</v>
      </c>
    </row>
    <row r="4645" spans="1:4" ht="9" customHeight="1" x14ac:dyDescent="0.25">
      <c r="A4645" s="30" t="s">
        <v>17373</v>
      </c>
      <c r="B4645" s="31" t="s">
        <v>17374</v>
      </c>
      <c r="C4645" s="30" t="s">
        <v>3</v>
      </c>
      <c r="D4645" s="32">
        <v>4818</v>
      </c>
    </row>
    <row r="4646" spans="1:4" ht="9" customHeight="1" x14ac:dyDescent="0.25">
      <c r="A4646" s="30" t="s">
        <v>17375</v>
      </c>
      <c r="B4646" s="31" t="s">
        <v>17376</v>
      </c>
      <c r="C4646" s="30" t="s">
        <v>3</v>
      </c>
      <c r="D4646" s="32">
        <v>4820.03</v>
      </c>
    </row>
    <row r="4647" spans="1:4" ht="9" customHeight="1" x14ac:dyDescent="0.25">
      <c r="A4647" s="30" t="s">
        <v>17377</v>
      </c>
      <c r="B4647" s="31" t="s">
        <v>17378</v>
      </c>
      <c r="C4647" s="30" t="s">
        <v>3</v>
      </c>
      <c r="D4647" s="32">
        <v>2183.52</v>
      </c>
    </row>
    <row r="4648" spans="1:4" ht="9" customHeight="1" x14ac:dyDescent="0.25">
      <c r="A4648" s="30" t="s">
        <v>17379</v>
      </c>
      <c r="B4648" s="31" t="s">
        <v>17380</v>
      </c>
      <c r="C4648" s="30" t="s">
        <v>3</v>
      </c>
      <c r="D4648" s="32">
        <v>2477.63</v>
      </c>
    </row>
    <row r="4649" spans="1:4" ht="9" customHeight="1" x14ac:dyDescent="0.25">
      <c r="A4649" s="30" t="s">
        <v>17381</v>
      </c>
      <c r="B4649" s="31" t="s">
        <v>17382</v>
      </c>
      <c r="C4649" s="30" t="s">
        <v>3</v>
      </c>
      <c r="D4649" s="32">
        <v>3139.2</v>
      </c>
    </row>
    <row r="4650" spans="1:4" ht="9" customHeight="1" x14ac:dyDescent="0.25">
      <c r="A4650" s="30" t="s">
        <v>17383</v>
      </c>
      <c r="B4650" s="31" t="s">
        <v>17384</v>
      </c>
      <c r="C4650" s="30" t="s">
        <v>3</v>
      </c>
      <c r="D4650" s="32">
        <v>4177.2</v>
      </c>
    </row>
    <row r="4651" spans="1:4" ht="9" customHeight="1" x14ac:dyDescent="0.25">
      <c r="A4651" s="30" t="s">
        <v>17385</v>
      </c>
      <c r="B4651" s="31" t="s">
        <v>17386</v>
      </c>
      <c r="C4651" s="30" t="s">
        <v>3</v>
      </c>
      <c r="D4651" s="32">
        <v>4420.09</v>
      </c>
    </row>
    <row r="4652" spans="1:4" ht="9" customHeight="1" x14ac:dyDescent="0.25">
      <c r="A4652" s="30" t="s">
        <v>17387</v>
      </c>
      <c r="B4652" s="31" t="s">
        <v>17388</v>
      </c>
      <c r="C4652" s="30" t="s">
        <v>3</v>
      </c>
      <c r="D4652" s="32">
        <v>5817.11</v>
      </c>
    </row>
    <row r="4653" spans="1:4" ht="9" customHeight="1" x14ac:dyDescent="0.25">
      <c r="A4653" s="30" t="s">
        <v>17389</v>
      </c>
      <c r="B4653" s="31" t="s">
        <v>17390</v>
      </c>
      <c r="C4653" s="30" t="s">
        <v>3</v>
      </c>
      <c r="D4653" s="32">
        <v>7336.51</v>
      </c>
    </row>
    <row r="4654" spans="1:4" ht="9" customHeight="1" x14ac:dyDescent="0.25">
      <c r="A4654" s="30" t="s">
        <v>17391</v>
      </c>
      <c r="B4654" s="31" t="s">
        <v>17392</v>
      </c>
      <c r="C4654" s="30" t="s">
        <v>3</v>
      </c>
      <c r="D4654" s="32">
        <v>7339.53</v>
      </c>
    </row>
    <row r="4655" spans="1:4" ht="9" customHeight="1" x14ac:dyDescent="0.25">
      <c r="A4655" s="30" t="s">
        <v>17393</v>
      </c>
      <c r="B4655" s="31" t="s">
        <v>17394</v>
      </c>
      <c r="C4655" s="30" t="s">
        <v>3</v>
      </c>
      <c r="D4655" s="32">
        <v>8555.4699999999993</v>
      </c>
    </row>
    <row r="4656" spans="1:4" ht="9" customHeight="1" x14ac:dyDescent="0.25">
      <c r="A4656" s="30" t="s">
        <v>17395</v>
      </c>
      <c r="B4656" s="31" t="s">
        <v>17396</v>
      </c>
      <c r="C4656" s="30" t="s">
        <v>3</v>
      </c>
      <c r="D4656" s="32">
        <v>9449.98</v>
      </c>
    </row>
    <row r="4657" spans="1:4" ht="9" customHeight="1" x14ac:dyDescent="0.25">
      <c r="A4657" s="30" t="s">
        <v>17397</v>
      </c>
      <c r="B4657" s="31" t="s">
        <v>17398</v>
      </c>
      <c r="C4657" s="30" t="s">
        <v>3</v>
      </c>
      <c r="D4657" s="32">
        <v>9774.91</v>
      </c>
    </row>
    <row r="4658" spans="1:4" ht="9" customHeight="1" x14ac:dyDescent="0.25">
      <c r="A4658" s="30" t="s">
        <v>17399</v>
      </c>
      <c r="B4658" s="31" t="s">
        <v>17400</v>
      </c>
      <c r="C4658" s="30" t="s">
        <v>3</v>
      </c>
      <c r="D4658" s="32">
        <v>1907.74</v>
      </c>
    </row>
    <row r="4659" spans="1:4" ht="9" customHeight="1" x14ac:dyDescent="0.25">
      <c r="A4659" s="30" t="s">
        <v>17401</v>
      </c>
      <c r="B4659" s="31" t="s">
        <v>17402</v>
      </c>
      <c r="C4659" s="30" t="s">
        <v>3</v>
      </c>
      <c r="D4659" s="32">
        <v>2161.77</v>
      </c>
    </row>
    <row r="4660" spans="1:4" ht="9" customHeight="1" x14ac:dyDescent="0.25">
      <c r="A4660" s="30" t="s">
        <v>17403</v>
      </c>
      <c r="B4660" s="31" t="s">
        <v>17404</v>
      </c>
      <c r="C4660" s="30" t="s">
        <v>3</v>
      </c>
      <c r="D4660" s="32">
        <v>2732.96</v>
      </c>
    </row>
    <row r="4661" spans="1:4" ht="9" customHeight="1" x14ac:dyDescent="0.25">
      <c r="A4661" s="30" t="s">
        <v>17405</v>
      </c>
      <c r="B4661" s="31" t="s">
        <v>17406</v>
      </c>
      <c r="C4661" s="30" t="s">
        <v>3</v>
      </c>
      <c r="D4661" s="32">
        <v>3640.77</v>
      </c>
    </row>
    <row r="4662" spans="1:4" ht="9" customHeight="1" x14ac:dyDescent="0.25">
      <c r="A4662" s="30" t="s">
        <v>17407</v>
      </c>
      <c r="B4662" s="31" t="s">
        <v>17408</v>
      </c>
      <c r="C4662" s="30" t="s">
        <v>3</v>
      </c>
      <c r="D4662" s="32">
        <v>3853.46</v>
      </c>
    </row>
    <row r="4663" spans="1:4" ht="9" customHeight="1" x14ac:dyDescent="0.25">
      <c r="A4663" s="30" t="s">
        <v>17409</v>
      </c>
      <c r="B4663" s="31" t="s">
        <v>17410</v>
      </c>
      <c r="C4663" s="30" t="s">
        <v>3</v>
      </c>
      <c r="D4663" s="32">
        <v>5067.45</v>
      </c>
    </row>
    <row r="4664" spans="1:4" ht="9" customHeight="1" x14ac:dyDescent="0.25">
      <c r="A4664" s="30" t="s">
        <v>17411</v>
      </c>
      <c r="B4664" s="31" t="s">
        <v>17412</v>
      </c>
      <c r="C4664" s="30" t="s">
        <v>3</v>
      </c>
      <c r="D4664" s="32">
        <v>6388.91</v>
      </c>
    </row>
    <row r="4665" spans="1:4" ht="9" customHeight="1" x14ac:dyDescent="0.25">
      <c r="A4665" s="30" t="s">
        <v>17413</v>
      </c>
      <c r="B4665" s="31" t="s">
        <v>17414</v>
      </c>
      <c r="C4665" s="30" t="s">
        <v>3</v>
      </c>
      <c r="D4665" s="32">
        <v>6391.72</v>
      </c>
    </row>
    <row r="4666" spans="1:4" ht="9" customHeight="1" x14ac:dyDescent="0.25">
      <c r="A4666" s="30" t="s">
        <v>17415</v>
      </c>
      <c r="B4666" s="31" t="s">
        <v>17416</v>
      </c>
      <c r="C4666" s="30" t="s">
        <v>3</v>
      </c>
      <c r="D4666" s="32">
        <v>7449.78</v>
      </c>
    </row>
    <row r="4667" spans="1:4" ht="9" customHeight="1" x14ac:dyDescent="0.25">
      <c r="A4667" s="30" t="s">
        <v>17417</v>
      </c>
      <c r="B4667" s="31" t="s">
        <v>17418</v>
      </c>
      <c r="C4667" s="30" t="s">
        <v>3</v>
      </c>
      <c r="D4667" s="32">
        <v>8508.34</v>
      </c>
    </row>
    <row r="4668" spans="1:4" ht="9" customHeight="1" x14ac:dyDescent="0.25">
      <c r="A4668" s="30" t="s">
        <v>17419</v>
      </c>
      <c r="B4668" s="31" t="s">
        <v>17420</v>
      </c>
      <c r="C4668" s="30" t="s">
        <v>3</v>
      </c>
      <c r="D4668" s="32">
        <v>8511.24</v>
      </c>
    </row>
    <row r="4669" spans="1:4" ht="9" customHeight="1" x14ac:dyDescent="0.25">
      <c r="A4669" s="30" t="s">
        <v>17421</v>
      </c>
      <c r="B4669" s="31" t="s">
        <v>17422</v>
      </c>
      <c r="C4669" s="30" t="s">
        <v>3</v>
      </c>
      <c r="D4669" s="32">
        <v>251.25</v>
      </c>
    </row>
    <row r="4670" spans="1:4" ht="9" customHeight="1" x14ac:dyDescent="0.25">
      <c r="A4670" s="30" t="s">
        <v>17423</v>
      </c>
      <c r="B4670" s="31" t="s">
        <v>17424</v>
      </c>
      <c r="C4670" s="30" t="s">
        <v>3</v>
      </c>
      <c r="D4670" s="32">
        <v>277.63</v>
      </c>
    </row>
    <row r="4671" spans="1:4" ht="9" customHeight="1" x14ac:dyDescent="0.25">
      <c r="A4671" s="30" t="s">
        <v>17425</v>
      </c>
      <c r="B4671" s="31" t="s">
        <v>17426</v>
      </c>
      <c r="C4671" s="30" t="s">
        <v>3</v>
      </c>
      <c r="D4671" s="32">
        <v>320.83999999999997</v>
      </c>
    </row>
    <row r="4672" spans="1:4" ht="9" customHeight="1" x14ac:dyDescent="0.25">
      <c r="A4672" s="30" t="s">
        <v>17427</v>
      </c>
      <c r="B4672" s="31" t="s">
        <v>17428</v>
      </c>
      <c r="C4672" s="30" t="s">
        <v>3</v>
      </c>
      <c r="D4672" s="32">
        <v>372.47</v>
      </c>
    </row>
    <row r="4673" spans="1:4" ht="9" customHeight="1" x14ac:dyDescent="0.25">
      <c r="A4673" s="30" t="s">
        <v>17429</v>
      </c>
      <c r="B4673" s="31" t="s">
        <v>17430</v>
      </c>
      <c r="C4673" s="30" t="s">
        <v>3</v>
      </c>
      <c r="D4673" s="32">
        <v>423.73</v>
      </c>
    </row>
    <row r="4674" spans="1:4" ht="9" customHeight="1" x14ac:dyDescent="0.25">
      <c r="A4674" s="30" t="s">
        <v>17431</v>
      </c>
      <c r="B4674" s="31" t="s">
        <v>17432</v>
      </c>
      <c r="C4674" s="30" t="s">
        <v>3</v>
      </c>
      <c r="D4674" s="32">
        <v>477.57</v>
      </c>
    </row>
    <row r="4675" spans="1:4" ht="9" customHeight="1" x14ac:dyDescent="0.25">
      <c r="A4675" s="30" t="s">
        <v>17433</v>
      </c>
      <c r="B4675" s="31" t="s">
        <v>17434</v>
      </c>
      <c r="C4675" s="30" t="s">
        <v>3</v>
      </c>
      <c r="D4675" s="32">
        <v>532.51</v>
      </c>
    </row>
    <row r="4676" spans="1:4" ht="9" customHeight="1" x14ac:dyDescent="0.25">
      <c r="A4676" s="30" t="s">
        <v>17435</v>
      </c>
      <c r="B4676" s="31" t="s">
        <v>17436</v>
      </c>
      <c r="C4676" s="30" t="s">
        <v>3</v>
      </c>
      <c r="D4676" s="32">
        <v>565.91999999999996</v>
      </c>
    </row>
    <row r="4677" spans="1:4" ht="9" customHeight="1" x14ac:dyDescent="0.25">
      <c r="A4677" s="30" t="s">
        <v>17437</v>
      </c>
      <c r="B4677" s="31" t="s">
        <v>17438</v>
      </c>
      <c r="C4677" s="30" t="s">
        <v>3</v>
      </c>
      <c r="D4677" s="32">
        <v>605.85</v>
      </c>
    </row>
    <row r="4678" spans="1:4" ht="9" customHeight="1" x14ac:dyDescent="0.25">
      <c r="A4678" s="30" t="s">
        <v>17439</v>
      </c>
      <c r="B4678" s="31" t="s">
        <v>17440</v>
      </c>
      <c r="C4678" s="30" t="s">
        <v>2</v>
      </c>
      <c r="D4678" s="32">
        <v>0.49</v>
      </c>
    </row>
    <row r="4679" spans="1:4" ht="9" customHeight="1" x14ac:dyDescent="0.25">
      <c r="A4679" s="30" t="s">
        <v>17441</v>
      </c>
      <c r="B4679" s="31" t="s">
        <v>17442</v>
      </c>
      <c r="C4679" s="30" t="s">
        <v>2</v>
      </c>
      <c r="D4679" s="32">
        <v>0.44</v>
      </c>
    </row>
    <row r="4680" spans="1:4" ht="9" customHeight="1" x14ac:dyDescent="0.25">
      <c r="A4680" s="30" t="s">
        <v>17443</v>
      </c>
      <c r="B4680" s="31" t="s">
        <v>17444</v>
      </c>
      <c r="C4680" s="30" t="s">
        <v>2</v>
      </c>
      <c r="D4680" s="32">
        <v>0.63</v>
      </c>
    </row>
    <row r="4681" spans="1:4" ht="18" customHeight="1" x14ac:dyDescent="0.25">
      <c r="A4681" s="30" t="s">
        <v>17445</v>
      </c>
      <c r="B4681" s="31" t="s">
        <v>17446</v>
      </c>
      <c r="C4681" s="30" t="s">
        <v>3</v>
      </c>
      <c r="D4681" s="32">
        <v>39.99</v>
      </c>
    </row>
    <row r="4682" spans="1:4" ht="18" customHeight="1" x14ac:dyDescent="0.25">
      <c r="A4682" s="30" t="s">
        <v>17447</v>
      </c>
      <c r="B4682" s="31" t="s">
        <v>17448</v>
      </c>
      <c r="C4682" s="30" t="s">
        <v>3</v>
      </c>
      <c r="D4682" s="32">
        <v>89.95</v>
      </c>
    </row>
    <row r="4683" spans="1:4" ht="9" customHeight="1" x14ac:dyDescent="0.25">
      <c r="A4683" s="30" t="s">
        <v>17449</v>
      </c>
      <c r="B4683" s="31" t="s">
        <v>17450</v>
      </c>
      <c r="C4683" s="30" t="s">
        <v>3</v>
      </c>
      <c r="D4683" s="32">
        <v>33.369999999999997</v>
      </c>
    </row>
    <row r="4684" spans="1:4" ht="9" customHeight="1" x14ac:dyDescent="0.25">
      <c r="A4684" s="30" t="s">
        <v>17451</v>
      </c>
      <c r="B4684" s="31" t="s">
        <v>17452</v>
      </c>
      <c r="C4684" s="30" t="s">
        <v>2</v>
      </c>
      <c r="D4684" s="32">
        <v>246.91</v>
      </c>
    </row>
    <row r="4685" spans="1:4" ht="9" customHeight="1" x14ac:dyDescent="0.25">
      <c r="A4685" s="30" t="s">
        <v>17453</v>
      </c>
      <c r="B4685" s="31" t="s">
        <v>17454</v>
      </c>
      <c r="C4685" s="30" t="s">
        <v>2</v>
      </c>
      <c r="D4685" s="32">
        <v>11.62</v>
      </c>
    </row>
    <row r="4686" spans="1:4" ht="9" customHeight="1" x14ac:dyDescent="0.25">
      <c r="A4686" s="30" t="s">
        <v>17455</v>
      </c>
      <c r="B4686" s="31" t="s">
        <v>17456</v>
      </c>
      <c r="C4686" s="30" t="s">
        <v>0</v>
      </c>
      <c r="D4686" s="32">
        <v>2.0099999999999998</v>
      </c>
    </row>
    <row r="4687" spans="1:4" ht="9" customHeight="1" x14ac:dyDescent="0.25">
      <c r="A4687" s="30" t="s">
        <v>17457</v>
      </c>
      <c r="B4687" s="31" t="s">
        <v>17458</v>
      </c>
      <c r="C4687" s="30" t="s">
        <v>12</v>
      </c>
      <c r="D4687" s="32">
        <v>11.84</v>
      </c>
    </row>
    <row r="4688" spans="1:4" ht="9" customHeight="1" x14ac:dyDescent="0.25">
      <c r="A4688" s="30" t="s">
        <v>17459</v>
      </c>
      <c r="B4688" s="31" t="s">
        <v>17460</v>
      </c>
      <c r="C4688" s="30" t="s">
        <v>2</v>
      </c>
      <c r="D4688" s="32">
        <v>6.79</v>
      </c>
    </row>
    <row r="4689" spans="1:4" ht="9" customHeight="1" x14ac:dyDescent="0.25">
      <c r="A4689" s="30" t="s">
        <v>17461</v>
      </c>
      <c r="B4689" s="31" t="s">
        <v>17462</v>
      </c>
      <c r="C4689" s="30" t="s">
        <v>2</v>
      </c>
      <c r="D4689" s="32">
        <v>0.35</v>
      </c>
    </row>
    <row r="4690" spans="1:4" ht="9" customHeight="1" x14ac:dyDescent="0.25">
      <c r="A4690" s="30" t="s">
        <v>17463</v>
      </c>
      <c r="B4690" s="31" t="s">
        <v>17464</v>
      </c>
      <c r="C4690" s="30" t="s">
        <v>2</v>
      </c>
      <c r="D4690" s="32">
        <v>3.58</v>
      </c>
    </row>
    <row r="4691" spans="1:4" ht="18" customHeight="1" x14ac:dyDescent="0.25">
      <c r="A4691" s="30" t="s">
        <v>17465</v>
      </c>
      <c r="B4691" s="31" t="s">
        <v>17466</v>
      </c>
      <c r="C4691" s="30" t="s">
        <v>3</v>
      </c>
      <c r="D4691" s="32">
        <v>658.38</v>
      </c>
    </row>
    <row r="4692" spans="1:4" ht="9" customHeight="1" x14ac:dyDescent="0.25">
      <c r="A4692" s="30" t="s">
        <v>17467</v>
      </c>
      <c r="B4692" s="31" t="s">
        <v>17468</v>
      </c>
      <c r="C4692" s="30" t="s">
        <v>2</v>
      </c>
      <c r="D4692" s="32">
        <v>16.559999999999999</v>
      </c>
    </row>
    <row r="4693" spans="1:4" ht="9" customHeight="1" x14ac:dyDescent="0.25">
      <c r="A4693" s="30" t="s">
        <v>17469</v>
      </c>
      <c r="B4693" s="31" t="s">
        <v>17470</v>
      </c>
      <c r="C4693" s="30" t="s">
        <v>4</v>
      </c>
      <c r="D4693" s="32">
        <v>33.369999999999997</v>
      </c>
    </row>
    <row r="4694" spans="1:4" ht="9" customHeight="1" x14ac:dyDescent="0.25">
      <c r="A4694" s="30" t="s">
        <v>17471</v>
      </c>
      <c r="B4694" s="31" t="s">
        <v>17472</v>
      </c>
      <c r="C4694" s="30" t="s">
        <v>4</v>
      </c>
      <c r="D4694" s="32">
        <v>39.99</v>
      </c>
    </row>
    <row r="4695" spans="1:4" ht="9" customHeight="1" x14ac:dyDescent="0.25">
      <c r="A4695" s="30" t="s">
        <v>17473</v>
      </c>
      <c r="B4695" s="31" t="s">
        <v>17474</v>
      </c>
      <c r="C4695" s="30" t="s">
        <v>4</v>
      </c>
      <c r="D4695" s="32">
        <v>50.75</v>
      </c>
    </row>
    <row r="4696" spans="1:4" ht="9" customHeight="1" x14ac:dyDescent="0.25">
      <c r="A4696" s="30" t="s">
        <v>17475</v>
      </c>
      <c r="B4696" s="31" t="s">
        <v>17476</v>
      </c>
      <c r="C4696" s="30" t="s">
        <v>4</v>
      </c>
      <c r="D4696" s="32">
        <v>89.58</v>
      </c>
    </row>
    <row r="4697" spans="1:4" ht="9" customHeight="1" x14ac:dyDescent="0.25">
      <c r="A4697" s="30" t="s">
        <v>17477</v>
      </c>
      <c r="B4697" s="31" t="s">
        <v>17478</v>
      </c>
      <c r="C4697" s="30" t="s">
        <v>4</v>
      </c>
      <c r="D4697" s="32">
        <v>234.29</v>
      </c>
    </row>
    <row r="4698" spans="1:4" ht="9" customHeight="1" x14ac:dyDescent="0.25">
      <c r="A4698" s="30" t="s">
        <v>17479</v>
      </c>
      <c r="B4698" s="31" t="s">
        <v>17480</v>
      </c>
      <c r="C4698" s="30" t="s">
        <v>4</v>
      </c>
      <c r="D4698" s="32">
        <v>50.15</v>
      </c>
    </row>
    <row r="4699" spans="1:4" ht="9" customHeight="1" x14ac:dyDescent="0.25">
      <c r="A4699" s="30" t="s">
        <v>17481</v>
      </c>
      <c r="B4699" s="31" t="s">
        <v>17482</v>
      </c>
      <c r="C4699" s="30" t="s">
        <v>4</v>
      </c>
      <c r="D4699" s="32">
        <v>86.29</v>
      </c>
    </row>
    <row r="4700" spans="1:4" ht="9" customHeight="1" x14ac:dyDescent="0.25">
      <c r="A4700" s="30" t="s">
        <v>17483</v>
      </c>
      <c r="B4700" s="31" t="s">
        <v>17484</v>
      </c>
      <c r="C4700" s="30" t="s">
        <v>4</v>
      </c>
      <c r="D4700" s="32">
        <v>124.29</v>
      </c>
    </row>
    <row r="4701" spans="1:4" ht="9" customHeight="1" x14ac:dyDescent="0.25">
      <c r="A4701" s="30" t="s">
        <v>17485</v>
      </c>
      <c r="B4701" s="31" t="s">
        <v>17486</v>
      </c>
      <c r="C4701" s="30" t="s">
        <v>2</v>
      </c>
      <c r="D4701" s="32">
        <v>72.260000000000005</v>
      </c>
    </row>
    <row r="4702" spans="1:4" ht="9" customHeight="1" x14ac:dyDescent="0.25">
      <c r="A4702" s="30" t="s">
        <v>17487</v>
      </c>
      <c r="B4702" s="31" t="s">
        <v>17488</v>
      </c>
      <c r="C4702" s="30" t="s">
        <v>0</v>
      </c>
      <c r="D4702" s="32">
        <v>416.98</v>
      </c>
    </row>
    <row r="4703" spans="1:4" ht="9" customHeight="1" x14ac:dyDescent="0.25">
      <c r="A4703" s="30" t="s">
        <v>17489</v>
      </c>
      <c r="B4703" s="31" t="s">
        <v>17490</v>
      </c>
      <c r="C4703" s="30" t="s">
        <v>2</v>
      </c>
      <c r="D4703" s="32">
        <v>18.39</v>
      </c>
    </row>
    <row r="4704" spans="1:4" ht="18" customHeight="1" x14ac:dyDescent="0.25">
      <c r="A4704" s="30" t="s">
        <v>17491</v>
      </c>
      <c r="B4704" s="31" t="s">
        <v>17492</v>
      </c>
      <c r="C4704" s="30" t="s">
        <v>2</v>
      </c>
      <c r="D4704" s="32">
        <v>10.53</v>
      </c>
    </row>
    <row r="4705" spans="1:4" ht="9" customHeight="1" x14ac:dyDescent="0.25">
      <c r="A4705" s="30" t="s">
        <v>17493</v>
      </c>
      <c r="B4705" s="31" t="s">
        <v>17494</v>
      </c>
      <c r="C4705" s="30" t="s">
        <v>0</v>
      </c>
      <c r="D4705" s="32">
        <v>3.84</v>
      </c>
    </row>
    <row r="4706" spans="1:4" ht="9" customHeight="1" x14ac:dyDescent="0.25">
      <c r="A4706" s="30" t="s">
        <v>17495</v>
      </c>
      <c r="B4706" s="31" t="s">
        <v>17496</v>
      </c>
      <c r="C4706" s="30" t="s">
        <v>2</v>
      </c>
      <c r="D4706" s="32">
        <v>7.0000000000000007E-2</v>
      </c>
    </row>
    <row r="4707" spans="1:4" ht="9" customHeight="1" x14ac:dyDescent="0.25">
      <c r="A4707" s="30" t="s">
        <v>17497</v>
      </c>
      <c r="B4707" s="31" t="s">
        <v>17498</v>
      </c>
      <c r="C4707" s="30" t="s">
        <v>2</v>
      </c>
      <c r="D4707" s="32">
        <v>28.89</v>
      </c>
    </row>
    <row r="4708" spans="1:4" ht="9" customHeight="1" x14ac:dyDescent="0.25">
      <c r="A4708" s="30" t="s">
        <v>17499</v>
      </c>
      <c r="B4708" s="31" t="s">
        <v>17500</v>
      </c>
      <c r="C4708" s="30" t="s">
        <v>3</v>
      </c>
      <c r="D4708" s="32">
        <v>60.79</v>
      </c>
    </row>
    <row r="4709" spans="1:4" ht="9" customHeight="1" x14ac:dyDescent="0.25">
      <c r="A4709" s="30" t="s">
        <v>17501</v>
      </c>
      <c r="B4709" s="31" t="s">
        <v>17502</v>
      </c>
      <c r="C4709" s="30" t="s">
        <v>2</v>
      </c>
      <c r="D4709" s="32">
        <v>10.17</v>
      </c>
    </row>
    <row r="4710" spans="1:4" ht="9" customHeight="1" x14ac:dyDescent="0.25">
      <c r="A4710" s="30" t="s">
        <v>17503</v>
      </c>
      <c r="B4710" s="31" t="s">
        <v>17504</v>
      </c>
      <c r="C4710" s="30" t="s">
        <v>2</v>
      </c>
      <c r="D4710" s="32">
        <v>5.67</v>
      </c>
    </row>
    <row r="4711" spans="1:4" ht="9" customHeight="1" x14ac:dyDescent="0.25">
      <c r="A4711" s="30" t="s">
        <v>17505</v>
      </c>
      <c r="B4711" s="31" t="s">
        <v>17506</v>
      </c>
      <c r="C4711" s="30" t="s">
        <v>2</v>
      </c>
      <c r="D4711" s="32">
        <v>0.54</v>
      </c>
    </row>
    <row r="4712" spans="1:4" ht="9" customHeight="1" x14ac:dyDescent="0.25">
      <c r="A4712" s="30" t="s">
        <v>17507</v>
      </c>
      <c r="B4712" s="31" t="s">
        <v>17508</v>
      </c>
      <c r="C4712" s="30" t="s">
        <v>4</v>
      </c>
      <c r="D4712" s="32">
        <v>863.06</v>
      </c>
    </row>
    <row r="4713" spans="1:4" ht="9" customHeight="1" x14ac:dyDescent="0.25">
      <c r="A4713" s="30" t="s">
        <v>17509</v>
      </c>
      <c r="B4713" s="31" t="s">
        <v>17510</v>
      </c>
      <c r="C4713" s="30" t="s">
        <v>4</v>
      </c>
      <c r="D4713" s="32">
        <v>1159.47</v>
      </c>
    </row>
    <row r="4714" spans="1:4" ht="9" customHeight="1" x14ac:dyDescent="0.25">
      <c r="A4714" s="30" t="s">
        <v>17511</v>
      </c>
      <c r="B4714" s="31" t="s">
        <v>17512</v>
      </c>
      <c r="C4714" s="30" t="s">
        <v>4</v>
      </c>
      <c r="D4714" s="32">
        <v>1087.82</v>
      </c>
    </row>
    <row r="4715" spans="1:4" ht="9" customHeight="1" x14ac:dyDescent="0.25">
      <c r="A4715" s="30" t="s">
        <v>17513</v>
      </c>
      <c r="B4715" s="31" t="s">
        <v>17514</v>
      </c>
      <c r="C4715" s="30" t="s">
        <v>4</v>
      </c>
      <c r="D4715" s="32">
        <v>1417.79</v>
      </c>
    </row>
    <row r="4716" spans="1:4" ht="9" customHeight="1" x14ac:dyDescent="0.25">
      <c r="A4716" s="30" t="s">
        <v>17515</v>
      </c>
      <c r="B4716" s="31" t="s">
        <v>17516</v>
      </c>
      <c r="C4716" s="30" t="s">
        <v>4</v>
      </c>
      <c r="D4716" s="32">
        <v>1504.19</v>
      </c>
    </row>
    <row r="4717" spans="1:4" ht="9" customHeight="1" x14ac:dyDescent="0.25">
      <c r="A4717" s="30" t="s">
        <v>17517</v>
      </c>
      <c r="B4717" s="31" t="s">
        <v>17518</v>
      </c>
      <c r="C4717" s="30" t="s">
        <v>4</v>
      </c>
      <c r="D4717" s="32">
        <v>1838.68</v>
      </c>
    </row>
    <row r="4718" spans="1:4" ht="9" customHeight="1" x14ac:dyDescent="0.25">
      <c r="A4718" s="30" t="s">
        <v>17519</v>
      </c>
      <c r="B4718" s="31" t="s">
        <v>17520</v>
      </c>
      <c r="C4718" s="30" t="s">
        <v>4</v>
      </c>
      <c r="D4718" s="32">
        <v>1903.21</v>
      </c>
    </row>
    <row r="4719" spans="1:4" ht="9" customHeight="1" x14ac:dyDescent="0.25">
      <c r="A4719" s="30" t="s">
        <v>17521</v>
      </c>
      <c r="B4719" s="31" t="s">
        <v>17522</v>
      </c>
      <c r="C4719" s="30" t="s">
        <v>4</v>
      </c>
      <c r="D4719" s="32">
        <v>2387.4899999999998</v>
      </c>
    </row>
    <row r="4720" spans="1:4" ht="9" customHeight="1" x14ac:dyDescent="0.25">
      <c r="A4720" s="30" t="s">
        <v>17523</v>
      </c>
      <c r="B4720" s="31" t="s">
        <v>17524</v>
      </c>
      <c r="C4720" s="30" t="s">
        <v>4</v>
      </c>
      <c r="D4720" s="32">
        <v>2440.4299999999998</v>
      </c>
    </row>
    <row r="4721" spans="1:4" ht="9" customHeight="1" x14ac:dyDescent="0.25">
      <c r="A4721" s="30" t="s">
        <v>17525</v>
      </c>
      <c r="B4721" s="31" t="s">
        <v>17526</v>
      </c>
      <c r="C4721" s="30" t="s">
        <v>4</v>
      </c>
      <c r="D4721" s="32">
        <v>3042.77</v>
      </c>
    </row>
    <row r="4722" spans="1:4" ht="9" customHeight="1" x14ac:dyDescent="0.25">
      <c r="A4722" s="30" t="s">
        <v>17527</v>
      </c>
      <c r="B4722" s="31" t="s">
        <v>17528</v>
      </c>
      <c r="C4722" s="30" t="s">
        <v>4</v>
      </c>
      <c r="D4722" s="32">
        <v>2896.32</v>
      </c>
    </row>
    <row r="4723" spans="1:4" ht="9" customHeight="1" x14ac:dyDescent="0.25">
      <c r="A4723" s="30" t="s">
        <v>17529</v>
      </c>
      <c r="B4723" s="31" t="s">
        <v>17530</v>
      </c>
      <c r="C4723" s="30" t="s">
        <v>4</v>
      </c>
      <c r="D4723" s="32">
        <v>3981.03</v>
      </c>
    </row>
    <row r="4724" spans="1:4" ht="9" customHeight="1" x14ac:dyDescent="0.25">
      <c r="A4724" s="30" t="s">
        <v>17531</v>
      </c>
      <c r="B4724" s="31" t="s">
        <v>17532</v>
      </c>
      <c r="C4724" s="30" t="s">
        <v>4</v>
      </c>
      <c r="D4724" s="32">
        <v>3323.56</v>
      </c>
    </row>
    <row r="4725" spans="1:4" ht="9" customHeight="1" x14ac:dyDescent="0.25">
      <c r="A4725" s="30" t="s">
        <v>17533</v>
      </c>
      <c r="B4725" s="31" t="s">
        <v>17534</v>
      </c>
      <c r="C4725" s="30" t="s">
        <v>4</v>
      </c>
      <c r="D4725" s="32">
        <v>5269.37</v>
      </c>
    </row>
    <row r="4726" spans="1:4" ht="9" customHeight="1" x14ac:dyDescent="0.25">
      <c r="A4726" s="30" t="s">
        <v>17535</v>
      </c>
      <c r="B4726" s="31" t="s">
        <v>17536</v>
      </c>
      <c r="C4726" s="30" t="s">
        <v>4</v>
      </c>
      <c r="D4726" s="32">
        <v>425.49</v>
      </c>
    </row>
    <row r="4727" spans="1:4" ht="9" customHeight="1" x14ac:dyDescent="0.25">
      <c r="A4727" s="30" t="s">
        <v>17537</v>
      </c>
      <c r="B4727" s="31" t="s">
        <v>17538</v>
      </c>
      <c r="C4727" s="30" t="s">
        <v>4</v>
      </c>
      <c r="D4727" s="32">
        <v>507.7</v>
      </c>
    </row>
    <row r="4728" spans="1:4" ht="9" customHeight="1" x14ac:dyDescent="0.25">
      <c r="A4728" s="30" t="s">
        <v>17539</v>
      </c>
      <c r="B4728" s="31" t="s">
        <v>17540</v>
      </c>
      <c r="C4728" s="30" t="s">
        <v>4</v>
      </c>
      <c r="D4728" s="32">
        <v>528.75</v>
      </c>
    </row>
    <row r="4729" spans="1:4" ht="9" customHeight="1" x14ac:dyDescent="0.25">
      <c r="A4729" s="30" t="s">
        <v>17541</v>
      </c>
      <c r="B4729" s="31" t="s">
        <v>17542</v>
      </c>
      <c r="C4729" s="30" t="s">
        <v>4</v>
      </c>
      <c r="D4729" s="32">
        <v>653.65</v>
      </c>
    </row>
    <row r="4730" spans="1:4" ht="9" customHeight="1" x14ac:dyDescent="0.25">
      <c r="A4730" s="30" t="s">
        <v>17543</v>
      </c>
      <c r="B4730" s="31" t="s">
        <v>17544</v>
      </c>
      <c r="C4730" s="30" t="s">
        <v>4</v>
      </c>
      <c r="D4730" s="32">
        <v>607.28</v>
      </c>
    </row>
    <row r="4731" spans="1:4" ht="9" customHeight="1" x14ac:dyDescent="0.25">
      <c r="A4731" s="30" t="s">
        <v>17545</v>
      </c>
      <c r="B4731" s="31" t="s">
        <v>17546</v>
      </c>
      <c r="C4731" s="30" t="s">
        <v>4</v>
      </c>
      <c r="D4731" s="32">
        <v>767.07</v>
      </c>
    </row>
    <row r="4732" spans="1:4" ht="9" customHeight="1" x14ac:dyDescent="0.25">
      <c r="A4732" s="30" t="s">
        <v>17547</v>
      </c>
      <c r="B4732" s="31" t="s">
        <v>17548</v>
      </c>
      <c r="C4732" s="30" t="s">
        <v>4</v>
      </c>
      <c r="D4732" s="32">
        <v>745.63</v>
      </c>
    </row>
    <row r="4733" spans="1:4" ht="9" customHeight="1" x14ac:dyDescent="0.25">
      <c r="A4733" s="30" t="s">
        <v>17549</v>
      </c>
      <c r="B4733" s="31" t="s">
        <v>17550</v>
      </c>
      <c r="C4733" s="30" t="s">
        <v>4</v>
      </c>
      <c r="D4733" s="32">
        <v>888.52</v>
      </c>
    </row>
    <row r="4734" spans="1:4" ht="9" customHeight="1" x14ac:dyDescent="0.25">
      <c r="A4734" s="30" t="s">
        <v>17551</v>
      </c>
      <c r="B4734" s="31" t="s">
        <v>17552</v>
      </c>
      <c r="C4734" s="30" t="s">
        <v>4</v>
      </c>
      <c r="D4734" s="32">
        <v>800.06</v>
      </c>
    </row>
    <row r="4735" spans="1:4" ht="9" customHeight="1" x14ac:dyDescent="0.25">
      <c r="A4735" s="30" t="s">
        <v>17553</v>
      </c>
      <c r="B4735" s="31" t="s">
        <v>17554</v>
      </c>
      <c r="C4735" s="30" t="s">
        <v>4</v>
      </c>
      <c r="D4735" s="32">
        <v>1032.6199999999999</v>
      </c>
    </row>
    <row r="4736" spans="1:4" ht="9" customHeight="1" x14ac:dyDescent="0.25">
      <c r="A4736" s="30" t="s">
        <v>17555</v>
      </c>
      <c r="B4736" s="31" t="s">
        <v>17556</v>
      </c>
      <c r="C4736" s="30" t="s">
        <v>4</v>
      </c>
      <c r="D4736" s="32">
        <v>105.12</v>
      </c>
    </row>
    <row r="4737" spans="1:4" ht="9" customHeight="1" x14ac:dyDescent="0.25">
      <c r="A4737" s="30" t="s">
        <v>17557</v>
      </c>
      <c r="B4737" s="31" t="s">
        <v>17558</v>
      </c>
      <c r="C4737" s="30" t="s">
        <v>4</v>
      </c>
      <c r="D4737" s="32">
        <v>116.25</v>
      </c>
    </row>
    <row r="4738" spans="1:4" ht="9" customHeight="1" x14ac:dyDescent="0.25">
      <c r="A4738" s="30" t="s">
        <v>17559</v>
      </c>
      <c r="B4738" s="31" t="s">
        <v>17560</v>
      </c>
      <c r="C4738" s="30" t="s">
        <v>4</v>
      </c>
      <c r="D4738" s="32">
        <v>81.08</v>
      </c>
    </row>
    <row r="4739" spans="1:4" ht="9" customHeight="1" x14ac:dyDescent="0.25">
      <c r="A4739" s="30" t="s">
        <v>17561</v>
      </c>
      <c r="B4739" s="31" t="s">
        <v>17562</v>
      </c>
      <c r="C4739" s="30" t="s">
        <v>4</v>
      </c>
      <c r="D4739" s="32">
        <v>113.01</v>
      </c>
    </row>
    <row r="4740" spans="1:4" ht="9" customHeight="1" x14ac:dyDescent="0.25">
      <c r="A4740" s="30" t="s">
        <v>17563</v>
      </c>
      <c r="B4740" s="31" t="s">
        <v>17564</v>
      </c>
      <c r="C4740" s="30" t="s">
        <v>4</v>
      </c>
      <c r="D4740" s="32">
        <v>191.39</v>
      </c>
    </row>
    <row r="4741" spans="1:4" ht="9" customHeight="1" x14ac:dyDescent="0.25">
      <c r="A4741" s="30" t="s">
        <v>17565</v>
      </c>
      <c r="B4741" s="31" t="s">
        <v>17566</v>
      </c>
      <c r="C4741" s="30" t="s">
        <v>4</v>
      </c>
      <c r="D4741" s="32">
        <v>243.83</v>
      </c>
    </row>
    <row r="4742" spans="1:4" ht="9" customHeight="1" x14ac:dyDescent="0.25">
      <c r="A4742" s="30" t="s">
        <v>17567</v>
      </c>
      <c r="B4742" s="31" t="s">
        <v>17568</v>
      </c>
      <c r="C4742" s="30" t="s">
        <v>4</v>
      </c>
      <c r="D4742" s="32">
        <v>262.7</v>
      </c>
    </row>
    <row r="4743" spans="1:4" ht="9" customHeight="1" x14ac:dyDescent="0.25">
      <c r="A4743" s="30" t="s">
        <v>17569</v>
      </c>
      <c r="B4743" s="31" t="s">
        <v>17570</v>
      </c>
      <c r="C4743" s="30" t="s">
        <v>4</v>
      </c>
      <c r="D4743" s="32">
        <v>293.68</v>
      </c>
    </row>
    <row r="4744" spans="1:4" ht="9" customHeight="1" x14ac:dyDescent="0.25">
      <c r="A4744" s="30" t="s">
        <v>17571</v>
      </c>
      <c r="B4744" s="31" t="s">
        <v>17572</v>
      </c>
      <c r="C4744" s="30" t="s">
        <v>4</v>
      </c>
      <c r="D4744" s="32">
        <v>342.18</v>
      </c>
    </row>
    <row r="4745" spans="1:4" ht="9" customHeight="1" x14ac:dyDescent="0.25">
      <c r="A4745" s="30" t="s">
        <v>17573</v>
      </c>
      <c r="B4745" s="31" t="s">
        <v>17574</v>
      </c>
      <c r="C4745" s="30" t="s">
        <v>4</v>
      </c>
      <c r="D4745" s="32">
        <v>408.07</v>
      </c>
    </row>
    <row r="4746" spans="1:4" ht="9" customHeight="1" x14ac:dyDescent="0.25">
      <c r="A4746" s="30" t="s">
        <v>17575</v>
      </c>
      <c r="B4746" s="31" t="s">
        <v>17576</v>
      </c>
      <c r="C4746" s="30" t="s">
        <v>4</v>
      </c>
      <c r="D4746" s="32">
        <v>135.47999999999999</v>
      </c>
    </row>
    <row r="4747" spans="1:4" ht="9" customHeight="1" x14ac:dyDescent="0.25">
      <c r="A4747" s="30" t="s">
        <v>17577</v>
      </c>
      <c r="B4747" s="31" t="s">
        <v>17578</v>
      </c>
      <c r="C4747" s="30" t="s">
        <v>4</v>
      </c>
      <c r="D4747" s="32">
        <v>135.83000000000001</v>
      </c>
    </row>
    <row r="4748" spans="1:4" ht="9" customHeight="1" x14ac:dyDescent="0.25">
      <c r="A4748" s="30" t="s">
        <v>17579</v>
      </c>
      <c r="B4748" s="31" t="s">
        <v>17580</v>
      </c>
      <c r="C4748" s="30" t="s">
        <v>4</v>
      </c>
      <c r="D4748" s="32">
        <v>159.24</v>
      </c>
    </row>
    <row r="4749" spans="1:4" ht="9" customHeight="1" x14ac:dyDescent="0.25">
      <c r="A4749" s="30" t="s">
        <v>17581</v>
      </c>
      <c r="B4749" s="31" t="s">
        <v>17582</v>
      </c>
      <c r="C4749" s="30" t="s">
        <v>4</v>
      </c>
      <c r="D4749" s="32">
        <v>159.69999999999999</v>
      </c>
    </row>
    <row r="4750" spans="1:4" ht="9" customHeight="1" x14ac:dyDescent="0.25">
      <c r="A4750" s="30" t="s">
        <v>17583</v>
      </c>
      <c r="B4750" s="31" t="s">
        <v>17584</v>
      </c>
      <c r="C4750" s="30" t="s">
        <v>4</v>
      </c>
      <c r="D4750" s="32">
        <v>209.71</v>
      </c>
    </row>
    <row r="4751" spans="1:4" ht="9" customHeight="1" x14ac:dyDescent="0.25">
      <c r="A4751" s="30" t="s">
        <v>17585</v>
      </c>
      <c r="B4751" s="31" t="s">
        <v>17586</v>
      </c>
      <c r="C4751" s="30" t="s">
        <v>4</v>
      </c>
      <c r="D4751" s="32">
        <v>209.86</v>
      </c>
    </row>
    <row r="4752" spans="1:4" ht="9" customHeight="1" x14ac:dyDescent="0.25">
      <c r="A4752" s="30" t="s">
        <v>17587</v>
      </c>
      <c r="B4752" s="31" t="s">
        <v>17588</v>
      </c>
      <c r="C4752" s="30" t="s">
        <v>4</v>
      </c>
      <c r="D4752" s="32">
        <v>259.05</v>
      </c>
    </row>
    <row r="4753" spans="1:4" ht="9" customHeight="1" x14ac:dyDescent="0.25">
      <c r="A4753" s="30" t="s">
        <v>17589</v>
      </c>
      <c r="B4753" s="31" t="s">
        <v>17590</v>
      </c>
      <c r="C4753" s="30" t="s">
        <v>4</v>
      </c>
      <c r="D4753" s="32">
        <v>259.22000000000003</v>
      </c>
    </row>
    <row r="4754" spans="1:4" ht="9" customHeight="1" x14ac:dyDescent="0.25">
      <c r="A4754" s="30" t="s">
        <v>17591</v>
      </c>
      <c r="B4754" s="31" t="s">
        <v>17592</v>
      </c>
      <c r="C4754" s="30" t="s">
        <v>4</v>
      </c>
      <c r="D4754" s="32">
        <v>295.52</v>
      </c>
    </row>
    <row r="4755" spans="1:4" ht="9" customHeight="1" x14ac:dyDescent="0.25">
      <c r="A4755" s="30" t="s">
        <v>17593</v>
      </c>
      <c r="B4755" s="31" t="s">
        <v>17594</v>
      </c>
      <c r="C4755" s="30" t="s">
        <v>4</v>
      </c>
      <c r="D4755" s="32">
        <v>300.42</v>
      </c>
    </row>
    <row r="4756" spans="1:4" ht="9" customHeight="1" x14ac:dyDescent="0.25">
      <c r="A4756" s="30" t="s">
        <v>17595</v>
      </c>
      <c r="B4756" s="31" t="s">
        <v>17596</v>
      </c>
      <c r="C4756" s="30" t="s">
        <v>4</v>
      </c>
      <c r="D4756" s="32">
        <v>359.62</v>
      </c>
    </row>
    <row r="4757" spans="1:4" ht="9" customHeight="1" x14ac:dyDescent="0.25">
      <c r="A4757" s="30" t="s">
        <v>17597</v>
      </c>
      <c r="B4757" s="31" t="s">
        <v>17598</v>
      </c>
      <c r="C4757" s="30" t="s">
        <v>4</v>
      </c>
      <c r="D4757" s="32">
        <v>365.58</v>
      </c>
    </row>
    <row r="4758" spans="1:4" ht="9" customHeight="1" x14ac:dyDescent="0.25">
      <c r="A4758" s="30" t="s">
        <v>17599</v>
      </c>
      <c r="B4758" s="31" t="s">
        <v>17600</v>
      </c>
      <c r="C4758" s="30" t="s">
        <v>4</v>
      </c>
      <c r="D4758" s="32">
        <v>411.01</v>
      </c>
    </row>
    <row r="4759" spans="1:4" ht="9" customHeight="1" x14ac:dyDescent="0.25">
      <c r="A4759" s="30" t="s">
        <v>17601</v>
      </c>
      <c r="B4759" s="31" t="s">
        <v>17602</v>
      </c>
      <c r="C4759" s="30" t="s">
        <v>4</v>
      </c>
      <c r="D4759" s="32">
        <v>417.76</v>
      </c>
    </row>
    <row r="4760" spans="1:4" ht="9" customHeight="1" x14ac:dyDescent="0.25">
      <c r="A4760" s="30" t="s">
        <v>17603</v>
      </c>
      <c r="B4760" s="31" t="s">
        <v>17604</v>
      </c>
      <c r="C4760" s="30" t="s">
        <v>4</v>
      </c>
      <c r="D4760" s="32">
        <v>65.91</v>
      </c>
    </row>
    <row r="4761" spans="1:4" ht="9" customHeight="1" x14ac:dyDescent="0.25">
      <c r="A4761" s="30" t="s">
        <v>17605</v>
      </c>
      <c r="B4761" s="31" t="s">
        <v>17606</v>
      </c>
      <c r="C4761" s="30" t="s">
        <v>4</v>
      </c>
      <c r="D4761" s="32">
        <v>65.7</v>
      </c>
    </row>
    <row r="4762" spans="1:4" ht="9" customHeight="1" x14ac:dyDescent="0.25">
      <c r="A4762" s="30" t="s">
        <v>17607</v>
      </c>
      <c r="B4762" s="31" t="s">
        <v>17608</v>
      </c>
      <c r="C4762" s="30" t="s">
        <v>4</v>
      </c>
      <c r="D4762" s="32">
        <v>90.28</v>
      </c>
    </row>
    <row r="4763" spans="1:4" ht="9" customHeight="1" x14ac:dyDescent="0.25">
      <c r="A4763" s="30" t="s">
        <v>17609</v>
      </c>
      <c r="B4763" s="31" t="s">
        <v>17610</v>
      </c>
      <c r="C4763" s="30" t="s">
        <v>4</v>
      </c>
      <c r="D4763" s="32">
        <v>90.37</v>
      </c>
    </row>
    <row r="4764" spans="1:4" ht="9" customHeight="1" x14ac:dyDescent="0.25">
      <c r="A4764" s="30" t="s">
        <v>17611</v>
      </c>
      <c r="B4764" s="31" t="s">
        <v>17612</v>
      </c>
      <c r="C4764" s="30" t="s">
        <v>4</v>
      </c>
      <c r="D4764" s="32">
        <v>109.53</v>
      </c>
    </row>
    <row r="4765" spans="1:4" ht="9" customHeight="1" x14ac:dyDescent="0.25">
      <c r="A4765" s="30" t="s">
        <v>17613</v>
      </c>
      <c r="B4765" s="31" t="s">
        <v>17614</v>
      </c>
      <c r="C4765" s="30" t="s">
        <v>4</v>
      </c>
      <c r="D4765" s="32">
        <v>109.63</v>
      </c>
    </row>
    <row r="4766" spans="1:4" ht="9" customHeight="1" x14ac:dyDescent="0.25">
      <c r="A4766" s="30" t="s">
        <v>17615</v>
      </c>
      <c r="B4766" s="31" t="s">
        <v>17616</v>
      </c>
      <c r="C4766" s="30" t="s">
        <v>4</v>
      </c>
      <c r="D4766" s="32">
        <v>110.03</v>
      </c>
    </row>
    <row r="4767" spans="1:4" ht="9" customHeight="1" x14ac:dyDescent="0.25">
      <c r="A4767" s="30" t="s">
        <v>17617</v>
      </c>
      <c r="B4767" s="31" t="s">
        <v>17618</v>
      </c>
      <c r="C4767" s="30" t="s">
        <v>4</v>
      </c>
      <c r="D4767" s="32">
        <v>110.13</v>
      </c>
    </row>
    <row r="4768" spans="1:4" ht="9" customHeight="1" x14ac:dyDescent="0.25">
      <c r="A4768" s="30" t="s">
        <v>17619</v>
      </c>
      <c r="B4768" s="31" t="s">
        <v>17620</v>
      </c>
      <c r="C4768" s="30" t="s">
        <v>4</v>
      </c>
      <c r="D4768" s="32">
        <v>134.91999999999999</v>
      </c>
    </row>
    <row r="4769" spans="1:4" ht="9" customHeight="1" x14ac:dyDescent="0.25">
      <c r="A4769" s="30" t="s">
        <v>17621</v>
      </c>
      <c r="B4769" s="31" t="s">
        <v>17622</v>
      </c>
      <c r="C4769" s="30" t="s">
        <v>4</v>
      </c>
      <c r="D4769" s="32">
        <v>131.06</v>
      </c>
    </row>
    <row r="4770" spans="1:4" ht="9" customHeight="1" x14ac:dyDescent="0.25">
      <c r="A4770" s="30" t="s">
        <v>17623</v>
      </c>
      <c r="B4770" s="31" t="s">
        <v>17624</v>
      </c>
      <c r="C4770" s="30" t="s">
        <v>4</v>
      </c>
      <c r="D4770" s="32">
        <v>27.25</v>
      </c>
    </row>
    <row r="4771" spans="1:4" ht="9" customHeight="1" x14ac:dyDescent="0.25">
      <c r="A4771" s="30" t="s">
        <v>17625</v>
      </c>
      <c r="B4771" s="31" t="s">
        <v>17626</v>
      </c>
      <c r="C4771" s="30" t="s">
        <v>4</v>
      </c>
      <c r="D4771" s="32">
        <v>32.770000000000003</v>
      </c>
    </row>
    <row r="4772" spans="1:4" ht="9" customHeight="1" x14ac:dyDescent="0.25">
      <c r="A4772" s="30" t="s">
        <v>17627</v>
      </c>
      <c r="B4772" s="31" t="s">
        <v>17628</v>
      </c>
      <c r="C4772" s="30" t="s">
        <v>4</v>
      </c>
      <c r="D4772" s="32">
        <v>75.58</v>
      </c>
    </row>
    <row r="4773" spans="1:4" ht="9" customHeight="1" x14ac:dyDescent="0.25">
      <c r="A4773" s="30" t="s">
        <v>17629</v>
      </c>
      <c r="B4773" s="31" t="s">
        <v>17630</v>
      </c>
      <c r="C4773" s="30" t="s">
        <v>4</v>
      </c>
      <c r="D4773" s="32">
        <v>107.51</v>
      </c>
    </row>
    <row r="4774" spans="1:4" ht="9" customHeight="1" x14ac:dyDescent="0.25">
      <c r="A4774" s="30" t="s">
        <v>17631</v>
      </c>
      <c r="B4774" s="31" t="s">
        <v>17632</v>
      </c>
      <c r="C4774" s="30" t="s">
        <v>4</v>
      </c>
      <c r="D4774" s="32">
        <v>29.91</v>
      </c>
    </row>
    <row r="4775" spans="1:4" ht="9" customHeight="1" x14ac:dyDescent="0.25">
      <c r="A4775" s="30" t="s">
        <v>17633</v>
      </c>
      <c r="B4775" s="31" t="s">
        <v>17634</v>
      </c>
      <c r="C4775" s="30" t="s">
        <v>4</v>
      </c>
      <c r="D4775" s="32">
        <v>36.72</v>
      </c>
    </row>
    <row r="4776" spans="1:4" ht="9" customHeight="1" x14ac:dyDescent="0.25">
      <c r="A4776" s="30" t="s">
        <v>17635</v>
      </c>
      <c r="B4776" s="31" t="s">
        <v>17636</v>
      </c>
      <c r="C4776" s="30" t="s">
        <v>4</v>
      </c>
      <c r="D4776" s="32">
        <v>50.3</v>
      </c>
    </row>
    <row r="4777" spans="1:4" ht="9" customHeight="1" x14ac:dyDescent="0.25">
      <c r="A4777" s="30" t="s">
        <v>17637</v>
      </c>
      <c r="B4777" s="31" t="s">
        <v>17638</v>
      </c>
      <c r="C4777" s="30" t="s">
        <v>4</v>
      </c>
      <c r="D4777" s="32">
        <v>58.1</v>
      </c>
    </row>
    <row r="4778" spans="1:4" ht="9" customHeight="1" x14ac:dyDescent="0.25">
      <c r="A4778" s="30" t="s">
        <v>17639</v>
      </c>
      <c r="B4778" s="31" t="s">
        <v>17640</v>
      </c>
      <c r="C4778" s="30" t="s">
        <v>4</v>
      </c>
      <c r="D4778" s="32">
        <v>55.67</v>
      </c>
    </row>
    <row r="4779" spans="1:4" ht="9" customHeight="1" x14ac:dyDescent="0.25">
      <c r="A4779" s="30" t="s">
        <v>17641</v>
      </c>
      <c r="B4779" s="31" t="s">
        <v>17642</v>
      </c>
      <c r="C4779" s="30" t="s">
        <v>4</v>
      </c>
      <c r="D4779" s="32">
        <v>68.64</v>
      </c>
    </row>
    <row r="4780" spans="1:4" ht="18" customHeight="1" x14ac:dyDescent="0.25">
      <c r="A4780" s="30" t="s">
        <v>17643</v>
      </c>
      <c r="B4780" s="31" t="s">
        <v>17644</v>
      </c>
      <c r="C4780" s="30" t="s">
        <v>3</v>
      </c>
      <c r="D4780" s="32">
        <v>25.73</v>
      </c>
    </row>
    <row r="4781" spans="1:4" ht="18" customHeight="1" x14ac:dyDescent="0.25">
      <c r="A4781" s="30" t="s">
        <v>17645</v>
      </c>
      <c r="B4781" s="31" t="s">
        <v>17646</v>
      </c>
      <c r="C4781" s="30" t="s">
        <v>3</v>
      </c>
      <c r="D4781" s="32">
        <v>25.6</v>
      </c>
    </row>
    <row r="4782" spans="1:4" ht="18" customHeight="1" x14ac:dyDescent="0.25">
      <c r="A4782" s="30" t="s">
        <v>17647</v>
      </c>
      <c r="B4782" s="31" t="s">
        <v>17648</v>
      </c>
      <c r="C4782" s="30" t="s">
        <v>3</v>
      </c>
      <c r="D4782" s="32">
        <v>28.77</v>
      </c>
    </row>
    <row r="4783" spans="1:4" ht="18" customHeight="1" x14ac:dyDescent="0.25">
      <c r="A4783" s="30" t="s">
        <v>17649</v>
      </c>
      <c r="B4783" s="31" t="s">
        <v>17650</v>
      </c>
      <c r="C4783" s="30" t="s">
        <v>3</v>
      </c>
      <c r="D4783" s="32">
        <v>31.04</v>
      </c>
    </row>
    <row r="4784" spans="1:4" ht="18" customHeight="1" x14ac:dyDescent="0.25">
      <c r="A4784" s="30" t="s">
        <v>17651</v>
      </c>
      <c r="B4784" s="31" t="s">
        <v>17652</v>
      </c>
      <c r="C4784" s="30" t="s">
        <v>3</v>
      </c>
      <c r="D4784" s="32">
        <v>25.65</v>
      </c>
    </row>
    <row r="4785" spans="1:4" ht="18" customHeight="1" x14ac:dyDescent="0.25">
      <c r="A4785" s="30" t="s">
        <v>17653</v>
      </c>
      <c r="B4785" s="31" t="s">
        <v>17654</v>
      </c>
      <c r="C4785" s="30" t="s">
        <v>3</v>
      </c>
      <c r="D4785" s="32">
        <v>25.46</v>
      </c>
    </row>
    <row r="4786" spans="1:4" ht="18" customHeight="1" x14ac:dyDescent="0.25">
      <c r="A4786" s="30" t="s">
        <v>17655</v>
      </c>
      <c r="B4786" s="31" t="s">
        <v>17656</v>
      </c>
      <c r="C4786" s="30" t="s">
        <v>3</v>
      </c>
      <c r="D4786" s="32">
        <v>29.94</v>
      </c>
    </row>
    <row r="4787" spans="1:4" ht="18" customHeight="1" x14ac:dyDescent="0.25">
      <c r="A4787" s="30" t="s">
        <v>17657</v>
      </c>
      <c r="B4787" s="31" t="s">
        <v>17658</v>
      </c>
      <c r="C4787" s="30" t="s">
        <v>3</v>
      </c>
      <c r="D4787" s="32">
        <v>33.380000000000003</v>
      </c>
    </row>
    <row r="4788" spans="1:4" ht="9" customHeight="1" x14ac:dyDescent="0.25">
      <c r="A4788" s="30" t="s">
        <v>17659</v>
      </c>
      <c r="B4788" s="31" t="s">
        <v>17660</v>
      </c>
      <c r="C4788" s="30" t="s">
        <v>3</v>
      </c>
      <c r="D4788" s="32">
        <v>59.31</v>
      </c>
    </row>
    <row r="4789" spans="1:4" ht="9" customHeight="1" x14ac:dyDescent="0.25">
      <c r="A4789" s="30" t="s">
        <v>17661</v>
      </c>
      <c r="B4789" s="31" t="s">
        <v>17662</v>
      </c>
      <c r="C4789" s="30" t="s">
        <v>3</v>
      </c>
      <c r="D4789" s="32">
        <v>59.12</v>
      </c>
    </row>
    <row r="4790" spans="1:4" ht="9" customHeight="1" x14ac:dyDescent="0.25">
      <c r="A4790" s="30" t="s">
        <v>17663</v>
      </c>
      <c r="B4790" s="31" t="s">
        <v>17664</v>
      </c>
      <c r="C4790" s="30" t="s">
        <v>3</v>
      </c>
      <c r="D4790" s="32">
        <v>58.75</v>
      </c>
    </row>
    <row r="4791" spans="1:4" ht="9" customHeight="1" x14ac:dyDescent="0.25">
      <c r="A4791" s="30" t="s">
        <v>17665</v>
      </c>
      <c r="B4791" s="31" t="s">
        <v>17666</v>
      </c>
      <c r="C4791" s="30" t="s">
        <v>3</v>
      </c>
      <c r="D4791" s="32">
        <v>58.57</v>
      </c>
    </row>
    <row r="4792" spans="1:4" ht="9" customHeight="1" x14ac:dyDescent="0.25">
      <c r="A4792" s="30" t="s">
        <v>17667</v>
      </c>
      <c r="B4792" s="31" t="s">
        <v>17668</v>
      </c>
      <c r="C4792" s="30" t="s">
        <v>3</v>
      </c>
      <c r="D4792" s="32">
        <v>59.32</v>
      </c>
    </row>
    <row r="4793" spans="1:4" ht="9" customHeight="1" x14ac:dyDescent="0.25">
      <c r="A4793" s="30" t="s">
        <v>17669</v>
      </c>
      <c r="B4793" s="31" t="s">
        <v>17670</v>
      </c>
      <c r="C4793" s="30" t="s">
        <v>3</v>
      </c>
      <c r="D4793" s="32">
        <v>59.19</v>
      </c>
    </row>
    <row r="4794" spans="1:4" ht="9" customHeight="1" x14ac:dyDescent="0.25">
      <c r="A4794" s="30" t="s">
        <v>17671</v>
      </c>
      <c r="B4794" s="31" t="s">
        <v>17672</v>
      </c>
      <c r="C4794" s="30" t="s">
        <v>3</v>
      </c>
      <c r="D4794" s="32">
        <v>64.86</v>
      </c>
    </row>
    <row r="4795" spans="1:4" ht="9" customHeight="1" x14ac:dyDescent="0.25">
      <c r="A4795" s="30" t="s">
        <v>17673</v>
      </c>
      <c r="B4795" s="31" t="s">
        <v>17674</v>
      </c>
      <c r="C4795" s="30" t="s">
        <v>3</v>
      </c>
      <c r="D4795" s="32">
        <v>65.069999999999993</v>
      </c>
    </row>
    <row r="4796" spans="1:4" ht="9" customHeight="1" x14ac:dyDescent="0.25">
      <c r="A4796" s="30" t="s">
        <v>17675</v>
      </c>
      <c r="B4796" s="31" t="s">
        <v>17676</v>
      </c>
      <c r="C4796" s="30" t="s">
        <v>3</v>
      </c>
      <c r="D4796" s="32">
        <v>69.09</v>
      </c>
    </row>
    <row r="4797" spans="1:4" ht="9" customHeight="1" x14ac:dyDescent="0.25">
      <c r="A4797" s="30" t="s">
        <v>17677</v>
      </c>
      <c r="B4797" s="31" t="s">
        <v>17678</v>
      </c>
      <c r="C4797" s="30" t="s">
        <v>3</v>
      </c>
      <c r="D4797" s="32">
        <v>68.900000000000006</v>
      </c>
    </row>
    <row r="4798" spans="1:4" ht="9" customHeight="1" x14ac:dyDescent="0.25">
      <c r="A4798" s="30" t="s">
        <v>17679</v>
      </c>
      <c r="B4798" s="31" t="s">
        <v>17680</v>
      </c>
      <c r="C4798" s="30" t="s">
        <v>3</v>
      </c>
      <c r="D4798" s="32">
        <v>72.319999999999993</v>
      </c>
    </row>
    <row r="4799" spans="1:4" ht="9" customHeight="1" x14ac:dyDescent="0.25">
      <c r="A4799" s="30" t="s">
        <v>17681</v>
      </c>
      <c r="B4799" s="31" t="s">
        <v>17682</v>
      </c>
      <c r="C4799" s="30" t="s">
        <v>3</v>
      </c>
      <c r="D4799" s="32">
        <v>24.96</v>
      </c>
    </row>
    <row r="4800" spans="1:4" ht="9" customHeight="1" x14ac:dyDescent="0.25">
      <c r="A4800" s="30" t="s">
        <v>17683</v>
      </c>
      <c r="B4800" s="31" t="s">
        <v>17684</v>
      </c>
      <c r="C4800" s="30" t="s">
        <v>3</v>
      </c>
      <c r="D4800" s="32">
        <v>26.21</v>
      </c>
    </row>
    <row r="4801" spans="1:4" ht="9" customHeight="1" x14ac:dyDescent="0.25">
      <c r="A4801" s="30" t="s">
        <v>17685</v>
      </c>
      <c r="B4801" s="31" t="s">
        <v>17686</v>
      </c>
      <c r="C4801" s="30" t="s">
        <v>3</v>
      </c>
      <c r="D4801" s="32">
        <v>26.19</v>
      </c>
    </row>
    <row r="4802" spans="1:4" ht="9" customHeight="1" x14ac:dyDescent="0.25">
      <c r="A4802" s="30" t="s">
        <v>17687</v>
      </c>
      <c r="B4802" s="31" t="s">
        <v>17688</v>
      </c>
      <c r="C4802" s="30" t="s">
        <v>3</v>
      </c>
      <c r="D4802" s="32">
        <v>28.14</v>
      </c>
    </row>
    <row r="4803" spans="1:4" ht="9" customHeight="1" x14ac:dyDescent="0.25">
      <c r="A4803" s="30" t="s">
        <v>17689</v>
      </c>
      <c r="B4803" s="31" t="s">
        <v>17690</v>
      </c>
      <c r="C4803" s="30" t="s">
        <v>3</v>
      </c>
      <c r="D4803" s="32">
        <v>28.18</v>
      </c>
    </row>
    <row r="4804" spans="1:4" ht="9" customHeight="1" x14ac:dyDescent="0.25">
      <c r="A4804" s="30" t="s">
        <v>17691</v>
      </c>
      <c r="B4804" s="31" t="s">
        <v>17692</v>
      </c>
      <c r="C4804" s="30" t="s">
        <v>3</v>
      </c>
      <c r="D4804" s="32">
        <v>30.3</v>
      </c>
    </row>
    <row r="4805" spans="1:4" ht="9" customHeight="1" x14ac:dyDescent="0.25">
      <c r="A4805" s="30" t="s">
        <v>17693</v>
      </c>
      <c r="B4805" s="31" t="s">
        <v>17694</v>
      </c>
      <c r="C4805" s="30" t="s">
        <v>3</v>
      </c>
      <c r="D4805" s="32">
        <v>30.4</v>
      </c>
    </row>
    <row r="4806" spans="1:4" ht="9" customHeight="1" x14ac:dyDescent="0.25">
      <c r="A4806" s="30" t="s">
        <v>17695</v>
      </c>
      <c r="B4806" s="31" t="s">
        <v>17696</v>
      </c>
      <c r="C4806" s="30" t="s">
        <v>3</v>
      </c>
      <c r="D4806" s="32">
        <v>32.24</v>
      </c>
    </row>
    <row r="4807" spans="1:4" ht="9" customHeight="1" x14ac:dyDescent="0.25">
      <c r="A4807" s="30" t="s">
        <v>17697</v>
      </c>
      <c r="B4807" s="31" t="s">
        <v>17698</v>
      </c>
      <c r="C4807" s="30" t="s">
        <v>3</v>
      </c>
      <c r="D4807" s="32">
        <v>32.39</v>
      </c>
    </row>
    <row r="4808" spans="1:4" ht="9" customHeight="1" x14ac:dyDescent="0.25">
      <c r="A4808" s="30" t="s">
        <v>17699</v>
      </c>
      <c r="B4808" s="31" t="s">
        <v>17700</v>
      </c>
      <c r="C4808" s="30" t="s">
        <v>3</v>
      </c>
      <c r="D4808" s="32">
        <v>37.4</v>
      </c>
    </row>
    <row r="4809" spans="1:4" ht="9" customHeight="1" x14ac:dyDescent="0.25">
      <c r="A4809" s="30" t="s">
        <v>17701</v>
      </c>
      <c r="B4809" s="31" t="s">
        <v>17702</v>
      </c>
      <c r="C4809" s="30" t="s">
        <v>3</v>
      </c>
      <c r="D4809" s="32">
        <v>34.590000000000003</v>
      </c>
    </row>
    <row r="4810" spans="1:4" ht="9" customHeight="1" x14ac:dyDescent="0.25">
      <c r="A4810" s="30" t="s">
        <v>17703</v>
      </c>
      <c r="B4810" s="31" t="s">
        <v>17704</v>
      </c>
      <c r="C4810" s="30" t="s">
        <v>3</v>
      </c>
      <c r="D4810" s="32">
        <v>38.08</v>
      </c>
    </row>
    <row r="4811" spans="1:4" ht="9" customHeight="1" x14ac:dyDescent="0.25">
      <c r="A4811" s="30" t="s">
        <v>17705</v>
      </c>
      <c r="B4811" s="31" t="s">
        <v>17706</v>
      </c>
      <c r="C4811" s="30" t="s">
        <v>3</v>
      </c>
      <c r="D4811" s="32">
        <v>38.03</v>
      </c>
    </row>
    <row r="4812" spans="1:4" ht="9" customHeight="1" x14ac:dyDescent="0.25">
      <c r="A4812" s="30" t="s">
        <v>17707</v>
      </c>
      <c r="B4812" s="31" t="s">
        <v>17708</v>
      </c>
      <c r="C4812" s="30" t="s">
        <v>3</v>
      </c>
      <c r="D4812" s="32">
        <v>39.770000000000003</v>
      </c>
    </row>
    <row r="4813" spans="1:4" ht="9" customHeight="1" x14ac:dyDescent="0.25">
      <c r="A4813" s="30" t="s">
        <v>17709</v>
      </c>
      <c r="B4813" s="31" t="s">
        <v>17710</v>
      </c>
      <c r="C4813" s="30" t="s">
        <v>3</v>
      </c>
      <c r="D4813" s="32">
        <v>39.64</v>
      </c>
    </row>
    <row r="4814" spans="1:4" ht="9" customHeight="1" x14ac:dyDescent="0.25">
      <c r="A4814" s="30" t="s">
        <v>17711</v>
      </c>
      <c r="B4814" s="31" t="s">
        <v>17712</v>
      </c>
      <c r="C4814" s="30" t="s">
        <v>3</v>
      </c>
      <c r="D4814" s="32">
        <v>39.51</v>
      </c>
    </row>
    <row r="4815" spans="1:4" ht="9" customHeight="1" x14ac:dyDescent="0.25">
      <c r="A4815" s="30" t="s">
        <v>17713</v>
      </c>
      <c r="B4815" s="31" t="s">
        <v>17714</v>
      </c>
      <c r="C4815" s="30" t="s">
        <v>3</v>
      </c>
      <c r="D4815" s="32">
        <v>39.770000000000003</v>
      </c>
    </row>
    <row r="4816" spans="1:4" ht="9" customHeight="1" x14ac:dyDescent="0.25">
      <c r="A4816" s="30" t="s">
        <v>17715</v>
      </c>
      <c r="B4816" s="31" t="s">
        <v>17716</v>
      </c>
      <c r="C4816" s="30" t="s">
        <v>3</v>
      </c>
      <c r="D4816" s="32">
        <v>39.58</v>
      </c>
    </row>
    <row r="4817" spans="1:4" ht="9" customHeight="1" x14ac:dyDescent="0.25">
      <c r="A4817" s="30" t="s">
        <v>17717</v>
      </c>
      <c r="B4817" s="31" t="s">
        <v>17718</v>
      </c>
      <c r="C4817" s="30" t="s">
        <v>3</v>
      </c>
      <c r="D4817" s="32">
        <v>41.92</v>
      </c>
    </row>
    <row r="4818" spans="1:4" ht="9" customHeight="1" x14ac:dyDescent="0.25">
      <c r="A4818" s="30" t="s">
        <v>17719</v>
      </c>
      <c r="B4818" s="31" t="s">
        <v>17720</v>
      </c>
      <c r="C4818" s="30" t="s">
        <v>3</v>
      </c>
      <c r="D4818" s="32">
        <v>42.19</v>
      </c>
    </row>
    <row r="4819" spans="1:4" ht="9" customHeight="1" x14ac:dyDescent="0.25">
      <c r="A4819" s="30" t="s">
        <v>17721</v>
      </c>
      <c r="B4819" s="31" t="s">
        <v>17722</v>
      </c>
      <c r="C4819" s="30" t="s">
        <v>3</v>
      </c>
      <c r="D4819" s="32">
        <v>43.83</v>
      </c>
    </row>
    <row r="4820" spans="1:4" ht="9" customHeight="1" x14ac:dyDescent="0.25">
      <c r="A4820" s="30" t="s">
        <v>17723</v>
      </c>
      <c r="B4820" s="31" t="s">
        <v>17724</v>
      </c>
      <c r="C4820" s="30" t="s">
        <v>3</v>
      </c>
      <c r="D4820" s="32">
        <v>43.65</v>
      </c>
    </row>
    <row r="4821" spans="1:4" ht="9" customHeight="1" x14ac:dyDescent="0.25">
      <c r="A4821" s="30" t="s">
        <v>17725</v>
      </c>
      <c r="B4821" s="31" t="s">
        <v>17726</v>
      </c>
      <c r="C4821" s="30" t="s">
        <v>3</v>
      </c>
      <c r="D4821" s="32">
        <v>43.62</v>
      </c>
    </row>
    <row r="4822" spans="1:4" ht="9" customHeight="1" x14ac:dyDescent="0.25">
      <c r="A4822" s="30" t="s">
        <v>17727</v>
      </c>
      <c r="B4822" s="31" t="s">
        <v>17728</v>
      </c>
      <c r="C4822" s="30" t="s">
        <v>3</v>
      </c>
      <c r="D4822" s="32">
        <v>43.36</v>
      </c>
    </row>
    <row r="4823" spans="1:4" ht="9" customHeight="1" x14ac:dyDescent="0.25">
      <c r="A4823" s="30" t="s">
        <v>17729</v>
      </c>
      <c r="B4823" s="31" t="s">
        <v>17730</v>
      </c>
      <c r="C4823" s="30" t="s">
        <v>3</v>
      </c>
      <c r="D4823" s="32">
        <v>46.92</v>
      </c>
    </row>
    <row r="4824" spans="1:4" ht="9" customHeight="1" x14ac:dyDescent="0.25">
      <c r="A4824" s="30" t="s">
        <v>17731</v>
      </c>
      <c r="B4824" s="31" t="s">
        <v>17732</v>
      </c>
      <c r="C4824" s="30" t="s">
        <v>3</v>
      </c>
      <c r="D4824" s="32">
        <v>46.69</v>
      </c>
    </row>
    <row r="4825" spans="1:4" ht="9" customHeight="1" x14ac:dyDescent="0.25">
      <c r="A4825" s="30" t="s">
        <v>17733</v>
      </c>
      <c r="B4825" s="31" t="s">
        <v>17734</v>
      </c>
      <c r="C4825" s="30" t="s">
        <v>3</v>
      </c>
      <c r="D4825" s="32">
        <v>46.56</v>
      </c>
    </row>
    <row r="4826" spans="1:4" ht="9" customHeight="1" x14ac:dyDescent="0.25">
      <c r="A4826" s="30" t="s">
        <v>17735</v>
      </c>
      <c r="B4826" s="31" t="s">
        <v>17736</v>
      </c>
      <c r="C4826" s="30" t="s">
        <v>3</v>
      </c>
      <c r="D4826" s="32">
        <v>49.16</v>
      </c>
    </row>
    <row r="4827" spans="1:4" ht="9" customHeight="1" x14ac:dyDescent="0.25">
      <c r="A4827" s="30" t="s">
        <v>17737</v>
      </c>
      <c r="B4827" s="31" t="s">
        <v>17738</v>
      </c>
      <c r="C4827" s="30" t="s">
        <v>3</v>
      </c>
      <c r="D4827" s="32">
        <v>49.22</v>
      </c>
    </row>
    <row r="4828" spans="1:4" ht="9" customHeight="1" x14ac:dyDescent="0.25">
      <c r="A4828" s="30" t="s">
        <v>17739</v>
      </c>
      <c r="B4828" s="31" t="s">
        <v>17740</v>
      </c>
      <c r="C4828" s="30" t="s">
        <v>3</v>
      </c>
      <c r="D4828" s="32">
        <v>49.09</v>
      </c>
    </row>
    <row r="4829" spans="1:4" ht="9" customHeight="1" x14ac:dyDescent="0.25">
      <c r="A4829" s="30" t="s">
        <v>17741</v>
      </c>
      <c r="B4829" s="31" t="s">
        <v>17742</v>
      </c>
      <c r="C4829" s="30" t="s">
        <v>3</v>
      </c>
      <c r="D4829" s="32">
        <v>48.83</v>
      </c>
    </row>
    <row r="4830" spans="1:4" ht="9" customHeight="1" x14ac:dyDescent="0.25">
      <c r="A4830" s="30" t="s">
        <v>17743</v>
      </c>
      <c r="B4830" s="31" t="s">
        <v>17744</v>
      </c>
      <c r="C4830" s="30" t="s">
        <v>3</v>
      </c>
      <c r="D4830" s="32">
        <v>48.71</v>
      </c>
    </row>
    <row r="4831" spans="1:4" ht="9" customHeight="1" x14ac:dyDescent="0.25">
      <c r="A4831" s="30" t="s">
        <v>17745</v>
      </c>
      <c r="B4831" s="31" t="s">
        <v>17746</v>
      </c>
      <c r="C4831" s="30" t="s">
        <v>3</v>
      </c>
      <c r="D4831" s="32">
        <v>54.62</v>
      </c>
    </row>
    <row r="4832" spans="1:4" ht="9" customHeight="1" x14ac:dyDescent="0.25">
      <c r="A4832" s="30" t="s">
        <v>17747</v>
      </c>
      <c r="B4832" s="31" t="s">
        <v>17748</v>
      </c>
      <c r="C4832" s="30" t="s">
        <v>3</v>
      </c>
      <c r="D4832" s="32">
        <v>54.25</v>
      </c>
    </row>
    <row r="4833" spans="1:4" ht="9" customHeight="1" x14ac:dyDescent="0.25">
      <c r="A4833" s="30" t="s">
        <v>17749</v>
      </c>
      <c r="B4833" s="31" t="s">
        <v>17750</v>
      </c>
      <c r="C4833" s="30" t="s">
        <v>3</v>
      </c>
      <c r="D4833" s="32">
        <v>54.09</v>
      </c>
    </row>
    <row r="4834" spans="1:4" ht="9" customHeight="1" x14ac:dyDescent="0.25">
      <c r="A4834" s="30" t="s">
        <v>17751</v>
      </c>
      <c r="B4834" s="31" t="s">
        <v>17752</v>
      </c>
      <c r="C4834" s="30" t="s">
        <v>3</v>
      </c>
      <c r="D4834" s="32">
        <v>56.02</v>
      </c>
    </row>
    <row r="4835" spans="1:4" ht="9" customHeight="1" x14ac:dyDescent="0.25">
      <c r="A4835" s="30" t="s">
        <v>17753</v>
      </c>
      <c r="B4835" s="31" t="s">
        <v>17754</v>
      </c>
      <c r="C4835" s="30" t="s">
        <v>3</v>
      </c>
      <c r="D4835" s="32">
        <v>55.84</v>
      </c>
    </row>
    <row r="4836" spans="1:4" ht="9" customHeight="1" x14ac:dyDescent="0.25">
      <c r="A4836" s="30" t="s">
        <v>17755</v>
      </c>
      <c r="B4836" s="31" t="s">
        <v>17756</v>
      </c>
      <c r="C4836" s="30" t="s">
        <v>12</v>
      </c>
      <c r="D4836" s="32">
        <v>11.07</v>
      </c>
    </row>
    <row r="4837" spans="1:4" ht="9" customHeight="1" x14ac:dyDescent="0.25">
      <c r="A4837" s="30" t="s">
        <v>17757</v>
      </c>
      <c r="B4837" s="31" t="s">
        <v>17758</v>
      </c>
      <c r="C4837" s="30" t="s">
        <v>12</v>
      </c>
      <c r="D4837" s="32">
        <v>11.05</v>
      </c>
    </row>
    <row r="4838" spans="1:4" ht="9" customHeight="1" x14ac:dyDescent="0.25">
      <c r="A4838" s="30" t="s">
        <v>17759</v>
      </c>
      <c r="B4838" s="31" t="s">
        <v>17760</v>
      </c>
      <c r="C4838" s="30" t="s">
        <v>12</v>
      </c>
      <c r="D4838" s="32">
        <v>14.98</v>
      </c>
    </row>
    <row r="4839" spans="1:4" ht="9" customHeight="1" x14ac:dyDescent="0.25">
      <c r="A4839" s="30" t="s">
        <v>17761</v>
      </c>
      <c r="B4839" s="31" t="s">
        <v>17762</v>
      </c>
      <c r="C4839" s="30" t="s">
        <v>12</v>
      </c>
      <c r="D4839" s="32">
        <v>14.98</v>
      </c>
    </row>
    <row r="4840" spans="1:4" ht="9" customHeight="1" x14ac:dyDescent="0.25">
      <c r="A4840" s="30" t="s">
        <v>17763</v>
      </c>
      <c r="B4840" s="31" t="s">
        <v>17764</v>
      </c>
      <c r="C4840" s="30" t="s">
        <v>12</v>
      </c>
      <c r="D4840" s="32">
        <v>9.35</v>
      </c>
    </row>
    <row r="4841" spans="1:4" ht="9" customHeight="1" x14ac:dyDescent="0.25">
      <c r="A4841" s="30" t="s">
        <v>17765</v>
      </c>
      <c r="B4841" s="31" t="s">
        <v>17766</v>
      </c>
      <c r="C4841" s="30" t="s">
        <v>2</v>
      </c>
      <c r="D4841" s="32">
        <v>147.75</v>
      </c>
    </row>
    <row r="4842" spans="1:4" ht="9" customHeight="1" x14ac:dyDescent="0.25">
      <c r="A4842" s="30" t="s">
        <v>17767</v>
      </c>
      <c r="B4842" s="31" t="s">
        <v>17768</v>
      </c>
      <c r="C4842" s="30" t="s">
        <v>0</v>
      </c>
      <c r="D4842" s="32">
        <v>42.18</v>
      </c>
    </row>
    <row r="4843" spans="1:4" ht="9" customHeight="1" x14ac:dyDescent="0.25">
      <c r="A4843" s="30" t="s">
        <v>17769</v>
      </c>
      <c r="B4843" s="31" t="s">
        <v>17770</v>
      </c>
      <c r="C4843" s="30" t="s">
        <v>2</v>
      </c>
      <c r="D4843" s="32">
        <v>6.33</v>
      </c>
    </row>
    <row r="4844" spans="1:4" ht="9" customHeight="1" x14ac:dyDescent="0.25">
      <c r="A4844" s="30" t="s">
        <v>17771</v>
      </c>
      <c r="B4844" s="31" t="s">
        <v>17772</v>
      </c>
      <c r="C4844" s="30" t="s">
        <v>0</v>
      </c>
      <c r="D4844" s="32">
        <v>12.55</v>
      </c>
    </row>
    <row r="4845" spans="1:4" ht="9" customHeight="1" x14ac:dyDescent="0.25">
      <c r="A4845" s="30" t="s">
        <v>17773</v>
      </c>
      <c r="B4845" s="31" t="s">
        <v>17774</v>
      </c>
      <c r="C4845" s="30" t="s">
        <v>0</v>
      </c>
      <c r="D4845" s="32">
        <v>7.63</v>
      </c>
    </row>
    <row r="4846" spans="1:4" ht="9" customHeight="1" x14ac:dyDescent="0.25">
      <c r="A4846" s="30" t="s">
        <v>17775</v>
      </c>
      <c r="B4846" s="31" t="s">
        <v>17776</v>
      </c>
      <c r="C4846" s="30" t="s">
        <v>0</v>
      </c>
      <c r="D4846" s="32">
        <v>5.22</v>
      </c>
    </row>
    <row r="4847" spans="1:4" ht="9" customHeight="1" x14ac:dyDescent="0.25">
      <c r="A4847" s="30" t="s">
        <v>17777</v>
      </c>
      <c r="B4847" s="31" t="s">
        <v>17778</v>
      </c>
      <c r="C4847" s="30" t="s">
        <v>0</v>
      </c>
      <c r="D4847" s="32">
        <v>54.59</v>
      </c>
    </row>
    <row r="4848" spans="1:4" ht="9" customHeight="1" x14ac:dyDescent="0.25">
      <c r="A4848" s="30" t="s">
        <v>17779</v>
      </c>
      <c r="B4848" s="31" t="s">
        <v>17780</v>
      </c>
      <c r="C4848" s="30" t="s">
        <v>2</v>
      </c>
      <c r="D4848" s="32">
        <v>13.89</v>
      </c>
    </row>
    <row r="4849" spans="1:4" ht="9" customHeight="1" x14ac:dyDescent="0.25">
      <c r="A4849" s="30" t="s">
        <v>17781</v>
      </c>
      <c r="B4849" s="31" t="s">
        <v>17782</v>
      </c>
      <c r="C4849" s="30" t="s">
        <v>2</v>
      </c>
      <c r="D4849" s="32">
        <v>20.51</v>
      </c>
    </row>
    <row r="4850" spans="1:4" ht="9" customHeight="1" x14ac:dyDescent="0.25">
      <c r="A4850" s="30" t="s">
        <v>17783</v>
      </c>
      <c r="B4850" s="31" t="s">
        <v>17784</v>
      </c>
      <c r="C4850" s="30" t="s">
        <v>0</v>
      </c>
      <c r="D4850" s="32">
        <v>8.16</v>
      </c>
    </row>
    <row r="4851" spans="1:4" ht="9" customHeight="1" x14ac:dyDescent="0.25">
      <c r="A4851" s="30" t="s">
        <v>17785</v>
      </c>
      <c r="B4851" s="31" t="s">
        <v>17786</v>
      </c>
      <c r="C4851" s="30" t="s">
        <v>3</v>
      </c>
      <c r="D4851" s="32">
        <v>29.95</v>
      </c>
    </row>
    <row r="4852" spans="1:4" ht="9" customHeight="1" x14ac:dyDescent="0.25">
      <c r="A4852" s="30" t="s">
        <v>17787</v>
      </c>
      <c r="B4852" s="31" t="s">
        <v>17788</v>
      </c>
      <c r="C4852" s="30" t="s">
        <v>3</v>
      </c>
      <c r="D4852" s="32">
        <v>27.37</v>
      </c>
    </row>
    <row r="4853" spans="1:4" ht="9" customHeight="1" x14ac:dyDescent="0.25">
      <c r="A4853" s="30" t="s">
        <v>17789</v>
      </c>
      <c r="B4853" s="31" t="s">
        <v>17790</v>
      </c>
      <c r="C4853" s="30" t="s">
        <v>3</v>
      </c>
      <c r="D4853" s="32">
        <v>41.67</v>
      </c>
    </row>
    <row r="4854" spans="1:4" ht="9" customHeight="1" x14ac:dyDescent="0.25">
      <c r="A4854" s="30" t="s">
        <v>17791</v>
      </c>
      <c r="B4854" s="31" t="s">
        <v>17792</v>
      </c>
      <c r="C4854" s="30" t="s">
        <v>3</v>
      </c>
      <c r="D4854" s="32">
        <v>37.03</v>
      </c>
    </row>
    <row r="4855" spans="1:4" ht="9" customHeight="1" x14ac:dyDescent="0.25">
      <c r="A4855" s="30" t="s">
        <v>17793</v>
      </c>
      <c r="B4855" s="31" t="s">
        <v>17794</v>
      </c>
      <c r="C4855" s="30" t="s">
        <v>3</v>
      </c>
      <c r="D4855" s="32">
        <v>33.18</v>
      </c>
    </row>
    <row r="4856" spans="1:4" ht="9" customHeight="1" x14ac:dyDescent="0.25">
      <c r="A4856" s="30" t="s">
        <v>17795</v>
      </c>
      <c r="B4856" s="31" t="s">
        <v>17796</v>
      </c>
      <c r="C4856" s="30" t="s">
        <v>3</v>
      </c>
      <c r="D4856" s="32">
        <v>29.57</v>
      </c>
    </row>
    <row r="4857" spans="1:4" ht="9" customHeight="1" x14ac:dyDescent="0.25">
      <c r="A4857" s="30" t="s">
        <v>17797</v>
      </c>
      <c r="B4857" s="31" t="s">
        <v>17798</v>
      </c>
      <c r="C4857" s="30" t="s">
        <v>3</v>
      </c>
      <c r="D4857" s="32">
        <v>44.51</v>
      </c>
    </row>
    <row r="4858" spans="1:4" ht="9" customHeight="1" x14ac:dyDescent="0.25">
      <c r="A4858" s="30" t="s">
        <v>17799</v>
      </c>
      <c r="B4858" s="31" t="s">
        <v>17800</v>
      </c>
      <c r="C4858" s="30" t="s">
        <v>3</v>
      </c>
      <c r="D4858" s="32">
        <v>39.36</v>
      </c>
    </row>
    <row r="4859" spans="1:4" ht="9" customHeight="1" x14ac:dyDescent="0.25">
      <c r="A4859" s="30" t="s">
        <v>17801</v>
      </c>
      <c r="B4859" s="31" t="s">
        <v>17802</v>
      </c>
      <c r="C4859" s="30" t="s">
        <v>3</v>
      </c>
      <c r="D4859" s="32">
        <v>63.35</v>
      </c>
    </row>
    <row r="4860" spans="1:4" ht="9" customHeight="1" x14ac:dyDescent="0.25">
      <c r="A4860" s="30" t="s">
        <v>17803</v>
      </c>
      <c r="B4860" s="31" t="s">
        <v>17804</v>
      </c>
      <c r="C4860" s="30" t="s">
        <v>3</v>
      </c>
      <c r="D4860" s="32">
        <v>54.07</v>
      </c>
    </row>
    <row r="4861" spans="1:4" ht="9" customHeight="1" x14ac:dyDescent="0.25">
      <c r="A4861" s="30" t="s">
        <v>17805</v>
      </c>
      <c r="B4861" s="31" t="s">
        <v>17806</v>
      </c>
      <c r="C4861" s="30" t="s">
        <v>3</v>
      </c>
      <c r="D4861" s="32">
        <v>85.09</v>
      </c>
    </row>
    <row r="4862" spans="1:4" ht="9" customHeight="1" x14ac:dyDescent="0.25">
      <c r="A4862" s="30" t="s">
        <v>17807</v>
      </c>
      <c r="B4862" s="31" t="s">
        <v>17808</v>
      </c>
      <c r="C4862" s="30" t="s">
        <v>3</v>
      </c>
      <c r="D4862" s="32">
        <v>70.64</v>
      </c>
    </row>
    <row r="4863" spans="1:4" ht="9" customHeight="1" x14ac:dyDescent="0.25">
      <c r="A4863" s="30" t="s">
        <v>17809</v>
      </c>
      <c r="B4863" s="31" t="s">
        <v>17810</v>
      </c>
      <c r="C4863" s="30" t="s">
        <v>3</v>
      </c>
      <c r="D4863" s="32">
        <v>34.58</v>
      </c>
    </row>
    <row r="4864" spans="1:4" ht="9" customHeight="1" x14ac:dyDescent="0.25">
      <c r="A4864" s="30" t="s">
        <v>17811</v>
      </c>
      <c r="B4864" s="31" t="s">
        <v>17812</v>
      </c>
      <c r="C4864" s="30" t="s">
        <v>3</v>
      </c>
      <c r="D4864" s="32">
        <v>30.98</v>
      </c>
    </row>
    <row r="4865" spans="1:4" ht="9" customHeight="1" x14ac:dyDescent="0.25">
      <c r="A4865" s="30" t="s">
        <v>17813</v>
      </c>
      <c r="B4865" s="31" t="s">
        <v>17814</v>
      </c>
      <c r="C4865" s="30" t="s">
        <v>3</v>
      </c>
      <c r="D4865" s="32">
        <v>45.92</v>
      </c>
    </row>
    <row r="4866" spans="1:4" ht="9" customHeight="1" x14ac:dyDescent="0.25">
      <c r="A4866" s="30" t="s">
        <v>17815</v>
      </c>
      <c r="B4866" s="31" t="s">
        <v>17816</v>
      </c>
      <c r="C4866" s="30" t="s">
        <v>3</v>
      </c>
      <c r="D4866" s="32">
        <v>40.76</v>
      </c>
    </row>
    <row r="4867" spans="1:4" ht="9" customHeight="1" x14ac:dyDescent="0.25">
      <c r="A4867" s="30" t="s">
        <v>17817</v>
      </c>
      <c r="B4867" s="31" t="s">
        <v>17818</v>
      </c>
      <c r="C4867" s="30" t="s">
        <v>3</v>
      </c>
      <c r="D4867" s="32">
        <v>64.760000000000005</v>
      </c>
    </row>
    <row r="4868" spans="1:4" ht="9" customHeight="1" x14ac:dyDescent="0.25">
      <c r="A4868" s="30" t="s">
        <v>17819</v>
      </c>
      <c r="B4868" s="31" t="s">
        <v>17820</v>
      </c>
      <c r="C4868" s="30" t="s">
        <v>3</v>
      </c>
      <c r="D4868" s="32">
        <v>55.48</v>
      </c>
    </row>
    <row r="4869" spans="1:4" ht="9" customHeight="1" x14ac:dyDescent="0.25">
      <c r="A4869" s="30" t="s">
        <v>17821</v>
      </c>
      <c r="B4869" s="31" t="s">
        <v>17822</v>
      </c>
      <c r="C4869" s="30" t="s">
        <v>3</v>
      </c>
      <c r="D4869" s="32">
        <v>33.93</v>
      </c>
    </row>
    <row r="4870" spans="1:4" ht="9" customHeight="1" x14ac:dyDescent="0.25">
      <c r="A4870" s="30" t="s">
        <v>17823</v>
      </c>
      <c r="B4870" s="31" t="s">
        <v>17824</v>
      </c>
      <c r="C4870" s="30" t="s">
        <v>3</v>
      </c>
      <c r="D4870" s="32">
        <v>31.62</v>
      </c>
    </row>
    <row r="4871" spans="1:4" ht="9" customHeight="1" x14ac:dyDescent="0.25">
      <c r="A4871" s="30" t="s">
        <v>17825</v>
      </c>
      <c r="B4871" s="31" t="s">
        <v>17826</v>
      </c>
      <c r="C4871" s="30" t="s">
        <v>3</v>
      </c>
      <c r="D4871" s="32">
        <v>44.11</v>
      </c>
    </row>
    <row r="4872" spans="1:4" ht="9" customHeight="1" x14ac:dyDescent="0.25">
      <c r="A4872" s="30" t="s">
        <v>17827</v>
      </c>
      <c r="B4872" s="31" t="s">
        <v>17828</v>
      </c>
      <c r="C4872" s="30" t="s">
        <v>3</v>
      </c>
      <c r="D4872" s="32">
        <v>41.69</v>
      </c>
    </row>
    <row r="4873" spans="1:4" ht="9" customHeight="1" x14ac:dyDescent="0.25">
      <c r="A4873" s="30" t="s">
        <v>17829</v>
      </c>
      <c r="B4873" s="31" t="s">
        <v>17830</v>
      </c>
      <c r="C4873" s="30" t="s">
        <v>3</v>
      </c>
      <c r="D4873" s="32">
        <v>62.39</v>
      </c>
    </row>
    <row r="4874" spans="1:4" ht="9" customHeight="1" x14ac:dyDescent="0.25">
      <c r="A4874" s="30" t="s">
        <v>17831</v>
      </c>
      <c r="B4874" s="31" t="s">
        <v>17832</v>
      </c>
      <c r="C4874" s="30" t="s">
        <v>3</v>
      </c>
      <c r="D4874" s="32">
        <v>56.47</v>
      </c>
    </row>
    <row r="4875" spans="1:4" ht="9" customHeight="1" x14ac:dyDescent="0.25">
      <c r="A4875" s="30" t="s">
        <v>17833</v>
      </c>
      <c r="B4875" s="31" t="s">
        <v>17834</v>
      </c>
      <c r="C4875" s="30" t="s">
        <v>4</v>
      </c>
      <c r="D4875" s="32">
        <v>0.64</v>
      </c>
    </row>
    <row r="4876" spans="1:4" ht="9" customHeight="1" x14ac:dyDescent="0.25">
      <c r="A4876" s="30" t="s">
        <v>17835</v>
      </c>
      <c r="B4876" s="31" t="s">
        <v>17836</v>
      </c>
      <c r="C4876" s="30" t="s">
        <v>0</v>
      </c>
      <c r="D4876" s="32">
        <v>1505.67</v>
      </c>
    </row>
    <row r="4877" spans="1:4" ht="9" customHeight="1" x14ac:dyDescent="0.25">
      <c r="A4877" s="30" t="s">
        <v>17837</v>
      </c>
      <c r="B4877" s="31" t="s">
        <v>17838</v>
      </c>
      <c r="C4877" s="30" t="s">
        <v>0</v>
      </c>
      <c r="D4877" s="32">
        <v>187.3</v>
      </c>
    </row>
    <row r="4878" spans="1:4" ht="9" customHeight="1" x14ac:dyDescent="0.25">
      <c r="A4878" s="30" t="s">
        <v>17839</v>
      </c>
      <c r="B4878" s="31" t="s">
        <v>17840</v>
      </c>
      <c r="C4878" s="30" t="s">
        <v>0</v>
      </c>
      <c r="D4878" s="32">
        <v>602.70000000000005</v>
      </c>
    </row>
    <row r="4879" spans="1:4" ht="9" customHeight="1" x14ac:dyDescent="0.25">
      <c r="A4879" s="30" t="s">
        <v>17841</v>
      </c>
      <c r="B4879" s="31" t="s">
        <v>17842</v>
      </c>
      <c r="C4879" s="30" t="s">
        <v>0</v>
      </c>
      <c r="D4879" s="32">
        <v>924.14</v>
      </c>
    </row>
    <row r="4880" spans="1:4" ht="9" customHeight="1" x14ac:dyDescent="0.25">
      <c r="A4880" s="30" t="s">
        <v>17843</v>
      </c>
      <c r="B4880" s="31" t="s">
        <v>17844</v>
      </c>
      <c r="C4880" s="30" t="s">
        <v>0</v>
      </c>
      <c r="D4880" s="32">
        <v>96.29</v>
      </c>
    </row>
    <row r="4881" spans="1:9" ht="9" customHeight="1" x14ac:dyDescent="0.25">
      <c r="A4881" s="30" t="s">
        <v>17845</v>
      </c>
      <c r="B4881" s="31" t="s">
        <v>17846</v>
      </c>
      <c r="C4881" s="30" t="s">
        <v>0</v>
      </c>
      <c r="D4881" s="32">
        <v>72.22</v>
      </c>
    </row>
    <row r="4882" spans="1:9" ht="9" customHeight="1" x14ac:dyDescent="0.25">
      <c r="A4882" s="30" t="s">
        <v>17847</v>
      </c>
      <c r="B4882" s="31" t="s">
        <v>17848</v>
      </c>
      <c r="C4882" s="30" t="s">
        <v>0</v>
      </c>
      <c r="D4882" s="32">
        <v>86.66</v>
      </c>
      <c r="H4882" s="33"/>
      <c r="I4882" s="34"/>
    </row>
    <row r="4883" spans="1:9" ht="9" customHeight="1" x14ac:dyDescent="0.25">
      <c r="A4883" s="30" t="s">
        <v>17849</v>
      </c>
      <c r="B4883" s="31" t="s">
        <v>17850</v>
      </c>
      <c r="C4883" s="30" t="s">
        <v>0</v>
      </c>
      <c r="D4883" s="32">
        <v>101.11</v>
      </c>
    </row>
    <row r="4884" spans="1:9" ht="9" customHeight="1" x14ac:dyDescent="0.25">
      <c r="A4884" s="30" t="s">
        <v>17851</v>
      </c>
      <c r="B4884" s="31" t="s">
        <v>17852</v>
      </c>
      <c r="C4884" s="30" t="s">
        <v>0</v>
      </c>
      <c r="D4884" s="32">
        <v>57.77</v>
      </c>
    </row>
    <row r="4885" spans="1:9" ht="9" customHeight="1" x14ac:dyDescent="0.25">
      <c r="A4885" s="30" t="s">
        <v>17853</v>
      </c>
      <c r="B4885" s="31" t="s">
        <v>17854</v>
      </c>
      <c r="C4885" s="30" t="s">
        <v>0</v>
      </c>
      <c r="D4885" s="32">
        <v>99.32</v>
      </c>
    </row>
    <row r="4886" spans="1:9" ht="9" customHeight="1" x14ac:dyDescent="0.25">
      <c r="A4886" s="30" t="s">
        <v>17855</v>
      </c>
      <c r="B4886" s="31" t="s">
        <v>17856</v>
      </c>
      <c r="C4886" s="30" t="s">
        <v>0</v>
      </c>
      <c r="D4886" s="32">
        <v>118.24</v>
      </c>
    </row>
    <row r="4887" spans="1:9" ht="9" customHeight="1" x14ac:dyDescent="0.25">
      <c r="A4887" s="30" t="s">
        <v>17857</v>
      </c>
      <c r="B4887" s="31" t="s">
        <v>17858</v>
      </c>
      <c r="C4887" s="30" t="s">
        <v>0</v>
      </c>
      <c r="D4887" s="32">
        <v>137.15</v>
      </c>
    </row>
    <row r="4888" spans="1:9" ht="9" customHeight="1" x14ac:dyDescent="0.25">
      <c r="A4888" s="30" t="s">
        <v>17859</v>
      </c>
      <c r="B4888" s="31" t="s">
        <v>17860</v>
      </c>
      <c r="C4888" s="30" t="s">
        <v>0</v>
      </c>
      <c r="D4888" s="32">
        <v>80.400000000000006</v>
      </c>
    </row>
    <row r="4889" spans="1:9" ht="9" customHeight="1" x14ac:dyDescent="0.25">
      <c r="A4889" s="30" t="s">
        <v>17861</v>
      </c>
      <c r="B4889" s="31" t="s">
        <v>17862</v>
      </c>
      <c r="C4889" s="30" t="s">
        <v>0</v>
      </c>
      <c r="D4889" s="32">
        <v>6.9</v>
      </c>
    </row>
    <row r="4890" spans="1:9" ht="9" customHeight="1" x14ac:dyDescent="0.25">
      <c r="A4890" s="30" t="s">
        <v>17863</v>
      </c>
      <c r="B4890" s="31" t="s">
        <v>17864</v>
      </c>
      <c r="C4890" s="30" t="s">
        <v>0</v>
      </c>
      <c r="D4890" s="32">
        <v>8.4700000000000006</v>
      </c>
    </row>
    <row r="4891" spans="1:9" ht="9" customHeight="1" x14ac:dyDescent="0.25">
      <c r="A4891" s="30" t="s">
        <v>17865</v>
      </c>
      <c r="B4891" s="31" t="s">
        <v>17866</v>
      </c>
      <c r="C4891" s="30" t="s">
        <v>4</v>
      </c>
      <c r="D4891" s="32">
        <v>6.54</v>
      </c>
    </row>
    <row r="4892" spans="1:9" ht="9" customHeight="1" x14ac:dyDescent="0.25">
      <c r="A4892" s="30" t="s">
        <v>17867</v>
      </c>
      <c r="B4892" s="31" t="s">
        <v>17868</v>
      </c>
      <c r="C4892" s="30" t="s">
        <v>3</v>
      </c>
      <c r="D4892" s="32">
        <v>40.200000000000003</v>
      </c>
    </row>
    <row r="4893" spans="1:9" ht="9" customHeight="1" x14ac:dyDescent="0.25">
      <c r="A4893" s="30" t="s">
        <v>17869</v>
      </c>
      <c r="B4893" s="31" t="s">
        <v>17870</v>
      </c>
      <c r="C4893" s="30" t="s">
        <v>0</v>
      </c>
      <c r="D4893" s="32">
        <v>21.3</v>
      </c>
    </row>
    <row r="4894" spans="1:9" ht="9" customHeight="1" x14ac:dyDescent="0.25">
      <c r="A4894" s="30" t="s">
        <v>17871</v>
      </c>
      <c r="B4894" s="31" t="s">
        <v>17872</v>
      </c>
      <c r="C4894" s="30" t="s">
        <v>14471</v>
      </c>
      <c r="D4894" s="32">
        <v>246.07</v>
      </c>
    </row>
    <row r="4895" spans="1:9" ht="9" customHeight="1" x14ac:dyDescent="0.25">
      <c r="A4895" s="30" t="s">
        <v>17873</v>
      </c>
      <c r="B4895" s="31" t="s">
        <v>17874</v>
      </c>
      <c r="C4895" s="30" t="s">
        <v>14471</v>
      </c>
      <c r="D4895" s="32">
        <v>443.77</v>
      </c>
    </row>
    <row r="4896" spans="1:9" ht="9" customHeight="1" x14ac:dyDescent="0.25">
      <c r="A4896" s="30" t="s">
        <v>17875</v>
      </c>
      <c r="B4896" s="31" t="s">
        <v>17876</v>
      </c>
      <c r="C4896" s="30" t="s">
        <v>14471</v>
      </c>
      <c r="D4896" s="32">
        <v>307.67</v>
      </c>
    </row>
    <row r="4897" spans="1:4" ht="9" customHeight="1" x14ac:dyDescent="0.25">
      <c r="A4897" s="30" t="s">
        <v>17877</v>
      </c>
      <c r="B4897" s="31" t="s">
        <v>17878</v>
      </c>
      <c r="C4897" s="30" t="s">
        <v>0</v>
      </c>
      <c r="D4897" s="32">
        <v>105.34</v>
      </c>
    </row>
    <row r="4898" spans="1:4" ht="9" customHeight="1" x14ac:dyDescent="0.25">
      <c r="A4898" s="30" t="s">
        <v>17879</v>
      </c>
      <c r="B4898" s="31" t="s">
        <v>17880</v>
      </c>
      <c r="C4898" s="30" t="s">
        <v>2</v>
      </c>
      <c r="D4898" s="32">
        <v>6.72</v>
      </c>
    </row>
    <row r="4899" spans="1:4" ht="9" customHeight="1" x14ac:dyDescent="0.25">
      <c r="A4899" s="30" t="s">
        <v>17881</v>
      </c>
      <c r="B4899" s="31" t="s">
        <v>17882</v>
      </c>
      <c r="C4899" s="30" t="s">
        <v>0</v>
      </c>
      <c r="D4899" s="32">
        <v>41.12</v>
      </c>
    </row>
    <row r="4900" spans="1:4" ht="9" customHeight="1" x14ac:dyDescent="0.25">
      <c r="A4900" s="30" t="s">
        <v>17883</v>
      </c>
      <c r="B4900" s="31" t="s">
        <v>17884</v>
      </c>
      <c r="C4900" s="30" t="s">
        <v>2</v>
      </c>
      <c r="D4900" s="32">
        <v>5.78</v>
      </c>
    </row>
    <row r="4901" spans="1:4" ht="9" customHeight="1" x14ac:dyDescent="0.25">
      <c r="A4901" s="30" t="s">
        <v>17885</v>
      </c>
      <c r="B4901" s="31" t="s">
        <v>17886</v>
      </c>
      <c r="C4901" s="30" t="s">
        <v>0</v>
      </c>
      <c r="D4901" s="32">
        <v>20.95</v>
      </c>
    </row>
    <row r="4902" spans="1:4" ht="9" customHeight="1" x14ac:dyDescent="0.25">
      <c r="A4902" s="30" t="s">
        <v>17887</v>
      </c>
      <c r="B4902" s="31" t="s">
        <v>17888</v>
      </c>
      <c r="C4902" s="30" t="s">
        <v>3</v>
      </c>
      <c r="D4902" s="32">
        <v>8.52</v>
      </c>
    </row>
    <row r="4903" spans="1:4" ht="9" customHeight="1" x14ac:dyDescent="0.25">
      <c r="A4903" s="30" t="s">
        <v>17889</v>
      </c>
      <c r="B4903" s="31" t="s">
        <v>17890</v>
      </c>
      <c r="C4903" s="30" t="s">
        <v>0</v>
      </c>
      <c r="D4903" s="32">
        <v>1681.6</v>
      </c>
    </row>
    <row r="4904" spans="1:4" ht="9" customHeight="1" x14ac:dyDescent="0.25">
      <c r="A4904" s="30" t="s">
        <v>17891</v>
      </c>
      <c r="B4904" s="31" t="s">
        <v>17892</v>
      </c>
      <c r="C4904" s="30" t="s">
        <v>0</v>
      </c>
      <c r="D4904" s="32">
        <v>49</v>
      </c>
    </row>
    <row r="4905" spans="1:4" ht="9" customHeight="1" x14ac:dyDescent="0.25">
      <c r="A4905" s="30" t="s">
        <v>17893</v>
      </c>
      <c r="B4905" s="31" t="s">
        <v>17894</v>
      </c>
      <c r="C4905" s="30" t="s">
        <v>0</v>
      </c>
      <c r="D4905" s="32">
        <v>36.119999999999997</v>
      </c>
    </row>
    <row r="4906" spans="1:4" ht="9" customHeight="1" x14ac:dyDescent="0.25">
      <c r="A4906" s="30" t="s">
        <v>17895</v>
      </c>
      <c r="B4906" s="31" t="s">
        <v>17896</v>
      </c>
      <c r="C4906" s="30" t="s">
        <v>0</v>
      </c>
      <c r="D4906" s="32">
        <v>21.17</v>
      </c>
    </row>
    <row r="4907" spans="1:4" ht="9" customHeight="1" x14ac:dyDescent="0.25">
      <c r="A4907" s="30" t="s">
        <v>17897</v>
      </c>
      <c r="B4907" s="31" t="s">
        <v>17898</v>
      </c>
      <c r="C4907" s="30" t="s">
        <v>0</v>
      </c>
      <c r="D4907" s="32">
        <v>47.81</v>
      </c>
    </row>
    <row r="4908" spans="1:4" ht="9" customHeight="1" x14ac:dyDescent="0.25">
      <c r="A4908" s="30" t="s">
        <v>17899</v>
      </c>
      <c r="B4908" s="31" t="s">
        <v>17900</v>
      </c>
      <c r="C4908" s="30" t="s">
        <v>3</v>
      </c>
      <c r="D4908" s="32">
        <v>48.01</v>
      </c>
    </row>
    <row r="4909" spans="1:4" ht="9" customHeight="1" x14ac:dyDescent="0.25">
      <c r="A4909" s="30" t="s">
        <v>17901</v>
      </c>
      <c r="B4909" s="31" t="s">
        <v>17902</v>
      </c>
      <c r="C4909" s="30" t="s">
        <v>4</v>
      </c>
      <c r="D4909" s="32">
        <v>8.07</v>
      </c>
    </row>
    <row r="4910" spans="1:4" ht="9" customHeight="1" x14ac:dyDescent="0.25">
      <c r="A4910" s="30" t="s">
        <v>17903</v>
      </c>
      <c r="B4910" s="31" t="s">
        <v>17904</v>
      </c>
      <c r="C4910" s="30" t="s">
        <v>4</v>
      </c>
      <c r="D4910" s="32">
        <v>10.029999999999999</v>
      </c>
    </row>
    <row r="4911" spans="1:4" ht="9" customHeight="1" x14ac:dyDescent="0.25">
      <c r="A4911" s="30" t="s">
        <v>17905</v>
      </c>
      <c r="B4911" s="31" t="s">
        <v>17906</v>
      </c>
      <c r="C4911" s="30" t="s">
        <v>2</v>
      </c>
      <c r="D4911" s="32">
        <v>3.8</v>
      </c>
    </row>
    <row r="4912" spans="1:4" ht="9" customHeight="1" x14ac:dyDescent="0.25">
      <c r="A4912" s="30" t="s">
        <v>17907</v>
      </c>
      <c r="B4912" s="31" t="s">
        <v>17908</v>
      </c>
      <c r="C4912" s="30" t="s">
        <v>2</v>
      </c>
      <c r="D4912" s="32">
        <v>1.96</v>
      </c>
    </row>
    <row r="4913" spans="1:4" ht="9" customHeight="1" x14ac:dyDescent="0.25">
      <c r="A4913" s="30" t="s">
        <v>17909</v>
      </c>
      <c r="B4913" s="31" t="s">
        <v>17910</v>
      </c>
      <c r="C4913" s="30" t="s">
        <v>2</v>
      </c>
      <c r="D4913" s="32">
        <v>1.04</v>
      </c>
    </row>
    <row r="4914" spans="1:4" ht="9" customHeight="1" x14ac:dyDescent="0.25">
      <c r="A4914" s="30" t="s">
        <v>17911</v>
      </c>
      <c r="B4914" s="31" t="s">
        <v>17912</v>
      </c>
      <c r="C4914" s="30" t="s">
        <v>2</v>
      </c>
      <c r="D4914" s="32">
        <v>0.67</v>
      </c>
    </row>
    <row r="4915" spans="1:4" ht="9" customHeight="1" x14ac:dyDescent="0.25">
      <c r="A4915" s="30" t="s">
        <v>17913</v>
      </c>
      <c r="B4915" s="31" t="s">
        <v>17914</v>
      </c>
      <c r="C4915" s="30" t="s">
        <v>2</v>
      </c>
      <c r="D4915" s="32">
        <v>0.8</v>
      </c>
    </row>
    <row r="4916" spans="1:4" ht="9" customHeight="1" x14ac:dyDescent="0.25">
      <c r="A4916" s="30" t="s">
        <v>17915</v>
      </c>
      <c r="B4916" s="31" t="s">
        <v>17916</v>
      </c>
      <c r="C4916" s="30" t="s">
        <v>2</v>
      </c>
      <c r="D4916" s="32">
        <v>1.1000000000000001</v>
      </c>
    </row>
    <row r="4917" spans="1:4" ht="9" customHeight="1" x14ac:dyDescent="0.25">
      <c r="A4917" s="30" t="s">
        <v>17917</v>
      </c>
      <c r="B4917" s="31" t="s">
        <v>17918</v>
      </c>
      <c r="C4917" s="30" t="s">
        <v>2</v>
      </c>
      <c r="D4917" s="32">
        <v>0.96</v>
      </c>
    </row>
    <row r="4918" spans="1:4" ht="9" customHeight="1" x14ac:dyDescent="0.25">
      <c r="A4918" s="30" t="s">
        <v>17919</v>
      </c>
      <c r="B4918" s="31" t="s">
        <v>17920</v>
      </c>
      <c r="C4918" s="30" t="s">
        <v>2</v>
      </c>
      <c r="D4918" s="32">
        <v>1.24</v>
      </c>
    </row>
    <row r="4919" spans="1:4" ht="9" customHeight="1" x14ac:dyDescent="0.25">
      <c r="A4919" s="30" t="s">
        <v>17921</v>
      </c>
      <c r="B4919" s="31" t="s">
        <v>17922</v>
      </c>
      <c r="C4919" s="30" t="s">
        <v>2</v>
      </c>
      <c r="D4919" s="32">
        <v>0.85</v>
      </c>
    </row>
    <row r="4920" spans="1:4" ht="9" customHeight="1" x14ac:dyDescent="0.25">
      <c r="A4920" s="30" t="s">
        <v>17923</v>
      </c>
      <c r="B4920" s="31" t="s">
        <v>17924</v>
      </c>
      <c r="C4920" s="30" t="s">
        <v>2</v>
      </c>
      <c r="D4920" s="32">
        <v>0.99</v>
      </c>
    </row>
    <row r="4921" spans="1:4" ht="9" customHeight="1" x14ac:dyDescent="0.25">
      <c r="A4921" s="30" t="s">
        <v>17925</v>
      </c>
      <c r="B4921" s="31" t="s">
        <v>17926</v>
      </c>
      <c r="C4921" s="30" t="s">
        <v>2</v>
      </c>
      <c r="D4921" s="32">
        <v>1.3</v>
      </c>
    </row>
    <row r="4922" spans="1:4" ht="9" customHeight="1" x14ac:dyDescent="0.25">
      <c r="A4922" s="30" t="s">
        <v>17927</v>
      </c>
      <c r="B4922" s="31" t="s">
        <v>17928</v>
      </c>
      <c r="C4922" s="30" t="s">
        <v>0</v>
      </c>
      <c r="D4922" s="32">
        <v>129.01</v>
      </c>
    </row>
    <row r="4923" spans="1:4" ht="9" customHeight="1" x14ac:dyDescent="0.25">
      <c r="A4923" s="30" t="s">
        <v>17929</v>
      </c>
      <c r="B4923" s="31" t="s">
        <v>17930</v>
      </c>
      <c r="C4923" s="30" t="s">
        <v>0</v>
      </c>
      <c r="D4923" s="32">
        <v>122.14</v>
      </c>
    </row>
    <row r="4924" spans="1:4" ht="9" customHeight="1" x14ac:dyDescent="0.25">
      <c r="A4924" s="30" t="s">
        <v>17931</v>
      </c>
      <c r="B4924" s="31" t="s">
        <v>17932</v>
      </c>
      <c r="C4924" s="30" t="s">
        <v>2</v>
      </c>
      <c r="D4924" s="32">
        <v>0.1</v>
      </c>
    </row>
    <row r="4925" spans="1:4" ht="9" customHeight="1" x14ac:dyDescent="0.25">
      <c r="A4925" s="30" t="s">
        <v>17933</v>
      </c>
      <c r="B4925" s="31" t="s">
        <v>17934</v>
      </c>
      <c r="C4925" s="30" t="s">
        <v>0</v>
      </c>
      <c r="D4925" s="32">
        <v>16.5</v>
      </c>
    </row>
    <row r="4926" spans="1:4" ht="9" customHeight="1" x14ac:dyDescent="0.25">
      <c r="A4926" s="30" t="s">
        <v>17935</v>
      </c>
      <c r="B4926" s="31" t="s">
        <v>17936</v>
      </c>
      <c r="C4926" s="30" t="s">
        <v>0</v>
      </c>
      <c r="D4926" s="32">
        <v>84.37</v>
      </c>
    </row>
    <row r="4927" spans="1:4" ht="9" customHeight="1" x14ac:dyDescent="0.25">
      <c r="A4927" s="30" t="s">
        <v>17937</v>
      </c>
      <c r="B4927" s="31" t="s">
        <v>17938</v>
      </c>
      <c r="C4927" s="30" t="s">
        <v>0</v>
      </c>
      <c r="D4927" s="32">
        <v>85.88</v>
      </c>
    </row>
    <row r="4928" spans="1:4" ht="9" customHeight="1" x14ac:dyDescent="0.25">
      <c r="A4928" s="30" t="s">
        <v>17939</v>
      </c>
      <c r="B4928" s="31" t="s">
        <v>17940</v>
      </c>
      <c r="C4928" s="30" t="s">
        <v>0</v>
      </c>
      <c r="D4928" s="32">
        <v>67.489999999999995</v>
      </c>
    </row>
    <row r="4929" spans="1:4" ht="9" customHeight="1" x14ac:dyDescent="0.25">
      <c r="A4929" s="30" t="s">
        <v>17941</v>
      </c>
      <c r="B4929" s="31" t="s">
        <v>17942</v>
      </c>
      <c r="C4929" s="30" t="s">
        <v>0</v>
      </c>
      <c r="D4929" s="32">
        <v>56.49</v>
      </c>
    </row>
    <row r="4930" spans="1:4" ht="9" customHeight="1" x14ac:dyDescent="0.25">
      <c r="A4930" s="30" t="s">
        <v>17943</v>
      </c>
      <c r="B4930" s="31" t="s">
        <v>17944</v>
      </c>
      <c r="C4930" s="30" t="s">
        <v>0</v>
      </c>
      <c r="D4930" s="32">
        <v>49.3</v>
      </c>
    </row>
    <row r="4931" spans="1:4" ht="9" customHeight="1" x14ac:dyDescent="0.25">
      <c r="A4931" s="30" t="s">
        <v>17945</v>
      </c>
      <c r="B4931" s="31" t="s">
        <v>17946</v>
      </c>
      <c r="C4931" s="30" t="s">
        <v>0</v>
      </c>
      <c r="D4931" s="32">
        <v>44.29</v>
      </c>
    </row>
    <row r="4932" spans="1:4" ht="9" customHeight="1" x14ac:dyDescent="0.25">
      <c r="A4932" s="30" t="s">
        <v>17947</v>
      </c>
      <c r="B4932" s="31" t="s">
        <v>17948</v>
      </c>
      <c r="C4932" s="30" t="s">
        <v>0</v>
      </c>
      <c r="D4932" s="32">
        <v>40.729999999999997</v>
      </c>
    </row>
    <row r="4933" spans="1:4" ht="9" customHeight="1" x14ac:dyDescent="0.25">
      <c r="A4933" s="30" t="s">
        <v>17949</v>
      </c>
      <c r="B4933" s="31" t="s">
        <v>17950</v>
      </c>
      <c r="C4933" s="30" t="s">
        <v>0</v>
      </c>
      <c r="D4933" s="32">
        <v>111.77</v>
      </c>
    </row>
    <row r="4934" spans="1:4" ht="9" customHeight="1" x14ac:dyDescent="0.25">
      <c r="A4934" s="30" t="s">
        <v>17951</v>
      </c>
      <c r="B4934" s="31" t="s">
        <v>17952</v>
      </c>
      <c r="C4934" s="30" t="s">
        <v>0</v>
      </c>
      <c r="D4934" s="32">
        <v>88.38</v>
      </c>
    </row>
    <row r="4935" spans="1:4" ht="9" customHeight="1" x14ac:dyDescent="0.25">
      <c r="A4935" s="30" t="s">
        <v>17953</v>
      </c>
      <c r="B4935" s="31" t="s">
        <v>17954</v>
      </c>
      <c r="C4935" s="30" t="s">
        <v>0</v>
      </c>
      <c r="D4935" s="32">
        <v>73.16</v>
      </c>
    </row>
    <row r="4936" spans="1:4" ht="9" customHeight="1" x14ac:dyDescent="0.25">
      <c r="A4936" s="30" t="s">
        <v>17955</v>
      </c>
      <c r="B4936" s="31" t="s">
        <v>17956</v>
      </c>
      <c r="C4936" s="30" t="s">
        <v>0</v>
      </c>
      <c r="D4936" s="32">
        <v>64.39</v>
      </c>
    </row>
    <row r="4937" spans="1:4" ht="9" customHeight="1" x14ac:dyDescent="0.25">
      <c r="A4937" s="30" t="s">
        <v>17957</v>
      </c>
      <c r="B4937" s="31" t="s">
        <v>17958</v>
      </c>
      <c r="C4937" s="30" t="s">
        <v>0</v>
      </c>
      <c r="D4937" s="32">
        <v>58.35</v>
      </c>
    </row>
    <row r="4938" spans="1:4" ht="9" customHeight="1" x14ac:dyDescent="0.25">
      <c r="A4938" s="30" t="s">
        <v>17959</v>
      </c>
      <c r="B4938" s="31" t="s">
        <v>17960</v>
      </c>
      <c r="C4938" s="30" t="s">
        <v>0</v>
      </c>
      <c r="D4938" s="32">
        <v>54.03</v>
      </c>
    </row>
    <row r="4939" spans="1:4" ht="18" customHeight="1" x14ac:dyDescent="0.25">
      <c r="A4939" s="30" t="s">
        <v>17961</v>
      </c>
      <c r="B4939" s="31" t="s">
        <v>17962</v>
      </c>
      <c r="C4939" s="30" t="s">
        <v>12</v>
      </c>
      <c r="D4939" s="32">
        <v>300.57</v>
      </c>
    </row>
    <row r="4940" spans="1:4" ht="18" customHeight="1" x14ac:dyDescent="0.25">
      <c r="A4940" s="30" t="s">
        <v>17963</v>
      </c>
      <c r="B4940" s="31" t="s">
        <v>17964</v>
      </c>
      <c r="C4940" s="30" t="s">
        <v>12</v>
      </c>
      <c r="D4940" s="32">
        <v>206.86</v>
      </c>
    </row>
    <row r="4941" spans="1:4" ht="9" customHeight="1" x14ac:dyDescent="0.25">
      <c r="A4941" s="30" t="s">
        <v>17965</v>
      </c>
      <c r="B4941" s="31" t="s">
        <v>17966</v>
      </c>
      <c r="C4941" s="30" t="s">
        <v>0</v>
      </c>
      <c r="D4941" s="32">
        <v>28.12</v>
      </c>
    </row>
    <row r="4942" spans="1:4" ht="9" customHeight="1" x14ac:dyDescent="0.25">
      <c r="A4942" s="30" t="s">
        <v>17967</v>
      </c>
      <c r="B4942" s="31" t="s">
        <v>17968</v>
      </c>
      <c r="C4942" s="30" t="s">
        <v>3</v>
      </c>
      <c r="D4942" s="32">
        <v>1.87</v>
      </c>
    </row>
    <row r="4943" spans="1:4" ht="18" customHeight="1" x14ac:dyDescent="0.25">
      <c r="A4943" s="30" t="s">
        <v>17969</v>
      </c>
      <c r="B4943" s="31" t="s">
        <v>17970</v>
      </c>
      <c r="C4943" s="30" t="s">
        <v>16814</v>
      </c>
      <c r="D4943" s="32">
        <v>246.29</v>
      </c>
    </row>
    <row r="4944" spans="1:4" ht="9" customHeight="1" x14ac:dyDescent="0.25">
      <c r="A4944" s="30" t="s">
        <v>17971</v>
      </c>
      <c r="B4944" s="31" t="s">
        <v>17972</v>
      </c>
      <c r="C4944" s="30" t="s">
        <v>16814</v>
      </c>
      <c r="D4944" s="32">
        <v>192.09</v>
      </c>
    </row>
    <row r="4945" spans="1:4" ht="9" customHeight="1" x14ac:dyDescent="0.25">
      <c r="A4945" s="30" t="s">
        <v>17973</v>
      </c>
      <c r="B4945" s="31" t="s">
        <v>17974</v>
      </c>
      <c r="C4945" s="30" t="s">
        <v>16814</v>
      </c>
      <c r="D4945" s="32">
        <v>82.96</v>
      </c>
    </row>
    <row r="4946" spans="1:4" ht="9" customHeight="1" x14ac:dyDescent="0.25">
      <c r="A4946" s="30" t="s">
        <v>17975</v>
      </c>
      <c r="B4946" s="31" t="s">
        <v>17976</v>
      </c>
      <c r="C4946" s="30" t="s">
        <v>2</v>
      </c>
      <c r="D4946" s="32">
        <v>10.06</v>
      </c>
    </row>
    <row r="4947" spans="1:4" ht="9" customHeight="1" x14ac:dyDescent="0.25">
      <c r="A4947" s="30" t="s">
        <v>17977</v>
      </c>
      <c r="B4947" s="31" t="s">
        <v>17978</v>
      </c>
      <c r="C4947" s="30" t="s">
        <v>3</v>
      </c>
      <c r="D4947" s="32">
        <v>5.62</v>
      </c>
    </row>
    <row r="4948" spans="1:4" ht="9" customHeight="1" x14ac:dyDescent="0.25">
      <c r="A4948" s="30" t="s">
        <v>17979</v>
      </c>
      <c r="B4948" s="31" t="s">
        <v>17980</v>
      </c>
      <c r="C4948" s="30" t="s">
        <v>3</v>
      </c>
      <c r="D4948" s="32">
        <v>0.94</v>
      </c>
    </row>
    <row r="4949" spans="1:4" ht="9" customHeight="1" x14ac:dyDescent="0.25">
      <c r="A4949" s="30" t="s">
        <v>17981</v>
      </c>
      <c r="B4949" s="31" t="s">
        <v>17982</v>
      </c>
      <c r="C4949" s="30" t="s">
        <v>3</v>
      </c>
      <c r="D4949" s="32">
        <v>5.62</v>
      </c>
    </row>
    <row r="4950" spans="1:4" ht="9" customHeight="1" x14ac:dyDescent="0.25">
      <c r="A4950" s="30" t="s">
        <v>17983</v>
      </c>
      <c r="B4950" s="31" t="s">
        <v>17984</v>
      </c>
      <c r="C4950" s="30" t="s">
        <v>3</v>
      </c>
      <c r="D4950" s="32">
        <v>1.41</v>
      </c>
    </row>
    <row r="4951" spans="1:4" ht="9" customHeight="1" x14ac:dyDescent="0.25">
      <c r="A4951" s="30" t="s">
        <v>17985</v>
      </c>
      <c r="B4951" s="31" t="s">
        <v>17986</v>
      </c>
      <c r="C4951" s="30" t="s">
        <v>4</v>
      </c>
      <c r="D4951" s="32">
        <v>5.62</v>
      </c>
    </row>
    <row r="4952" spans="1:4" ht="9" customHeight="1" x14ac:dyDescent="0.25">
      <c r="A4952" s="30" t="s">
        <v>17987</v>
      </c>
      <c r="B4952" s="31" t="s">
        <v>17988</v>
      </c>
      <c r="C4952" s="30" t="s">
        <v>4</v>
      </c>
      <c r="D4952" s="32">
        <v>3.52</v>
      </c>
    </row>
    <row r="4953" spans="1:4" ht="9" customHeight="1" x14ac:dyDescent="0.25">
      <c r="A4953" s="30" t="s">
        <v>17989</v>
      </c>
      <c r="B4953" s="31" t="s">
        <v>17990</v>
      </c>
      <c r="C4953" s="30" t="s">
        <v>3</v>
      </c>
      <c r="D4953" s="32">
        <v>61.42</v>
      </c>
    </row>
    <row r="4954" spans="1:4" ht="9" customHeight="1" x14ac:dyDescent="0.25">
      <c r="A4954" s="30" t="s">
        <v>17991</v>
      </c>
      <c r="B4954" s="31" t="s">
        <v>17992</v>
      </c>
      <c r="C4954" s="30" t="s">
        <v>3</v>
      </c>
      <c r="D4954" s="32">
        <v>20.260000000000002</v>
      </c>
    </row>
    <row r="4955" spans="1:4" ht="18" customHeight="1" x14ac:dyDescent="0.25">
      <c r="A4955" s="30" t="s">
        <v>17993</v>
      </c>
      <c r="B4955" s="31" t="s">
        <v>17994</v>
      </c>
      <c r="C4955" s="30" t="s">
        <v>3</v>
      </c>
      <c r="D4955" s="32">
        <v>3.12</v>
      </c>
    </row>
    <row r="4956" spans="1:4" ht="9" customHeight="1" x14ac:dyDescent="0.25">
      <c r="A4956" s="30" t="s">
        <v>17995</v>
      </c>
      <c r="B4956" s="31" t="s">
        <v>17996</v>
      </c>
      <c r="C4956" s="30" t="s">
        <v>4</v>
      </c>
      <c r="D4956" s="32">
        <v>9.4700000000000006</v>
      </c>
    </row>
    <row r="4957" spans="1:4" ht="9" customHeight="1" x14ac:dyDescent="0.25">
      <c r="A4957" s="30" t="s">
        <v>17997</v>
      </c>
      <c r="B4957" s="31" t="s">
        <v>17998</v>
      </c>
      <c r="C4957" s="30" t="s">
        <v>3</v>
      </c>
      <c r="D4957" s="32">
        <v>5.65</v>
      </c>
    </row>
    <row r="4958" spans="1:4" ht="9" customHeight="1" x14ac:dyDescent="0.25">
      <c r="A4958" s="30" t="s">
        <v>17999</v>
      </c>
      <c r="B4958" s="31" t="s">
        <v>18000</v>
      </c>
      <c r="C4958" s="30" t="s">
        <v>0</v>
      </c>
      <c r="D4958" s="32">
        <v>28.12</v>
      </c>
    </row>
    <row r="4959" spans="1:4" ht="9" customHeight="1" x14ac:dyDescent="0.25">
      <c r="A4959" s="30" t="s">
        <v>18001</v>
      </c>
      <c r="B4959" s="31" t="s">
        <v>18002</v>
      </c>
      <c r="C4959" s="30" t="s">
        <v>2</v>
      </c>
      <c r="D4959" s="32">
        <v>5.62</v>
      </c>
    </row>
    <row r="4960" spans="1:4" ht="18" customHeight="1" x14ac:dyDescent="0.25">
      <c r="A4960" s="30" t="s">
        <v>18003</v>
      </c>
      <c r="B4960" s="31" t="s">
        <v>18004</v>
      </c>
      <c r="C4960" s="30" t="s">
        <v>3</v>
      </c>
      <c r="D4960" s="32">
        <v>7.46</v>
      </c>
    </row>
    <row r="4961" spans="1:4" ht="18" customHeight="1" x14ac:dyDescent="0.25">
      <c r="A4961" s="30" t="s">
        <v>18005</v>
      </c>
      <c r="B4961" s="31" t="s">
        <v>18006</v>
      </c>
      <c r="C4961" s="30" t="s">
        <v>3</v>
      </c>
      <c r="D4961" s="32">
        <v>7.46</v>
      </c>
    </row>
    <row r="4962" spans="1:4" ht="18" customHeight="1" x14ac:dyDescent="0.25">
      <c r="A4962" s="30" t="s">
        <v>18007</v>
      </c>
      <c r="B4962" s="31" t="s">
        <v>18008</v>
      </c>
      <c r="C4962" s="30" t="s">
        <v>3</v>
      </c>
      <c r="D4962" s="32">
        <v>30.35</v>
      </c>
    </row>
    <row r="4963" spans="1:4" ht="9" customHeight="1" x14ac:dyDescent="0.25">
      <c r="A4963" s="30" t="s">
        <v>18009</v>
      </c>
      <c r="B4963" s="31" t="s">
        <v>18010</v>
      </c>
      <c r="C4963" s="30" t="s">
        <v>2</v>
      </c>
      <c r="D4963" s="32">
        <v>12.31</v>
      </c>
    </row>
    <row r="4964" spans="1:4" ht="9" customHeight="1" x14ac:dyDescent="0.25">
      <c r="A4964" s="30" t="s">
        <v>18011</v>
      </c>
      <c r="B4964" s="31" t="s">
        <v>18012</v>
      </c>
      <c r="C4964" s="30" t="s">
        <v>0</v>
      </c>
      <c r="D4964" s="32">
        <v>0</v>
      </c>
    </row>
    <row r="4965" spans="1:4" ht="9" customHeight="1" x14ac:dyDescent="0.25">
      <c r="A4965" s="30" t="s">
        <v>18013</v>
      </c>
      <c r="B4965" s="31" t="s">
        <v>18014</v>
      </c>
      <c r="C4965" s="30" t="s">
        <v>0</v>
      </c>
      <c r="D4965" s="32">
        <v>0</v>
      </c>
    </row>
    <row r="4966" spans="1:4" ht="9" customHeight="1" x14ac:dyDescent="0.25">
      <c r="A4966" s="30" t="s">
        <v>18015</v>
      </c>
      <c r="B4966" s="31" t="s">
        <v>18016</v>
      </c>
      <c r="C4966" s="30" t="s">
        <v>0</v>
      </c>
      <c r="D4966" s="32">
        <v>378.14</v>
      </c>
    </row>
    <row r="4967" spans="1:4" ht="9" customHeight="1" x14ac:dyDescent="0.25">
      <c r="A4967" s="30" t="s">
        <v>18017</v>
      </c>
      <c r="B4967" s="31" t="s">
        <v>18018</v>
      </c>
      <c r="C4967" s="30" t="s">
        <v>0</v>
      </c>
      <c r="D4967" s="32">
        <v>207.56</v>
      </c>
    </row>
    <row r="4968" spans="1:4" ht="9" customHeight="1" x14ac:dyDescent="0.25">
      <c r="A4968" s="30" t="s">
        <v>18019</v>
      </c>
      <c r="B4968" s="31" t="s">
        <v>18020</v>
      </c>
      <c r="C4968" s="30" t="s">
        <v>0</v>
      </c>
      <c r="D4968" s="32">
        <v>121.83</v>
      </c>
    </row>
    <row r="4969" spans="1:4" ht="9" customHeight="1" x14ac:dyDescent="0.25">
      <c r="A4969" s="30" t="s">
        <v>18021</v>
      </c>
      <c r="B4969" s="31" t="s">
        <v>18022</v>
      </c>
      <c r="C4969" s="30" t="s">
        <v>0</v>
      </c>
      <c r="D4969" s="32">
        <v>373.62</v>
      </c>
    </row>
    <row r="4970" spans="1:4" ht="9" customHeight="1" x14ac:dyDescent="0.25">
      <c r="A4970" s="30" t="s">
        <v>18023</v>
      </c>
      <c r="B4970" s="31" t="s">
        <v>18024</v>
      </c>
      <c r="C4970" s="30" t="s">
        <v>0</v>
      </c>
      <c r="D4970" s="32">
        <v>80.06</v>
      </c>
    </row>
    <row r="4971" spans="1:4" ht="9" customHeight="1" x14ac:dyDescent="0.25">
      <c r="A4971" s="30" t="s">
        <v>18025</v>
      </c>
      <c r="B4971" s="31" t="s">
        <v>18026</v>
      </c>
      <c r="C4971" s="30" t="s">
        <v>3</v>
      </c>
      <c r="D4971" s="32">
        <v>17.059999999999999</v>
      </c>
    </row>
    <row r="4972" spans="1:4" ht="9" customHeight="1" x14ac:dyDescent="0.25">
      <c r="A4972" s="30" t="s">
        <v>18027</v>
      </c>
      <c r="B4972" s="31" t="s">
        <v>18028</v>
      </c>
      <c r="C4972" s="30" t="s">
        <v>2</v>
      </c>
      <c r="D4972" s="32">
        <v>3.18</v>
      </c>
    </row>
    <row r="4973" spans="1:4" ht="9" customHeight="1" x14ac:dyDescent="0.25">
      <c r="A4973" s="30" t="s">
        <v>18029</v>
      </c>
      <c r="B4973" s="31" t="s">
        <v>18030</v>
      </c>
      <c r="C4973" s="30" t="s">
        <v>0</v>
      </c>
      <c r="D4973" s="32">
        <v>28.27</v>
      </c>
    </row>
    <row r="4974" spans="1:4" ht="9" customHeight="1" x14ac:dyDescent="0.25">
      <c r="A4974" s="30" t="s">
        <v>18031</v>
      </c>
      <c r="B4974" s="31" t="s">
        <v>18032</v>
      </c>
      <c r="C4974" s="30" t="s">
        <v>2</v>
      </c>
      <c r="D4974" s="32">
        <v>38.090000000000003</v>
      </c>
    </row>
    <row r="4975" spans="1:4" ht="9" customHeight="1" x14ac:dyDescent="0.25">
      <c r="A4975" s="30" t="s">
        <v>18033</v>
      </c>
      <c r="B4975" s="31" t="s">
        <v>18034</v>
      </c>
      <c r="C4975" s="30" t="s">
        <v>0</v>
      </c>
      <c r="D4975" s="32">
        <v>10.7</v>
      </c>
    </row>
    <row r="4976" spans="1:4" ht="9" customHeight="1" x14ac:dyDescent="0.25">
      <c r="A4976" s="30" t="s">
        <v>18035</v>
      </c>
      <c r="B4976" s="31" t="s">
        <v>18036</v>
      </c>
      <c r="C4976" s="30" t="s">
        <v>0</v>
      </c>
      <c r="D4976" s="32">
        <v>48.81</v>
      </c>
    </row>
    <row r="4977" spans="1:4" ht="9" customHeight="1" x14ac:dyDescent="0.25">
      <c r="A4977" s="30" t="s">
        <v>18037</v>
      </c>
      <c r="B4977" s="31" t="s">
        <v>18038</v>
      </c>
      <c r="C4977" s="30" t="s">
        <v>0</v>
      </c>
      <c r="D4977" s="32">
        <v>11.88</v>
      </c>
    </row>
    <row r="4978" spans="1:4" ht="9" customHeight="1" x14ac:dyDescent="0.25">
      <c r="A4978" s="30" t="s">
        <v>18039</v>
      </c>
      <c r="B4978" s="31" t="s">
        <v>18040</v>
      </c>
      <c r="C4978" s="30" t="s">
        <v>3</v>
      </c>
      <c r="D4978" s="32">
        <v>11.98</v>
      </c>
    </row>
    <row r="4979" spans="1:4" ht="9" customHeight="1" x14ac:dyDescent="0.25">
      <c r="A4979" s="30" t="s">
        <v>18041</v>
      </c>
      <c r="B4979" s="31" t="s">
        <v>18042</v>
      </c>
      <c r="C4979" s="30" t="s">
        <v>3</v>
      </c>
      <c r="D4979" s="32">
        <v>26.49</v>
      </c>
    </row>
    <row r="4980" spans="1:4" ht="9" customHeight="1" x14ac:dyDescent="0.25">
      <c r="A4980" s="30" t="s">
        <v>18043</v>
      </c>
      <c r="B4980" s="31" t="s">
        <v>18044</v>
      </c>
      <c r="C4980" s="30" t="s">
        <v>3</v>
      </c>
      <c r="D4980" s="32">
        <v>24.78</v>
      </c>
    </row>
    <row r="4981" spans="1:4" ht="9" customHeight="1" x14ac:dyDescent="0.25">
      <c r="A4981" s="30" t="s">
        <v>18045</v>
      </c>
      <c r="B4981" s="31" t="s">
        <v>18046</v>
      </c>
      <c r="C4981" s="30" t="s">
        <v>3</v>
      </c>
      <c r="D4981" s="32">
        <v>20.96</v>
      </c>
    </row>
    <row r="4982" spans="1:4" ht="9" customHeight="1" x14ac:dyDescent="0.25">
      <c r="A4982" s="30" t="s">
        <v>18047</v>
      </c>
      <c r="B4982" s="31" t="s">
        <v>18048</v>
      </c>
      <c r="C4982" s="30" t="s">
        <v>3</v>
      </c>
      <c r="D4982" s="32">
        <v>20.22</v>
      </c>
    </row>
    <row r="4983" spans="1:4" ht="9" customHeight="1" x14ac:dyDescent="0.25">
      <c r="A4983" s="30" t="s">
        <v>18049</v>
      </c>
      <c r="B4983" s="31" t="s">
        <v>18050</v>
      </c>
      <c r="C4983" s="30" t="s">
        <v>3</v>
      </c>
      <c r="D4983" s="32">
        <v>8.99</v>
      </c>
    </row>
    <row r="4984" spans="1:4" ht="9" customHeight="1" x14ac:dyDescent="0.25">
      <c r="A4984" s="30" t="s">
        <v>18051</v>
      </c>
      <c r="B4984" s="31" t="s">
        <v>18052</v>
      </c>
      <c r="C4984" s="30" t="s">
        <v>3</v>
      </c>
      <c r="D4984" s="32">
        <v>20</v>
      </c>
    </row>
    <row r="4985" spans="1:4" ht="9" customHeight="1" x14ac:dyDescent="0.25">
      <c r="A4985" s="30" t="s">
        <v>18053</v>
      </c>
      <c r="B4985" s="31" t="s">
        <v>18054</v>
      </c>
      <c r="C4985" s="30" t="s">
        <v>3</v>
      </c>
      <c r="D4985" s="32">
        <v>31.77</v>
      </c>
    </row>
    <row r="4986" spans="1:4" ht="9" customHeight="1" x14ac:dyDescent="0.25">
      <c r="A4986" s="30" t="s">
        <v>18055</v>
      </c>
      <c r="B4986" s="31" t="s">
        <v>18056</v>
      </c>
      <c r="C4986" s="30" t="s">
        <v>3</v>
      </c>
      <c r="D4986" s="32">
        <v>30.05</v>
      </c>
    </row>
    <row r="4987" spans="1:4" ht="9" customHeight="1" x14ac:dyDescent="0.25">
      <c r="A4987" s="30" t="s">
        <v>18057</v>
      </c>
      <c r="B4987" s="31" t="s">
        <v>18058</v>
      </c>
      <c r="C4987" s="30" t="s">
        <v>3</v>
      </c>
      <c r="D4987" s="32">
        <v>32.61</v>
      </c>
    </row>
    <row r="4988" spans="1:4" ht="9" customHeight="1" x14ac:dyDescent="0.25">
      <c r="A4988" s="30" t="s">
        <v>18059</v>
      </c>
      <c r="B4988" s="31" t="s">
        <v>18060</v>
      </c>
      <c r="C4988" s="30" t="s">
        <v>3</v>
      </c>
      <c r="D4988" s="32">
        <v>31.87</v>
      </c>
    </row>
    <row r="4989" spans="1:4" ht="9" customHeight="1" x14ac:dyDescent="0.25">
      <c r="A4989" s="30" t="s">
        <v>18061</v>
      </c>
      <c r="B4989" s="31" t="s">
        <v>18062</v>
      </c>
      <c r="C4989" s="30" t="s">
        <v>3</v>
      </c>
      <c r="D4989" s="32">
        <v>28.1</v>
      </c>
    </row>
    <row r="4990" spans="1:4" ht="9" customHeight="1" x14ac:dyDescent="0.25">
      <c r="A4990" s="30" t="s">
        <v>18063</v>
      </c>
      <c r="B4990" s="31" t="s">
        <v>18064</v>
      </c>
      <c r="C4990" s="30" t="s">
        <v>2</v>
      </c>
      <c r="D4990" s="32">
        <v>0.11</v>
      </c>
    </row>
    <row r="4991" spans="1:4" ht="9" customHeight="1" x14ac:dyDescent="0.25">
      <c r="A4991" s="30" t="s">
        <v>18065</v>
      </c>
      <c r="B4991" s="31" t="s">
        <v>18066</v>
      </c>
      <c r="C4991" s="30" t="s">
        <v>2</v>
      </c>
      <c r="D4991" s="32">
        <v>222.22</v>
      </c>
    </row>
    <row r="4992" spans="1:4" ht="9" customHeight="1" x14ac:dyDescent="0.25">
      <c r="A4992" s="30" t="s">
        <v>18067</v>
      </c>
      <c r="B4992" s="31" t="s">
        <v>18068</v>
      </c>
      <c r="C4992" s="30" t="s">
        <v>2</v>
      </c>
      <c r="D4992" s="32">
        <v>3.23</v>
      </c>
    </row>
    <row r="4993" spans="1:4" ht="9" customHeight="1" x14ac:dyDescent="0.25">
      <c r="A4993" s="30" t="s">
        <v>18069</v>
      </c>
      <c r="B4993" s="31" t="s">
        <v>18070</v>
      </c>
      <c r="C4993" s="30" t="s">
        <v>2</v>
      </c>
      <c r="D4993" s="32">
        <v>0.17</v>
      </c>
    </row>
    <row r="4994" spans="1:4" ht="9" customHeight="1" x14ac:dyDescent="0.25">
      <c r="A4994" s="30" t="s">
        <v>18071</v>
      </c>
      <c r="B4994" s="31" t="s">
        <v>18072</v>
      </c>
      <c r="C4994" s="30" t="s">
        <v>0</v>
      </c>
      <c r="D4994" s="32">
        <v>455.15</v>
      </c>
    </row>
    <row r="4995" spans="1:4" ht="9" customHeight="1" x14ac:dyDescent="0.25">
      <c r="A4995" s="30" t="s">
        <v>18073</v>
      </c>
      <c r="B4995" s="31" t="s">
        <v>18074</v>
      </c>
      <c r="C4995" s="30" t="s">
        <v>0</v>
      </c>
      <c r="D4995" s="32">
        <v>326.87</v>
      </c>
    </row>
    <row r="4996" spans="1:4" ht="9" customHeight="1" x14ac:dyDescent="0.25">
      <c r="A4996" s="30" t="s">
        <v>18075</v>
      </c>
      <c r="B4996" s="31" t="s">
        <v>18076</v>
      </c>
      <c r="C4996" s="30" t="s">
        <v>0</v>
      </c>
      <c r="D4996" s="32">
        <v>455.15</v>
      </c>
    </row>
    <row r="4997" spans="1:4" ht="9" customHeight="1" x14ac:dyDescent="0.25">
      <c r="A4997" s="30" t="s">
        <v>18077</v>
      </c>
      <c r="B4997" s="31" t="s">
        <v>18078</v>
      </c>
      <c r="C4997" s="30" t="s">
        <v>0</v>
      </c>
      <c r="D4997" s="32">
        <v>326.87</v>
      </c>
    </row>
    <row r="4998" spans="1:4" ht="9" customHeight="1" x14ac:dyDescent="0.25">
      <c r="A4998" s="30" t="s">
        <v>18079</v>
      </c>
      <c r="B4998" s="31" t="s">
        <v>18080</v>
      </c>
      <c r="C4998" s="30" t="s">
        <v>16814</v>
      </c>
      <c r="D4998" s="32">
        <v>406.16</v>
      </c>
    </row>
    <row r="4999" spans="1:4" ht="9" customHeight="1" x14ac:dyDescent="0.25">
      <c r="A4999" s="30" t="s">
        <v>18081</v>
      </c>
      <c r="B4999" s="31" t="s">
        <v>18082</v>
      </c>
      <c r="C4999" s="30" t="s">
        <v>16814</v>
      </c>
      <c r="D4999" s="32">
        <v>215.03</v>
      </c>
    </row>
    <row r="5000" spans="1:4" ht="9" customHeight="1" x14ac:dyDescent="0.25">
      <c r="A5000" s="30" t="s">
        <v>18083</v>
      </c>
      <c r="B5000" s="31" t="s">
        <v>18084</v>
      </c>
      <c r="C5000" s="30" t="s">
        <v>16814</v>
      </c>
      <c r="D5000" s="32">
        <v>355.66</v>
      </c>
    </row>
    <row r="5001" spans="1:4" ht="9" customHeight="1" x14ac:dyDescent="0.25">
      <c r="A5001" s="30" t="s">
        <v>18085</v>
      </c>
      <c r="B5001" s="31" t="s">
        <v>18086</v>
      </c>
      <c r="C5001" s="30" t="s">
        <v>16814</v>
      </c>
      <c r="D5001" s="32">
        <v>57.67</v>
      </c>
    </row>
    <row r="5002" spans="1:4" ht="9" customHeight="1" x14ac:dyDescent="0.25">
      <c r="A5002" s="30" t="s">
        <v>18087</v>
      </c>
      <c r="B5002" s="31" t="s">
        <v>18088</v>
      </c>
      <c r="C5002" s="30" t="s">
        <v>16814</v>
      </c>
      <c r="D5002" s="32">
        <v>44.07</v>
      </c>
    </row>
    <row r="5003" spans="1:4" ht="9" customHeight="1" x14ac:dyDescent="0.25">
      <c r="A5003" s="30" t="s">
        <v>18089</v>
      </c>
      <c r="B5003" s="31" t="s">
        <v>18090</v>
      </c>
      <c r="C5003" s="30" t="s">
        <v>16814</v>
      </c>
      <c r="D5003" s="32">
        <v>19.149999999999999</v>
      </c>
    </row>
    <row r="5004" spans="1:4" ht="9" customHeight="1" x14ac:dyDescent="0.25">
      <c r="A5004" s="30" t="s">
        <v>18091</v>
      </c>
      <c r="B5004" s="31" t="s">
        <v>18092</v>
      </c>
      <c r="C5004" s="30" t="s">
        <v>16814</v>
      </c>
      <c r="D5004" s="32">
        <v>646.59</v>
      </c>
    </row>
    <row r="5005" spans="1:4" ht="18" customHeight="1" x14ac:dyDescent="0.25">
      <c r="A5005" s="30" t="s">
        <v>18093</v>
      </c>
      <c r="B5005" s="31" t="s">
        <v>18094</v>
      </c>
      <c r="C5005" s="30" t="s">
        <v>4</v>
      </c>
      <c r="D5005" s="32">
        <v>1826.08</v>
      </c>
    </row>
    <row r="5006" spans="1:4" ht="9" customHeight="1" x14ac:dyDescent="0.25">
      <c r="A5006" s="30" t="s">
        <v>18095</v>
      </c>
      <c r="B5006" s="31" t="s">
        <v>18096</v>
      </c>
      <c r="C5006" s="30" t="s">
        <v>4</v>
      </c>
      <c r="D5006" s="32">
        <v>1640.46</v>
      </c>
    </row>
    <row r="5007" spans="1:4" ht="18" customHeight="1" x14ac:dyDescent="0.25">
      <c r="A5007" s="30" t="s">
        <v>18097</v>
      </c>
      <c r="B5007" s="31" t="s">
        <v>18098</v>
      </c>
      <c r="C5007" s="30" t="s">
        <v>4</v>
      </c>
      <c r="D5007" s="32">
        <v>1655.95</v>
      </c>
    </row>
    <row r="5008" spans="1:4" ht="9" customHeight="1" x14ac:dyDescent="0.25">
      <c r="A5008" s="30" t="s">
        <v>18099</v>
      </c>
      <c r="B5008" s="31" t="s">
        <v>18100</v>
      </c>
      <c r="C5008" s="30" t="s">
        <v>4</v>
      </c>
      <c r="D5008" s="32">
        <v>819.13</v>
      </c>
    </row>
    <row r="5009" spans="1:4" ht="18" customHeight="1" x14ac:dyDescent="0.25">
      <c r="A5009" s="30" t="s">
        <v>18101</v>
      </c>
      <c r="B5009" s="31" t="s">
        <v>18102</v>
      </c>
      <c r="C5009" s="30" t="s">
        <v>4</v>
      </c>
      <c r="D5009" s="32">
        <v>945.28</v>
      </c>
    </row>
    <row r="5010" spans="1:4" ht="9" customHeight="1" x14ac:dyDescent="0.25">
      <c r="A5010" s="30" t="s">
        <v>18103</v>
      </c>
      <c r="B5010" s="31" t="s">
        <v>18104</v>
      </c>
      <c r="C5010" s="30" t="s">
        <v>4</v>
      </c>
      <c r="D5010" s="32">
        <v>333.11</v>
      </c>
    </row>
    <row r="5011" spans="1:4" ht="9" customHeight="1" x14ac:dyDescent="0.25">
      <c r="A5011" s="30" t="s">
        <v>18105</v>
      </c>
      <c r="B5011" s="31" t="s">
        <v>18106</v>
      </c>
      <c r="C5011" s="30" t="s">
        <v>2</v>
      </c>
      <c r="D5011" s="32">
        <v>54.3</v>
      </c>
    </row>
    <row r="5012" spans="1:4" ht="9" customHeight="1" x14ac:dyDescent="0.25">
      <c r="A5012" s="30" t="s">
        <v>18107</v>
      </c>
      <c r="B5012" s="31" t="s">
        <v>18108</v>
      </c>
      <c r="C5012" s="30" t="s">
        <v>16814</v>
      </c>
      <c r="D5012" s="32">
        <v>29.93</v>
      </c>
    </row>
    <row r="5013" spans="1:4" ht="9" customHeight="1" x14ac:dyDescent="0.25">
      <c r="A5013" s="30" t="s">
        <v>18109</v>
      </c>
      <c r="B5013" s="31" t="s">
        <v>18110</v>
      </c>
      <c r="C5013" s="30" t="s">
        <v>0</v>
      </c>
      <c r="D5013" s="32">
        <v>21.19</v>
      </c>
    </row>
    <row r="5014" spans="1:4" ht="9" customHeight="1" x14ac:dyDescent="0.25">
      <c r="A5014" s="30" t="s">
        <v>18111</v>
      </c>
      <c r="B5014" s="31" t="s">
        <v>18112</v>
      </c>
      <c r="C5014" s="30" t="s">
        <v>0</v>
      </c>
      <c r="D5014" s="32">
        <v>17.329999999999998</v>
      </c>
    </row>
    <row r="5015" spans="1:4" ht="9" customHeight="1" x14ac:dyDescent="0.25">
      <c r="A5015" s="30" t="s">
        <v>18113</v>
      </c>
      <c r="B5015" s="31" t="s">
        <v>18114</v>
      </c>
      <c r="C5015" s="30" t="s">
        <v>0</v>
      </c>
      <c r="D5015" s="32">
        <v>235.87</v>
      </c>
    </row>
    <row r="5016" spans="1:4" ht="9" customHeight="1" x14ac:dyDescent="0.25">
      <c r="A5016" s="30" t="s">
        <v>18115</v>
      </c>
      <c r="B5016" s="31" t="s">
        <v>18116</v>
      </c>
      <c r="C5016" s="30" t="s">
        <v>0</v>
      </c>
      <c r="D5016" s="32">
        <v>369.21</v>
      </c>
    </row>
    <row r="5017" spans="1:4" ht="9" customHeight="1" x14ac:dyDescent="0.25">
      <c r="A5017" s="30" t="s">
        <v>18117</v>
      </c>
      <c r="B5017" s="31" t="s">
        <v>18118</v>
      </c>
      <c r="C5017" s="30" t="s">
        <v>2</v>
      </c>
      <c r="D5017" s="32">
        <v>5.62</v>
      </c>
    </row>
    <row r="5018" spans="1:4" ht="9" customHeight="1" x14ac:dyDescent="0.25">
      <c r="A5018" s="30" t="s">
        <v>18119</v>
      </c>
      <c r="B5018" s="31" t="s">
        <v>18120</v>
      </c>
      <c r="C5018" s="30" t="s">
        <v>3</v>
      </c>
      <c r="D5018" s="32">
        <v>2.81</v>
      </c>
    </row>
    <row r="5019" spans="1:4" ht="9" customHeight="1" x14ac:dyDescent="0.25">
      <c r="A5019" s="30" t="s">
        <v>18121</v>
      </c>
      <c r="B5019" s="31" t="s">
        <v>18122</v>
      </c>
      <c r="C5019" s="30" t="s">
        <v>0</v>
      </c>
      <c r="D5019" s="32">
        <v>5.64</v>
      </c>
    </row>
    <row r="5020" spans="1:4" ht="9" customHeight="1" x14ac:dyDescent="0.25">
      <c r="A5020" s="30" t="s">
        <v>18123</v>
      </c>
      <c r="B5020" s="31" t="s">
        <v>18124</v>
      </c>
      <c r="C5020" s="30" t="s">
        <v>0</v>
      </c>
      <c r="D5020" s="32">
        <v>4.6900000000000004</v>
      </c>
    </row>
    <row r="5021" spans="1:4" ht="9" customHeight="1" x14ac:dyDescent="0.25">
      <c r="A5021" s="30" t="s">
        <v>18125</v>
      </c>
      <c r="B5021" s="31" t="s">
        <v>18126</v>
      </c>
      <c r="C5021" s="30" t="s">
        <v>0</v>
      </c>
      <c r="D5021" s="32">
        <v>7.44</v>
      </c>
    </row>
    <row r="5022" spans="1:4" ht="9" customHeight="1" x14ac:dyDescent="0.25">
      <c r="A5022" s="30" t="s">
        <v>18127</v>
      </c>
      <c r="B5022" s="31" t="s">
        <v>18128</v>
      </c>
      <c r="C5022" s="30" t="s">
        <v>0</v>
      </c>
      <c r="D5022" s="32">
        <v>12.17</v>
      </c>
    </row>
    <row r="5023" spans="1:4" ht="9" customHeight="1" x14ac:dyDescent="0.25">
      <c r="A5023" s="30" t="s">
        <v>18129</v>
      </c>
      <c r="B5023" s="31" t="s">
        <v>18130</v>
      </c>
      <c r="C5023" s="30" t="s">
        <v>0</v>
      </c>
      <c r="D5023" s="32">
        <v>448.18</v>
      </c>
    </row>
    <row r="5024" spans="1:4" ht="9" customHeight="1" x14ac:dyDescent="0.25">
      <c r="A5024" s="30" t="s">
        <v>18131</v>
      </c>
      <c r="B5024" s="31" t="s">
        <v>18132</v>
      </c>
      <c r="C5024" s="30" t="s">
        <v>0</v>
      </c>
      <c r="D5024" s="32">
        <v>1377.44</v>
      </c>
    </row>
    <row r="5025" spans="1:4" ht="9" customHeight="1" x14ac:dyDescent="0.25">
      <c r="A5025" s="30" t="s">
        <v>18133</v>
      </c>
      <c r="B5025" s="31" t="s">
        <v>18134</v>
      </c>
      <c r="C5025" s="30" t="s">
        <v>18135</v>
      </c>
      <c r="D5025" s="32">
        <v>949.01</v>
      </c>
    </row>
    <row r="5026" spans="1:4" ht="9" customHeight="1" x14ac:dyDescent="0.25">
      <c r="A5026" s="30" t="s">
        <v>18136</v>
      </c>
      <c r="B5026" s="31" t="s">
        <v>18137</v>
      </c>
      <c r="C5026" s="30" t="s">
        <v>18135</v>
      </c>
      <c r="D5026" s="32">
        <v>2407.23</v>
      </c>
    </row>
    <row r="5027" spans="1:4" ht="9" customHeight="1" x14ac:dyDescent="0.25">
      <c r="A5027" s="30" t="s">
        <v>18138</v>
      </c>
      <c r="B5027" s="31" t="s">
        <v>18139</v>
      </c>
      <c r="C5027" s="30" t="s">
        <v>18135</v>
      </c>
      <c r="D5027" s="32">
        <v>5777.35</v>
      </c>
    </row>
    <row r="5028" spans="1:4" ht="9" customHeight="1" x14ac:dyDescent="0.25">
      <c r="A5028" s="30" t="s">
        <v>18140</v>
      </c>
      <c r="B5028" s="31" t="s">
        <v>18141</v>
      </c>
      <c r="C5028" s="30" t="s">
        <v>18135</v>
      </c>
      <c r="D5028" s="32">
        <v>786.5</v>
      </c>
    </row>
    <row r="5029" spans="1:4" ht="9" customHeight="1" x14ac:dyDescent="0.25">
      <c r="A5029" s="30" t="s">
        <v>18142</v>
      </c>
      <c r="B5029" s="31" t="s">
        <v>18143</v>
      </c>
      <c r="C5029" s="30" t="s">
        <v>18135</v>
      </c>
      <c r="D5029" s="32">
        <v>496.51</v>
      </c>
    </row>
    <row r="5030" spans="1:4" ht="9" customHeight="1" x14ac:dyDescent="0.25">
      <c r="A5030" s="30" t="s">
        <v>18144</v>
      </c>
      <c r="B5030" s="31" t="s">
        <v>18145</v>
      </c>
      <c r="C5030" s="30" t="s">
        <v>3</v>
      </c>
      <c r="D5030" s="32">
        <v>2.1800000000000002</v>
      </c>
    </row>
    <row r="5031" spans="1:4" ht="18" customHeight="1" x14ac:dyDescent="0.25">
      <c r="A5031" s="30" t="s">
        <v>18146</v>
      </c>
      <c r="B5031" s="31" t="s">
        <v>18147</v>
      </c>
      <c r="C5031" s="30" t="s">
        <v>12</v>
      </c>
      <c r="D5031" s="32">
        <v>75.55</v>
      </c>
    </row>
    <row r="5032" spans="1:4" ht="9" customHeight="1" x14ac:dyDescent="0.25">
      <c r="A5032" s="30" t="s">
        <v>18148</v>
      </c>
      <c r="B5032" s="31" t="s">
        <v>18149</v>
      </c>
      <c r="C5032" s="30" t="s">
        <v>0</v>
      </c>
      <c r="D5032" s="32">
        <v>66.02</v>
      </c>
    </row>
    <row r="5033" spans="1:4" ht="9" customHeight="1" x14ac:dyDescent="0.25">
      <c r="A5033" s="30" t="s">
        <v>18150</v>
      </c>
      <c r="B5033" s="31" t="s">
        <v>18151</v>
      </c>
      <c r="C5033" s="30" t="s">
        <v>0</v>
      </c>
      <c r="D5033" s="32">
        <v>41.24</v>
      </c>
    </row>
    <row r="5034" spans="1:4" ht="9" customHeight="1" x14ac:dyDescent="0.25">
      <c r="A5034" s="30" t="s">
        <v>18152</v>
      </c>
      <c r="B5034" s="31" t="s">
        <v>18153</v>
      </c>
      <c r="C5034" s="30" t="s">
        <v>0</v>
      </c>
      <c r="D5034" s="32">
        <v>4.46</v>
      </c>
    </row>
    <row r="5035" spans="1:4" ht="9" customHeight="1" x14ac:dyDescent="0.25">
      <c r="A5035" s="30" t="s">
        <v>18154</v>
      </c>
      <c r="B5035" s="31" t="s">
        <v>18155</v>
      </c>
      <c r="C5035" s="30" t="s">
        <v>4</v>
      </c>
      <c r="D5035" s="32">
        <v>33.299999999999997</v>
      </c>
    </row>
    <row r="5036" spans="1:4" ht="9" customHeight="1" x14ac:dyDescent="0.25">
      <c r="A5036" s="30" t="s">
        <v>18156</v>
      </c>
      <c r="B5036" s="31" t="s">
        <v>18157</v>
      </c>
      <c r="C5036" s="30" t="s">
        <v>4</v>
      </c>
      <c r="D5036" s="32">
        <v>32.39</v>
      </c>
    </row>
    <row r="5037" spans="1:4" ht="18" customHeight="1" x14ac:dyDescent="0.25">
      <c r="A5037" s="30" t="s">
        <v>18158</v>
      </c>
      <c r="B5037" s="31" t="s">
        <v>18159</v>
      </c>
      <c r="C5037" s="30" t="s">
        <v>4</v>
      </c>
      <c r="D5037" s="32">
        <v>5569.16</v>
      </c>
    </row>
    <row r="5038" spans="1:4" ht="9" customHeight="1" x14ac:dyDescent="0.25">
      <c r="A5038" s="30" t="s">
        <v>18160</v>
      </c>
      <c r="B5038" s="31" t="s">
        <v>18161</v>
      </c>
      <c r="C5038" s="30" t="s">
        <v>4</v>
      </c>
      <c r="D5038" s="32">
        <v>5449.2</v>
      </c>
    </row>
    <row r="5039" spans="1:4" ht="9" customHeight="1" x14ac:dyDescent="0.25">
      <c r="A5039" s="30" t="s">
        <v>18162</v>
      </c>
      <c r="B5039" s="31" t="s">
        <v>18163</v>
      </c>
      <c r="C5039" s="30" t="s">
        <v>0</v>
      </c>
      <c r="D5039" s="32">
        <v>505.48</v>
      </c>
    </row>
    <row r="5040" spans="1:4" ht="9" customHeight="1" x14ac:dyDescent="0.25">
      <c r="A5040" s="30" t="s">
        <v>18164</v>
      </c>
      <c r="B5040" s="31" t="s">
        <v>18165</v>
      </c>
      <c r="C5040" s="30" t="s">
        <v>0</v>
      </c>
      <c r="D5040" s="32">
        <v>457.82</v>
      </c>
    </row>
    <row r="5041" spans="1:4" ht="9" customHeight="1" x14ac:dyDescent="0.25">
      <c r="A5041" s="30" t="s">
        <v>18166</v>
      </c>
      <c r="B5041" s="31" t="s">
        <v>18167</v>
      </c>
      <c r="C5041" s="30" t="s">
        <v>4</v>
      </c>
      <c r="D5041" s="32">
        <v>471.87</v>
      </c>
    </row>
    <row r="5042" spans="1:4" ht="9" customHeight="1" x14ac:dyDescent="0.25">
      <c r="A5042" s="30" t="s">
        <v>18168</v>
      </c>
      <c r="B5042" s="31" t="s">
        <v>18169</v>
      </c>
      <c r="C5042" s="30" t="s">
        <v>2</v>
      </c>
      <c r="D5042" s="32">
        <v>12.38</v>
      </c>
    </row>
    <row r="5043" spans="1:4" ht="9" customHeight="1" x14ac:dyDescent="0.25">
      <c r="A5043" s="30" t="s">
        <v>18170</v>
      </c>
      <c r="B5043" s="31" t="s">
        <v>18171</v>
      </c>
      <c r="C5043" s="30" t="s">
        <v>3</v>
      </c>
      <c r="D5043" s="32">
        <v>203.48</v>
      </c>
    </row>
    <row r="5044" spans="1:4" ht="9" customHeight="1" x14ac:dyDescent="0.25">
      <c r="A5044" s="30" t="s">
        <v>18172</v>
      </c>
      <c r="B5044" s="31" t="s">
        <v>18173</v>
      </c>
      <c r="C5044" s="30" t="s">
        <v>0</v>
      </c>
      <c r="D5044" s="32">
        <v>31.47</v>
      </c>
    </row>
    <row r="5045" spans="1:4" ht="18" customHeight="1" x14ac:dyDescent="0.25">
      <c r="A5045" s="30" t="s">
        <v>18174</v>
      </c>
      <c r="B5045" s="31" t="s">
        <v>18175</v>
      </c>
      <c r="C5045" s="30" t="s">
        <v>18176</v>
      </c>
      <c r="D5045" s="32">
        <v>1.18</v>
      </c>
    </row>
    <row r="5046" spans="1:4" ht="9" customHeight="1" x14ac:dyDescent="0.25">
      <c r="A5046" s="30" t="s">
        <v>18177</v>
      </c>
      <c r="B5046" s="31" t="s">
        <v>18178</v>
      </c>
      <c r="C5046" s="30" t="s">
        <v>4</v>
      </c>
      <c r="D5046" s="32">
        <v>20.49</v>
      </c>
    </row>
    <row r="5047" spans="1:4" ht="9" customHeight="1" x14ac:dyDescent="0.25">
      <c r="A5047" s="30" t="s">
        <v>18179</v>
      </c>
      <c r="B5047" s="31" t="s">
        <v>18180</v>
      </c>
      <c r="C5047" s="30" t="s">
        <v>4</v>
      </c>
      <c r="D5047" s="32">
        <v>18.98</v>
      </c>
    </row>
    <row r="5048" spans="1:4" ht="9" customHeight="1" x14ac:dyDescent="0.25">
      <c r="A5048" s="30" t="s">
        <v>18181</v>
      </c>
      <c r="B5048" s="31" t="s">
        <v>18182</v>
      </c>
      <c r="C5048" s="30" t="s">
        <v>4</v>
      </c>
      <c r="D5048" s="32">
        <v>325.08</v>
      </c>
    </row>
    <row r="5049" spans="1:4" ht="18" customHeight="1" x14ac:dyDescent="0.25">
      <c r="A5049" s="30" t="s">
        <v>18183</v>
      </c>
      <c r="B5049" s="31" t="s">
        <v>18184</v>
      </c>
      <c r="C5049" s="30" t="s">
        <v>18176</v>
      </c>
      <c r="D5049" s="32">
        <v>3.78</v>
      </c>
    </row>
    <row r="5050" spans="1:4" ht="9" customHeight="1" x14ac:dyDescent="0.25">
      <c r="A5050" s="30" t="s">
        <v>18185</v>
      </c>
      <c r="B5050" s="31" t="s">
        <v>18186</v>
      </c>
      <c r="C5050" s="30" t="s">
        <v>3</v>
      </c>
      <c r="D5050" s="32">
        <v>278.57</v>
      </c>
    </row>
    <row r="5051" spans="1:4" ht="18" customHeight="1" x14ac:dyDescent="0.25">
      <c r="A5051" s="30" t="s">
        <v>18187</v>
      </c>
      <c r="B5051" s="31" t="s">
        <v>18188</v>
      </c>
      <c r="C5051" s="30" t="s">
        <v>18189</v>
      </c>
      <c r="D5051" s="32">
        <v>3.31</v>
      </c>
    </row>
    <row r="5052" spans="1:4" ht="9" customHeight="1" x14ac:dyDescent="0.25">
      <c r="A5052" s="30" t="s">
        <v>18190</v>
      </c>
      <c r="B5052" s="31" t="s">
        <v>18191</v>
      </c>
      <c r="C5052" s="30" t="s">
        <v>4</v>
      </c>
      <c r="D5052" s="32">
        <v>536.54999999999995</v>
      </c>
    </row>
    <row r="5053" spans="1:4" ht="18" customHeight="1" x14ac:dyDescent="0.25">
      <c r="A5053" s="30" t="s">
        <v>18192</v>
      </c>
      <c r="B5053" s="31" t="s">
        <v>18193</v>
      </c>
      <c r="C5053" s="30" t="s">
        <v>18176</v>
      </c>
      <c r="D5053" s="32">
        <v>5.56</v>
      </c>
    </row>
    <row r="5054" spans="1:4" ht="9" customHeight="1" x14ac:dyDescent="0.25">
      <c r="A5054" s="30" t="s">
        <v>18194</v>
      </c>
      <c r="B5054" s="31" t="s">
        <v>18195</v>
      </c>
      <c r="C5054" s="30" t="s">
        <v>4</v>
      </c>
      <c r="D5054" s="32">
        <v>769.83</v>
      </c>
    </row>
    <row r="5055" spans="1:4" ht="18" customHeight="1" x14ac:dyDescent="0.25">
      <c r="A5055" s="30" t="s">
        <v>18196</v>
      </c>
      <c r="B5055" s="31" t="s">
        <v>18197</v>
      </c>
      <c r="C5055" s="30" t="s">
        <v>18176</v>
      </c>
      <c r="D5055" s="32">
        <v>7.77</v>
      </c>
    </row>
    <row r="5056" spans="1:4" ht="18" customHeight="1" x14ac:dyDescent="0.25">
      <c r="A5056" s="30" t="s">
        <v>18198</v>
      </c>
      <c r="B5056" s="31" t="s">
        <v>18199</v>
      </c>
      <c r="C5056" s="30" t="s">
        <v>18189</v>
      </c>
      <c r="D5056" s="32">
        <v>1.01</v>
      </c>
    </row>
    <row r="5057" spans="1:4" ht="18" customHeight="1" x14ac:dyDescent="0.25">
      <c r="A5057" s="30" t="s">
        <v>18200</v>
      </c>
      <c r="B5057" s="31" t="s">
        <v>18201</v>
      </c>
      <c r="C5057" s="30" t="s">
        <v>18176</v>
      </c>
      <c r="D5057" s="32">
        <v>10.61</v>
      </c>
    </row>
    <row r="5058" spans="1:4" ht="18" customHeight="1" x14ac:dyDescent="0.25">
      <c r="A5058" s="30" t="s">
        <v>18202</v>
      </c>
      <c r="B5058" s="31" t="s">
        <v>18203</v>
      </c>
      <c r="C5058" s="30" t="s">
        <v>18176</v>
      </c>
      <c r="D5058" s="32">
        <v>6.95</v>
      </c>
    </row>
    <row r="5059" spans="1:4" ht="9" customHeight="1" x14ac:dyDescent="0.25">
      <c r="A5059" s="30" t="s">
        <v>18204</v>
      </c>
      <c r="B5059" s="31" t="s">
        <v>18205</v>
      </c>
      <c r="C5059" s="30" t="s">
        <v>4</v>
      </c>
      <c r="D5059" s="32">
        <v>221.89</v>
      </c>
    </row>
    <row r="5060" spans="1:4" ht="18" customHeight="1" x14ac:dyDescent="0.25">
      <c r="A5060" s="30" t="s">
        <v>18206</v>
      </c>
      <c r="B5060" s="31" t="s">
        <v>18207</v>
      </c>
      <c r="C5060" s="30" t="s">
        <v>18176</v>
      </c>
      <c r="D5060" s="32">
        <v>0.82</v>
      </c>
    </row>
    <row r="5061" spans="1:4" ht="18" customHeight="1" x14ac:dyDescent="0.25">
      <c r="A5061" s="30" t="s">
        <v>18208</v>
      </c>
      <c r="B5061" s="31" t="s">
        <v>18209</v>
      </c>
      <c r="C5061" s="30" t="s">
        <v>18176</v>
      </c>
      <c r="D5061" s="32">
        <v>1.86</v>
      </c>
    </row>
    <row r="5062" spans="1:4" ht="18" customHeight="1" x14ac:dyDescent="0.25">
      <c r="A5062" s="30" t="s">
        <v>18210</v>
      </c>
      <c r="B5062" s="31" t="s">
        <v>18211</v>
      </c>
      <c r="C5062" s="30" t="s">
        <v>18176</v>
      </c>
      <c r="D5062" s="32">
        <v>4.75</v>
      </c>
    </row>
    <row r="5063" spans="1:4" ht="9" customHeight="1" x14ac:dyDescent="0.25">
      <c r="A5063" s="30" t="s">
        <v>18212</v>
      </c>
      <c r="B5063" s="31" t="s">
        <v>18213</v>
      </c>
      <c r="C5063" s="30" t="s">
        <v>4</v>
      </c>
      <c r="D5063" s="32">
        <v>185.85</v>
      </c>
    </row>
    <row r="5064" spans="1:4" ht="9" customHeight="1" x14ac:dyDescent="0.25">
      <c r="A5064" s="30" t="s">
        <v>18214</v>
      </c>
      <c r="B5064" s="31" t="s">
        <v>18215</v>
      </c>
      <c r="C5064" s="30" t="s">
        <v>18176</v>
      </c>
      <c r="D5064" s="32">
        <v>0.78</v>
      </c>
    </row>
    <row r="5065" spans="1:4" ht="9" customHeight="1" x14ac:dyDescent="0.25">
      <c r="A5065" s="30" t="s">
        <v>18216</v>
      </c>
      <c r="B5065" s="31" t="s">
        <v>18217</v>
      </c>
      <c r="C5065" s="30" t="s">
        <v>2</v>
      </c>
      <c r="D5065" s="32">
        <v>307.81</v>
      </c>
    </row>
    <row r="5066" spans="1:4" ht="18" customHeight="1" x14ac:dyDescent="0.25">
      <c r="A5066" s="30" t="s">
        <v>18218</v>
      </c>
      <c r="B5066" s="31" t="s">
        <v>18219</v>
      </c>
      <c r="C5066" s="30" t="s">
        <v>18220</v>
      </c>
      <c r="D5066" s="32">
        <v>8.4600000000000009</v>
      </c>
    </row>
    <row r="5067" spans="1:4" ht="9" customHeight="1" x14ac:dyDescent="0.25">
      <c r="A5067" s="30" t="s">
        <v>18221</v>
      </c>
      <c r="B5067" s="31" t="s">
        <v>18222</v>
      </c>
      <c r="C5067" s="30" t="s">
        <v>2</v>
      </c>
      <c r="D5067" s="32">
        <v>34.06</v>
      </c>
    </row>
    <row r="5068" spans="1:4" ht="18" customHeight="1" x14ac:dyDescent="0.25">
      <c r="A5068" s="30" t="s">
        <v>18223</v>
      </c>
      <c r="B5068" s="31" t="s">
        <v>18224</v>
      </c>
      <c r="C5068" s="30" t="s">
        <v>18220</v>
      </c>
      <c r="D5068" s="32">
        <v>0.7</v>
      </c>
    </row>
    <row r="5069" spans="1:4" ht="9" customHeight="1" x14ac:dyDescent="0.25">
      <c r="A5069" s="30" t="s">
        <v>18225</v>
      </c>
      <c r="B5069" s="31" t="s">
        <v>18226</v>
      </c>
      <c r="C5069" s="30" t="s">
        <v>2</v>
      </c>
      <c r="D5069" s="32">
        <v>64.489999999999995</v>
      </c>
    </row>
    <row r="5070" spans="1:4" ht="18" customHeight="1" x14ac:dyDescent="0.25">
      <c r="A5070" s="30" t="s">
        <v>18227</v>
      </c>
      <c r="B5070" s="31" t="s">
        <v>18228</v>
      </c>
      <c r="C5070" s="30" t="s">
        <v>18220</v>
      </c>
      <c r="D5070" s="32">
        <v>0.8</v>
      </c>
    </row>
    <row r="5071" spans="1:4" ht="9" customHeight="1" x14ac:dyDescent="0.25">
      <c r="A5071" s="30" t="s">
        <v>18229</v>
      </c>
      <c r="B5071" s="31" t="s">
        <v>18230</v>
      </c>
      <c r="C5071" s="30" t="s">
        <v>4</v>
      </c>
      <c r="D5071" s="32">
        <v>17.5</v>
      </c>
    </row>
    <row r="5072" spans="1:4" ht="9" customHeight="1" x14ac:dyDescent="0.25">
      <c r="A5072" s="30" t="s">
        <v>18231</v>
      </c>
      <c r="B5072" s="31" t="s">
        <v>18232</v>
      </c>
      <c r="C5072" s="30" t="s">
        <v>4</v>
      </c>
      <c r="D5072" s="32">
        <v>16.59</v>
      </c>
    </row>
    <row r="5073" spans="1:4" ht="9" customHeight="1" x14ac:dyDescent="0.25">
      <c r="A5073" s="30" t="s">
        <v>18233</v>
      </c>
      <c r="B5073" s="31" t="s">
        <v>18234</v>
      </c>
      <c r="C5073" s="30" t="s">
        <v>3</v>
      </c>
      <c r="D5073" s="32">
        <v>0.14000000000000001</v>
      </c>
    </row>
    <row r="5074" spans="1:4" ht="9" customHeight="1" x14ac:dyDescent="0.25">
      <c r="A5074" s="30" t="s">
        <v>18235</v>
      </c>
      <c r="B5074" s="31" t="s">
        <v>18236</v>
      </c>
      <c r="C5074" s="30" t="s">
        <v>2</v>
      </c>
      <c r="D5074" s="32">
        <v>216.08</v>
      </c>
    </row>
    <row r="5075" spans="1:4" ht="18" customHeight="1" x14ac:dyDescent="0.25">
      <c r="A5075" s="30" t="s">
        <v>18237</v>
      </c>
      <c r="B5075" s="31" t="s">
        <v>18238</v>
      </c>
      <c r="C5075" s="30" t="s">
        <v>18176</v>
      </c>
      <c r="D5075" s="32">
        <v>1.03</v>
      </c>
    </row>
    <row r="5076" spans="1:4" ht="9" customHeight="1" x14ac:dyDescent="0.25">
      <c r="A5076" s="30" t="s">
        <v>18239</v>
      </c>
      <c r="B5076" s="31" t="s">
        <v>18240</v>
      </c>
      <c r="C5076" s="30" t="s">
        <v>2</v>
      </c>
      <c r="D5076" s="32">
        <v>22.83</v>
      </c>
    </row>
    <row r="5077" spans="1:4" ht="9" customHeight="1" x14ac:dyDescent="0.25">
      <c r="A5077" s="30" t="s">
        <v>18241</v>
      </c>
      <c r="B5077" s="31" t="s">
        <v>18242</v>
      </c>
      <c r="C5077" s="30" t="s">
        <v>2</v>
      </c>
      <c r="D5077" s="32">
        <v>31.86</v>
      </c>
    </row>
    <row r="5078" spans="1:4" ht="9" customHeight="1" x14ac:dyDescent="0.25">
      <c r="A5078" s="30" t="s">
        <v>18243</v>
      </c>
      <c r="B5078" s="31" t="s">
        <v>18244</v>
      </c>
      <c r="C5078" s="30" t="s">
        <v>2</v>
      </c>
      <c r="D5078" s="32">
        <v>12.36</v>
      </c>
    </row>
    <row r="5079" spans="1:4" ht="9" customHeight="1" x14ac:dyDescent="0.25">
      <c r="A5079" s="30" t="s">
        <v>18245</v>
      </c>
      <c r="B5079" s="31" t="s">
        <v>18246</v>
      </c>
      <c r="C5079" s="30" t="s">
        <v>2</v>
      </c>
      <c r="D5079" s="32">
        <v>14.83</v>
      </c>
    </row>
    <row r="5080" spans="1:4" ht="9" customHeight="1" x14ac:dyDescent="0.25">
      <c r="A5080" s="30" t="s">
        <v>18247</v>
      </c>
      <c r="B5080" s="31" t="s">
        <v>18248</v>
      </c>
      <c r="C5080" s="30" t="s">
        <v>2</v>
      </c>
      <c r="D5080" s="32">
        <v>17.32</v>
      </c>
    </row>
    <row r="5081" spans="1:4" ht="9" customHeight="1" x14ac:dyDescent="0.25">
      <c r="A5081" s="30" t="s">
        <v>18249</v>
      </c>
      <c r="B5081" s="31" t="s">
        <v>18250</v>
      </c>
      <c r="C5081" s="30" t="s">
        <v>14471</v>
      </c>
      <c r="D5081" s="32">
        <v>28.12</v>
      </c>
    </row>
    <row r="5082" spans="1:4" ht="9" customHeight="1" x14ac:dyDescent="0.25">
      <c r="A5082" s="30" t="s">
        <v>18251</v>
      </c>
      <c r="B5082" s="31" t="s">
        <v>18252</v>
      </c>
      <c r="C5082" s="30" t="s">
        <v>14471</v>
      </c>
      <c r="D5082" s="32">
        <v>5.3</v>
      </c>
    </row>
    <row r="5083" spans="1:4" ht="9" customHeight="1" x14ac:dyDescent="0.25">
      <c r="A5083" s="30" t="s">
        <v>18253</v>
      </c>
      <c r="B5083" s="31" t="s">
        <v>18254</v>
      </c>
      <c r="C5083" s="30" t="s">
        <v>14471</v>
      </c>
      <c r="D5083" s="32">
        <v>89.08</v>
      </c>
    </row>
    <row r="5084" spans="1:4" ht="9" customHeight="1" x14ac:dyDescent="0.25">
      <c r="A5084" s="30" t="s">
        <v>18255</v>
      </c>
      <c r="B5084" s="31" t="s">
        <v>18256</v>
      </c>
      <c r="C5084" s="30" t="s">
        <v>14471</v>
      </c>
      <c r="D5084" s="32">
        <v>22.26</v>
      </c>
    </row>
    <row r="5085" spans="1:4" ht="9" customHeight="1" x14ac:dyDescent="0.25">
      <c r="A5085" s="30" t="s">
        <v>18257</v>
      </c>
      <c r="B5085" s="31" t="s">
        <v>18258</v>
      </c>
      <c r="C5085" s="30" t="s">
        <v>2</v>
      </c>
      <c r="D5085" s="32">
        <v>111.34</v>
      </c>
    </row>
    <row r="5086" spans="1:4" ht="9" customHeight="1" x14ac:dyDescent="0.25">
      <c r="A5086" s="30" t="s">
        <v>18259</v>
      </c>
      <c r="B5086" s="31" t="s">
        <v>18260</v>
      </c>
      <c r="C5086" s="30" t="s">
        <v>2</v>
      </c>
      <c r="D5086" s="32">
        <v>196.74</v>
      </c>
    </row>
    <row r="5087" spans="1:4" ht="9" customHeight="1" x14ac:dyDescent="0.25">
      <c r="A5087" s="30" t="s">
        <v>18261</v>
      </c>
      <c r="B5087" s="31" t="s">
        <v>18262</v>
      </c>
      <c r="C5087" s="30" t="s">
        <v>2</v>
      </c>
      <c r="D5087" s="32">
        <v>111.34</v>
      </c>
    </row>
    <row r="5088" spans="1:4" ht="9" customHeight="1" x14ac:dyDescent="0.25">
      <c r="A5088" s="30" t="s">
        <v>18263</v>
      </c>
      <c r="B5088" s="31" t="s">
        <v>18264</v>
      </c>
      <c r="C5088" s="30" t="s">
        <v>2</v>
      </c>
      <c r="D5088" s="32">
        <v>204.17</v>
      </c>
    </row>
    <row r="5089" spans="1:4" ht="9" customHeight="1" x14ac:dyDescent="0.25">
      <c r="A5089" s="30" t="s">
        <v>18265</v>
      </c>
      <c r="B5089" s="31" t="s">
        <v>18266</v>
      </c>
      <c r="C5089" s="30" t="s">
        <v>2</v>
      </c>
      <c r="D5089" s="32">
        <v>69.25</v>
      </c>
    </row>
    <row r="5090" spans="1:4" ht="9" customHeight="1" x14ac:dyDescent="0.25">
      <c r="A5090" s="30" t="s">
        <v>18267</v>
      </c>
      <c r="B5090" s="31" t="s">
        <v>18268</v>
      </c>
      <c r="C5090" s="30" t="s">
        <v>2</v>
      </c>
      <c r="D5090" s="32">
        <v>144.02000000000001</v>
      </c>
    </row>
    <row r="5091" spans="1:4" ht="9" customHeight="1" x14ac:dyDescent="0.25">
      <c r="A5091" s="30" t="s">
        <v>18269</v>
      </c>
      <c r="B5091" s="31" t="s">
        <v>18270</v>
      </c>
      <c r="C5091" s="30" t="s">
        <v>2</v>
      </c>
      <c r="D5091" s="32">
        <v>172.84</v>
      </c>
    </row>
    <row r="5092" spans="1:4" ht="9" customHeight="1" x14ac:dyDescent="0.25">
      <c r="A5092" s="30" t="s">
        <v>18271</v>
      </c>
      <c r="B5092" s="31" t="s">
        <v>18272</v>
      </c>
      <c r="C5092" s="30" t="s">
        <v>2</v>
      </c>
      <c r="D5092" s="32">
        <v>155.09</v>
      </c>
    </row>
    <row r="5093" spans="1:4" ht="9" customHeight="1" x14ac:dyDescent="0.25">
      <c r="A5093" s="30" t="s">
        <v>18273</v>
      </c>
      <c r="B5093" s="31" t="s">
        <v>18274</v>
      </c>
      <c r="C5093" s="30" t="s">
        <v>2</v>
      </c>
      <c r="D5093" s="32">
        <v>100.02</v>
      </c>
    </row>
    <row r="5094" spans="1:4" ht="9" customHeight="1" x14ac:dyDescent="0.25">
      <c r="A5094" s="30" t="s">
        <v>18275</v>
      </c>
      <c r="B5094" s="31" t="s">
        <v>18276</v>
      </c>
      <c r="C5094" s="30" t="s">
        <v>2</v>
      </c>
      <c r="D5094" s="32">
        <v>85.61</v>
      </c>
    </row>
    <row r="5095" spans="1:4" ht="9" customHeight="1" x14ac:dyDescent="0.25">
      <c r="A5095" s="30" t="s">
        <v>18277</v>
      </c>
      <c r="B5095" s="31" t="s">
        <v>18278</v>
      </c>
      <c r="C5095" s="30" t="s">
        <v>2</v>
      </c>
      <c r="D5095" s="32">
        <v>84.06</v>
      </c>
    </row>
    <row r="5096" spans="1:4" ht="9" customHeight="1" x14ac:dyDescent="0.25">
      <c r="A5096" s="30" t="s">
        <v>18279</v>
      </c>
      <c r="B5096" s="31" t="s">
        <v>18280</v>
      </c>
      <c r="C5096" s="30" t="s">
        <v>2</v>
      </c>
      <c r="D5096" s="32">
        <v>48.07</v>
      </c>
    </row>
    <row r="5097" spans="1:4" ht="9" customHeight="1" x14ac:dyDescent="0.25">
      <c r="A5097" s="30" t="s">
        <v>18281</v>
      </c>
      <c r="B5097" s="31" t="s">
        <v>18282</v>
      </c>
      <c r="C5097" s="30" t="s">
        <v>2</v>
      </c>
      <c r="D5097" s="32">
        <v>23.16</v>
      </c>
    </row>
    <row r="5098" spans="1:4" ht="9" customHeight="1" x14ac:dyDescent="0.25">
      <c r="A5098" s="30" t="s">
        <v>18283</v>
      </c>
      <c r="B5098" s="31" t="s">
        <v>18284</v>
      </c>
      <c r="C5098" s="30" t="s">
        <v>2</v>
      </c>
      <c r="D5098" s="32">
        <v>32.25</v>
      </c>
    </row>
    <row r="5099" spans="1:4" ht="9" customHeight="1" x14ac:dyDescent="0.25">
      <c r="A5099" s="30" t="s">
        <v>18285</v>
      </c>
      <c r="B5099" s="31" t="s">
        <v>18286</v>
      </c>
      <c r="C5099" s="30" t="s">
        <v>2</v>
      </c>
      <c r="D5099" s="32">
        <v>12.68</v>
      </c>
    </row>
    <row r="5100" spans="1:4" ht="9" customHeight="1" x14ac:dyDescent="0.25">
      <c r="A5100" s="30" t="s">
        <v>18287</v>
      </c>
      <c r="B5100" s="31" t="s">
        <v>18288</v>
      </c>
      <c r="C5100" s="30" t="s">
        <v>2</v>
      </c>
      <c r="D5100" s="32">
        <v>15.16</v>
      </c>
    </row>
    <row r="5101" spans="1:4" ht="9" customHeight="1" x14ac:dyDescent="0.25">
      <c r="A5101" s="30" t="s">
        <v>18289</v>
      </c>
      <c r="B5101" s="31" t="s">
        <v>18290</v>
      </c>
      <c r="C5101" s="30" t="s">
        <v>2</v>
      </c>
      <c r="D5101" s="32">
        <v>17.690000000000001</v>
      </c>
    </row>
    <row r="5102" spans="1:4" ht="9" customHeight="1" x14ac:dyDescent="0.25">
      <c r="A5102" s="30" t="s">
        <v>18291</v>
      </c>
      <c r="B5102" s="31" t="s">
        <v>18292</v>
      </c>
      <c r="C5102" s="30" t="s">
        <v>2</v>
      </c>
      <c r="D5102" s="32">
        <v>58.84</v>
      </c>
    </row>
    <row r="5103" spans="1:4" ht="9" customHeight="1" x14ac:dyDescent="0.25">
      <c r="A5103" s="30" t="s">
        <v>18293</v>
      </c>
      <c r="B5103" s="31" t="s">
        <v>18294</v>
      </c>
      <c r="C5103" s="30" t="s">
        <v>2</v>
      </c>
      <c r="D5103" s="32">
        <v>99.21</v>
      </c>
    </row>
    <row r="5104" spans="1:4" ht="9" customHeight="1" x14ac:dyDescent="0.25">
      <c r="A5104" s="30" t="s">
        <v>18295</v>
      </c>
      <c r="B5104" s="31" t="s">
        <v>18296</v>
      </c>
      <c r="C5104" s="30" t="s">
        <v>2</v>
      </c>
      <c r="D5104" s="32">
        <v>37.22</v>
      </c>
    </row>
    <row r="5105" spans="1:4" ht="9" customHeight="1" x14ac:dyDescent="0.25">
      <c r="A5105" s="30" t="s">
        <v>18297</v>
      </c>
      <c r="B5105" s="31" t="s">
        <v>18298</v>
      </c>
      <c r="C5105" s="30" t="s">
        <v>2</v>
      </c>
      <c r="D5105" s="32">
        <v>45.78</v>
      </c>
    </row>
    <row r="5106" spans="1:4" ht="9" customHeight="1" x14ac:dyDescent="0.25">
      <c r="A5106" s="30" t="s">
        <v>18299</v>
      </c>
      <c r="B5106" s="31" t="s">
        <v>18300</v>
      </c>
      <c r="C5106" s="30" t="s">
        <v>2</v>
      </c>
      <c r="D5106" s="32">
        <v>26.94</v>
      </c>
    </row>
    <row r="5107" spans="1:4" ht="9" customHeight="1" x14ac:dyDescent="0.25">
      <c r="A5107" s="30" t="s">
        <v>18301</v>
      </c>
      <c r="B5107" s="31" t="s">
        <v>18302</v>
      </c>
      <c r="C5107" s="30" t="s">
        <v>2</v>
      </c>
      <c r="D5107" s="32">
        <v>29.22</v>
      </c>
    </row>
    <row r="5108" spans="1:4" ht="9" customHeight="1" x14ac:dyDescent="0.25">
      <c r="A5108" s="30" t="s">
        <v>18303</v>
      </c>
      <c r="B5108" s="31" t="s">
        <v>18304</v>
      </c>
      <c r="C5108" s="30" t="s">
        <v>2</v>
      </c>
      <c r="D5108" s="32">
        <v>31.5</v>
      </c>
    </row>
    <row r="5109" spans="1:4" ht="9" customHeight="1" x14ac:dyDescent="0.25">
      <c r="A5109" s="30" t="s">
        <v>18305</v>
      </c>
      <c r="B5109" s="31" t="s">
        <v>18306</v>
      </c>
      <c r="C5109" s="30" t="s">
        <v>2</v>
      </c>
      <c r="D5109" s="32">
        <v>15.54</v>
      </c>
    </row>
    <row r="5110" spans="1:4" ht="9" customHeight="1" x14ac:dyDescent="0.25">
      <c r="A5110" s="30" t="s">
        <v>18307</v>
      </c>
      <c r="B5110" s="31" t="s">
        <v>18308</v>
      </c>
      <c r="C5110" s="30" t="s">
        <v>4</v>
      </c>
      <c r="D5110" s="32">
        <v>252.63</v>
      </c>
    </row>
    <row r="5111" spans="1:4" ht="9" customHeight="1" x14ac:dyDescent="0.25">
      <c r="A5111" s="30" t="s">
        <v>18309</v>
      </c>
      <c r="B5111" s="31" t="s">
        <v>18310</v>
      </c>
      <c r="C5111" s="30" t="s">
        <v>4</v>
      </c>
      <c r="D5111" s="32">
        <v>427.8</v>
      </c>
    </row>
    <row r="5112" spans="1:4" ht="9" customHeight="1" x14ac:dyDescent="0.25">
      <c r="A5112" s="30" t="s">
        <v>18311</v>
      </c>
      <c r="B5112" s="31" t="s">
        <v>18312</v>
      </c>
      <c r="C5112" s="30" t="s">
        <v>4</v>
      </c>
      <c r="D5112" s="32">
        <v>596.79999999999995</v>
      </c>
    </row>
    <row r="5113" spans="1:4" ht="9" customHeight="1" x14ac:dyDescent="0.25">
      <c r="A5113" s="30" t="s">
        <v>18313</v>
      </c>
      <c r="B5113" s="31" t="s">
        <v>18314</v>
      </c>
      <c r="C5113" s="30" t="s">
        <v>4</v>
      </c>
      <c r="D5113" s="32">
        <v>970.85</v>
      </c>
    </row>
    <row r="5114" spans="1:4" ht="9" customHeight="1" x14ac:dyDescent="0.25">
      <c r="A5114" s="30" t="s">
        <v>18315</v>
      </c>
      <c r="B5114" s="31" t="s">
        <v>18316</v>
      </c>
      <c r="C5114" s="30" t="s">
        <v>4</v>
      </c>
      <c r="D5114" s="32">
        <v>245.5</v>
      </c>
    </row>
    <row r="5115" spans="1:4" ht="9" customHeight="1" x14ac:dyDescent="0.25">
      <c r="A5115" s="30" t="s">
        <v>18317</v>
      </c>
      <c r="B5115" s="31" t="s">
        <v>18318</v>
      </c>
      <c r="C5115" s="30" t="s">
        <v>4</v>
      </c>
      <c r="D5115" s="32">
        <v>414.23</v>
      </c>
    </row>
    <row r="5116" spans="1:4" ht="9" customHeight="1" x14ac:dyDescent="0.25">
      <c r="A5116" s="30" t="s">
        <v>18319</v>
      </c>
      <c r="B5116" s="31" t="s">
        <v>18320</v>
      </c>
      <c r="C5116" s="30" t="s">
        <v>4</v>
      </c>
      <c r="D5116" s="32">
        <v>577.01</v>
      </c>
    </row>
    <row r="5117" spans="1:4" ht="9" customHeight="1" x14ac:dyDescent="0.25">
      <c r="A5117" s="30" t="s">
        <v>18321</v>
      </c>
      <c r="B5117" s="31" t="s">
        <v>18322</v>
      </c>
      <c r="C5117" s="30" t="s">
        <v>4</v>
      </c>
      <c r="D5117" s="32">
        <v>942.37</v>
      </c>
    </row>
    <row r="5118" spans="1:4" ht="18" customHeight="1" x14ac:dyDescent="0.25">
      <c r="A5118" s="30" t="s">
        <v>18323</v>
      </c>
      <c r="B5118" s="31" t="s">
        <v>18324</v>
      </c>
      <c r="C5118" s="30" t="s">
        <v>18176</v>
      </c>
      <c r="D5118" s="32">
        <v>4.16</v>
      </c>
    </row>
    <row r="5119" spans="1:4" ht="9" customHeight="1" x14ac:dyDescent="0.25">
      <c r="A5119" s="30" t="s">
        <v>18325</v>
      </c>
      <c r="B5119" s="31" t="s">
        <v>18326</v>
      </c>
      <c r="C5119" s="30" t="s">
        <v>4</v>
      </c>
      <c r="D5119" s="32">
        <v>303.58999999999997</v>
      </c>
    </row>
    <row r="5120" spans="1:4" ht="9" customHeight="1" x14ac:dyDescent="0.25">
      <c r="A5120" s="30" t="s">
        <v>18327</v>
      </c>
      <c r="B5120" s="31" t="s">
        <v>18328</v>
      </c>
      <c r="C5120" s="30" t="s">
        <v>4</v>
      </c>
      <c r="D5120" s="32">
        <v>402.22</v>
      </c>
    </row>
    <row r="5121" spans="1:4" ht="9" customHeight="1" x14ac:dyDescent="0.25">
      <c r="A5121" s="30" t="s">
        <v>18329</v>
      </c>
      <c r="B5121" s="31" t="s">
        <v>18330</v>
      </c>
      <c r="C5121" s="30" t="s">
        <v>4</v>
      </c>
      <c r="D5121" s="32">
        <v>291.72000000000003</v>
      </c>
    </row>
    <row r="5122" spans="1:4" ht="9" customHeight="1" x14ac:dyDescent="0.25">
      <c r="A5122" s="30" t="s">
        <v>18331</v>
      </c>
      <c r="B5122" s="31" t="s">
        <v>18332</v>
      </c>
      <c r="C5122" s="30" t="s">
        <v>4</v>
      </c>
      <c r="D5122" s="32">
        <v>387.39</v>
      </c>
    </row>
    <row r="5123" spans="1:4" ht="9" customHeight="1" x14ac:dyDescent="0.25">
      <c r="A5123" s="30" t="s">
        <v>18333</v>
      </c>
      <c r="B5123" s="31" t="s">
        <v>18334</v>
      </c>
      <c r="C5123" s="30" t="s">
        <v>4</v>
      </c>
      <c r="D5123" s="32">
        <v>252.6</v>
      </c>
    </row>
    <row r="5124" spans="1:4" ht="9" customHeight="1" x14ac:dyDescent="0.25">
      <c r="A5124" s="30" t="s">
        <v>18335</v>
      </c>
      <c r="B5124" s="31" t="s">
        <v>18336</v>
      </c>
      <c r="C5124" s="30" t="s">
        <v>4</v>
      </c>
      <c r="D5124" s="32">
        <v>427.84</v>
      </c>
    </row>
    <row r="5125" spans="1:4" ht="9" customHeight="1" x14ac:dyDescent="0.25">
      <c r="A5125" s="30" t="s">
        <v>18337</v>
      </c>
      <c r="B5125" s="31" t="s">
        <v>18338</v>
      </c>
      <c r="C5125" s="30" t="s">
        <v>4</v>
      </c>
      <c r="D5125" s="32">
        <v>596.79999999999995</v>
      </c>
    </row>
    <row r="5126" spans="1:4" ht="9" customHeight="1" x14ac:dyDescent="0.25">
      <c r="A5126" s="30" t="s">
        <v>18339</v>
      </c>
      <c r="B5126" s="31" t="s">
        <v>18340</v>
      </c>
      <c r="C5126" s="30" t="s">
        <v>4</v>
      </c>
      <c r="D5126" s="32">
        <v>970.87</v>
      </c>
    </row>
    <row r="5127" spans="1:4" ht="9" customHeight="1" x14ac:dyDescent="0.25">
      <c r="A5127" s="30" t="s">
        <v>18341</v>
      </c>
      <c r="B5127" s="31" t="s">
        <v>18342</v>
      </c>
      <c r="C5127" s="30" t="s">
        <v>4</v>
      </c>
      <c r="D5127" s="32">
        <v>252.65</v>
      </c>
    </row>
    <row r="5128" spans="1:4" ht="9" customHeight="1" x14ac:dyDescent="0.25">
      <c r="A5128" s="30" t="s">
        <v>18343</v>
      </c>
      <c r="B5128" s="31" t="s">
        <v>18344</v>
      </c>
      <c r="C5128" s="30" t="s">
        <v>4</v>
      </c>
      <c r="D5128" s="32">
        <v>427.77</v>
      </c>
    </row>
    <row r="5129" spans="1:4" ht="9" customHeight="1" x14ac:dyDescent="0.25">
      <c r="A5129" s="30" t="s">
        <v>18345</v>
      </c>
      <c r="B5129" s="31" t="s">
        <v>18346</v>
      </c>
      <c r="C5129" s="30" t="s">
        <v>4</v>
      </c>
      <c r="D5129" s="32">
        <v>596.79999999999995</v>
      </c>
    </row>
    <row r="5130" spans="1:4" ht="9" customHeight="1" x14ac:dyDescent="0.25">
      <c r="A5130" s="30" t="s">
        <v>18347</v>
      </c>
      <c r="B5130" s="31" t="s">
        <v>18348</v>
      </c>
      <c r="C5130" s="30" t="s">
        <v>4</v>
      </c>
      <c r="D5130" s="32">
        <v>970.92</v>
      </c>
    </row>
    <row r="5131" spans="1:4" ht="9" customHeight="1" x14ac:dyDescent="0.25">
      <c r="A5131" s="30" t="s">
        <v>18349</v>
      </c>
      <c r="B5131" s="31" t="s">
        <v>18350</v>
      </c>
      <c r="C5131" s="30" t="s">
        <v>4</v>
      </c>
      <c r="D5131" s="32">
        <v>176.37</v>
      </c>
    </row>
    <row r="5132" spans="1:4" ht="9" customHeight="1" x14ac:dyDescent="0.25">
      <c r="A5132" s="30" t="s">
        <v>18351</v>
      </c>
      <c r="B5132" s="31" t="s">
        <v>18352</v>
      </c>
      <c r="C5132" s="30" t="s">
        <v>4</v>
      </c>
      <c r="D5132" s="32">
        <v>274.12</v>
      </c>
    </row>
    <row r="5133" spans="1:4" ht="9" customHeight="1" x14ac:dyDescent="0.25">
      <c r="A5133" s="30" t="s">
        <v>18353</v>
      </c>
      <c r="B5133" s="31" t="s">
        <v>18354</v>
      </c>
      <c r="C5133" s="30" t="s">
        <v>4</v>
      </c>
      <c r="D5133" s="32">
        <v>381.68</v>
      </c>
    </row>
    <row r="5134" spans="1:4" ht="9" customHeight="1" x14ac:dyDescent="0.25">
      <c r="A5134" s="30" t="s">
        <v>18355</v>
      </c>
      <c r="B5134" s="31" t="s">
        <v>18356</v>
      </c>
      <c r="C5134" s="30" t="s">
        <v>4</v>
      </c>
      <c r="D5134" s="32">
        <v>565.58000000000004</v>
      </c>
    </row>
    <row r="5135" spans="1:4" ht="9" customHeight="1" x14ac:dyDescent="0.25">
      <c r="A5135" s="30" t="s">
        <v>18357</v>
      </c>
      <c r="B5135" s="31" t="s">
        <v>18358</v>
      </c>
      <c r="C5135" s="30" t="s">
        <v>4</v>
      </c>
      <c r="D5135" s="32">
        <v>245.47</v>
      </c>
    </row>
    <row r="5136" spans="1:4" ht="9" customHeight="1" x14ac:dyDescent="0.25">
      <c r="A5136" s="30" t="s">
        <v>18359</v>
      </c>
      <c r="B5136" s="31" t="s">
        <v>18360</v>
      </c>
      <c r="C5136" s="30" t="s">
        <v>4</v>
      </c>
      <c r="D5136" s="32">
        <v>414.27</v>
      </c>
    </row>
    <row r="5137" spans="1:4" ht="9" customHeight="1" x14ac:dyDescent="0.25">
      <c r="A5137" s="30" t="s">
        <v>18361</v>
      </c>
      <c r="B5137" s="31" t="s">
        <v>18362</v>
      </c>
      <c r="C5137" s="30" t="s">
        <v>4</v>
      </c>
      <c r="D5137" s="32">
        <v>577.01</v>
      </c>
    </row>
    <row r="5138" spans="1:4" ht="9" customHeight="1" x14ac:dyDescent="0.25">
      <c r="A5138" s="30" t="s">
        <v>18363</v>
      </c>
      <c r="B5138" s="31" t="s">
        <v>18364</v>
      </c>
      <c r="C5138" s="30" t="s">
        <v>4</v>
      </c>
      <c r="D5138" s="32">
        <v>942.39</v>
      </c>
    </row>
    <row r="5139" spans="1:4" ht="9" customHeight="1" x14ac:dyDescent="0.25">
      <c r="A5139" s="30" t="s">
        <v>18365</v>
      </c>
      <c r="B5139" s="31" t="s">
        <v>18366</v>
      </c>
      <c r="C5139" s="30" t="s">
        <v>4</v>
      </c>
      <c r="D5139" s="32">
        <v>245.53</v>
      </c>
    </row>
    <row r="5140" spans="1:4" ht="9" customHeight="1" x14ac:dyDescent="0.25">
      <c r="A5140" s="30" t="s">
        <v>18367</v>
      </c>
      <c r="B5140" s="31" t="s">
        <v>18368</v>
      </c>
      <c r="C5140" s="30" t="s">
        <v>4</v>
      </c>
      <c r="D5140" s="32">
        <v>414.2</v>
      </c>
    </row>
    <row r="5141" spans="1:4" ht="9" customHeight="1" x14ac:dyDescent="0.25">
      <c r="A5141" s="30" t="s">
        <v>18369</v>
      </c>
      <c r="B5141" s="31" t="s">
        <v>18370</v>
      </c>
      <c r="C5141" s="30" t="s">
        <v>4</v>
      </c>
      <c r="D5141" s="32">
        <v>577.01</v>
      </c>
    </row>
    <row r="5142" spans="1:4" ht="9" customHeight="1" x14ac:dyDescent="0.25">
      <c r="A5142" s="30" t="s">
        <v>18371</v>
      </c>
      <c r="B5142" s="31" t="s">
        <v>18372</v>
      </c>
      <c r="C5142" s="30" t="s">
        <v>4</v>
      </c>
      <c r="D5142" s="32">
        <v>942.44</v>
      </c>
    </row>
    <row r="5143" spans="1:4" ht="9" customHeight="1" x14ac:dyDescent="0.25">
      <c r="A5143" s="30" t="s">
        <v>18373</v>
      </c>
      <c r="B5143" s="31" t="s">
        <v>18374</v>
      </c>
      <c r="C5143" s="30" t="s">
        <v>4</v>
      </c>
      <c r="D5143" s="32">
        <v>172.05</v>
      </c>
    </row>
    <row r="5144" spans="1:4" ht="9" customHeight="1" x14ac:dyDescent="0.25">
      <c r="A5144" s="30" t="s">
        <v>18375</v>
      </c>
      <c r="B5144" s="31" t="s">
        <v>18376</v>
      </c>
      <c r="C5144" s="30" t="s">
        <v>4</v>
      </c>
      <c r="D5144" s="32">
        <v>266.20999999999998</v>
      </c>
    </row>
    <row r="5145" spans="1:4" ht="9" customHeight="1" x14ac:dyDescent="0.25">
      <c r="A5145" s="30" t="s">
        <v>18377</v>
      </c>
      <c r="B5145" s="31" t="s">
        <v>18378</v>
      </c>
      <c r="C5145" s="30" t="s">
        <v>4</v>
      </c>
      <c r="D5145" s="32">
        <v>369.8</v>
      </c>
    </row>
    <row r="5146" spans="1:4" ht="9" customHeight="1" x14ac:dyDescent="0.25">
      <c r="A5146" s="30" t="s">
        <v>18379</v>
      </c>
      <c r="B5146" s="31" t="s">
        <v>18380</v>
      </c>
      <c r="C5146" s="30" t="s">
        <v>4</v>
      </c>
      <c r="D5146" s="32">
        <v>473.4</v>
      </c>
    </row>
    <row r="5147" spans="1:4" ht="18" customHeight="1" x14ac:dyDescent="0.25">
      <c r="A5147" s="30" t="s">
        <v>18381</v>
      </c>
      <c r="B5147" s="31" t="s">
        <v>18382</v>
      </c>
      <c r="C5147" s="30" t="s">
        <v>18176</v>
      </c>
      <c r="D5147" s="32">
        <v>3.91</v>
      </c>
    </row>
    <row r="5148" spans="1:4" ht="18" customHeight="1" x14ac:dyDescent="0.25">
      <c r="A5148" s="30" t="s">
        <v>18383</v>
      </c>
      <c r="B5148" s="31" t="s">
        <v>18384</v>
      </c>
      <c r="C5148" s="30" t="s">
        <v>18176</v>
      </c>
      <c r="D5148" s="32">
        <v>3.96</v>
      </c>
    </row>
    <row r="5149" spans="1:4" ht="18" customHeight="1" x14ac:dyDescent="0.25">
      <c r="A5149" s="30" t="s">
        <v>18385</v>
      </c>
      <c r="B5149" s="31" t="s">
        <v>18386</v>
      </c>
      <c r="C5149" s="30" t="s">
        <v>18176</v>
      </c>
      <c r="D5149" s="32">
        <v>3.52</v>
      </c>
    </row>
    <row r="5150" spans="1:4" ht="9" customHeight="1" x14ac:dyDescent="0.25">
      <c r="A5150" s="30" t="s">
        <v>18387</v>
      </c>
      <c r="B5150" s="31" t="s">
        <v>18388</v>
      </c>
      <c r="C5150" s="30" t="s">
        <v>4</v>
      </c>
      <c r="D5150" s="32">
        <v>166.86</v>
      </c>
    </row>
    <row r="5151" spans="1:4" ht="9" customHeight="1" x14ac:dyDescent="0.25">
      <c r="A5151" s="30" t="s">
        <v>18389</v>
      </c>
      <c r="B5151" s="31" t="s">
        <v>18390</v>
      </c>
      <c r="C5151" s="30" t="s">
        <v>4</v>
      </c>
      <c r="D5151" s="32">
        <v>178.84</v>
      </c>
    </row>
    <row r="5152" spans="1:4" ht="9" customHeight="1" x14ac:dyDescent="0.25">
      <c r="A5152" s="30" t="s">
        <v>18391</v>
      </c>
      <c r="B5152" s="31" t="s">
        <v>18392</v>
      </c>
      <c r="C5152" s="30" t="s">
        <v>4</v>
      </c>
      <c r="D5152" s="32">
        <v>161.52000000000001</v>
      </c>
    </row>
    <row r="5153" spans="1:4" ht="9" customHeight="1" x14ac:dyDescent="0.25">
      <c r="A5153" s="30" t="s">
        <v>18393</v>
      </c>
      <c r="B5153" s="31" t="s">
        <v>18394</v>
      </c>
      <c r="C5153" s="30" t="s">
        <v>4</v>
      </c>
      <c r="D5153" s="32">
        <v>172.91</v>
      </c>
    </row>
    <row r="5154" spans="1:4" ht="9" customHeight="1" x14ac:dyDescent="0.25">
      <c r="A5154" s="30" t="s">
        <v>18395</v>
      </c>
      <c r="B5154" s="31" t="s">
        <v>18396</v>
      </c>
      <c r="C5154" s="30" t="s">
        <v>4</v>
      </c>
      <c r="D5154" s="32">
        <v>903.73</v>
      </c>
    </row>
    <row r="5155" spans="1:4" ht="9" customHeight="1" x14ac:dyDescent="0.25">
      <c r="A5155" s="30" t="s">
        <v>18397</v>
      </c>
      <c r="B5155" s="31" t="s">
        <v>18398</v>
      </c>
      <c r="C5155" s="30" t="s">
        <v>4</v>
      </c>
      <c r="D5155" s="32">
        <v>1003.69</v>
      </c>
    </row>
    <row r="5156" spans="1:4" ht="9" customHeight="1" x14ac:dyDescent="0.25">
      <c r="A5156" s="30" t="s">
        <v>18399</v>
      </c>
      <c r="B5156" s="31" t="s">
        <v>18400</v>
      </c>
      <c r="C5156" s="30" t="s">
        <v>4</v>
      </c>
      <c r="D5156" s="32">
        <v>1145.8900000000001</v>
      </c>
    </row>
    <row r="5157" spans="1:4" ht="9" customHeight="1" x14ac:dyDescent="0.25">
      <c r="A5157" s="30" t="s">
        <v>18401</v>
      </c>
      <c r="B5157" s="31" t="s">
        <v>18402</v>
      </c>
      <c r="C5157" s="30" t="s">
        <v>4</v>
      </c>
      <c r="D5157" s="32">
        <v>1253.5899999999999</v>
      </c>
    </row>
    <row r="5158" spans="1:4" ht="9" customHeight="1" x14ac:dyDescent="0.25">
      <c r="A5158" s="30" t="s">
        <v>18403</v>
      </c>
      <c r="B5158" s="31" t="s">
        <v>18404</v>
      </c>
      <c r="C5158" s="30" t="s">
        <v>4</v>
      </c>
      <c r="D5158" s="32">
        <v>1395.79</v>
      </c>
    </row>
    <row r="5159" spans="1:4" ht="9" customHeight="1" x14ac:dyDescent="0.25">
      <c r="A5159" s="30" t="s">
        <v>18405</v>
      </c>
      <c r="B5159" s="31" t="s">
        <v>18406</v>
      </c>
      <c r="C5159" s="30" t="s">
        <v>4</v>
      </c>
      <c r="D5159" s="32">
        <v>1922.7</v>
      </c>
    </row>
    <row r="5160" spans="1:4" ht="9" customHeight="1" x14ac:dyDescent="0.25">
      <c r="A5160" s="30" t="s">
        <v>18407</v>
      </c>
      <c r="B5160" s="31" t="s">
        <v>18408</v>
      </c>
      <c r="C5160" s="30" t="s">
        <v>4</v>
      </c>
      <c r="D5160" s="32">
        <v>2147.61</v>
      </c>
    </row>
    <row r="5161" spans="1:4" ht="9" customHeight="1" x14ac:dyDescent="0.25">
      <c r="A5161" s="30" t="s">
        <v>18409</v>
      </c>
      <c r="B5161" s="31" t="s">
        <v>18410</v>
      </c>
      <c r="C5161" s="30" t="s">
        <v>4</v>
      </c>
      <c r="D5161" s="32">
        <v>2467.56</v>
      </c>
    </row>
    <row r="5162" spans="1:4" ht="9" customHeight="1" x14ac:dyDescent="0.25">
      <c r="A5162" s="30" t="s">
        <v>18411</v>
      </c>
      <c r="B5162" s="31" t="s">
        <v>18412</v>
      </c>
      <c r="C5162" s="30" t="s">
        <v>4</v>
      </c>
      <c r="D5162" s="32">
        <v>2709.89</v>
      </c>
    </row>
    <row r="5163" spans="1:4" ht="9" customHeight="1" x14ac:dyDescent="0.25">
      <c r="A5163" s="30" t="s">
        <v>18413</v>
      </c>
      <c r="B5163" s="31" t="s">
        <v>18414</v>
      </c>
      <c r="C5163" s="30" t="s">
        <v>4</v>
      </c>
      <c r="D5163" s="32">
        <v>3029.84</v>
      </c>
    </row>
    <row r="5164" spans="1:4" ht="9" customHeight="1" x14ac:dyDescent="0.25">
      <c r="A5164" s="30" t="s">
        <v>18415</v>
      </c>
      <c r="B5164" s="31" t="s">
        <v>18416</v>
      </c>
      <c r="C5164" s="30" t="s">
        <v>4</v>
      </c>
      <c r="D5164" s="32">
        <v>2534.09</v>
      </c>
    </row>
    <row r="5165" spans="1:4" ht="9" customHeight="1" x14ac:dyDescent="0.25">
      <c r="A5165" s="30" t="s">
        <v>18417</v>
      </c>
      <c r="B5165" s="31" t="s">
        <v>18418</v>
      </c>
      <c r="C5165" s="30" t="s">
        <v>4</v>
      </c>
      <c r="D5165" s="32">
        <v>2833.97</v>
      </c>
    </row>
    <row r="5166" spans="1:4" ht="9" customHeight="1" x14ac:dyDescent="0.25">
      <c r="A5166" s="30" t="s">
        <v>18419</v>
      </c>
      <c r="B5166" s="31" t="s">
        <v>18420</v>
      </c>
      <c r="C5166" s="30" t="s">
        <v>4</v>
      </c>
      <c r="D5166" s="32">
        <v>3260.57</v>
      </c>
    </row>
    <row r="5167" spans="1:4" ht="9" customHeight="1" x14ac:dyDescent="0.25">
      <c r="A5167" s="30" t="s">
        <v>18421</v>
      </c>
      <c r="B5167" s="31" t="s">
        <v>18422</v>
      </c>
      <c r="C5167" s="30" t="s">
        <v>4</v>
      </c>
      <c r="D5167" s="32">
        <v>3583.67</v>
      </c>
    </row>
    <row r="5168" spans="1:4" ht="9" customHeight="1" x14ac:dyDescent="0.25">
      <c r="A5168" s="30" t="s">
        <v>18423</v>
      </c>
      <c r="B5168" s="31" t="s">
        <v>18424</v>
      </c>
      <c r="C5168" s="30" t="s">
        <v>4</v>
      </c>
      <c r="D5168" s="32">
        <v>4010.27</v>
      </c>
    </row>
    <row r="5169" spans="1:4" ht="9" customHeight="1" x14ac:dyDescent="0.25">
      <c r="A5169" s="30" t="s">
        <v>18425</v>
      </c>
      <c r="B5169" s="31" t="s">
        <v>18426</v>
      </c>
      <c r="C5169" s="30" t="s">
        <v>4</v>
      </c>
      <c r="D5169" s="32">
        <v>3437.82</v>
      </c>
    </row>
    <row r="5170" spans="1:4" ht="9" customHeight="1" x14ac:dyDescent="0.25">
      <c r="A5170" s="30" t="s">
        <v>18427</v>
      </c>
      <c r="B5170" s="31" t="s">
        <v>18428</v>
      </c>
      <c r="C5170" s="30" t="s">
        <v>4</v>
      </c>
      <c r="D5170" s="32">
        <v>3837.66</v>
      </c>
    </row>
    <row r="5171" spans="1:4" ht="9" customHeight="1" x14ac:dyDescent="0.25">
      <c r="A5171" s="30" t="s">
        <v>18429</v>
      </c>
      <c r="B5171" s="31" t="s">
        <v>18430</v>
      </c>
      <c r="C5171" s="30" t="s">
        <v>4</v>
      </c>
      <c r="D5171" s="32">
        <v>4406.46</v>
      </c>
    </row>
    <row r="5172" spans="1:4" ht="9" customHeight="1" x14ac:dyDescent="0.25">
      <c r="A5172" s="30" t="s">
        <v>18431</v>
      </c>
      <c r="B5172" s="31" t="s">
        <v>18432</v>
      </c>
      <c r="C5172" s="30" t="s">
        <v>4</v>
      </c>
      <c r="D5172" s="32">
        <v>4837.26</v>
      </c>
    </row>
    <row r="5173" spans="1:4" ht="9" customHeight="1" x14ac:dyDescent="0.25">
      <c r="A5173" s="30" t="s">
        <v>18433</v>
      </c>
      <c r="B5173" s="31" t="s">
        <v>18434</v>
      </c>
      <c r="C5173" s="30" t="s">
        <v>4</v>
      </c>
      <c r="D5173" s="32">
        <v>5406.06</v>
      </c>
    </row>
    <row r="5174" spans="1:4" ht="9" customHeight="1" x14ac:dyDescent="0.25">
      <c r="A5174" s="30" t="s">
        <v>18435</v>
      </c>
      <c r="B5174" s="31" t="s">
        <v>18436</v>
      </c>
      <c r="C5174" s="30" t="s">
        <v>4</v>
      </c>
      <c r="D5174" s="32">
        <v>5068.18</v>
      </c>
    </row>
    <row r="5175" spans="1:4" ht="9" customHeight="1" x14ac:dyDescent="0.25">
      <c r="A5175" s="30" t="s">
        <v>18437</v>
      </c>
      <c r="B5175" s="31" t="s">
        <v>18438</v>
      </c>
      <c r="C5175" s="30" t="s">
        <v>4</v>
      </c>
      <c r="D5175" s="32">
        <v>5667.94</v>
      </c>
    </row>
    <row r="5176" spans="1:4" ht="9" customHeight="1" x14ac:dyDescent="0.25">
      <c r="A5176" s="30" t="s">
        <v>18439</v>
      </c>
      <c r="B5176" s="31" t="s">
        <v>18440</v>
      </c>
      <c r="C5176" s="30" t="s">
        <v>4</v>
      </c>
      <c r="D5176" s="32">
        <v>6521.14</v>
      </c>
    </row>
    <row r="5177" spans="1:4" ht="9" customHeight="1" x14ac:dyDescent="0.25">
      <c r="A5177" s="30" t="s">
        <v>18441</v>
      </c>
      <c r="B5177" s="31" t="s">
        <v>18442</v>
      </c>
      <c r="C5177" s="30" t="s">
        <v>4</v>
      </c>
      <c r="D5177" s="32">
        <v>7167.34</v>
      </c>
    </row>
    <row r="5178" spans="1:4" ht="9" customHeight="1" x14ac:dyDescent="0.25">
      <c r="A5178" s="30" t="s">
        <v>18443</v>
      </c>
      <c r="B5178" s="31" t="s">
        <v>18444</v>
      </c>
      <c r="C5178" s="30" t="s">
        <v>4</v>
      </c>
      <c r="D5178" s="32">
        <v>8020.54</v>
      </c>
    </row>
    <row r="5179" spans="1:4" ht="9" customHeight="1" x14ac:dyDescent="0.25">
      <c r="A5179" s="30" t="s">
        <v>18445</v>
      </c>
      <c r="B5179" s="31" t="s">
        <v>18446</v>
      </c>
      <c r="C5179" s="30" t="s">
        <v>2</v>
      </c>
      <c r="D5179" s="32">
        <v>335.85</v>
      </c>
    </row>
    <row r="5180" spans="1:4" ht="9" customHeight="1" x14ac:dyDescent="0.25">
      <c r="A5180" s="30" t="s">
        <v>18447</v>
      </c>
      <c r="B5180" s="31" t="s">
        <v>18448</v>
      </c>
      <c r="C5180" s="30" t="s">
        <v>2</v>
      </c>
      <c r="D5180" s="32">
        <v>466.62</v>
      </c>
    </row>
    <row r="5181" spans="1:4" ht="9" customHeight="1" x14ac:dyDescent="0.25">
      <c r="A5181" s="30" t="s">
        <v>18449</v>
      </c>
      <c r="B5181" s="31" t="s">
        <v>18450</v>
      </c>
      <c r="C5181" s="30" t="s">
        <v>2</v>
      </c>
      <c r="D5181" s="32">
        <v>385.83</v>
      </c>
    </row>
    <row r="5182" spans="1:4" ht="9" customHeight="1" x14ac:dyDescent="0.25">
      <c r="A5182" s="30" t="s">
        <v>18451</v>
      </c>
      <c r="B5182" s="31" t="s">
        <v>18452</v>
      </c>
      <c r="C5182" s="30" t="s">
        <v>2</v>
      </c>
      <c r="D5182" s="32">
        <v>516.6</v>
      </c>
    </row>
    <row r="5183" spans="1:4" ht="9" customHeight="1" x14ac:dyDescent="0.25">
      <c r="A5183" s="30" t="s">
        <v>18453</v>
      </c>
      <c r="B5183" s="31" t="s">
        <v>18454</v>
      </c>
      <c r="C5183" s="30" t="s">
        <v>2</v>
      </c>
      <c r="D5183" s="32">
        <v>510.78</v>
      </c>
    </row>
    <row r="5184" spans="1:4" ht="9" customHeight="1" x14ac:dyDescent="0.25">
      <c r="A5184" s="30" t="s">
        <v>18455</v>
      </c>
      <c r="B5184" s="31" t="s">
        <v>18456</v>
      </c>
      <c r="C5184" s="30" t="s">
        <v>2</v>
      </c>
      <c r="D5184" s="32">
        <v>641.54999999999995</v>
      </c>
    </row>
    <row r="5185" spans="1:4" ht="9" customHeight="1" x14ac:dyDescent="0.25">
      <c r="A5185" s="30" t="s">
        <v>18457</v>
      </c>
      <c r="B5185" s="31" t="s">
        <v>18458</v>
      </c>
      <c r="C5185" s="30" t="s">
        <v>2</v>
      </c>
      <c r="D5185" s="32">
        <v>276.82</v>
      </c>
    </row>
    <row r="5186" spans="1:4" ht="9" customHeight="1" x14ac:dyDescent="0.25">
      <c r="A5186" s="30" t="s">
        <v>18459</v>
      </c>
      <c r="B5186" s="31" t="s">
        <v>18460</v>
      </c>
      <c r="C5186" s="30" t="s">
        <v>2</v>
      </c>
      <c r="D5186" s="32">
        <v>407.59</v>
      </c>
    </row>
    <row r="5187" spans="1:4" ht="9" customHeight="1" x14ac:dyDescent="0.25">
      <c r="A5187" s="30" t="s">
        <v>18461</v>
      </c>
      <c r="B5187" s="31" t="s">
        <v>18462</v>
      </c>
      <c r="C5187" s="30" t="s">
        <v>2</v>
      </c>
      <c r="D5187" s="32">
        <v>326.8</v>
      </c>
    </row>
    <row r="5188" spans="1:4" ht="9" customHeight="1" x14ac:dyDescent="0.25">
      <c r="A5188" s="30" t="s">
        <v>18463</v>
      </c>
      <c r="B5188" s="31" t="s">
        <v>18464</v>
      </c>
      <c r="C5188" s="30" t="s">
        <v>2</v>
      </c>
      <c r="D5188" s="32">
        <v>457.57</v>
      </c>
    </row>
    <row r="5189" spans="1:4" ht="9" customHeight="1" x14ac:dyDescent="0.25">
      <c r="A5189" s="30" t="s">
        <v>18465</v>
      </c>
      <c r="B5189" s="31" t="s">
        <v>18466</v>
      </c>
      <c r="C5189" s="30" t="s">
        <v>2</v>
      </c>
      <c r="D5189" s="32">
        <v>399.36</v>
      </c>
    </row>
    <row r="5190" spans="1:4" ht="9" customHeight="1" x14ac:dyDescent="0.25">
      <c r="A5190" s="30" t="s">
        <v>18467</v>
      </c>
      <c r="B5190" s="31" t="s">
        <v>18468</v>
      </c>
      <c r="C5190" s="30" t="s">
        <v>2</v>
      </c>
      <c r="D5190" s="32">
        <v>537.77</v>
      </c>
    </row>
    <row r="5191" spans="1:4" ht="9" customHeight="1" x14ac:dyDescent="0.25">
      <c r="A5191" s="30" t="s">
        <v>18469</v>
      </c>
      <c r="B5191" s="31" t="s">
        <v>18470</v>
      </c>
      <c r="C5191" s="30" t="s">
        <v>2</v>
      </c>
      <c r="D5191" s="32">
        <v>528.66999999999996</v>
      </c>
    </row>
    <row r="5192" spans="1:4" ht="9" customHeight="1" x14ac:dyDescent="0.25">
      <c r="A5192" s="30" t="s">
        <v>18471</v>
      </c>
      <c r="B5192" s="31" t="s">
        <v>18472</v>
      </c>
      <c r="C5192" s="30" t="s">
        <v>2</v>
      </c>
      <c r="D5192" s="32">
        <v>451.75</v>
      </c>
    </row>
    <row r="5193" spans="1:4" ht="9" customHeight="1" x14ac:dyDescent="0.25">
      <c r="A5193" s="30" t="s">
        <v>18473</v>
      </c>
      <c r="B5193" s="31" t="s">
        <v>18474</v>
      </c>
      <c r="C5193" s="30" t="s">
        <v>2</v>
      </c>
      <c r="D5193" s="32">
        <v>582.52</v>
      </c>
    </row>
    <row r="5194" spans="1:4" ht="9" customHeight="1" x14ac:dyDescent="0.25">
      <c r="A5194" s="30" t="s">
        <v>18475</v>
      </c>
      <c r="B5194" s="31" t="s">
        <v>18476</v>
      </c>
      <c r="C5194" s="30" t="s">
        <v>2</v>
      </c>
      <c r="D5194" s="32">
        <v>633.21</v>
      </c>
    </row>
    <row r="5195" spans="1:4" ht="9" customHeight="1" x14ac:dyDescent="0.25">
      <c r="A5195" s="30" t="s">
        <v>18477</v>
      </c>
      <c r="B5195" s="31" t="s">
        <v>18478</v>
      </c>
      <c r="C5195" s="30" t="s">
        <v>2</v>
      </c>
      <c r="D5195" s="32">
        <v>653.62</v>
      </c>
    </row>
    <row r="5196" spans="1:4" ht="9" customHeight="1" x14ac:dyDescent="0.25">
      <c r="A5196" s="30" t="s">
        <v>18479</v>
      </c>
      <c r="B5196" s="31" t="s">
        <v>18480</v>
      </c>
      <c r="C5196" s="30" t="s">
        <v>4</v>
      </c>
      <c r="D5196" s="32">
        <v>1152.3499999999999</v>
      </c>
    </row>
    <row r="5197" spans="1:4" ht="9" customHeight="1" x14ac:dyDescent="0.25">
      <c r="A5197" s="30" t="s">
        <v>18481</v>
      </c>
      <c r="B5197" s="31" t="s">
        <v>18482</v>
      </c>
      <c r="C5197" s="30" t="s">
        <v>4</v>
      </c>
      <c r="D5197" s="32">
        <v>1252.31</v>
      </c>
    </row>
    <row r="5198" spans="1:4" ht="9" customHeight="1" x14ac:dyDescent="0.25">
      <c r="A5198" s="30" t="s">
        <v>18483</v>
      </c>
      <c r="B5198" s="31" t="s">
        <v>18484</v>
      </c>
      <c r="C5198" s="30" t="s">
        <v>4</v>
      </c>
      <c r="D5198" s="32">
        <v>1502.21</v>
      </c>
    </row>
    <row r="5199" spans="1:4" ht="9" customHeight="1" x14ac:dyDescent="0.25">
      <c r="A5199" s="30" t="s">
        <v>18485</v>
      </c>
      <c r="B5199" s="31" t="s">
        <v>18486</v>
      </c>
      <c r="C5199" s="30" t="s">
        <v>4</v>
      </c>
      <c r="D5199" s="32">
        <v>2482.1</v>
      </c>
    </row>
    <row r="5200" spans="1:4" ht="9" customHeight="1" x14ac:dyDescent="0.25">
      <c r="A5200" s="30" t="s">
        <v>18487</v>
      </c>
      <c r="B5200" s="31" t="s">
        <v>18488</v>
      </c>
      <c r="C5200" s="30" t="s">
        <v>4</v>
      </c>
      <c r="D5200" s="32">
        <v>2707.01</v>
      </c>
    </row>
    <row r="5201" spans="1:4" ht="9" customHeight="1" x14ac:dyDescent="0.25">
      <c r="A5201" s="30" t="s">
        <v>18489</v>
      </c>
      <c r="B5201" s="31" t="s">
        <v>18490</v>
      </c>
      <c r="C5201" s="30" t="s">
        <v>4</v>
      </c>
      <c r="D5201" s="32">
        <v>3269.28</v>
      </c>
    </row>
    <row r="5202" spans="1:4" ht="9" customHeight="1" x14ac:dyDescent="0.25">
      <c r="A5202" s="30" t="s">
        <v>18491</v>
      </c>
      <c r="B5202" s="31" t="s">
        <v>18492</v>
      </c>
      <c r="C5202" s="30" t="s">
        <v>4</v>
      </c>
      <c r="D5202" s="32">
        <v>3279.95</v>
      </c>
    </row>
    <row r="5203" spans="1:4" ht="9" customHeight="1" x14ac:dyDescent="0.25">
      <c r="A5203" s="30" t="s">
        <v>18493</v>
      </c>
      <c r="B5203" s="31" t="s">
        <v>18494</v>
      </c>
      <c r="C5203" s="30" t="s">
        <v>4</v>
      </c>
      <c r="D5203" s="32">
        <v>3579.83</v>
      </c>
    </row>
    <row r="5204" spans="1:4" ht="9" customHeight="1" x14ac:dyDescent="0.25">
      <c r="A5204" s="30" t="s">
        <v>18495</v>
      </c>
      <c r="B5204" s="31" t="s">
        <v>18496</v>
      </c>
      <c r="C5204" s="30" t="s">
        <v>4</v>
      </c>
      <c r="D5204" s="32">
        <v>4329.53</v>
      </c>
    </row>
    <row r="5205" spans="1:4" ht="9" customHeight="1" x14ac:dyDescent="0.25">
      <c r="A5205" s="30" t="s">
        <v>18497</v>
      </c>
      <c r="B5205" s="31" t="s">
        <v>18498</v>
      </c>
      <c r="C5205" s="30" t="s">
        <v>4</v>
      </c>
      <c r="D5205" s="32">
        <v>4432.3</v>
      </c>
    </row>
    <row r="5206" spans="1:4" ht="9" customHeight="1" x14ac:dyDescent="0.25">
      <c r="A5206" s="30" t="s">
        <v>18499</v>
      </c>
      <c r="B5206" s="31" t="s">
        <v>18500</v>
      </c>
      <c r="C5206" s="30" t="s">
        <v>4</v>
      </c>
      <c r="D5206" s="32">
        <v>4832.1400000000003</v>
      </c>
    </row>
    <row r="5207" spans="1:4" ht="9" customHeight="1" x14ac:dyDescent="0.25">
      <c r="A5207" s="30" t="s">
        <v>18501</v>
      </c>
      <c r="B5207" s="31" t="s">
        <v>18502</v>
      </c>
      <c r="C5207" s="30" t="s">
        <v>4</v>
      </c>
      <c r="D5207" s="32">
        <v>5831.74</v>
      </c>
    </row>
    <row r="5208" spans="1:4" ht="9" customHeight="1" x14ac:dyDescent="0.25">
      <c r="A5208" s="30" t="s">
        <v>18503</v>
      </c>
      <c r="B5208" s="31" t="s">
        <v>18504</v>
      </c>
      <c r="C5208" s="30" t="s">
        <v>4</v>
      </c>
      <c r="D5208" s="32">
        <v>6559.9</v>
      </c>
    </row>
    <row r="5209" spans="1:4" ht="9" customHeight="1" x14ac:dyDescent="0.25">
      <c r="A5209" s="30" t="s">
        <v>18505</v>
      </c>
      <c r="B5209" s="31" t="s">
        <v>18506</v>
      </c>
      <c r="C5209" s="30" t="s">
        <v>4</v>
      </c>
      <c r="D5209" s="32">
        <v>7159.66</v>
      </c>
    </row>
    <row r="5210" spans="1:4" ht="9" customHeight="1" x14ac:dyDescent="0.25">
      <c r="A5210" s="30" t="s">
        <v>18507</v>
      </c>
      <c r="B5210" s="31" t="s">
        <v>18508</v>
      </c>
      <c r="C5210" s="30" t="s">
        <v>4</v>
      </c>
      <c r="D5210" s="32">
        <v>8659.06</v>
      </c>
    </row>
    <row r="5211" spans="1:4" ht="9" customHeight="1" x14ac:dyDescent="0.25">
      <c r="A5211" s="30" t="s">
        <v>18509</v>
      </c>
      <c r="B5211" s="31" t="s">
        <v>18510</v>
      </c>
      <c r="C5211" s="30" t="s">
        <v>2</v>
      </c>
      <c r="D5211" s="32">
        <v>590.92999999999995</v>
      </c>
    </row>
    <row r="5212" spans="1:4" ht="9" customHeight="1" x14ac:dyDescent="0.25">
      <c r="A5212" s="30" t="s">
        <v>18511</v>
      </c>
      <c r="B5212" s="31" t="s">
        <v>18512</v>
      </c>
      <c r="C5212" s="30" t="s">
        <v>2</v>
      </c>
      <c r="D5212" s="32">
        <v>640.91</v>
      </c>
    </row>
    <row r="5213" spans="1:4" ht="9" customHeight="1" x14ac:dyDescent="0.25">
      <c r="A5213" s="30" t="s">
        <v>18513</v>
      </c>
      <c r="B5213" s="31" t="s">
        <v>18514</v>
      </c>
      <c r="C5213" s="30" t="s">
        <v>2</v>
      </c>
      <c r="D5213" s="32">
        <v>765.86</v>
      </c>
    </row>
    <row r="5214" spans="1:4" ht="9" customHeight="1" x14ac:dyDescent="0.25">
      <c r="A5214" s="30" t="s">
        <v>18515</v>
      </c>
      <c r="B5214" s="31" t="s">
        <v>18516</v>
      </c>
      <c r="C5214" s="30" t="s">
        <v>2</v>
      </c>
      <c r="D5214" s="32">
        <v>602.51</v>
      </c>
    </row>
    <row r="5215" spans="1:4" ht="9" customHeight="1" x14ac:dyDescent="0.25">
      <c r="A5215" s="30" t="s">
        <v>18517</v>
      </c>
      <c r="B5215" s="31" t="s">
        <v>18518</v>
      </c>
      <c r="C5215" s="30" t="s">
        <v>2</v>
      </c>
      <c r="D5215" s="32">
        <v>727.46</v>
      </c>
    </row>
    <row r="5216" spans="1:4" ht="9" customHeight="1" x14ac:dyDescent="0.25">
      <c r="A5216" s="30" t="s">
        <v>18519</v>
      </c>
      <c r="B5216" s="31" t="s">
        <v>18520</v>
      </c>
      <c r="C5216" s="30" t="s">
        <v>2</v>
      </c>
      <c r="D5216" s="32">
        <v>798.56</v>
      </c>
    </row>
    <row r="5217" spans="1:4" ht="9" customHeight="1" x14ac:dyDescent="0.25">
      <c r="A5217" s="30" t="s">
        <v>18521</v>
      </c>
      <c r="B5217" s="31" t="s">
        <v>18522</v>
      </c>
      <c r="C5217" s="30" t="s">
        <v>2</v>
      </c>
      <c r="D5217" s="32">
        <v>876.27</v>
      </c>
    </row>
    <row r="5218" spans="1:4" ht="18" customHeight="1" x14ac:dyDescent="0.25">
      <c r="A5218" s="30" t="s">
        <v>18523</v>
      </c>
      <c r="B5218" s="31" t="s">
        <v>18524</v>
      </c>
      <c r="C5218" s="30" t="s">
        <v>2</v>
      </c>
      <c r="D5218" s="32">
        <v>967.9</v>
      </c>
    </row>
    <row r="5219" spans="1:4" ht="18" customHeight="1" x14ac:dyDescent="0.25">
      <c r="A5219" s="30" t="s">
        <v>18525</v>
      </c>
      <c r="B5219" s="31" t="s">
        <v>18526</v>
      </c>
      <c r="C5219" s="30" t="s">
        <v>2</v>
      </c>
      <c r="D5219" s="32">
        <v>1092.8499999999999</v>
      </c>
    </row>
    <row r="5220" spans="1:4" ht="18" customHeight="1" x14ac:dyDescent="0.25">
      <c r="A5220" s="30" t="s">
        <v>18527</v>
      </c>
      <c r="B5220" s="31" t="s">
        <v>18528</v>
      </c>
      <c r="C5220" s="30" t="s">
        <v>2</v>
      </c>
      <c r="D5220" s="32">
        <v>1163.95</v>
      </c>
    </row>
    <row r="5221" spans="1:4" ht="18" customHeight="1" x14ac:dyDescent="0.25">
      <c r="A5221" s="30" t="s">
        <v>18529</v>
      </c>
      <c r="B5221" s="31" t="s">
        <v>18530</v>
      </c>
      <c r="C5221" s="30" t="s">
        <v>2</v>
      </c>
      <c r="D5221" s="32">
        <v>1241.6600000000001</v>
      </c>
    </row>
    <row r="5222" spans="1:4" ht="9" customHeight="1" x14ac:dyDescent="0.25">
      <c r="A5222" s="30" t="s">
        <v>18531</v>
      </c>
      <c r="B5222" s="31" t="s">
        <v>18532</v>
      </c>
      <c r="C5222" s="30" t="s">
        <v>2</v>
      </c>
      <c r="D5222" s="32">
        <v>1029.06</v>
      </c>
    </row>
    <row r="5223" spans="1:4" ht="18" customHeight="1" x14ac:dyDescent="0.25">
      <c r="A5223" s="30" t="s">
        <v>18533</v>
      </c>
      <c r="B5223" s="31" t="s">
        <v>18534</v>
      </c>
      <c r="C5223" s="30" t="s">
        <v>2</v>
      </c>
      <c r="D5223" s="32">
        <v>1154.01</v>
      </c>
    </row>
    <row r="5224" spans="1:4" ht="9" customHeight="1" x14ac:dyDescent="0.25">
      <c r="A5224" s="30" t="s">
        <v>18535</v>
      </c>
      <c r="B5224" s="31" t="s">
        <v>18536</v>
      </c>
      <c r="C5224" s="30" t="s">
        <v>2</v>
      </c>
      <c r="D5224" s="32">
        <v>1225.1099999999999</v>
      </c>
    </row>
    <row r="5225" spans="1:4" ht="9" customHeight="1" x14ac:dyDescent="0.25">
      <c r="A5225" s="30" t="s">
        <v>18537</v>
      </c>
      <c r="B5225" s="31" t="s">
        <v>18538</v>
      </c>
      <c r="C5225" s="30" t="s">
        <v>2</v>
      </c>
      <c r="D5225" s="32">
        <v>663.67</v>
      </c>
    </row>
    <row r="5226" spans="1:4" ht="9" customHeight="1" x14ac:dyDescent="0.25">
      <c r="A5226" s="30" t="s">
        <v>18539</v>
      </c>
      <c r="B5226" s="31" t="s">
        <v>18540</v>
      </c>
      <c r="C5226" s="30" t="s">
        <v>2</v>
      </c>
      <c r="D5226" s="32">
        <v>788.62</v>
      </c>
    </row>
    <row r="5227" spans="1:4" ht="9" customHeight="1" x14ac:dyDescent="0.25">
      <c r="A5227" s="30" t="s">
        <v>18541</v>
      </c>
      <c r="B5227" s="31" t="s">
        <v>18542</v>
      </c>
      <c r="C5227" s="30" t="s">
        <v>2</v>
      </c>
      <c r="D5227" s="32">
        <v>859.72</v>
      </c>
    </row>
    <row r="5228" spans="1:4" ht="9" customHeight="1" x14ac:dyDescent="0.25">
      <c r="A5228" s="30" t="s">
        <v>18543</v>
      </c>
      <c r="B5228" s="31" t="s">
        <v>18544</v>
      </c>
      <c r="C5228" s="30" t="s">
        <v>2</v>
      </c>
      <c r="D5228" s="32">
        <v>387.81</v>
      </c>
    </row>
    <row r="5229" spans="1:4" ht="9" customHeight="1" x14ac:dyDescent="0.25">
      <c r="A5229" s="30" t="s">
        <v>18545</v>
      </c>
      <c r="B5229" s="31" t="s">
        <v>18546</v>
      </c>
      <c r="C5229" s="30" t="s">
        <v>2</v>
      </c>
      <c r="D5229" s="32">
        <v>437.79</v>
      </c>
    </row>
    <row r="5230" spans="1:4" ht="9" customHeight="1" x14ac:dyDescent="0.25">
      <c r="A5230" s="30" t="s">
        <v>18547</v>
      </c>
      <c r="B5230" s="31" t="s">
        <v>18548</v>
      </c>
      <c r="C5230" s="30" t="s">
        <v>2</v>
      </c>
      <c r="D5230" s="32">
        <v>379.58</v>
      </c>
    </row>
    <row r="5231" spans="1:4" ht="9" customHeight="1" x14ac:dyDescent="0.25">
      <c r="A5231" s="30" t="s">
        <v>18549</v>
      </c>
      <c r="B5231" s="31" t="s">
        <v>18550</v>
      </c>
      <c r="C5231" s="30" t="s">
        <v>2</v>
      </c>
      <c r="D5231" s="32">
        <v>517.98</v>
      </c>
    </row>
    <row r="5232" spans="1:4" ht="9" customHeight="1" x14ac:dyDescent="0.25">
      <c r="A5232" s="30" t="s">
        <v>18551</v>
      </c>
      <c r="B5232" s="31" t="s">
        <v>18552</v>
      </c>
      <c r="C5232" s="30" t="s">
        <v>2</v>
      </c>
      <c r="D5232" s="32">
        <v>562.74</v>
      </c>
    </row>
    <row r="5233" spans="1:4" ht="9" customHeight="1" x14ac:dyDescent="0.25">
      <c r="A5233" s="30" t="s">
        <v>18553</v>
      </c>
      <c r="B5233" s="31" t="s">
        <v>18554</v>
      </c>
      <c r="C5233" s="30" t="s">
        <v>2</v>
      </c>
      <c r="D5233" s="32">
        <v>613.42999999999995</v>
      </c>
    </row>
    <row r="5234" spans="1:4" ht="9" customHeight="1" x14ac:dyDescent="0.25">
      <c r="A5234" s="30" t="s">
        <v>18555</v>
      </c>
      <c r="B5234" s="31" t="s">
        <v>18556</v>
      </c>
      <c r="C5234" s="30" t="s">
        <v>4</v>
      </c>
      <c r="D5234" s="32">
        <v>864.17</v>
      </c>
    </row>
    <row r="5235" spans="1:4" ht="9" customHeight="1" x14ac:dyDescent="0.25">
      <c r="A5235" s="30" t="s">
        <v>18557</v>
      </c>
      <c r="B5235" s="31" t="s">
        <v>18558</v>
      </c>
      <c r="C5235" s="30" t="s">
        <v>4</v>
      </c>
      <c r="D5235" s="32">
        <v>964.13</v>
      </c>
    </row>
    <row r="5236" spans="1:4" ht="9" customHeight="1" x14ac:dyDescent="0.25">
      <c r="A5236" s="30" t="s">
        <v>18559</v>
      </c>
      <c r="B5236" s="31" t="s">
        <v>18560</v>
      </c>
      <c r="C5236" s="30" t="s">
        <v>4</v>
      </c>
      <c r="D5236" s="32">
        <v>1214.03</v>
      </c>
    </row>
    <row r="5237" spans="1:4" ht="9" customHeight="1" x14ac:dyDescent="0.25">
      <c r="A5237" s="30" t="s">
        <v>18561</v>
      </c>
      <c r="B5237" s="31" t="s">
        <v>18562</v>
      </c>
      <c r="C5237" s="30" t="s">
        <v>4</v>
      </c>
      <c r="D5237" s="32">
        <v>1833.69</v>
      </c>
    </row>
    <row r="5238" spans="1:4" ht="9" customHeight="1" x14ac:dyDescent="0.25">
      <c r="A5238" s="30" t="s">
        <v>18563</v>
      </c>
      <c r="B5238" s="31" t="s">
        <v>18564</v>
      </c>
      <c r="C5238" s="30" t="s">
        <v>4</v>
      </c>
      <c r="D5238" s="32">
        <v>2058.6</v>
      </c>
    </row>
    <row r="5239" spans="1:4" ht="9" customHeight="1" x14ac:dyDescent="0.25">
      <c r="A5239" s="30" t="s">
        <v>18565</v>
      </c>
      <c r="B5239" s="31" t="s">
        <v>18566</v>
      </c>
      <c r="C5239" s="30" t="s">
        <v>4</v>
      </c>
      <c r="D5239" s="32">
        <v>2620.88</v>
      </c>
    </row>
    <row r="5240" spans="1:4" ht="9" customHeight="1" x14ac:dyDescent="0.25">
      <c r="A5240" s="30" t="s">
        <v>18567</v>
      </c>
      <c r="B5240" s="31" t="s">
        <v>18568</v>
      </c>
      <c r="C5240" s="30" t="s">
        <v>4</v>
      </c>
      <c r="D5240" s="32">
        <v>2415.41</v>
      </c>
    </row>
    <row r="5241" spans="1:4" ht="9" customHeight="1" x14ac:dyDescent="0.25">
      <c r="A5241" s="30" t="s">
        <v>18569</v>
      </c>
      <c r="B5241" s="31" t="s">
        <v>18570</v>
      </c>
      <c r="C5241" s="30" t="s">
        <v>4</v>
      </c>
      <c r="D5241" s="32">
        <v>2715.29</v>
      </c>
    </row>
    <row r="5242" spans="1:4" ht="9" customHeight="1" x14ac:dyDescent="0.25">
      <c r="A5242" s="30" t="s">
        <v>18571</v>
      </c>
      <c r="B5242" s="31" t="s">
        <v>18572</v>
      </c>
      <c r="C5242" s="30" t="s">
        <v>4</v>
      </c>
      <c r="D5242" s="32">
        <v>3464.99</v>
      </c>
    </row>
    <row r="5243" spans="1:4" ht="9" customHeight="1" x14ac:dyDescent="0.25">
      <c r="A5243" s="30" t="s">
        <v>18573</v>
      </c>
      <c r="B5243" s="31" t="s">
        <v>18574</v>
      </c>
      <c r="C5243" s="30" t="s">
        <v>4</v>
      </c>
      <c r="D5243" s="32">
        <v>3279.58</v>
      </c>
    </row>
    <row r="5244" spans="1:4" ht="9" customHeight="1" x14ac:dyDescent="0.25">
      <c r="A5244" s="30" t="s">
        <v>18575</v>
      </c>
      <c r="B5244" s="31" t="s">
        <v>18576</v>
      </c>
      <c r="C5244" s="30" t="s">
        <v>4</v>
      </c>
      <c r="D5244" s="32">
        <v>3679.42</v>
      </c>
    </row>
    <row r="5245" spans="1:4" ht="9" customHeight="1" x14ac:dyDescent="0.25">
      <c r="A5245" s="30" t="s">
        <v>18577</v>
      </c>
      <c r="B5245" s="31" t="s">
        <v>18578</v>
      </c>
      <c r="C5245" s="30" t="s">
        <v>4</v>
      </c>
      <c r="D5245" s="32">
        <v>4679.0200000000004</v>
      </c>
    </row>
    <row r="5246" spans="1:4" ht="9" customHeight="1" x14ac:dyDescent="0.25">
      <c r="A5246" s="30" t="s">
        <v>18579</v>
      </c>
      <c r="B5246" s="31" t="s">
        <v>18580</v>
      </c>
      <c r="C5246" s="30" t="s">
        <v>4</v>
      </c>
      <c r="D5246" s="32">
        <v>4830.82</v>
      </c>
    </row>
    <row r="5247" spans="1:4" ht="9" customHeight="1" x14ac:dyDescent="0.25">
      <c r="A5247" s="30" t="s">
        <v>18581</v>
      </c>
      <c r="B5247" s="31" t="s">
        <v>18582</v>
      </c>
      <c r="C5247" s="30" t="s">
        <v>4</v>
      </c>
      <c r="D5247" s="32">
        <v>5430.58</v>
      </c>
    </row>
    <row r="5248" spans="1:4" ht="9" customHeight="1" x14ac:dyDescent="0.25">
      <c r="A5248" s="30" t="s">
        <v>18583</v>
      </c>
      <c r="B5248" s="31" t="s">
        <v>18584</v>
      </c>
      <c r="C5248" s="30" t="s">
        <v>4</v>
      </c>
      <c r="D5248" s="32">
        <v>6929.98</v>
      </c>
    </row>
    <row r="5249" spans="1:4" ht="9" customHeight="1" x14ac:dyDescent="0.25">
      <c r="A5249" s="30" t="s">
        <v>18585</v>
      </c>
      <c r="B5249" s="31" t="s">
        <v>18586</v>
      </c>
      <c r="C5249" s="30" t="s">
        <v>2</v>
      </c>
      <c r="D5249" s="32">
        <v>446.84</v>
      </c>
    </row>
    <row r="5250" spans="1:4" ht="9" customHeight="1" x14ac:dyDescent="0.25">
      <c r="A5250" s="30" t="s">
        <v>18587</v>
      </c>
      <c r="B5250" s="31" t="s">
        <v>18588</v>
      </c>
      <c r="C5250" s="30" t="s">
        <v>2</v>
      </c>
      <c r="D5250" s="32">
        <v>496.82</v>
      </c>
    </row>
    <row r="5251" spans="1:4" ht="9" customHeight="1" x14ac:dyDescent="0.25">
      <c r="A5251" s="30" t="s">
        <v>18589</v>
      </c>
      <c r="B5251" s="31" t="s">
        <v>18590</v>
      </c>
      <c r="C5251" s="30" t="s">
        <v>2</v>
      </c>
      <c r="D5251" s="32">
        <v>621.77</v>
      </c>
    </row>
    <row r="5252" spans="1:4" ht="9" customHeight="1" x14ac:dyDescent="0.25">
      <c r="A5252" s="30" t="s">
        <v>18591</v>
      </c>
      <c r="B5252" s="31" t="s">
        <v>18592</v>
      </c>
      <c r="C5252" s="30" t="s">
        <v>2</v>
      </c>
      <c r="D5252" s="32">
        <v>917.09</v>
      </c>
    </row>
    <row r="5253" spans="1:4" ht="9" customHeight="1" x14ac:dyDescent="0.25">
      <c r="A5253" s="30" t="s">
        <v>18593</v>
      </c>
      <c r="B5253" s="31" t="s">
        <v>18594</v>
      </c>
      <c r="C5253" s="30" t="s">
        <v>2</v>
      </c>
      <c r="D5253" s="32">
        <v>1042.04</v>
      </c>
    </row>
    <row r="5254" spans="1:4" ht="9" customHeight="1" x14ac:dyDescent="0.25">
      <c r="A5254" s="30" t="s">
        <v>18595</v>
      </c>
      <c r="B5254" s="31" t="s">
        <v>18596</v>
      </c>
      <c r="C5254" s="30" t="s">
        <v>2</v>
      </c>
      <c r="D5254" s="32">
        <v>1113.1400000000001</v>
      </c>
    </row>
    <row r="5255" spans="1:4" ht="9" customHeight="1" x14ac:dyDescent="0.25">
      <c r="A5255" s="30" t="s">
        <v>18597</v>
      </c>
      <c r="B5255" s="31" t="s">
        <v>18598</v>
      </c>
      <c r="C5255" s="30" t="s">
        <v>2</v>
      </c>
      <c r="D5255" s="32">
        <v>531.9</v>
      </c>
    </row>
    <row r="5256" spans="1:4" ht="9" customHeight="1" x14ac:dyDescent="0.25">
      <c r="A5256" s="30" t="s">
        <v>18599</v>
      </c>
      <c r="B5256" s="31" t="s">
        <v>18600</v>
      </c>
      <c r="C5256" s="30" t="s">
        <v>2</v>
      </c>
      <c r="D5256" s="32">
        <v>581.88</v>
      </c>
    </row>
    <row r="5257" spans="1:4" ht="9" customHeight="1" x14ac:dyDescent="0.25">
      <c r="A5257" s="30" t="s">
        <v>18601</v>
      </c>
      <c r="B5257" s="31" t="s">
        <v>18602</v>
      </c>
      <c r="C5257" s="30" t="s">
        <v>2</v>
      </c>
      <c r="D5257" s="32">
        <v>706.83</v>
      </c>
    </row>
    <row r="5258" spans="1:4" ht="18" customHeight="1" x14ac:dyDescent="0.25">
      <c r="A5258" s="30" t="s">
        <v>18603</v>
      </c>
      <c r="B5258" s="31" t="s">
        <v>18604</v>
      </c>
      <c r="C5258" s="30" t="s">
        <v>2</v>
      </c>
      <c r="D5258" s="32">
        <v>551.70000000000005</v>
      </c>
    </row>
    <row r="5259" spans="1:4" ht="18" customHeight="1" x14ac:dyDescent="0.25">
      <c r="A5259" s="30" t="s">
        <v>18605</v>
      </c>
      <c r="B5259" s="31" t="s">
        <v>18606</v>
      </c>
      <c r="C5259" s="30" t="s">
        <v>2</v>
      </c>
      <c r="D5259" s="32">
        <v>676.65</v>
      </c>
    </row>
    <row r="5260" spans="1:4" ht="18" customHeight="1" x14ac:dyDescent="0.25">
      <c r="A5260" s="30" t="s">
        <v>18607</v>
      </c>
      <c r="B5260" s="31" t="s">
        <v>18608</v>
      </c>
      <c r="C5260" s="30" t="s">
        <v>2</v>
      </c>
      <c r="D5260" s="32">
        <v>747.75</v>
      </c>
    </row>
    <row r="5261" spans="1:4" ht="18" customHeight="1" x14ac:dyDescent="0.25">
      <c r="A5261" s="30" t="s">
        <v>18609</v>
      </c>
      <c r="B5261" s="31" t="s">
        <v>18610</v>
      </c>
      <c r="C5261" s="30" t="s">
        <v>18176</v>
      </c>
      <c r="D5261" s="32">
        <v>2</v>
      </c>
    </row>
    <row r="5262" spans="1:4" ht="18" customHeight="1" x14ac:dyDescent="0.25">
      <c r="A5262" s="30" t="s">
        <v>18611</v>
      </c>
      <c r="B5262" s="31" t="s">
        <v>18612</v>
      </c>
      <c r="C5262" s="30" t="s">
        <v>4</v>
      </c>
      <c r="D5262" s="32">
        <v>100199.1</v>
      </c>
    </row>
    <row r="5263" spans="1:4" ht="18" customHeight="1" x14ac:dyDescent="0.25">
      <c r="A5263" s="30" t="s">
        <v>18613</v>
      </c>
      <c r="B5263" s="31" t="s">
        <v>18614</v>
      </c>
      <c r="C5263" s="30" t="s">
        <v>4</v>
      </c>
      <c r="D5263" s="32">
        <v>100199.1</v>
      </c>
    </row>
    <row r="5264" spans="1:4" ht="18" customHeight="1" x14ac:dyDescent="0.25">
      <c r="A5264" s="30" t="s">
        <v>18615</v>
      </c>
      <c r="B5264" s="31" t="s">
        <v>18616</v>
      </c>
      <c r="C5264" s="30" t="s">
        <v>4</v>
      </c>
      <c r="D5264" s="32">
        <v>111294.88</v>
      </c>
    </row>
    <row r="5265" spans="1:4" ht="18" customHeight="1" x14ac:dyDescent="0.25">
      <c r="A5265" s="30" t="s">
        <v>18617</v>
      </c>
      <c r="B5265" s="31" t="s">
        <v>18618</v>
      </c>
      <c r="C5265" s="30" t="s">
        <v>4</v>
      </c>
      <c r="D5265" s="32">
        <v>111294.88</v>
      </c>
    </row>
    <row r="5266" spans="1:4" ht="18" customHeight="1" x14ac:dyDescent="0.25">
      <c r="A5266" s="30" t="s">
        <v>18619</v>
      </c>
      <c r="B5266" s="31" t="s">
        <v>18620</v>
      </c>
      <c r="C5266" s="30" t="s">
        <v>4</v>
      </c>
      <c r="D5266" s="32">
        <v>121744.3</v>
      </c>
    </row>
    <row r="5267" spans="1:4" ht="18" customHeight="1" x14ac:dyDescent="0.25">
      <c r="A5267" s="30" t="s">
        <v>18621</v>
      </c>
      <c r="B5267" s="31" t="s">
        <v>18622</v>
      </c>
      <c r="C5267" s="30" t="s">
        <v>4</v>
      </c>
      <c r="D5267" s="32">
        <v>121744.3</v>
      </c>
    </row>
    <row r="5268" spans="1:4" ht="9" customHeight="1" x14ac:dyDescent="0.25">
      <c r="A5268" s="30" t="s">
        <v>18623</v>
      </c>
      <c r="B5268" s="31" t="s">
        <v>18624</v>
      </c>
      <c r="C5268" s="30" t="s">
        <v>2</v>
      </c>
      <c r="D5268" s="32">
        <v>40.94</v>
      </c>
    </row>
    <row r="5269" spans="1:4" ht="9" customHeight="1" x14ac:dyDescent="0.25">
      <c r="A5269" s="30" t="s">
        <v>18625</v>
      </c>
      <c r="B5269" s="31" t="s">
        <v>18626</v>
      </c>
      <c r="C5269" s="30" t="s">
        <v>4</v>
      </c>
      <c r="D5269" s="32">
        <v>366.1</v>
      </c>
    </row>
    <row r="5270" spans="1:4" ht="9" customHeight="1" x14ac:dyDescent="0.25">
      <c r="A5270" s="30" t="s">
        <v>18627</v>
      </c>
      <c r="B5270" s="31" t="s">
        <v>18628</v>
      </c>
      <c r="C5270" s="30" t="s">
        <v>4</v>
      </c>
      <c r="D5270" s="32">
        <v>257.7</v>
      </c>
    </row>
    <row r="5271" spans="1:4" ht="9" customHeight="1" x14ac:dyDescent="0.25">
      <c r="A5271" s="30" t="s">
        <v>18629</v>
      </c>
      <c r="B5271" s="31" t="s">
        <v>18630</v>
      </c>
      <c r="C5271" s="30" t="s">
        <v>4</v>
      </c>
      <c r="D5271" s="32">
        <v>214.75</v>
      </c>
    </row>
    <row r="5272" spans="1:4" ht="9" customHeight="1" x14ac:dyDescent="0.25">
      <c r="A5272" s="30" t="s">
        <v>18631</v>
      </c>
      <c r="B5272" s="31" t="s">
        <v>18632</v>
      </c>
      <c r="C5272" s="30" t="s">
        <v>2</v>
      </c>
      <c r="D5272" s="32">
        <v>21.61</v>
      </c>
    </row>
    <row r="5273" spans="1:4" ht="9" customHeight="1" x14ac:dyDescent="0.25">
      <c r="A5273" s="30" t="s">
        <v>18633</v>
      </c>
      <c r="B5273" s="31" t="s">
        <v>18634</v>
      </c>
      <c r="C5273" s="30" t="s">
        <v>2</v>
      </c>
      <c r="D5273" s="32">
        <v>4.79</v>
      </c>
    </row>
    <row r="5274" spans="1:4" ht="9" customHeight="1" x14ac:dyDescent="0.25">
      <c r="A5274" s="30" t="s">
        <v>18635</v>
      </c>
      <c r="B5274" s="31" t="s">
        <v>18636</v>
      </c>
      <c r="C5274" s="30" t="s">
        <v>2</v>
      </c>
      <c r="D5274" s="32">
        <v>5.03</v>
      </c>
    </row>
    <row r="5275" spans="1:4" ht="9" customHeight="1" x14ac:dyDescent="0.25">
      <c r="A5275" s="30" t="s">
        <v>18637</v>
      </c>
      <c r="B5275" s="31" t="s">
        <v>18638</v>
      </c>
      <c r="C5275" s="30" t="s">
        <v>2</v>
      </c>
      <c r="D5275" s="32">
        <v>64.83</v>
      </c>
    </row>
    <row r="5276" spans="1:4" ht="9" customHeight="1" x14ac:dyDescent="0.25">
      <c r="A5276" s="30" t="s">
        <v>18639</v>
      </c>
      <c r="B5276" s="31" t="s">
        <v>18640</v>
      </c>
      <c r="C5276" s="30" t="s">
        <v>14471</v>
      </c>
      <c r="D5276" s="32">
        <v>4</v>
      </c>
    </row>
    <row r="5277" spans="1:4" ht="18" customHeight="1" x14ac:dyDescent="0.25">
      <c r="A5277" s="30" t="s">
        <v>18641</v>
      </c>
      <c r="B5277" s="31" t="s">
        <v>18642</v>
      </c>
      <c r="C5277" s="30" t="s">
        <v>4</v>
      </c>
      <c r="D5277" s="32">
        <v>98936.05</v>
      </c>
    </row>
    <row r="5278" spans="1:4" ht="18" customHeight="1" x14ac:dyDescent="0.25">
      <c r="A5278" s="30" t="s">
        <v>18643</v>
      </c>
      <c r="B5278" s="31" t="s">
        <v>18644</v>
      </c>
      <c r="C5278" s="30" t="s">
        <v>4</v>
      </c>
      <c r="D5278" s="32">
        <v>98936.05</v>
      </c>
    </row>
    <row r="5279" spans="1:4" ht="18" customHeight="1" x14ac:dyDescent="0.25">
      <c r="A5279" s="30" t="s">
        <v>18645</v>
      </c>
      <c r="B5279" s="31" t="s">
        <v>18646</v>
      </c>
      <c r="C5279" s="30" t="s">
        <v>4</v>
      </c>
      <c r="D5279" s="32">
        <v>109740.05</v>
      </c>
    </row>
    <row r="5280" spans="1:4" ht="18" customHeight="1" x14ac:dyDescent="0.25">
      <c r="A5280" s="30" t="s">
        <v>18647</v>
      </c>
      <c r="B5280" s="31" t="s">
        <v>18648</v>
      </c>
      <c r="C5280" s="30" t="s">
        <v>4</v>
      </c>
      <c r="D5280" s="32">
        <v>109740.05</v>
      </c>
    </row>
    <row r="5281" spans="1:4" ht="18" customHeight="1" x14ac:dyDescent="0.25">
      <c r="A5281" s="30" t="s">
        <v>18649</v>
      </c>
      <c r="B5281" s="31" t="s">
        <v>18650</v>
      </c>
      <c r="C5281" s="30" t="s">
        <v>4</v>
      </c>
      <c r="D5281" s="32">
        <v>120544.05</v>
      </c>
    </row>
    <row r="5282" spans="1:4" ht="18" customHeight="1" x14ac:dyDescent="0.25">
      <c r="A5282" s="30" t="s">
        <v>18651</v>
      </c>
      <c r="B5282" s="31" t="s">
        <v>18652</v>
      </c>
      <c r="C5282" s="30" t="s">
        <v>4</v>
      </c>
      <c r="D5282" s="32">
        <v>120544.05</v>
      </c>
    </row>
    <row r="5283" spans="1:4" ht="18" customHeight="1" x14ac:dyDescent="0.25">
      <c r="A5283" s="30" t="s">
        <v>18653</v>
      </c>
      <c r="B5283" s="31" t="s">
        <v>18654</v>
      </c>
      <c r="C5283" s="30" t="s">
        <v>4</v>
      </c>
      <c r="D5283" s="32">
        <v>59236.14</v>
      </c>
    </row>
    <row r="5284" spans="1:4" ht="18" customHeight="1" x14ac:dyDescent="0.25">
      <c r="A5284" s="30" t="s">
        <v>18655</v>
      </c>
      <c r="B5284" s="31" t="s">
        <v>18656</v>
      </c>
      <c r="C5284" s="30" t="s">
        <v>4</v>
      </c>
      <c r="D5284" s="32">
        <v>59236.14</v>
      </c>
    </row>
    <row r="5285" spans="1:4" ht="18" customHeight="1" x14ac:dyDescent="0.25">
      <c r="A5285" s="30" t="s">
        <v>18657</v>
      </c>
      <c r="B5285" s="31" t="s">
        <v>18658</v>
      </c>
      <c r="C5285" s="30" t="s">
        <v>4</v>
      </c>
      <c r="D5285" s="32">
        <v>66011.92</v>
      </c>
    </row>
    <row r="5286" spans="1:4" ht="18" customHeight="1" x14ac:dyDescent="0.25">
      <c r="A5286" s="30" t="s">
        <v>18659</v>
      </c>
      <c r="B5286" s="31" t="s">
        <v>18660</v>
      </c>
      <c r="C5286" s="30" t="s">
        <v>4</v>
      </c>
      <c r="D5286" s="32">
        <v>66011.92</v>
      </c>
    </row>
    <row r="5287" spans="1:4" ht="18" customHeight="1" x14ac:dyDescent="0.25">
      <c r="A5287" s="30" t="s">
        <v>18661</v>
      </c>
      <c r="B5287" s="31" t="s">
        <v>18662</v>
      </c>
      <c r="C5287" s="30" t="s">
        <v>4</v>
      </c>
      <c r="D5287" s="32">
        <v>72021.94</v>
      </c>
    </row>
    <row r="5288" spans="1:4" ht="18" customHeight="1" x14ac:dyDescent="0.25">
      <c r="A5288" s="30" t="s">
        <v>18663</v>
      </c>
      <c r="B5288" s="31" t="s">
        <v>18664</v>
      </c>
      <c r="C5288" s="30" t="s">
        <v>4</v>
      </c>
      <c r="D5288" s="32">
        <v>72021.94</v>
      </c>
    </row>
    <row r="5289" spans="1:4" ht="9" customHeight="1" x14ac:dyDescent="0.25">
      <c r="A5289" s="30" t="s">
        <v>18665</v>
      </c>
      <c r="B5289" s="31" t="s">
        <v>18666</v>
      </c>
      <c r="C5289" s="30" t="s">
        <v>14471</v>
      </c>
      <c r="D5289" s="32">
        <v>3.34</v>
      </c>
    </row>
    <row r="5290" spans="1:4" ht="9" customHeight="1" x14ac:dyDescent="0.25">
      <c r="A5290" s="30" t="s">
        <v>18667</v>
      </c>
      <c r="B5290" s="31" t="s">
        <v>18668</v>
      </c>
      <c r="C5290" s="30" t="s">
        <v>4</v>
      </c>
      <c r="D5290" s="32">
        <v>2532.62</v>
      </c>
    </row>
    <row r="5291" spans="1:4" ht="9" customHeight="1" x14ac:dyDescent="0.25">
      <c r="A5291" s="30" t="s">
        <v>18669</v>
      </c>
      <c r="B5291" s="31" t="s">
        <v>18670</v>
      </c>
      <c r="C5291" s="30" t="s">
        <v>4</v>
      </c>
      <c r="D5291" s="32">
        <v>3479.11</v>
      </c>
    </row>
    <row r="5292" spans="1:4" ht="9" customHeight="1" x14ac:dyDescent="0.25">
      <c r="A5292" s="30" t="s">
        <v>18671</v>
      </c>
      <c r="B5292" s="31" t="s">
        <v>18672</v>
      </c>
      <c r="C5292" s="30" t="s">
        <v>4</v>
      </c>
      <c r="D5292" s="32">
        <v>3558.79</v>
      </c>
    </row>
    <row r="5293" spans="1:4" ht="9" customHeight="1" x14ac:dyDescent="0.25">
      <c r="A5293" s="30" t="s">
        <v>18673</v>
      </c>
      <c r="B5293" s="31" t="s">
        <v>18674</v>
      </c>
      <c r="C5293" s="30" t="s">
        <v>4</v>
      </c>
      <c r="D5293" s="32">
        <v>5632.12</v>
      </c>
    </row>
    <row r="5294" spans="1:4" ht="9" customHeight="1" x14ac:dyDescent="0.25">
      <c r="A5294" s="30" t="s">
        <v>18675</v>
      </c>
      <c r="B5294" s="31" t="s">
        <v>18676</v>
      </c>
      <c r="C5294" s="30" t="s">
        <v>4</v>
      </c>
      <c r="D5294" s="32">
        <v>593.26</v>
      </c>
    </row>
    <row r="5295" spans="1:4" ht="18" customHeight="1" x14ac:dyDescent="0.25">
      <c r="A5295" s="30" t="s">
        <v>18677</v>
      </c>
      <c r="B5295" s="31" t="s">
        <v>18678</v>
      </c>
      <c r="C5295" s="30" t="s">
        <v>4</v>
      </c>
      <c r="D5295" s="32">
        <v>475.79</v>
      </c>
    </row>
    <row r="5296" spans="1:4" ht="18" customHeight="1" x14ac:dyDescent="0.25">
      <c r="A5296" s="30" t="s">
        <v>18679</v>
      </c>
      <c r="B5296" s="31" t="s">
        <v>18680</v>
      </c>
      <c r="C5296" s="30" t="s">
        <v>4</v>
      </c>
      <c r="D5296" s="32">
        <v>506.73</v>
      </c>
    </row>
    <row r="5297" spans="1:4" ht="18" customHeight="1" x14ac:dyDescent="0.25">
      <c r="A5297" s="30" t="s">
        <v>18681</v>
      </c>
      <c r="B5297" s="31" t="s">
        <v>18682</v>
      </c>
      <c r="C5297" s="30" t="s">
        <v>4</v>
      </c>
      <c r="D5297" s="32">
        <v>537.87</v>
      </c>
    </row>
    <row r="5298" spans="1:4" ht="18" customHeight="1" x14ac:dyDescent="0.25">
      <c r="A5298" s="30" t="s">
        <v>18683</v>
      </c>
      <c r="B5298" s="31" t="s">
        <v>18684</v>
      </c>
      <c r="C5298" s="30" t="s">
        <v>4</v>
      </c>
      <c r="D5298" s="32">
        <v>608.04999999999995</v>
      </c>
    </row>
    <row r="5299" spans="1:4" ht="9" customHeight="1" x14ac:dyDescent="0.25">
      <c r="A5299" s="30" t="s">
        <v>18685</v>
      </c>
      <c r="B5299" s="31" t="s">
        <v>18686</v>
      </c>
      <c r="C5299" s="30" t="s">
        <v>4</v>
      </c>
      <c r="D5299" s="32">
        <v>427.53</v>
      </c>
    </row>
    <row r="5300" spans="1:4" ht="9" customHeight="1" x14ac:dyDescent="0.25">
      <c r="A5300" s="30" t="s">
        <v>18687</v>
      </c>
      <c r="B5300" s="31" t="s">
        <v>18688</v>
      </c>
      <c r="C5300" s="30" t="s">
        <v>4</v>
      </c>
      <c r="D5300" s="32">
        <v>443.48</v>
      </c>
    </row>
    <row r="5301" spans="1:4" ht="9" customHeight="1" x14ac:dyDescent="0.25">
      <c r="A5301" s="30" t="s">
        <v>18689</v>
      </c>
      <c r="B5301" s="31" t="s">
        <v>18690</v>
      </c>
      <c r="C5301" s="30" t="s">
        <v>4</v>
      </c>
      <c r="D5301" s="32">
        <v>458.77</v>
      </c>
    </row>
    <row r="5302" spans="1:4" ht="9" customHeight="1" x14ac:dyDescent="0.25">
      <c r="A5302" s="30" t="s">
        <v>18691</v>
      </c>
      <c r="B5302" s="31" t="s">
        <v>18692</v>
      </c>
      <c r="C5302" s="30" t="s">
        <v>4</v>
      </c>
      <c r="D5302" s="32">
        <v>474.92</v>
      </c>
    </row>
    <row r="5303" spans="1:4" ht="9" customHeight="1" x14ac:dyDescent="0.25">
      <c r="A5303" s="30" t="s">
        <v>18693</v>
      </c>
      <c r="B5303" s="31" t="s">
        <v>18694</v>
      </c>
      <c r="C5303" s="30" t="s">
        <v>4</v>
      </c>
      <c r="D5303" s="32">
        <v>470.49</v>
      </c>
    </row>
    <row r="5304" spans="1:4" ht="9" customHeight="1" x14ac:dyDescent="0.25">
      <c r="A5304" s="30" t="s">
        <v>18695</v>
      </c>
      <c r="B5304" s="31" t="s">
        <v>18696</v>
      </c>
      <c r="C5304" s="30" t="s">
        <v>4</v>
      </c>
      <c r="D5304" s="32">
        <v>486.38</v>
      </c>
    </row>
    <row r="5305" spans="1:4" ht="9" customHeight="1" x14ac:dyDescent="0.25">
      <c r="A5305" s="30" t="s">
        <v>18697</v>
      </c>
      <c r="B5305" s="31" t="s">
        <v>18698</v>
      </c>
      <c r="C5305" s="30" t="s">
        <v>4</v>
      </c>
      <c r="D5305" s="32">
        <v>516.17999999999995</v>
      </c>
    </row>
    <row r="5306" spans="1:4" ht="9" customHeight="1" x14ac:dyDescent="0.25">
      <c r="A5306" s="30" t="s">
        <v>18699</v>
      </c>
      <c r="B5306" s="31" t="s">
        <v>18700</v>
      </c>
      <c r="C5306" s="30" t="s">
        <v>4</v>
      </c>
      <c r="D5306" s="32">
        <v>585.98</v>
      </c>
    </row>
    <row r="5307" spans="1:4" ht="9" customHeight="1" x14ac:dyDescent="0.25">
      <c r="A5307" s="30" t="s">
        <v>18701</v>
      </c>
      <c r="B5307" s="31" t="s">
        <v>18702</v>
      </c>
      <c r="C5307" s="30" t="s">
        <v>4</v>
      </c>
      <c r="D5307" s="32">
        <v>1170.58</v>
      </c>
    </row>
    <row r="5308" spans="1:4" ht="9" customHeight="1" x14ac:dyDescent="0.25">
      <c r="A5308" s="30" t="s">
        <v>18703</v>
      </c>
      <c r="B5308" s="31" t="s">
        <v>18704</v>
      </c>
      <c r="C5308" s="30" t="s">
        <v>4</v>
      </c>
      <c r="D5308" s="32">
        <v>351.92</v>
      </c>
    </row>
    <row r="5309" spans="1:4" ht="9" customHeight="1" x14ac:dyDescent="0.25">
      <c r="A5309" s="30" t="s">
        <v>18705</v>
      </c>
      <c r="B5309" s="31" t="s">
        <v>18706</v>
      </c>
      <c r="C5309" s="30" t="s">
        <v>4</v>
      </c>
      <c r="D5309" s="32">
        <v>115.94</v>
      </c>
    </row>
    <row r="5310" spans="1:4" ht="9" customHeight="1" x14ac:dyDescent="0.25">
      <c r="A5310" s="30" t="s">
        <v>18707</v>
      </c>
      <c r="B5310" s="31" t="s">
        <v>18708</v>
      </c>
      <c r="C5310" s="30" t="s">
        <v>4</v>
      </c>
      <c r="D5310" s="32">
        <v>716.9</v>
      </c>
    </row>
    <row r="5311" spans="1:4" ht="9" customHeight="1" x14ac:dyDescent="0.25">
      <c r="A5311" s="30" t="s">
        <v>18709</v>
      </c>
      <c r="B5311" s="31" t="s">
        <v>18710</v>
      </c>
      <c r="C5311" s="30" t="s">
        <v>4</v>
      </c>
      <c r="D5311" s="32">
        <v>1924.32</v>
      </c>
    </row>
    <row r="5312" spans="1:4" ht="9" customHeight="1" x14ac:dyDescent="0.25">
      <c r="A5312" s="30" t="s">
        <v>18711</v>
      </c>
      <c r="B5312" s="31" t="s">
        <v>18712</v>
      </c>
      <c r="C5312" s="30" t="s">
        <v>4</v>
      </c>
      <c r="D5312" s="32">
        <v>1045.44</v>
      </c>
    </row>
    <row r="5313" spans="1:4" ht="18" customHeight="1" x14ac:dyDescent="0.25">
      <c r="A5313" s="30" t="s">
        <v>18713</v>
      </c>
      <c r="B5313" s="31" t="s">
        <v>18714</v>
      </c>
      <c r="C5313" s="30" t="s">
        <v>4</v>
      </c>
      <c r="D5313" s="32">
        <v>3060.34</v>
      </c>
    </row>
    <row r="5314" spans="1:4" ht="9" customHeight="1" x14ac:dyDescent="0.25">
      <c r="A5314" s="30" t="s">
        <v>18715</v>
      </c>
      <c r="B5314" s="31" t="s">
        <v>18716</v>
      </c>
      <c r="C5314" s="30" t="s">
        <v>4</v>
      </c>
      <c r="D5314" s="32">
        <v>35.130000000000003</v>
      </c>
    </row>
    <row r="5315" spans="1:4" ht="9" customHeight="1" x14ac:dyDescent="0.25">
      <c r="A5315" s="30" t="s">
        <v>18717</v>
      </c>
      <c r="B5315" s="31" t="s">
        <v>18718</v>
      </c>
      <c r="C5315" s="30" t="s">
        <v>4</v>
      </c>
      <c r="D5315" s="32">
        <v>31.49</v>
      </c>
    </row>
    <row r="5316" spans="1:4" ht="9" customHeight="1" x14ac:dyDescent="0.25">
      <c r="A5316" s="30" t="s">
        <v>18719</v>
      </c>
      <c r="B5316" s="31" t="s">
        <v>18720</v>
      </c>
      <c r="C5316" s="30" t="s">
        <v>4</v>
      </c>
      <c r="D5316" s="32">
        <v>42.98</v>
      </c>
    </row>
    <row r="5317" spans="1:4" ht="9" customHeight="1" x14ac:dyDescent="0.25">
      <c r="A5317" s="30" t="s">
        <v>18721</v>
      </c>
      <c r="B5317" s="31" t="s">
        <v>18722</v>
      </c>
      <c r="C5317" s="30" t="s">
        <v>4</v>
      </c>
      <c r="D5317" s="32">
        <v>35.53</v>
      </c>
    </row>
    <row r="5318" spans="1:4" ht="9" customHeight="1" x14ac:dyDescent="0.25">
      <c r="A5318" s="30" t="s">
        <v>18723</v>
      </c>
      <c r="B5318" s="31" t="s">
        <v>18724</v>
      </c>
      <c r="C5318" s="30" t="s">
        <v>4</v>
      </c>
      <c r="D5318" s="32">
        <v>42.98</v>
      </c>
    </row>
    <row r="5319" spans="1:4" ht="9" customHeight="1" x14ac:dyDescent="0.25">
      <c r="A5319" s="30" t="s">
        <v>18725</v>
      </c>
      <c r="B5319" s="31" t="s">
        <v>18726</v>
      </c>
      <c r="C5319" s="30" t="s">
        <v>4</v>
      </c>
      <c r="D5319" s="32">
        <v>35.53</v>
      </c>
    </row>
    <row r="5320" spans="1:4" ht="9" customHeight="1" x14ac:dyDescent="0.25">
      <c r="A5320" s="30" t="s">
        <v>18727</v>
      </c>
      <c r="B5320" s="31" t="s">
        <v>18728</v>
      </c>
      <c r="C5320" s="30" t="s">
        <v>4</v>
      </c>
      <c r="D5320" s="32">
        <v>45.87</v>
      </c>
    </row>
    <row r="5321" spans="1:4" ht="9" customHeight="1" x14ac:dyDescent="0.25">
      <c r="A5321" s="30" t="s">
        <v>18729</v>
      </c>
      <c r="B5321" s="31" t="s">
        <v>18730</v>
      </c>
      <c r="C5321" s="30" t="s">
        <v>4</v>
      </c>
      <c r="D5321" s="32">
        <v>41.51</v>
      </c>
    </row>
    <row r="5322" spans="1:4" ht="9" customHeight="1" x14ac:dyDescent="0.25">
      <c r="A5322" s="30" t="s">
        <v>18731</v>
      </c>
      <c r="B5322" s="31" t="s">
        <v>18732</v>
      </c>
      <c r="C5322" s="30" t="s">
        <v>4</v>
      </c>
      <c r="D5322" s="32">
        <v>30.76</v>
      </c>
    </row>
    <row r="5323" spans="1:4" ht="9" customHeight="1" x14ac:dyDescent="0.25">
      <c r="A5323" s="30" t="s">
        <v>18733</v>
      </c>
      <c r="B5323" s="31" t="s">
        <v>18734</v>
      </c>
      <c r="C5323" s="30" t="s">
        <v>4</v>
      </c>
      <c r="D5323" s="32">
        <v>27.99</v>
      </c>
    </row>
    <row r="5324" spans="1:4" ht="9" customHeight="1" x14ac:dyDescent="0.25">
      <c r="A5324" s="30" t="s">
        <v>18735</v>
      </c>
      <c r="B5324" s="31" t="s">
        <v>18736</v>
      </c>
      <c r="C5324" s="30" t="s">
        <v>4</v>
      </c>
      <c r="D5324" s="32">
        <v>35.33</v>
      </c>
    </row>
    <row r="5325" spans="1:4" ht="9" customHeight="1" x14ac:dyDescent="0.25">
      <c r="A5325" s="30" t="s">
        <v>18737</v>
      </c>
      <c r="B5325" s="31" t="s">
        <v>18738</v>
      </c>
      <c r="C5325" s="30" t="s">
        <v>4</v>
      </c>
      <c r="D5325" s="32">
        <v>32.630000000000003</v>
      </c>
    </row>
    <row r="5326" spans="1:4" ht="9" customHeight="1" x14ac:dyDescent="0.25">
      <c r="A5326" s="30" t="s">
        <v>18739</v>
      </c>
      <c r="B5326" s="31" t="s">
        <v>18740</v>
      </c>
      <c r="C5326" s="30" t="s">
        <v>4</v>
      </c>
      <c r="D5326" s="32">
        <v>36.31</v>
      </c>
    </row>
    <row r="5327" spans="1:4" ht="9" customHeight="1" x14ac:dyDescent="0.25">
      <c r="A5327" s="30" t="s">
        <v>18741</v>
      </c>
      <c r="B5327" s="31" t="s">
        <v>18742</v>
      </c>
      <c r="C5327" s="30" t="s">
        <v>4</v>
      </c>
      <c r="D5327" s="32">
        <v>33.19</v>
      </c>
    </row>
    <row r="5328" spans="1:4" ht="9" customHeight="1" x14ac:dyDescent="0.25">
      <c r="A5328" s="30" t="s">
        <v>18743</v>
      </c>
      <c r="B5328" s="31" t="s">
        <v>18744</v>
      </c>
      <c r="C5328" s="30" t="s">
        <v>4</v>
      </c>
      <c r="D5328" s="32">
        <v>43.1</v>
      </c>
    </row>
    <row r="5329" spans="1:4" ht="9" customHeight="1" x14ac:dyDescent="0.25">
      <c r="A5329" s="30" t="s">
        <v>18745</v>
      </c>
      <c r="B5329" s="31" t="s">
        <v>18746</v>
      </c>
      <c r="C5329" s="30" t="s">
        <v>4</v>
      </c>
      <c r="D5329" s="32">
        <v>40.33</v>
      </c>
    </row>
    <row r="5330" spans="1:4" ht="9" customHeight="1" x14ac:dyDescent="0.25">
      <c r="A5330" s="30" t="s">
        <v>18747</v>
      </c>
      <c r="B5330" s="31" t="s">
        <v>18748</v>
      </c>
      <c r="C5330" s="30" t="s">
        <v>4</v>
      </c>
      <c r="D5330" s="32">
        <v>46.18</v>
      </c>
    </row>
    <row r="5331" spans="1:4" ht="9" customHeight="1" x14ac:dyDescent="0.25">
      <c r="A5331" s="30" t="s">
        <v>18749</v>
      </c>
      <c r="B5331" s="31" t="s">
        <v>18750</v>
      </c>
      <c r="C5331" s="30" t="s">
        <v>4</v>
      </c>
      <c r="D5331" s="32">
        <v>43.43</v>
      </c>
    </row>
    <row r="5332" spans="1:4" ht="9" customHeight="1" x14ac:dyDescent="0.25">
      <c r="A5332" s="30" t="s">
        <v>18751</v>
      </c>
      <c r="B5332" s="31" t="s">
        <v>18752</v>
      </c>
      <c r="C5332" s="30" t="s">
        <v>4</v>
      </c>
      <c r="D5332" s="32">
        <v>55.4</v>
      </c>
    </row>
    <row r="5333" spans="1:4" ht="9" customHeight="1" x14ac:dyDescent="0.25">
      <c r="A5333" s="30" t="s">
        <v>18753</v>
      </c>
      <c r="B5333" s="31" t="s">
        <v>18754</v>
      </c>
      <c r="C5333" s="30" t="s">
        <v>4</v>
      </c>
      <c r="D5333" s="32">
        <v>52.71</v>
      </c>
    </row>
    <row r="5334" spans="1:4" ht="9" customHeight="1" x14ac:dyDescent="0.25">
      <c r="A5334" s="30" t="s">
        <v>18755</v>
      </c>
      <c r="B5334" s="31" t="s">
        <v>18756</v>
      </c>
      <c r="C5334" s="30" t="s">
        <v>4</v>
      </c>
      <c r="D5334" s="32">
        <v>60.07</v>
      </c>
    </row>
    <row r="5335" spans="1:4" ht="9" customHeight="1" x14ac:dyDescent="0.25">
      <c r="A5335" s="30" t="s">
        <v>18757</v>
      </c>
      <c r="B5335" s="31" t="s">
        <v>18758</v>
      </c>
      <c r="C5335" s="30" t="s">
        <v>4</v>
      </c>
      <c r="D5335" s="32">
        <v>57.27</v>
      </c>
    </row>
    <row r="5336" spans="1:4" ht="9" customHeight="1" x14ac:dyDescent="0.25">
      <c r="A5336" s="30" t="s">
        <v>18759</v>
      </c>
      <c r="B5336" s="31" t="s">
        <v>18760</v>
      </c>
      <c r="C5336" s="30" t="s">
        <v>4</v>
      </c>
      <c r="D5336" s="32">
        <v>60.11</v>
      </c>
    </row>
    <row r="5337" spans="1:4" ht="9" customHeight="1" x14ac:dyDescent="0.25">
      <c r="A5337" s="30" t="s">
        <v>18761</v>
      </c>
      <c r="B5337" s="31" t="s">
        <v>18762</v>
      </c>
      <c r="C5337" s="30" t="s">
        <v>4</v>
      </c>
      <c r="D5337" s="32">
        <v>57.27</v>
      </c>
    </row>
    <row r="5338" spans="1:4" ht="9" customHeight="1" x14ac:dyDescent="0.25">
      <c r="A5338" s="30" t="s">
        <v>18763</v>
      </c>
      <c r="B5338" s="31" t="s">
        <v>18764</v>
      </c>
      <c r="C5338" s="30" t="s">
        <v>4</v>
      </c>
      <c r="D5338" s="32">
        <v>42.83</v>
      </c>
    </row>
    <row r="5339" spans="1:4" ht="9" customHeight="1" x14ac:dyDescent="0.25">
      <c r="A5339" s="30" t="s">
        <v>18765</v>
      </c>
      <c r="B5339" s="31" t="s">
        <v>18766</v>
      </c>
      <c r="C5339" s="30" t="s">
        <v>4</v>
      </c>
      <c r="D5339" s="32">
        <v>39.979999999999997</v>
      </c>
    </row>
    <row r="5340" spans="1:4" ht="9" customHeight="1" x14ac:dyDescent="0.25">
      <c r="A5340" s="30" t="s">
        <v>18767</v>
      </c>
      <c r="B5340" s="31" t="s">
        <v>18768</v>
      </c>
      <c r="C5340" s="30" t="s">
        <v>4</v>
      </c>
      <c r="D5340" s="32">
        <v>49.94</v>
      </c>
    </row>
    <row r="5341" spans="1:4" ht="9" customHeight="1" x14ac:dyDescent="0.25">
      <c r="A5341" s="30" t="s">
        <v>18769</v>
      </c>
      <c r="B5341" s="31" t="s">
        <v>18770</v>
      </c>
      <c r="C5341" s="30" t="s">
        <v>4</v>
      </c>
      <c r="D5341" s="32">
        <v>47.08</v>
      </c>
    </row>
    <row r="5342" spans="1:4" ht="9" customHeight="1" x14ac:dyDescent="0.25">
      <c r="A5342" s="30" t="s">
        <v>18771</v>
      </c>
      <c r="B5342" s="31" t="s">
        <v>18772</v>
      </c>
      <c r="C5342" s="30" t="s">
        <v>4</v>
      </c>
      <c r="D5342" s="32">
        <v>54.2</v>
      </c>
    </row>
    <row r="5343" spans="1:4" ht="9" customHeight="1" x14ac:dyDescent="0.25">
      <c r="A5343" s="30" t="s">
        <v>18773</v>
      </c>
      <c r="B5343" s="31" t="s">
        <v>18774</v>
      </c>
      <c r="C5343" s="30" t="s">
        <v>4</v>
      </c>
      <c r="D5343" s="32">
        <v>51.26</v>
      </c>
    </row>
    <row r="5344" spans="1:4" ht="9" customHeight="1" x14ac:dyDescent="0.25">
      <c r="A5344" s="30" t="s">
        <v>18775</v>
      </c>
      <c r="B5344" s="31" t="s">
        <v>18776</v>
      </c>
      <c r="C5344" s="30" t="s">
        <v>4</v>
      </c>
      <c r="D5344" s="32">
        <v>58.56</v>
      </c>
    </row>
    <row r="5345" spans="1:4" ht="9" customHeight="1" x14ac:dyDescent="0.25">
      <c r="A5345" s="30" t="s">
        <v>18777</v>
      </c>
      <c r="B5345" s="31" t="s">
        <v>18778</v>
      </c>
      <c r="C5345" s="30" t="s">
        <v>4</v>
      </c>
      <c r="D5345" s="32">
        <v>55.77</v>
      </c>
    </row>
    <row r="5346" spans="1:4" ht="9" customHeight="1" x14ac:dyDescent="0.25">
      <c r="A5346" s="30" t="s">
        <v>18779</v>
      </c>
      <c r="B5346" s="31" t="s">
        <v>18780</v>
      </c>
      <c r="C5346" s="30" t="s">
        <v>4</v>
      </c>
      <c r="D5346" s="32">
        <v>41.11</v>
      </c>
    </row>
    <row r="5347" spans="1:4" ht="9" customHeight="1" x14ac:dyDescent="0.25">
      <c r="A5347" s="30" t="s">
        <v>18781</v>
      </c>
      <c r="B5347" s="31" t="s">
        <v>18782</v>
      </c>
      <c r="C5347" s="30" t="s">
        <v>4</v>
      </c>
      <c r="D5347" s="32">
        <v>36.25</v>
      </c>
    </row>
    <row r="5348" spans="1:4" ht="9" customHeight="1" x14ac:dyDescent="0.25">
      <c r="A5348" s="30" t="s">
        <v>18783</v>
      </c>
      <c r="B5348" s="31" t="s">
        <v>18784</v>
      </c>
      <c r="C5348" s="30" t="s">
        <v>4</v>
      </c>
      <c r="D5348" s="32">
        <v>37.96</v>
      </c>
    </row>
    <row r="5349" spans="1:4" ht="9" customHeight="1" x14ac:dyDescent="0.25">
      <c r="A5349" s="30" t="s">
        <v>18785</v>
      </c>
      <c r="B5349" s="31" t="s">
        <v>18786</v>
      </c>
      <c r="C5349" s="30" t="s">
        <v>4</v>
      </c>
      <c r="D5349" s="32">
        <v>32.68</v>
      </c>
    </row>
    <row r="5350" spans="1:4" ht="9" customHeight="1" x14ac:dyDescent="0.25">
      <c r="A5350" s="30" t="s">
        <v>18787</v>
      </c>
      <c r="B5350" s="31" t="s">
        <v>18788</v>
      </c>
      <c r="C5350" s="30" t="s">
        <v>4</v>
      </c>
      <c r="D5350" s="32">
        <v>79.14</v>
      </c>
    </row>
    <row r="5351" spans="1:4" ht="9" customHeight="1" x14ac:dyDescent="0.25">
      <c r="A5351" s="30" t="s">
        <v>18789</v>
      </c>
      <c r="B5351" s="31" t="s">
        <v>18790</v>
      </c>
      <c r="C5351" s="30" t="s">
        <v>4</v>
      </c>
      <c r="D5351" s="32">
        <v>75.510000000000005</v>
      </c>
    </row>
    <row r="5352" spans="1:4" ht="9" customHeight="1" x14ac:dyDescent="0.25">
      <c r="A5352" s="30" t="s">
        <v>18791</v>
      </c>
      <c r="B5352" s="31" t="s">
        <v>18792</v>
      </c>
      <c r="C5352" s="30" t="s">
        <v>4</v>
      </c>
      <c r="D5352" s="32">
        <v>35.79</v>
      </c>
    </row>
    <row r="5353" spans="1:4" ht="9" customHeight="1" x14ac:dyDescent="0.25">
      <c r="A5353" s="30" t="s">
        <v>18793</v>
      </c>
      <c r="B5353" s="31" t="s">
        <v>18794</v>
      </c>
      <c r="C5353" s="30" t="s">
        <v>4</v>
      </c>
      <c r="D5353" s="32">
        <v>29.97</v>
      </c>
    </row>
    <row r="5354" spans="1:4" ht="9" customHeight="1" x14ac:dyDescent="0.25">
      <c r="A5354" s="30" t="s">
        <v>18795</v>
      </c>
      <c r="B5354" s="31" t="s">
        <v>18796</v>
      </c>
      <c r="C5354" s="30" t="s">
        <v>4</v>
      </c>
      <c r="D5354" s="32">
        <v>34.229999999999997</v>
      </c>
    </row>
    <row r="5355" spans="1:4" ht="9" customHeight="1" x14ac:dyDescent="0.25">
      <c r="A5355" s="30" t="s">
        <v>18797</v>
      </c>
      <c r="B5355" s="31" t="s">
        <v>18798</v>
      </c>
      <c r="C5355" s="30" t="s">
        <v>4</v>
      </c>
      <c r="D5355" s="32">
        <v>28.84</v>
      </c>
    </row>
    <row r="5356" spans="1:4" ht="9" customHeight="1" x14ac:dyDescent="0.25">
      <c r="A5356" s="30" t="s">
        <v>18799</v>
      </c>
      <c r="B5356" s="31" t="s">
        <v>18800</v>
      </c>
      <c r="C5356" s="30" t="s">
        <v>4</v>
      </c>
      <c r="D5356" s="32">
        <v>69.86</v>
      </c>
    </row>
    <row r="5357" spans="1:4" ht="9" customHeight="1" x14ac:dyDescent="0.25">
      <c r="A5357" s="30" t="s">
        <v>18801</v>
      </c>
      <c r="B5357" s="31" t="s">
        <v>18802</v>
      </c>
      <c r="C5357" s="30" t="s">
        <v>4</v>
      </c>
      <c r="D5357" s="32">
        <v>66.28</v>
      </c>
    </row>
    <row r="5358" spans="1:4" ht="9" customHeight="1" x14ac:dyDescent="0.25">
      <c r="A5358" s="30" t="s">
        <v>18803</v>
      </c>
      <c r="B5358" s="31" t="s">
        <v>18804</v>
      </c>
      <c r="C5358" s="30" t="s">
        <v>4</v>
      </c>
      <c r="D5358" s="32">
        <v>95.38</v>
      </c>
    </row>
    <row r="5359" spans="1:4" ht="9" customHeight="1" x14ac:dyDescent="0.25">
      <c r="A5359" s="30" t="s">
        <v>18805</v>
      </c>
      <c r="B5359" s="31" t="s">
        <v>18806</v>
      </c>
      <c r="C5359" s="30" t="s">
        <v>4</v>
      </c>
      <c r="D5359" s="32">
        <v>93.9</v>
      </c>
    </row>
    <row r="5360" spans="1:4" ht="9" customHeight="1" x14ac:dyDescent="0.25">
      <c r="A5360" s="30" t="s">
        <v>18807</v>
      </c>
      <c r="B5360" s="31" t="s">
        <v>18808</v>
      </c>
      <c r="C5360" s="30" t="s">
        <v>4</v>
      </c>
      <c r="D5360" s="32">
        <v>83.77</v>
      </c>
    </row>
    <row r="5361" spans="1:4" ht="9" customHeight="1" x14ac:dyDescent="0.25">
      <c r="A5361" s="30" t="s">
        <v>18809</v>
      </c>
      <c r="B5361" s="31" t="s">
        <v>18810</v>
      </c>
      <c r="C5361" s="30" t="s">
        <v>4</v>
      </c>
      <c r="D5361" s="32">
        <v>82.51</v>
      </c>
    </row>
    <row r="5362" spans="1:4" ht="9" customHeight="1" x14ac:dyDescent="0.25">
      <c r="A5362" s="30" t="s">
        <v>18811</v>
      </c>
      <c r="B5362" s="31" t="s">
        <v>18812</v>
      </c>
      <c r="C5362" s="30" t="s">
        <v>2</v>
      </c>
      <c r="D5362" s="32">
        <v>337.2</v>
      </c>
    </row>
    <row r="5363" spans="1:4" ht="9" customHeight="1" x14ac:dyDescent="0.25">
      <c r="A5363" s="30" t="s">
        <v>18813</v>
      </c>
      <c r="B5363" s="31" t="s">
        <v>18814</v>
      </c>
      <c r="C5363" s="30" t="s">
        <v>11700</v>
      </c>
      <c r="D5363" s="32">
        <v>142.36000000000001</v>
      </c>
    </row>
    <row r="5364" spans="1:4" ht="9" customHeight="1" x14ac:dyDescent="0.25">
      <c r="A5364" s="30" t="s">
        <v>18815</v>
      </c>
      <c r="B5364" s="31" t="s">
        <v>18816</v>
      </c>
      <c r="C5364" s="30" t="s">
        <v>4</v>
      </c>
      <c r="D5364" s="32">
        <v>2488.34</v>
      </c>
    </row>
    <row r="5365" spans="1:4" ht="9" customHeight="1" x14ac:dyDescent="0.25">
      <c r="A5365" s="30" t="s">
        <v>18817</v>
      </c>
      <c r="B5365" s="31" t="s">
        <v>18818</v>
      </c>
      <c r="C5365" s="30" t="s">
        <v>4</v>
      </c>
      <c r="D5365" s="32">
        <v>3255.52</v>
      </c>
    </row>
    <row r="5366" spans="1:4" ht="9" customHeight="1" x14ac:dyDescent="0.25">
      <c r="A5366" s="30" t="s">
        <v>18819</v>
      </c>
      <c r="B5366" s="31" t="s">
        <v>18820</v>
      </c>
      <c r="C5366" s="30" t="s">
        <v>4</v>
      </c>
      <c r="D5366" s="32">
        <v>6373.36</v>
      </c>
    </row>
    <row r="5367" spans="1:4" ht="9" customHeight="1" x14ac:dyDescent="0.25">
      <c r="A5367" s="30" t="s">
        <v>18821</v>
      </c>
      <c r="B5367" s="31" t="s">
        <v>18822</v>
      </c>
      <c r="C5367" s="30" t="s">
        <v>4</v>
      </c>
      <c r="D5367" s="32">
        <v>5317.55</v>
      </c>
    </row>
    <row r="5368" spans="1:4" ht="9" customHeight="1" x14ac:dyDescent="0.25">
      <c r="A5368" s="30" t="s">
        <v>18823</v>
      </c>
      <c r="B5368" s="31" t="s">
        <v>18824</v>
      </c>
      <c r="C5368" s="30" t="s">
        <v>4</v>
      </c>
      <c r="D5368" s="32">
        <v>888.96</v>
      </c>
    </row>
    <row r="5369" spans="1:4" ht="9" customHeight="1" x14ac:dyDescent="0.25">
      <c r="A5369" s="30" t="s">
        <v>18825</v>
      </c>
      <c r="B5369" s="31" t="s">
        <v>18826</v>
      </c>
      <c r="C5369" s="30" t="s">
        <v>4</v>
      </c>
      <c r="D5369" s="32">
        <v>1347.93</v>
      </c>
    </row>
    <row r="5370" spans="1:4" ht="9" customHeight="1" x14ac:dyDescent="0.25">
      <c r="A5370" s="30" t="s">
        <v>18827</v>
      </c>
      <c r="B5370" s="31" t="s">
        <v>18828</v>
      </c>
      <c r="C5370" s="30" t="s">
        <v>4</v>
      </c>
      <c r="D5370" s="32">
        <v>653.20000000000005</v>
      </c>
    </row>
    <row r="5371" spans="1:4" ht="9" customHeight="1" x14ac:dyDescent="0.25">
      <c r="A5371" s="30" t="s">
        <v>18829</v>
      </c>
      <c r="B5371" s="31" t="s">
        <v>18830</v>
      </c>
      <c r="C5371" s="30" t="s">
        <v>4</v>
      </c>
      <c r="D5371" s="32">
        <v>410.37</v>
      </c>
    </row>
    <row r="5372" spans="1:4" ht="9" customHeight="1" x14ac:dyDescent="0.25">
      <c r="A5372" s="30" t="s">
        <v>18831</v>
      </c>
      <c r="B5372" s="31" t="s">
        <v>18832</v>
      </c>
      <c r="C5372" s="30" t="s">
        <v>4</v>
      </c>
      <c r="D5372" s="32">
        <v>402.8</v>
      </c>
    </row>
    <row r="5373" spans="1:4" ht="18" customHeight="1" x14ac:dyDescent="0.25">
      <c r="A5373" s="30" t="s">
        <v>18833</v>
      </c>
      <c r="B5373" s="31" t="s">
        <v>18834</v>
      </c>
      <c r="C5373" s="30" t="s">
        <v>4</v>
      </c>
      <c r="D5373" s="32">
        <v>630.01</v>
      </c>
    </row>
    <row r="5374" spans="1:4" ht="18" customHeight="1" x14ac:dyDescent="0.25">
      <c r="A5374" s="30" t="s">
        <v>18835</v>
      </c>
      <c r="B5374" s="31" t="s">
        <v>18836</v>
      </c>
      <c r="C5374" s="30" t="s">
        <v>4</v>
      </c>
      <c r="D5374" s="32">
        <v>1269.3699999999999</v>
      </c>
    </row>
    <row r="5375" spans="1:4" ht="18" customHeight="1" x14ac:dyDescent="0.25">
      <c r="A5375" s="30" t="s">
        <v>18837</v>
      </c>
      <c r="B5375" s="31" t="s">
        <v>18838</v>
      </c>
      <c r="C5375" s="30" t="s">
        <v>4</v>
      </c>
      <c r="D5375" s="32">
        <v>1133.17</v>
      </c>
    </row>
    <row r="5376" spans="1:4" ht="18" customHeight="1" x14ac:dyDescent="0.25">
      <c r="A5376" s="30" t="s">
        <v>18839</v>
      </c>
      <c r="B5376" s="31" t="s">
        <v>18840</v>
      </c>
      <c r="C5376" s="30" t="s">
        <v>4</v>
      </c>
      <c r="D5376" s="32">
        <v>2177.0500000000002</v>
      </c>
    </row>
    <row r="5377" spans="1:4" ht="18" customHeight="1" x14ac:dyDescent="0.25">
      <c r="A5377" s="30" t="s">
        <v>18841</v>
      </c>
      <c r="B5377" s="31" t="s">
        <v>18842</v>
      </c>
      <c r="C5377" s="30" t="s">
        <v>4</v>
      </c>
      <c r="D5377" s="32">
        <v>1271.71</v>
      </c>
    </row>
    <row r="5378" spans="1:4" ht="18" customHeight="1" x14ac:dyDescent="0.25">
      <c r="A5378" s="30" t="s">
        <v>18843</v>
      </c>
      <c r="B5378" s="31" t="s">
        <v>18844</v>
      </c>
      <c r="C5378" s="30" t="s">
        <v>4</v>
      </c>
      <c r="D5378" s="32">
        <v>2373.88</v>
      </c>
    </row>
    <row r="5379" spans="1:4" ht="18" customHeight="1" x14ac:dyDescent="0.25">
      <c r="A5379" s="30" t="s">
        <v>18845</v>
      </c>
      <c r="B5379" s="31" t="s">
        <v>18846</v>
      </c>
      <c r="C5379" s="30" t="s">
        <v>4</v>
      </c>
      <c r="D5379" s="32">
        <v>2340.86</v>
      </c>
    </row>
    <row r="5380" spans="1:4" ht="18" customHeight="1" x14ac:dyDescent="0.25">
      <c r="A5380" s="30" t="s">
        <v>18847</v>
      </c>
      <c r="B5380" s="31" t="s">
        <v>18848</v>
      </c>
      <c r="C5380" s="30" t="s">
        <v>4</v>
      </c>
      <c r="D5380" s="32">
        <v>1694.97</v>
      </c>
    </row>
    <row r="5381" spans="1:4" ht="18" customHeight="1" x14ac:dyDescent="0.25">
      <c r="A5381" s="30" t="s">
        <v>18849</v>
      </c>
      <c r="B5381" s="31" t="s">
        <v>18850</v>
      </c>
      <c r="C5381" s="30" t="s">
        <v>4</v>
      </c>
      <c r="D5381" s="32">
        <v>5242.5600000000004</v>
      </c>
    </row>
    <row r="5382" spans="1:4" ht="18" customHeight="1" x14ac:dyDescent="0.25">
      <c r="A5382" s="30" t="s">
        <v>18851</v>
      </c>
      <c r="B5382" s="31" t="s">
        <v>18852</v>
      </c>
      <c r="C5382" s="30" t="s">
        <v>4</v>
      </c>
      <c r="D5382" s="32">
        <v>4179.07</v>
      </c>
    </row>
    <row r="5383" spans="1:4" ht="18" customHeight="1" x14ac:dyDescent="0.25">
      <c r="A5383" s="30" t="s">
        <v>18853</v>
      </c>
      <c r="B5383" s="31" t="s">
        <v>18854</v>
      </c>
      <c r="C5383" s="30" t="s">
        <v>4</v>
      </c>
      <c r="D5383" s="32">
        <v>4627.1400000000003</v>
      </c>
    </row>
    <row r="5384" spans="1:4" ht="18" customHeight="1" x14ac:dyDescent="0.25">
      <c r="A5384" s="30" t="s">
        <v>18855</v>
      </c>
      <c r="B5384" s="31" t="s">
        <v>18856</v>
      </c>
      <c r="C5384" s="30" t="s">
        <v>4</v>
      </c>
      <c r="D5384" s="32">
        <v>5750.51</v>
      </c>
    </row>
    <row r="5385" spans="1:4" ht="18" customHeight="1" x14ac:dyDescent="0.25">
      <c r="A5385" s="30" t="s">
        <v>18857</v>
      </c>
      <c r="B5385" s="31" t="s">
        <v>18858</v>
      </c>
      <c r="C5385" s="30" t="s">
        <v>4</v>
      </c>
      <c r="D5385" s="32">
        <v>5453.37</v>
      </c>
    </row>
    <row r="5386" spans="1:4" ht="18" customHeight="1" x14ac:dyDescent="0.25">
      <c r="A5386" s="30" t="s">
        <v>18859</v>
      </c>
      <c r="B5386" s="31" t="s">
        <v>18860</v>
      </c>
      <c r="C5386" s="30" t="s">
        <v>4</v>
      </c>
      <c r="D5386" s="32">
        <v>5989.94</v>
      </c>
    </row>
    <row r="5387" spans="1:4" ht="18" customHeight="1" x14ac:dyDescent="0.25">
      <c r="A5387" s="30" t="s">
        <v>18861</v>
      </c>
      <c r="B5387" s="31" t="s">
        <v>18862</v>
      </c>
      <c r="C5387" s="30" t="s">
        <v>4</v>
      </c>
      <c r="D5387" s="32">
        <v>2442.04</v>
      </c>
    </row>
    <row r="5388" spans="1:4" ht="18" customHeight="1" x14ac:dyDescent="0.25">
      <c r="A5388" s="30" t="s">
        <v>18863</v>
      </c>
      <c r="B5388" s="31" t="s">
        <v>18864</v>
      </c>
      <c r="C5388" s="30" t="s">
        <v>4</v>
      </c>
      <c r="D5388" s="32">
        <v>2954.85</v>
      </c>
    </row>
    <row r="5389" spans="1:4" ht="18" customHeight="1" x14ac:dyDescent="0.25">
      <c r="A5389" s="30" t="s">
        <v>18865</v>
      </c>
      <c r="B5389" s="31" t="s">
        <v>18866</v>
      </c>
      <c r="C5389" s="30" t="s">
        <v>4</v>
      </c>
      <c r="D5389" s="32">
        <v>3262.64</v>
      </c>
    </row>
    <row r="5390" spans="1:4" ht="18" customHeight="1" x14ac:dyDescent="0.25">
      <c r="A5390" s="30" t="s">
        <v>18867</v>
      </c>
      <c r="B5390" s="31" t="s">
        <v>18868</v>
      </c>
      <c r="C5390" s="30" t="s">
        <v>4</v>
      </c>
      <c r="D5390" s="32">
        <v>3775.86</v>
      </c>
    </row>
    <row r="5391" spans="1:4" ht="18" customHeight="1" x14ac:dyDescent="0.25">
      <c r="A5391" s="30" t="s">
        <v>18869</v>
      </c>
      <c r="B5391" s="31" t="s">
        <v>18870</v>
      </c>
      <c r="C5391" s="30" t="s">
        <v>4</v>
      </c>
      <c r="D5391" s="32">
        <v>189.21</v>
      </c>
    </row>
    <row r="5392" spans="1:4" ht="18" customHeight="1" x14ac:dyDescent="0.25">
      <c r="A5392" s="30" t="s">
        <v>18871</v>
      </c>
      <c r="B5392" s="31" t="s">
        <v>18872</v>
      </c>
      <c r="C5392" s="30" t="s">
        <v>4</v>
      </c>
      <c r="D5392" s="32">
        <v>699.24</v>
      </c>
    </row>
    <row r="5393" spans="1:4" ht="18" customHeight="1" x14ac:dyDescent="0.25">
      <c r="A5393" s="30" t="s">
        <v>18873</v>
      </c>
      <c r="B5393" s="31" t="s">
        <v>18874</v>
      </c>
      <c r="C5393" s="30" t="s">
        <v>4</v>
      </c>
      <c r="D5393" s="32">
        <v>326.19</v>
      </c>
    </row>
    <row r="5394" spans="1:4" ht="18" customHeight="1" x14ac:dyDescent="0.25">
      <c r="A5394" s="30" t="s">
        <v>18875</v>
      </c>
      <c r="B5394" s="31" t="s">
        <v>18876</v>
      </c>
      <c r="C5394" s="30" t="s">
        <v>4</v>
      </c>
      <c r="D5394" s="32">
        <v>1048.3599999999999</v>
      </c>
    </row>
    <row r="5395" spans="1:4" ht="18" customHeight="1" x14ac:dyDescent="0.25">
      <c r="A5395" s="30" t="s">
        <v>18877</v>
      </c>
      <c r="B5395" s="31" t="s">
        <v>18878</v>
      </c>
      <c r="C5395" s="30" t="s">
        <v>4</v>
      </c>
      <c r="D5395" s="32">
        <v>379.58</v>
      </c>
    </row>
    <row r="5396" spans="1:4" ht="18" customHeight="1" x14ac:dyDescent="0.25">
      <c r="A5396" s="30" t="s">
        <v>18879</v>
      </c>
      <c r="B5396" s="31" t="s">
        <v>18880</v>
      </c>
      <c r="C5396" s="30" t="s">
        <v>4</v>
      </c>
      <c r="D5396" s="32">
        <v>1152.1300000000001</v>
      </c>
    </row>
    <row r="5397" spans="1:4" ht="18" customHeight="1" x14ac:dyDescent="0.25">
      <c r="A5397" s="30" t="s">
        <v>18881</v>
      </c>
      <c r="B5397" s="31" t="s">
        <v>18882</v>
      </c>
      <c r="C5397" s="30" t="s">
        <v>4</v>
      </c>
      <c r="D5397" s="32">
        <v>1222.8</v>
      </c>
    </row>
    <row r="5398" spans="1:4" ht="18" customHeight="1" x14ac:dyDescent="0.25">
      <c r="A5398" s="30" t="s">
        <v>18883</v>
      </c>
      <c r="B5398" s="31" t="s">
        <v>18884</v>
      </c>
      <c r="C5398" s="30" t="s">
        <v>4</v>
      </c>
      <c r="D5398" s="32">
        <v>709.42</v>
      </c>
    </row>
    <row r="5399" spans="1:4" ht="18" customHeight="1" x14ac:dyDescent="0.25">
      <c r="A5399" s="30" t="s">
        <v>18885</v>
      </c>
      <c r="B5399" s="31" t="s">
        <v>18886</v>
      </c>
      <c r="C5399" s="30" t="s">
        <v>4</v>
      </c>
      <c r="D5399" s="32">
        <v>2556.12</v>
      </c>
    </row>
    <row r="5400" spans="1:4" ht="18" customHeight="1" x14ac:dyDescent="0.25">
      <c r="A5400" s="30" t="s">
        <v>18887</v>
      </c>
      <c r="B5400" s="31" t="s">
        <v>18888</v>
      </c>
      <c r="C5400" s="30" t="s">
        <v>4</v>
      </c>
      <c r="D5400" s="32">
        <v>1823.81</v>
      </c>
    </row>
    <row r="5401" spans="1:4" ht="18" customHeight="1" x14ac:dyDescent="0.25">
      <c r="A5401" s="30" t="s">
        <v>18889</v>
      </c>
      <c r="B5401" s="31" t="s">
        <v>18890</v>
      </c>
      <c r="C5401" s="30" t="s">
        <v>4</v>
      </c>
      <c r="D5401" s="32">
        <v>2028.92</v>
      </c>
    </row>
    <row r="5402" spans="1:4" ht="18" customHeight="1" x14ac:dyDescent="0.25">
      <c r="A5402" s="30" t="s">
        <v>18891</v>
      </c>
      <c r="B5402" s="31" t="s">
        <v>18892</v>
      </c>
      <c r="C5402" s="30" t="s">
        <v>4</v>
      </c>
      <c r="D5402" s="32">
        <v>2812.99</v>
      </c>
    </row>
    <row r="5403" spans="1:4" ht="18" customHeight="1" x14ac:dyDescent="0.25">
      <c r="A5403" s="30" t="s">
        <v>18893</v>
      </c>
      <c r="B5403" s="31" t="s">
        <v>18894</v>
      </c>
      <c r="C5403" s="30" t="s">
        <v>4</v>
      </c>
      <c r="D5403" s="32">
        <v>2458.44</v>
      </c>
    </row>
    <row r="5404" spans="1:4" ht="18" customHeight="1" x14ac:dyDescent="0.25">
      <c r="A5404" s="30" t="s">
        <v>18895</v>
      </c>
      <c r="B5404" s="31" t="s">
        <v>18896</v>
      </c>
      <c r="C5404" s="30" t="s">
        <v>4</v>
      </c>
      <c r="D5404" s="32">
        <v>2901.41</v>
      </c>
    </row>
    <row r="5405" spans="1:4" ht="18" customHeight="1" x14ac:dyDescent="0.25">
      <c r="A5405" s="30" t="s">
        <v>18897</v>
      </c>
      <c r="B5405" s="31" t="s">
        <v>18898</v>
      </c>
      <c r="C5405" s="30" t="s">
        <v>4</v>
      </c>
      <c r="D5405" s="32">
        <v>1093.73</v>
      </c>
    </row>
    <row r="5406" spans="1:4" ht="18" customHeight="1" x14ac:dyDescent="0.25">
      <c r="A5406" s="30" t="s">
        <v>18899</v>
      </c>
      <c r="B5406" s="31" t="s">
        <v>18900</v>
      </c>
      <c r="C5406" s="30" t="s">
        <v>4</v>
      </c>
      <c r="D5406" s="32">
        <v>1535.76</v>
      </c>
    </row>
    <row r="5407" spans="1:4" ht="18" customHeight="1" x14ac:dyDescent="0.25">
      <c r="A5407" s="30" t="s">
        <v>18901</v>
      </c>
      <c r="B5407" s="31" t="s">
        <v>18902</v>
      </c>
      <c r="C5407" s="30" t="s">
        <v>4</v>
      </c>
      <c r="D5407" s="32">
        <v>1386.07</v>
      </c>
    </row>
    <row r="5408" spans="1:4" ht="18" customHeight="1" x14ac:dyDescent="0.25">
      <c r="A5408" s="30" t="s">
        <v>18903</v>
      </c>
      <c r="B5408" s="31" t="s">
        <v>18904</v>
      </c>
      <c r="C5408" s="30" t="s">
        <v>4</v>
      </c>
      <c r="D5408" s="32">
        <v>1828.3</v>
      </c>
    </row>
    <row r="5409" spans="1:4" ht="9" customHeight="1" x14ac:dyDescent="0.25">
      <c r="A5409" s="30" t="s">
        <v>18905</v>
      </c>
      <c r="B5409" s="31" t="s">
        <v>18906</v>
      </c>
      <c r="C5409" s="30" t="s">
        <v>4</v>
      </c>
      <c r="D5409" s="32">
        <v>824.4</v>
      </c>
    </row>
    <row r="5410" spans="1:4" ht="9" customHeight="1" x14ac:dyDescent="0.25">
      <c r="A5410" s="30" t="s">
        <v>18907</v>
      </c>
      <c r="B5410" s="31" t="s">
        <v>18908</v>
      </c>
      <c r="C5410" s="30" t="s">
        <v>4</v>
      </c>
      <c r="D5410" s="32">
        <v>578.46</v>
      </c>
    </row>
    <row r="5411" spans="1:4" ht="9" customHeight="1" x14ac:dyDescent="0.25">
      <c r="A5411" s="30" t="s">
        <v>18909</v>
      </c>
      <c r="B5411" s="31" t="s">
        <v>18910</v>
      </c>
      <c r="C5411" s="30" t="s">
        <v>3</v>
      </c>
      <c r="D5411" s="32">
        <v>326.72000000000003</v>
      </c>
    </row>
    <row r="5412" spans="1:4" ht="9" customHeight="1" x14ac:dyDescent="0.25">
      <c r="A5412" s="30" t="s">
        <v>18911</v>
      </c>
      <c r="B5412" s="31" t="s">
        <v>18912</v>
      </c>
      <c r="C5412" s="30" t="s">
        <v>3</v>
      </c>
      <c r="D5412" s="32">
        <v>85.34</v>
      </c>
    </row>
    <row r="5413" spans="1:4" ht="9" customHeight="1" x14ac:dyDescent="0.25">
      <c r="A5413" s="30" t="s">
        <v>18913</v>
      </c>
      <c r="B5413" s="31" t="s">
        <v>18914</v>
      </c>
      <c r="C5413" s="30" t="s">
        <v>3</v>
      </c>
      <c r="D5413" s="32">
        <v>196.34</v>
      </c>
    </row>
    <row r="5414" spans="1:4" ht="18" customHeight="1" x14ac:dyDescent="0.25">
      <c r="A5414" s="30" t="s">
        <v>18915</v>
      </c>
      <c r="B5414" s="31" t="s">
        <v>18916</v>
      </c>
      <c r="C5414" s="30" t="s">
        <v>4</v>
      </c>
      <c r="D5414" s="32">
        <v>5183.99</v>
      </c>
    </row>
    <row r="5415" spans="1:4" ht="18" customHeight="1" x14ac:dyDescent="0.25">
      <c r="A5415" s="30" t="s">
        <v>18917</v>
      </c>
      <c r="B5415" s="31" t="s">
        <v>18918</v>
      </c>
      <c r="C5415" s="30" t="s">
        <v>4</v>
      </c>
      <c r="D5415" s="32">
        <v>5840.4</v>
      </c>
    </row>
    <row r="5416" spans="1:4" ht="18" customHeight="1" x14ac:dyDescent="0.25">
      <c r="A5416" s="30" t="s">
        <v>18919</v>
      </c>
      <c r="B5416" s="31" t="s">
        <v>18920</v>
      </c>
      <c r="C5416" s="30" t="s">
        <v>4</v>
      </c>
      <c r="D5416" s="32">
        <v>8313.7999999999993</v>
      </c>
    </row>
    <row r="5417" spans="1:4" ht="18" customHeight="1" x14ac:dyDescent="0.25">
      <c r="A5417" s="30" t="s">
        <v>18921</v>
      </c>
      <c r="B5417" s="31" t="s">
        <v>18922</v>
      </c>
      <c r="C5417" s="30" t="s">
        <v>4</v>
      </c>
      <c r="D5417" s="32">
        <v>9941.17</v>
      </c>
    </row>
    <row r="5418" spans="1:4" ht="18" customHeight="1" x14ac:dyDescent="0.25">
      <c r="A5418" s="30" t="s">
        <v>18923</v>
      </c>
      <c r="B5418" s="31" t="s">
        <v>18924</v>
      </c>
      <c r="C5418" s="30" t="s">
        <v>4</v>
      </c>
      <c r="D5418" s="32">
        <v>12179.86</v>
      </c>
    </row>
    <row r="5419" spans="1:4" ht="9" customHeight="1" x14ac:dyDescent="0.25">
      <c r="A5419" s="30" t="s">
        <v>18925</v>
      </c>
      <c r="B5419" s="31" t="s">
        <v>18926</v>
      </c>
      <c r="C5419" s="30" t="s">
        <v>4</v>
      </c>
      <c r="D5419" s="32">
        <v>4016.79</v>
      </c>
    </row>
    <row r="5420" spans="1:4" ht="9" customHeight="1" x14ac:dyDescent="0.25">
      <c r="A5420" s="30" t="s">
        <v>18927</v>
      </c>
      <c r="B5420" s="31" t="s">
        <v>18928</v>
      </c>
      <c r="C5420" s="30" t="s">
        <v>4</v>
      </c>
      <c r="D5420" s="32">
        <v>4673.1899999999996</v>
      </c>
    </row>
    <row r="5421" spans="1:4" ht="9" customHeight="1" x14ac:dyDescent="0.25">
      <c r="A5421" s="30" t="s">
        <v>18929</v>
      </c>
      <c r="B5421" s="31" t="s">
        <v>18930</v>
      </c>
      <c r="C5421" s="30" t="s">
        <v>4</v>
      </c>
      <c r="D5421" s="32">
        <v>7146.59</v>
      </c>
    </row>
    <row r="5422" spans="1:4" ht="9" customHeight="1" x14ac:dyDescent="0.25">
      <c r="A5422" s="30" t="s">
        <v>18931</v>
      </c>
      <c r="B5422" s="31" t="s">
        <v>18932</v>
      </c>
      <c r="C5422" s="30" t="s">
        <v>4</v>
      </c>
      <c r="D5422" s="32">
        <v>8773.9599999999991</v>
      </c>
    </row>
    <row r="5423" spans="1:4" ht="9" customHeight="1" x14ac:dyDescent="0.25">
      <c r="A5423" s="30" t="s">
        <v>18933</v>
      </c>
      <c r="B5423" s="31" t="s">
        <v>18934</v>
      </c>
      <c r="C5423" s="30" t="s">
        <v>4</v>
      </c>
      <c r="D5423" s="32">
        <v>11012.65</v>
      </c>
    </row>
    <row r="5424" spans="1:4" ht="9" customHeight="1" x14ac:dyDescent="0.25">
      <c r="A5424" s="30" t="s">
        <v>18935</v>
      </c>
      <c r="B5424" s="31" t="s">
        <v>18936</v>
      </c>
      <c r="C5424" s="30" t="s">
        <v>4</v>
      </c>
      <c r="D5424" s="32">
        <v>3958.24</v>
      </c>
    </row>
    <row r="5425" spans="1:4" ht="18" customHeight="1" x14ac:dyDescent="0.25">
      <c r="A5425" s="30" t="s">
        <v>18937</v>
      </c>
      <c r="B5425" s="31" t="s">
        <v>18938</v>
      </c>
      <c r="C5425" s="30" t="s">
        <v>4</v>
      </c>
      <c r="D5425" s="32">
        <v>5032.2700000000004</v>
      </c>
    </row>
    <row r="5426" spans="1:4" ht="9" customHeight="1" x14ac:dyDescent="0.25">
      <c r="A5426" s="30" t="s">
        <v>18939</v>
      </c>
      <c r="B5426" s="31" t="s">
        <v>18940</v>
      </c>
      <c r="C5426" s="30" t="s">
        <v>4</v>
      </c>
      <c r="D5426" s="32">
        <v>4614.6499999999996</v>
      </c>
    </row>
    <row r="5427" spans="1:4" ht="18" customHeight="1" x14ac:dyDescent="0.25">
      <c r="A5427" s="30" t="s">
        <v>18941</v>
      </c>
      <c r="B5427" s="31" t="s">
        <v>18942</v>
      </c>
      <c r="C5427" s="30" t="s">
        <v>4</v>
      </c>
      <c r="D5427" s="32">
        <v>5688.67</v>
      </c>
    </row>
    <row r="5428" spans="1:4" ht="9" customHeight="1" x14ac:dyDescent="0.25">
      <c r="A5428" s="30" t="s">
        <v>18943</v>
      </c>
      <c r="B5428" s="31" t="s">
        <v>18944</v>
      </c>
      <c r="C5428" s="30" t="s">
        <v>4</v>
      </c>
      <c r="D5428" s="32">
        <v>7088.04</v>
      </c>
    </row>
    <row r="5429" spans="1:4" ht="18" customHeight="1" x14ac:dyDescent="0.25">
      <c r="A5429" s="30" t="s">
        <v>18945</v>
      </c>
      <c r="B5429" s="31" t="s">
        <v>18946</v>
      </c>
      <c r="C5429" s="30" t="s">
        <v>4</v>
      </c>
      <c r="D5429" s="32">
        <v>8162.07</v>
      </c>
    </row>
    <row r="5430" spans="1:4" ht="9" customHeight="1" x14ac:dyDescent="0.25">
      <c r="A5430" s="30" t="s">
        <v>18947</v>
      </c>
      <c r="B5430" s="31" t="s">
        <v>18948</v>
      </c>
      <c r="C5430" s="30" t="s">
        <v>4</v>
      </c>
      <c r="D5430" s="32">
        <v>8715.41</v>
      </c>
    </row>
    <row r="5431" spans="1:4" ht="18" customHeight="1" x14ac:dyDescent="0.25">
      <c r="A5431" s="30" t="s">
        <v>18949</v>
      </c>
      <c r="B5431" s="31" t="s">
        <v>18950</v>
      </c>
      <c r="C5431" s="30" t="s">
        <v>4</v>
      </c>
      <c r="D5431" s="32">
        <v>9789.44</v>
      </c>
    </row>
    <row r="5432" spans="1:4" ht="9" customHeight="1" x14ac:dyDescent="0.25">
      <c r="A5432" s="30" t="s">
        <v>18951</v>
      </c>
      <c r="B5432" s="31" t="s">
        <v>18952</v>
      </c>
      <c r="C5432" s="30" t="s">
        <v>4</v>
      </c>
      <c r="D5432" s="32">
        <v>10954.11</v>
      </c>
    </row>
    <row r="5433" spans="1:4" ht="18" customHeight="1" x14ac:dyDescent="0.25">
      <c r="A5433" s="30" t="s">
        <v>18953</v>
      </c>
      <c r="B5433" s="31" t="s">
        <v>18954</v>
      </c>
      <c r="C5433" s="30" t="s">
        <v>4</v>
      </c>
      <c r="D5433" s="32">
        <v>12028.13</v>
      </c>
    </row>
    <row r="5434" spans="1:4" ht="9" customHeight="1" x14ac:dyDescent="0.25">
      <c r="A5434" s="30" t="s">
        <v>18955</v>
      </c>
      <c r="B5434" s="31" t="s">
        <v>18956</v>
      </c>
      <c r="C5434" s="30" t="s">
        <v>4</v>
      </c>
      <c r="D5434" s="32">
        <v>79.099999999999994</v>
      </c>
    </row>
    <row r="5435" spans="1:4" ht="9" customHeight="1" x14ac:dyDescent="0.25">
      <c r="A5435" s="30" t="s">
        <v>18957</v>
      </c>
      <c r="B5435" s="31" t="s">
        <v>18958</v>
      </c>
      <c r="C5435" s="30" t="s">
        <v>4</v>
      </c>
      <c r="D5435" s="32">
        <v>570.1</v>
      </c>
    </row>
    <row r="5436" spans="1:4" ht="9" customHeight="1" x14ac:dyDescent="0.25">
      <c r="A5436" s="30" t="s">
        <v>18959</v>
      </c>
      <c r="B5436" s="31" t="s">
        <v>18960</v>
      </c>
      <c r="C5436" s="30" t="s">
        <v>4</v>
      </c>
      <c r="D5436" s="32">
        <v>476.24</v>
      </c>
    </row>
    <row r="5437" spans="1:4" ht="9" customHeight="1" x14ac:dyDescent="0.25">
      <c r="A5437" s="30" t="s">
        <v>18961</v>
      </c>
      <c r="B5437" s="31" t="s">
        <v>18962</v>
      </c>
      <c r="C5437" s="30" t="s">
        <v>4</v>
      </c>
      <c r="D5437" s="32">
        <v>1637.55</v>
      </c>
    </row>
    <row r="5438" spans="1:4" ht="9" customHeight="1" x14ac:dyDescent="0.25">
      <c r="A5438" s="30" t="s">
        <v>18963</v>
      </c>
      <c r="B5438" s="31" t="s">
        <v>18964</v>
      </c>
      <c r="C5438" s="30" t="s">
        <v>4</v>
      </c>
      <c r="D5438" s="32">
        <v>1042.6400000000001</v>
      </c>
    </row>
    <row r="5439" spans="1:4" ht="9" customHeight="1" x14ac:dyDescent="0.25">
      <c r="A5439" s="30" t="s">
        <v>18965</v>
      </c>
      <c r="B5439" s="31" t="s">
        <v>18966</v>
      </c>
      <c r="C5439" s="30" t="s">
        <v>2</v>
      </c>
      <c r="D5439" s="32">
        <v>14.63</v>
      </c>
    </row>
    <row r="5440" spans="1:4" ht="18" customHeight="1" x14ac:dyDescent="0.25">
      <c r="A5440" s="30" t="s">
        <v>18967</v>
      </c>
      <c r="B5440" s="31" t="s">
        <v>18968</v>
      </c>
      <c r="C5440" s="30" t="s">
        <v>2</v>
      </c>
      <c r="D5440" s="32">
        <v>14.61</v>
      </c>
    </row>
    <row r="5441" spans="1:4" ht="9" customHeight="1" x14ac:dyDescent="0.25">
      <c r="A5441" s="30" t="s">
        <v>18969</v>
      </c>
      <c r="B5441" s="31" t="s">
        <v>18970</v>
      </c>
      <c r="C5441" s="30" t="s">
        <v>2</v>
      </c>
      <c r="D5441" s="32">
        <v>9.25</v>
      </c>
    </row>
    <row r="5442" spans="1:4" ht="9" customHeight="1" x14ac:dyDescent="0.25">
      <c r="A5442" s="30" t="s">
        <v>18971</v>
      </c>
      <c r="B5442" s="31" t="s">
        <v>18972</v>
      </c>
      <c r="C5442" s="30" t="s">
        <v>4</v>
      </c>
      <c r="D5442" s="32">
        <v>337.37</v>
      </c>
    </row>
    <row r="5443" spans="1:4" ht="9" customHeight="1" x14ac:dyDescent="0.25">
      <c r="A5443" s="30" t="s">
        <v>18973</v>
      </c>
      <c r="B5443" s="31" t="s">
        <v>18974</v>
      </c>
      <c r="C5443" s="30" t="s">
        <v>4</v>
      </c>
      <c r="D5443" s="32">
        <v>482.43</v>
      </c>
    </row>
    <row r="5444" spans="1:4" ht="9" customHeight="1" x14ac:dyDescent="0.25">
      <c r="A5444" s="30" t="s">
        <v>18975</v>
      </c>
      <c r="B5444" s="31" t="s">
        <v>18976</v>
      </c>
      <c r="C5444" s="30" t="s">
        <v>4</v>
      </c>
      <c r="D5444" s="32">
        <v>195.94</v>
      </c>
    </row>
    <row r="5445" spans="1:4" ht="9" customHeight="1" x14ac:dyDescent="0.25">
      <c r="A5445" s="30" t="s">
        <v>18977</v>
      </c>
      <c r="B5445" s="31" t="s">
        <v>18978</v>
      </c>
      <c r="C5445" s="30" t="s">
        <v>4</v>
      </c>
      <c r="D5445" s="32">
        <v>416.27</v>
      </c>
    </row>
    <row r="5446" spans="1:4" ht="9" customHeight="1" x14ac:dyDescent="0.25">
      <c r="A5446" s="30" t="s">
        <v>18979</v>
      </c>
      <c r="B5446" s="31" t="s">
        <v>18980</v>
      </c>
      <c r="C5446" s="30" t="s">
        <v>4</v>
      </c>
      <c r="D5446" s="32">
        <v>512.49</v>
      </c>
    </row>
    <row r="5447" spans="1:4" ht="9" customHeight="1" x14ac:dyDescent="0.25">
      <c r="A5447" s="30" t="s">
        <v>18981</v>
      </c>
      <c r="B5447" s="31" t="s">
        <v>18982</v>
      </c>
      <c r="C5447" s="30" t="s">
        <v>4</v>
      </c>
      <c r="D5447" s="32">
        <v>923.38</v>
      </c>
    </row>
    <row r="5448" spans="1:4" ht="9" customHeight="1" x14ac:dyDescent="0.25">
      <c r="A5448" s="30" t="s">
        <v>18983</v>
      </c>
      <c r="B5448" s="31" t="s">
        <v>18984</v>
      </c>
      <c r="C5448" s="30" t="s">
        <v>4</v>
      </c>
      <c r="D5448" s="32">
        <v>843.59</v>
      </c>
    </row>
    <row r="5449" spans="1:4" ht="9" customHeight="1" x14ac:dyDescent="0.25">
      <c r="A5449" s="30" t="s">
        <v>18985</v>
      </c>
      <c r="B5449" s="31" t="s">
        <v>18986</v>
      </c>
      <c r="C5449" s="30" t="s">
        <v>4</v>
      </c>
      <c r="D5449" s="32">
        <v>264.07</v>
      </c>
    </row>
    <row r="5450" spans="1:4" ht="9" customHeight="1" x14ac:dyDescent="0.25">
      <c r="A5450" s="30" t="s">
        <v>18987</v>
      </c>
      <c r="B5450" s="31" t="s">
        <v>18988</v>
      </c>
      <c r="C5450" s="30" t="s">
        <v>4</v>
      </c>
      <c r="D5450" s="32">
        <v>400.05</v>
      </c>
    </row>
    <row r="5451" spans="1:4" ht="9" customHeight="1" x14ac:dyDescent="0.25">
      <c r="A5451" s="30" t="s">
        <v>18989</v>
      </c>
      <c r="B5451" s="31" t="s">
        <v>18990</v>
      </c>
      <c r="C5451" s="30" t="s">
        <v>4</v>
      </c>
      <c r="D5451" s="32">
        <v>331.12</v>
      </c>
    </row>
    <row r="5452" spans="1:4" ht="9" customHeight="1" x14ac:dyDescent="0.25">
      <c r="A5452" s="30" t="s">
        <v>18991</v>
      </c>
      <c r="B5452" s="31" t="s">
        <v>18992</v>
      </c>
      <c r="C5452" s="30" t="s">
        <v>4</v>
      </c>
      <c r="D5452" s="32">
        <v>234.41</v>
      </c>
    </row>
    <row r="5453" spans="1:4" ht="9" customHeight="1" x14ac:dyDescent="0.25">
      <c r="A5453" s="30" t="s">
        <v>18993</v>
      </c>
      <c r="B5453" s="31" t="s">
        <v>18994</v>
      </c>
      <c r="C5453" s="30" t="s">
        <v>4</v>
      </c>
      <c r="D5453" s="32">
        <v>201.7</v>
      </c>
    </row>
    <row r="5454" spans="1:4" ht="9" customHeight="1" x14ac:dyDescent="0.25">
      <c r="A5454" s="30" t="s">
        <v>18995</v>
      </c>
      <c r="B5454" s="31" t="s">
        <v>18996</v>
      </c>
      <c r="C5454" s="30" t="s">
        <v>4</v>
      </c>
      <c r="D5454" s="32">
        <v>1725.43</v>
      </c>
    </row>
    <row r="5455" spans="1:4" ht="9" customHeight="1" x14ac:dyDescent="0.25">
      <c r="A5455" s="30" t="s">
        <v>18997</v>
      </c>
      <c r="B5455" s="31" t="s">
        <v>18998</v>
      </c>
      <c r="C5455" s="30" t="s">
        <v>4</v>
      </c>
      <c r="D5455" s="32">
        <v>1261.93</v>
      </c>
    </row>
    <row r="5456" spans="1:4" ht="9" customHeight="1" x14ac:dyDescent="0.25">
      <c r="A5456" s="30" t="s">
        <v>18999</v>
      </c>
      <c r="B5456" s="31" t="s">
        <v>19000</v>
      </c>
      <c r="C5456" s="30" t="s">
        <v>4</v>
      </c>
      <c r="D5456" s="32">
        <v>118.06</v>
      </c>
    </row>
    <row r="5457" spans="1:4" ht="9" customHeight="1" x14ac:dyDescent="0.25">
      <c r="A5457" s="30" t="s">
        <v>19001</v>
      </c>
      <c r="B5457" s="31" t="s">
        <v>19002</v>
      </c>
      <c r="C5457" s="30" t="s">
        <v>4</v>
      </c>
      <c r="D5457" s="32">
        <v>1140.2</v>
      </c>
    </row>
    <row r="5458" spans="1:4" ht="9" customHeight="1" x14ac:dyDescent="0.25">
      <c r="A5458" s="30" t="s">
        <v>19003</v>
      </c>
      <c r="B5458" s="31" t="s">
        <v>19004</v>
      </c>
      <c r="C5458" s="30" t="s">
        <v>4</v>
      </c>
      <c r="D5458" s="32">
        <v>547.91</v>
      </c>
    </row>
    <row r="5459" spans="1:4" ht="9" customHeight="1" x14ac:dyDescent="0.25">
      <c r="A5459" s="30" t="s">
        <v>19005</v>
      </c>
      <c r="B5459" s="31" t="s">
        <v>19006</v>
      </c>
      <c r="C5459" s="30" t="s">
        <v>4</v>
      </c>
      <c r="D5459" s="32">
        <v>1809.82</v>
      </c>
    </row>
    <row r="5460" spans="1:4" ht="9" customHeight="1" x14ac:dyDescent="0.25">
      <c r="A5460" s="30" t="s">
        <v>19007</v>
      </c>
      <c r="B5460" s="31" t="s">
        <v>19008</v>
      </c>
      <c r="C5460" s="30" t="s">
        <v>0</v>
      </c>
      <c r="D5460" s="32">
        <v>35.57</v>
      </c>
    </row>
    <row r="5461" spans="1:4" ht="9" customHeight="1" x14ac:dyDescent="0.25">
      <c r="A5461" s="30" t="s">
        <v>19009</v>
      </c>
      <c r="B5461" s="31" t="s">
        <v>19010</v>
      </c>
      <c r="C5461" s="30" t="s">
        <v>0</v>
      </c>
      <c r="D5461" s="32">
        <v>196.07</v>
      </c>
    </row>
    <row r="5462" spans="1:4" ht="9" customHeight="1" x14ac:dyDescent="0.25">
      <c r="A5462" s="30" t="s">
        <v>19011</v>
      </c>
      <c r="B5462" s="31" t="s">
        <v>19012</v>
      </c>
      <c r="C5462" s="30" t="s">
        <v>0</v>
      </c>
      <c r="D5462" s="32">
        <v>208.46</v>
      </c>
    </row>
    <row r="5463" spans="1:4" ht="9" customHeight="1" x14ac:dyDescent="0.25">
      <c r="A5463" s="30" t="s">
        <v>19013</v>
      </c>
      <c r="B5463" s="31" t="s">
        <v>19014</v>
      </c>
      <c r="C5463" s="30" t="s">
        <v>0</v>
      </c>
      <c r="D5463" s="32">
        <v>233.1</v>
      </c>
    </row>
    <row r="5464" spans="1:4" ht="9" customHeight="1" x14ac:dyDescent="0.25">
      <c r="A5464" s="30" t="s">
        <v>19015</v>
      </c>
      <c r="B5464" s="31" t="s">
        <v>19016</v>
      </c>
      <c r="C5464" s="30" t="s">
        <v>0</v>
      </c>
      <c r="D5464" s="32">
        <v>307.16000000000003</v>
      </c>
    </row>
    <row r="5465" spans="1:4" ht="9" customHeight="1" x14ac:dyDescent="0.25">
      <c r="A5465" s="30" t="s">
        <v>19017</v>
      </c>
      <c r="B5465" s="31" t="s">
        <v>19018</v>
      </c>
      <c r="C5465" s="30" t="s">
        <v>0</v>
      </c>
      <c r="D5465" s="32">
        <v>60.35</v>
      </c>
    </row>
    <row r="5466" spans="1:4" ht="9" customHeight="1" x14ac:dyDescent="0.25">
      <c r="A5466" s="30" t="s">
        <v>19019</v>
      </c>
      <c r="B5466" s="31" t="s">
        <v>19020</v>
      </c>
      <c r="C5466" s="30" t="s">
        <v>0</v>
      </c>
      <c r="D5466" s="32">
        <v>72.599999999999994</v>
      </c>
    </row>
    <row r="5467" spans="1:4" ht="9" customHeight="1" x14ac:dyDescent="0.25">
      <c r="A5467" s="30" t="s">
        <v>19021</v>
      </c>
      <c r="B5467" s="31" t="s">
        <v>19022</v>
      </c>
      <c r="C5467" s="30" t="s">
        <v>0</v>
      </c>
      <c r="D5467" s="32">
        <v>84.99</v>
      </c>
    </row>
    <row r="5468" spans="1:4" ht="9" customHeight="1" x14ac:dyDescent="0.25">
      <c r="A5468" s="30" t="s">
        <v>19023</v>
      </c>
      <c r="B5468" s="31" t="s">
        <v>19024</v>
      </c>
      <c r="C5468" s="30" t="s">
        <v>0</v>
      </c>
      <c r="D5468" s="32">
        <v>109.63</v>
      </c>
    </row>
    <row r="5469" spans="1:4" ht="9" customHeight="1" x14ac:dyDescent="0.25">
      <c r="A5469" s="30" t="s">
        <v>19025</v>
      </c>
      <c r="B5469" s="31" t="s">
        <v>19026</v>
      </c>
      <c r="C5469" s="30" t="s">
        <v>0</v>
      </c>
      <c r="D5469" s="32">
        <v>134.41</v>
      </c>
    </row>
    <row r="5470" spans="1:4" ht="9" customHeight="1" x14ac:dyDescent="0.25">
      <c r="A5470" s="30" t="s">
        <v>19027</v>
      </c>
      <c r="B5470" s="31" t="s">
        <v>19028</v>
      </c>
      <c r="C5470" s="30" t="s">
        <v>0</v>
      </c>
      <c r="D5470" s="32">
        <v>159.05000000000001</v>
      </c>
    </row>
    <row r="5471" spans="1:4" ht="18" customHeight="1" x14ac:dyDescent="0.25">
      <c r="A5471" s="30" t="s">
        <v>19029</v>
      </c>
      <c r="B5471" s="31" t="s">
        <v>19030</v>
      </c>
      <c r="C5471" s="30" t="s">
        <v>2</v>
      </c>
      <c r="D5471" s="32">
        <v>39.29</v>
      </c>
    </row>
    <row r="5472" spans="1:4" ht="9" customHeight="1" x14ac:dyDescent="0.25">
      <c r="A5472" s="30" t="s">
        <v>19031</v>
      </c>
      <c r="B5472" s="31" t="s">
        <v>19032</v>
      </c>
      <c r="C5472" s="30" t="s">
        <v>0</v>
      </c>
      <c r="D5472" s="32">
        <v>1443.56</v>
      </c>
    </row>
    <row r="5473" spans="1:4" ht="18" customHeight="1" x14ac:dyDescent="0.25">
      <c r="A5473" s="30" t="s">
        <v>19033</v>
      </c>
      <c r="B5473" s="31" t="s">
        <v>19034</v>
      </c>
      <c r="C5473" s="30" t="s">
        <v>0</v>
      </c>
      <c r="D5473" s="32">
        <v>1287.8</v>
      </c>
    </row>
    <row r="5474" spans="1:4" ht="9" customHeight="1" x14ac:dyDescent="0.25">
      <c r="A5474" s="30" t="s">
        <v>19035</v>
      </c>
      <c r="B5474" s="31" t="s">
        <v>19036</v>
      </c>
      <c r="C5474" s="30" t="s">
        <v>0</v>
      </c>
      <c r="D5474" s="32">
        <v>1610.76</v>
      </c>
    </row>
    <row r="5475" spans="1:4" ht="18" customHeight="1" x14ac:dyDescent="0.25">
      <c r="A5475" s="30" t="s">
        <v>19037</v>
      </c>
      <c r="B5475" s="31" t="s">
        <v>19038</v>
      </c>
      <c r="C5475" s="30" t="s">
        <v>0</v>
      </c>
      <c r="D5475" s="32">
        <v>1455</v>
      </c>
    </row>
    <row r="5476" spans="1:4" ht="18" customHeight="1" x14ac:dyDescent="0.25">
      <c r="A5476" s="30" t="s">
        <v>19039</v>
      </c>
      <c r="B5476" s="31" t="s">
        <v>19040</v>
      </c>
      <c r="C5476" s="30" t="s">
        <v>2</v>
      </c>
      <c r="D5476" s="32">
        <v>9.61</v>
      </c>
    </row>
    <row r="5477" spans="1:4" ht="9" customHeight="1" x14ac:dyDescent="0.25">
      <c r="A5477" s="30" t="s">
        <v>19041</v>
      </c>
      <c r="B5477" s="31" t="s">
        <v>19042</v>
      </c>
      <c r="C5477" s="30" t="s">
        <v>2</v>
      </c>
      <c r="D5477" s="32">
        <v>132.31</v>
      </c>
    </row>
    <row r="5478" spans="1:4" ht="9" customHeight="1" x14ac:dyDescent="0.25">
      <c r="A5478" s="30" t="s">
        <v>19043</v>
      </c>
      <c r="B5478" s="31" t="s">
        <v>19044</v>
      </c>
      <c r="C5478" s="30" t="s">
        <v>2</v>
      </c>
      <c r="D5478" s="32">
        <v>356.51</v>
      </c>
    </row>
    <row r="5479" spans="1:4" ht="18" customHeight="1" x14ac:dyDescent="0.25">
      <c r="A5479" s="30" t="s">
        <v>19045</v>
      </c>
      <c r="B5479" s="31" t="s">
        <v>19046</v>
      </c>
      <c r="C5479" s="30" t="s">
        <v>2</v>
      </c>
      <c r="D5479" s="32">
        <v>334.7</v>
      </c>
    </row>
    <row r="5480" spans="1:4" ht="9" customHeight="1" x14ac:dyDescent="0.25">
      <c r="A5480" s="30" t="s">
        <v>19047</v>
      </c>
      <c r="B5480" s="31" t="s">
        <v>19048</v>
      </c>
      <c r="C5480" s="30" t="s">
        <v>2</v>
      </c>
      <c r="D5480" s="32">
        <v>379.92</v>
      </c>
    </row>
    <row r="5481" spans="1:4" ht="18" customHeight="1" x14ac:dyDescent="0.25">
      <c r="A5481" s="30" t="s">
        <v>19049</v>
      </c>
      <c r="B5481" s="31" t="s">
        <v>19050</v>
      </c>
      <c r="C5481" s="30" t="s">
        <v>2</v>
      </c>
      <c r="D5481" s="32">
        <v>358.11</v>
      </c>
    </row>
    <row r="5482" spans="1:4" ht="18" customHeight="1" x14ac:dyDescent="0.25">
      <c r="A5482" s="30" t="s">
        <v>19051</v>
      </c>
      <c r="B5482" s="31" t="s">
        <v>19052</v>
      </c>
      <c r="C5482" s="30" t="s">
        <v>2</v>
      </c>
      <c r="D5482" s="32">
        <v>338.43</v>
      </c>
    </row>
    <row r="5483" spans="1:4" ht="18" customHeight="1" x14ac:dyDescent="0.25">
      <c r="A5483" s="30" t="s">
        <v>19053</v>
      </c>
      <c r="B5483" s="31" t="s">
        <v>19054</v>
      </c>
      <c r="C5483" s="30" t="s">
        <v>2</v>
      </c>
      <c r="D5483" s="32">
        <v>316.62</v>
      </c>
    </row>
    <row r="5484" spans="1:4" ht="18" customHeight="1" x14ac:dyDescent="0.25">
      <c r="A5484" s="30" t="s">
        <v>19055</v>
      </c>
      <c r="B5484" s="31" t="s">
        <v>19056</v>
      </c>
      <c r="C5484" s="30" t="s">
        <v>2</v>
      </c>
      <c r="D5484" s="32">
        <v>361.83</v>
      </c>
    </row>
    <row r="5485" spans="1:4" ht="18" customHeight="1" x14ac:dyDescent="0.25">
      <c r="A5485" s="30" t="s">
        <v>19057</v>
      </c>
      <c r="B5485" s="31" t="s">
        <v>19058</v>
      </c>
      <c r="C5485" s="30" t="s">
        <v>2</v>
      </c>
      <c r="D5485" s="32">
        <v>340.03</v>
      </c>
    </row>
    <row r="5486" spans="1:4" ht="18" customHeight="1" x14ac:dyDescent="0.25">
      <c r="A5486" s="30" t="s">
        <v>19059</v>
      </c>
      <c r="B5486" s="31" t="s">
        <v>19060</v>
      </c>
      <c r="C5486" s="30" t="s">
        <v>2</v>
      </c>
      <c r="D5486" s="32">
        <v>343.25</v>
      </c>
    </row>
    <row r="5487" spans="1:4" ht="18" customHeight="1" x14ac:dyDescent="0.25">
      <c r="A5487" s="30" t="s">
        <v>19061</v>
      </c>
      <c r="B5487" s="31" t="s">
        <v>19062</v>
      </c>
      <c r="C5487" s="30" t="s">
        <v>2</v>
      </c>
      <c r="D5487" s="32">
        <v>321.44</v>
      </c>
    </row>
    <row r="5488" spans="1:4" ht="18" customHeight="1" x14ac:dyDescent="0.25">
      <c r="A5488" s="30" t="s">
        <v>19063</v>
      </c>
      <c r="B5488" s="31" t="s">
        <v>19064</v>
      </c>
      <c r="C5488" s="30" t="s">
        <v>2</v>
      </c>
      <c r="D5488" s="32">
        <v>366.66</v>
      </c>
    </row>
    <row r="5489" spans="1:4" ht="18" customHeight="1" x14ac:dyDescent="0.25">
      <c r="A5489" s="30" t="s">
        <v>19065</v>
      </c>
      <c r="B5489" s="31" t="s">
        <v>19066</v>
      </c>
      <c r="C5489" s="30" t="s">
        <v>2</v>
      </c>
      <c r="D5489" s="32">
        <v>344.85</v>
      </c>
    </row>
    <row r="5490" spans="1:4" ht="18" customHeight="1" x14ac:dyDescent="0.25">
      <c r="A5490" s="30" t="s">
        <v>19067</v>
      </c>
      <c r="B5490" s="31" t="s">
        <v>19068</v>
      </c>
      <c r="C5490" s="30" t="s">
        <v>2</v>
      </c>
      <c r="D5490" s="32">
        <v>340.72</v>
      </c>
    </row>
    <row r="5491" spans="1:4" ht="18" customHeight="1" x14ac:dyDescent="0.25">
      <c r="A5491" s="30" t="s">
        <v>19069</v>
      </c>
      <c r="B5491" s="31" t="s">
        <v>19070</v>
      </c>
      <c r="C5491" s="30" t="s">
        <v>2</v>
      </c>
      <c r="D5491" s="32">
        <v>318.92</v>
      </c>
    </row>
    <row r="5492" spans="1:4" ht="18" customHeight="1" x14ac:dyDescent="0.25">
      <c r="A5492" s="30" t="s">
        <v>19071</v>
      </c>
      <c r="B5492" s="31" t="s">
        <v>19072</v>
      </c>
      <c r="C5492" s="30" t="s">
        <v>2</v>
      </c>
      <c r="D5492" s="32">
        <v>364.13</v>
      </c>
    </row>
    <row r="5493" spans="1:4" ht="18" customHeight="1" x14ac:dyDescent="0.25">
      <c r="A5493" s="30" t="s">
        <v>19073</v>
      </c>
      <c r="B5493" s="31" t="s">
        <v>19074</v>
      </c>
      <c r="C5493" s="30" t="s">
        <v>2</v>
      </c>
      <c r="D5493" s="32">
        <v>342.32</v>
      </c>
    </row>
    <row r="5494" spans="1:4" ht="18" customHeight="1" x14ac:dyDescent="0.25">
      <c r="A5494" s="30" t="s">
        <v>19075</v>
      </c>
      <c r="B5494" s="31" t="s">
        <v>19076</v>
      </c>
      <c r="C5494" s="30" t="s">
        <v>2</v>
      </c>
      <c r="D5494" s="32">
        <v>339.32</v>
      </c>
    </row>
    <row r="5495" spans="1:4" ht="18" customHeight="1" x14ac:dyDescent="0.25">
      <c r="A5495" s="30" t="s">
        <v>19077</v>
      </c>
      <c r="B5495" s="31" t="s">
        <v>19078</v>
      </c>
      <c r="C5495" s="30" t="s">
        <v>2</v>
      </c>
      <c r="D5495" s="32">
        <v>317.51</v>
      </c>
    </row>
    <row r="5496" spans="1:4" ht="18" customHeight="1" x14ac:dyDescent="0.25">
      <c r="A5496" s="30" t="s">
        <v>19079</v>
      </c>
      <c r="B5496" s="31" t="s">
        <v>19080</v>
      </c>
      <c r="C5496" s="30" t="s">
        <v>2</v>
      </c>
      <c r="D5496" s="32">
        <v>362.73</v>
      </c>
    </row>
    <row r="5497" spans="1:4" ht="18" customHeight="1" x14ac:dyDescent="0.25">
      <c r="A5497" s="30" t="s">
        <v>19081</v>
      </c>
      <c r="B5497" s="31" t="s">
        <v>19082</v>
      </c>
      <c r="C5497" s="30" t="s">
        <v>2</v>
      </c>
      <c r="D5497" s="32">
        <v>340.92</v>
      </c>
    </row>
    <row r="5498" spans="1:4" ht="9" customHeight="1" x14ac:dyDescent="0.25">
      <c r="A5498" s="30" t="s">
        <v>19083</v>
      </c>
      <c r="B5498" s="31" t="s">
        <v>19084</v>
      </c>
      <c r="C5498" s="30" t="s">
        <v>4</v>
      </c>
      <c r="D5498" s="32">
        <v>9.6</v>
      </c>
    </row>
    <row r="5499" spans="1:4" ht="9" customHeight="1" x14ac:dyDescent="0.25">
      <c r="A5499" s="30" t="s">
        <v>19085</v>
      </c>
      <c r="B5499" s="31" t="s">
        <v>19086</v>
      </c>
      <c r="C5499" s="30" t="s">
        <v>2</v>
      </c>
      <c r="D5499" s="32">
        <v>18.02</v>
      </c>
    </row>
    <row r="5500" spans="1:4" ht="9" customHeight="1" x14ac:dyDescent="0.25">
      <c r="A5500" s="30" t="s">
        <v>19087</v>
      </c>
      <c r="B5500" s="31" t="s">
        <v>19088</v>
      </c>
      <c r="C5500" s="30" t="s">
        <v>0</v>
      </c>
      <c r="D5500" s="32">
        <v>143.19999999999999</v>
      </c>
    </row>
    <row r="5501" spans="1:4" ht="9" customHeight="1" x14ac:dyDescent="0.25">
      <c r="A5501" s="30" t="s">
        <v>19089</v>
      </c>
      <c r="B5501" s="31" t="s">
        <v>19090</v>
      </c>
      <c r="C5501" s="30" t="s">
        <v>0</v>
      </c>
      <c r="D5501" s="32">
        <v>15.43</v>
      </c>
    </row>
    <row r="5502" spans="1:4" ht="9" customHeight="1" x14ac:dyDescent="0.25">
      <c r="A5502" s="30" t="s">
        <v>19091</v>
      </c>
      <c r="B5502" s="31" t="s">
        <v>19092</v>
      </c>
      <c r="C5502" s="30" t="s">
        <v>0</v>
      </c>
      <c r="D5502" s="32">
        <v>8.75</v>
      </c>
    </row>
    <row r="5503" spans="1:4" ht="9" customHeight="1" x14ac:dyDescent="0.25">
      <c r="A5503" s="30" t="s">
        <v>19093</v>
      </c>
      <c r="B5503" s="31" t="s">
        <v>19094</v>
      </c>
      <c r="C5503" s="30" t="s">
        <v>0</v>
      </c>
      <c r="D5503" s="32">
        <v>5.0199999999999996</v>
      </c>
    </row>
    <row r="5504" spans="1:4" ht="9" customHeight="1" x14ac:dyDescent="0.25">
      <c r="A5504" s="30" t="s">
        <v>19095</v>
      </c>
      <c r="B5504" s="31" t="s">
        <v>19096</v>
      </c>
      <c r="C5504" s="30" t="s">
        <v>0</v>
      </c>
      <c r="D5504" s="32">
        <v>39.36</v>
      </c>
    </row>
    <row r="5505" spans="1:4" ht="9" customHeight="1" x14ac:dyDescent="0.25">
      <c r="A5505" s="30" t="s">
        <v>19097</v>
      </c>
      <c r="B5505" s="31" t="s">
        <v>19098</v>
      </c>
      <c r="C5505" s="30" t="s">
        <v>0</v>
      </c>
      <c r="D5505" s="32">
        <v>16.899999999999999</v>
      </c>
    </row>
    <row r="5506" spans="1:4" ht="9" customHeight="1" x14ac:dyDescent="0.25">
      <c r="A5506" s="30" t="s">
        <v>19099</v>
      </c>
      <c r="B5506" s="31" t="s">
        <v>19100</v>
      </c>
      <c r="C5506" s="30" t="s">
        <v>2</v>
      </c>
      <c r="D5506" s="32">
        <v>0.53</v>
      </c>
    </row>
    <row r="5507" spans="1:4" ht="9" customHeight="1" x14ac:dyDescent="0.25">
      <c r="A5507" s="30" t="s">
        <v>19101</v>
      </c>
      <c r="B5507" s="31" t="s">
        <v>19102</v>
      </c>
      <c r="C5507" s="30" t="s">
        <v>0</v>
      </c>
      <c r="D5507" s="32">
        <v>166.08</v>
      </c>
    </row>
    <row r="5508" spans="1:4" ht="9" customHeight="1" x14ac:dyDescent="0.25">
      <c r="A5508" s="30" t="s">
        <v>19103</v>
      </c>
      <c r="B5508" s="31" t="s">
        <v>19104</v>
      </c>
      <c r="C5508" s="30" t="s">
        <v>0</v>
      </c>
      <c r="D5508" s="32">
        <v>41.72</v>
      </c>
    </row>
    <row r="5509" spans="1:4" ht="9" customHeight="1" x14ac:dyDescent="0.25">
      <c r="A5509" s="30" t="s">
        <v>19105</v>
      </c>
      <c r="B5509" s="31" t="s">
        <v>19106</v>
      </c>
      <c r="C5509" s="30" t="s">
        <v>0</v>
      </c>
      <c r="D5509" s="32">
        <v>342.57</v>
      </c>
    </row>
    <row r="5510" spans="1:4" ht="9" customHeight="1" x14ac:dyDescent="0.25">
      <c r="A5510" s="30" t="s">
        <v>19107</v>
      </c>
      <c r="B5510" s="31" t="s">
        <v>19108</v>
      </c>
      <c r="C5510" s="30" t="s">
        <v>4</v>
      </c>
      <c r="D5510" s="32">
        <v>39.46</v>
      </c>
    </row>
    <row r="5511" spans="1:4" ht="9" customHeight="1" x14ac:dyDescent="0.25">
      <c r="A5511" s="30" t="s">
        <v>19109</v>
      </c>
      <c r="B5511" s="31" t="s">
        <v>19110</v>
      </c>
      <c r="C5511" s="30" t="s">
        <v>4</v>
      </c>
      <c r="D5511" s="32">
        <v>98.64</v>
      </c>
    </row>
    <row r="5512" spans="1:4" ht="18" customHeight="1" x14ac:dyDescent="0.25">
      <c r="A5512" s="30" t="s">
        <v>19111</v>
      </c>
      <c r="B5512" s="31" t="s">
        <v>19112</v>
      </c>
      <c r="C5512" s="30" t="s">
        <v>0</v>
      </c>
      <c r="D5512" s="32">
        <v>201</v>
      </c>
    </row>
    <row r="5513" spans="1:4" ht="18" customHeight="1" x14ac:dyDescent="0.25">
      <c r="A5513" s="30" t="s">
        <v>19113</v>
      </c>
      <c r="B5513" s="31" t="s">
        <v>19114</v>
      </c>
      <c r="C5513" s="30" t="s">
        <v>0</v>
      </c>
      <c r="D5513" s="32">
        <v>22.69</v>
      </c>
    </row>
    <row r="5514" spans="1:4" ht="18" customHeight="1" x14ac:dyDescent="0.25">
      <c r="A5514" s="30" t="s">
        <v>19115</v>
      </c>
      <c r="B5514" s="31" t="s">
        <v>19116</v>
      </c>
      <c r="C5514" s="30" t="s">
        <v>0</v>
      </c>
      <c r="D5514" s="32">
        <v>28.62</v>
      </c>
    </row>
    <row r="5515" spans="1:4" ht="18" customHeight="1" x14ac:dyDescent="0.25">
      <c r="A5515" s="30" t="s">
        <v>19117</v>
      </c>
      <c r="B5515" s="31" t="s">
        <v>19118</v>
      </c>
      <c r="C5515" s="30" t="s">
        <v>0</v>
      </c>
      <c r="D5515" s="32">
        <v>52.42</v>
      </c>
    </row>
    <row r="5516" spans="1:4" ht="18" customHeight="1" x14ac:dyDescent="0.25">
      <c r="A5516" s="30" t="s">
        <v>19119</v>
      </c>
      <c r="B5516" s="31" t="s">
        <v>19120</v>
      </c>
      <c r="C5516" s="30" t="s">
        <v>0</v>
      </c>
      <c r="D5516" s="32">
        <v>97.57</v>
      </c>
    </row>
    <row r="5517" spans="1:4" ht="9" customHeight="1" x14ac:dyDescent="0.25">
      <c r="A5517" s="30" t="s">
        <v>19121</v>
      </c>
      <c r="B5517" s="31" t="s">
        <v>19122</v>
      </c>
      <c r="C5517" s="30" t="s">
        <v>0</v>
      </c>
      <c r="D5517" s="32">
        <v>32.270000000000003</v>
      </c>
    </row>
    <row r="5518" spans="1:4" ht="9" customHeight="1" x14ac:dyDescent="0.25">
      <c r="A5518" s="30" t="s">
        <v>19123</v>
      </c>
      <c r="B5518" s="31" t="s">
        <v>19124</v>
      </c>
      <c r="C5518" s="30" t="s">
        <v>0</v>
      </c>
      <c r="D5518" s="32">
        <v>23.84</v>
      </c>
    </row>
    <row r="5519" spans="1:4" ht="18" customHeight="1" x14ac:dyDescent="0.25">
      <c r="A5519" s="30" t="s">
        <v>19125</v>
      </c>
      <c r="B5519" s="31" t="s">
        <v>19126</v>
      </c>
      <c r="C5519" s="30" t="s">
        <v>0</v>
      </c>
      <c r="D5519" s="32">
        <v>111.22</v>
      </c>
    </row>
    <row r="5520" spans="1:4" ht="9" customHeight="1" x14ac:dyDescent="0.25">
      <c r="A5520" s="30" t="s">
        <v>19127</v>
      </c>
      <c r="B5520" s="31" t="s">
        <v>19128</v>
      </c>
      <c r="C5520" s="30" t="s">
        <v>0</v>
      </c>
      <c r="D5520" s="32">
        <v>13.58</v>
      </c>
    </row>
    <row r="5521" spans="1:4" ht="18" customHeight="1" x14ac:dyDescent="0.25">
      <c r="A5521" s="30" t="s">
        <v>19129</v>
      </c>
      <c r="B5521" s="31" t="s">
        <v>19130</v>
      </c>
      <c r="C5521" s="30" t="s">
        <v>0</v>
      </c>
      <c r="D5521" s="32">
        <v>17.010000000000002</v>
      </c>
    </row>
    <row r="5522" spans="1:4" ht="18" customHeight="1" x14ac:dyDescent="0.25">
      <c r="A5522" s="30" t="s">
        <v>19131</v>
      </c>
      <c r="B5522" s="31" t="s">
        <v>19132</v>
      </c>
      <c r="C5522" s="30" t="s">
        <v>0</v>
      </c>
      <c r="D5522" s="32">
        <v>30.62</v>
      </c>
    </row>
    <row r="5523" spans="1:4" ht="18" customHeight="1" x14ac:dyDescent="0.25">
      <c r="A5523" s="30" t="s">
        <v>19133</v>
      </c>
      <c r="B5523" s="31" t="s">
        <v>19134</v>
      </c>
      <c r="C5523" s="30" t="s">
        <v>0</v>
      </c>
      <c r="D5523" s="32">
        <v>56.13</v>
      </c>
    </row>
    <row r="5524" spans="1:4" ht="9" customHeight="1" x14ac:dyDescent="0.25">
      <c r="A5524" s="30" t="s">
        <v>19135</v>
      </c>
      <c r="B5524" s="31" t="s">
        <v>19136</v>
      </c>
      <c r="C5524" s="30" t="s">
        <v>0</v>
      </c>
      <c r="D5524" s="32">
        <v>6.9</v>
      </c>
    </row>
    <row r="5525" spans="1:4" ht="18" customHeight="1" x14ac:dyDescent="0.25">
      <c r="A5525" s="30" t="s">
        <v>19137</v>
      </c>
      <c r="B5525" s="31" t="s">
        <v>19138</v>
      </c>
      <c r="C5525" s="30" t="s">
        <v>0</v>
      </c>
      <c r="D5525" s="32">
        <v>11.92</v>
      </c>
    </row>
    <row r="5526" spans="1:4" ht="18" customHeight="1" x14ac:dyDescent="0.25">
      <c r="A5526" s="30" t="s">
        <v>19139</v>
      </c>
      <c r="B5526" s="31" t="s">
        <v>19140</v>
      </c>
      <c r="C5526" s="30" t="s">
        <v>0</v>
      </c>
      <c r="D5526" s="32">
        <v>7.92</v>
      </c>
    </row>
    <row r="5527" spans="1:4" ht="18" customHeight="1" x14ac:dyDescent="0.25">
      <c r="A5527" s="30" t="s">
        <v>19141</v>
      </c>
      <c r="B5527" s="31" t="s">
        <v>19142</v>
      </c>
      <c r="C5527" s="30" t="s">
        <v>0</v>
      </c>
      <c r="D5527" s="32">
        <v>10.66</v>
      </c>
    </row>
    <row r="5528" spans="1:4" ht="18" customHeight="1" x14ac:dyDescent="0.25">
      <c r="A5528" s="30" t="s">
        <v>19143</v>
      </c>
      <c r="B5528" s="31" t="s">
        <v>19144</v>
      </c>
      <c r="C5528" s="30" t="s">
        <v>0</v>
      </c>
      <c r="D5528" s="32">
        <v>6.65</v>
      </c>
    </row>
    <row r="5529" spans="1:4" ht="18" customHeight="1" x14ac:dyDescent="0.25">
      <c r="A5529" s="30" t="s">
        <v>19145</v>
      </c>
      <c r="B5529" s="31" t="s">
        <v>19146</v>
      </c>
      <c r="C5529" s="30" t="s">
        <v>0</v>
      </c>
      <c r="D5529" s="32">
        <v>10.66</v>
      </c>
    </row>
    <row r="5530" spans="1:4" ht="18" customHeight="1" x14ac:dyDescent="0.25">
      <c r="A5530" s="30" t="s">
        <v>19147</v>
      </c>
      <c r="B5530" s="31" t="s">
        <v>19148</v>
      </c>
      <c r="C5530" s="30" t="s">
        <v>0</v>
      </c>
      <c r="D5530" s="32">
        <v>7.07</v>
      </c>
    </row>
    <row r="5531" spans="1:4" ht="18" customHeight="1" x14ac:dyDescent="0.25">
      <c r="A5531" s="30" t="s">
        <v>19149</v>
      </c>
      <c r="B5531" s="31" t="s">
        <v>19150</v>
      </c>
      <c r="C5531" s="30" t="s">
        <v>0</v>
      </c>
      <c r="D5531" s="32">
        <v>12.18</v>
      </c>
    </row>
    <row r="5532" spans="1:4" ht="18" customHeight="1" x14ac:dyDescent="0.25">
      <c r="A5532" s="30" t="s">
        <v>19151</v>
      </c>
      <c r="B5532" s="31" t="s">
        <v>19152</v>
      </c>
      <c r="C5532" s="30" t="s">
        <v>0</v>
      </c>
      <c r="D5532" s="32">
        <v>8.6</v>
      </c>
    </row>
    <row r="5533" spans="1:4" ht="18" customHeight="1" x14ac:dyDescent="0.25">
      <c r="A5533" s="30" t="s">
        <v>19153</v>
      </c>
      <c r="B5533" s="31" t="s">
        <v>19154</v>
      </c>
      <c r="C5533" s="30" t="s">
        <v>0</v>
      </c>
      <c r="D5533" s="32">
        <v>10.84</v>
      </c>
    </row>
    <row r="5534" spans="1:4" ht="18" customHeight="1" x14ac:dyDescent="0.25">
      <c r="A5534" s="30" t="s">
        <v>19155</v>
      </c>
      <c r="B5534" s="31" t="s">
        <v>19156</v>
      </c>
      <c r="C5534" s="30" t="s">
        <v>0</v>
      </c>
      <c r="D5534" s="32">
        <v>7.21</v>
      </c>
    </row>
    <row r="5535" spans="1:4" ht="18" customHeight="1" x14ac:dyDescent="0.25">
      <c r="A5535" s="30" t="s">
        <v>19157</v>
      </c>
      <c r="B5535" s="31" t="s">
        <v>19158</v>
      </c>
      <c r="C5535" s="30" t="s">
        <v>0</v>
      </c>
      <c r="D5535" s="32">
        <v>10.84</v>
      </c>
    </row>
    <row r="5536" spans="1:4" ht="18" customHeight="1" x14ac:dyDescent="0.25">
      <c r="A5536" s="30" t="s">
        <v>19159</v>
      </c>
      <c r="B5536" s="31" t="s">
        <v>19160</v>
      </c>
      <c r="C5536" s="30" t="s">
        <v>0</v>
      </c>
      <c r="D5536" s="32">
        <v>7.21</v>
      </c>
    </row>
    <row r="5537" spans="1:4" ht="18" customHeight="1" x14ac:dyDescent="0.25">
      <c r="A5537" s="30" t="s">
        <v>19161</v>
      </c>
      <c r="B5537" s="31" t="s">
        <v>19162</v>
      </c>
      <c r="C5537" s="30" t="s">
        <v>0</v>
      </c>
      <c r="D5537" s="32">
        <v>12.45</v>
      </c>
    </row>
    <row r="5538" spans="1:4" ht="18" customHeight="1" x14ac:dyDescent="0.25">
      <c r="A5538" s="30" t="s">
        <v>19163</v>
      </c>
      <c r="B5538" s="31" t="s">
        <v>19164</v>
      </c>
      <c r="C5538" s="30" t="s">
        <v>0</v>
      </c>
      <c r="D5538" s="32">
        <v>8.83</v>
      </c>
    </row>
    <row r="5539" spans="1:4" ht="18" customHeight="1" x14ac:dyDescent="0.25">
      <c r="A5539" s="30" t="s">
        <v>19165</v>
      </c>
      <c r="B5539" s="31" t="s">
        <v>19166</v>
      </c>
      <c r="C5539" s="30" t="s">
        <v>0</v>
      </c>
      <c r="D5539" s="32">
        <v>11.01</v>
      </c>
    </row>
    <row r="5540" spans="1:4" ht="18" customHeight="1" x14ac:dyDescent="0.25">
      <c r="A5540" s="30" t="s">
        <v>19167</v>
      </c>
      <c r="B5540" s="31" t="s">
        <v>19168</v>
      </c>
      <c r="C5540" s="30" t="s">
        <v>0</v>
      </c>
      <c r="D5540" s="32">
        <v>7.4</v>
      </c>
    </row>
    <row r="5541" spans="1:4" ht="18" customHeight="1" x14ac:dyDescent="0.25">
      <c r="A5541" s="30" t="s">
        <v>19169</v>
      </c>
      <c r="B5541" s="31" t="s">
        <v>19170</v>
      </c>
      <c r="C5541" s="30" t="s">
        <v>0</v>
      </c>
      <c r="D5541" s="32">
        <v>10.97</v>
      </c>
    </row>
    <row r="5542" spans="1:4" ht="18" customHeight="1" x14ac:dyDescent="0.25">
      <c r="A5542" s="30" t="s">
        <v>19171</v>
      </c>
      <c r="B5542" s="31" t="s">
        <v>19172</v>
      </c>
      <c r="C5542" s="30" t="s">
        <v>0</v>
      </c>
      <c r="D5542" s="32">
        <v>7.35</v>
      </c>
    </row>
    <row r="5543" spans="1:4" ht="18" customHeight="1" x14ac:dyDescent="0.25">
      <c r="A5543" s="30" t="s">
        <v>19173</v>
      </c>
      <c r="B5543" s="31" t="s">
        <v>19174</v>
      </c>
      <c r="C5543" s="30" t="s">
        <v>0</v>
      </c>
      <c r="D5543" s="32">
        <v>12.72</v>
      </c>
    </row>
    <row r="5544" spans="1:4" ht="18" customHeight="1" x14ac:dyDescent="0.25">
      <c r="A5544" s="30" t="s">
        <v>19175</v>
      </c>
      <c r="B5544" s="31" t="s">
        <v>19176</v>
      </c>
      <c r="C5544" s="30" t="s">
        <v>0</v>
      </c>
      <c r="D5544" s="32">
        <v>9.11</v>
      </c>
    </row>
    <row r="5545" spans="1:4" ht="18" customHeight="1" x14ac:dyDescent="0.25">
      <c r="A5545" s="30" t="s">
        <v>19177</v>
      </c>
      <c r="B5545" s="31" t="s">
        <v>19178</v>
      </c>
      <c r="C5545" s="30" t="s">
        <v>0</v>
      </c>
      <c r="D5545" s="32">
        <v>11.19</v>
      </c>
    </row>
    <row r="5546" spans="1:4" ht="18" customHeight="1" x14ac:dyDescent="0.25">
      <c r="A5546" s="30" t="s">
        <v>19179</v>
      </c>
      <c r="B5546" s="31" t="s">
        <v>19180</v>
      </c>
      <c r="C5546" s="30" t="s">
        <v>0</v>
      </c>
      <c r="D5546" s="32">
        <v>7.59</v>
      </c>
    </row>
    <row r="5547" spans="1:4" ht="18" customHeight="1" x14ac:dyDescent="0.25">
      <c r="A5547" s="30" t="s">
        <v>19181</v>
      </c>
      <c r="B5547" s="31" t="s">
        <v>19182</v>
      </c>
      <c r="C5547" s="30" t="s">
        <v>0</v>
      </c>
      <c r="D5547" s="32">
        <v>11.15</v>
      </c>
    </row>
    <row r="5548" spans="1:4" ht="18" customHeight="1" x14ac:dyDescent="0.25">
      <c r="A5548" s="30" t="s">
        <v>19183</v>
      </c>
      <c r="B5548" s="31" t="s">
        <v>19184</v>
      </c>
      <c r="C5548" s="30" t="s">
        <v>0</v>
      </c>
      <c r="D5548" s="32">
        <v>7.54</v>
      </c>
    </row>
    <row r="5549" spans="1:4" ht="18" customHeight="1" x14ac:dyDescent="0.25">
      <c r="A5549" s="30" t="s">
        <v>19185</v>
      </c>
      <c r="B5549" s="31" t="s">
        <v>19186</v>
      </c>
      <c r="C5549" s="30" t="s">
        <v>0</v>
      </c>
      <c r="D5549" s="32">
        <v>13.35</v>
      </c>
    </row>
    <row r="5550" spans="1:4" ht="18" customHeight="1" x14ac:dyDescent="0.25">
      <c r="A5550" s="30" t="s">
        <v>19187</v>
      </c>
      <c r="B5550" s="31" t="s">
        <v>19188</v>
      </c>
      <c r="C5550" s="30" t="s">
        <v>0</v>
      </c>
      <c r="D5550" s="32">
        <v>9.39</v>
      </c>
    </row>
    <row r="5551" spans="1:4" ht="18" customHeight="1" x14ac:dyDescent="0.25">
      <c r="A5551" s="30" t="s">
        <v>19189</v>
      </c>
      <c r="B5551" s="31" t="s">
        <v>19190</v>
      </c>
      <c r="C5551" s="30" t="s">
        <v>0</v>
      </c>
      <c r="D5551" s="32">
        <v>11.37</v>
      </c>
    </row>
    <row r="5552" spans="1:4" ht="18" customHeight="1" x14ac:dyDescent="0.25">
      <c r="A5552" s="30" t="s">
        <v>19191</v>
      </c>
      <c r="B5552" s="31" t="s">
        <v>19192</v>
      </c>
      <c r="C5552" s="30" t="s">
        <v>0</v>
      </c>
      <c r="D5552" s="32">
        <v>7.73</v>
      </c>
    </row>
    <row r="5553" spans="1:4" ht="18" customHeight="1" x14ac:dyDescent="0.25">
      <c r="A5553" s="30" t="s">
        <v>19193</v>
      </c>
      <c r="B5553" s="31" t="s">
        <v>19194</v>
      </c>
      <c r="C5553" s="30" t="s">
        <v>0</v>
      </c>
      <c r="D5553" s="32">
        <v>11.28</v>
      </c>
    </row>
    <row r="5554" spans="1:4" ht="18" customHeight="1" x14ac:dyDescent="0.25">
      <c r="A5554" s="30" t="s">
        <v>19195</v>
      </c>
      <c r="B5554" s="31" t="s">
        <v>19196</v>
      </c>
      <c r="C5554" s="30" t="s">
        <v>0</v>
      </c>
      <c r="D5554" s="32">
        <v>7.68</v>
      </c>
    </row>
    <row r="5555" spans="1:4" ht="18" customHeight="1" x14ac:dyDescent="0.25">
      <c r="A5555" s="30" t="s">
        <v>19197</v>
      </c>
      <c r="B5555" s="31" t="s">
        <v>19198</v>
      </c>
      <c r="C5555" s="30" t="s">
        <v>0</v>
      </c>
      <c r="D5555" s="32">
        <v>13.85</v>
      </c>
    </row>
    <row r="5556" spans="1:4" ht="18" customHeight="1" x14ac:dyDescent="0.25">
      <c r="A5556" s="30" t="s">
        <v>19199</v>
      </c>
      <c r="B5556" s="31" t="s">
        <v>19200</v>
      </c>
      <c r="C5556" s="30" t="s">
        <v>0</v>
      </c>
      <c r="D5556" s="32">
        <v>10.26</v>
      </c>
    </row>
    <row r="5557" spans="1:4" ht="18" customHeight="1" x14ac:dyDescent="0.25">
      <c r="A5557" s="30" t="s">
        <v>19201</v>
      </c>
      <c r="B5557" s="31" t="s">
        <v>19202</v>
      </c>
      <c r="C5557" s="30" t="s">
        <v>0</v>
      </c>
      <c r="D5557" s="32">
        <v>12.02</v>
      </c>
    </row>
    <row r="5558" spans="1:4" ht="18" customHeight="1" x14ac:dyDescent="0.25">
      <c r="A5558" s="30" t="s">
        <v>19203</v>
      </c>
      <c r="B5558" s="31" t="s">
        <v>19204</v>
      </c>
      <c r="C5558" s="30" t="s">
        <v>0</v>
      </c>
      <c r="D5558" s="32">
        <v>8.06</v>
      </c>
    </row>
    <row r="5559" spans="1:4" ht="18" customHeight="1" x14ac:dyDescent="0.25">
      <c r="A5559" s="30" t="s">
        <v>19205</v>
      </c>
      <c r="B5559" s="31" t="s">
        <v>19206</v>
      </c>
      <c r="C5559" s="30" t="s">
        <v>0</v>
      </c>
      <c r="D5559" s="32">
        <v>11.97</v>
      </c>
    </row>
    <row r="5560" spans="1:4" ht="18" customHeight="1" x14ac:dyDescent="0.25">
      <c r="A5560" s="30" t="s">
        <v>19207</v>
      </c>
      <c r="B5560" s="31" t="s">
        <v>19208</v>
      </c>
      <c r="C5560" s="30" t="s">
        <v>0</v>
      </c>
      <c r="D5560" s="32">
        <v>7.96</v>
      </c>
    </row>
    <row r="5561" spans="1:4" ht="18" customHeight="1" x14ac:dyDescent="0.25">
      <c r="A5561" s="30" t="s">
        <v>19209</v>
      </c>
      <c r="B5561" s="31" t="s">
        <v>19210</v>
      </c>
      <c r="C5561" s="30" t="s">
        <v>0</v>
      </c>
      <c r="D5561" s="32">
        <v>14.95</v>
      </c>
    </row>
    <row r="5562" spans="1:4" ht="18" customHeight="1" x14ac:dyDescent="0.25">
      <c r="A5562" s="30" t="s">
        <v>19211</v>
      </c>
      <c r="B5562" s="31" t="s">
        <v>19212</v>
      </c>
      <c r="C5562" s="30" t="s">
        <v>0</v>
      </c>
      <c r="D5562" s="32">
        <v>11.38</v>
      </c>
    </row>
    <row r="5563" spans="1:4" ht="18" customHeight="1" x14ac:dyDescent="0.25">
      <c r="A5563" s="30" t="s">
        <v>19213</v>
      </c>
      <c r="B5563" s="31" t="s">
        <v>19214</v>
      </c>
      <c r="C5563" s="30" t="s">
        <v>0</v>
      </c>
      <c r="D5563" s="32">
        <v>12.5</v>
      </c>
    </row>
    <row r="5564" spans="1:4" ht="18" customHeight="1" x14ac:dyDescent="0.25">
      <c r="A5564" s="30" t="s">
        <v>19215</v>
      </c>
      <c r="B5564" s="31" t="s">
        <v>19216</v>
      </c>
      <c r="C5564" s="30" t="s">
        <v>0</v>
      </c>
      <c r="D5564" s="32">
        <v>8.94</v>
      </c>
    </row>
    <row r="5565" spans="1:4" ht="18" customHeight="1" x14ac:dyDescent="0.25">
      <c r="A5565" s="30" t="s">
        <v>19217</v>
      </c>
      <c r="B5565" s="31" t="s">
        <v>19218</v>
      </c>
      <c r="C5565" s="30" t="s">
        <v>0</v>
      </c>
      <c r="D5565" s="32">
        <v>12.4</v>
      </c>
    </row>
    <row r="5566" spans="1:4" ht="18" customHeight="1" x14ac:dyDescent="0.25">
      <c r="A5566" s="30" t="s">
        <v>19219</v>
      </c>
      <c r="B5566" s="31" t="s">
        <v>19220</v>
      </c>
      <c r="C5566" s="30" t="s">
        <v>0</v>
      </c>
      <c r="D5566" s="32">
        <v>8.83</v>
      </c>
    </row>
    <row r="5567" spans="1:4" ht="18" customHeight="1" x14ac:dyDescent="0.25">
      <c r="A5567" s="30" t="s">
        <v>19221</v>
      </c>
      <c r="B5567" s="31" t="s">
        <v>19222</v>
      </c>
      <c r="C5567" s="30" t="s">
        <v>0</v>
      </c>
      <c r="D5567" s="32">
        <v>9.91</v>
      </c>
    </row>
    <row r="5568" spans="1:4" ht="18" customHeight="1" x14ac:dyDescent="0.25">
      <c r="A5568" s="30" t="s">
        <v>19223</v>
      </c>
      <c r="B5568" s="31" t="s">
        <v>19224</v>
      </c>
      <c r="C5568" s="30" t="s">
        <v>0</v>
      </c>
      <c r="D5568" s="32">
        <v>6.27</v>
      </c>
    </row>
    <row r="5569" spans="1:4" ht="18" customHeight="1" x14ac:dyDescent="0.25">
      <c r="A5569" s="30" t="s">
        <v>19225</v>
      </c>
      <c r="B5569" s="31" t="s">
        <v>19226</v>
      </c>
      <c r="C5569" s="30" t="s">
        <v>0</v>
      </c>
      <c r="D5569" s="32">
        <v>9.49</v>
      </c>
    </row>
    <row r="5570" spans="1:4" ht="18" customHeight="1" x14ac:dyDescent="0.25">
      <c r="A5570" s="30" t="s">
        <v>19227</v>
      </c>
      <c r="B5570" s="31" t="s">
        <v>19228</v>
      </c>
      <c r="C5570" s="30" t="s">
        <v>0</v>
      </c>
      <c r="D5570" s="32">
        <v>5.86</v>
      </c>
    </row>
    <row r="5571" spans="1:4" ht="18" customHeight="1" x14ac:dyDescent="0.25">
      <c r="A5571" s="30" t="s">
        <v>19229</v>
      </c>
      <c r="B5571" s="31" t="s">
        <v>19230</v>
      </c>
      <c r="C5571" s="30" t="s">
        <v>0</v>
      </c>
      <c r="D5571" s="32">
        <v>9.56</v>
      </c>
    </row>
    <row r="5572" spans="1:4" ht="18" customHeight="1" x14ac:dyDescent="0.25">
      <c r="A5572" s="30" t="s">
        <v>19231</v>
      </c>
      <c r="B5572" s="31" t="s">
        <v>19232</v>
      </c>
      <c r="C5572" s="30" t="s">
        <v>0</v>
      </c>
      <c r="D5572" s="32">
        <v>5.93</v>
      </c>
    </row>
    <row r="5573" spans="1:4" ht="18" customHeight="1" x14ac:dyDescent="0.25">
      <c r="A5573" s="30" t="s">
        <v>19233</v>
      </c>
      <c r="B5573" s="31" t="s">
        <v>19234</v>
      </c>
      <c r="C5573" s="30" t="s">
        <v>0</v>
      </c>
      <c r="D5573" s="32">
        <v>10.66</v>
      </c>
    </row>
    <row r="5574" spans="1:4" ht="18" customHeight="1" x14ac:dyDescent="0.25">
      <c r="A5574" s="30" t="s">
        <v>19235</v>
      </c>
      <c r="B5574" s="31" t="s">
        <v>19236</v>
      </c>
      <c r="C5574" s="30" t="s">
        <v>0</v>
      </c>
      <c r="D5574" s="32">
        <v>6.65</v>
      </c>
    </row>
    <row r="5575" spans="1:4" ht="18" customHeight="1" x14ac:dyDescent="0.25">
      <c r="A5575" s="30" t="s">
        <v>19237</v>
      </c>
      <c r="B5575" s="31" t="s">
        <v>19238</v>
      </c>
      <c r="C5575" s="30" t="s">
        <v>0</v>
      </c>
      <c r="D5575" s="32">
        <v>9.74</v>
      </c>
    </row>
    <row r="5576" spans="1:4" ht="18" customHeight="1" x14ac:dyDescent="0.25">
      <c r="A5576" s="30" t="s">
        <v>19239</v>
      </c>
      <c r="B5576" s="31" t="s">
        <v>19240</v>
      </c>
      <c r="C5576" s="30" t="s">
        <v>0</v>
      </c>
      <c r="D5576" s="32">
        <v>6.08</v>
      </c>
    </row>
    <row r="5577" spans="1:4" ht="18" customHeight="1" x14ac:dyDescent="0.25">
      <c r="A5577" s="30" t="s">
        <v>19241</v>
      </c>
      <c r="B5577" s="31" t="s">
        <v>19242</v>
      </c>
      <c r="C5577" s="30" t="s">
        <v>0</v>
      </c>
      <c r="D5577" s="32">
        <v>9.77</v>
      </c>
    </row>
    <row r="5578" spans="1:4" ht="18" customHeight="1" x14ac:dyDescent="0.25">
      <c r="A5578" s="30" t="s">
        <v>19243</v>
      </c>
      <c r="B5578" s="31" t="s">
        <v>19244</v>
      </c>
      <c r="C5578" s="30" t="s">
        <v>0</v>
      </c>
      <c r="D5578" s="32">
        <v>6.12</v>
      </c>
    </row>
    <row r="5579" spans="1:4" ht="18" customHeight="1" x14ac:dyDescent="0.25">
      <c r="A5579" s="30" t="s">
        <v>19245</v>
      </c>
      <c r="B5579" s="31" t="s">
        <v>19246</v>
      </c>
      <c r="C5579" s="30" t="s">
        <v>0</v>
      </c>
      <c r="D5579" s="32">
        <v>9.49</v>
      </c>
    </row>
    <row r="5580" spans="1:4" ht="18" customHeight="1" x14ac:dyDescent="0.25">
      <c r="A5580" s="30" t="s">
        <v>19247</v>
      </c>
      <c r="B5580" s="31" t="s">
        <v>19248</v>
      </c>
      <c r="C5580" s="30" t="s">
        <v>0</v>
      </c>
      <c r="D5580" s="32">
        <v>5.86</v>
      </c>
    </row>
    <row r="5581" spans="1:4" ht="18" customHeight="1" x14ac:dyDescent="0.25">
      <c r="A5581" s="30" t="s">
        <v>19249</v>
      </c>
      <c r="B5581" s="31" t="s">
        <v>19250</v>
      </c>
      <c r="C5581" s="30" t="s">
        <v>0</v>
      </c>
      <c r="D5581" s="32">
        <v>8.83</v>
      </c>
    </row>
    <row r="5582" spans="1:4" ht="18" customHeight="1" x14ac:dyDescent="0.25">
      <c r="A5582" s="30" t="s">
        <v>19251</v>
      </c>
      <c r="B5582" s="31" t="s">
        <v>19252</v>
      </c>
      <c r="C5582" s="30" t="s">
        <v>0</v>
      </c>
      <c r="D5582" s="32">
        <v>5.16</v>
      </c>
    </row>
    <row r="5583" spans="1:4" ht="18" customHeight="1" x14ac:dyDescent="0.25">
      <c r="A5583" s="30" t="s">
        <v>19253</v>
      </c>
      <c r="B5583" s="31" t="s">
        <v>19254</v>
      </c>
      <c r="C5583" s="30" t="s">
        <v>0</v>
      </c>
      <c r="D5583" s="32">
        <v>9.31</v>
      </c>
    </row>
    <row r="5584" spans="1:4" ht="18" customHeight="1" x14ac:dyDescent="0.25">
      <c r="A5584" s="30" t="s">
        <v>19255</v>
      </c>
      <c r="B5584" s="31" t="s">
        <v>19256</v>
      </c>
      <c r="C5584" s="30" t="s">
        <v>0</v>
      </c>
      <c r="D5584" s="32">
        <v>5.25</v>
      </c>
    </row>
    <row r="5585" spans="1:4" ht="18" customHeight="1" x14ac:dyDescent="0.25">
      <c r="A5585" s="30" t="s">
        <v>19257</v>
      </c>
      <c r="B5585" s="31" t="s">
        <v>19258</v>
      </c>
      <c r="C5585" s="30" t="s">
        <v>0</v>
      </c>
      <c r="D5585" s="32">
        <v>10.97</v>
      </c>
    </row>
    <row r="5586" spans="1:4" ht="18" customHeight="1" x14ac:dyDescent="0.25">
      <c r="A5586" s="30" t="s">
        <v>19259</v>
      </c>
      <c r="B5586" s="31" t="s">
        <v>19260</v>
      </c>
      <c r="C5586" s="30" t="s">
        <v>0</v>
      </c>
      <c r="D5586" s="32">
        <v>7.35</v>
      </c>
    </row>
    <row r="5587" spans="1:4" ht="18" customHeight="1" x14ac:dyDescent="0.25">
      <c r="A5587" s="30" t="s">
        <v>19261</v>
      </c>
      <c r="B5587" s="31" t="s">
        <v>19262</v>
      </c>
      <c r="C5587" s="30" t="s">
        <v>0</v>
      </c>
      <c r="D5587" s="32">
        <v>9.91</v>
      </c>
    </row>
    <row r="5588" spans="1:4" ht="18" customHeight="1" x14ac:dyDescent="0.25">
      <c r="A5588" s="30" t="s">
        <v>19263</v>
      </c>
      <c r="B5588" s="31" t="s">
        <v>19264</v>
      </c>
      <c r="C5588" s="30" t="s">
        <v>0</v>
      </c>
      <c r="D5588" s="32">
        <v>6.31</v>
      </c>
    </row>
    <row r="5589" spans="1:4" ht="18" customHeight="1" x14ac:dyDescent="0.25">
      <c r="A5589" s="30" t="s">
        <v>19265</v>
      </c>
      <c r="B5589" s="31" t="s">
        <v>19266</v>
      </c>
      <c r="C5589" s="30" t="s">
        <v>0</v>
      </c>
      <c r="D5589" s="32">
        <v>9.9499999999999993</v>
      </c>
    </row>
    <row r="5590" spans="1:4" ht="18" customHeight="1" x14ac:dyDescent="0.25">
      <c r="A5590" s="30" t="s">
        <v>19267</v>
      </c>
      <c r="B5590" s="31" t="s">
        <v>19268</v>
      </c>
      <c r="C5590" s="30" t="s">
        <v>0</v>
      </c>
      <c r="D5590" s="32">
        <v>6.31</v>
      </c>
    </row>
    <row r="5591" spans="1:4" ht="18" customHeight="1" x14ac:dyDescent="0.25">
      <c r="A5591" s="30" t="s">
        <v>19269</v>
      </c>
      <c r="B5591" s="31" t="s">
        <v>19270</v>
      </c>
      <c r="C5591" s="30" t="s">
        <v>0</v>
      </c>
      <c r="D5591" s="32">
        <v>11.28</v>
      </c>
    </row>
    <row r="5592" spans="1:4" ht="18" customHeight="1" x14ac:dyDescent="0.25">
      <c r="A5592" s="30" t="s">
        <v>19271</v>
      </c>
      <c r="B5592" s="31" t="s">
        <v>19272</v>
      </c>
      <c r="C5592" s="30" t="s">
        <v>0</v>
      </c>
      <c r="D5592" s="32">
        <v>7.63</v>
      </c>
    </row>
    <row r="5593" spans="1:4" ht="18" customHeight="1" x14ac:dyDescent="0.25">
      <c r="A5593" s="30" t="s">
        <v>19273</v>
      </c>
      <c r="B5593" s="31" t="s">
        <v>19274</v>
      </c>
      <c r="C5593" s="30" t="s">
        <v>0</v>
      </c>
      <c r="D5593" s="32">
        <v>10.130000000000001</v>
      </c>
    </row>
    <row r="5594" spans="1:4" ht="18" customHeight="1" x14ac:dyDescent="0.25">
      <c r="A5594" s="30" t="s">
        <v>19275</v>
      </c>
      <c r="B5594" s="31" t="s">
        <v>19276</v>
      </c>
      <c r="C5594" s="30" t="s">
        <v>0</v>
      </c>
      <c r="D5594" s="32">
        <v>6.5</v>
      </c>
    </row>
    <row r="5595" spans="1:4" ht="18" customHeight="1" x14ac:dyDescent="0.25">
      <c r="A5595" s="30" t="s">
        <v>19277</v>
      </c>
      <c r="B5595" s="31" t="s">
        <v>19278</v>
      </c>
      <c r="C5595" s="30" t="s">
        <v>0</v>
      </c>
      <c r="D5595" s="32">
        <v>10.52</v>
      </c>
    </row>
    <row r="5596" spans="1:4" ht="18" customHeight="1" x14ac:dyDescent="0.25">
      <c r="A5596" s="30" t="s">
        <v>19279</v>
      </c>
      <c r="B5596" s="31" t="s">
        <v>19280</v>
      </c>
      <c r="C5596" s="30" t="s">
        <v>0</v>
      </c>
      <c r="D5596" s="32">
        <v>6.5</v>
      </c>
    </row>
    <row r="5597" spans="1:4" ht="18" customHeight="1" x14ac:dyDescent="0.25">
      <c r="A5597" s="30" t="s">
        <v>19281</v>
      </c>
      <c r="B5597" s="31" t="s">
        <v>19282</v>
      </c>
      <c r="C5597" s="30" t="s">
        <v>0</v>
      </c>
      <c r="D5597" s="32">
        <v>15.77</v>
      </c>
    </row>
    <row r="5598" spans="1:4" ht="18" customHeight="1" x14ac:dyDescent="0.25">
      <c r="A5598" s="30" t="s">
        <v>19283</v>
      </c>
      <c r="B5598" s="31" t="s">
        <v>19284</v>
      </c>
      <c r="C5598" s="30" t="s">
        <v>0</v>
      </c>
      <c r="D5598" s="32">
        <v>11.83</v>
      </c>
    </row>
    <row r="5599" spans="1:4" ht="18" customHeight="1" x14ac:dyDescent="0.25">
      <c r="A5599" s="30" t="s">
        <v>19285</v>
      </c>
      <c r="B5599" s="31" t="s">
        <v>19286</v>
      </c>
      <c r="C5599" s="30" t="s">
        <v>0</v>
      </c>
      <c r="D5599" s="32">
        <v>12.77</v>
      </c>
    </row>
    <row r="5600" spans="1:4" ht="18" customHeight="1" x14ac:dyDescent="0.25">
      <c r="A5600" s="30" t="s">
        <v>19287</v>
      </c>
      <c r="B5600" s="31" t="s">
        <v>19288</v>
      </c>
      <c r="C5600" s="30" t="s">
        <v>0</v>
      </c>
      <c r="D5600" s="32">
        <v>9.2200000000000006</v>
      </c>
    </row>
    <row r="5601" spans="1:4" ht="18" customHeight="1" x14ac:dyDescent="0.25">
      <c r="A5601" s="30" t="s">
        <v>19289</v>
      </c>
      <c r="B5601" s="31" t="s">
        <v>19290</v>
      </c>
      <c r="C5601" s="30" t="s">
        <v>0</v>
      </c>
      <c r="D5601" s="32">
        <v>12.61</v>
      </c>
    </row>
    <row r="5602" spans="1:4" ht="18" customHeight="1" x14ac:dyDescent="0.25">
      <c r="A5602" s="30" t="s">
        <v>19291</v>
      </c>
      <c r="B5602" s="31" t="s">
        <v>19292</v>
      </c>
      <c r="C5602" s="30" t="s">
        <v>0</v>
      </c>
      <c r="D5602" s="32">
        <v>9.0500000000000007</v>
      </c>
    </row>
    <row r="5603" spans="1:4" ht="18" customHeight="1" x14ac:dyDescent="0.25">
      <c r="A5603" s="30" t="s">
        <v>19293</v>
      </c>
      <c r="B5603" s="31" t="s">
        <v>19294</v>
      </c>
      <c r="C5603" s="30" t="s">
        <v>0</v>
      </c>
      <c r="D5603" s="32">
        <v>18.16</v>
      </c>
    </row>
    <row r="5604" spans="1:4" ht="18" customHeight="1" x14ac:dyDescent="0.25">
      <c r="A5604" s="30" t="s">
        <v>19295</v>
      </c>
      <c r="B5604" s="31" t="s">
        <v>19296</v>
      </c>
      <c r="C5604" s="30" t="s">
        <v>0</v>
      </c>
      <c r="D5604" s="32">
        <v>10.64</v>
      </c>
    </row>
    <row r="5605" spans="1:4" ht="18" customHeight="1" x14ac:dyDescent="0.25">
      <c r="A5605" s="30" t="s">
        <v>19297</v>
      </c>
      <c r="B5605" s="31" t="s">
        <v>19298</v>
      </c>
      <c r="C5605" s="30" t="s">
        <v>0</v>
      </c>
      <c r="D5605" s="32">
        <v>16.72</v>
      </c>
    </row>
    <row r="5606" spans="1:4" ht="18" customHeight="1" x14ac:dyDescent="0.25">
      <c r="A5606" s="30" t="s">
        <v>19299</v>
      </c>
      <c r="B5606" s="31" t="s">
        <v>19300</v>
      </c>
      <c r="C5606" s="30" t="s">
        <v>0</v>
      </c>
      <c r="D5606" s="32">
        <v>9.06</v>
      </c>
    </row>
    <row r="5607" spans="1:4" ht="18" customHeight="1" x14ac:dyDescent="0.25">
      <c r="A5607" s="30" t="s">
        <v>19301</v>
      </c>
      <c r="B5607" s="31" t="s">
        <v>19302</v>
      </c>
      <c r="C5607" s="30" t="s">
        <v>0</v>
      </c>
      <c r="D5607" s="32">
        <v>16.72</v>
      </c>
    </row>
    <row r="5608" spans="1:4" ht="18" customHeight="1" x14ac:dyDescent="0.25">
      <c r="A5608" s="30" t="s">
        <v>19303</v>
      </c>
      <c r="B5608" s="31" t="s">
        <v>19304</v>
      </c>
      <c r="C5608" s="30" t="s">
        <v>0</v>
      </c>
      <c r="D5608" s="32">
        <v>9.02</v>
      </c>
    </row>
    <row r="5609" spans="1:4" ht="18" customHeight="1" x14ac:dyDescent="0.25">
      <c r="A5609" s="30" t="s">
        <v>19305</v>
      </c>
      <c r="B5609" s="31" t="s">
        <v>19306</v>
      </c>
      <c r="C5609" s="30" t="s">
        <v>0</v>
      </c>
      <c r="D5609" s="32">
        <v>18.46</v>
      </c>
    </row>
    <row r="5610" spans="1:4" ht="18" customHeight="1" x14ac:dyDescent="0.25">
      <c r="A5610" s="30" t="s">
        <v>19307</v>
      </c>
      <c r="B5610" s="31" t="s">
        <v>19308</v>
      </c>
      <c r="C5610" s="30" t="s">
        <v>0</v>
      </c>
      <c r="D5610" s="32">
        <v>10.97</v>
      </c>
    </row>
    <row r="5611" spans="1:4" ht="18" customHeight="1" x14ac:dyDescent="0.25">
      <c r="A5611" s="30" t="s">
        <v>19309</v>
      </c>
      <c r="B5611" s="31" t="s">
        <v>19310</v>
      </c>
      <c r="C5611" s="30" t="s">
        <v>0</v>
      </c>
      <c r="D5611" s="32">
        <v>16.91</v>
      </c>
    </row>
    <row r="5612" spans="1:4" ht="18" customHeight="1" x14ac:dyDescent="0.25">
      <c r="A5612" s="30" t="s">
        <v>19311</v>
      </c>
      <c r="B5612" s="31" t="s">
        <v>19312</v>
      </c>
      <c r="C5612" s="30" t="s">
        <v>0</v>
      </c>
      <c r="D5612" s="32">
        <v>9.2100000000000009</v>
      </c>
    </row>
    <row r="5613" spans="1:4" ht="18" customHeight="1" x14ac:dyDescent="0.25">
      <c r="A5613" s="30" t="s">
        <v>19313</v>
      </c>
      <c r="B5613" s="31" t="s">
        <v>19314</v>
      </c>
      <c r="C5613" s="30" t="s">
        <v>0</v>
      </c>
      <c r="D5613" s="32">
        <v>16.86</v>
      </c>
    </row>
    <row r="5614" spans="1:4" ht="18" customHeight="1" x14ac:dyDescent="0.25">
      <c r="A5614" s="30" t="s">
        <v>19315</v>
      </c>
      <c r="B5614" s="31" t="s">
        <v>19316</v>
      </c>
      <c r="C5614" s="30" t="s">
        <v>0</v>
      </c>
      <c r="D5614" s="32">
        <v>9.2100000000000009</v>
      </c>
    </row>
    <row r="5615" spans="1:4" ht="18" customHeight="1" x14ac:dyDescent="0.25">
      <c r="A5615" s="30" t="s">
        <v>19317</v>
      </c>
      <c r="B5615" s="31" t="s">
        <v>19318</v>
      </c>
      <c r="C5615" s="30" t="s">
        <v>0</v>
      </c>
      <c r="D5615" s="32">
        <v>18.760000000000002</v>
      </c>
    </row>
    <row r="5616" spans="1:4" ht="18" customHeight="1" x14ac:dyDescent="0.25">
      <c r="A5616" s="30" t="s">
        <v>19319</v>
      </c>
      <c r="B5616" s="31" t="s">
        <v>19320</v>
      </c>
      <c r="C5616" s="30" t="s">
        <v>0</v>
      </c>
      <c r="D5616" s="32">
        <v>11.23</v>
      </c>
    </row>
    <row r="5617" spans="1:4" ht="18" customHeight="1" x14ac:dyDescent="0.25">
      <c r="A5617" s="30" t="s">
        <v>19321</v>
      </c>
      <c r="B5617" s="31" t="s">
        <v>19322</v>
      </c>
      <c r="C5617" s="30" t="s">
        <v>0</v>
      </c>
      <c r="D5617" s="32">
        <v>17.100000000000001</v>
      </c>
    </row>
    <row r="5618" spans="1:4" ht="18" customHeight="1" x14ac:dyDescent="0.25">
      <c r="A5618" s="30" t="s">
        <v>19323</v>
      </c>
      <c r="B5618" s="31" t="s">
        <v>19324</v>
      </c>
      <c r="C5618" s="30" t="s">
        <v>0</v>
      </c>
      <c r="D5618" s="32">
        <v>10.130000000000001</v>
      </c>
    </row>
    <row r="5619" spans="1:4" ht="18" customHeight="1" x14ac:dyDescent="0.25">
      <c r="A5619" s="30" t="s">
        <v>19325</v>
      </c>
      <c r="B5619" s="31" t="s">
        <v>19326</v>
      </c>
      <c r="C5619" s="30" t="s">
        <v>0</v>
      </c>
      <c r="D5619" s="32">
        <v>17.059999999999999</v>
      </c>
    </row>
    <row r="5620" spans="1:4" ht="18" customHeight="1" x14ac:dyDescent="0.25">
      <c r="A5620" s="30" t="s">
        <v>19327</v>
      </c>
      <c r="B5620" s="31" t="s">
        <v>19328</v>
      </c>
      <c r="C5620" s="30" t="s">
        <v>0</v>
      </c>
      <c r="D5620" s="32">
        <v>10.06</v>
      </c>
    </row>
    <row r="5621" spans="1:4" ht="18" customHeight="1" x14ac:dyDescent="0.25">
      <c r="A5621" s="30" t="s">
        <v>19329</v>
      </c>
      <c r="B5621" s="31" t="s">
        <v>19330</v>
      </c>
      <c r="C5621" s="30" t="s">
        <v>0</v>
      </c>
      <c r="D5621" s="32">
        <v>19.059999999999999</v>
      </c>
    </row>
    <row r="5622" spans="1:4" ht="18" customHeight="1" x14ac:dyDescent="0.25">
      <c r="A5622" s="30" t="s">
        <v>19331</v>
      </c>
      <c r="B5622" s="31" t="s">
        <v>19332</v>
      </c>
      <c r="C5622" s="30" t="s">
        <v>0</v>
      </c>
      <c r="D5622" s="32">
        <v>11.55</v>
      </c>
    </row>
    <row r="5623" spans="1:4" ht="18" customHeight="1" x14ac:dyDescent="0.25">
      <c r="A5623" s="30" t="s">
        <v>19333</v>
      </c>
      <c r="B5623" s="31" t="s">
        <v>19334</v>
      </c>
      <c r="C5623" s="30" t="s">
        <v>0</v>
      </c>
      <c r="D5623" s="32">
        <v>17.3</v>
      </c>
    </row>
    <row r="5624" spans="1:4" ht="18" customHeight="1" x14ac:dyDescent="0.25">
      <c r="A5624" s="30" t="s">
        <v>19335</v>
      </c>
      <c r="B5624" s="31" t="s">
        <v>19336</v>
      </c>
      <c r="C5624" s="30" t="s">
        <v>0</v>
      </c>
      <c r="D5624" s="32">
        <v>10.32</v>
      </c>
    </row>
    <row r="5625" spans="1:4" ht="18" customHeight="1" x14ac:dyDescent="0.25">
      <c r="A5625" s="30" t="s">
        <v>19337</v>
      </c>
      <c r="B5625" s="31" t="s">
        <v>19338</v>
      </c>
      <c r="C5625" s="30" t="s">
        <v>0</v>
      </c>
      <c r="D5625" s="32">
        <v>17.25</v>
      </c>
    </row>
    <row r="5626" spans="1:4" ht="18" customHeight="1" x14ac:dyDescent="0.25">
      <c r="A5626" s="30" t="s">
        <v>19339</v>
      </c>
      <c r="B5626" s="31" t="s">
        <v>19340</v>
      </c>
      <c r="C5626" s="30" t="s">
        <v>0</v>
      </c>
      <c r="D5626" s="32">
        <v>10.26</v>
      </c>
    </row>
    <row r="5627" spans="1:4" ht="18" customHeight="1" x14ac:dyDescent="0.25">
      <c r="A5627" s="30" t="s">
        <v>19341</v>
      </c>
      <c r="B5627" s="31" t="s">
        <v>19342</v>
      </c>
      <c r="C5627" s="30" t="s">
        <v>0</v>
      </c>
      <c r="D5627" s="32">
        <v>19.829999999999998</v>
      </c>
    </row>
    <row r="5628" spans="1:4" ht="18" customHeight="1" x14ac:dyDescent="0.25">
      <c r="A5628" s="30" t="s">
        <v>19343</v>
      </c>
      <c r="B5628" s="31" t="s">
        <v>19344</v>
      </c>
      <c r="C5628" s="30" t="s">
        <v>0</v>
      </c>
      <c r="D5628" s="32">
        <v>12.55</v>
      </c>
    </row>
    <row r="5629" spans="1:4" ht="18" customHeight="1" x14ac:dyDescent="0.25">
      <c r="A5629" s="30" t="s">
        <v>19345</v>
      </c>
      <c r="B5629" s="31" t="s">
        <v>19346</v>
      </c>
      <c r="C5629" s="30" t="s">
        <v>0</v>
      </c>
      <c r="D5629" s="32">
        <v>17.98</v>
      </c>
    </row>
    <row r="5630" spans="1:4" ht="18" customHeight="1" x14ac:dyDescent="0.25">
      <c r="A5630" s="30" t="s">
        <v>19347</v>
      </c>
      <c r="B5630" s="31" t="s">
        <v>19348</v>
      </c>
      <c r="C5630" s="30" t="s">
        <v>0</v>
      </c>
      <c r="D5630" s="32">
        <v>10.45</v>
      </c>
    </row>
    <row r="5631" spans="1:4" ht="18" customHeight="1" x14ac:dyDescent="0.25">
      <c r="A5631" s="30" t="s">
        <v>19349</v>
      </c>
      <c r="B5631" s="31" t="s">
        <v>19350</v>
      </c>
      <c r="C5631" s="30" t="s">
        <v>0</v>
      </c>
      <c r="D5631" s="32">
        <v>17.920000000000002</v>
      </c>
    </row>
    <row r="5632" spans="1:4" ht="18" customHeight="1" x14ac:dyDescent="0.25">
      <c r="A5632" s="30" t="s">
        <v>19351</v>
      </c>
      <c r="B5632" s="31" t="s">
        <v>19352</v>
      </c>
      <c r="C5632" s="30" t="s">
        <v>0</v>
      </c>
      <c r="D5632" s="32">
        <v>10.39</v>
      </c>
    </row>
    <row r="5633" spans="1:4" ht="18" customHeight="1" x14ac:dyDescent="0.25">
      <c r="A5633" s="30" t="s">
        <v>19353</v>
      </c>
      <c r="B5633" s="31" t="s">
        <v>19354</v>
      </c>
      <c r="C5633" s="30" t="s">
        <v>0</v>
      </c>
      <c r="D5633" s="32">
        <v>20.34</v>
      </c>
    </row>
    <row r="5634" spans="1:4" ht="18" customHeight="1" x14ac:dyDescent="0.25">
      <c r="A5634" s="30" t="s">
        <v>19355</v>
      </c>
      <c r="B5634" s="31" t="s">
        <v>19356</v>
      </c>
      <c r="C5634" s="30" t="s">
        <v>0</v>
      </c>
      <c r="D5634" s="32">
        <v>13.03</v>
      </c>
    </row>
    <row r="5635" spans="1:4" ht="18" customHeight="1" x14ac:dyDescent="0.25">
      <c r="A5635" s="30" t="s">
        <v>19357</v>
      </c>
      <c r="B5635" s="31" t="s">
        <v>19358</v>
      </c>
      <c r="C5635" s="30" t="s">
        <v>0</v>
      </c>
      <c r="D5635" s="32">
        <v>18.34</v>
      </c>
    </row>
    <row r="5636" spans="1:4" ht="18" customHeight="1" x14ac:dyDescent="0.25">
      <c r="A5636" s="30" t="s">
        <v>19359</v>
      </c>
      <c r="B5636" s="31" t="s">
        <v>19360</v>
      </c>
      <c r="C5636" s="30" t="s">
        <v>0</v>
      </c>
      <c r="D5636" s="32">
        <v>10.84</v>
      </c>
    </row>
    <row r="5637" spans="1:4" ht="18" customHeight="1" x14ac:dyDescent="0.25">
      <c r="A5637" s="30" t="s">
        <v>19361</v>
      </c>
      <c r="B5637" s="31" t="s">
        <v>19362</v>
      </c>
      <c r="C5637" s="30" t="s">
        <v>0</v>
      </c>
      <c r="D5637" s="32">
        <v>18.22</v>
      </c>
    </row>
    <row r="5638" spans="1:4" ht="18" customHeight="1" x14ac:dyDescent="0.25">
      <c r="A5638" s="30" t="s">
        <v>19363</v>
      </c>
      <c r="B5638" s="31" t="s">
        <v>19364</v>
      </c>
      <c r="C5638" s="30" t="s">
        <v>0</v>
      </c>
      <c r="D5638" s="32">
        <v>10.71</v>
      </c>
    </row>
    <row r="5639" spans="1:4" ht="18" customHeight="1" x14ac:dyDescent="0.25">
      <c r="A5639" s="30" t="s">
        <v>19365</v>
      </c>
      <c r="B5639" s="31" t="s">
        <v>19366</v>
      </c>
      <c r="C5639" s="30" t="s">
        <v>0</v>
      </c>
      <c r="D5639" s="32">
        <v>21.73</v>
      </c>
    </row>
    <row r="5640" spans="1:4" ht="18" customHeight="1" x14ac:dyDescent="0.25">
      <c r="A5640" s="30" t="s">
        <v>19367</v>
      </c>
      <c r="B5640" s="31" t="s">
        <v>19368</v>
      </c>
      <c r="C5640" s="30" t="s">
        <v>0</v>
      </c>
      <c r="D5640" s="32">
        <v>13.84</v>
      </c>
    </row>
    <row r="5641" spans="1:4" ht="18" customHeight="1" x14ac:dyDescent="0.25">
      <c r="A5641" s="30" t="s">
        <v>19369</v>
      </c>
      <c r="B5641" s="31" t="s">
        <v>19370</v>
      </c>
      <c r="C5641" s="30" t="s">
        <v>0</v>
      </c>
      <c r="D5641" s="32">
        <v>18.82</v>
      </c>
    </row>
    <row r="5642" spans="1:4" ht="18" customHeight="1" x14ac:dyDescent="0.25">
      <c r="A5642" s="30" t="s">
        <v>19371</v>
      </c>
      <c r="B5642" s="31" t="s">
        <v>19372</v>
      </c>
      <c r="C5642" s="30" t="s">
        <v>0</v>
      </c>
      <c r="D5642" s="32">
        <v>11.36</v>
      </c>
    </row>
    <row r="5643" spans="1:4" ht="18" customHeight="1" x14ac:dyDescent="0.25">
      <c r="A5643" s="30" t="s">
        <v>19373</v>
      </c>
      <c r="B5643" s="31" t="s">
        <v>19374</v>
      </c>
      <c r="C5643" s="30" t="s">
        <v>0</v>
      </c>
      <c r="D5643" s="32">
        <v>18.7</v>
      </c>
    </row>
    <row r="5644" spans="1:4" ht="18" customHeight="1" x14ac:dyDescent="0.25">
      <c r="A5644" s="30" t="s">
        <v>19375</v>
      </c>
      <c r="B5644" s="31" t="s">
        <v>19376</v>
      </c>
      <c r="C5644" s="30" t="s">
        <v>0</v>
      </c>
      <c r="D5644" s="32">
        <v>11.23</v>
      </c>
    </row>
    <row r="5645" spans="1:4" ht="18" customHeight="1" x14ac:dyDescent="0.25">
      <c r="A5645" s="30" t="s">
        <v>19377</v>
      </c>
      <c r="B5645" s="31" t="s">
        <v>19378</v>
      </c>
      <c r="C5645" s="30" t="s">
        <v>0</v>
      </c>
      <c r="D5645" s="32">
        <v>16.29</v>
      </c>
    </row>
    <row r="5646" spans="1:4" ht="18" customHeight="1" x14ac:dyDescent="0.25">
      <c r="A5646" s="30" t="s">
        <v>19379</v>
      </c>
      <c r="B5646" s="31" t="s">
        <v>19380</v>
      </c>
      <c r="C5646" s="30" t="s">
        <v>0</v>
      </c>
      <c r="D5646" s="32">
        <v>8.6300000000000008</v>
      </c>
    </row>
    <row r="5647" spans="1:4" ht="18" customHeight="1" x14ac:dyDescent="0.25">
      <c r="A5647" s="30" t="s">
        <v>19381</v>
      </c>
      <c r="B5647" s="31" t="s">
        <v>19382</v>
      </c>
      <c r="C5647" s="30" t="s">
        <v>0</v>
      </c>
      <c r="D5647" s="32">
        <v>15.31</v>
      </c>
    </row>
    <row r="5648" spans="1:4" ht="18" customHeight="1" x14ac:dyDescent="0.25">
      <c r="A5648" s="30" t="s">
        <v>19383</v>
      </c>
      <c r="B5648" s="31" t="s">
        <v>19384</v>
      </c>
      <c r="C5648" s="30" t="s">
        <v>0</v>
      </c>
      <c r="D5648" s="32">
        <v>8.14</v>
      </c>
    </row>
    <row r="5649" spans="1:4" ht="18" customHeight="1" x14ac:dyDescent="0.25">
      <c r="A5649" s="30" t="s">
        <v>19385</v>
      </c>
      <c r="B5649" s="31" t="s">
        <v>19386</v>
      </c>
      <c r="C5649" s="30" t="s">
        <v>0</v>
      </c>
      <c r="D5649" s="32">
        <v>15.38</v>
      </c>
    </row>
    <row r="5650" spans="1:4" ht="18" customHeight="1" x14ac:dyDescent="0.25">
      <c r="A5650" s="30" t="s">
        <v>19387</v>
      </c>
      <c r="B5650" s="31" t="s">
        <v>19388</v>
      </c>
      <c r="C5650" s="30" t="s">
        <v>0</v>
      </c>
      <c r="D5650" s="32">
        <v>8.24</v>
      </c>
    </row>
    <row r="5651" spans="1:4" ht="18" customHeight="1" x14ac:dyDescent="0.25">
      <c r="A5651" s="30" t="s">
        <v>19389</v>
      </c>
      <c r="B5651" s="31" t="s">
        <v>19390</v>
      </c>
      <c r="C5651" s="30" t="s">
        <v>0</v>
      </c>
      <c r="D5651" s="32">
        <v>16.670000000000002</v>
      </c>
    </row>
    <row r="5652" spans="1:4" ht="18" customHeight="1" x14ac:dyDescent="0.25">
      <c r="A5652" s="30" t="s">
        <v>19391</v>
      </c>
      <c r="B5652" s="31" t="s">
        <v>19392</v>
      </c>
      <c r="C5652" s="30" t="s">
        <v>0</v>
      </c>
      <c r="D5652" s="32">
        <v>9.02</v>
      </c>
    </row>
    <row r="5653" spans="1:4" ht="18" customHeight="1" x14ac:dyDescent="0.25">
      <c r="A5653" s="30" t="s">
        <v>19393</v>
      </c>
      <c r="B5653" s="31" t="s">
        <v>19394</v>
      </c>
      <c r="C5653" s="30" t="s">
        <v>0</v>
      </c>
      <c r="D5653" s="32">
        <v>15.6</v>
      </c>
    </row>
    <row r="5654" spans="1:4" ht="18" customHeight="1" x14ac:dyDescent="0.25">
      <c r="A5654" s="30" t="s">
        <v>19395</v>
      </c>
      <c r="B5654" s="31" t="s">
        <v>19396</v>
      </c>
      <c r="C5654" s="30" t="s">
        <v>0</v>
      </c>
      <c r="D5654" s="32">
        <v>8.43</v>
      </c>
    </row>
    <row r="5655" spans="1:4" ht="18" customHeight="1" x14ac:dyDescent="0.25">
      <c r="A5655" s="30" t="s">
        <v>19397</v>
      </c>
      <c r="B5655" s="31" t="s">
        <v>19398</v>
      </c>
      <c r="C5655" s="30" t="s">
        <v>0</v>
      </c>
      <c r="D5655" s="32">
        <v>16.14</v>
      </c>
    </row>
    <row r="5656" spans="1:4" ht="18" customHeight="1" x14ac:dyDescent="0.25">
      <c r="A5656" s="30" t="s">
        <v>19399</v>
      </c>
      <c r="B5656" s="31" t="s">
        <v>19400</v>
      </c>
      <c r="C5656" s="30" t="s">
        <v>0</v>
      </c>
      <c r="D5656" s="32">
        <v>8.48</v>
      </c>
    </row>
    <row r="5657" spans="1:4" ht="18" customHeight="1" x14ac:dyDescent="0.25">
      <c r="A5657" s="30" t="s">
        <v>19401</v>
      </c>
      <c r="B5657" s="31" t="s">
        <v>19402</v>
      </c>
      <c r="C5657" s="30" t="s">
        <v>0</v>
      </c>
      <c r="D5657" s="32">
        <v>15.31</v>
      </c>
    </row>
    <row r="5658" spans="1:4" ht="18" customHeight="1" x14ac:dyDescent="0.25">
      <c r="A5658" s="30" t="s">
        <v>19403</v>
      </c>
      <c r="B5658" s="31" t="s">
        <v>19404</v>
      </c>
      <c r="C5658" s="30" t="s">
        <v>0</v>
      </c>
      <c r="D5658" s="32">
        <v>8.14</v>
      </c>
    </row>
    <row r="5659" spans="1:4" ht="18" customHeight="1" x14ac:dyDescent="0.25">
      <c r="A5659" s="30" t="s">
        <v>19405</v>
      </c>
      <c r="B5659" s="31" t="s">
        <v>19406</v>
      </c>
      <c r="C5659" s="30" t="s">
        <v>0</v>
      </c>
      <c r="D5659" s="32">
        <v>15.02</v>
      </c>
    </row>
    <row r="5660" spans="1:4" ht="18" customHeight="1" x14ac:dyDescent="0.25">
      <c r="A5660" s="30" t="s">
        <v>19407</v>
      </c>
      <c r="B5660" s="31" t="s">
        <v>19408</v>
      </c>
      <c r="C5660" s="30" t="s">
        <v>0</v>
      </c>
      <c r="D5660" s="32">
        <v>7.85</v>
      </c>
    </row>
    <row r="5661" spans="1:4" ht="18" customHeight="1" x14ac:dyDescent="0.25">
      <c r="A5661" s="30" t="s">
        <v>19409</v>
      </c>
      <c r="B5661" s="31" t="s">
        <v>19410</v>
      </c>
      <c r="C5661" s="30" t="s">
        <v>0</v>
      </c>
      <c r="D5661" s="32">
        <v>15.13</v>
      </c>
    </row>
    <row r="5662" spans="1:4" ht="18" customHeight="1" x14ac:dyDescent="0.25">
      <c r="A5662" s="30" t="s">
        <v>19411</v>
      </c>
      <c r="B5662" s="31" t="s">
        <v>19412</v>
      </c>
      <c r="C5662" s="30" t="s">
        <v>0</v>
      </c>
      <c r="D5662" s="32">
        <v>7.95</v>
      </c>
    </row>
    <row r="5663" spans="1:4" ht="9" customHeight="1" x14ac:dyDescent="0.25">
      <c r="A5663" s="30" t="s">
        <v>19413</v>
      </c>
      <c r="B5663" s="31" t="s">
        <v>19414</v>
      </c>
      <c r="C5663" s="30" t="s">
        <v>0</v>
      </c>
      <c r="D5663" s="32">
        <v>7.21</v>
      </c>
    </row>
    <row r="5664" spans="1:4" ht="18" customHeight="1" x14ac:dyDescent="0.25">
      <c r="A5664" s="30" t="s">
        <v>19415</v>
      </c>
      <c r="B5664" s="31" t="s">
        <v>19416</v>
      </c>
      <c r="C5664" s="30" t="s">
        <v>0</v>
      </c>
      <c r="D5664" s="32">
        <v>17.059999999999999</v>
      </c>
    </row>
    <row r="5665" spans="1:4" ht="18" customHeight="1" x14ac:dyDescent="0.25">
      <c r="A5665" s="30" t="s">
        <v>19417</v>
      </c>
      <c r="B5665" s="31" t="s">
        <v>19418</v>
      </c>
      <c r="C5665" s="30" t="s">
        <v>0</v>
      </c>
      <c r="D5665" s="32">
        <v>10.06</v>
      </c>
    </row>
    <row r="5666" spans="1:4" ht="18" customHeight="1" x14ac:dyDescent="0.25">
      <c r="A5666" s="30" t="s">
        <v>19419</v>
      </c>
      <c r="B5666" s="31" t="s">
        <v>19420</v>
      </c>
      <c r="C5666" s="30" t="s">
        <v>0</v>
      </c>
      <c r="D5666" s="32">
        <v>16.34</v>
      </c>
    </row>
    <row r="5667" spans="1:4" ht="18" customHeight="1" x14ac:dyDescent="0.25">
      <c r="A5667" s="30" t="s">
        <v>19421</v>
      </c>
      <c r="B5667" s="31" t="s">
        <v>19422</v>
      </c>
      <c r="C5667" s="30" t="s">
        <v>0</v>
      </c>
      <c r="D5667" s="32">
        <v>8.6300000000000008</v>
      </c>
    </row>
    <row r="5668" spans="1:4" ht="18" customHeight="1" x14ac:dyDescent="0.25">
      <c r="A5668" s="30" t="s">
        <v>19423</v>
      </c>
      <c r="B5668" s="31" t="s">
        <v>19424</v>
      </c>
      <c r="C5668" s="30" t="s">
        <v>0</v>
      </c>
      <c r="D5668" s="32">
        <v>16.34</v>
      </c>
    </row>
    <row r="5669" spans="1:4" ht="18" customHeight="1" x14ac:dyDescent="0.25">
      <c r="A5669" s="30" t="s">
        <v>19425</v>
      </c>
      <c r="B5669" s="31" t="s">
        <v>19426</v>
      </c>
      <c r="C5669" s="30" t="s">
        <v>0</v>
      </c>
      <c r="D5669" s="32">
        <v>8.68</v>
      </c>
    </row>
    <row r="5670" spans="1:4" ht="18" customHeight="1" x14ac:dyDescent="0.25">
      <c r="A5670" s="30" t="s">
        <v>19427</v>
      </c>
      <c r="B5670" s="31" t="s">
        <v>19428</v>
      </c>
      <c r="C5670" s="30" t="s">
        <v>0</v>
      </c>
      <c r="D5670" s="32">
        <v>17.34</v>
      </c>
    </row>
    <row r="5671" spans="1:4" ht="18" customHeight="1" x14ac:dyDescent="0.25">
      <c r="A5671" s="30" t="s">
        <v>19429</v>
      </c>
      <c r="B5671" s="31" t="s">
        <v>19430</v>
      </c>
      <c r="C5671" s="30" t="s">
        <v>0</v>
      </c>
      <c r="D5671" s="32">
        <v>10.39</v>
      </c>
    </row>
    <row r="5672" spans="1:4" ht="18" customHeight="1" x14ac:dyDescent="0.25">
      <c r="A5672" s="30" t="s">
        <v>19431</v>
      </c>
      <c r="B5672" s="31" t="s">
        <v>19432</v>
      </c>
      <c r="C5672" s="30" t="s">
        <v>0</v>
      </c>
      <c r="D5672" s="32">
        <v>16.53</v>
      </c>
    </row>
    <row r="5673" spans="1:4" ht="18" customHeight="1" x14ac:dyDescent="0.25">
      <c r="A5673" s="30" t="s">
        <v>19433</v>
      </c>
      <c r="B5673" s="31" t="s">
        <v>19434</v>
      </c>
      <c r="C5673" s="30" t="s">
        <v>0</v>
      </c>
      <c r="D5673" s="32">
        <v>8.8699999999999992</v>
      </c>
    </row>
    <row r="5674" spans="1:4" ht="18" customHeight="1" x14ac:dyDescent="0.25">
      <c r="A5674" s="30" t="s">
        <v>19435</v>
      </c>
      <c r="B5674" s="31" t="s">
        <v>19436</v>
      </c>
      <c r="C5674" s="30" t="s">
        <v>0</v>
      </c>
      <c r="D5674" s="32">
        <v>16.53</v>
      </c>
    </row>
    <row r="5675" spans="1:4" ht="18" customHeight="1" x14ac:dyDescent="0.25">
      <c r="A5675" s="30" t="s">
        <v>19437</v>
      </c>
      <c r="B5675" s="31" t="s">
        <v>19438</v>
      </c>
      <c r="C5675" s="30" t="s">
        <v>0</v>
      </c>
      <c r="D5675" s="32">
        <v>8.8699999999999992</v>
      </c>
    </row>
    <row r="5676" spans="1:4" ht="18" customHeight="1" x14ac:dyDescent="0.25">
      <c r="A5676" s="30" t="s">
        <v>19439</v>
      </c>
      <c r="B5676" s="31" t="s">
        <v>19440</v>
      </c>
      <c r="C5676" s="30" t="s">
        <v>0</v>
      </c>
      <c r="D5676" s="32">
        <v>14.97</v>
      </c>
    </row>
    <row r="5677" spans="1:4" ht="18" customHeight="1" x14ac:dyDescent="0.25">
      <c r="A5677" s="30" t="s">
        <v>19441</v>
      </c>
      <c r="B5677" s="31" t="s">
        <v>19442</v>
      </c>
      <c r="C5677" s="30" t="s">
        <v>0</v>
      </c>
      <c r="D5677" s="32">
        <v>22.15</v>
      </c>
    </row>
    <row r="5678" spans="1:4" ht="18" customHeight="1" x14ac:dyDescent="0.25">
      <c r="A5678" s="30" t="s">
        <v>19443</v>
      </c>
      <c r="B5678" s="31" t="s">
        <v>19444</v>
      </c>
      <c r="C5678" s="30" t="s">
        <v>0</v>
      </c>
      <c r="D5678" s="32">
        <v>11.62</v>
      </c>
    </row>
    <row r="5679" spans="1:4" ht="18" customHeight="1" x14ac:dyDescent="0.25">
      <c r="A5679" s="30" t="s">
        <v>19445</v>
      </c>
      <c r="B5679" s="31" t="s">
        <v>19446</v>
      </c>
      <c r="C5679" s="30" t="s">
        <v>0</v>
      </c>
      <c r="D5679" s="32">
        <v>18.940000000000001</v>
      </c>
    </row>
    <row r="5680" spans="1:4" ht="18" customHeight="1" x14ac:dyDescent="0.25">
      <c r="A5680" s="30" t="s">
        <v>19447</v>
      </c>
      <c r="B5680" s="31" t="s">
        <v>19448</v>
      </c>
      <c r="C5680" s="30" t="s">
        <v>0</v>
      </c>
      <c r="D5680" s="32">
        <v>11.49</v>
      </c>
    </row>
    <row r="5681" spans="1:4" ht="18" customHeight="1" x14ac:dyDescent="0.25">
      <c r="A5681" s="30" t="s">
        <v>19449</v>
      </c>
      <c r="B5681" s="31" t="s">
        <v>19450</v>
      </c>
      <c r="C5681" s="30" t="s">
        <v>0</v>
      </c>
      <c r="D5681" s="32">
        <v>19.62</v>
      </c>
    </row>
    <row r="5682" spans="1:4" ht="18" customHeight="1" x14ac:dyDescent="0.25">
      <c r="A5682" s="30" t="s">
        <v>19451</v>
      </c>
      <c r="B5682" s="31" t="s">
        <v>19452</v>
      </c>
      <c r="C5682" s="30" t="s">
        <v>0</v>
      </c>
      <c r="D5682" s="32">
        <v>45.15</v>
      </c>
    </row>
    <row r="5683" spans="1:4" ht="18" customHeight="1" x14ac:dyDescent="0.25">
      <c r="A5683" s="30" t="s">
        <v>19453</v>
      </c>
      <c r="B5683" s="31" t="s">
        <v>19454</v>
      </c>
      <c r="C5683" s="30" t="s">
        <v>0</v>
      </c>
      <c r="D5683" s="32">
        <v>43.64</v>
      </c>
    </row>
    <row r="5684" spans="1:4" ht="18" customHeight="1" x14ac:dyDescent="0.25">
      <c r="A5684" s="30" t="s">
        <v>19455</v>
      </c>
      <c r="B5684" s="31" t="s">
        <v>19456</v>
      </c>
      <c r="C5684" s="30" t="s">
        <v>0</v>
      </c>
      <c r="D5684" s="32">
        <v>43.16</v>
      </c>
    </row>
    <row r="5685" spans="1:4" ht="18" customHeight="1" x14ac:dyDescent="0.25">
      <c r="A5685" s="30" t="s">
        <v>19457</v>
      </c>
      <c r="B5685" s="31" t="s">
        <v>19458</v>
      </c>
      <c r="C5685" s="30" t="s">
        <v>0</v>
      </c>
      <c r="D5685" s="32">
        <v>45.62</v>
      </c>
    </row>
    <row r="5686" spans="1:4" ht="18" customHeight="1" x14ac:dyDescent="0.25">
      <c r="A5686" s="30" t="s">
        <v>19459</v>
      </c>
      <c r="B5686" s="31" t="s">
        <v>19460</v>
      </c>
      <c r="C5686" s="30" t="s">
        <v>0</v>
      </c>
      <c r="D5686" s="32">
        <v>43.92</v>
      </c>
    </row>
    <row r="5687" spans="1:4" ht="18" customHeight="1" x14ac:dyDescent="0.25">
      <c r="A5687" s="30" t="s">
        <v>19461</v>
      </c>
      <c r="B5687" s="31" t="s">
        <v>19462</v>
      </c>
      <c r="C5687" s="30" t="s">
        <v>0</v>
      </c>
      <c r="D5687" s="32">
        <v>43.45</v>
      </c>
    </row>
    <row r="5688" spans="1:4" ht="18" customHeight="1" x14ac:dyDescent="0.25">
      <c r="A5688" s="30" t="s">
        <v>19463</v>
      </c>
      <c r="B5688" s="31" t="s">
        <v>19464</v>
      </c>
      <c r="C5688" s="30" t="s">
        <v>0</v>
      </c>
      <c r="D5688" s="32">
        <v>46</v>
      </c>
    </row>
    <row r="5689" spans="1:4" ht="18" customHeight="1" x14ac:dyDescent="0.25">
      <c r="A5689" s="30" t="s">
        <v>19465</v>
      </c>
      <c r="B5689" s="31" t="s">
        <v>19466</v>
      </c>
      <c r="C5689" s="30" t="s">
        <v>0</v>
      </c>
      <c r="D5689" s="32">
        <v>44.2</v>
      </c>
    </row>
    <row r="5690" spans="1:4" ht="18" customHeight="1" x14ac:dyDescent="0.25">
      <c r="A5690" s="30" t="s">
        <v>19467</v>
      </c>
      <c r="B5690" s="31" t="s">
        <v>19468</v>
      </c>
      <c r="C5690" s="30" t="s">
        <v>0</v>
      </c>
      <c r="D5690" s="32">
        <v>43.64</v>
      </c>
    </row>
    <row r="5691" spans="1:4" ht="18" customHeight="1" x14ac:dyDescent="0.25">
      <c r="A5691" s="30" t="s">
        <v>19469</v>
      </c>
      <c r="B5691" s="31" t="s">
        <v>19470</v>
      </c>
      <c r="C5691" s="30" t="s">
        <v>0</v>
      </c>
      <c r="D5691" s="32">
        <v>48.1</v>
      </c>
    </row>
    <row r="5692" spans="1:4" ht="18" customHeight="1" x14ac:dyDescent="0.25">
      <c r="A5692" s="30" t="s">
        <v>19471</v>
      </c>
      <c r="B5692" s="31" t="s">
        <v>19472</v>
      </c>
      <c r="C5692" s="30" t="s">
        <v>0</v>
      </c>
      <c r="D5692" s="32">
        <v>44.49</v>
      </c>
    </row>
    <row r="5693" spans="1:4" ht="18" customHeight="1" x14ac:dyDescent="0.25">
      <c r="A5693" s="30" t="s">
        <v>19473</v>
      </c>
      <c r="B5693" s="31" t="s">
        <v>19474</v>
      </c>
      <c r="C5693" s="30" t="s">
        <v>0</v>
      </c>
      <c r="D5693" s="32">
        <v>43.92</v>
      </c>
    </row>
    <row r="5694" spans="1:4" ht="18" customHeight="1" x14ac:dyDescent="0.25">
      <c r="A5694" s="30" t="s">
        <v>19475</v>
      </c>
      <c r="B5694" s="31" t="s">
        <v>19476</v>
      </c>
      <c r="C5694" s="30" t="s">
        <v>0</v>
      </c>
      <c r="D5694" s="32">
        <v>48.61</v>
      </c>
    </row>
    <row r="5695" spans="1:4" ht="18" customHeight="1" x14ac:dyDescent="0.25">
      <c r="A5695" s="30" t="s">
        <v>19477</v>
      </c>
      <c r="B5695" s="31" t="s">
        <v>19478</v>
      </c>
      <c r="C5695" s="30" t="s">
        <v>0</v>
      </c>
      <c r="D5695" s="32">
        <v>44.77</v>
      </c>
    </row>
    <row r="5696" spans="1:4" ht="18" customHeight="1" x14ac:dyDescent="0.25">
      <c r="A5696" s="30" t="s">
        <v>19479</v>
      </c>
      <c r="B5696" s="31" t="s">
        <v>19480</v>
      </c>
      <c r="C5696" s="30" t="s">
        <v>0</v>
      </c>
      <c r="D5696" s="32">
        <v>44.11</v>
      </c>
    </row>
    <row r="5697" spans="1:4" ht="18" customHeight="1" x14ac:dyDescent="0.25">
      <c r="A5697" s="30" t="s">
        <v>19481</v>
      </c>
      <c r="B5697" s="31" t="s">
        <v>19482</v>
      </c>
      <c r="C5697" s="30" t="s">
        <v>0</v>
      </c>
      <c r="D5697" s="32">
        <v>49.36</v>
      </c>
    </row>
    <row r="5698" spans="1:4" ht="18" customHeight="1" x14ac:dyDescent="0.25">
      <c r="A5698" s="30" t="s">
        <v>19483</v>
      </c>
      <c r="B5698" s="31" t="s">
        <v>19484</v>
      </c>
      <c r="C5698" s="30" t="s">
        <v>0</v>
      </c>
      <c r="D5698" s="32">
        <v>45.34</v>
      </c>
    </row>
    <row r="5699" spans="1:4" ht="18" customHeight="1" x14ac:dyDescent="0.25">
      <c r="A5699" s="30" t="s">
        <v>19485</v>
      </c>
      <c r="B5699" s="31" t="s">
        <v>19486</v>
      </c>
      <c r="C5699" s="30" t="s">
        <v>0</v>
      </c>
      <c r="D5699" s="32">
        <v>44.58</v>
      </c>
    </row>
    <row r="5700" spans="1:4" ht="18" customHeight="1" x14ac:dyDescent="0.25">
      <c r="A5700" s="30" t="s">
        <v>19487</v>
      </c>
      <c r="B5700" s="31" t="s">
        <v>19488</v>
      </c>
      <c r="C5700" s="30" t="s">
        <v>0</v>
      </c>
      <c r="D5700" s="32">
        <v>50.63</v>
      </c>
    </row>
    <row r="5701" spans="1:4" ht="18" customHeight="1" x14ac:dyDescent="0.25">
      <c r="A5701" s="30" t="s">
        <v>19489</v>
      </c>
      <c r="B5701" s="31" t="s">
        <v>19490</v>
      </c>
      <c r="C5701" s="30" t="s">
        <v>0</v>
      </c>
      <c r="D5701" s="32">
        <v>47.85</v>
      </c>
    </row>
    <row r="5702" spans="1:4" ht="18" customHeight="1" x14ac:dyDescent="0.25">
      <c r="A5702" s="30" t="s">
        <v>19491</v>
      </c>
      <c r="B5702" s="31" t="s">
        <v>19492</v>
      </c>
      <c r="C5702" s="30" t="s">
        <v>0</v>
      </c>
      <c r="D5702" s="32">
        <v>45.24</v>
      </c>
    </row>
    <row r="5703" spans="1:4" ht="18" customHeight="1" x14ac:dyDescent="0.25">
      <c r="A5703" s="30" t="s">
        <v>19493</v>
      </c>
      <c r="B5703" s="31" t="s">
        <v>19494</v>
      </c>
      <c r="C5703" s="30" t="s">
        <v>0</v>
      </c>
      <c r="D5703" s="32">
        <v>42.97</v>
      </c>
    </row>
    <row r="5704" spans="1:4" ht="18" customHeight="1" x14ac:dyDescent="0.25">
      <c r="A5704" s="30" t="s">
        <v>19495</v>
      </c>
      <c r="B5704" s="31" t="s">
        <v>19496</v>
      </c>
      <c r="C5704" s="30" t="s">
        <v>0</v>
      </c>
      <c r="D5704" s="32">
        <v>40.619999999999997</v>
      </c>
    </row>
    <row r="5705" spans="1:4" ht="18" customHeight="1" x14ac:dyDescent="0.25">
      <c r="A5705" s="30" t="s">
        <v>19497</v>
      </c>
      <c r="B5705" s="31" t="s">
        <v>19498</v>
      </c>
      <c r="C5705" s="30" t="s">
        <v>0</v>
      </c>
      <c r="D5705" s="32">
        <v>40.43</v>
      </c>
    </row>
    <row r="5706" spans="1:4" ht="18" customHeight="1" x14ac:dyDescent="0.25">
      <c r="A5706" s="30" t="s">
        <v>19499</v>
      </c>
      <c r="B5706" s="31" t="s">
        <v>19500</v>
      </c>
      <c r="C5706" s="30" t="s">
        <v>0</v>
      </c>
      <c r="D5706" s="32">
        <v>43.64</v>
      </c>
    </row>
    <row r="5707" spans="1:4" ht="18" customHeight="1" x14ac:dyDescent="0.25">
      <c r="A5707" s="30" t="s">
        <v>19501</v>
      </c>
      <c r="B5707" s="31" t="s">
        <v>19502</v>
      </c>
      <c r="C5707" s="30" t="s">
        <v>0</v>
      </c>
      <c r="D5707" s="32">
        <v>41.06</v>
      </c>
    </row>
    <row r="5708" spans="1:4" ht="18" customHeight="1" x14ac:dyDescent="0.25">
      <c r="A5708" s="30" t="s">
        <v>19503</v>
      </c>
      <c r="B5708" s="31" t="s">
        <v>19504</v>
      </c>
      <c r="C5708" s="30" t="s">
        <v>0</v>
      </c>
      <c r="D5708" s="32">
        <v>40.75</v>
      </c>
    </row>
    <row r="5709" spans="1:4" ht="18" customHeight="1" x14ac:dyDescent="0.25">
      <c r="A5709" s="30" t="s">
        <v>19505</v>
      </c>
      <c r="B5709" s="31" t="s">
        <v>19506</v>
      </c>
      <c r="C5709" s="30" t="s">
        <v>0</v>
      </c>
      <c r="D5709" s="32">
        <v>40.619999999999997</v>
      </c>
    </row>
    <row r="5710" spans="1:4" ht="18" customHeight="1" x14ac:dyDescent="0.25">
      <c r="A5710" s="30" t="s">
        <v>19507</v>
      </c>
      <c r="B5710" s="31" t="s">
        <v>19508</v>
      </c>
      <c r="C5710" s="30" t="s">
        <v>0</v>
      </c>
      <c r="D5710" s="32">
        <v>40.18</v>
      </c>
    </row>
    <row r="5711" spans="1:4" ht="18" customHeight="1" x14ac:dyDescent="0.25">
      <c r="A5711" s="30" t="s">
        <v>19509</v>
      </c>
      <c r="B5711" s="31" t="s">
        <v>19510</v>
      </c>
      <c r="C5711" s="30" t="s">
        <v>0</v>
      </c>
      <c r="D5711" s="32">
        <v>39.99</v>
      </c>
    </row>
    <row r="5712" spans="1:4" ht="18" customHeight="1" x14ac:dyDescent="0.25">
      <c r="A5712" s="30" t="s">
        <v>19511</v>
      </c>
      <c r="B5712" s="31" t="s">
        <v>19512</v>
      </c>
      <c r="C5712" s="30" t="s">
        <v>0</v>
      </c>
      <c r="D5712" s="32">
        <v>44.2</v>
      </c>
    </row>
    <row r="5713" spans="1:4" ht="18" customHeight="1" x14ac:dyDescent="0.25">
      <c r="A5713" s="30" t="s">
        <v>19513</v>
      </c>
      <c r="B5713" s="31" t="s">
        <v>19514</v>
      </c>
      <c r="C5713" s="30" t="s">
        <v>0</v>
      </c>
      <c r="D5713" s="32">
        <v>43.07</v>
      </c>
    </row>
    <row r="5714" spans="1:4" ht="18" customHeight="1" x14ac:dyDescent="0.25">
      <c r="A5714" s="30" t="s">
        <v>19515</v>
      </c>
      <c r="B5714" s="31" t="s">
        <v>19516</v>
      </c>
      <c r="C5714" s="30" t="s">
        <v>0</v>
      </c>
      <c r="D5714" s="32">
        <v>41</v>
      </c>
    </row>
    <row r="5715" spans="1:4" ht="18" customHeight="1" x14ac:dyDescent="0.25">
      <c r="A5715" s="30" t="s">
        <v>19517</v>
      </c>
      <c r="B5715" s="31" t="s">
        <v>19518</v>
      </c>
      <c r="C5715" s="30" t="s">
        <v>0</v>
      </c>
      <c r="D5715" s="32">
        <v>44.68</v>
      </c>
    </row>
    <row r="5716" spans="1:4" ht="18" customHeight="1" x14ac:dyDescent="0.25">
      <c r="A5716" s="30" t="s">
        <v>19519</v>
      </c>
      <c r="B5716" s="31" t="s">
        <v>19520</v>
      </c>
      <c r="C5716" s="30" t="s">
        <v>0</v>
      </c>
      <c r="D5716" s="32">
        <v>43.35</v>
      </c>
    </row>
    <row r="5717" spans="1:4" ht="18" customHeight="1" x14ac:dyDescent="0.25">
      <c r="A5717" s="30" t="s">
        <v>19521</v>
      </c>
      <c r="B5717" s="31" t="s">
        <v>19522</v>
      </c>
      <c r="C5717" s="30" t="s">
        <v>0</v>
      </c>
      <c r="D5717" s="32">
        <v>41.31</v>
      </c>
    </row>
    <row r="5718" spans="1:4" ht="18" customHeight="1" x14ac:dyDescent="0.25">
      <c r="A5718" s="30" t="s">
        <v>19523</v>
      </c>
      <c r="B5718" s="31" t="s">
        <v>19524</v>
      </c>
      <c r="C5718" s="30" t="s">
        <v>0</v>
      </c>
      <c r="D5718" s="32">
        <v>52.98</v>
      </c>
    </row>
    <row r="5719" spans="1:4" ht="18" customHeight="1" x14ac:dyDescent="0.25">
      <c r="A5719" s="30" t="s">
        <v>19525</v>
      </c>
      <c r="B5719" s="31" t="s">
        <v>19526</v>
      </c>
      <c r="C5719" s="30" t="s">
        <v>0</v>
      </c>
      <c r="D5719" s="32">
        <v>48.23</v>
      </c>
    </row>
    <row r="5720" spans="1:4" ht="18" customHeight="1" x14ac:dyDescent="0.25">
      <c r="A5720" s="30" t="s">
        <v>19527</v>
      </c>
      <c r="B5720" s="31" t="s">
        <v>19528</v>
      </c>
      <c r="C5720" s="30" t="s">
        <v>0</v>
      </c>
      <c r="D5720" s="32">
        <v>45.62</v>
      </c>
    </row>
    <row r="5721" spans="1:4" ht="9" customHeight="1" x14ac:dyDescent="0.25">
      <c r="A5721" s="30" t="s">
        <v>19529</v>
      </c>
      <c r="B5721" s="31" t="s">
        <v>19530</v>
      </c>
      <c r="C5721" s="30" t="s">
        <v>0</v>
      </c>
      <c r="D5721" s="32">
        <v>6.76</v>
      </c>
    </row>
    <row r="5722" spans="1:4" ht="18" customHeight="1" x14ac:dyDescent="0.25">
      <c r="A5722" s="30" t="s">
        <v>19531</v>
      </c>
      <c r="B5722" s="31" t="s">
        <v>19532</v>
      </c>
      <c r="C5722" s="30" t="s">
        <v>0</v>
      </c>
      <c r="D5722" s="32">
        <v>20.11</v>
      </c>
    </row>
    <row r="5723" spans="1:4" ht="18" customHeight="1" x14ac:dyDescent="0.25">
      <c r="A5723" s="30" t="s">
        <v>19533</v>
      </c>
      <c r="B5723" s="31" t="s">
        <v>19534</v>
      </c>
      <c r="C5723" s="30" t="s">
        <v>0</v>
      </c>
      <c r="D5723" s="32">
        <v>19.059999999999999</v>
      </c>
    </row>
    <row r="5724" spans="1:4" ht="18" customHeight="1" x14ac:dyDescent="0.25">
      <c r="A5724" s="30" t="s">
        <v>19535</v>
      </c>
      <c r="B5724" s="31" t="s">
        <v>19536</v>
      </c>
      <c r="C5724" s="30" t="s">
        <v>0</v>
      </c>
      <c r="D5724" s="32">
        <v>18.68</v>
      </c>
    </row>
    <row r="5725" spans="1:4" ht="18" customHeight="1" x14ac:dyDescent="0.25">
      <c r="A5725" s="30" t="s">
        <v>19537</v>
      </c>
      <c r="B5725" s="31" t="s">
        <v>19538</v>
      </c>
      <c r="C5725" s="30" t="s">
        <v>0</v>
      </c>
      <c r="D5725" s="32">
        <v>22.48</v>
      </c>
    </row>
    <row r="5726" spans="1:4" ht="18" customHeight="1" x14ac:dyDescent="0.25">
      <c r="A5726" s="30" t="s">
        <v>19539</v>
      </c>
      <c r="B5726" s="31" t="s">
        <v>19540</v>
      </c>
      <c r="C5726" s="30" t="s">
        <v>0</v>
      </c>
      <c r="D5726" s="32">
        <v>19.25</v>
      </c>
    </row>
    <row r="5727" spans="1:4" ht="18" customHeight="1" x14ac:dyDescent="0.25">
      <c r="A5727" s="30" t="s">
        <v>19541</v>
      </c>
      <c r="B5727" s="31" t="s">
        <v>19542</v>
      </c>
      <c r="C5727" s="30" t="s">
        <v>0</v>
      </c>
      <c r="D5727" s="32">
        <v>18.87</v>
      </c>
    </row>
    <row r="5728" spans="1:4" ht="18" customHeight="1" x14ac:dyDescent="0.25">
      <c r="A5728" s="30" t="s">
        <v>19543</v>
      </c>
      <c r="B5728" s="31" t="s">
        <v>19544</v>
      </c>
      <c r="C5728" s="30" t="s">
        <v>0</v>
      </c>
      <c r="D5728" s="32">
        <v>22.77</v>
      </c>
    </row>
    <row r="5729" spans="1:4" ht="18" customHeight="1" x14ac:dyDescent="0.25">
      <c r="A5729" s="30" t="s">
        <v>19545</v>
      </c>
      <c r="B5729" s="31" t="s">
        <v>19546</v>
      </c>
      <c r="C5729" s="30" t="s">
        <v>0</v>
      </c>
      <c r="D5729" s="32">
        <v>19.440000000000001</v>
      </c>
    </row>
    <row r="5730" spans="1:4" ht="18" customHeight="1" x14ac:dyDescent="0.25">
      <c r="A5730" s="30" t="s">
        <v>19547</v>
      </c>
      <c r="B5730" s="31" t="s">
        <v>19548</v>
      </c>
      <c r="C5730" s="30" t="s">
        <v>0</v>
      </c>
      <c r="D5730" s="32">
        <v>19.059999999999999</v>
      </c>
    </row>
    <row r="5731" spans="1:4" ht="18" customHeight="1" x14ac:dyDescent="0.25">
      <c r="A5731" s="30" t="s">
        <v>19549</v>
      </c>
      <c r="B5731" s="31" t="s">
        <v>19550</v>
      </c>
      <c r="C5731" s="30" t="s">
        <v>0</v>
      </c>
      <c r="D5731" s="32">
        <v>23.2</v>
      </c>
    </row>
    <row r="5732" spans="1:4" ht="18" customHeight="1" x14ac:dyDescent="0.25">
      <c r="A5732" s="30" t="s">
        <v>19551</v>
      </c>
      <c r="B5732" s="31" t="s">
        <v>19552</v>
      </c>
      <c r="C5732" s="30" t="s">
        <v>0</v>
      </c>
      <c r="D5732" s="32">
        <v>19.73</v>
      </c>
    </row>
    <row r="5733" spans="1:4" ht="18" customHeight="1" x14ac:dyDescent="0.25">
      <c r="A5733" s="30" t="s">
        <v>19553</v>
      </c>
      <c r="B5733" s="31" t="s">
        <v>19554</v>
      </c>
      <c r="C5733" s="30" t="s">
        <v>0</v>
      </c>
      <c r="D5733" s="32">
        <v>19.25</v>
      </c>
    </row>
    <row r="5734" spans="1:4" ht="18" customHeight="1" x14ac:dyDescent="0.25">
      <c r="A5734" s="30" t="s">
        <v>19555</v>
      </c>
      <c r="B5734" s="31" t="s">
        <v>19556</v>
      </c>
      <c r="C5734" s="30" t="s">
        <v>0</v>
      </c>
      <c r="D5734" s="32">
        <v>23.49</v>
      </c>
    </row>
    <row r="5735" spans="1:4" ht="18" customHeight="1" x14ac:dyDescent="0.25">
      <c r="A5735" s="30" t="s">
        <v>19557</v>
      </c>
      <c r="B5735" s="31" t="s">
        <v>19558</v>
      </c>
      <c r="C5735" s="30" t="s">
        <v>0</v>
      </c>
      <c r="D5735" s="32">
        <v>19.920000000000002</v>
      </c>
    </row>
    <row r="5736" spans="1:4" ht="18" customHeight="1" x14ac:dyDescent="0.25">
      <c r="A5736" s="30" t="s">
        <v>19559</v>
      </c>
      <c r="B5736" s="31" t="s">
        <v>19560</v>
      </c>
      <c r="C5736" s="30" t="s">
        <v>0</v>
      </c>
      <c r="D5736" s="32">
        <v>19.34</v>
      </c>
    </row>
    <row r="5737" spans="1:4" ht="18" customHeight="1" x14ac:dyDescent="0.25">
      <c r="A5737" s="30" t="s">
        <v>19561</v>
      </c>
      <c r="B5737" s="31" t="s">
        <v>19562</v>
      </c>
      <c r="C5737" s="30" t="s">
        <v>0</v>
      </c>
      <c r="D5737" s="32">
        <v>24.06</v>
      </c>
    </row>
    <row r="5738" spans="1:4" ht="18" customHeight="1" x14ac:dyDescent="0.25">
      <c r="A5738" s="30" t="s">
        <v>19563</v>
      </c>
      <c r="B5738" s="31" t="s">
        <v>19564</v>
      </c>
      <c r="C5738" s="30" t="s">
        <v>0</v>
      </c>
      <c r="D5738" s="32">
        <v>20.3</v>
      </c>
    </row>
    <row r="5739" spans="1:4" ht="18" customHeight="1" x14ac:dyDescent="0.25">
      <c r="A5739" s="30" t="s">
        <v>19565</v>
      </c>
      <c r="B5739" s="31" t="s">
        <v>19566</v>
      </c>
      <c r="C5739" s="30" t="s">
        <v>0</v>
      </c>
      <c r="D5739" s="32">
        <v>19.73</v>
      </c>
    </row>
    <row r="5740" spans="1:4" ht="18" customHeight="1" x14ac:dyDescent="0.25">
      <c r="A5740" s="30" t="s">
        <v>19567</v>
      </c>
      <c r="B5740" s="31" t="s">
        <v>19568</v>
      </c>
      <c r="C5740" s="30" t="s">
        <v>0</v>
      </c>
      <c r="D5740" s="32">
        <v>25.06</v>
      </c>
    </row>
    <row r="5741" spans="1:4" ht="18" customHeight="1" x14ac:dyDescent="0.25">
      <c r="A5741" s="30" t="s">
        <v>19569</v>
      </c>
      <c r="B5741" s="31" t="s">
        <v>19570</v>
      </c>
      <c r="C5741" s="30" t="s">
        <v>0</v>
      </c>
      <c r="D5741" s="32">
        <v>22.91</v>
      </c>
    </row>
    <row r="5742" spans="1:4" ht="18" customHeight="1" x14ac:dyDescent="0.25">
      <c r="A5742" s="30" t="s">
        <v>19571</v>
      </c>
      <c r="B5742" s="31" t="s">
        <v>19572</v>
      </c>
      <c r="C5742" s="30" t="s">
        <v>0</v>
      </c>
      <c r="D5742" s="32">
        <v>20.2</v>
      </c>
    </row>
    <row r="5743" spans="1:4" ht="18" customHeight="1" x14ac:dyDescent="0.25">
      <c r="A5743" s="30" t="s">
        <v>19573</v>
      </c>
      <c r="B5743" s="31" t="s">
        <v>19574</v>
      </c>
      <c r="C5743" s="30" t="s">
        <v>0</v>
      </c>
      <c r="D5743" s="32">
        <v>18.579999999999998</v>
      </c>
    </row>
    <row r="5744" spans="1:4" ht="18" customHeight="1" x14ac:dyDescent="0.25">
      <c r="A5744" s="30" t="s">
        <v>19575</v>
      </c>
      <c r="B5744" s="31" t="s">
        <v>19576</v>
      </c>
      <c r="C5744" s="30" t="s">
        <v>0</v>
      </c>
      <c r="D5744" s="32">
        <v>18.010000000000002</v>
      </c>
    </row>
    <row r="5745" spans="1:4" ht="18" customHeight="1" x14ac:dyDescent="0.25">
      <c r="A5745" s="30" t="s">
        <v>19577</v>
      </c>
      <c r="B5745" s="31" t="s">
        <v>19578</v>
      </c>
      <c r="C5745" s="30" t="s">
        <v>0</v>
      </c>
      <c r="D5745" s="32">
        <v>17.82</v>
      </c>
    </row>
    <row r="5746" spans="1:4" ht="18" customHeight="1" x14ac:dyDescent="0.25">
      <c r="A5746" s="30" t="s">
        <v>19579</v>
      </c>
      <c r="B5746" s="31" t="s">
        <v>19580</v>
      </c>
      <c r="C5746" s="30" t="s">
        <v>0</v>
      </c>
      <c r="D5746" s="32">
        <v>18.96</v>
      </c>
    </row>
    <row r="5747" spans="1:4" ht="18" customHeight="1" x14ac:dyDescent="0.25">
      <c r="A5747" s="30" t="s">
        <v>19581</v>
      </c>
      <c r="B5747" s="31" t="s">
        <v>19582</v>
      </c>
      <c r="C5747" s="30" t="s">
        <v>0</v>
      </c>
      <c r="D5747" s="32">
        <v>18.29</v>
      </c>
    </row>
    <row r="5748" spans="1:4" ht="18" customHeight="1" x14ac:dyDescent="0.25">
      <c r="A5748" s="30" t="s">
        <v>19583</v>
      </c>
      <c r="B5748" s="31" t="s">
        <v>19584</v>
      </c>
      <c r="C5748" s="30" t="s">
        <v>0</v>
      </c>
      <c r="D5748" s="32">
        <v>18.100000000000001</v>
      </c>
    </row>
    <row r="5749" spans="1:4" ht="18" customHeight="1" x14ac:dyDescent="0.25">
      <c r="A5749" s="30" t="s">
        <v>19585</v>
      </c>
      <c r="B5749" s="31" t="s">
        <v>19586</v>
      </c>
      <c r="C5749" s="30" t="s">
        <v>0</v>
      </c>
      <c r="D5749" s="32">
        <v>18.010000000000002</v>
      </c>
    </row>
    <row r="5750" spans="1:4" ht="18" customHeight="1" x14ac:dyDescent="0.25">
      <c r="A5750" s="30" t="s">
        <v>19587</v>
      </c>
      <c r="B5750" s="31" t="s">
        <v>19588</v>
      </c>
      <c r="C5750" s="30" t="s">
        <v>0</v>
      </c>
      <c r="D5750" s="32">
        <v>17.72</v>
      </c>
    </row>
    <row r="5751" spans="1:4" ht="18" customHeight="1" x14ac:dyDescent="0.25">
      <c r="A5751" s="30" t="s">
        <v>19589</v>
      </c>
      <c r="B5751" s="31" t="s">
        <v>19590</v>
      </c>
      <c r="C5751" s="30" t="s">
        <v>0</v>
      </c>
      <c r="D5751" s="32">
        <v>17.53</v>
      </c>
    </row>
    <row r="5752" spans="1:4" ht="18" customHeight="1" x14ac:dyDescent="0.25">
      <c r="A5752" s="30" t="s">
        <v>19591</v>
      </c>
      <c r="B5752" s="31" t="s">
        <v>19592</v>
      </c>
      <c r="C5752" s="30" t="s">
        <v>0</v>
      </c>
      <c r="D5752" s="32">
        <v>19.440000000000001</v>
      </c>
    </row>
    <row r="5753" spans="1:4" ht="18" customHeight="1" x14ac:dyDescent="0.25">
      <c r="A5753" s="30" t="s">
        <v>19593</v>
      </c>
      <c r="B5753" s="31" t="s">
        <v>19594</v>
      </c>
      <c r="C5753" s="30" t="s">
        <v>0</v>
      </c>
      <c r="D5753" s="32">
        <v>18.579999999999998</v>
      </c>
    </row>
    <row r="5754" spans="1:4" ht="18" customHeight="1" x14ac:dyDescent="0.25">
      <c r="A5754" s="30" t="s">
        <v>19595</v>
      </c>
      <c r="B5754" s="31" t="s">
        <v>19596</v>
      </c>
      <c r="C5754" s="30" t="s">
        <v>0</v>
      </c>
      <c r="D5754" s="32">
        <v>18.29</v>
      </c>
    </row>
    <row r="5755" spans="1:4" ht="18" customHeight="1" x14ac:dyDescent="0.25">
      <c r="A5755" s="30" t="s">
        <v>19597</v>
      </c>
      <c r="B5755" s="31" t="s">
        <v>19598</v>
      </c>
      <c r="C5755" s="30" t="s">
        <v>0</v>
      </c>
      <c r="D5755" s="32">
        <v>19.73</v>
      </c>
    </row>
    <row r="5756" spans="1:4" ht="18" customHeight="1" x14ac:dyDescent="0.25">
      <c r="A5756" s="30" t="s">
        <v>19599</v>
      </c>
      <c r="B5756" s="31" t="s">
        <v>19600</v>
      </c>
      <c r="C5756" s="30" t="s">
        <v>0</v>
      </c>
      <c r="D5756" s="32">
        <v>18.77</v>
      </c>
    </row>
    <row r="5757" spans="1:4" ht="18" customHeight="1" x14ac:dyDescent="0.25">
      <c r="A5757" s="30" t="s">
        <v>19601</v>
      </c>
      <c r="B5757" s="31" t="s">
        <v>19602</v>
      </c>
      <c r="C5757" s="30" t="s">
        <v>0</v>
      </c>
      <c r="D5757" s="32">
        <v>18.48</v>
      </c>
    </row>
    <row r="5758" spans="1:4" ht="18" customHeight="1" x14ac:dyDescent="0.25">
      <c r="A5758" s="30" t="s">
        <v>19603</v>
      </c>
      <c r="B5758" s="31" t="s">
        <v>19604</v>
      </c>
      <c r="C5758" s="30" t="s">
        <v>0</v>
      </c>
      <c r="D5758" s="32">
        <v>25.49</v>
      </c>
    </row>
    <row r="5759" spans="1:4" ht="18" customHeight="1" x14ac:dyDescent="0.25">
      <c r="A5759" s="30" t="s">
        <v>19605</v>
      </c>
      <c r="B5759" s="31" t="s">
        <v>19606</v>
      </c>
      <c r="C5759" s="30" t="s">
        <v>0</v>
      </c>
      <c r="D5759" s="32">
        <v>23.2</v>
      </c>
    </row>
    <row r="5760" spans="1:4" ht="18" customHeight="1" x14ac:dyDescent="0.25">
      <c r="A5760" s="30" t="s">
        <v>19607</v>
      </c>
      <c r="B5760" s="31" t="s">
        <v>19608</v>
      </c>
      <c r="C5760" s="30" t="s">
        <v>0</v>
      </c>
      <c r="D5760" s="32">
        <v>22.48</v>
      </c>
    </row>
    <row r="5761" spans="1:4" ht="9" customHeight="1" x14ac:dyDescent="0.25">
      <c r="A5761" s="30" t="s">
        <v>19609</v>
      </c>
      <c r="B5761" s="31" t="s">
        <v>19610</v>
      </c>
      <c r="C5761" s="30" t="s">
        <v>0</v>
      </c>
      <c r="D5761" s="32">
        <v>20.32</v>
      </c>
    </row>
    <row r="5762" spans="1:4" ht="9" customHeight="1" x14ac:dyDescent="0.25">
      <c r="A5762" s="30" t="s">
        <v>19611</v>
      </c>
      <c r="B5762" s="31" t="s">
        <v>19612</v>
      </c>
      <c r="C5762" s="30" t="s">
        <v>0</v>
      </c>
      <c r="D5762" s="32">
        <v>22.9</v>
      </c>
    </row>
    <row r="5763" spans="1:4" ht="9" customHeight="1" x14ac:dyDescent="0.25">
      <c r="A5763" s="30" t="s">
        <v>19613</v>
      </c>
      <c r="B5763" s="31" t="s">
        <v>19614</v>
      </c>
      <c r="C5763" s="30" t="s">
        <v>0</v>
      </c>
      <c r="D5763" s="32">
        <v>11.8</v>
      </c>
    </row>
    <row r="5764" spans="1:4" ht="9" customHeight="1" x14ac:dyDescent="0.25">
      <c r="A5764" s="30" t="s">
        <v>19615</v>
      </c>
      <c r="B5764" s="31" t="s">
        <v>19616</v>
      </c>
      <c r="C5764" s="30" t="s">
        <v>0</v>
      </c>
      <c r="D5764" s="32">
        <v>13.09</v>
      </c>
    </row>
    <row r="5765" spans="1:4" ht="9" customHeight="1" x14ac:dyDescent="0.25">
      <c r="A5765" s="30" t="s">
        <v>19617</v>
      </c>
      <c r="B5765" s="31" t="s">
        <v>19618</v>
      </c>
      <c r="C5765" s="30" t="s">
        <v>0</v>
      </c>
      <c r="D5765" s="32">
        <v>9.4600000000000009</v>
      </c>
    </row>
    <row r="5766" spans="1:4" ht="9" customHeight="1" x14ac:dyDescent="0.25">
      <c r="A5766" s="30" t="s">
        <v>19619</v>
      </c>
      <c r="B5766" s="31" t="s">
        <v>19620</v>
      </c>
      <c r="C5766" s="30" t="s">
        <v>0</v>
      </c>
      <c r="D5766" s="32">
        <v>2.82</v>
      </c>
    </row>
    <row r="5767" spans="1:4" ht="9" customHeight="1" x14ac:dyDescent="0.25">
      <c r="A5767" s="30" t="s">
        <v>19621</v>
      </c>
      <c r="B5767" s="31" t="s">
        <v>19622</v>
      </c>
      <c r="C5767" s="30" t="s">
        <v>0</v>
      </c>
      <c r="D5767" s="32">
        <v>15.39</v>
      </c>
    </row>
    <row r="5768" spans="1:4" ht="9" customHeight="1" x14ac:dyDescent="0.25">
      <c r="A5768" s="30" t="s">
        <v>19623</v>
      </c>
      <c r="B5768" s="31" t="s">
        <v>19624</v>
      </c>
      <c r="C5768" s="30" t="s">
        <v>0</v>
      </c>
      <c r="D5768" s="32">
        <v>17.739999999999998</v>
      </c>
    </row>
    <row r="5769" spans="1:4" ht="9" customHeight="1" x14ac:dyDescent="0.25">
      <c r="A5769" s="30" t="s">
        <v>19625</v>
      </c>
      <c r="B5769" s="31" t="s">
        <v>19626</v>
      </c>
      <c r="C5769" s="30" t="s">
        <v>0</v>
      </c>
      <c r="D5769" s="32">
        <v>3.23</v>
      </c>
    </row>
    <row r="5770" spans="1:4" ht="9" customHeight="1" x14ac:dyDescent="0.25">
      <c r="A5770" s="30" t="s">
        <v>19627</v>
      </c>
      <c r="B5770" s="31" t="s">
        <v>19628</v>
      </c>
      <c r="C5770" s="30" t="s">
        <v>0</v>
      </c>
      <c r="D5770" s="32">
        <v>8.74</v>
      </c>
    </row>
    <row r="5771" spans="1:4" ht="9" customHeight="1" x14ac:dyDescent="0.25">
      <c r="A5771" s="30" t="s">
        <v>19629</v>
      </c>
      <c r="B5771" s="31" t="s">
        <v>19630</v>
      </c>
      <c r="C5771" s="30" t="s">
        <v>2</v>
      </c>
      <c r="D5771" s="32">
        <v>0.56999999999999995</v>
      </c>
    </row>
    <row r="5772" spans="1:4" ht="9" customHeight="1" x14ac:dyDescent="0.25">
      <c r="A5772" s="30" t="s">
        <v>19631</v>
      </c>
      <c r="B5772" s="31" t="s">
        <v>19632</v>
      </c>
      <c r="C5772" s="30" t="s">
        <v>11700</v>
      </c>
      <c r="D5772" s="32">
        <v>65.23</v>
      </c>
    </row>
    <row r="5773" spans="1:4" ht="9" customHeight="1" x14ac:dyDescent="0.25">
      <c r="A5773" s="30" t="s">
        <v>19633</v>
      </c>
      <c r="B5773" s="31" t="s">
        <v>19634</v>
      </c>
      <c r="C5773" s="30" t="s">
        <v>2</v>
      </c>
      <c r="D5773" s="32">
        <v>80.05</v>
      </c>
    </row>
    <row r="5774" spans="1:4" ht="9" customHeight="1" x14ac:dyDescent="0.25">
      <c r="A5774" s="30" t="s">
        <v>19635</v>
      </c>
      <c r="B5774" s="31" t="s">
        <v>19636</v>
      </c>
      <c r="C5774" s="30" t="s">
        <v>11700</v>
      </c>
      <c r="D5774" s="32">
        <v>285</v>
      </c>
    </row>
    <row r="5775" spans="1:4" ht="18" customHeight="1" x14ac:dyDescent="0.25">
      <c r="A5775" s="30" t="s">
        <v>19637</v>
      </c>
      <c r="B5775" s="31" t="s">
        <v>19638</v>
      </c>
      <c r="C5775" s="30" t="s">
        <v>3</v>
      </c>
      <c r="D5775" s="32">
        <v>84.41</v>
      </c>
    </row>
    <row r="5776" spans="1:4" ht="18" customHeight="1" x14ac:dyDescent="0.25">
      <c r="A5776" s="30" t="s">
        <v>19639</v>
      </c>
      <c r="B5776" s="31" t="s">
        <v>19640</v>
      </c>
      <c r="C5776" s="30" t="s">
        <v>3</v>
      </c>
      <c r="D5776" s="32">
        <v>79.89</v>
      </c>
    </row>
    <row r="5777" spans="1:4" ht="18" customHeight="1" x14ac:dyDescent="0.25">
      <c r="A5777" s="30" t="s">
        <v>19641</v>
      </c>
      <c r="B5777" s="31" t="s">
        <v>19642</v>
      </c>
      <c r="C5777" s="30" t="s">
        <v>3</v>
      </c>
      <c r="D5777" s="32">
        <v>94.16</v>
      </c>
    </row>
    <row r="5778" spans="1:4" ht="18" customHeight="1" x14ac:dyDescent="0.25">
      <c r="A5778" s="30" t="s">
        <v>19643</v>
      </c>
      <c r="B5778" s="31" t="s">
        <v>19644</v>
      </c>
      <c r="C5778" s="30" t="s">
        <v>3</v>
      </c>
      <c r="D5778" s="32">
        <v>106.31</v>
      </c>
    </row>
    <row r="5779" spans="1:4" ht="18" customHeight="1" x14ac:dyDescent="0.25">
      <c r="A5779" s="30" t="s">
        <v>19645</v>
      </c>
      <c r="B5779" s="31" t="s">
        <v>19646</v>
      </c>
      <c r="C5779" s="30" t="s">
        <v>3</v>
      </c>
      <c r="D5779" s="32">
        <v>129.76</v>
      </c>
    </row>
    <row r="5780" spans="1:4" ht="9" customHeight="1" x14ac:dyDescent="0.25">
      <c r="A5780" s="30" t="s">
        <v>19647</v>
      </c>
      <c r="B5780" s="31" t="s">
        <v>19648</v>
      </c>
      <c r="C5780" s="30" t="s">
        <v>3</v>
      </c>
      <c r="D5780" s="32">
        <v>48.41</v>
      </c>
    </row>
    <row r="5781" spans="1:4" ht="9" customHeight="1" x14ac:dyDescent="0.25">
      <c r="A5781" s="30" t="s">
        <v>19649</v>
      </c>
      <c r="B5781" s="31" t="s">
        <v>19650</v>
      </c>
      <c r="C5781" s="30" t="s">
        <v>3</v>
      </c>
      <c r="D5781" s="32">
        <v>51.86</v>
      </c>
    </row>
    <row r="5782" spans="1:4" ht="9" customHeight="1" x14ac:dyDescent="0.25">
      <c r="A5782" s="30" t="s">
        <v>19651</v>
      </c>
      <c r="B5782" s="31" t="s">
        <v>19652</v>
      </c>
      <c r="C5782" s="30" t="s">
        <v>3</v>
      </c>
      <c r="D5782" s="32">
        <v>57.06</v>
      </c>
    </row>
    <row r="5783" spans="1:4" ht="9" customHeight="1" x14ac:dyDescent="0.25">
      <c r="A5783" s="30" t="s">
        <v>19653</v>
      </c>
      <c r="B5783" s="31" t="s">
        <v>19654</v>
      </c>
      <c r="C5783" s="30" t="s">
        <v>3</v>
      </c>
      <c r="D5783" s="32">
        <v>38.69</v>
      </c>
    </row>
    <row r="5784" spans="1:4" ht="9" customHeight="1" x14ac:dyDescent="0.25">
      <c r="A5784" s="30" t="s">
        <v>19655</v>
      </c>
      <c r="B5784" s="31" t="s">
        <v>19656</v>
      </c>
      <c r="C5784" s="30" t="s">
        <v>3</v>
      </c>
      <c r="D5784" s="32">
        <v>61.88</v>
      </c>
    </row>
    <row r="5785" spans="1:4" ht="9" customHeight="1" x14ac:dyDescent="0.25">
      <c r="A5785" s="30" t="s">
        <v>19657</v>
      </c>
      <c r="B5785" s="31" t="s">
        <v>19658</v>
      </c>
      <c r="C5785" s="30" t="s">
        <v>3</v>
      </c>
      <c r="D5785" s="32">
        <v>21.15</v>
      </c>
    </row>
    <row r="5786" spans="1:4" ht="9" customHeight="1" x14ac:dyDescent="0.25">
      <c r="A5786" s="30" t="s">
        <v>19659</v>
      </c>
      <c r="B5786" s="31" t="s">
        <v>19660</v>
      </c>
      <c r="C5786" s="30" t="s">
        <v>3</v>
      </c>
      <c r="D5786" s="32">
        <v>25.43</v>
      </c>
    </row>
    <row r="5787" spans="1:4" ht="9" customHeight="1" x14ac:dyDescent="0.25">
      <c r="A5787" s="30" t="s">
        <v>19661</v>
      </c>
      <c r="B5787" s="31" t="s">
        <v>19662</v>
      </c>
      <c r="C5787" s="30" t="s">
        <v>3</v>
      </c>
      <c r="D5787" s="32">
        <v>58.38</v>
      </c>
    </row>
    <row r="5788" spans="1:4" ht="9" customHeight="1" x14ac:dyDescent="0.25">
      <c r="A5788" s="30" t="s">
        <v>19663</v>
      </c>
      <c r="B5788" s="31" t="s">
        <v>19664</v>
      </c>
      <c r="C5788" s="30" t="s">
        <v>2</v>
      </c>
      <c r="D5788" s="32">
        <v>48.32</v>
      </c>
    </row>
    <row r="5789" spans="1:4" ht="18" customHeight="1" x14ac:dyDescent="0.25">
      <c r="A5789" s="30" t="s">
        <v>19665</v>
      </c>
      <c r="B5789" s="31" t="s">
        <v>19666</v>
      </c>
      <c r="C5789" s="30" t="s">
        <v>4</v>
      </c>
      <c r="D5789" s="32">
        <v>716.07</v>
      </c>
    </row>
    <row r="5790" spans="1:4" ht="18" customHeight="1" x14ac:dyDescent="0.25">
      <c r="A5790" s="30" t="s">
        <v>19667</v>
      </c>
      <c r="B5790" s="31" t="s">
        <v>19668</v>
      </c>
      <c r="C5790" s="30" t="s">
        <v>4</v>
      </c>
      <c r="D5790" s="32">
        <v>861.08</v>
      </c>
    </row>
    <row r="5791" spans="1:4" ht="18" customHeight="1" x14ac:dyDescent="0.25">
      <c r="A5791" s="30" t="s">
        <v>19669</v>
      </c>
      <c r="B5791" s="31" t="s">
        <v>19670</v>
      </c>
      <c r="C5791" s="30" t="s">
        <v>4</v>
      </c>
      <c r="D5791" s="32">
        <v>510.63</v>
      </c>
    </row>
    <row r="5792" spans="1:4" ht="18" customHeight="1" x14ac:dyDescent="0.25">
      <c r="A5792" s="30" t="s">
        <v>19671</v>
      </c>
      <c r="B5792" s="31" t="s">
        <v>19672</v>
      </c>
      <c r="C5792" s="30" t="s">
        <v>4</v>
      </c>
      <c r="D5792" s="32">
        <v>620.84</v>
      </c>
    </row>
    <row r="5793" spans="1:4" ht="18" customHeight="1" x14ac:dyDescent="0.25">
      <c r="A5793" s="30" t="s">
        <v>19673</v>
      </c>
      <c r="B5793" s="31" t="s">
        <v>19674</v>
      </c>
      <c r="C5793" s="30" t="s">
        <v>4</v>
      </c>
      <c r="D5793" s="32">
        <v>479.96</v>
      </c>
    </row>
    <row r="5794" spans="1:4" ht="18" customHeight="1" x14ac:dyDescent="0.25">
      <c r="A5794" s="30" t="s">
        <v>19675</v>
      </c>
      <c r="B5794" s="31" t="s">
        <v>19676</v>
      </c>
      <c r="C5794" s="30" t="s">
        <v>4</v>
      </c>
      <c r="D5794" s="32">
        <v>479.96</v>
      </c>
    </row>
    <row r="5795" spans="1:4" ht="18" customHeight="1" x14ac:dyDescent="0.25">
      <c r="A5795" s="30" t="s">
        <v>19677</v>
      </c>
      <c r="B5795" s="31" t="s">
        <v>19678</v>
      </c>
      <c r="C5795" s="30" t="s">
        <v>4</v>
      </c>
      <c r="D5795" s="32">
        <v>511.75</v>
      </c>
    </row>
    <row r="5796" spans="1:4" ht="18" customHeight="1" x14ac:dyDescent="0.25">
      <c r="A5796" s="30" t="s">
        <v>19679</v>
      </c>
      <c r="B5796" s="31" t="s">
        <v>19680</v>
      </c>
      <c r="C5796" s="30" t="s">
        <v>4</v>
      </c>
      <c r="D5796" s="32">
        <v>615.14</v>
      </c>
    </row>
    <row r="5797" spans="1:4" ht="18" customHeight="1" x14ac:dyDescent="0.25">
      <c r="A5797" s="30" t="s">
        <v>19681</v>
      </c>
      <c r="B5797" s="31" t="s">
        <v>19682</v>
      </c>
      <c r="C5797" s="30" t="s">
        <v>4</v>
      </c>
      <c r="D5797" s="32">
        <v>714.7</v>
      </c>
    </row>
    <row r="5798" spans="1:4" ht="18" customHeight="1" x14ac:dyDescent="0.25">
      <c r="A5798" s="30" t="s">
        <v>19683</v>
      </c>
      <c r="B5798" s="31" t="s">
        <v>19684</v>
      </c>
      <c r="C5798" s="30" t="s">
        <v>4</v>
      </c>
      <c r="D5798" s="32">
        <v>431.84</v>
      </c>
    </row>
    <row r="5799" spans="1:4" ht="18" customHeight="1" x14ac:dyDescent="0.25">
      <c r="A5799" s="30" t="s">
        <v>19685</v>
      </c>
      <c r="B5799" s="31" t="s">
        <v>19686</v>
      </c>
      <c r="C5799" s="30" t="s">
        <v>4</v>
      </c>
      <c r="D5799" s="32">
        <v>506.34</v>
      </c>
    </row>
    <row r="5800" spans="1:4" ht="18" customHeight="1" x14ac:dyDescent="0.25">
      <c r="A5800" s="30" t="s">
        <v>19687</v>
      </c>
      <c r="B5800" s="31" t="s">
        <v>19688</v>
      </c>
      <c r="C5800" s="30" t="s">
        <v>4</v>
      </c>
      <c r="D5800" s="32">
        <v>537.67999999999995</v>
      </c>
    </row>
    <row r="5801" spans="1:4" ht="18" customHeight="1" x14ac:dyDescent="0.25">
      <c r="A5801" s="30" t="s">
        <v>19689</v>
      </c>
      <c r="B5801" s="31" t="s">
        <v>19690</v>
      </c>
      <c r="C5801" s="30" t="s">
        <v>4</v>
      </c>
      <c r="D5801" s="32">
        <v>511.75</v>
      </c>
    </row>
    <row r="5802" spans="1:4" ht="18" customHeight="1" x14ac:dyDescent="0.25">
      <c r="A5802" s="30" t="s">
        <v>19691</v>
      </c>
      <c r="B5802" s="31" t="s">
        <v>19692</v>
      </c>
      <c r="C5802" s="30" t="s">
        <v>4</v>
      </c>
      <c r="D5802" s="32">
        <v>573.61</v>
      </c>
    </row>
    <row r="5803" spans="1:4" ht="18" customHeight="1" x14ac:dyDescent="0.25">
      <c r="A5803" s="30" t="s">
        <v>19693</v>
      </c>
      <c r="B5803" s="31" t="s">
        <v>19694</v>
      </c>
      <c r="C5803" s="30" t="s">
        <v>4</v>
      </c>
      <c r="D5803" s="32">
        <v>714.7</v>
      </c>
    </row>
    <row r="5804" spans="1:4" ht="18" customHeight="1" x14ac:dyDescent="0.25">
      <c r="A5804" s="30" t="s">
        <v>19695</v>
      </c>
      <c r="B5804" s="31" t="s">
        <v>19696</v>
      </c>
      <c r="C5804" s="30" t="s">
        <v>4</v>
      </c>
      <c r="D5804" s="32">
        <v>1014.63</v>
      </c>
    </row>
    <row r="5805" spans="1:4" ht="18" customHeight="1" x14ac:dyDescent="0.25">
      <c r="A5805" s="30" t="s">
        <v>19697</v>
      </c>
      <c r="B5805" s="31" t="s">
        <v>19698</v>
      </c>
      <c r="C5805" s="30" t="s">
        <v>4</v>
      </c>
      <c r="D5805" s="32">
        <v>1039.68</v>
      </c>
    </row>
    <row r="5806" spans="1:4" ht="18" customHeight="1" x14ac:dyDescent="0.25">
      <c r="A5806" s="30" t="s">
        <v>19699</v>
      </c>
      <c r="B5806" s="31" t="s">
        <v>19700</v>
      </c>
      <c r="C5806" s="30" t="s">
        <v>4</v>
      </c>
      <c r="D5806" s="32">
        <v>1641.74</v>
      </c>
    </row>
    <row r="5807" spans="1:4" ht="18" customHeight="1" x14ac:dyDescent="0.25">
      <c r="A5807" s="30" t="s">
        <v>19701</v>
      </c>
      <c r="B5807" s="31" t="s">
        <v>19702</v>
      </c>
      <c r="C5807" s="30" t="s">
        <v>4</v>
      </c>
      <c r="D5807" s="32">
        <v>2490.84</v>
      </c>
    </row>
    <row r="5808" spans="1:4" ht="18" customHeight="1" x14ac:dyDescent="0.25">
      <c r="A5808" s="30" t="s">
        <v>19703</v>
      </c>
      <c r="B5808" s="31" t="s">
        <v>19704</v>
      </c>
      <c r="C5808" s="30" t="s">
        <v>3</v>
      </c>
      <c r="D5808" s="32">
        <v>128</v>
      </c>
    </row>
    <row r="5809" spans="1:4" ht="18" customHeight="1" x14ac:dyDescent="0.25">
      <c r="A5809" s="30" t="s">
        <v>19705</v>
      </c>
      <c r="B5809" s="31" t="s">
        <v>19706</v>
      </c>
      <c r="C5809" s="30" t="s">
        <v>3</v>
      </c>
      <c r="D5809" s="32">
        <v>138.80000000000001</v>
      </c>
    </row>
    <row r="5810" spans="1:4" ht="18" customHeight="1" x14ac:dyDescent="0.25">
      <c r="A5810" s="30" t="s">
        <v>19707</v>
      </c>
      <c r="B5810" s="31" t="s">
        <v>19708</v>
      </c>
      <c r="C5810" s="30" t="s">
        <v>3</v>
      </c>
      <c r="D5810" s="32">
        <v>165.56</v>
      </c>
    </row>
    <row r="5811" spans="1:4" ht="18" customHeight="1" x14ac:dyDescent="0.25">
      <c r="A5811" s="30" t="s">
        <v>19709</v>
      </c>
      <c r="B5811" s="31" t="s">
        <v>19710</v>
      </c>
      <c r="C5811" s="30" t="s">
        <v>3</v>
      </c>
      <c r="D5811" s="32">
        <v>152.62</v>
      </c>
    </row>
    <row r="5812" spans="1:4" ht="18" customHeight="1" x14ac:dyDescent="0.25">
      <c r="A5812" s="30" t="s">
        <v>19711</v>
      </c>
      <c r="B5812" s="31" t="s">
        <v>19712</v>
      </c>
      <c r="C5812" s="30" t="s">
        <v>3</v>
      </c>
      <c r="D5812" s="32">
        <v>233.29</v>
      </c>
    </row>
    <row r="5813" spans="1:4" ht="18" customHeight="1" x14ac:dyDescent="0.25">
      <c r="A5813" s="30" t="s">
        <v>19713</v>
      </c>
      <c r="B5813" s="31" t="s">
        <v>19714</v>
      </c>
      <c r="C5813" s="30" t="s">
        <v>3</v>
      </c>
      <c r="D5813" s="32">
        <v>289.3</v>
      </c>
    </row>
    <row r="5814" spans="1:4" ht="18" customHeight="1" x14ac:dyDescent="0.25">
      <c r="A5814" s="30" t="s">
        <v>19715</v>
      </c>
      <c r="B5814" s="31" t="s">
        <v>19716</v>
      </c>
      <c r="C5814" s="30" t="s">
        <v>3</v>
      </c>
      <c r="D5814" s="32">
        <v>216.1</v>
      </c>
    </row>
    <row r="5815" spans="1:4" ht="18" customHeight="1" x14ac:dyDescent="0.25">
      <c r="A5815" s="30" t="s">
        <v>19717</v>
      </c>
      <c r="B5815" s="31" t="s">
        <v>19718</v>
      </c>
      <c r="C5815" s="30" t="s">
        <v>3</v>
      </c>
      <c r="D5815" s="32">
        <v>247.32</v>
      </c>
    </row>
    <row r="5816" spans="1:4" ht="18" customHeight="1" x14ac:dyDescent="0.25">
      <c r="A5816" s="30" t="s">
        <v>19719</v>
      </c>
      <c r="B5816" s="31" t="s">
        <v>19720</v>
      </c>
      <c r="C5816" s="30" t="s">
        <v>3</v>
      </c>
      <c r="D5816" s="32">
        <v>299.54000000000002</v>
      </c>
    </row>
    <row r="5817" spans="1:4" ht="18" customHeight="1" x14ac:dyDescent="0.25">
      <c r="A5817" s="30" t="s">
        <v>19721</v>
      </c>
      <c r="B5817" s="31" t="s">
        <v>19722</v>
      </c>
      <c r="C5817" s="30" t="s">
        <v>3</v>
      </c>
      <c r="D5817" s="32">
        <v>392.67</v>
      </c>
    </row>
    <row r="5818" spans="1:4" ht="18" customHeight="1" x14ac:dyDescent="0.25">
      <c r="A5818" s="30" t="s">
        <v>19723</v>
      </c>
      <c r="B5818" s="31" t="s">
        <v>19724</v>
      </c>
      <c r="C5818" s="30" t="s">
        <v>3</v>
      </c>
      <c r="D5818" s="32">
        <v>447.61</v>
      </c>
    </row>
    <row r="5819" spans="1:4" ht="9" customHeight="1" x14ac:dyDescent="0.25">
      <c r="A5819" s="30" t="s">
        <v>19725</v>
      </c>
      <c r="B5819" s="31" t="s">
        <v>19726</v>
      </c>
      <c r="C5819" s="30" t="s">
        <v>3</v>
      </c>
      <c r="D5819" s="32">
        <v>217.4</v>
      </c>
    </row>
    <row r="5820" spans="1:4" ht="9" customHeight="1" x14ac:dyDescent="0.25">
      <c r="A5820" s="30" t="s">
        <v>19727</v>
      </c>
      <c r="B5820" s="31" t="s">
        <v>19728</v>
      </c>
      <c r="C5820" s="30" t="s">
        <v>3</v>
      </c>
      <c r="D5820" s="32">
        <v>235.9</v>
      </c>
    </row>
    <row r="5821" spans="1:4" ht="9" customHeight="1" x14ac:dyDescent="0.25">
      <c r="A5821" s="30" t="s">
        <v>19729</v>
      </c>
      <c r="B5821" s="31" t="s">
        <v>19730</v>
      </c>
      <c r="C5821" s="30" t="s">
        <v>3</v>
      </c>
      <c r="D5821" s="32">
        <v>176.07</v>
      </c>
    </row>
    <row r="5822" spans="1:4" ht="9" customHeight="1" x14ac:dyDescent="0.25">
      <c r="A5822" s="30" t="s">
        <v>19731</v>
      </c>
      <c r="B5822" s="31" t="s">
        <v>19732</v>
      </c>
      <c r="C5822" s="30" t="s">
        <v>3</v>
      </c>
      <c r="D5822" s="32">
        <v>194.57</v>
      </c>
    </row>
    <row r="5823" spans="1:4" ht="18" customHeight="1" x14ac:dyDescent="0.25">
      <c r="A5823" s="30" t="s">
        <v>19733</v>
      </c>
      <c r="B5823" s="31" t="s">
        <v>19734</v>
      </c>
      <c r="C5823" s="30" t="s">
        <v>3</v>
      </c>
      <c r="D5823" s="32">
        <v>157.56</v>
      </c>
    </row>
    <row r="5824" spans="1:4" ht="18" customHeight="1" x14ac:dyDescent="0.25">
      <c r="A5824" s="30" t="s">
        <v>19735</v>
      </c>
      <c r="B5824" s="31" t="s">
        <v>19736</v>
      </c>
      <c r="C5824" s="30" t="s">
        <v>3</v>
      </c>
      <c r="D5824" s="32">
        <v>225.19</v>
      </c>
    </row>
    <row r="5825" spans="1:4" ht="18" customHeight="1" x14ac:dyDescent="0.25">
      <c r="A5825" s="30" t="s">
        <v>19737</v>
      </c>
      <c r="B5825" s="31" t="s">
        <v>19738</v>
      </c>
      <c r="C5825" s="30" t="s">
        <v>3</v>
      </c>
      <c r="D5825" s="32">
        <v>379.21</v>
      </c>
    </row>
    <row r="5826" spans="1:4" ht="18" customHeight="1" x14ac:dyDescent="0.25">
      <c r="A5826" s="30" t="s">
        <v>19739</v>
      </c>
      <c r="B5826" s="31" t="s">
        <v>19740</v>
      </c>
      <c r="C5826" s="30" t="s">
        <v>3</v>
      </c>
      <c r="D5826" s="32">
        <v>246.02</v>
      </c>
    </row>
    <row r="5827" spans="1:4" ht="18" customHeight="1" x14ac:dyDescent="0.25">
      <c r="A5827" s="30" t="s">
        <v>19741</v>
      </c>
      <c r="B5827" s="31" t="s">
        <v>19742</v>
      </c>
      <c r="C5827" s="30" t="s">
        <v>3</v>
      </c>
      <c r="D5827" s="32">
        <v>314.75</v>
      </c>
    </row>
    <row r="5828" spans="1:4" ht="18" customHeight="1" x14ac:dyDescent="0.25">
      <c r="A5828" s="30" t="s">
        <v>19743</v>
      </c>
      <c r="B5828" s="31" t="s">
        <v>19744</v>
      </c>
      <c r="C5828" s="30" t="s">
        <v>3</v>
      </c>
      <c r="D5828" s="32">
        <v>371.51</v>
      </c>
    </row>
    <row r="5829" spans="1:4" ht="18" customHeight="1" x14ac:dyDescent="0.25">
      <c r="A5829" s="30" t="s">
        <v>19745</v>
      </c>
      <c r="B5829" s="31" t="s">
        <v>19746</v>
      </c>
      <c r="C5829" s="30" t="s">
        <v>3</v>
      </c>
      <c r="D5829" s="32">
        <v>413.73</v>
      </c>
    </row>
    <row r="5830" spans="1:4" ht="18" customHeight="1" x14ac:dyDescent="0.25">
      <c r="A5830" s="30" t="s">
        <v>19747</v>
      </c>
      <c r="B5830" s="31" t="s">
        <v>19748</v>
      </c>
      <c r="C5830" s="30" t="s">
        <v>3</v>
      </c>
      <c r="D5830" s="32">
        <v>467.26</v>
      </c>
    </row>
    <row r="5831" spans="1:4" ht="18" customHeight="1" x14ac:dyDescent="0.25">
      <c r="A5831" s="30" t="s">
        <v>19749</v>
      </c>
      <c r="B5831" s="31" t="s">
        <v>19750</v>
      </c>
      <c r="C5831" s="30" t="s">
        <v>3</v>
      </c>
      <c r="D5831" s="32">
        <v>571.61</v>
      </c>
    </row>
    <row r="5832" spans="1:4" ht="18" customHeight="1" x14ac:dyDescent="0.25">
      <c r="A5832" s="30" t="s">
        <v>19751</v>
      </c>
      <c r="B5832" s="31" t="s">
        <v>19752</v>
      </c>
      <c r="C5832" s="30" t="s">
        <v>3</v>
      </c>
      <c r="D5832" s="32">
        <v>690.46</v>
      </c>
    </row>
    <row r="5833" spans="1:4" ht="18" customHeight="1" x14ac:dyDescent="0.25">
      <c r="A5833" s="30" t="s">
        <v>19753</v>
      </c>
      <c r="B5833" s="31" t="s">
        <v>19754</v>
      </c>
      <c r="C5833" s="30" t="s">
        <v>16814</v>
      </c>
      <c r="D5833" s="32">
        <v>26.18</v>
      </c>
    </row>
    <row r="5834" spans="1:4" ht="18" customHeight="1" x14ac:dyDescent="0.25">
      <c r="A5834" s="30" t="s">
        <v>19755</v>
      </c>
      <c r="B5834" s="31" t="s">
        <v>19756</v>
      </c>
      <c r="C5834" s="30" t="s">
        <v>16814</v>
      </c>
      <c r="D5834" s="32">
        <v>5.56</v>
      </c>
    </row>
    <row r="5835" spans="1:4" ht="18" customHeight="1" x14ac:dyDescent="0.25">
      <c r="A5835" s="30" t="s">
        <v>19757</v>
      </c>
      <c r="B5835" s="31" t="s">
        <v>19758</v>
      </c>
      <c r="C5835" s="30" t="s">
        <v>16814</v>
      </c>
      <c r="D5835" s="32">
        <v>5.62</v>
      </c>
    </row>
    <row r="5836" spans="1:4" ht="18" customHeight="1" x14ac:dyDescent="0.25">
      <c r="A5836" s="30" t="s">
        <v>19759</v>
      </c>
      <c r="B5836" s="31" t="s">
        <v>19760</v>
      </c>
      <c r="C5836" s="30" t="s">
        <v>16814</v>
      </c>
      <c r="D5836" s="32">
        <v>10.88</v>
      </c>
    </row>
    <row r="5837" spans="1:4" ht="18" customHeight="1" x14ac:dyDescent="0.25">
      <c r="A5837" s="30" t="s">
        <v>19761</v>
      </c>
      <c r="B5837" s="31" t="s">
        <v>19762</v>
      </c>
      <c r="C5837" s="30" t="s">
        <v>16814</v>
      </c>
      <c r="D5837" s="32">
        <v>9.85</v>
      </c>
    </row>
    <row r="5838" spans="1:4" ht="18" customHeight="1" x14ac:dyDescent="0.25">
      <c r="A5838" s="30" t="s">
        <v>19763</v>
      </c>
      <c r="B5838" s="31" t="s">
        <v>19764</v>
      </c>
      <c r="C5838" s="30" t="s">
        <v>16814</v>
      </c>
      <c r="D5838" s="32">
        <v>9.8699999999999992</v>
      </c>
    </row>
    <row r="5839" spans="1:4" ht="18" customHeight="1" x14ac:dyDescent="0.25">
      <c r="A5839" s="30" t="s">
        <v>19765</v>
      </c>
      <c r="B5839" s="31" t="s">
        <v>19766</v>
      </c>
      <c r="C5839" s="30" t="s">
        <v>4</v>
      </c>
      <c r="D5839" s="32">
        <v>7402.58</v>
      </c>
    </row>
    <row r="5840" spans="1:4" ht="18" customHeight="1" x14ac:dyDescent="0.25">
      <c r="A5840" s="30" t="s">
        <v>19767</v>
      </c>
      <c r="B5840" s="31" t="s">
        <v>19768</v>
      </c>
      <c r="C5840" s="30" t="s">
        <v>4</v>
      </c>
      <c r="D5840" s="32">
        <v>6819.14</v>
      </c>
    </row>
    <row r="5841" spans="1:4" ht="18" customHeight="1" x14ac:dyDescent="0.25">
      <c r="A5841" s="30" t="s">
        <v>19769</v>
      </c>
      <c r="B5841" s="31" t="s">
        <v>19770</v>
      </c>
      <c r="C5841" s="30" t="s">
        <v>4</v>
      </c>
      <c r="D5841" s="32">
        <v>3916.65</v>
      </c>
    </row>
    <row r="5842" spans="1:4" ht="9" customHeight="1" x14ac:dyDescent="0.25">
      <c r="A5842" s="30" t="s">
        <v>19771</v>
      </c>
      <c r="B5842" s="31" t="s">
        <v>19772</v>
      </c>
      <c r="C5842" s="30" t="s">
        <v>4</v>
      </c>
      <c r="D5842" s="32">
        <v>3480.3</v>
      </c>
    </row>
    <row r="5843" spans="1:4" ht="18" customHeight="1" x14ac:dyDescent="0.25">
      <c r="A5843" s="30" t="s">
        <v>19773</v>
      </c>
      <c r="B5843" s="31" t="s">
        <v>19774</v>
      </c>
      <c r="C5843" s="30" t="s">
        <v>16814</v>
      </c>
      <c r="D5843" s="32">
        <v>2.5499999999999998</v>
      </c>
    </row>
    <row r="5844" spans="1:4" ht="18" customHeight="1" x14ac:dyDescent="0.25">
      <c r="A5844" s="30" t="s">
        <v>19775</v>
      </c>
      <c r="B5844" s="31" t="s">
        <v>19776</v>
      </c>
      <c r="C5844" s="30" t="s">
        <v>16814</v>
      </c>
      <c r="D5844" s="32">
        <v>7.72</v>
      </c>
    </row>
    <row r="5845" spans="1:4" ht="18" customHeight="1" x14ac:dyDescent="0.25">
      <c r="A5845" s="30" t="s">
        <v>19777</v>
      </c>
      <c r="B5845" s="31" t="s">
        <v>19778</v>
      </c>
      <c r="C5845" s="30" t="s">
        <v>16814</v>
      </c>
      <c r="D5845" s="32">
        <v>1.78</v>
      </c>
    </row>
    <row r="5846" spans="1:4" ht="18" customHeight="1" x14ac:dyDescent="0.25">
      <c r="A5846" s="30" t="s">
        <v>19779</v>
      </c>
      <c r="B5846" s="31" t="s">
        <v>19780</v>
      </c>
      <c r="C5846" s="30" t="s">
        <v>16814</v>
      </c>
      <c r="D5846" s="32">
        <v>3.51</v>
      </c>
    </row>
    <row r="5847" spans="1:4" ht="18" customHeight="1" x14ac:dyDescent="0.25">
      <c r="A5847" s="30" t="s">
        <v>19781</v>
      </c>
      <c r="B5847" s="31" t="s">
        <v>19782</v>
      </c>
      <c r="C5847" s="30" t="s">
        <v>16814</v>
      </c>
      <c r="D5847" s="32">
        <v>8.68</v>
      </c>
    </row>
    <row r="5848" spans="1:4" ht="18" customHeight="1" x14ac:dyDescent="0.25">
      <c r="A5848" s="30" t="s">
        <v>19783</v>
      </c>
      <c r="B5848" s="31" t="s">
        <v>19784</v>
      </c>
      <c r="C5848" s="30" t="s">
        <v>16814</v>
      </c>
      <c r="D5848" s="32">
        <v>2.74</v>
      </c>
    </row>
    <row r="5849" spans="1:4" ht="18" customHeight="1" x14ac:dyDescent="0.25">
      <c r="A5849" s="30" t="s">
        <v>19785</v>
      </c>
      <c r="B5849" s="31" t="s">
        <v>19786</v>
      </c>
      <c r="C5849" s="30" t="s">
        <v>16814</v>
      </c>
      <c r="D5849" s="32">
        <v>1.85</v>
      </c>
    </row>
    <row r="5850" spans="1:4" ht="18" customHeight="1" x14ac:dyDescent="0.25">
      <c r="A5850" s="30" t="s">
        <v>19787</v>
      </c>
      <c r="B5850" s="31" t="s">
        <v>19788</v>
      </c>
      <c r="C5850" s="30" t="s">
        <v>16814</v>
      </c>
      <c r="D5850" s="32">
        <v>9.44</v>
      </c>
    </row>
    <row r="5851" spans="1:4" ht="18" customHeight="1" x14ac:dyDescent="0.25">
      <c r="A5851" s="30" t="s">
        <v>19789</v>
      </c>
      <c r="B5851" s="31" t="s">
        <v>19790</v>
      </c>
      <c r="C5851" s="30" t="s">
        <v>16814</v>
      </c>
      <c r="D5851" s="32">
        <v>3.42</v>
      </c>
    </row>
    <row r="5852" spans="1:4" ht="18" customHeight="1" x14ac:dyDescent="0.25">
      <c r="A5852" s="30" t="s">
        <v>19791</v>
      </c>
      <c r="B5852" s="31" t="s">
        <v>19792</v>
      </c>
      <c r="C5852" s="30" t="s">
        <v>16814</v>
      </c>
      <c r="D5852" s="32">
        <v>5.4</v>
      </c>
    </row>
    <row r="5853" spans="1:4" ht="18" customHeight="1" x14ac:dyDescent="0.25">
      <c r="A5853" s="30" t="s">
        <v>19793</v>
      </c>
      <c r="B5853" s="31" t="s">
        <v>19794</v>
      </c>
      <c r="C5853" s="30" t="s">
        <v>16814</v>
      </c>
      <c r="D5853" s="32">
        <v>2.83</v>
      </c>
    </row>
    <row r="5854" spans="1:4" ht="18" customHeight="1" x14ac:dyDescent="0.25">
      <c r="A5854" s="30" t="s">
        <v>19795</v>
      </c>
      <c r="B5854" s="31" t="s">
        <v>19796</v>
      </c>
      <c r="C5854" s="30" t="s">
        <v>16814</v>
      </c>
      <c r="D5854" s="32">
        <v>2.62</v>
      </c>
    </row>
    <row r="5855" spans="1:4" ht="18" customHeight="1" x14ac:dyDescent="0.25">
      <c r="A5855" s="30" t="s">
        <v>19797</v>
      </c>
      <c r="B5855" s="31" t="s">
        <v>19798</v>
      </c>
      <c r="C5855" s="30" t="s">
        <v>16814</v>
      </c>
      <c r="D5855" s="32">
        <v>2.71</v>
      </c>
    </row>
    <row r="5856" spans="1:4" ht="18" customHeight="1" x14ac:dyDescent="0.25">
      <c r="A5856" s="30" t="s">
        <v>19799</v>
      </c>
      <c r="B5856" s="31" t="s">
        <v>19800</v>
      </c>
      <c r="C5856" s="30" t="s">
        <v>16814</v>
      </c>
      <c r="D5856" s="32">
        <v>5.27</v>
      </c>
    </row>
    <row r="5857" spans="1:4" ht="18" customHeight="1" x14ac:dyDescent="0.25">
      <c r="A5857" s="30" t="s">
        <v>19801</v>
      </c>
      <c r="B5857" s="31" t="s">
        <v>19802</v>
      </c>
      <c r="C5857" s="30" t="s">
        <v>16814</v>
      </c>
      <c r="D5857" s="32">
        <v>1.88</v>
      </c>
    </row>
    <row r="5858" spans="1:4" ht="18" customHeight="1" x14ac:dyDescent="0.25">
      <c r="A5858" s="30" t="s">
        <v>19803</v>
      </c>
      <c r="B5858" s="31" t="s">
        <v>19804</v>
      </c>
      <c r="C5858" s="30" t="s">
        <v>16814</v>
      </c>
      <c r="D5858" s="32">
        <v>3.57</v>
      </c>
    </row>
    <row r="5859" spans="1:4" ht="18" customHeight="1" x14ac:dyDescent="0.25">
      <c r="A5859" s="30" t="s">
        <v>19805</v>
      </c>
      <c r="B5859" s="31" t="s">
        <v>19806</v>
      </c>
      <c r="C5859" s="30" t="s">
        <v>16814</v>
      </c>
      <c r="D5859" s="32">
        <v>6.12</v>
      </c>
    </row>
    <row r="5860" spans="1:4" ht="18" customHeight="1" x14ac:dyDescent="0.25">
      <c r="A5860" s="30" t="s">
        <v>19807</v>
      </c>
      <c r="B5860" s="31" t="s">
        <v>19808</v>
      </c>
      <c r="C5860" s="30" t="s">
        <v>16814</v>
      </c>
      <c r="D5860" s="32">
        <v>2.74</v>
      </c>
    </row>
    <row r="5861" spans="1:4" ht="18" customHeight="1" x14ac:dyDescent="0.25">
      <c r="A5861" s="30" t="s">
        <v>19809</v>
      </c>
      <c r="B5861" s="31" t="s">
        <v>19810</v>
      </c>
      <c r="C5861" s="30" t="s">
        <v>16814</v>
      </c>
      <c r="D5861" s="32">
        <v>1.42</v>
      </c>
    </row>
    <row r="5862" spans="1:4" ht="18" customHeight="1" x14ac:dyDescent="0.25">
      <c r="A5862" s="30" t="s">
        <v>19811</v>
      </c>
      <c r="B5862" s="31" t="s">
        <v>19812</v>
      </c>
      <c r="C5862" s="30" t="s">
        <v>16814</v>
      </c>
      <c r="D5862" s="32">
        <v>2.0699999999999998</v>
      </c>
    </row>
    <row r="5863" spans="1:4" ht="18" customHeight="1" x14ac:dyDescent="0.25">
      <c r="A5863" s="30" t="s">
        <v>19813</v>
      </c>
      <c r="B5863" s="31" t="s">
        <v>19814</v>
      </c>
      <c r="C5863" s="30" t="s">
        <v>16814</v>
      </c>
      <c r="D5863" s="32">
        <v>7.18</v>
      </c>
    </row>
    <row r="5864" spans="1:4" ht="9" customHeight="1" x14ac:dyDescent="0.25">
      <c r="A5864" s="30" t="s">
        <v>19815</v>
      </c>
      <c r="B5864" s="31" t="s">
        <v>19816</v>
      </c>
      <c r="C5864" s="30" t="s">
        <v>16814</v>
      </c>
      <c r="D5864" s="32">
        <v>30.32</v>
      </c>
    </row>
    <row r="5865" spans="1:4" ht="18" customHeight="1" x14ac:dyDescent="0.25">
      <c r="A5865" s="30" t="s">
        <v>19817</v>
      </c>
      <c r="B5865" s="31" t="s">
        <v>19818</v>
      </c>
      <c r="C5865" s="30" t="s">
        <v>16814</v>
      </c>
      <c r="D5865" s="32">
        <v>14.68</v>
      </c>
    </row>
    <row r="5866" spans="1:4" ht="18" customHeight="1" x14ac:dyDescent="0.25">
      <c r="A5866" s="30" t="s">
        <v>19819</v>
      </c>
      <c r="B5866" s="31" t="s">
        <v>19820</v>
      </c>
      <c r="C5866" s="30" t="s">
        <v>16814</v>
      </c>
      <c r="D5866" s="32">
        <v>15.06</v>
      </c>
    </row>
    <row r="5867" spans="1:4" ht="18" customHeight="1" x14ac:dyDescent="0.25">
      <c r="A5867" s="30" t="s">
        <v>19821</v>
      </c>
      <c r="B5867" s="31" t="s">
        <v>19822</v>
      </c>
      <c r="C5867" s="30" t="s">
        <v>16814</v>
      </c>
      <c r="D5867" s="32">
        <v>9.84</v>
      </c>
    </row>
    <row r="5868" spans="1:4" ht="18" customHeight="1" x14ac:dyDescent="0.25">
      <c r="A5868" s="30" t="s">
        <v>19823</v>
      </c>
      <c r="B5868" s="31" t="s">
        <v>19824</v>
      </c>
      <c r="C5868" s="30" t="s">
        <v>4</v>
      </c>
      <c r="D5868" s="32">
        <v>31.78</v>
      </c>
    </row>
    <row r="5869" spans="1:4" ht="18" customHeight="1" x14ac:dyDescent="0.25">
      <c r="A5869" s="30" t="s">
        <v>19825</v>
      </c>
      <c r="B5869" s="31" t="s">
        <v>19826</v>
      </c>
      <c r="C5869" s="30" t="s">
        <v>4</v>
      </c>
      <c r="D5869" s="32">
        <v>30.21</v>
      </c>
    </row>
    <row r="5870" spans="1:4" ht="18" customHeight="1" x14ac:dyDescent="0.25">
      <c r="A5870" s="30" t="s">
        <v>19827</v>
      </c>
      <c r="B5870" s="31" t="s">
        <v>19828</v>
      </c>
      <c r="C5870" s="30" t="s">
        <v>16814</v>
      </c>
      <c r="D5870" s="32">
        <v>3.43</v>
      </c>
    </row>
    <row r="5871" spans="1:4" ht="18" customHeight="1" x14ac:dyDescent="0.25">
      <c r="A5871" s="30" t="s">
        <v>19829</v>
      </c>
      <c r="B5871" s="31" t="s">
        <v>19830</v>
      </c>
      <c r="C5871" s="30" t="s">
        <v>16814</v>
      </c>
      <c r="D5871" s="32">
        <v>5.48</v>
      </c>
    </row>
    <row r="5872" spans="1:4" ht="18" customHeight="1" x14ac:dyDescent="0.25">
      <c r="A5872" s="30" t="s">
        <v>19831</v>
      </c>
      <c r="B5872" s="31" t="s">
        <v>19832</v>
      </c>
      <c r="C5872" s="30" t="s">
        <v>16814</v>
      </c>
      <c r="D5872" s="32">
        <v>17.03</v>
      </c>
    </row>
    <row r="5873" spans="1:4" ht="9" customHeight="1" x14ac:dyDescent="0.25">
      <c r="A5873" s="30" t="s">
        <v>19833</v>
      </c>
      <c r="B5873" s="31" t="s">
        <v>19834</v>
      </c>
      <c r="C5873" s="30" t="s">
        <v>16814</v>
      </c>
      <c r="D5873" s="32">
        <v>17.2</v>
      </c>
    </row>
    <row r="5874" spans="1:4" ht="18" customHeight="1" x14ac:dyDescent="0.25">
      <c r="A5874" s="30" t="s">
        <v>19835</v>
      </c>
      <c r="B5874" s="31" t="s">
        <v>19836</v>
      </c>
      <c r="C5874" s="30" t="s">
        <v>16814</v>
      </c>
      <c r="D5874" s="32">
        <v>8.7799999999999994</v>
      </c>
    </row>
    <row r="5875" spans="1:4" ht="18" customHeight="1" x14ac:dyDescent="0.25">
      <c r="A5875" s="30" t="s">
        <v>19837</v>
      </c>
      <c r="B5875" s="31" t="s">
        <v>19838</v>
      </c>
      <c r="C5875" s="30" t="s">
        <v>16814</v>
      </c>
      <c r="D5875" s="32">
        <v>19.09</v>
      </c>
    </row>
    <row r="5876" spans="1:4" ht="18" customHeight="1" x14ac:dyDescent="0.25">
      <c r="A5876" s="30" t="s">
        <v>19839</v>
      </c>
      <c r="B5876" s="31" t="s">
        <v>19840</v>
      </c>
      <c r="C5876" s="30" t="s">
        <v>16814</v>
      </c>
      <c r="D5876" s="32">
        <v>64.2</v>
      </c>
    </row>
    <row r="5877" spans="1:4" ht="18" customHeight="1" x14ac:dyDescent="0.25">
      <c r="A5877" s="30" t="s">
        <v>19841</v>
      </c>
      <c r="B5877" s="31" t="s">
        <v>19842</v>
      </c>
      <c r="C5877" s="30" t="s">
        <v>16814</v>
      </c>
      <c r="D5877" s="32">
        <v>58.61</v>
      </c>
    </row>
    <row r="5878" spans="1:4" ht="9" customHeight="1" x14ac:dyDescent="0.25">
      <c r="A5878" s="30" t="s">
        <v>19843</v>
      </c>
      <c r="B5878" s="31" t="s">
        <v>19844</v>
      </c>
      <c r="C5878" s="30" t="s">
        <v>16814</v>
      </c>
      <c r="D5878" s="32">
        <v>17.690000000000001</v>
      </c>
    </row>
    <row r="5879" spans="1:4" ht="9" customHeight="1" x14ac:dyDescent="0.25">
      <c r="A5879" s="30" t="s">
        <v>19845</v>
      </c>
      <c r="B5879" s="31" t="s">
        <v>19846</v>
      </c>
      <c r="C5879" s="30" t="s">
        <v>16814</v>
      </c>
      <c r="D5879" s="32">
        <v>14.89</v>
      </c>
    </row>
    <row r="5880" spans="1:4" ht="18" customHeight="1" x14ac:dyDescent="0.25">
      <c r="A5880" s="30" t="s">
        <v>19847</v>
      </c>
      <c r="B5880" s="31" t="s">
        <v>19848</v>
      </c>
      <c r="C5880" s="30" t="s">
        <v>16814</v>
      </c>
      <c r="D5880" s="32">
        <v>3.32</v>
      </c>
    </row>
    <row r="5881" spans="1:4" ht="18" customHeight="1" x14ac:dyDescent="0.25">
      <c r="A5881" s="30" t="s">
        <v>19849</v>
      </c>
      <c r="B5881" s="31" t="s">
        <v>19850</v>
      </c>
      <c r="C5881" s="30" t="s">
        <v>16814</v>
      </c>
      <c r="D5881" s="32">
        <v>21.76</v>
      </c>
    </row>
    <row r="5882" spans="1:4" ht="18" customHeight="1" x14ac:dyDescent="0.25">
      <c r="A5882" s="30" t="s">
        <v>19851</v>
      </c>
      <c r="B5882" s="31" t="s">
        <v>19852</v>
      </c>
      <c r="C5882" s="30" t="s">
        <v>16814</v>
      </c>
      <c r="D5882" s="32">
        <v>19.7</v>
      </c>
    </row>
    <row r="5883" spans="1:4" ht="18" customHeight="1" x14ac:dyDescent="0.25">
      <c r="A5883" s="30" t="s">
        <v>19853</v>
      </c>
      <c r="B5883" s="31" t="s">
        <v>19854</v>
      </c>
      <c r="C5883" s="30" t="s">
        <v>16814</v>
      </c>
      <c r="D5883" s="32">
        <v>19.739999999999998</v>
      </c>
    </row>
    <row r="5884" spans="1:4" ht="18" customHeight="1" x14ac:dyDescent="0.25">
      <c r="A5884" s="30" t="s">
        <v>19855</v>
      </c>
      <c r="B5884" s="31" t="s">
        <v>19856</v>
      </c>
      <c r="C5884" s="30" t="s">
        <v>16814</v>
      </c>
      <c r="D5884" s="32">
        <v>29.38</v>
      </c>
    </row>
    <row r="5885" spans="1:4" ht="18" customHeight="1" x14ac:dyDescent="0.25">
      <c r="A5885" s="30" t="s">
        <v>19857</v>
      </c>
      <c r="B5885" s="31" t="s">
        <v>19858</v>
      </c>
      <c r="C5885" s="30" t="s">
        <v>16814</v>
      </c>
      <c r="D5885" s="32">
        <v>24.77</v>
      </c>
    </row>
    <row r="5886" spans="1:4" ht="18" customHeight="1" x14ac:dyDescent="0.25">
      <c r="A5886" s="30" t="s">
        <v>19859</v>
      </c>
      <c r="B5886" s="31" t="s">
        <v>19860</v>
      </c>
      <c r="C5886" s="30" t="s">
        <v>16814</v>
      </c>
      <c r="D5886" s="32">
        <v>15.71</v>
      </c>
    </row>
    <row r="5887" spans="1:4" ht="18" customHeight="1" x14ac:dyDescent="0.25">
      <c r="A5887" s="30" t="s">
        <v>19861</v>
      </c>
      <c r="B5887" s="31" t="s">
        <v>19862</v>
      </c>
      <c r="C5887" s="30" t="s">
        <v>16814</v>
      </c>
      <c r="D5887" s="32">
        <v>19.010000000000002</v>
      </c>
    </row>
    <row r="5888" spans="1:4" ht="18" customHeight="1" x14ac:dyDescent="0.25">
      <c r="A5888" s="30" t="s">
        <v>19863</v>
      </c>
      <c r="B5888" s="31" t="s">
        <v>19864</v>
      </c>
      <c r="C5888" s="30" t="s">
        <v>16814</v>
      </c>
      <c r="D5888" s="32">
        <v>35.299999999999997</v>
      </c>
    </row>
    <row r="5889" spans="1:4" ht="18" customHeight="1" x14ac:dyDescent="0.25">
      <c r="A5889" s="30" t="s">
        <v>19865</v>
      </c>
      <c r="B5889" s="31" t="s">
        <v>19866</v>
      </c>
      <c r="C5889" s="30" t="s">
        <v>16814</v>
      </c>
      <c r="D5889" s="32">
        <v>55.78</v>
      </c>
    </row>
    <row r="5890" spans="1:4" ht="18" customHeight="1" x14ac:dyDescent="0.25">
      <c r="A5890" s="30" t="s">
        <v>19867</v>
      </c>
      <c r="B5890" s="31" t="s">
        <v>19868</v>
      </c>
      <c r="C5890" s="30" t="s">
        <v>16814</v>
      </c>
      <c r="D5890" s="32">
        <v>66.55</v>
      </c>
    </row>
    <row r="5891" spans="1:4" ht="18" customHeight="1" x14ac:dyDescent="0.25">
      <c r="A5891" s="30" t="s">
        <v>19869</v>
      </c>
      <c r="B5891" s="31" t="s">
        <v>19870</v>
      </c>
      <c r="C5891" s="30" t="s">
        <v>16814</v>
      </c>
      <c r="D5891" s="32">
        <v>46.75</v>
      </c>
    </row>
    <row r="5892" spans="1:4" ht="9" customHeight="1" x14ac:dyDescent="0.25">
      <c r="A5892" s="30" t="s">
        <v>19871</v>
      </c>
      <c r="B5892" s="31" t="s">
        <v>19872</v>
      </c>
      <c r="C5892" s="30" t="s">
        <v>16814</v>
      </c>
      <c r="D5892" s="32">
        <v>21.42</v>
      </c>
    </row>
    <row r="5893" spans="1:4" ht="9" customHeight="1" x14ac:dyDescent="0.25">
      <c r="A5893" s="30" t="s">
        <v>19873</v>
      </c>
      <c r="B5893" s="31" t="s">
        <v>19874</v>
      </c>
      <c r="C5893" s="30" t="s">
        <v>16814</v>
      </c>
      <c r="D5893" s="32">
        <v>18.600000000000001</v>
      </c>
    </row>
    <row r="5894" spans="1:4" ht="18" customHeight="1" x14ac:dyDescent="0.25">
      <c r="A5894" s="30" t="s">
        <v>19875</v>
      </c>
      <c r="B5894" s="31" t="s">
        <v>19876</v>
      </c>
      <c r="C5894" s="30" t="s">
        <v>16814</v>
      </c>
      <c r="D5894" s="32">
        <v>32.700000000000003</v>
      </c>
    </row>
    <row r="5895" spans="1:4" ht="9" customHeight="1" x14ac:dyDescent="0.25">
      <c r="A5895" s="30" t="s">
        <v>19877</v>
      </c>
      <c r="B5895" s="31" t="s">
        <v>19878</v>
      </c>
      <c r="C5895" s="30" t="s">
        <v>16814</v>
      </c>
      <c r="D5895" s="32">
        <v>35.46</v>
      </c>
    </row>
    <row r="5896" spans="1:4" ht="9" customHeight="1" x14ac:dyDescent="0.25">
      <c r="A5896" s="30" t="s">
        <v>19879</v>
      </c>
      <c r="B5896" s="31" t="s">
        <v>19880</v>
      </c>
      <c r="C5896" s="30" t="s">
        <v>16814</v>
      </c>
      <c r="D5896" s="32">
        <v>33.020000000000003</v>
      </c>
    </row>
    <row r="5897" spans="1:4" ht="9" customHeight="1" x14ac:dyDescent="0.25">
      <c r="A5897" s="30" t="s">
        <v>19881</v>
      </c>
      <c r="B5897" s="31" t="s">
        <v>19882</v>
      </c>
      <c r="C5897" s="30" t="s">
        <v>16814</v>
      </c>
      <c r="D5897" s="32">
        <v>30.49</v>
      </c>
    </row>
    <row r="5898" spans="1:4" ht="18" customHeight="1" x14ac:dyDescent="0.25">
      <c r="A5898" s="30" t="s">
        <v>19883</v>
      </c>
      <c r="B5898" s="31" t="s">
        <v>19884</v>
      </c>
      <c r="C5898" s="30" t="s">
        <v>16814</v>
      </c>
      <c r="D5898" s="32">
        <v>24.65</v>
      </c>
    </row>
    <row r="5899" spans="1:4" ht="18" customHeight="1" x14ac:dyDescent="0.25">
      <c r="A5899" s="30" t="s">
        <v>19885</v>
      </c>
      <c r="B5899" s="31" t="s">
        <v>19886</v>
      </c>
      <c r="C5899" s="30" t="s">
        <v>16814</v>
      </c>
      <c r="D5899" s="32">
        <v>25.04</v>
      </c>
    </row>
    <row r="5900" spans="1:4" ht="18" customHeight="1" x14ac:dyDescent="0.25">
      <c r="A5900" s="30" t="s">
        <v>19887</v>
      </c>
      <c r="B5900" s="31" t="s">
        <v>19888</v>
      </c>
      <c r="C5900" s="30" t="s">
        <v>16814</v>
      </c>
      <c r="D5900" s="32">
        <v>32.17</v>
      </c>
    </row>
    <row r="5901" spans="1:4" ht="18" customHeight="1" x14ac:dyDescent="0.25">
      <c r="A5901" s="30" t="s">
        <v>19889</v>
      </c>
      <c r="B5901" s="31" t="s">
        <v>19890</v>
      </c>
      <c r="C5901" s="30" t="s">
        <v>16814</v>
      </c>
      <c r="D5901" s="32">
        <v>13.31</v>
      </c>
    </row>
    <row r="5902" spans="1:4" ht="18" customHeight="1" x14ac:dyDescent="0.25">
      <c r="A5902" s="30" t="s">
        <v>19891</v>
      </c>
      <c r="B5902" s="31" t="s">
        <v>19892</v>
      </c>
      <c r="C5902" s="30" t="s">
        <v>16814</v>
      </c>
      <c r="D5902" s="32">
        <v>36.590000000000003</v>
      </c>
    </row>
    <row r="5903" spans="1:4" ht="18" customHeight="1" x14ac:dyDescent="0.25">
      <c r="A5903" s="30" t="s">
        <v>19893</v>
      </c>
      <c r="B5903" s="31" t="s">
        <v>19894</v>
      </c>
      <c r="C5903" s="30" t="s">
        <v>16814</v>
      </c>
      <c r="D5903" s="32">
        <v>15.31</v>
      </c>
    </row>
    <row r="5904" spans="1:4" ht="18" customHeight="1" x14ac:dyDescent="0.25">
      <c r="A5904" s="30" t="s">
        <v>19895</v>
      </c>
      <c r="B5904" s="31" t="s">
        <v>19896</v>
      </c>
      <c r="C5904" s="30" t="s">
        <v>16814</v>
      </c>
      <c r="D5904" s="32">
        <v>27.88</v>
      </c>
    </row>
    <row r="5905" spans="1:4" ht="18" customHeight="1" x14ac:dyDescent="0.25">
      <c r="A5905" s="30" t="s">
        <v>19897</v>
      </c>
      <c r="B5905" s="31" t="s">
        <v>19898</v>
      </c>
      <c r="C5905" s="30" t="s">
        <v>16814</v>
      </c>
      <c r="D5905" s="32">
        <v>11.54</v>
      </c>
    </row>
    <row r="5906" spans="1:4" ht="18" customHeight="1" x14ac:dyDescent="0.25">
      <c r="A5906" s="30" t="s">
        <v>19899</v>
      </c>
      <c r="B5906" s="31" t="s">
        <v>19900</v>
      </c>
      <c r="C5906" s="30" t="s">
        <v>16814</v>
      </c>
      <c r="D5906" s="32">
        <v>2.9</v>
      </c>
    </row>
    <row r="5907" spans="1:4" ht="9" customHeight="1" x14ac:dyDescent="0.25">
      <c r="A5907" s="30" t="s">
        <v>19901</v>
      </c>
      <c r="B5907" s="31" t="s">
        <v>19902</v>
      </c>
      <c r="C5907" s="30" t="s">
        <v>16814</v>
      </c>
      <c r="D5907" s="32">
        <v>36.659999999999997</v>
      </c>
    </row>
    <row r="5908" spans="1:4" ht="18" customHeight="1" x14ac:dyDescent="0.25">
      <c r="A5908" s="30" t="s">
        <v>19903</v>
      </c>
      <c r="B5908" s="31" t="s">
        <v>19904</v>
      </c>
      <c r="C5908" s="30" t="s">
        <v>16814</v>
      </c>
      <c r="D5908" s="32">
        <v>3.58</v>
      </c>
    </row>
    <row r="5909" spans="1:4" ht="18" customHeight="1" x14ac:dyDescent="0.25">
      <c r="A5909" s="30" t="s">
        <v>19905</v>
      </c>
      <c r="B5909" s="31" t="s">
        <v>19906</v>
      </c>
      <c r="C5909" s="30" t="s">
        <v>16814</v>
      </c>
      <c r="D5909" s="32">
        <v>3.53</v>
      </c>
    </row>
    <row r="5910" spans="1:4" ht="18" customHeight="1" x14ac:dyDescent="0.25">
      <c r="A5910" s="30" t="s">
        <v>19907</v>
      </c>
      <c r="B5910" s="31" t="s">
        <v>19908</v>
      </c>
      <c r="C5910" s="30" t="s">
        <v>16814</v>
      </c>
      <c r="D5910" s="32">
        <v>3.16</v>
      </c>
    </row>
    <row r="5911" spans="1:4" ht="18" customHeight="1" x14ac:dyDescent="0.25">
      <c r="A5911" s="30" t="s">
        <v>19909</v>
      </c>
      <c r="B5911" s="31" t="s">
        <v>19910</v>
      </c>
      <c r="C5911" s="30" t="s">
        <v>16814</v>
      </c>
      <c r="D5911" s="32">
        <v>2.94</v>
      </c>
    </row>
    <row r="5912" spans="1:4" ht="18" customHeight="1" x14ac:dyDescent="0.25">
      <c r="A5912" s="30" t="s">
        <v>19911</v>
      </c>
      <c r="B5912" s="31" t="s">
        <v>19912</v>
      </c>
      <c r="C5912" s="30" t="s">
        <v>16814</v>
      </c>
      <c r="D5912" s="32">
        <v>2.78</v>
      </c>
    </row>
    <row r="5913" spans="1:4" ht="18" customHeight="1" x14ac:dyDescent="0.25">
      <c r="A5913" s="30" t="s">
        <v>19913</v>
      </c>
      <c r="B5913" s="31" t="s">
        <v>19914</v>
      </c>
      <c r="C5913" s="30" t="s">
        <v>16814</v>
      </c>
      <c r="D5913" s="32">
        <v>2.69</v>
      </c>
    </row>
    <row r="5914" spans="1:4" ht="18" customHeight="1" x14ac:dyDescent="0.25">
      <c r="A5914" s="30" t="s">
        <v>19915</v>
      </c>
      <c r="B5914" s="31" t="s">
        <v>19916</v>
      </c>
      <c r="C5914" s="30" t="s">
        <v>16814</v>
      </c>
      <c r="D5914" s="32">
        <v>5.95</v>
      </c>
    </row>
    <row r="5915" spans="1:4" ht="18" customHeight="1" x14ac:dyDescent="0.25">
      <c r="A5915" s="30" t="s">
        <v>19917</v>
      </c>
      <c r="B5915" s="31" t="s">
        <v>19918</v>
      </c>
      <c r="C5915" s="30" t="s">
        <v>16814</v>
      </c>
      <c r="D5915" s="32">
        <v>4.97</v>
      </c>
    </row>
    <row r="5916" spans="1:4" ht="18" customHeight="1" x14ac:dyDescent="0.25">
      <c r="A5916" s="30" t="s">
        <v>19919</v>
      </c>
      <c r="B5916" s="31" t="s">
        <v>19920</v>
      </c>
      <c r="C5916" s="30" t="s">
        <v>16814</v>
      </c>
      <c r="D5916" s="32">
        <v>4.42</v>
      </c>
    </row>
    <row r="5917" spans="1:4" ht="18" customHeight="1" x14ac:dyDescent="0.25">
      <c r="A5917" s="30" t="s">
        <v>19921</v>
      </c>
      <c r="B5917" s="31" t="s">
        <v>19922</v>
      </c>
      <c r="C5917" s="30" t="s">
        <v>16814</v>
      </c>
      <c r="D5917" s="32">
        <v>4.07</v>
      </c>
    </row>
    <row r="5918" spans="1:4" ht="18" customHeight="1" x14ac:dyDescent="0.25">
      <c r="A5918" s="30" t="s">
        <v>19923</v>
      </c>
      <c r="B5918" s="31" t="s">
        <v>19924</v>
      </c>
      <c r="C5918" s="30" t="s">
        <v>16814</v>
      </c>
      <c r="D5918" s="32">
        <v>3.84</v>
      </c>
    </row>
    <row r="5919" spans="1:4" ht="18" customHeight="1" x14ac:dyDescent="0.25">
      <c r="A5919" s="30" t="s">
        <v>19925</v>
      </c>
      <c r="B5919" s="31" t="s">
        <v>19926</v>
      </c>
      <c r="C5919" s="30" t="s">
        <v>16814</v>
      </c>
      <c r="D5919" s="32">
        <v>3.68</v>
      </c>
    </row>
    <row r="5920" spans="1:4" ht="18" customHeight="1" x14ac:dyDescent="0.25">
      <c r="A5920" s="30" t="s">
        <v>19927</v>
      </c>
      <c r="B5920" s="31" t="s">
        <v>19928</v>
      </c>
      <c r="C5920" s="30" t="s">
        <v>16814</v>
      </c>
      <c r="D5920" s="32">
        <v>8.94</v>
      </c>
    </row>
    <row r="5921" spans="1:4" ht="18" customHeight="1" x14ac:dyDescent="0.25">
      <c r="A5921" s="30" t="s">
        <v>19929</v>
      </c>
      <c r="B5921" s="31" t="s">
        <v>19930</v>
      </c>
      <c r="C5921" s="30" t="s">
        <v>16814</v>
      </c>
      <c r="D5921" s="32">
        <v>11.3</v>
      </c>
    </row>
    <row r="5922" spans="1:4" ht="18" customHeight="1" x14ac:dyDescent="0.25">
      <c r="A5922" s="30" t="s">
        <v>19931</v>
      </c>
      <c r="B5922" s="31" t="s">
        <v>19932</v>
      </c>
      <c r="C5922" s="30" t="s">
        <v>16814</v>
      </c>
      <c r="D5922" s="32">
        <v>8.42</v>
      </c>
    </row>
    <row r="5923" spans="1:4" ht="18" customHeight="1" x14ac:dyDescent="0.25">
      <c r="A5923" s="30" t="s">
        <v>19933</v>
      </c>
      <c r="B5923" s="31" t="s">
        <v>19934</v>
      </c>
      <c r="C5923" s="30" t="s">
        <v>16814</v>
      </c>
      <c r="D5923" s="32">
        <v>24.4</v>
      </c>
    </row>
    <row r="5924" spans="1:4" ht="18" customHeight="1" x14ac:dyDescent="0.25">
      <c r="A5924" s="30" t="s">
        <v>19935</v>
      </c>
      <c r="B5924" s="31" t="s">
        <v>19936</v>
      </c>
      <c r="C5924" s="30" t="s">
        <v>16814</v>
      </c>
      <c r="D5924" s="32">
        <v>7.84</v>
      </c>
    </row>
    <row r="5925" spans="1:4" ht="18" customHeight="1" x14ac:dyDescent="0.25">
      <c r="A5925" s="30" t="s">
        <v>19937</v>
      </c>
      <c r="B5925" s="31" t="s">
        <v>19938</v>
      </c>
      <c r="C5925" s="30" t="s">
        <v>16814</v>
      </c>
      <c r="D5925" s="32">
        <v>5.08</v>
      </c>
    </row>
    <row r="5926" spans="1:4" ht="18" customHeight="1" x14ac:dyDescent="0.25">
      <c r="A5926" s="30" t="s">
        <v>19939</v>
      </c>
      <c r="B5926" s="31" t="s">
        <v>19940</v>
      </c>
      <c r="C5926" s="30" t="s">
        <v>16814</v>
      </c>
      <c r="D5926" s="32">
        <v>26.9</v>
      </c>
    </row>
    <row r="5927" spans="1:4" ht="18" customHeight="1" x14ac:dyDescent="0.25">
      <c r="A5927" s="30" t="s">
        <v>19941</v>
      </c>
      <c r="B5927" s="31" t="s">
        <v>19942</v>
      </c>
      <c r="C5927" s="30" t="s">
        <v>16814</v>
      </c>
      <c r="D5927" s="32">
        <v>36.93</v>
      </c>
    </row>
    <row r="5928" spans="1:4" ht="18" customHeight="1" x14ac:dyDescent="0.25">
      <c r="A5928" s="30" t="s">
        <v>19943</v>
      </c>
      <c r="B5928" s="31" t="s">
        <v>19944</v>
      </c>
      <c r="C5928" s="30" t="s">
        <v>16814</v>
      </c>
      <c r="D5928" s="32">
        <v>5.65</v>
      </c>
    </row>
    <row r="5929" spans="1:4" ht="18" customHeight="1" x14ac:dyDescent="0.25">
      <c r="A5929" s="30" t="s">
        <v>19945</v>
      </c>
      <c r="B5929" s="31" t="s">
        <v>19946</v>
      </c>
      <c r="C5929" s="30" t="s">
        <v>4</v>
      </c>
      <c r="D5929" s="32">
        <v>35.4</v>
      </c>
    </row>
    <row r="5930" spans="1:4" ht="18" customHeight="1" x14ac:dyDescent="0.25">
      <c r="A5930" s="30" t="s">
        <v>19947</v>
      </c>
      <c r="B5930" s="31" t="s">
        <v>19948</v>
      </c>
      <c r="C5930" s="30" t="s">
        <v>16814</v>
      </c>
      <c r="D5930" s="32">
        <v>40.85</v>
      </c>
    </row>
    <row r="5931" spans="1:4" ht="18" customHeight="1" x14ac:dyDescent="0.25">
      <c r="A5931" s="30" t="s">
        <v>19949</v>
      </c>
      <c r="B5931" s="31" t="s">
        <v>19950</v>
      </c>
      <c r="C5931" s="30" t="s">
        <v>16814</v>
      </c>
      <c r="D5931" s="32">
        <v>40.869999999999997</v>
      </c>
    </row>
    <row r="5932" spans="1:4" ht="18" customHeight="1" x14ac:dyDescent="0.25">
      <c r="A5932" s="30" t="s">
        <v>19951</v>
      </c>
      <c r="B5932" s="31" t="s">
        <v>19952</v>
      </c>
      <c r="C5932" s="30" t="s">
        <v>16814</v>
      </c>
      <c r="D5932" s="32">
        <v>44.99</v>
      </c>
    </row>
    <row r="5933" spans="1:4" ht="18" customHeight="1" x14ac:dyDescent="0.25">
      <c r="A5933" s="30" t="s">
        <v>19953</v>
      </c>
      <c r="B5933" s="31" t="s">
        <v>19954</v>
      </c>
      <c r="C5933" s="30" t="s">
        <v>16814</v>
      </c>
      <c r="D5933" s="32">
        <v>44.18</v>
      </c>
    </row>
    <row r="5934" spans="1:4" ht="18" customHeight="1" x14ac:dyDescent="0.25">
      <c r="A5934" s="30" t="s">
        <v>19955</v>
      </c>
      <c r="B5934" s="31" t="s">
        <v>19956</v>
      </c>
      <c r="C5934" s="30" t="s">
        <v>16814</v>
      </c>
      <c r="D5934" s="32">
        <v>32.06</v>
      </c>
    </row>
    <row r="5935" spans="1:4" ht="18" customHeight="1" x14ac:dyDescent="0.25">
      <c r="A5935" s="30" t="s">
        <v>19957</v>
      </c>
      <c r="B5935" s="31" t="s">
        <v>19958</v>
      </c>
      <c r="C5935" s="30" t="s">
        <v>16814</v>
      </c>
      <c r="D5935" s="32">
        <v>32.07</v>
      </c>
    </row>
    <row r="5936" spans="1:4" ht="18" customHeight="1" x14ac:dyDescent="0.25">
      <c r="A5936" s="30" t="s">
        <v>19959</v>
      </c>
      <c r="B5936" s="31" t="s">
        <v>19960</v>
      </c>
      <c r="C5936" s="30" t="s">
        <v>16814</v>
      </c>
      <c r="D5936" s="32">
        <v>35.299999999999997</v>
      </c>
    </row>
    <row r="5937" spans="1:4" ht="18" customHeight="1" x14ac:dyDescent="0.25">
      <c r="A5937" s="30" t="s">
        <v>19961</v>
      </c>
      <c r="B5937" s="31" t="s">
        <v>19962</v>
      </c>
      <c r="C5937" s="30" t="s">
        <v>16814</v>
      </c>
      <c r="D5937" s="32">
        <v>34.659999999999997</v>
      </c>
    </row>
    <row r="5938" spans="1:4" ht="18" customHeight="1" x14ac:dyDescent="0.25">
      <c r="A5938" s="30" t="s">
        <v>19963</v>
      </c>
      <c r="B5938" s="31" t="s">
        <v>19964</v>
      </c>
      <c r="C5938" s="30" t="s">
        <v>16814</v>
      </c>
      <c r="D5938" s="32">
        <v>27.06</v>
      </c>
    </row>
    <row r="5939" spans="1:4" ht="18" customHeight="1" x14ac:dyDescent="0.25">
      <c r="A5939" s="30" t="s">
        <v>19965</v>
      </c>
      <c r="B5939" s="31" t="s">
        <v>19966</v>
      </c>
      <c r="C5939" s="30" t="s">
        <v>16814</v>
      </c>
      <c r="D5939" s="32">
        <v>27.07</v>
      </c>
    </row>
    <row r="5940" spans="1:4" ht="18" customHeight="1" x14ac:dyDescent="0.25">
      <c r="A5940" s="30" t="s">
        <v>19967</v>
      </c>
      <c r="B5940" s="31" t="s">
        <v>19968</v>
      </c>
      <c r="C5940" s="30" t="s">
        <v>16814</v>
      </c>
      <c r="D5940" s="32">
        <v>29.8</v>
      </c>
    </row>
    <row r="5941" spans="1:4" ht="18" customHeight="1" x14ac:dyDescent="0.25">
      <c r="A5941" s="30" t="s">
        <v>19969</v>
      </c>
      <c r="B5941" s="31" t="s">
        <v>19970</v>
      </c>
      <c r="C5941" s="30" t="s">
        <v>16814</v>
      </c>
      <c r="D5941" s="32">
        <v>29.26</v>
      </c>
    </row>
    <row r="5942" spans="1:4" ht="18" customHeight="1" x14ac:dyDescent="0.25">
      <c r="A5942" s="30" t="s">
        <v>19971</v>
      </c>
      <c r="B5942" s="31" t="s">
        <v>19972</v>
      </c>
      <c r="C5942" s="30" t="s">
        <v>16814</v>
      </c>
      <c r="D5942" s="32">
        <v>30.3</v>
      </c>
    </row>
    <row r="5943" spans="1:4" ht="18" customHeight="1" x14ac:dyDescent="0.25">
      <c r="A5943" s="30" t="s">
        <v>19973</v>
      </c>
      <c r="B5943" s="31" t="s">
        <v>19974</v>
      </c>
      <c r="C5943" s="30" t="s">
        <v>16814</v>
      </c>
      <c r="D5943" s="32">
        <v>30.31</v>
      </c>
    </row>
    <row r="5944" spans="1:4" ht="18" customHeight="1" x14ac:dyDescent="0.25">
      <c r="A5944" s="30" t="s">
        <v>19975</v>
      </c>
      <c r="B5944" s="31" t="s">
        <v>19976</v>
      </c>
      <c r="C5944" s="30" t="s">
        <v>16814</v>
      </c>
      <c r="D5944" s="32">
        <v>33.36</v>
      </c>
    </row>
    <row r="5945" spans="1:4" ht="18" customHeight="1" x14ac:dyDescent="0.25">
      <c r="A5945" s="30" t="s">
        <v>19977</v>
      </c>
      <c r="B5945" s="31" t="s">
        <v>19978</v>
      </c>
      <c r="C5945" s="30" t="s">
        <v>16814</v>
      </c>
      <c r="D5945" s="32">
        <v>32.76</v>
      </c>
    </row>
    <row r="5946" spans="1:4" ht="18" customHeight="1" x14ac:dyDescent="0.25">
      <c r="A5946" s="30" t="s">
        <v>19979</v>
      </c>
      <c r="B5946" s="31" t="s">
        <v>19980</v>
      </c>
      <c r="C5946" s="30" t="s">
        <v>16814</v>
      </c>
      <c r="D5946" s="32">
        <v>94.68</v>
      </c>
    </row>
    <row r="5947" spans="1:4" ht="9" customHeight="1" x14ac:dyDescent="0.25">
      <c r="A5947" s="30" t="s">
        <v>19981</v>
      </c>
      <c r="B5947" s="31" t="s">
        <v>19982</v>
      </c>
      <c r="C5947" s="30" t="s">
        <v>19983</v>
      </c>
      <c r="D5947" s="32">
        <v>0.89</v>
      </c>
    </row>
    <row r="5948" spans="1:4" ht="9" customHeight="1" x14ac:dyDescent="0.25">
      <c r="A5948" s="30" t="s">
        <v>19984</v>
      </c>
      <c r="B5948" s="31" t="s">
        <v>19985</v>
      </c>
      <c r="C5948" s="30" t="s">
        <v>19983</v>
      </c>
      <c r="D5948" s="32">
        <v>0.71</v>
      </c>
    </row>
    <row r="5949" spans="1:4" ht="9" customHeight="1" x14ac:dyDescent="0.25">
      <c r="A5949" s="30" t="s">
        <v>19986</v>
      </c>
      <c r="B5949" s="31" t="s">
        <v>19987</v>
      </c>
      <c r="C5949" s="30" t="s">
        <v>19983</v>
      </c>
      <c r="D5949" s="32">
        <v>0.64</v>
      </c>
    </row>
    <row r="5950" spans="1:4" ht="9" customHeight="1" x14ac:dyDescent="0.25">
      <c r="A5950" s="30" t="s">
        <v>19988</v>
      </c>
      <c r="B5950" s="31" t="s">
        <v>19989</v>
      </c>
      <c r="C5950" s="30" t="s">
        <v>19983</v>
      </c>
      <c r="D5950" s="32">
        <v>1.24</v>
      </c>
    </row>
    <row r="5951" spans="1:4" ht="9" customHeight="1" x14ac:dyDescent="0.25">
      <c r="A5951" s="30" t="s">
        <v>19990</v>
      </c>
      <c r="B5951" s="31" t="s">
        <v>19991</v>
      </c>
      <c r="C5951" s="30" t="s">
        <v>19983</v>
      </c>
      <c r="D5951" s="32">
        <v>0.99</v>
      </c>
    </row>
    <row r="5952" spans="1:4" ht="9" customHeight="1" x14ac:dyDescent="0.25">
      <c r="A5952" s="30" t="s">
        <v>19992</v>
      </c>
      <c r="B5952" s="31" t="s">
        <v>19993</v>
      </c>
      <c r="C5952" s="30" t="s">
        <v>19983</v>
      </c>
      <c r="D5952" s="32">
        <v>0.8</v>
      </c>
    </row>
    <row r="5953" spans="1:4" ht="9" customHeight="1" x14ac:dyDescent="0.25">
      <c r="A5953" s="30" t="s">
        <v>19994</v>
      </c>
      <c r="B5953" s="31" t="s">
        <v>19995</v>
      </c>
      <c r="C5953" s="30" t="s">
        <v>19983</v>
      </c>
      <c r="D5953" s="32">
        <v>0.89</v>
      </c>
    </row>
    <row r="5954" spans="1:4" ht="9" customHeight="1" x14ac:dyDescent="0.25">
      <c r="A5954" s="30" t="s">
        <v>19996</v>
      </c>
      <c r="B5954" s="31" t="s">
        <v>19997</v>
      </c>
      <c r="C5954" s="30" t="s">
        <v>19983</v>
      </c>
      <c r="D5954" s="32">
        <v>0.71</v>
      </c>
    </row>
    <row r="5955" spans="1:4" ht="9" customHeight="1" x14ac:dyDescent="0.25">
      <c r="A5955" s="30" t="s">
        <v>19998</v>
      </c>
      <c r="B5955" s="31" t="s">
        <v>19999</v>
      </c>
      <c r="C5955" s="30" t="s">
        <v>19983</v>
      </c>
      <c r="D5955" s="32">
        <v>0.64</v>
      </c>
    </row>
    <row r="5956" spans="1:4" ht="9" customHeight="1" x14ac:dyDescent="0.25">
      <c r="A5956" s="30" t="s">
        <v>20000</v>
      </c>
      <c r="B5956" s="31" t="s">
        <v>20001</v>
      </c>
      <c r="C5956" s="30" t="s">
        <v>19983</v>
      </c>
      <c r="D5956" s="32">
        <v>1.2</v>
      </c>
    </row>
    <row r="5957" spans="1:4" ht="9" customHeight="1" x14ac:dyDescent="0.25">
      <c r="A5957" s="30" t="s">
        <v>20002</v>
      </c>
      <c r="B5957" s="31" t="s">
        <v>20003</v>
      </c>
      <c r="C5957" s="30" t="s">
        <v>19983</v>
      </c>
      <c r="D5957" s="32">
        <v>0.96</v>
      </c>
    </row>
    <row r="5958" spans="1:4" ht="9" customHeight="1" x14ac:dyDescent="0.25">
      <c r="A5958" s="30" t="s">
        <v>20004</v>
      </c>
      <c r="B5958" s="31" t="s">
        <v>20005</v>
      </c>
      <c r="C5958" s="30" t="s">
        <v>19983</v>
      </c>
      <c r="D5958" s="32">
        <v>0.78</v>
      </c>
    </row>
    <row r="5959" spans="1:4" ht="9" customHeight="1" x14ac:dyDescent="0.25">
      <c r="A5959" s="30" t="s">
        <v>20006</v>
      </c>
      <c r="B5959" s="31" t="s">
        <v>20007</v>
      </c>
      <c r="C5959" s="30" t="s">
        <v>19983</v>
      </c>
      <c r="D5959" s="32">
        <v>0.98</v>
      </c>
    </row>
    <row r="5960" spans="1:4" ht="9" customHeight="1" x14ac:dyDescent="0.25">
      <c r="A5960" s="30" t="s">
        <v>20008</v>
      </c>
      <c r="B5960" s="31" t="s">
        <v>20009</v>
      </c>
      <c r="C5960" s="30" t="s">
        <v>19983</v>
      </c>
      <c r="D5960" s="32">
        <v>0.79</v>
      </c>
    </row>
    <row r="5961" spans="1:4" ht="9" customHeight="1" x14ac:dyDescent="0.25">
      <c r="A5961" s="30" t="s">
        <v>20010</v>
      </c>
      <c r="B5961" s="31" t="s">
        <v>20011</v>
      </c>
      <c r="C5961" s="30" t="s">
        <v>19983</v>
      </c>
      <c r="D5961" s="32">
        <v>0.64</v>
      </c>
    </row>
    <row r="5962" spans="1:4" ht="9" customHeight="1" x14ac:dyDescent="0.25">
      <c r="A5962" s="30" t="s">
        <v>20012</v>
      </c>
      <c r="B5962" s="31" t="s">
        <v>20013</v>
      </c>
      <c r="C5962" s="30" t="s">
        <v>19983</v>
      </c>
      <c r="D5962" s="32">
        <v>2.11</v>
      </c>
    </row>
    <row r="5963" spans="1:4" ht="9" customHeight="1" x14ac:dyDescent="0.25">
      <c r="A5963" s="30" t="s">
        <v>20014</v>
      </c>
      <c r="B5963" s="31" t="s">
        <v>20015</v>
      </c>
      <c r="C5963" s="30" t="s">
        <v>19983</v>
      </c>
      <c r="D5963" s="32">
        <v>1.68</v>
      </c>
    </row>
    <row r="5964" spans="1:4" ht="9" customHeight="1" x14ac:dyDescent="0.25">
      <c r="A5964" s="30" t="s">
        <v>20016</v>
      </c>
      <c r="B5964" s="31" t="s">
        <v>20017</v>
      </c>
      <c r="C5964" s="30" t="s">
        <v>19983</v>
      </c>
      <c r="D5964" s="32">
        <v>1.37</v>
      </c>
    </row>
    <row r="5965" spans="1:4" ht="9" customHeight="1" x14ac:dyDescent="0.25">
      <c r="A5965" s="30" t="s">
        <v>20018</v>
      </c>
      <c r="B5965" s="31" t="s">
        <v>20019</v>
      </c>
      <c r="C5965" s="30" t="s">
        <v>19983</v>
      </c>
      <c r="D5965" s="32">
        <v>2.69</v>
      </c>
    </row>
    <row r="5966" spans="1:4" ht="9" customHeight="1" x14ac:dyDescent="0.25">
      <c r="A5966" s="30" t="s">
        <v>20020</v>
      </c>
      <c r="B5966" s="31" t="s">
        <v>20021</v>
      </c>
      <c r="C5966" s="30" t="s">
        <v>19983</v>
      </c>
      <c r="D5966" s="32">
        <v>2.15</v>
      </c>
    </row>
    <row r="5967" spans="1:4" ht="9" customHeight="1" x14ac:dyDescent="0.25">
      <c r="A5967" s="30" t="s">
        <v>20022</v>
      </c>
      <c r="B5967" s="31" t="s">
        <v>20023</v>
      </c>
      <c r="C5967" s="30" t="s">
        <v>19983</v>
      </c>
      <c r="D5967" s="32">
        <v>1.75</v>
      </c>
    </row>
    <row r="5968" spans="1:4" ht="9" customHeight="1" x14ac:dyDescent="0.25">
      <c r="A5968" s="30" t="s">
        <v>20024</v>
      </c>
      <c r="B5968" s="31" t="s">
        <v>20025</v>
      </c>
      <c r="C5968" s="30" t="s">
        <v>19983</v>
      </c>
      <c r="D5968" s="32">
        <v>2.42</v>
      </c>
    </row>
    <row r="5969" spans="1:4" ht="9" customHeight="1" x14ac:dyDescent="0.25">
      <c r="A5969" s="30" t="s">
        <v>20026</v>
      </c>
      <c r="B5969" s="31" t="s">
        <v>20027</v>
      </c>
      <c r="C5969" s="30" t="s">
        <v>19983</v>
      </c>
      <c r="D5969" s="32">
        <v>1.93</v>
      </c>
    </row>
    <row r="5970" spans="1:4" ht="9" customHeight="1" x14ac:dyDescent="0.25">
      <c r="A5970" s="30" t="s">
        <v>20028</v>
      </c>
      <c r="B5970" s="31" t="s">
        <v>20029</v>
      </c>
      <c r="C5970" s="30" t="s">
        <v>19983</v>
      </c>
      <c r="D5970" s="32">
        <v>1.57</v>
      </c>
    </row>
    <row r="5971" spans="1:4" ht="9" customHeight="1" x14ac:dyDescent="0.25">
      <c r="A5971" s="30" t="s">
        <v>20030</v>
      </c>
      <c r="B5971" s="31" t="s">
        <v>20031</v>
      </c>
      <c r="C5971" s="30" t="s">
        <v>19983</v>
      </c>
      <c r="D5971" s="32">
        <v>1.04</v>
      </c>
    </row>
    <row r="5972" spans="1:4" ht="9" customHeight="1" x14ac:dyDescent="0.25">
      <c r="A5972" s="30" t="s">
        <v>20032</v>
      </c>
      <c r="B5972" s="31" t="s">
        <v>20033</v>
      </c>
      <c r="C5972" s="30" t="s">
        <v>19983</v>
      </c>
      <c r="D5972" s="32">
        <v>0.83</v>
      </c>
    </row>
    <row r="5973" spans="1:4" ht="9" customHeight="1" x14ac:dyDescent="0.25">
      <c r="A5973" s="30" t="s">
        <v>20034</v>
      </c>
      <c r="B5973" s="31" t="s">
        <v>20035</v>
      </c>
      <c r="C5973" s="30" t="s">
        <v>19983</v>
      </c>
      <c r="D5973" s="32">
        <v>0.67</v>
      </c>
    </row>
    <row r="5974" spans="1:4" ht="9" customHeight="1" x14ac:dyDescent="0.25">
      <c r="A5974" s="30" t="s">
        <v>20036</v>
      </c>
      <c r="B5974" s="31" t="s">
        <v>20037</v>
      </c>
      <c r="C5974" s="30" t="s">
        <v>19983</v>
      </c>
      <c r="D5974" s="32">
        <v>1.77</v>
      </c>
    </row>
    <row r="5975" spans="1:4" ht="9" customHeight="1" x14ac:dyDescent="0.25">
      <c r="A5975" s="30" t="s">
        <v>20038</v>
      </c>
      <c r="B5975" s="31" t="s">
        <v>20039</v>
      </c>
      <c r="C5975" s="30" t="s">
        <v>19983</v>
      </c>
      <c r="D5975" s="32">
        <v>1.41</v>
      </c>
    </row>
    <row r="5976" spans="1:4" ht="9" customHeight="1" x14ac:dyDescent="0.25">
      <c r="A5976" s="30" t="s">
        <v>20040</v>
      </c>
      <c r="B5976" s="31" t="s">
        <v>20041</v>
      </c>
      <c r="C5976" s="30" t="s">
        <v>19983</v>
      </c>
      <c r="D5976" s="32">
        <v>1.1499999999999999</v>
      </c>
    </row>
    <row r="5977" spans="1:4" ht="9" customHeight="1" x14ac:dyDescent="0.25">
      <c r="A5977" s="30" t="s">
        <v>20042</v>
      </c>
      <c r="B5977" s="31" t="s">
        <v>20043</v>
      </c>
      <c r="C5977" s="30" t="s">
        <v>19983</v>
      </c>
      <c r="D5977" s="32">
        <v>1.1299999999999999</v>
      </c>
    </row>
    <row r="5978" spans="1:4" ht="9" customHeight="1" x14ac:dyDescent="0.25">
      <c r="A5978" s="30" t="s">
        <v>20044</v>
      </c>
      <c r="B5978" s="31" t="s">
        <v>20045</v>
      </c>
      <c r="C5978" s="30" t="s">
        <v>19983</v>
      </c>
      <c r="D5978" s="32">
        <v>0.9</v>
      </c>
    </row>
    <row r="5979" spans="1:4" ht="9" customHeight="1" x14ac:dyDescent="0.25">
      <c r="A5979" s="30" t="s">
        <v>20046</v>
      </c>
      <c r="B5979" s="31" t="s">
        <v>20047</v>
      </c>
      <c r="C5979" s="30" t="s">
        <v>19983</v>
      </c>
      <c r="D5979" s="32">
        <v>0.73</v>
      </c>
    </row>
    <row r="5980" spans="1:4" ht="9" customHeight="1" x14ac:dyDescent="0.25">
      <c r="A5980" s="30" t="s">
        <v>20048</v>
      </c>
      <c r="B5980" s="31" t="s">
        <v>20049</v>
      </c>
      <c r="C5980" s="30" t="s">
        <v>19983</v>
      </c>
      <c r="D5980" s="32">
        <v>1.1000000000000001</v>
      </c>
    </row>
    <row r="5981" spans="1:4" ht="9" customHeight="1" x14ac:dyDescent="0.25">
      <c r="A5981" s="30" t="s">
        <v>20050</v>
      </c>
      <c r="B5981" s="31" t="s">
        <v>20051</v>
      </c>
      <c r="C5981" s="30" t="s">
        <v>19983</v>
      </c>
      <c r="D5981" s="32">
        <v>0.88</v>
      </c>
    </row>
    <row r="5982" spans="1:4" ht="9" customHeight="1" x14ac:dyDescent="0.25">
      <c r="A5982" s="30" t="s">
        <v>20052</v>
      </c>
      <c r="B5982" s="31" t="s">
        <v>20053</v>
      </c>
      <c r="C5982" s="30" t="s">
        <v>19983</v>
      </c>
      <c r="D5982" s="32">
        <v>0.72</v>
      </c>
    </row>
    <row r="5983" spans="1:4" ht="9" customHeight="1" x14ac:dyDescent="0.25">
      <c r="A5983" s="30" t="s">
        <v>20054</v>
      </c>
      <c r="B5983" s="31" t="s">
        <v>20055</v>
      </c>
      <c r="C5983" s="30" t="s">
        <v>19983</v>
      </c>
      <c r="D5983" s="32">
        <v>0.86</v>
      </c>
    </row>
    <row r="5984" spans="1:4" ht="9" customHeight="1" x14ac:dyDescent="0.25">
      <c r="A5984" s="30" t="s">
        <v>20056</v>
      </c>
      <c r="B5984" s="31" t="s">
        <v>20057</v>
      </c>
      <c r="C5984" s="30" t="s">
        <v>19983</v>
      </c>
      <c r="D5984" s="32">
        <v>0.69</v>
      </c>
    </row>
    <row r="5985" spans="1:4" ht="9" customHeight="1" x14ac:dyDescent="0.25">
      <c r="A5985" s="30" t="s">
        <v>20058</v>
      </c>
      <c r="B5985" s="31" t="s">
        <v>20059</v>
      </c>
      <c r="C5985" s="30" t="s">
        <v>19983</v>
      </c>
      <c r="D5985" s="32">
        <v>0.56000000000000005</v>
      </c>
    </row>
    <row r="5986" spans="1:4" ht="9" customHeight="1" x14ac:dyDescent="0.25">
      <c r="A5986" s="30" t="s">
        <v>20060</v>
      </c>
      <c r="B5986" s="31" t="s">
        <v>20061</v>
      </c>
      <c r="C5986" s="30" t="s">
        <v>19983</v>
      </c>
      <c r="D5986" s="32">
        <v>1.96</v>
      </c>
    </row>
    <row r="5987" spans="1:4" ht="9" customHeight="1" x14ac:dyDescent="0.25">
      <c r="A5987" s="30" t="s">
        <v>20062</v>
      </c>
      <c r="B5987" s="31" t="s">
        <v>20063</v>
      </c>
      <c r="C5987" s="30" t="s">
        <v>19983</v>
      </c>
      <c r="D5987" s="32">
        <v>1.57</v>
      </c>
    </row>
    <row r="5988" spans="1:4" ht="9" customHeight="1" x14ac:dyDescent="0.25">
      <c r="A5988" s="30" t="s">
        <v>20064</v>
      </c>
      <c r="B5988" s="31" t="s">
        <v>20065</v>
      </c>
      <c r="C5988" s="30" t="s">
        <v>19983</v>
      </c>
      <c r="D5988" s="32">
        <v>1.27</v>
      </c>
    </row>
    <row r="5989" spans="1:4" ht="9" customHeight="1" x14ac:dyDescent="0.25">
      <c r="A5989" s="30" t="s">
        <v>20066</v>
      </c>
      <c r="B5989" s="31" t="s">
        <v>20067</v>
      </c>
      <c r="C5989" s="30" t="s">
        <v>19983</v>
      </c>
      <c r="D5989" s="32">
        <v>1.52</v>
      </c>
    </row>
    <row r="5990" spans="1:4" ht="9" customHeight="1" x14ac:dyDescent="0.25">
      <c r="A5990" s="30" t="s">
        <v>20068</v>
      </c>
      <c r="B5990" s="31" t="s">
        <v>20069</v>
      </c>
      <c r="C5990" s="30" t="s">
        <v>19983</v>
      </c>
      <c r="D5990" s="32">
        <v>1.21</v>
      </c>
    </row>
    <row r="5991" spans="1:4" ht="9" customHeight="1" x14ac:dyDescent="0.25">
      <c r="A5991" s="30" t="s">
        <v>20070</v>
      </c>
      <c r="B5991" s="31" t="s">
        <v>20071</v>
      </c>
      <c r="C5991" s="30" t="s">
        <v>19983</v>
      </c>
      <c r="D5991" s="32">
        <v>0.99</v>
      </c>
    </row>
    <row r="5992" spans="1:4" ht="9" customHeight="1" x14ac:dyDescent="0.25">
      <c r="A5992" s="30" t="s">
        <v>20072</v>
      </c>
      <c r="B5992" s="31" t="s">
        <v>20073</v>
      </c>
      <c r="C5992" s="30" t="s">
        <v>19983</v>
      </c>
      <c r="D5992" s="32">
        <v>2.5</v>
      </c>
    </row>
    <row r="5993" spans="1:4" ht="9" customHeight="1" x14ac:dyDescent="0.25">
      <c r="A5993" s="30" t="s">
        <v>20074</v>
      </c>
      <c r="B5993" s="31" t="s">
        <v>20075</v>
      </c>
      <c r="C5993" s="30" t="s">
        <v>19983</v>
      </c>
      <c r="D5993" s="32">
        <v>2</v>
      </c>
    </row>
    <row r="5994" spans="1:4" ht="9" customHeight="1" x14ac:dyDescent="0.25">
      <c r="A5994" s="30" t="s">
        <v>20076</v>
      </c>
      <c r="B5994" s="31" t="s">
        <v>20077</v>
      </c>
      <c r="C5994" s="30" t="s">
        <v>19983</v>
      </c>
      <c r="D5994" s="32">
        <v>1.62</v>
      </c>
    </row>
    <row r="5995" spans="1:4" ht="9" customHeight="1" x14ac:dyDescent="0.25">
      <c r="A5995" s="30" t="s">
        <v>20078</v>
      </c>
      <c r="B5995" s="31" t="s">
        <v>20079</v>
      </c>
      <c r="C5995" s="30" t="s">
        <v>19983</v>
      </c>
      <c r="D5995" s="32">
        <v>1.94</v>
      </c>
    </row>
    <row r="5996" spans="1:4" ht="9" customHeight="1" x14ac:dyDescent="0.25">
      <c r="A5996" s="30" t="s">
        <v>20080</v>
      </c>
      <c r="B5996" s="31" t="s">
        <v>20081</v>
      </c>
      <c r="C5996" s="30" t="s">
        <v>19983</v>
      </c>
      <c r="D5996" s="32">
        <v>1.55</v>
      </c>
    </row>
    <row r="5997" spans="1:4" ht="9" customHeight="1" x14ac:dyDescent="0.25">
      <c r="A5997" s="30" t="s">
        <v>20082</v>
      </c>
      <c r="B5997" s="31" t="s">
        <v>20083</v>
      </c>
      <c r="C5997" s="30" t="s">
        <v>19983</v>
      </c>
      <c r="D5997" s="32">
        <v>1.26</v>
      </c>
    </row>
    <row r="5998" spans="1:4" ht="9" customHeight="1" x14ac:dyDescent="0.25">
      <c r="A5998" s="30" t="s">
        <v>20084</v>
      </c>
      <c r="B5998" s="31" t="s">
        <v>20085</v>
      </c>
      <c r="C5998" s="30" t="s">
        <v>20086</v>
      </c>
      <c r="D5998" s="32">
        <v>0.91</v>
      </c>
    </row>
    <row r="5999" spans="1:4" ht="9" customHeight="1" x14ac:dyDescent="0.25">
      <c r="A5999" s="30" t="s">
        <v>20087</v>
      </c>
      <c r="B5999" s="31" t="s">
        <v>20088</v>
      </c>
      <c r="C5999" s="30" t="s">
        <v>20086</v>
      </c>
      <c r="D5999" s="32">
        <v>0.27</v>
      </c>
    </row>
    <row r="6000" spans="1:4" ht="9" customHeight="1" x14ac:dyDescent="0.25">
      <c r="A6000" s="30" t="s">
        <v>20089</v>
      </c>
      <c r="B6000" s="31" t="s">
        <v>20090</v>
      </c>
      <c r="C6000" s="30" t="s">
        <v>20086</v>
      </c>
      <c r="D6000" s="32">
        <v>0.26</v>
      </c>
    </row>
    <row r="6001" spans="1:4" ht="9" customHeight="1" x14ac:dyDescent="0.25">
      <c r="A6001" s="30" t="s">
        <v>20091</v>
      </c>
      <c r="B6001" s="31" t="s">
        <v>20092</v>
      </c>
      <c r="C6001" s="30" t="s">
        <v>20086</v>
      </c>
      <c r="D6001" s="32">
        <v>0.56999999999999995</v>
      </c>
    </row>
    <row r="6002" spans="1:4" ht="9" customHeight="1" x14ac:dyDescent="0.25">
      <c r="A6002" s="30" t="s">
        <v>20093</v>
      </c>
      <c r="B6002" s="31" t="s">
        <v>20094</v>
      </c>
      <c r="C6002" s="30" t="s">
        <v>20086</v>
      </c>
      <c r="D6002" s="32">
        <v>0.25</v>
      </c>
    </row>
    <row r="6003" spans="1:4" ht="9" customHeight="1" x14ac:dyDescent="0.25">
      <c r="A6003" s="30" t="s">
        <v>20095</v>
      </c>
      <c r="B6003" s="31" t="s">
        <v>20096</v>
      </c>
      <c r="C6003" s="30" t="s">
        <v>20086</v>
      </c>
      <c r="D6003" s="32">
        <v>0.46</v>
      </c>
    </row>
    <row r="6004" spans="1:4" ht="9" customHeight="1" x14ac:dyDescent="0.25">
      <c r="A6004" s="30" t="s">
        <v>20097</v>
      </c>
      <c r="B6004" s="31" t="s">
        <v>20098</v>
      </c>
      <c r="C6004" s="30" t="s">
        <v>20086</v>
      </c>
      <c r="D6004" s="32">
        <v>0.41</v>
      </c>
    </row>
    <row r="6005" spans="1:4" ht="9" customHeight="1" x14ac:dyDescent="0.25">
      <c r="A6005" s="30" t="s">
        <v>20099</v>
      </c>
      <c r="B6005" s="31" t="s">
        <v>20100</v>
      </c>
      <c r="C6005" s="30" t="s">
        <v>20086</v>
      </c>
      <c r="D6005" s="32">
        <v>0.36</v>
      </c>
    </row>
    <row r="6006" spans="1:4" ht="9" customHeight="1" x14ac:dyDescent="0.25">
      <c r="A6006" s="30" t="s">
        <v>20101</v>
      </c>
      <c r="B6006" s="31" t="s">
        <v>20102</v>
      </c>
      <c r="C6006" s="30" t="s">
        <v>20086</v>
      </c>
      <c r="D6006" s="32">
        <v>1.29</v>
      </c>
    </row>
    <row r="6007" spans="1:4" ht="9" customHeight="1" x14ac:dyDescent="0.25">
      <c r="A6007" s="30" t="s">
        <v>20103</v>
      </c>
      <c r="B6007" s="31" t="s">
        <v>20104</v>
      </c>
      <c r="C6007" s="30" t="s">
        <v>20086</v>
      </c>
      <c r="D6007" s="32">
        <v>0.88</v>
      </c>
    </row>
    <row r="6008" spans="1:4" ht="9" customHeight="1" x14ac:dyDescent="0.25">
      <c r="A6008" s="30" t="s">
        <v>20105</v>
      </c>
      <c r="B6008" s="31" t="s">
        <v>20106</v>
      </c>
      <c r="C6008" s="30" t="s">
        <v>20086</v>
      </c>
      <c r="D6008" s="32">
        <v>0.26</v>
      </c>
    </row>
    <row r="6009" spans="1:4" ht="9" customHeight="1" x14ac:dyDescent="0.25">
      <c r="A6009" s="30" t="s">
        <v>20107</v>
      </c>
      <c r="B6009" s="31" t="s">
        <v>20108</v>
      </c>
      <c r="C6009" s="30" t="s">
        <v>20086</v>
      </c>
      <c r="D6009" s="32">
        <v>0.25</v>
      </c>
    </row>
    <row r="6010" spans="1:4" ht="9" customHeight="1" x14ac:dyDescent="0.25">
      <c r="A6010" s="30" t="s">
        <v>20109</v>
      </c>
      <c r="B6010" s="31" t="s">
        <v>20110</v>
      </c>
      <c r="C6010" s="30" t="s">
        <v>20086</v>
      </c>
      <c r="D6010" s="32">
        <v>0.55000000000000004</v>
      </c>
    </row>
    <row r="6011" spans="1:4" ht="9" customHeight="1" x14ac:dyDescent="0.25">
      <c r="A6011" s="30" t="s">
        <v>20111</v>
      </c>
      <c r="B6011" s="31" t="s">
        <v>20112</v>
      </c>
      <c r="C6011" s="30" t="s">
        <v>20086</v>
      </c>
      <c r="D6011" s="32">
        <v>0.24</v>
      </c>
    </row>
    <row r="6012" spans="1:4" ht="9" customHeight="1" x14ac:dyDescent="0.25">
      <c r="A6012" s="30" t="s">
        <v>20113</v>
      </c>
      <c r="B6012" s="31" t="s">
        <v>20114</v>
      </c>
      <c r="C6012" s="30" t="s">
        <v>20086</v>
      </c>
      <c r="D6012" s="32">
        <v>0.45</v>
      </c>
    </row>
    <row r="6013" spans="1:4" ht="9" customHeight="1" x14ac:dyDescent="0.25">
      <c r="A6013" s="30" t="s">
        <v>20115</v>
      </c>
      <c r="B6013" s="31" t="s">
        <v>20116</v>
      </c>
      <c r="C6013" s="30" t="s">
        <v>20086</v>
      </c>
      <c r="D6013" s="32">
        <v>0.4</v>
      </c>
    </row>
    <row r="6014" spans="1:4" ht="9" customHeight="1" x14ac:dyDescent="0.25">
      <c r="A6014" s="30" t="s">
        <v>20117</v>
      </c>
      <c r="B6014" s="31" t="s">
        <v>20118</v>
      </c>
      <c r="C6014" s="30" t="s">
        <v>20086</v>
      </c>
      <c r="D6014" s="32">
        <v>0.35</v>
      </c>
    </row>
    <row r="6015" spans="1:4" ht="9" customHeight="1" x14ac:dyDescent="0.25">
      <c r="A6015" s="30" t="s">
        <v>20119</v>
      </c>
      <c r="B6015" s="31" t="s">
        <v>20120</v>
      </c>
      <c r="C6015" s="30" t="s">
        <v>20086</v>
      </c>
      <c r="D6015" s="32">
        <v>1.26</v>
      </c>
    </row>
    <row r="6016" spans="1:4" ht="9" customHeight="1" x14ac:dyDescent="0.25">
      <c r="A6016" s="30" t="s">
        <v>20121</v>
      </c>
      <c r="B6016" s="31" t="s">
        <v>20122</v>
      </c>
      <c r="C6016" s="30" t="s">
        <v>20086</v>
      </c>
      <c r="D6016" s="32">
        <v>0.89</v>
      </c>
    </row>
    <row r="6017" spans="1:4" ht="9" customHeight="1" x14ac:dyDescent="0.25">
      <c r="A6017" s="30" t="s">
        <v>20123</v>
      </c>
      <c r="B6017" s="31" t="s">
        <v>20124</v>
      </c>
      <c r="C6017" s="30" t="s">
        <v>20086</v>
      </c>
      <c r="D6017" s="32">
        <v>0.27</v>
      </c>
    </row>
    <row r="6018" spans="1:4" ht="9" customHeight="1" x14ac:dyDescent="0.25">
      <c r="A6018" s="30" t="s">
        <v>20125</v>
      </c>
      <c r="B6018" s="31" t="s">
        <v>20126</v>
      </c>
      <c r="C6018" s="30" t="s">
        <v>20086</v>
      </c>
      <c r="D6018" s="32">
        <v>0.25</v>
      </c>
    </row>
    <row r="6019" spans="1:4" ht="9" customHeight="1" x14ac:dyDescent="0.25">
      <c r="A6019" s="30" t="s">
        <v>20127</v>
      </c>
      <c r="B6019" s="31" t="s">
        <v>20128</v>
      </c>
      <c r="C6019" s="30" t="s">
        <v>20086</v>
      </c>
      <c r="D6019" s="32">
        <v>0.56000000000000005</v>
      </c>
    </row>
    <row r="6020" spans="1:4" ht="9" customHeight="1" x14ac:dyDescent="0.25">
      <c r="A6020" s="30" t="s">
        <v>20129</v>
      </c>
      <c r="B6020" s="31" t="s">
        <v>20130</v>
      </c>
      <c r="C6020" s="30" t="s">
        <v>20086</v>
      </c>
      <c r="D6020" s="32">
        <v>0.25</v>
      </c>
    </row>
    <row r="6021" spans="1:4" ht="9" customHeight="1" x14ac:dyDescent="0.25">
      <c r="A6021" s="30" t="s">
        <v>20131</v>
      </c>
      <c r="B6021" s="31" t="s">
        <v>20132</v>
      </c>
      <c r="C6021" s="30" t="s">
        <v>20086</v>
      </c>
      <c r="D6021" s="32">
        <v>0.46</v>
      </c>
    </row>
    <row r="6022" spans="1:4" ht="9" customHeight="1" x14ac:dyDescent="0.25">
      <c r="A6022" s="30" t="s">
        <v>20133</v>
      </c>
      <c r="B6022" s="31" t="s">
        <v>20134</v>
      </c>
      <c r="C6022" s="30" t="s">
        <v>20086</v>
      </c>
      <c r="D6022" s="32">
        <v>0.4</v>
      </c>
    </row>
    <row r="6023" spans="1:4" ht="9" customHeight="1" x14ac:dyDescent="0.25">
      <c r="A6023" s="30" t="s">
        <v>20135</v>
      </c>
      <c r="B6023" s="31" t="s">
        <v>20136</v>
      </c>
      <c r="C6023" s="30" t="s">
        <v>20086</v>
      </c>
      <c r="D6023" s="32">
        <v>0.36</v>
      </c>
    </row>
    <row r="6024" spans="1:4" ht="9" customHeight="1" x14ac:dyDescent="0.25">
      <c r="A6024" s="30" t="s">
        <v>20137</v>
      </c>
      <c r="B6024" s="31" t="s">
        <v>20138</v>
      </c>
      <c r="C6024" s="30" t="s">
        <v>20086</v>
      </c>
      <c r="D6024" s="32">
        <v>1.27</v>
      </c>
    </row>
    <row r="6025" spans="1:4" ht="18" customHeight="1" x14ac:dyDescent="0.25">
      <c r="A6025" s="30" t="s">
        <v>20139</v>
      </c>
      <c r="B6025" s="31" t="s">
        <v>20140</v>
      </c>
      <c r="C6025" s="30" t="s">
        <v>19983</v>
      </c>
      <c r="D6025" s="32">
        <v>0.27</v>
      </c>
    </row>
    <row r="6026" spans="1:4" ht="18" customHeight="1" x14ac:dyDescent="0.25">
      <c r="A6026" s="30" t="s">
        <v>20141</v>
      </c>
      <c r="B6026" s="31" t="s">
        <v>20142</v>
      </c>
      <c r="C6026" s="30" t="s">
        <v>19983</v>
      </c>
      <c r="D6026" s="32">
        <v>0.24</v>
      </c>
    </row>
    <row r="6027" spans="1:4" ht="18" customHeight="1" x14ac:dyDescent="0.25">
      <c r="A6027" s="30" t="s">
        <v>20143</v>
      </c>
      <c r="B6027" s="31" t="s">
        <v>20144</v>
      </c>
      <c r="C6027" s="30" t="s">
        <v>20145</v>
      </c>
      <c r="D6027" s="32">
        <v>12.64</v>
      </c>
    </row>
    <row r="6028" spans="1:4" ht="18" customHeight="1" x14ac:dyDescent="0.25">
      <c r="A6028" s="30" t="s">
        <v>20146</v>
      </c>
      <c r="B6028" s="31" t="s">
        <v>20147</v>
      </c>
      <c r="C6028" s="30" t="s">
        <v>20145</v>
      </c>
      <c r="D6028" s="32">
        <v>10.11</v>
      </c>
    </row>
    <row r="6029" spans="1:4" ht="18" customHeight="1" x14ac:dyDescent="0.25">
      <c r="A6029" s="30" t="s">
        <v>20148</v>
      </c>
      <c r="B6029" s="31" t="s">
        <v>20149</v>
      </c>
      <c r="C6029" s="30" t="s">
        <v>20145</v>
      </c>
      <c r="D6029" s="32">
        <v>8.2100000000000009</v>
      </c>
    </row>
    <row r="6030" spans="1:4" ht="18" customHeight="1" x14ac:dyDescent="0.25">
      <c r="A6030" s="30" t="s">
        <v>20150</v>
      </c>
      <c r="B6030" s="31" t="s">
        <v>20151</v>
      </c>
      <c r="C6030" s="30" t="s">
        <v>20145</v>
      </c>
      <c r="D6030" s="32">
        <v>8.43</v>
      </c>
    </row>
    <row r="6031" spans="1:4" ht="18" customHeight="1" x14ac:dyDescent="0.25">
      <c r="A6031" s="30" t="s">
        <v>20152</v>
      </c>
      <c r="B6031" s="31" t="s">
        <v>20153</v>
      </c>
      <c r="C6031" s="30" t="s">
        <v>20145</v>
      </c>
      <c r="D6031" s="32">
        <v>6.74</v>
      </c>
    </row>
    <row r="6032" spans="1:4" ht="18" customHeight="1" x14ac:dyDescent="0.25">
      <c r="A6032" s="30" t="s">
        <v>20154</v>
      </c>
      <c r="B6032" s="31" t="s">
        <v>20155</v>
      </c>
      <c r="C6032" s="30" t="s">
        <v>20145</v>
      </c>
      <c r="D6032" s="32">
        <v>5.47</v>
      </c>
    </row>
    <row r="6033" spans="1:4" ht="9" customHeight="1" x14ac:dyDescent="0.25">
      <c r="A6033" s="30" t="s">
        <v>20156</v>
      </c>
      <c r="B6033" s="31" t="s">
        <v>20157</v>
      </c>
      <c r="C6033" s="30" t="s">
        <v>20086</v>
      </c>
      <c r="D6033" s="32">
        <v>0.91</v>
      </c>
    </row>
    <row r="6034" spans="1:4" ht="9" customHeight="1" x14ac:dyDescent="0.25">
      <c r="A6034" s="30" t="s">
        <v>20158</v>
      </c>
      <c r="B6034" s="31" t="s">
        <v>20159</v>
      </c>
      <c r="C6034" s="30" t="s">
        <v>20086</v>
      </c>
      <c r="D6034" s="32">
        <v>0.27</v>
      </c>
    </row>
    <row r="6035" spans="1:4" ht="9" customHeight="1" x14ac:dyDescent="0.25">
      <c r="A6035" s="30" t="s">
        <v>20160</v>
      </c>
      <c r="B6035" s="31" t="s">
        <v>20161</v>
      </c>
      <c r="C6035" s="30" t="s">
        <v>20086</v>
      </c>
      <c r="D6035" s="32">
        <v>0.26</v>
      </c>
    </row>
    <row r="6036" spans="1:4" ht="9" customHeight="1" x14ac:dyDescent="0.25">
      <c r="A6036" s="30" t="s">
        <v>20162</v>
      </c>
      <c r="B6036" s="31" t="s">
        <v>20163</v>
      </c>
      <c r="C6036" s="30" t="s">
        <v>20086</v>
      </c>
      <c r="D6036" s="32">
        <v>0.56999999999999995</v>
      </c>
    </row>
    <row r="6037" spans="1:4" ht="9" customHeight="1" x14ac:dyDescent="0.25">
      <c r="A6037" s="30" t="s">
        <v>20164</v>
      </c>
      <c r="B6037" s="31" t="s">
        <v>20165</v>
      </c>
      <c r="C6037" s="30" t="s">
        <v>20086</v>
      </c>
      <c r="D6037" s="32">
        <v>0.25</v>
      </c>
    </row>
    <row r="6038" spans="1:4" ht="9" customHeight="1" x14ac:dyDescent="0.25">
      <c r="A6038" s="30" t="s">
        <v>20166</v>
      </c>
      <c r="B6038" s="31" t="s">
        <v>20167</v>
      </c>
      <c r="C6038" s="30" t="s">
        <v>20086</v>
      </c>
      <c r="D6038" s="32">
        <v>0.47</v>
      </c>
    </row>
    <row r="6039" spans="1:4" ht="9" customHeight="1" x14ac:dyDescent="0.25">
      <c r="A6039" s="30" t="s">
        <v>20168</v>
      </c>
      <c r="B6039" s="31" t="s">
        <v>20169</v>
      </c>
      <c r="C6039" s="30" t="s">
        <v>20086</v>
      </c>
      <c r="D6039" s="32">
        <v>0.41</v>
      </c>
    </row>
    <row r="6040" spans="1:4" ht="9" customHeight="1" x14ac:dyDescent="0.25">
      <c r="A6040" s="30" t="s">
        <v>20170</v>
      </c>
      <c r="B6040" s="31" t="s">
        <v>20171</v>
      </c>
      <c r="C6040" s="30" t="s">
        <v>20086</v>
      </c>
      <c r="D6040" s="32">
        <v>0.37</v>
      </c>
    </row>
    <row r="6041" spans="1:4" ht="9" customHeight="1" x14ac:dyDescent="0.25">
      <c r="A6041" s="30" t="s">
        <v>20172</v>
      </c>
      <c r="B6041" s="31" t="s">
        <v>20173</v>
      </c>
      <c r="C6041" s="30" t="s">
        <v>20086</v>
      </c>
      <c r="D6041" s="32">
        <v>1.3</v>
      </c>
    </row>
    <row r="6042" spans="1:4" ht="9" customHeight="1" x14ac:dyDescent="0.25">
      <c r="A6042" s="30" t="s">
        <v>20174</v>
      </c>
      <c r="B6042" s="31" t="s">
        <v>20175</v>
      </c>
      <c r="C6042" s="30" t="s">
        <v>20086</v>
      </c>
      <c r="D6042" s="32">
        <v>0.9</v>
      </c>
    </row>
    <row r="6043" spans="1:4" ht="9" customHeight="1" x14ac:dyDescent="0.25">
      <c r="A6043" s="30" t="s">
        <v>20176</v>
      </c>
      <c r="B6043" s="31" t="s">
        <v>20177</v>
      </c>
      <c r="C6043" s="30" t="s">
        <v>20086</v>
      </c>
      <c r="D6043" s="32">
        <v>0.27</v>
      </c>
    </row>
    <row r="6044" spans="1:4" ht="9" customHeight="1" x14ac:dyDescent="0.25">
      <c r="A6044" s="30" t="s">
        <v>20178</v>
      </c>
      <c r="B6044" s="31" t="s">
        <v>20179</v>
      </c>
      <c r="C6044" s="30" t="s">
        <v>20086</v>
      </c>
      <c r="D6044" s="32">
        <v>0.25</v>
      </c>
    </row>
    <row r="6045" spans="1:4" ht="9" customHeight="1" x14ac:dyDescent="0.25">
      <c r="A6045" s="30" t="s">
        <v>20180</v>
      </c>
      <c r="B6045" s="31" t="s">
        <v>20181</v>
      </c>
      <c r="C6045" s="30" t="s">
        <v>20086</v>
      </c>
      <c r="D6045" s="32">
        <v>0.56000000000000005</v>
      </c>
    </row>
    <row r="6046" spans="1:4" ht="9" customHeight="1" x14ac:dyDescent="0.25">
      <c r="A6046" s="30" t="s">
        <v>20182</v>
      </c>
      <c r="B6046" s="31" t="s">
        <v>20183</v>
      </c>
      <c r="C6046" s="30" t="s">
        <v>20086</v>
      </c>
      <c r="D6046" s="32">
        <v>0.25</v>
      </c>
    </row>
    <row r="6047" spans="1:4" ht="9" customHeight="1" x14ac:dyDescent="0.25">
      <c r="A6047" s="30" t="s">
        <v>20184</v>
      </c>
      <c r="B6047" s="31" t="s">
        <v>20185</v>
      </c>
      <c r="C6047" s="30" t="s">
        <v>20086</v>
      </c>
      <c r="D6047" s="32">
        <v>0.46</v>
      </c>
    </row>
    <row r="6048" spans="1:4" ht="9" customHeight="1" x14ac:dyDescent="0.25">
      <c r="A6048" s="30" t="s">
        <v>20186</v>
      </c>
      <c r="B6048" s="31" t="s">
        <v>20187</v>
      </c>
      <c r="C6048" s="30" t="s">
        <v>20086</v>
      </c>
      <c r="D6048" s="32">
        <v>0.4</v>
      </c>
    </row>
    <row r="6049" spans="1:4" ht="9" customHeight="1" x14ac:dyDescent="0.25">
      <c r="A6049" s="30" t="s">
        <v>20188</v>
      </c>
      <c r="B6049" s="31" t="s">
        <v>20189</v>
      </c>
      <c r="C6049" s="30" t="s">
        <v>20086</v>
      </c>
      <c r="D6049" s="32">
        <v>0.36</v>
      </c>
    </row>
    <row r="6050" spans="1:4" ht="9" customHeight="1" x14ac:dyDescent="0.25">
      <c r="A6050" s="30" t="s">
        <v>20190</v>
      </c>
      <c r="B6050" s="31" t="s">
        <v>20191</v>
      </c>
      <c r="C6050" s="30" t="s">
        <v>20086</v>
      </c>
      <c r="D6050" s="32">
        <v>1.28</v>
      </c>
    </row>
    <row r="6051" spans="1:4" ht="9" customHeight="1" x14ac:dyDescent="0.25">
      <c r="A6051" s="30" t="s">
        <v>20192</v>
      </c>
      <c r="B6051" s="31" t="s">
        <v>20193</v>
      </c>
      <c r="C6051" s="30" t="s">
        <v>19983</v>
      </c>
      <c r="D6051" s="32">
        <v>1.1399999999999999</v>
      </c>
    </row>
    <row r="6052" spans="1:4" ht="9" customHeight="1" x14ac:dyDescent="0.25">
      <c r="A6052" s="30" t="s">
        <v>20194</v>
      </c>
      <c r="B6052" s="31" t="s">
        <v>20195</v>
      </c>
      <c r="C6052" s="30" t="s">
        <v>19983</v>
      </c>
      <c r="D6052" s="32">
        <v>0.92</v>
      </c>
    </row>
    <row r="6053" spans="1:4" ht="9" customHeight="1" x14ac:dyDescent="0.25">
      <c r="A6053" s="30" t="s">
        <v>20196</v>
      </c>
      <c r="B6053" s="31" t="s">
        <v>20197</v>
      </c>
      <c r="C6053" s="30" t="s">
        <v>19983</v>
      </c>
      <c r="D6053" s="32">
        <v>0.74</v>
      </c>
    </row>
    <row r="6054" spans="1:4" ht="9" customHeight="1" x14ac:dyDescent="0.25">
      <c r="A6054" s="30" t="s">
        <v>20198</v>
      </c>
      <c r="B6054" s="31" t="s">
        <v>20199</v>
      </c>
      <c r="C6054" s="30" t="s">
        <v>19983</v>
      </c>
      <c r="D6054" s="32">
        <v>0.88</v>
      </c>
    </row>
    <row r="6055" spans="1:4" ht="9" customHeight="1" x14ac:dyDescent="0.25">
      <c r="A6055" s="30" t="s">
        <v>20200</v>
      </c>
      <c r="B6055" s="31" t="s">
        <v>20201</v>
      </c>
      <c r="C6055" s="30" t="s">
        <v>19983</v>
      </c>
      <c r="D6055" s="32">
        <v>0.71</v>
      </c>
    </row>
    <row r="6056" spans="1:4" ht="9" customHeight="1" x14ac:dyDescent="0.25">
      <c r="A6056" s="30" t="s">
        <v>20202</v>
      </c>
      <c r="B6056" s="31" t="s">
        <v>20203</v>
      </c>
      <c r="C6056" s="30" t="s">
        <v>19983</v>
      </c>
      <c r="D6056" s="32">
        <v>0.56999999999999995</v>
      </c>
    </row>
    <row r="6057" spans="1:4" ht="9" customHeight="1" x14ac:dyDescent="0.25">
      <c r="A6057" s="30" t="s">
        <v>20204</v>
      </c>
      <c r="B6057" s="31" t="s">
        <v>20205</v>
      </c>
      <c r="C6057" s="30" t="s">
        <v>19983</v>
      </c>
      <c r="D6057" s="32">
        <v>1.1000000000000001</v>
      </c>
    </row>
    <row r="6058" spans="1:4" ht="9" customHeight="1" x14ac:dyDescent="0.25">
      <c r="A6058" s="30" t="s">
        <v>20206</v>
      </c>
      <c r="B6058" s="31" t="s">
        <v>20207</v>
      </c>
      <c r="C6058" s="30" t="s">
        <v>19983</v>
      </c>
      <c r="D6058" s="32">
        <v>0.88</v>
      </c>
    </row>
    <row r="6059" spans="1:4" ht="9" customHeight="1" x14ac:dyDescent="0.25">
      <c r="A6059" s="30" t="s">
        <v>20208</v>
      </c>
      <c r="B6059" s="31" t="s">
        <v>20209</v>
      </c>
      <c r="C6059" s="30" t="s">
        <v>19983</v>
      </c>
      <c r="D6059" s="32">
        <v>0.71</v>
      </c>
    </row>
    <row r="6060" spans="1:4" ht="9" customHeight="1" x14ac:dyDescent="0.25">
      <c r="A6060" s="30" t="s">
        <v>20210</v>
      </c>
      <c r="B6060" s="31" t="s">
        <v>20211</v>
      </c>
      <c r="C6060" s="30" t="s">
        <v>19983</v>
      </c>
      <c r="D6060" s="32">
        <v>1.67</v>
      </c>
    </row>
    <row r="6061" spans="1:4" ht="9" customHeight="1" x14ac:dyDescent="0.25">
      <c r="A6061" s="30" t="s">
        <v>20212</v>
      </c>
      <c r="B6061" s="31" t="s">
        <v>20213</v>
      </c>
      <c r="C6061" s="30" t="s">
        <v>19983</v>
      </c>
      <c r="D6061" s="32">
        <v>1.33</v>
      </c>
    </row>
    <row r="6062" spans="1:4" ht="9" customHeight="1" x14ac:dyDescent="0.25">
      <c r="A6062" s="30" t="s">
        <v>20214</v>
      </c>
      <c r="B6062" s="31" t="s">
        <v>20215</v>
      </c>
      <c r="C6062" s="30" t="s">
        <v>19983</v>
      </c>
      <c r="D6062" s="32">
        <v>1.08</v>
      </c>
    </row>
    <row r="6063" spans="1:4" ht="18" customHeight="1" x14ac:dyDescent="0.25">
      <c r="A6063" s="30" t="s">
        <v>20216</v>
      </c>
      <c r="B6063" s="31" t="s">
        <v>20217</v>
      </c>
      <c r="C6063" s="30" t="s">
        <v>19983</v>
      </c>
      <c r="D6063" s="32">
        <v>0.24</v>
      </c>
    </row>
    <row r="6064" spans="1:4" ht="18" customHeight="1" x14ac:dyDescent="0.25">
      <c r="A6064" s="30" t="s">
        <v>20218</v>
      </c>
      <c r="B6064" s="31" t="s">
        <v>20219</v>
      </c>
      <c r="C6064" s="30" t="s">
        <v>19983</v>
      </c>
      <c r="D6064" s="32">
        <v>0.27</v>
      </c>
    </row>
    <row r="6065" spans="1:4" ht="18" customHeight="1" x14ac:dyDescent="0.25">
      <c r="A6065" s="30" t="s">
        <v>20220</v>
      </c>
      <c r="B6065" s="31" t="s">
        <v>20221</v>
      </c>
      <c r="C6065" s="30" t="s">
        <v>19983</v>
      </c>
      <c r="D6065" s="32">
        <v>0.25</v>
      </c>
    </row>
    <row r="6066" spans="1:4" ht="18" customHeight="1" x14ac:dyDescent="0.25">
      <c r="A6066" s="30" t="s">
        <v>20222</v>
      </c>
      <c r="B6066" s="31" t="s">
        <v>20223</v>
      </c>
      <c r="C6066" s="30" t="s">
        <v>19983</v>
      </c>
      <c r="D6066" s="32">
        <v>1.58</v>
      </c>
    </row>
    <row r="6067" spans="1:4" ht="18" customHeight="1" x14ac:dyDescent="0.25">
      <c r="A6067" s="30" t="s">
        <v>20224</v>
      </c>
      <c r="B6067" s="31" t="s">
        <v>20225</v>
      </c>
      <c r="C6067" s="30" t="s">
        <v>19983</v>
      </c>
      <c r="D6067" s="32">
        <v>3.48</v>
      </c>
    </row>
    <row r="6068" spans="1:4" ht="18" customHeight="1" x14ac:dyDescent="0.25">
      <c r="A6068" s="30" t="s">
        <v>20226</v>
      </c>
      <c r="B6068" s="31" t="s">
        <v>20227</v>
      </c>
      <c r="C6068" s="30" t="s">
        <v>19983</v>
      </c>
      <c r="D6068" s="32">
        <v>0.24</v>
      </c>
    </row>
    <row r="6069" spans="1:4" ht="18" customHeight="1" x14ac:dyDescent="0.25">
      <c r="A6069" s="30" t="s">
        <v>20228</v>
      </c>
      <c r="B6069" s="31" t="s">
        <v>20229</v>
      </c>
      <c r="C6069" s="30" t="s">
        <v>19983</v>
      </c>
      <c r="D6069" s="32">
        <v>0.27</v>
      </c>
    </row>
    <row r="6070" spans="1:4" ht="18" customHeight="1" x14ac:dyDescent="0.25">
      <c r="A6070" s="30" t="s">
        <v>20230</v>
      </c>
      <c r="B6070" s="31" t="s">
        <v>20231</v>
      </c>
      <c r="C6070" s="30" t="s">
        <v>19983</v>
      </c>
      <c r="D6070" s="32">
        <v>5.84</v>
      </c>
    </row>
    <row r="6071" spans="1:4" ht="18" customHeight="1" x14ac:dyDescent="0.25">
      <c r="A6071" s="30" t="s">
        <v>20232</v>
      </c>
      <c r="B6071" s="31" t="s">
        <v>20233</v>
      </c>
      <c r="C6071" s="30" t="s">
        <v>19983</v>
      </c>
      <c r="D6071" s="32">
        <v>13.83</v>
      </c>
    </row>
    <row r="6072" spans="1:4" ht="9" customHeight="1" x14ac:dyDescent="0.25">
      <c r="A6072" s="30" t="s">
        <v>20234</v>
      </c>
      <c r="B6072" s="31" t="s">
        <v>20235</v>
      </c>
      <c r="C6072" s="30" t="s">
        <v>19983</v>
      </c>
      <c r="D6072" s="32">
        <v>0.62</v>
      </c>
    </row>
    <row r="6073" spans="1:4" ht="9" customHeight="1" x14ac:dyDescent="0.25">
      <c r="A6073" s="30" t="s">
        <v>20236</v>
      </c>
      <c r="B6073" s="31" t="s">
        <v>20237</v>
      </c>
      <c r="C6073" s="30" t="s">
        <v>19983</v>
      </c>
      <c r="D6073" s="32">
        <v>0.45</v>
      </c>
    </row>
    <row r="6074" spans="1:4" ht="18" customHeight="1" x14ac:dyDescent="0.25">
      <c r="A6074" s="30" t="s">
        <v>20238</v>
      </c>
      <c r="B6074" s="31" t="s">
        <v>20239</v>
      </c>
      <c r="C6074" s="30" t="s">
        <v>19983</v>
      </c>
      <c r="D6074" s="32">
        <v>0.64</v>
      </c>
    </row>
    <row r="6075" spans="1:4" ht="18" customHeight="1" x14ac:dyDescent="0.25">
      <c r="A6075" s="30" t="s">
        <v>20240</v>
      </c>
      <c r="B6075" s="31" t="s">
        <v>20241</v>
      </c>
      <c r="C6075" s="30" t="s">
        <v>19983</v>
      </c>
      <c r="D6075" s="32">
        <v>0.42</v>
      </c>
    </row>
    <row r="6076" spans="1:4" ht="18" customHeight="1" x14ac:dyDescent="0.25">
      <c r="A6076" s="30" t="s">
        <v>20242</v>
      </c>
      <c r="B6076" s="31" t="s">
        <v>20243</v>
      </c>
      <c r="C6076" s="30" t="s">
        <v>19983</v>
      </c>
      <c r="D6076" s="32">
        <v>4.0199999999999996</v>
      </c>
    </row>
    <row r="6077" spans="1:4" ht="18" customHeight="1" x14ac:dyDescent="0.25">
      <c r="A6077" s="30" t="s">
        <v>20244</v>
      </c>
      <c r="B6077" s="31" t="s">
        <v>20245</v>
      </c>
      <c r="C6077" s="30" t="s">
        <v>19983</v>
      </c>
      <c r="D6077" s="32">
        <v>4.97</v>
      </c>
    </row>
    <row r="6078" spans="1:4" ht="18" customHeight="1" x14ac:dyDescent="0.25">
      <c r="A6078" s="30" t="s">
        <v>20246</v>
      </c>
      <c r="B6078" s="31" t="s">
        <v>20247</v>
      </c>
      <c r="C6078" s="30" t="s">
        <v>19983</v>
      </c>
      <c r="D6078" s="32">
        <v>3.48</v>
      </c>
    </row>
    <row r="6079" spans="1:4" ht="9" customHeight="1" x14ac:dyDescent="0.25">
      <c r="A6079" s="30" t="s">
        <v>20248</v>
      </c>
      <c r="B6079" s="31" t="s">
        <v>20249</v>
      </c>
      <c r="C6079" s="30" t="s">
        <v>19983</v>
      </c>
      <c r="D6079" s="32">
        <v>2.62</v>
      </c>
    </row>
    <row r="6080" spans="1:4" ht="9" customHeight="1" x14ac:dyDescent="0.25">
      <c r="A6080" s="30" t="s">
        <v>20250</v>
      </c>
      <c r="B6080" s="31" t="s">
        <v>20251</v>
      </c>
      <c r="C6080" s="30" t="s">
        <v>19983</v>
      </c>
      <c r="D6080" s="32">
        <v>2.1</v>
      </c>
    </row>
    <row r="6081" spans="1:4" ht="9" customHeight="1" x14ac:dyDescent="0.25">
      <c r="A6081" s="30" t="s">
        <v>20252</v>
      </c>
      <c r="B6081" s="31" t="s">
        <v>20253</v>
      </c>
      <c r="C6081" s="30" t="s">
        <v>19983</v>
      </c>
      <c r="D6081" s="32">
        <v>1.7</v>
      </c>
    </row>
    <row r="6082" spans="1:4" ht="9" customHeight="1" x14ac:dyDescent="0.25">
      <c r="A6082" s="30" t="s">
        <v>20254</v>
      </c>
      <c r="B6082" s="31" t="s">
        <v>20255</v>
      </c>
      <c r="C6082" s="30" t="s">
        <v>20086</v>
      </c>
      <c r="D6082" s="32">
        <v>0.74</v>
      </c>
    </row>
    <row r="6083" spans="1:4" ht="9" customHeight="1" x14ac:dyDescent="0.25">
      <c r="A6083" s="30" t="s">
        <v>20256</v>
      </c>
      <c r="B6083" s="31" t="s">
        <v>20257</v>
      </c>
      <c r="C6083" s="30" t="s">
        <v>20086</v>
      </c>
      <c r="D6083" s="32">
        <v>0.55000000000000004</v>
      </c>
    </row>
    <row r="6084" spans="1:4" ht="9" customHeight="1" x14ac:dyDescent="0.25">
      <c r="A6084" s="30" t="s">
        <v>20258</v>
      </c>
      <c r="B6084" s="31" t="s">
        <v>20259</v>
      </c>
      <c r="C6084" s="30" t="s">
        <v>20086</v>
      </c>
      <c r="D6084" s="32">
        <v>2.2799999999999998</v>
      </c>
    </row>
    <row r="6085" spans="1:4" ht="9" customHeight="1" x14ac:dyDescent="0.25">
      <c r="A6085" s="30" t="s">
        <v>20260</v>
      </c>
      <c r="B6085" s="31" t="s">
        <v>20261</v>
      </c>
      <c r="C6085" s="30" t="s">
        <v>20086</v>
      </c>
      <c r="D6085" s="32">
        <v>2.2799999999999998</v>
      </c>
    </row>
    <row r="6086" spans="1:4" ht="9" customHeight="1" x14ac:dyDescent="0.25">
      <c r="A6086" s="30" t="s">
        <v>20262</v>
      </c>
      <c r="B6086" s="31" t="s">
        <v>20263</v>
      </c>
      <c r="C6086" s="30" t="s">
        <v>20086</v>
      </c>
      <c r="D6086" s="32">
        <v>1.33</v>
      </c>
    </row>
    <row r="6087" spans="1:4" ht="9" customHeight="1" x14ac:dyDescent="0.25">
      <c r="A6087" s="30" t="s">
        <v>20264</v>
      </c>
      <c r="B6087" s="31" t="s">
        <v>20265</v>
      </c>
      <c r="C6087" s="30" t="s">
        <v>20086</v>
      </c>
      <c r="D6087" s="32">
        <v>6.68</v>
      </c>
    </row>
    <row r="6088" spans="1:4" ht="9" customHeight="1" x14ac:dyDescent="0.25">
      <c r="A6088" s="30" t="s">
        <v>20266</v>
      </c>
      <c r="B6088" s="31" t="s">
        <v>20267</v>
      </c>
      <c r="C6088" s="30" t="s">
        <v>20086</v>
      </c>
      <c r="D6088" s="32">
        <v>6.68</v>
      </c>
    </row>
    <row r="6089" spans="1:4" ht="9" customHeight="1" x14ac:dyDescent="0.25">
      <c r="A6089" s="30" t="s">
        <v>20268</v>
      </c>
      <c r="B6089" s="31" t="s">
        <v>20269</v>
      </c>
      <c r="C6089" s="30" t="s">
        <v>19983</v>
      </c>
      <c r="D6089" s="32">
        <v>1.18</v>
      </c>
    </row>
    <row r="6090" spans="1:4" ht="9" customHeight="1" x14ac:dyDescent="0.25">
      <c r="A6090" s="30" t="s">
        <v>20270</v>
      </c>
      <c r="B6090" s="31" t="s">
        <v>20271</v>
      </c>
      <c r="C6090" s="30" t="s">
        <v>19983</v>
      </c>
      <c r="D6090" s="32">
        <v>0.94</v>
      </c>
    </row>
    <row r="6091" spans="1:4" ht="9" customHeight="1" x14ac:dyDescent="0.25">
      <c r="A6091" s="30" t="s">
        <v>20272</v>
      </c>
      <c r="B6091" s="31" t="s">
        <v>20273</v>
      </c>
      <c r="C6091" s="30" t="s">
        <v>19983</v>
      </c>
      <c r="D6091" s="32">
        <v>0.77</v>
      </c>
    </row>
    <row r="6092" spans="1:4" ht="9" customHeight="1" x14ac:dyDescent="0.25">
      <c r="A6092" s="30" t="s">
        <v>20274</v>
      </c>
      <c r="B6092" s="31" t="s">
        <v>20275</v>
      </c>
      <c r="C6092" s="30" t="s">
        <v>19983</v>
      </c>
      <c r="D6092" s="32">
        <v>1.66</v>
      </c>
    </row>
    <row r="6093" spans="1:4" ht="9" customHeight="1" x14ac:dyDescent="0.25">
      <c r="A6093" s="30" t="s">
        <v>20276</v>
      </c>
      <c r="B6093" s="31" t="s">
        <v>20277</v>
      </c>
      <c r="C6093" s="30" t="s">
        <v>19983</v>
      </c>
      <c r="D6093" s="32">
        <v>1.33</v>
      </c>
    </row>
    <row r="6094" spans="1:4" ht="9" customHeight="1" x14ac:dyDescent="0.25">
      <c r="A6094" s="30" t="s">
        <v>20278</v>
      </c>
      <c r="B6094" s="31" t="s">
        <v>20279</v>
      </c>
      <c r="C6094" s="30" t="s">
        <v>19983</v>
      </c>
      <c r="D6094" s="32">
        <v>1.08</v>
      </c>
    </row>
    <row r="6095" spans="1:4" ht="9" customHeight="1" x14ac:dyDescent="0.25">
      <c r="A6095" s="30" t="s">
        <v>20280</v>
      </c>
      <c r="B6095" s="31" t="s">
        <v>20281</v>
      </c>
      <c r="C6095" s="30" t="s">
        <v>19983</v>
      </c>
      <c r="D6095" s="32">
        <v>1.8</v>
      </c>
    </row>
    <row r="6096" spans="1:4" ht="9" customHeight="1" x14ac:dyDescent="0.25">
      <c r="A6096" s="30" t="s">
        <v>20282</v>
      </c>
      <c r="B6096" s="31" t="s">
        <v>20283</v>
      </c>
      <c r="C6096" s="30" t="s">
        <v>19983</v>
      </c>
      <c r="D6096" s="32">
        <v>1.44</v>
      </c>
    </row>
    <row r="6097" spans="1:4" ht="9" customHeight="1" x14ac:dyDescent="0.25">
      <c r="A6097" s="30" t="s">
        <v>20284</v>
      </c>
      <c r="B6097" s="31" t="s">
        <v>20285</v>
      </c>
      <c r="C6097" s="30" t="s">
        <v>19983</v>
      </c>
      <c r="D6097" s="32">
        <v>1.17</v>
      </c>
    </row>
    <row r="6098" spans="1:4" ht="9" customHeight="1" x14ac:dyDescent="0.25">
      <c r="A6098" s="30" t="s">
        <v>20286</v>
      </c>
      <c r="B6098" s="31" t="s">
        <v>20287</v>
      </c>
      <c r="C6098" s="30" t="s">
        <v>20086</v>
      </c>
      <c r="D6098" s="32">
        <v>2.59</v>
      </c>
    </row>
    <row r="6099" spans="1:4" ht="9" customHeight="1" x14ac:dyDescent="0.25">
      <c r="A6099" s="30" t="s">
        <v>20288</v>
      </c>
      <c r="B6099" s="31" t="s">
        <v>20289</v>
      </c>
      <c r="C6099" s="30" t="s">
        <v>20086</v>
      </c>
      <c r="D6099" s="32">
        <v>0.77</v>
      </c>
    </row>
    <row r="6100" spans="1:4" ht="9" customHeight="1" x14ac:dyDescent="0.25">
      <c r="A6100" s="30" t="s">
        <v>20290</v>
      </c>
      <c r="B6100" s="31" t="s">
        <v>20291</v>
      </c>
      <c r="C6100" s="30" t="s">
        <v>20086</v>
      </c>
      <c r="D6100" s="32">
        <v>0.73</v>
      </c>
    </row>
    <row r="6101" spans="1:4" ht="9" customHeight="1" x14ac:dyDescent="0.25">
      <c r="A6101" s="30" t="s">
        <v>20292</v>
      </c>
      <c r="B6101" s="31" t="s">
        <v>20293</v>
      </c>
      <c r="C6101" s="30" t="s">
        <v>20086</v>
      </c>
      <c r="D6101" s="32">
        <v>1.62</v>
      </c>
    </row>
    <row r="6102" spans="1:4" ht="9" customHeight="1" x14ac:dyDescent="0.25">
      <c r="A6102" s="30" t="s">
        <v>20294</v>
      </c>
      <c r="B6102" s="31" t="s">
        <v>20295</v>
      </c>
      <c r="C6102" s="30" t="s">
        <v>20086</v>
      </c>
      <c r="D6102" s="32">
        <v>0.71</v>
      </c>
    </row>
    <row r="6103" spans="1:4" ht="9" customHeight="1" x14ac:dyDescent="0.25">
      <c r="A6103" s="30" t="s">
        <v>20296</v>
      </c>
      <c r="B6103" s="31" t="s">
        <v>20297</v>
      </c>
      <c r="C6103" s="30" t="s">
        <v>20086</v>
      </c>
      <c r="D6103" s="32">
        <v>1.32</v>
      </c>
    </row>
    <row r="6104" spans="1:4" ht="9" customHeight="1" x14ac:dyDescent="0.25">
      <c r="A6104" s="30" t="s">
        <v>20298</v>
      </c>
      <c r="B6104" s="31" t="s">
        <v>20299</v>
      </c>
      <c r="C6104" s="30" t="s">
        <v>20086</v>
      </c>
      <c r="D6104" s="32">
        <v>1.17</v>
      </c>
    </row>
    <row r="6105" spans="1:4" ht="9" customHeight="1" x14ac:dyDescent="0.25">
      <c r="A6105" s="30" t="s">
        <v>20300</v>
      </c>
      <c r="B6105" s="31" t="s">
        <v>20301</v>
      </c>
      <c r="C6105" s="30" t="s">
        <v>20086</v>
      </c>
      <c r="D6105" s="32">
        <v>1.04</v>
      </c>
    </row>
    <row r="6106" spans="1:4" ht="9" customHeight="1" x14ac:dyDescent="0.25">
      <c r="A6106" s="30" t="s">
        <v>20302</v>
      </c>
      <c r="B6106" s="31" t="s">
        <v>20303</v>
      </c>
      <c r="C6106" s="30" t="s">
        <v>20086</v>
      </c>
      <c r="D6106" s="32">
        <v>3.69</v>
      </c>
    </row>
    <row r="6107" spans="1:4" ht="9" customHeight="1" x14ac:dyDescent="0.25">
      <c r="A6107" s="30" t="s">
        <v>20304</v>
      </c>
      <c r="B6107" s="31" t="s">
        <v>20305</v>
      </c>
      <c r="C6107" s="30" t="s">
        <v>19983</v>
      </c>
      <c r="D6107" s="32">
        <v>1.47</v>
      </c>
    </row>
    <row r="6108" spans="1:4" ht="9" customHeight="1" x14ac:dyDescent="0.25">
      <c r="A6108" s="30" t="s">
        <v>20306</v>
      </c>
      <c r="B6108" s="31" t="s">
        <v>20307</v>
      </c>
      <c r="C6108" s="30" t="s">
        <v>19983</v>
      </c>
      <c r="D6108" s="32">
        <v>1.1499999999999999</v>
      </c>
    </row>
    <row r="6109" spans="1:4" ht="9" customHeight="1" x14ac:dyDescent="0.25">
      <c r="A6109" s="30" t="s">
        <v>20308</v>
      </c>
      <c r="B6109" s="31" t="s">
        <v>20309</v>
      </c>
      <c r="C6109" s="30" t="s">
        <v>19983</v>
      </c>
      <c r="D6109" s="32">
        <v>0.82</v>
      </c>
    </row>
    <row r="6110" spans="1:4" ht="9" customHeight="1" x14ac:dyDescent="0.25">
      <c r="A6110" s="30" t="s">
        <v>20310</v>
      </c>
      <c r="B6110" s="31" t="s">
        <v>20311</v>
      </c>
      <c r="C6110" s="30" t="s">
        <v>19983</v>
      </c>
      <c r="D6110" s="32">
        <v>0.63</v>
      </c>
    </row>
    <row r="6111" spans="1:4" ht="9" customHeight="1" x14ac:dyDescent="0.25">
      <c r="A6111" s="30" t="s">
        <v>20312</v>
      </c>
      <c r="B6111" s="31" t="s">
        <v>20313</v>
      </c>
      <c r="C6111" s="30" t="s">
        <v>19983</v>
      </c>
      <c r="D6111" s="32">
        <v>1.1499999999999999</v>
      </c>
    </row>
    <row r="6112" spans="1:4" ht="9" customHeight="1" x14ac:dyDescent="0.25">
      <c r="A6112" s="30" t="s">
        <v>20314</v>
      </c>
      <c r="B6112" s="31" t="s">
        <v>20315</v>
      </c>
      <c r="C6112" s="30" t="s">
        <v>19983</v>
      </c>
      <c r="D6112" s="32">
        <v>0.9</v>
      </c>
    </row>
    <row r="6113" spans="1:4" ht="9" customHeight="1" x14ac:dyDescent="0.25">
      <c r="A6113" s="30" t="s">
        <v>20316</v>
      </c>
      <c r="B6113" s="31" t="s">
        <v>20317</v>
      </c>
      <c r="C6113" s="30" t="s">
        <v>19983</v>
      </c>
      <c r="D6113" s="32">
        <v>0.65</v>
      </c>
    </row>
    <row r="6114" spans="1:4" ht="9" customHeight="1" x14ac:dyDescent="0.25">
      <c r="A6114" s="30" t="s">
        <v>20318</v>
      </c>
      <c r="B6114" s="31" t="s">
        <v>20319</v>
      </c>
      <c r="C6114" s="30" t="s">
        <v>19983</v>
      </c>
      <c r="D6114" s="32">
        <v>0.49</v>
      </c>
    </row>
    <row r="6115" spans="1:4" ht="9" customHeight="1" x14ac:dyDescent="0.25">
      <c r="A6115" s="30" t="s">
        <v>20320</v>
      </c>
      <c r="B6115" s="31" t="s">
        <v>20321</v>
      </c>
      <c r="C6115" s="30" t="s">
        <v>19983</v>
      </c>
      <c r="D6115" s="32">
        <v>0.97</v>
      </c>
    </row>
    <row r="6116" spans="1:4" ht="9" customHeight="1" x14ac:dyDescent="0.25">
      <c r="A6116" s="30" t="s">
        <v>20322</v>
      </c>
      <c r="B6116" s="31" t="s">
        <v>20323</v>
      </c>
      <c r="C6116" s="30" t="s">
        <v>19983</v>
      </c>
      <c r="D6116" s="32">
        <v>0.76</v>
      </c>
    </row>
    <row r="6117" spans="1:4" ht="9" customHeight="1" x14ac:dyDescent="0.25">
      <c r="A6117" s="30" t="s">
        <v>20324</v>
      </c>
      <c r="B6117" s="31" t="s">
        <v>20325</v>
      </c>
      <c r="C6117" s="30" t="s">
        <v>19983</v>
      </c>
      <c r="D6117" s="32">
        <v>0.55000000000000004</v>
      </c>
    </row>
    <row r="6118" spans="1:4" ht="9" customHeight="1" x14ac:dyDescent="0.25">
      <c r="A6118" s="30" t="s">
        <v>20326</v>
      </c>
      <c r="B6118" s="31" t="s">
        <v>20327</v>
      </c>
      <c r="C6118" s="30" t="s">
        <v>19983</v>
      </c>
      <c r="D6118" s="32">
        <v>0.42</v>
      </c>
    </row>
    <row r="6119" spans="1:4" ht="9" customHeight="1" x14ac:dyDescent="0.25">
      <c r="A6119" s="30" t="s">
        <v>20328</v>
      </c>
      <c r="B6119" s="31" t="s">
        <v>20329</v>
      </c>
      <c r="C6119" s="30" t="s">
        <v>19983</v>
      </c>
      <c r="D6119" s="32">
        <v>1.0900000000000001</v>
      </c>
    </row>
    <row r="6120" spans="1:4" ht="9" customHeight="1" x14ac:dyDescent="0.25">
      <c r="A6120" s="30" t="s">
        <v>20330</v>
      </c>
      <c r="B6120" s="31" t="s">
        <v>20331</v>
      </c>
      <c r="C6120" s="30" t="s">
        <v>19983</v>
      </c>
      <c r="D6120" s="32">
        <v>0.85</v>
      </c>
    </row>
    <row r="6121" spans="1:4" ht="9" customHeight="1" x14ac:dyDescent="0.25">
      <c r="A6121" s="30" t="s">
        <v>20332</v>
      </c>
      <c r="B6121" s="31" t="s">
        <v>20333</v>
      </c>
      <c r="C6121" s="30" t="s">
        <v>19983</v>
      </c>
      <c r="D6121" s="32">
        <v>0.61</v>
      </c>
    </row>
    <row r="6122" spans="1:4" ht="9" customHeight="1" x14ac:dyDescent="0.25">
      <c r="A6122" s="30" t="s">
        <v>20334</v>
      </c>
      <c r="B6122" s="31" t="s">
        <v>20335</v>
      </c>
      <c r="C6122" s="30" t="s">
        <v>19983</v>
      </c>
      <c r="D6122" s="32">
        <v>0.47</v>
      </c>
    </row>
    <row r="6123" spans="1:4" ht="9" customHeight="1" x14ac:dyDescent="0.25">
      <c r="A6123" s="30" t="s">
        <v>20336</v>
      </c>
      <c r="B6123" s="31" t="s">
        <v>20337</v>
      </c>
      <c r="C6123" s="30" t="s">
        <v>11700</v>
      </c>
      <c r="D6123" s="32">
        <v>18.04</v>
      </c>
    </row>
    <row r="6124" spans="1:4" ht="9" customHeight="1" x14ac:dyDescent="0.25">
      <c r="A6124" s="30" t="s">
        <v>20338</v>
      </c>
      <c r="B6124" s="31" t="s">
        <v>20339</v>
      </c>
      <c r="C6124" s="30" t="s">
        <v>11700</v>
      </c>
      <c r="D6124" s="32">
        <v>14.43</v>
      </c>
    </row>
    <row r="6125" spans="1:4" ht="9" customHeight="1" x14ac:dyDescent="0.25">
      <c r="A6125" s="30" t="s">
        <v>20340</v>
      </c>
      <c r="B6125" s="31" t="s">
        <v>20341</v>
      </c>
      <c r="C6125" s="30" t="s">
        <v>11700</v>
      </c>
      <c r="D6125" s="32">
        <v>11.71</v>
      </c>
    </row>
    <row r="6126" spans="1:4" ht="9" customHeight="1" x14ac:dyDescent="0.25">
      <c r="A6126" s="30" t="s">
        <v>20342</v>
      </c>
      <c r="B6126" s="31" t="s">
        <v>20343</v>
      </c>
      <c r="C6126" s="30" t="s">
        <v>11700</v>
      </c>
      <c r="D6126" s="32">
        <v>12.97</v>
      </c>
    </row>
    <row r="6127" spans="1:4" ht="9" customHeight="1" x14ac:dyDescent="0.25">
      <c r="A6127" s="30" t="s">
        <v>20344</v>
      </c>
      <c r="B6127" s="31" t="s">
        <v>20345</v>
      </c>
      <c r="C6127" s="30" t="s">
        <v>11700</v>
      </c>
      <c r="D6127" s="32">
        <v>10.37</v>
      </c>
    </row>
    <row r="6128" spans="1:4" ht="9" customHeight="1" x14ac:dyDescent="0.25">
      <c r="A6128" s="30" t="s">
        <v>20346</v>
      </c>
      <c r="B6128" s="31" t="s">
        <v>20347</v>
      </c>
      <c r="C6128" s="30" t="s">
        <v>11700</v>
      </c>
      <c r="D6128" s="32">
        <v>8.42</v>
      </c>
    </row>
    <row r="6129" spans="1:4" ht="9" customHeight="1" x14ac:dyDescent="0.25">
      <c r="A6129" s="30" t="s">
        <v>20348</v>
      </c>
      <c r="B6129" s="31" t="s">
        <v>20349</v>
      </c>
      <c r="C6129" s="30" t="s">
        <v>11700</v>
      </c>
      <c r="D6129" s="32">
        <v>30.85</v>
      </c>
    </row>
    <row r="6130" spans="1:4" ht="9" customHeight="1" x14ac:dyDescent="0.25">
      <c r="A6130" s="30" t="s">
        <v>20350</v>
      </c>
      <c r="B6130" s="31" t="s">
        <v>20351</v>
      </c>
      <c r="C6130" s="30" t="s">
        <v>11700</v>
      </c>
      <c r="D6130" s="32">
        <v>24.68</v>
      </c>
    </row>
    <row r="6131" spans="1:4" ht="9" customHeight="1" x14ac:dyDescent="0.25">
      <c r="A6131" s="30" t="s">
        <v>20352</v>
      </c>
      <c r="B6131" s="31" t="s">
        <v>20353</v>
      </c>
      <c r="C6131" s="30" t="s">
        <v>11700</v>
      </c>
      <c r="D6131" s="32">
        <v>20.02</v>
      </c>
    </row>
    <row r="6132" spans="1:4" ht="9" customHeight="1" x14ac:dyDescent="0.25">
      <c r="A6132" s="30" t="s">
        <v>20354</v>
      </c>
      <c r="B6132" s="31" t="s">
        <v>20355</v>
      </c>
      <c r="C6132" s="30" t="s">
        <v>11700</v>
      </c>
      <c r="D6132" s="32">
        <v>65.86</v>
      </c>
    </row>
    <row r="6133" spans="1:4" ht="9" customHeight="1" x14ac:dyDescent="0.25">
      <c r="A6133" s="30" t="s">
        <v>20356</v>
      </c>
      <c r="B6133" s="31" t="s">
        <v>20357</v>
      </c>
      <c r="C6133" s="30" t="s">
        <v>11700</v>
      </c>
      <c r="D6133" s="32">
        <v>52.66</v>
      </c>
    </row>
    <row r="6134" spans="1:4" ht="9" customHeight="1" x14ac:dyDescent="0.25">
      <c r="A6134" s="30" t="s">
        <v>20358</v>
      </c>
      <c r="B6134" s="31" t="s">
        <v>20359</v>
      </c>
      <c r="C6134" s="30" t="s">
        <v>11700</v>
      </c>
      <c r="D6134" s="32">
        <v>42.75</v>
      </c>
    </row>
    <row r="6135" spans="1:4" ht="9" customHeight="1" x14ac:dyDescent="0.25">
      <c r="A6135" s="30" t="s">
        <v>20360</v>
      </c>
      <c r="B6135" s="31" t="s">
        <v>20361</v>
      </c>
      <c r="C6135" s="30" t="s">
        <v>11700</v>
      </c>
      <c r="D6135" s="32">
        <v>79.41</v>
      </c>
    </row>
    <row r="6136" spans="1:4" ht="9" customHeight="1" x14ac:dyDescent="0.25">
      <c r="A6136" s="30" t="s">
        <v>20362</v>
      </c>
      <c r="B6136" s="31" t="s">
        <v>20363</v>
      </c>
      <c r="C6136" s="30" t="s">
        <v>11700</v>
      </c>
      <c r="D6136" s="32">
        <v>63.49</v>
      </c>
    </row>
    <row r="6137" spans="1:4" ht="9" customHeight="1" x14ac:dyDescent="0.25">
      <c r="A6137" s="30" t="s">
        <v>20364</v>
      </c>
      <c r="B6137" s="31" t="s">
        <v>20365</v>
      </c>
      <c r="C6137" s="30" t="s">
        <v>11700</v>
      </c>
      <c r="D6137" s="32">
        <v>51.54</v>
      </c>
    </row>
    <row r="6138" spans="1:4" ht="9" customHeight="1" x14ac:dyDescent="0.25">
      <c r="A6138" s="30" t="s">
        <v>20366</v>
      </c>
      <c r="B6138" s="31" t="s">
        <v>20367</v>
      </c>
      <c r="C6138" s="30" t="s">
        <v>11700</v>
      </c>
      <c r="D6138" s="32">
        <v>155.5</v>
      </c>
    </row>
    <row r="6139" spans="1:4" ht="9" customHeight="1" x14ac:dyDescent="0.25">
      <c r="A6139" s="30" t="s">
        <v>20368</v>
      </c>
      <c r="B6139" s="31" t="s">
        <v>20369</v>
      </c>
      <c r="C6139" s="30" t="s">
        <v>11700</v>
      </c>
      <c r="D6139" s="32">
        <v>124.34</v>
      </c>
    </row>
    <row r="6140" spans="1:4" ht="9" customHeight="1" x14ac:dyDescent="0.25">
      <c r="A6140" s="30" t="s">
        <v>20370</v>
      </c>
      <c r="B6140" s="31" t="s">
        <v>20371</v>
      </c>
      <c r="C6140" s="30" t="s">
        <v>11700</v>
      </c>
      <c r="D6140" s="32">
        <v>100.93</v>
      </c>
    </row>
    <row r="6141" spans="1:4" ht="9" customHeight="1" x14ac:dyDescent="0.25">
      <c r="A6141" s="30" t="s">
        <v>20372</v>
      </c>
      <c r="B6141" s="31" t="s">
        <v>20373</v>
      </c>
      <c r="C6141" s="30" t="s">
        <v>11700</v>
      </c>
      <c r="D6141" s="32">
        <v>179.29</v>
      </c>
    </row>
    <row r="6142" spans="1:4" ht="9" customHeight="1" x14ac:dyDescent="0.25">
      <c r="A6142" s="30" t="s">
        <v>20374</v>
      </c>
      <c r="B6142" s="31" t="s">
        <v>20375</v>
      </c>
      <c r="C6142" s="30" t="s">
        <v>11700</v>
      </c>
      <c r="D6142" s="32">
        <v>143.36000000000001</v>
      </c>
    </row>
    <row r="6143" spans="1:4" ht="9" customHeight="1" x14ac:dyDescent="0.25">
      <c r="A6143" s="30" t="s">
        <v>20376</v>
      </c>
      <c r="B6143" s="31" t="s">
        <v>20377</v>
      </c>
      <c r="C6143" s="30" t="s">
        <v>11700</v>
      </c>
      <c r="D6143" s="32">
        <v>116.36</v>
      </c>
    </row>
    <row r="6144" spans="1:4" ht="9" customHeight="1" x14ac:dyDescent="0.25">
      <c r="A6144" s="30" t="s">
        <v>20378</v>
      </c>
      <c r="B6144" s="31" t="s">
        <v>20379</v>
      </c>
      <c r="C6144" s="30" t="s">
        <v>11700</v>
      </c>
      <c r="D6144" s="32">
        <v>197.01</v>
      </c>
    </row>
    <row r="6145" spans="1:4" ht="9" customHeight="1" x14ac:dyDescent="0.25">
      <c r="A6145" s="30" t="s">
        <v>20380</v>
      </c>
      <c r="B6145" s="31" t="s">
        <v>20381</v>
      </c>
      <c r="C6145" s="30" t="s">
        <v>11700</v>
      </c>
      <c r="D6145" s="32">
        <v>169.94</v>
      </c>
    </row>
    <row r="6146" spans="1:4" ht="9" customHeight="1" x14ac:dyDescent="0.25">
      <c r="A6146" s="30" t="s">
        <v>20382</v>
      </c>
      <c r="B6146" s="31" t="s">
        <v>20383</v>
      </c>
      <c r="C6146" s="30" t="s">
        <v>12</v>
      </c>
      <c r="D6146" s="32">
        <v>11.64</v>
      </c>
    </row>
    <row r="6147" spans="1:4" ht="9" customHeight="1" x14ac:dyDescent="0.25">
      <c r="A6147" s="30" t="s">
        <v>20384</v>
      </c>
      <c r="B6147" s="31" t="s">
        <v>20385</v>
      </c>
      <c r="C6147" s="30" t="s">
        <v>0</v>
      </c>
      <c r="D6147" s="32">
        <v>393.57</v>
      </c>
    </row>
    <row r="6148" spans="1:4" ht="9" customHeight="1" x14ac:dyDescent="0.25">
      <c r="A6148" s="30" t="s">
        <v>20386</v>
      </c>
      <c r="B6148" s="31" t="s">
        <v>20387</v>
      </c>
      <c r="C6148" s="30" t="s">
        <v>0</v>
      </c>
      <c r="D6148" s="32">
        <v>337.35</v>
      </c>
    </row>
    <row r="6149" spans="1:4" ht="9" customHeight="1" x14ac:dyDescent="0.25">
      <c r="A6149" s="30" t="s">
        <v>20388</v>
      </c>
      <c r="B6149" s="31" t="s">
        <v>20389</v>
      </c>
      <c r="C6149" s="30" t="s">
        <v>0</v>
      </c>
      <c r="D6149" s="32">
        <v>803.38</v>
      </c>
    </row>
    <row r="6150" spans="1:4" ht="9" customHeight="1" x14ac:dyDescent="0.25">
      <c r="A6150" s="30" t="s">
        <v>20390</v>
      </c>
      <c r="B6150" s="31" t="s">
        <v>20391</v>
      </c>
      <c r="C6150" s="30" t="s">
        <v>0</v>
      </c>
      <c r="D6150" s="32">
        <v>890.77</v>
      </c>
    </row>
    <row r="6151" spans="1:4" ht="9" customHeight="1" x14ac:dyDescent="0.25">
      <c r="A6151" s="30" t="s">
        <v>20392</v>
      </c>
      <c r="B6151" s="31" t="s">
        <v>20393</v>
      </c>
      <c r="C6151" s="30" t="s">
        <v>0</v>
      </c>
      <c r="D6151" s="32">
        <v>2006.5</v>
      </c>
    </row>
    <row r="6152" spans="1:4" ht="9" customHeight="1" x14ac:dyDescent="0.25">
      <c r="A6152" s="30" t="s">
        <v>20394</v>
      </c>
      <c r="B6152" s="31" t="s">
        <v>20395</v>
      </c>
      <c r="C6152" s="30" t="s">
        <v>0</v>
      </c>
      <c r="D6152" s="32">
        <v>2137.31</v>
      </c>
    </row>
    <row r="6153" spans="1:4" ht="9" customHeight="1" x14ac:dyDescent="0.25">
      <c r="A6153" s="30" t="s">
        <v>20396</v>
      </c>
      <c r="B6153" s="31" t="s">
        <v>20397</v>
      </c>
      <c r="C6153" s="30" t="s">
        <v>0</v>
      </c>
      <c r="D6153" s="32">
        <v>2190.4</v>
      </c>
    </row>
    <row r="6154" spans="1:4" ht="9" customHeight="1" x14ac:dyDescent="0.25">
      <c r="A6154" s="30" t="s">
        <v>20398</v>
      </c>
      <c r="B6154" s="31" t="s">
        <v>20399</v>
      </c>
      <c r="C6154" s="30" t="s">
        <v>0</v>
      </c>
      <c r="D6154" s="32">
        <v>2335.5300000000002</v>
      </c>
    </row>
    <row r="6155" spans="1:4" ht="9" customHeight="1" x14ac:dyDescent="0.25">
      <c r="A6155" s="30" t="s">
        <v>20400</v>
      </c>
      <c r="B6155" s="31" t="s">
        <v>20401</v>
      </c>
      <c r="C6155" s="30" t="s">
        <v>0</v>
      </c>
      <c r="D6155" s="32">
        <v>393.57</v>
      </c>
    </row>
    <row r="6156" spans="1:4" ht="9" customHeight="1" x14ac:dyDescent="0.25">
      <c r="A6156" s="30" t="s">
        <v>20402</v>
      </c>
      <c r="B6156" s="31" t="s">
        <v>20403</v>
      </c>
      <c r="C6156" s="30" t="s">
        <v>0</v>
      </c>
      <c r="D6156" s="32">
        <v>337.35</v>
      </c>
    </row>
    <row r="6157" spans="1:4" ht="9" customHeight="1" x14ac:dyDescent="0.25">
      <c r="A6157" s="30" t="s">
        <v>20404</v>
      </c>
      <c r="B6157" s="31" t="s">
        <v>20405</v>
      </c>
      <c r="C6157" s="30" t="s">
        <v>0</v>
      </c>
      <c r="D6157" s="32">
        <v>803.38</v>
      </c>
    </row>
    <row r="6158" spans="1:4" ht="9" customHeight="1" x14ac:dyDescent="0.25">
      <c r="A6158" s="30" t="s">
        <v>20406</v>
      </c>
      <c r="B6158" s="31" t="s">
        <v>20407</v>
      </c>
      <c r="C6158" s="30" t="s">
        <v>0</v>
      </c>
      <c r="D6158" s="32">
        <v>890.77</v>
      </c>
    </row>
    <row r="6159" spans="1:4" ht="9" customHeight="1" x14ac:dyDescent="0.25">
      <c r="A6159" s="30" t="s">
        <v>20408</v>
      </c>
      <c r="B6159" s="31" t="s">
        <v>20409</v>
      </c>
      <c r="C6159" s="30" t="s">
        <v>0</v>
      </c>
      <c r="D6159" s="32">
        <v>1975.38</v>
      </c>
    </row>
    <row r="6160" spans="1:4" ht="9" customHeight="1" x14ac:dyDescent="0.25">
      <c r="A6160" s="30" t="s">
        <v>20410</v>
      </c>
      <c r="B6160" s="31" t="s">
        <v>20411</v>
      </c>
      <c r="C6160" s="30" t="s">
        <v>0</v>
      </c>
      <c r="D6160" s="32">
        <v>2105.16</v>
      </c>
    </row>
    <row r="6161" spans="1:4" ht="9" customHeight="1" x14ac:dyDescent="0.25">
      <c r="A6161" s="30" t="s">
        <v>20412</v>
      </c>
      <c r="B6161" s="31" t="s">
        <v>20413</v>
      </c>
      <c r="C6161" s="30" t="s">
        <v>0</v>
      </c>
      <c r="D6161" s="32">
        <v>134.16999999999999</v>
      </c>
    </row>
    <row r="6162" spans="1:4" ht="9" customHeight="1" x14ac:dyDescent="0.25">
      <c r="A6162" s="30" t="s">
        <v>20414</v>
      </c>
      <c r="B6162" s="31" t="s">
        <v>20415</v>
      </c>
      <c r="C6162" s="30" t="s">
        <v>0</v>
      </c>
      <c r="D6162" s="32">
        <v>666.99</v>
      </c>
    </row>
    <row r="6163" spans="1:4" ht="9" customHeight="1" x14ac:dyDescent="0.25">
      <c r="A6163" s="30" t="s">
        <v>20416</v>
      </c>
      <c r="B6163" s="31" t="s">
        <v>20417</v>
      </c>
      <c r="C6163" s="30" t="s">
        <v>0</v>
      </c>
      <c r="D6163" s="32">
        <v>55.37</v>
      </c>
    </row>
    <row r="6164" spans="1:4" ht="9" customHeight="1" x14ac:dyDescent="0.25">
      <c r="A6164" s="30" t="s">
        <v>20418</v>
      </c>
      <c r="B6164" s="31" t="s">
        <v>20419</v>
      </c>
      <c r="C6164" s="30" t="s">
        <v>0</v>
      </c>
      <c r="D6164" s="32">
        <v>33.43</v>
      </c>
    </row>
    <row r="6165" spans="1:4" ht="9" customHeight="1" x14ac:dyDescent="0.25">
      <c r="A6165" s="30" t="s">
        <v>20420</v>
      </c>
      <c r="B6165" s="31" t="s">
        <v>20421</v>
      </c>
      <c r="C6165" s="30" t="s">
        <v>0</v>
      </c>
      <c r="D6165" s="32">
        <v>134.16</v>
      </c>
    </row>
    <row r="6166" spans="1:4" ht="9" customHeight="1" x14ac:dyDescent="0.25">
      <c r="A6166" s="30" t="s">
        <v>20422</v>
      </c>
      <c r="B6166" s="31" t="s">
        <v>20423</v>
      </c>
      <c r="C6166" s="30" t="s">
        <v>0</v>
      </c>
      <c r="D6166" s="32">
        <v>668.04</v>
      </c>
    </row>
    <row r="6167" spans="1:4" ht="9" customHeight="1" x14ac:dyDescent="0.25">
      <c r="A6167" s="30" t="s">
        <v>20424</v>
      </c>
      <c r="B6167" s="31" t="s">
        <v>20425</v>
      </c>
      <c r="C6167" s="30" t="s">
        <v>0</v>
      </c>
      <c r="D6167" s="32">
        <v>55.52</v>
      </c>
    </row>
    <row r="6168" spans="1:4" ht="9" customHeight="1" x14ac:dyDescent="0.25">
      <c r="A6168" s="30" t="s">
        <v>20426</v>
      </c>
      <c r="B6168" s="31" t="s">
        <v>20427</v>
      </c>
      <c r="C6168" s="30" t="s">
        <v>12</v>
      </c>
      <c r="D6168" s="32">
        <v>19.73</v>
      </c>
    </row>
    <row r="6169" spans="1:4" ht="9" customHeight="1" x14ac:dyDescent="0.25">
      <c r="A6169" s="30" t="s">
        <v>20428</v>
      </c>
      <c r="B6169" s="31" t="s">
        <v>20429</v>
      </c>
      <c r="C6169" s="30" t="s">
        <v>12</v>
      </c>
      <c r="D6169" s="32">
        <v>12.26</v>
      </c>
    </row>
    <row r="6170" spans="1:4" ht="9" customHeight="1" x14ac:dyDescent="0.25">
      <c r="A6170" s="30" t="s">
        <v>20430</v>
      </c>
      <c r="B6170" s="31" t="s">
        <v>20431</v>
      </c>
      <c r="C6170" s="30" t="s">
        <v>3</v>
      </c>
      <c r="D6170" s="32">
        <v>360.7</v>
      </c>
    </row>
    <row r="6171" spans="1:4" ht="9" customHeight="1" x14ac:dyDescent="0.25">
      <c r="A6171" s="30" t="s">
        <v>20432</v>
      </c>
      <c r="B6171" s="31" t="s">
        <v>20433</v>
      </c>
      <c r="C6171" s="30" t="s">
        <v>3</v>
      </c>
      <c r="D6171" s="32">
        <v>432.19</v>
      </c>
    </row>
    <row r="6172" spans="1:4" ht="9" customHeight="1" x14ac:dyDescent="0.25">
      <c r="A6172" s="30" t="s">
        <v>20434</v>
      </c>
      <c r="B6172" s="31" t="s">
        <v>20435</v>
      </c>
      <c r="C6172" s="30" t="s">
        <v>3</v>
      </c>
      <c r="D6172" s="32">
        <v>507.43</v>
      </c>
    </row>
    <row r="6173" spans="1:4" ht="9" customHeight="1" x14ac:dyDescent="0.25">
      <c r="A6173" s="30" t="s">
        <v>20436</v>
      </c>
      <c r="B6173" s="31" t="s">
        <v>20437</v>
      </c>
      <c r="C6173" s="30" t="s">
        <v>3</v>
      </c>
      <c r="D6173" s="32">
        <v>899.95</v>
      </c>
    </row>
    <row r="6174" spans="1:4" ht="9" customHeight="1" x14ac:dyDescent="0.25">
      <c r="A6174" s="30" t="s">
        <v>20438</v>
      </c>
      <c r="B6174" s="31" t="s">
        <v>20439</v>
      </c>
      <c r="C6174" s="30" t="s">
        <v>3</v>
      </c>
      <c r="D6174" s="32">
        <v>966.72</v>
      </c>
    </row>
    <row r="6175" spans="1:4" ht="9" customHeight="1" x14ac:dyDescent="0.25">
      <c r="A6175" s="30" t="s">
        <v>20440</v>
      </c>
      <c r="B6175" s="31" t="s">
        <v>20441</v>
      </c>
      <c r="C6175" s="30" t="s">
        <v>3</v>
      </c>
      <c r="D6175" s="32">
        <v>1037.24</v>
      </c>
    </row>
    <row r="6176" spans="1:4" ht="9" customHeight="1" x14ac:dyDescent="0.25">
      <c r="A6176" s="30" t="s">
        <v>20442</v>
      </c>
      <c r="B6176" s="31" t="s">
        <v>20443</v>
      </c>
      <c r="C6176" s="30" t="s">
        <v>3</v>
      </c>
      <c r="D6176" s="32">
        <v>777.71</v>
      </c>
    </row>
    <row r="6177" spans="1:4" ht="9" customHeight="1" x14ac:dyDescent="0.25">
      <c r="A6177" s="30" t="s">
        <v>20444</v>
      </c>
      <c r="B6177" s="31" t="s">
        <v>20445</v>
      </c>
      <c r="C6177" s="30" t="s">
        <v>3</v>
      </c>
      <c r="D6177" s="32">
        <v>836.95</v>
      </c>
    </row>
    <row r="6178" spans="1:4" ht="9" customHeight="1" x14ac:dyDescent="0.25">
      <c r="A6178" s="30" t="s">
        <v>20446</v>
      </c>
      <c r="B6178" s="31" t="s">
        <v>20447</v>
      </c>
      <c r="C6178" s="30" t="s">
        <v>0</v>
      </c>
      <c r="D6178" s="32">
        <v>172.86</v>
      </c>
    </row>
    <row r="6179" spans="1:4" ht="18" customHeight="1" x14ac:dyDescent="0.25">
      <c r="A6179" s="30" t="s">
        <v>20448</v>
      </c>
      <c r="B6179" s="31" t="s">
        <v>20449</v>
      </c>
      <c r="C6179" s="30" t="s">
        <v>2</v>
      </c>
      <c r="D6179" s="32">
        <v>429.05</v>
      </c>
    </row>
    <row r="6180" spans="1:4" ht="9" customHeight="1" x14ac:dyDescent="0.25">
      <c r="A6180" s="30" t="s">
        <v>20450</v>
      </c>
      <c r="B6180" s="31" t="s">
        <v>20451</v>
      </c>
      <c r="C6180" s="30" t="s">
        <v>3</v>
      </c>
      <c r="D6180" s="32">
        <v>57.11</v>
      </c>
    </row>
    <row r="6181" spans="1:4" ht="9" customHeight="1" x14ac:dyDescent="0.25">
      <c r="A6181" s="30" t="s">
        <v>20452</v>
      </c>
      <c r="B6181" s="31" t="s">
        <v>20453</v>
      </c>
      <c r="C6181" s="30" t="s">
        <v>3</v>
      </c>
      <c r="D6181" s="32">
        <v>52.64</v>
      </c>
    </row>
    <row r="6182" spans="1:4" ht="9" customHeight="1" x14ac:dyDescent="0.25">
      <c r="A6182" s="30" t="s">
        <v>20454</v>
      </c>
      <c r="B6182" s="31" t="s">
        <v>20455</v>
      </c>
      <c r="C6182" s="30" t="s">
        <v>3</v>
      </c>
      <c r="D6182" s="32">
        <v>358.42</v>
      </c>
    </row>
    <row r="6183" spans="1:4" ht="9" customHeight="1" x14ac:dyDescent="0.25">
      <c r="A6183" s="30" t="s">
        <v>20456</v>
      </c>
      <c r="B6183" s="31" t="s">
        <v>20457</v>
      </c>
      <c r="C6183" s="30" t="s">
        <v>3</v>
      </c>
      <c r="D6183" s="32">
        <v>253.25</v>
      </c>
    </row>
    <row r="6184" spans="1:4" ht="9" customHeight="1" x14ac:dyDescent="0.25">
      <c r="A6184" s="30" t="s">
        <v>20458</v>
      </c>
      <c r="B6184" s="31" t="s">
        <v>20459</v>
      </c>
      <c r="C6184" s="30" t="s">
        <v>0</v>
      </c>
      <c r="D6184" s="32">
        <v>143.1</v>
      </c>
    </row>
    <row r="6185" spans="1:4" ht="9" customHeight="1" x14ac:dyDescent="0.25">
      <c r="A6185" s="30" t="s">
        <v>20460</v>
      </c>
      <c r="B6185" s="31" t="s">
        <v>20461</v>
      </c>
      <c r="C6185" s="30" t="s">
        <v>0</v>
      </c>
      <c r="D6185" s="32">
        <v>312.54000000000002</v>
      </c>
    </row>
    <row r="6186" spans="1:4" ht="9" customHeight="1" x14ac:dyDescent="0.25">
      <c r="A6186" s="30" t="s">
        <v>20462</v>
      </c>
      <c r="B6186" s="31" t="s">
        <v>20463</v>
      </c>
      <c r="C6186" s="30" t="s">
        <v>0</v>
      </c>
      <c r="D6186" s="32">
        <v>218.64</v>
      </c>
    </row>
    <row r="6187" spans="1:4" ht="9" customHeight="1" x14ac:dyDescent="0.25">
      <c r="A6187" s="30" t="s">
        <v>20464</v>
      </c>
      <c r="B6187" s="31" t="s">
        <v>20465</v>
      </c>
      <c r="C6187" s="30" t="s">
        <v>0</v>
      </c>
      <c r="D6187" s="32">
        <v>153.78</v>
      </c>
    </row>
    <row r="6188" spans="1:4" ht="9" customHeight="1" x14ac:dyDescent="0.25">
      <c r="A6188" s="30" t="s">
        <v>20466</v>
      </c>
      <c r="B6188" s="31" t="s">
        <v>20467</v>
      </c>
      <c r="C6188" s="30" t="s">
        <v>0</v>
      </c>
      <c r="D6188" s="32">
        <v>155.05000000000001</v>
      </c>
    </row>
    <row r="6189" spans="1:4" ht="9" customHeight="1" x14ac:dyDescent="0.25">
      <c r="A6189" s="30" t="s">
        <v>20468</v>
      </c>
      <c r="B6189" s="31" t="s">
        <v>20469</v>
      </c>
      <c r="C6189" s="30" t="s">
        <v>0</v>
      </c>
      <c r="D6189" s="32">
        <v>344.41</v>
      </c>
    </row>
    <row r="6190" spans="1:4" ht="9" customHeight="1" x14ac:dyDescent="0.25">
      <c r="A6190" s="30" t="s">
        <v>20470</v>
      </c>
      <c r="B6190" s="31" t="s">
        <v>20471</v>
      </c>
      <c r="C6190" s="30" t="s">
        <v>0</v>
      </c>
      <c r="D6190" s="32">
        <v>239.01</v>
      </c>
    </row>
    <row r="6191" spans="1:4" ht="9" customHeight="1" x14ac:dyDescent="0.25">
      <c r="A6191" s="30" t="s">
        <v>20472</v>
      </c>
      <c r="B6191" s="31" t="s">
        <v>20473</v>
      </c>
      <c r="C6191" s="30" t="s">
        <v>0</v>
      </c>
      <c r="D6191" s="32">
        <v>166.84</v>
      </c>
    </row>
    <row r="6192" spans="1:4" ht="9" customHeight="1" x14ac:dyDescent="0.25">
      <c r="A6192" s="30" t="s">
        <v>20474</v>
      </c>
      <c r="B6192" s="31" t="s">
        <v>20475</v>
      </c>
      <c r="C6192" s="30" t="s">
        <v>0</v>
      </c>
      <c r="D6192" s="32">
        <v>167.63</v>
      </c>
    </row>
    <row r="6193" spans="1:4" ht="9" customHeight="1" x14ac:dyDescent="0.25">
      <c r="A6193" s="30" t="s">
        <v>20476</v>
      </c>
      <c r="B6193" s="31" t="s">
        <v>20477</v>
      </c>
      <c r="C6193" s="30" t="s">
        <v>0</v>
      </c>
      <c r="D6193" s="32">
        <v>385.97</v>
      </c>
    </row>
    <row r="6194" spans="1:4" ht="9" customHeight="1" x14ac:dyDescent="0.25">
      <c r="A6194" s="30" t="s">
        <v>20478</v>
      </c>
      <c r="B6194" s="31" t="s">
        <v>20479</v>
      </c>
      <c r="C6194" s="30" t="s">
        <v>0</v>
      </c>
      <c r="D6194" s="32">
        <v>263.13</v>
      </c>
    </row>
    <row r="6195" spans="1:4" ht="9" customHeight="1" x14ac:dyDescent="0.25">
      <c r="A6195" s="30" t="s">
        <v>20480</v>
      </c>
      <c r="B6195" s="31" t="s">
        <v>20481</v>
      </c>
      <c r="C6195" s="30" t="s">
        <v>0</v>
      </c>
      <c r="D6195" s="32">
        <v>180.38</v>
      </c>
    </row>
    <row r="6196" spans="1:4" ht="9" customHeight="1" x14ac:dyDescent="0.25">
      <c r="A6196" s="30" t="s">
        <v>20482</v>
      </c>
      <c r="B6196" s="31" t="s">
        <v>20483</v>
      </c>
      <c r="C6196" s="30" t="s">
        <v>0</v>
      </c>
      <c r="D6196" s="32">
        <v>194.33</v>
      </c>
    </row>
    <row r="6197" spans="1:4" ht="9" customHeight="1" x14ac:dyDescent="0.25">
      <c r="A6197" s="30" t="s">
        <v>20484</v>
      </c>
      <c r="B6197" s="31" t="s">
        <v>20485</v>
      </c>
      <c r="C6197" s="30" t="s">
        <v>0</v>
      </c>
      <c r="D6197" s="32">
        <v>459.5</v>
      </c>
    </row>
    <row r="6198" spans="1:4" ht="9" customHeight="1" x14ac:dyDescent="0.25">
      <c r="A6198" s="30" t="s">
        <v>20486</v>
      </c>
      <c r="B6198" s="31" t="s">
        <v>20487</v>
      </c>
      <c r="C6198" s="30" t="s">
        <v>0</v>
      </c>
      <c r="D6198" s="32">
        <v>307.83999999999997</v>
      </c>
    </row>
    <row r="6199" spans="1:4" ht="9" customHeight="1" x14ac:dyDescent="0.25">
      <c r="A6199" s="30" t="s">
        <v>20488</v>
      </c>
      <c r="B6199" s="31" t="s">
        <v>20489</v>
      </c>
      <c r="C6199" s="30" t="s">
        <v>0</v>
      </c>
      <c r="D6199" s="32">
        <v>210.61</v>
      </c>
    </row>
    <row r="6200" spans="1:4" ht="9" customHeight="1" x14ac:dyDescent="0.25">
      <c r="A6200" s="30" t="s">
        <v>20490</v>
      </c>
      <c r="B6200" s="31" t="s">
        <v>20491</v>
      </c>
      <c r="C6200" s="30" t="s">
        <v>0</v>
      </c>
      <c r="D6200" s="32">
        <v>53.52</v>
      </c>
    </row>
    <row r="6201" spans="1:4" ht="9" customHeight="1" x14ac:dyDescent="0.25">
      <c r="A6201" s="30" t="s">
        <v>20492</v>
      </c>
      <c r="B6201" s="31" t="s">
        <v>20493</v>
      </c>
      <c r="C6201" s="30" t="s">
        <v>0</v>
      </c>
      <c r="D6201" s="32">
        <v>113.42</v>
      </c>
    </row>
    <row r="6202" spans="1:4" ht="9" customHeight="1" x14ac:dyDescent="0.25">
      <c r="A6202" s="30" t="s">
        <v>20494</v>
      </c>
      <c r="B6202" s="31" t="s">
        <v>20495</v>
      </c>
      <c r="C6202" s="30" t="s">
        <v>0</v>
      </c>
      <c r="D6202" s="32">
        <v>254.13</v>
      </c>
    </row>
    <row r="6203" spans="1:4" ht="9" customHeight="1" x14ac:dyDescent="0.25">
      <c r="A6203" s="30" t="s">
        <v>20496</v>
      </c>
      <c r="B6203" s="31" t="s">
        <v>20497</v>
      </c>
      <c r="C6203" s="30" t="s">
        <v>0</v>
      </c>
      <c r="D6203" s="32">
        <v>194.83</v>
      </c>
    </row>
    <row r="6204" spans="1:4" ht="9" customHeight="1" x14ac:dyDescent="0.25">
      <c r="A6204" s="30" t="s">
        <v>20498</v>
      </c>
      <c r="B6204" s="31" t="s">
        <v>20499</v>
      </c>
      <c r="C6204" s="30" t="s">
        <v>0</v>
      </c>
      <c r="D6204" s="32">
        <v>135.56</v>
      </c>
    </row>
    <row r="6205" spans="1:4" ht="9" customHeight="1" x14ac:dyDescent="0.25">
      <c r="A6205" s="30" t="s">
        <v>20500</v>
      </c>
      <c r="B6205" s="31" t="s">
        <v>20501</v>
      </c>
      <c r="C6205" s="30" t="s">
        <v>0</v>
      </c>
      <c r="D6205" s="32">
        <v>105.94</v>
      </c>
    </row>
    <row r="6206" spans="1:4" ht="9" customHeight="1" x14ac:dyDescent="0.25">
      <c r="A6206" s="30" t="s">
        <v>20502</v>
      </c>
      <c r="B6206" s="31" t="s">
        <v>20503</v>
      </c>
      <c r="C6206" s="30" t="s">
        <v>0</v>
      </c>
      <c r="D6206" s="32">
        <v>249.45</v>
      </c>
    </row>
    <row r="6207" spans="1:4" ht="9" customHeight="1" x14ac:dyDescent="0.25">
      <c r="A6207" s="30" t="s">
        <v>20504</v>
      </c>
      <c r="B6207" s="31" t="s">
        <v>20505</v>
      </c>
      <c r="C6207" s="30" t="s">
        <v>0</v>
      </c>
      <c r="D6207" s="32">
        <v>188.85</v>
      </c>
    </row>
    <row r="6208" spans="1:4" ht="9" customHeight="1" x14ac:dyDescent="0.25">
      <c r="A6208" s="30" t="s">
        <v>20506</v>
      </c>
      <c r="B6208" s="31" t="s">
        <v>20507</v>
      </c>
      <c r="C6208" s="30" t="s">
        <v>0</v>
      </c>
      <c r="D6208" s="32">
        <v>128.33000000000001</v>
      </c>
    </row>
    <row r="6209" spans="1:4" ht="9" customHeight="1" x14ac:dyDescent="0.25">
      <c r="A6209" s="30" t="s">
        <v>20508</v>
      </c>
      <c r="B6209" s="31" t="s">
        <v>20509</v>
      </c>
      <c r="C6209" s="30" t="s">
        <v>2</v>
      </c>
      <c r="D6209" s="32">
        <v>59.93</v>
      </c>
    </row>
    <row r="6210" spans="1:4" ht="9" customHeight="1" x14ac:dyDescent="0.25">
      <c r="A6210" s="30" t="s">
        <v>20510</v>
      </c>
      <c r="B6210" s="31" t="s">
        <v>20511</v>
      </c>
      <c r="C6210" s="30" t="s">
        <v>3</v>
      </c>
      <c r="D6210" s="32">
        <v>112.63</v>
      </c>
    </row>
    <row r="6211" spans="1:4" ht="9" customHeight="1" x14ac:dyDescent="0.25">
      <c r="A6211" s="30" t="s">
        <v>20512</v>
      </c>
      <c r="B6211" s="31" t="s">
        <v>20513</v>
      </c>
      <c r="C6211" s="30" t="s">
        <v>3</v>
      </c>
      <c r="D6211" s="32">
        <v>73.569999999999993</v>
      </c>
    </row>
    <row r="6212" spans="1:4" ht="9" customHeight="1" x14ac:dyDescent="0.25">
      <c r="A6212" s="30" t="s">
        <v>20514</v>
      </c>
      <c r="B6212" s="31" t="s">
        <v>20515</v>
      </c>
      <c r="C6212" s="30" t="s">
        <v>4</v>
      </c>
      <c r="D6212" s="32">
        <v>11.73</v>
      </c>
    </row>
    <row r="6213" spans="1:4" ht="9" customHeight="1" x14ac:dyDescent="0.25">
      <c r="A6213" s="30" t="s">
        <v>20516</v>
      </c>
      <c r="B6213" s="31" t="s">
        <v>20517</v>
      </c>
      <c r="C6213" s="30" t="s">
        <v>0</v>
      </c>
      <c r="D6213" s="32">
        <v>159.08000000000001</v>
      </c>
    </row>
    <row r="6214" spans="1:4" ht="9" customHeight="1" x14ac:dyDescent="0.25">
      <c r="A6214" s="30" t="s">
        <v>20518</v>
      </c>
      <c r="B6214" s="31" t="s">
        <v>20519</v>
      </c>
      <c r="C6214" s="30" t="s">
        <v>0</v>
      </c>
      <c r="D6214" s="32">
        <v>69.430000000000007</v>
      </c>
    </row>
    <row r="6215" spans="1:4" ht="9" customHeight="1" x14ac:dyDescent="0.25">
      <c r="A6215" s="30" t="s">
        <v>20520</v>
      </c>
      <c r="B6215" s="31" t="s">
        <v>20521</v>
      </c>
      <c r="C6215" s="30" t="s">
        <v>0</v>
      </c>
      <c r="D6215" s="32">
        <v>168.93</v>
      </c>
    </row>
    <row r="6216" spans="1:4" ht="9" customHeight="1" x14ac:dyDescent="0.25">
      <c r="A6216" s="30" t="s">
        <v>20522</v>
      </c>
      <c r="B6216" s="31" t="s">
        <v>20523</v>
      </c>
      <c r="C6216" s="30" t="s">
        <v>0</v>
      </c>
      <c r="D6216" s="32">
        <v>78.86</v>
      </c>
    </row>
    <row r="6217" spans="1:4" ht="9" customHeight="1" x14ac:dyDescent="0.25">
      <c r="A6217" s="30" t="s">
        <v>20524</v>
      </c>
      <c r="B6217" s="31" t="s">
        <v>20525</v>
      </c>
      <c r="C6217" s="30" t="s">
        <v>16814</v>
      </c>
      <c r="D6217" s="32">
        <v>176.77</v>
      </c>
    </row>
    <row r="6218" spans="1:4" ht="9" customHeight="1" x14ac:dyDescent="0.25">
      <c r="A6218" s="30" t="s">
        <v>20526</v>
      </c>
      <c r="B6218" s="31" t="s">
        <v>20527</v>
      </c>
      <c r="C6218" s="30" t="s">
        <v>16814</v>
      </c>
      <c r="D6218" s="32">
        <v>103.24</v>
      </c>
    </row>
    <row r="6219" spans="1:4" ht="9" customHeight="1" x14ac:dyDescent="0.25">
      <c r="A6219" s="30" t="s">
        <v>20528</v>
      </c>
      <c r="B6219" s="31" t="s">
        <v>20529</v>
      </c>
      <c r="C6219" s="30" t="s">
        <v>16814</v>
      </c>
      <c r="D6219" s="32">
        <v>168.19</v>
      </c>
    </row>
    <row r="6220" spans="1:4" ht="9" customHeight="1" x14ac:dyDescent="0.25">
      <c r="A6220" s="30" t="s">
        <v>20530</v>
      </c>
      <c r="B6220" s="31" t="s">
        <v>20531</v>
      </c>
      <c r="C6220" s="30" t="s">
        <v>16814</v>
      </c>
      <c r="D6220" s="32">
        <v>93.05</v>
      </c>
    </row>
    <row r="6221" spans="1:4" ht="9" customHeight="1" x14ac:dyDescent="0.25">
      <c r="A6221" s="30" t="s">
        <v>20532</v>
      </c>
      <c r="B6221" s="31" t="s">
        <v>20533</v>
      </c>
      <c r="C6221" s="30" t="s">
        <v>16814</v>
      </c>
      <c r="D6221" s="32">
        <v>171.03</v>
      </c>
    </row>
    <row r="6222" spans="1:4" ht="9" customHeight="1" x14ac:dyDescent="0.25">
      <c r="A6222" s="30" t="s">
        <v>20534</v>
      </c>
      <c r="B6222" s="31" t="s">
        <v>20535</v>
      </c>
      <c r="C6222" s="30" t="s">
        <v>16814</v>
      </c>
      <c r="D6222" s="32">
        <v>93.76</v>
      </c>
    </row>
    <row r="6223" spans="1:4" ht="9" customHeight="1" x14ac:dyDescent="0.25">
      <c r="A6223" s="30" t="s">
        <v>20536</v>
      </c>
      <c r="B6223" s="31" t="s">
        <v>20537</v>
      </c>
      <c r="C6223" s="30" t="s">
        <v>16814</v>
      </c>
      <c r="D6223" s="32">
        <v>175.75</v>
      </c>
    </row>
    <row r="6224" spans="1:4" ht="9" customHeight="1" x14ac:dyDescent="0.25">
      <c r="A6224" s="30" t="s">
        <v>20538</v>
      </c>
      <c r="B6224" s="31" t="s">
        <v>20539</v>
      </c>
      <c r="C6224" s="30" t="s">
        <v>16814</v>
      </c>
      <c r="D6224" s="32">
        <v>99.86</v>
      </c>
    </row>
    <row r="6225" spans="1:4" ht="9" customHeight="1" x14ac:dyDescent="0.25">
      <c r="A6225" s="30" t="s">
        <v>20540</v>
      </c>
      <c r="B6225" s="31" t="s">
        <v>20541</v>
      </c>
      <c r="C6225" s="30" t="s">
        <v>16814</v>
      </c>
      <c r="D6225" s="32">
        <v>178.8</v>
      </c>
    </row>
    <row r="6226" spans="1:4" ht="9" customHeight="1" x14ac:dyDescent="0.25">
      <c r="A6226" s="30" t="s">
        <v>20542</v>
      </c>
      <c r="B6226" s="31" t="s">
        <v>20543</v>
      </c>
      <c r="C6226" s="30" t="s">
        <v>16814</v>
      </c>
      <c r="D6226" s="32">
        <v>103.89</v>
      </c>
    </row>
    <row r="6227" spans="1:4" ht="9" customHeight="1" x14ac:dyDescent="0.25">
      <c r="A6227" s="30" t="s">
        <v>20544</v>
      </c>
      <c r="B6227" s="31" t="s">
        <v>20545</v>
      </c>
      <c r="C6227" s="30" t="s">
        <v>0</v>
      </c>
      <c r="D6227" s="32">
        <v>236.6</v>
      </c>
    </row>
    <row r="6228" spans="1:4" ht="9" customHeight="1" x14ac:dyDescent="0.25">
      <c r="A6228" s="30" t="s">
        <v>20546</v>
      </c>
      <c r="B6228" s="31" t="s">
        <v>20547</v>
      </c>
      <c r="C6228" s="30" t="s">
        <v>0</v>
      </c>
      <c r="D6228" s="32">
        <v>95.75</v>
      </c>
    </row>
    <row r="6229" spans="1:4" ht="9" customHeight="1" x14ac:dyDescent="0.25">
      <c r="A6229" s="30" t="s">
        <v>20548</v>
      </c>
      <c r="B6229" s="31" t="s">
        <v>20549</v>
      </c>
      <c r="C6229" s="30" t="s">
        <v>0</v>
      </c>
      <c r="D6229" s="32">
        <v>271.64999999999998</v>
      </c>
    </row>
    <row r="6230" spans="1:4" ht="9" customHeight="1" x14ac:dyDescent="0.25">
      <c r="A6230" s="30" t="s">
        <v>20550</v>
      </c>
      <c r="B6230" s="31" t="s">
        <v>20551</v>
      </c>
      <c r="C6230" s="30" t="s">
        <v>0</v>
      </c>
      <c r="D6230" s="32">
        <v>132.9</v>
      </c>
    </row>
    <row r="6231" spans="1:4" ht="9" customHeight="1" x14ac:dyDescent="0.25">
      <c r="A6231" s="30" t="s">
        <v>20552</v>
      </c>
      <c r="B6231" s="31" t="s">
        <v>20553</v>
      </c>
      <c r="C6231" s="30" t="s">
        <v>16814</v>
      </c>
      <c r="D6231" s="32">
        <v>181.04</v>
      </c>
    </row>
    <row r="6232" spans="1:4" ht="9" customHeight="1" x14ac:dyDescent="0.25">
      <c r="A6232" s="30" t="s">
        <v>20554</v>
      </c>
      <c r="B6232" s="31" t="s">
        <v>20555</v>
      </c>
      <c r="C6232" s="30" t="s">
        <v>16814</v>
      </c>
      <c r="D6232" s="32">
        <v>115.1</v>
      </c>
    </row>
    <row r="6233" spans="1:4" ht="9" customHeight="1" x14ac:dyDescent="0.25">
      <c r="A6233" s="30" t="s">
        <v>20556</v>
      </c>
      <c r="B6233" s="31" t="s">
        <v>20557</v>
      </c>
      <c r="C6233" s="30" t="s">
        <v>16814</v>
      </c>
      <c r="D6233" s="32">
        <v>184.01</v>
      </c>
    </row>
    <row r="6234" spans="1:4" ht="9" customHeight="1" x14ac:dyDescent="0.25">
      <c r="A6234" s="30" t="s">
        <v>20558</v>
      </c>
      <c r="B6234" s="31" t="s">
        <v>20559</v>
      </c>
      <c r="C6234" s="30" t="s">
        <v>16814</v>
      </c>
      <c r="D6234" s="32">
        <v>117.26</v>
      </c>
    </row>
    <row r="6235" spans="1:4" ht="9" customHeight="1" x14ac:dyDescent="0.25">
      <c r="A6235" s="30" t="s">
        <v>20560</v>
      </c>
      <c r="B6235" s="31" t="s">
        <v>20561</v>
      </c>
      <c r="C6235" s="30" t="s">
        <v>16814</v>
      </c>
      <c r="D6235" s="32">
        <v>184.25</v>
      </c>
    </row>
    <row r="6236" spans="1:4" ht="9" customHeight="1" x14ac:dyDescent="0.25">
      <c r="A6236" s="30" t="s">
        <v>20562</v>
      </c>
      <c r="B6236" s="31" t="s">
        <v>20563</v>
      </c>
      <c r="C6236" s="30" t="s">
        <v>16814</v>
      </c>
      <c r="D6236" s="32">
        <v>115.22</v>
      </c>
    </row>
    <row r="6237" spans="1:4" ht="9" customHeight="1" x14ac:dyDescent="0.25">
      <c r="A6237" s="30" t="s">
        <v>20564</v>
      </c>
      <c r="B6237" s="31" t="s">
        <v>20565</v>
      </c>
      <c r="C6237" s="30" t="s">
        <v>16814</v>
      </c>
      <c r="D6237" s="32">
        <v>183.36</v>
      </c>
    </row>
    <row r="6238" spans="1:4" ht="9" customHeight="1" x14ac:dyDescent="0.25">
      <c r="A6238" s="30" t="s">
        <v>20566</v>
      </c>
      <c r="B6238" s="31" t="s">
        <v>20567</v>
      </c>
      <c r="C6238" s="30" t="s">
        <v>16814</v>
      </c>
      <c r="D6238" s="32">
        <v>115.32</v>
      </c>
    </row>
    <row r="6239" spans="1:4" ht="9" customHeight="1" x14ac:dyDescent="0.25">
      <c r="A6239" s="30" t="s">
        <v>20568</v>
      </c>
      <c r="B6239" s="31" t="s">
        <v>20569</v>
      </c>
      <c r="C6239" s="30" t="s">
        <v>16814</v>
      </c>
      <c r="D6239" s="32">
        <v>184.57</v>
      </c>
    </row>
    <row r="6240" spans="1:4" ht="9" customHeight="1" x14ac:dyDescent="0.25">
      <c r="A6240" s="30" t="s">
        <v>20570</v>
      </c>
      <c r="B6240" s="31" t="s">
        <v>20571</v>
      </c>
      <c r="C6240" s="30" t="s">
        <v>16814</v>
      </c>
      <c r="D6240" s="32">
        <v>117.5</v>
      </c>
    </row>
    <row r="6241" spans="1:4" ht="9" customHeight="1" x14ac:dyDescent="0.25">
      <c r="A6241" s="30" t="s">
        <v>20572</v>
      </c>
      <c r="B6241" s="31" t="s">
        <v>20573</v>
      </c>
      <c r="C6241" s="30" t="s">
        <v>16814</v>
      </c>
      <c r="D6241" s="32">
        <v>188.5</v>
      </c>
    </row>
    <row r="6242" spans="1:4" ht="9" customHeight="1" x14ac:dyDescent="0.25">
      <c r="A6242" s="30" t="s">
        <v>20574</v>
      </c>
      <c r="B6242" s="31" t="s">
        <v>20575</v>
      </c>
      <c r="C6242" s="30" t="s">
        <v>16814</v>
      </c>
      <c r="D6242" s="32">
        <v>119.08</v>
      </c>
    </row>
    <row r="6243" spans="1:4" ht="9" customHeight="1" x14ac:dyDescent="0.25">
      <c r="A6243" s="30" t="s">
        <v>20576</v>
      </c>
      <c r="B6243" s="31" t="s">
        <v>20577</v>
      </c>
      <c r="C6243" s="30" t="s">
        <v>16814</v>
      </c>
      <c r="D6243" s="32">
        <v>222.59</v>
      </c>
    </row>
    <row r="6244" spans="1:4" ht="9" customHeight="1" x14ac:dyDescent="0.25">
      <c r="A6244" s="30" t="s">
        <v>20578</v>
      </c>
      <c r="B6244" s="31" t="s">
        <v>20579</v>
      </c>
      <c r="C6244" s="30" t="s">
        <v>16814</v>
      </c>
      <c r="D6244" s="32">
        <v>163.05000000000001</v>
      </c>
    </row>
    <row r="6245" spans="1:4" ht="9" customHeight="1" x14ac:dyDescent="0.25">
      <c r="A6245" s="30" t="s">
        <v>20580</v>
      </c>
      <c r="B6245" s="31" t="s">
        <v>20581</v>
      </c>
      <c r="C6245" s="30" t="s">
        <v>16814</v>
      </c>
      <c r="D6245" s="32">
        <v>220.82</v>
      </c>
    </row>
    <row r="6246" spans="1:4" ht="9" customHeight="1" x14ac:dyDescent="0.25">
      <c r="A6246" s="30" t="s">
        <v>20582</v>
      </c>
      <c r="B6246" s="31" t="s">
        <v>20583</v>
      </c>
      <c r="C6246" s="30" t="s">
        <v>16814</v>
      </c>
      <c r="D6246" s="32">
        <v>163.58000000000001</v>
      </c>
    </row>
    <row r="6247" spans="1:4" ht="9" customHeight="1" x14ac:dyDescent="0.25">
      <c r="A6247" s="30" t="s">
        <v>20584</v>
      </c>
      <c r="B6247" s="31" t="s">
        <v>20585</v>
      </c>
      <c r="C6247" s="30" t="s">
        <v>16814</v>
      </c>
      <c r="D6247" s="32">
        <v>223.84</v>
      </c>
    </row>
    <row r="6248" spans="1:4" ht="9" customHeight="1" x14ac:dyDescent="0.25">
      <c r="A6248" s="30" t="s">
        <v>20586</v>
      </c>
      <c r="B6248" s="31" t="s">
        <v>20587</v>
      </c>
      <c r="C6248" s="30" t="s">
        <v>16814</v>
      </c>
      <c r="D6248" s="32">
        <v>167.18</v>
      </c>
    </row>
    <row r="6249" spans="1:4" ht="9" customHeight="1" x14ac:dyDescent="0.25">
      <c r="A6249" s="30" t="s">
        <v>20588</v>
      </c>
      <c r="B6249" s="31" t="s">
        <v>20589</v>
      </c>
      <c r="C6249" s="30" t="s">
        <v>16814</v>
      </c>
      <c r="D6249" s="32">
        <v>224.72</v>
      </c>
    </row>
    <row r="6250" spans="1:4" ht="9" customHeight="1" x14ac:dyDescent="0.25">
      <c r="A6250" s="30" t="s">
        <v>20590</v>
      </c>
      <c r="B6250" s="31" t="s">
        <v>20591</v>
      </c>
      <c r="C6250" s="30" t="s">
        <v>16814</v>
      </c>
      <c r="D6250" s="32">
        <v>168.97</v>
      </c>
    </row>
    <row r="6251" spans="1:4" ht="9" customHeight="1" x14ac:dyDescent="0.25">
      <c r="A6251" s="30" t="s">
        <v>20592</v>
      </c>
      <c r="B6251" s="31" t="s">
        <v>20593</v>
      </c>
      <c r="C6251" s="30" t="s">
        <v>0</v>
      </c>
      <c r="D6251" s="32">
        <v>126.31</v>
      </c>
    </row>
    <row r="6252" spans="1:4" ht="9" customHeight="1" x14ac:dyDescent="0.25">
      <c r="A6252" s="30" t="s">
        <v>20594</v>
      </c>
      <c r="B6252" s="31" t="s">
        <v>20595</v>
      </c>
      <c r="C6252" s="30" t="s">
        <v>0</v>
      </c>
      <c r="D6252" s="32">
        <v>77.12</v>
      </c>
    </row>
    <row r="6253" spans="1:4" ht="9" customHeight="1" x14ac:dyDescent="0.25">
      <c r="A6253" s="30" t="s">
        <v>20596</v>
      </c>
      <c r="B6253" s="31" t="s">
        <v>20597</v>
      </c>
      <c r="C6253" s="30" t="s">
        <v>16814</v>
      </c>
      <c r="D6253" s="32">
        <v>159.06</v>
      </c>
    </row>
    <row r="6254" spans="1:4" ht="9" customHeight="1" x14ac:dyDescent="0.25">
      <c r="A6254" s="30" t="s">
        <v>20598</v>
      </c>
      <c r="B6254" s="31" t="s">
        <v>20599</v>
      </c>
      <c r="C6254" s="30" t="s">
        <v>16814</v>
      </c>
      <c r="D6254" s="32">
        <v>121.68</v>
      </c>
    </row>
    <row r="6255" spans="1:4" ht="9" customHeight="1" x14ac:dyDescent="0.25">
      <c r="A6255" s="30" t="s">
        <v>20600</v>
      </c>
      <c r="B6255" s="31" t="s">
        <v>20601</v>
      </c>
      <c r="C6255" s="30" t="s">
        <v>16814</v>
      </c>
      <c r="D6255" s="32">
        <v>174.6</v>
      </c>
    </row>
    <row r="6256" spans="1:4" ht="9" customHeight="1" x14ac:dyDescent="0.25">
      <c r="A6256" s="30" t="s">
        <v>20602</v>
      </c>
      <c r="B6256" s="31" t="s">
        <v>20603</v>
      </c>
      <c r="C6256" s="30" t="s">
        <v>16814</v>
      </c>
      <c r="D6256" s="32">
        <v>118.68</v>
      </c>
    </row>
    <row r="6257" spans="1:4" ht="9" customHeight="1" x14ac:dyDescent="0.25">
      <c r="A6257" s="30" t="s">
        <v>20604</v>
      </c>
      <c r="B6257" s="31" t="s">
        <v>20605</v>
      </c>
      <c r="C6257" s="30" t="s">
        <v>0</v>
      </c>
      <c r="D6257" s="32">
        <v>271.05</v>
      </c>
    </row>
    <row r="6258" spans="1:4" ht="9" customHeight="1" x14ac:dyDescent="0.25">
      <c r="A6258" s="30" t="s">
        <v>20606</v>
      </c>
      <c r="B6258" s="31" t="s">
        <v>20607</v>
      </c>
      <c r="C6258" s="30" t="s">
        <v>0</v>
      </c>
      <c r="D6258" s="32">
        <v>118.82</v>
      </c>
    </row>
    <row r="6259" spans="1:4" ht="9" customHeight="1" x14ac:dyDescent="0.25">
      <c r="A6259" s="30" t="s">
        <v>20608</v>
      </c>
      <c r="B6259" s="31" t="s">
        <v>20609</v>
      </c>
      <c r="C6259" s="30" t="s">
        <v>0</v>
      </c>
      <c r="D6259" s="32">
        <v>275.81</v>
      </c>
    </row>
    <row r="6260" spans="1:4" ht="9" customHeight="1" x14ac:dyDescent="0.25">
      <c r="A6260" s="30" t="s">
        <v>20610</v>
      </c>
      <c r="B6260" s="31" t="s">
        <v>20611</v>
      </c>
      <c r="C6260" s="30" t="s">
        <v>0</v>
      </c>
      <c r="D6260" s="32">
        <v>115.69</v>
      </c>
    </row>
    <row r="6261" spans="1:4" ht="9" customHeight="1" x14ac:dyDescent="0.25">
      <c r="A6261" s="30" t="s">
        <v>20612</v>
      </c>
      <c r="B6261" s="31" t="s">
        <v>20613</v>
      </c>
      <c r="C6261" s="30" t="s">
        <v>0</v>
      </c>
      <c r="D6261" s="32">
        <v>281.89</v>
      </c>
    </row>
    <row r="6262" spans="1:4" ht="9" customHeight="1" x14ac:dyDescent="0.25">
      <c r="A6262" s="30" t="s">
        <v>20614</v>
      </c>
      <c r="B6262" s="31" t="s">
        <v>20615</v>
      </c>
      <c r="C6262" s="30" t="s">
        <v>0</v>
      </c>
      <c r="D6262" s="32">
        <v>128.54</v>
      </c>
    </row>
    <row r="6263" spans="1:4" ht="9" customHeight="1" x14ac:dyDescent="0.25">
      <c r="A6263" s="30" t="s">
        <v>20616</v>
      </c>
      <c r="B6263" s="31" t="s">
        <v>20617</v>
      </c>
      <c r="C6263" s="30" t="s">
        <v>0</v>
      </c>
      <c r="D6263" s="32">
        <v>287.26</v>
      </c>
    </row>
    <row r="6264" spans="1:4" ht="9" customHeight="1" x14ac:dyDescent="0.25">
      <c r="A6264" s="30" t="s">
        <v>20618</v>
      </c>
      <c r="B6264" s="31" t="s">
        <v>20619</v>
      </c>
      <c r="C6264" s="30" t="s">
        <v>0</v>
      </c>
      <c r="D6264" s="32">
        <v>125.4</v>
      </c>
    </row>
    <row r="6265" spans="1:4" ht="9" customHeight="1" x14ac:dyDescent="0.25">
      <c r="A6265" s="30" t="s">
        <v>20620</v>
      </c>
      <c r="B6265" s="31" t="s">
        <v>20621</v>
      </c>
      <c r="C6265" s="30" t="s">
        <v>0</v>
      </c>
      <c r="D6265" s="32">
        <v>271.05</v>
      </c>
    </row>
    <row r="6266" spans="1:4" ht="9" customHeight="1" x14ac:dyDescent="0.25">
      <c r="A6266" s="30" t="s">
        <v>20622</v>
      </c>
      <c r="B6266" s="31" t="s">
        <v>20623</v>
      </c>
      <c r="C6266" s="30" t="s">
        <v>0</v>
      </c>
      <c r="D6266" s="32">
        <v>118.82</v>
      </c>
    </row>
    <row r="6267" spans="1:4" ht="9" customHeight="1" x14ac:dyDescent="0.25">
      <c r="A6267" s="30" t="s">
        <v>20624</v>
      </c>
      <c r="B6267" s="31" t="s">
        <v>20625</v>
      </c>
      <c r="C6267" s="30" t="s">
        <v>0</v>
      </c>
      <c r="D6267" s="32">
        <v>275.81</v>
      </c>
    </row>
    <row r="6268" spans="1:4" ht="9" customHeight="1" x14ac:dyDescent="0.25">
      <c r="A6268" s="30" t="s">
        <v>20626</v>
      </c>
      <c r="B6268" s="31" t="s">
        <v>20627</v>
      </c>
      <c r="C6268" s="30" t="s">
        <v>0</v>
      </c>
      <c r="D6268" s="32">
        <v>115.69</v>
      </c>
    </row>
    <row r="6269" spans="1:4" ht="9" customHeight="1" x14ac:dyDescent="0.25">
      <c r="A6269" s="30" t="s">
        <v>20628</v>
      </c>
      <c r="B6269" s="31" t="s">
        <v>20629</v>
      </c>
      <c r="C6269" s="30" t="s">
        <v>0</v>
      </c>
      <c r="D6269" s="32">
        <v>280.64</v>
      </c>
    </row>
    <row r="6270" spans="1:4" ht="9" customHeight="1" x14ac:dyDescent="0.25">
      <c r="A6270" s="30" t="s">
        <v>20630</v>
      </c>
      <c r="B6270" s="31" t="s">
        <v>20631</v>
      </c>
      <c r="C6270" s="30" t="s">
        <v>0</v>
      </c>
      <c r="D6270" s="32">
        <v>128.02000000000001</v>
      </c>
    </row>
    <row r="6271" spans="1:4" ht="9" customHeight="1" x14ac:dyDescent="0.25">
      <c r="A6271" s="30" t="s">
        <v>20632</v>
      </c>
      <c r="B6271" s="31" t="s">
        <v>20633</v>
      </c>
      <c r="C6271" s="30" t="s">
        <v>0</v>
      </c>
      <c r="D6271" s="32">
        <v>285.99</v>
      </c>
    </row>
    <row r="6272" spans="1:4" ht="9" customHeight="1" x14ac:dyDescent="0.25">
      <c r="A6272" s="30" t="s">
        <v>20634</v>
      </c>
      <c r="B6272" s="31" t="s">
        <v>20635</v>
      </c>
      <c r="C6272" s="30" t="s">
        <v>0</v>
      </c>
      <c r="D6272" s="32">
        <v>124.9</v>
      </c>
    </row>
    <row r="6273" spans="1:4" ht="9" customHeight="1" x14ac:dyDescent="0.25">
      <c r="A6273" s="30" t="s">
        <v>20636</v>
      </c>
      <c r="B6273" s="31" t="s">
        <v>20637</v>
      </c>
      <c r="C6273" s="30" t="s">
        <v>16814</v>
      </c>
      <c r="D6273" s="32">
        <v>183.76</v>
      </c>
    </row>
    <row r="6274" spans="1:4" ht="18" customHeight="1" x14ac:dyDescent="0.25">
      <c r="A6274" s="30" t="s">
        <v>20638</v>
      </c>
      <c r="B6274" s="31" t="s">
        <v>20639</v>
      </c>
      <c r="C6274" s="30" t="s">
        <v>16814</v>
      </c>
      <c r="D6274" s="32">
        <v>115.27</v>
      </c>
    </row>
    <row r="6275" spans="1:4" ht="9" customHeight="1" x14ac:dyDescent="0.25">
      <c r="A6275" s="30" t="s">
        <v>20640</v>
      </c>
      <c r="B6275" s="31" t="s">
        <v>20641</v>
      </c>
      <c r="C6275" s="30" t="s">
        <v>16814</v>
      </c>
      <c r="D6275" s="32">
        <v>177.24</v>
      </c>
    </row>
    <row r="6276" spans="1:4" ht="18" customHeight="1" x14ac:dyDescent="0.25">
      <c r="A6276" s="30" t="s">
        <v>20642</v>
      </c>
      <c r="B6276" s="31" t="s">
        <v>20643</v>
      </c>
      <c r="C6276" s="30" t="s">
        <v>16814</v>
      </c>
      <c r="D6276" s="32">
        <v>106.91</v>
      </c>
    </row>
    <row r="6277" spans="1:4" ht="9" customHeight="1" x14ac:dyDescent="0.25">
      <c r="A6277" s="30" t="s">
        <v>20644</v>
      </c>
      <c r="B6277" s="31" t="s">
        <v>20645</v>
      </c>
      <c r="C6277" s="30" t="s">
        <v>16814</v>
      </c>
      <c r="D6277" s="32">
        <v>183.7</v>
      </c>
    </row>
    <row r="6278" spans="1:4" ht="18" customHeight="1" x14ac:dyDescent="0.25">
      <c r="A6278" s="30" t="s">
        <v>20646</v>
      </c>
      <c r="B6278" s="31" t="s">
        <v>20647</v>
      </c>
      <c r="C6278" s="30" t="s">
        <v>16814</v>
      </c>
      <c r="D6278" s="32">
        <v>113.29</v>
      </c>
    </row>
    <row r="6279" spans="1:4" ht="9" customHeight="1" x14ac:dyDescent="0.25">
      <c r="A6279" s="30" t="s">
        <v>20648</v>
      </c>
      <c r="B6279" s="31" t="s">
        <v>20649</v>
      </c>
      <c r="C6279" s="30" t="s">
        <v>16814</v>
      </c>
      <c r="D6279" s="32">
        <v>186.86</v>
      </c>
    </row>
    <row r="6280" spans="1:4" ht="18" customHeight="1" x14ac:dyDescent="0.25">
      <c r="A6280" s="30" t="s">
        <v>20650</v>
      </c>
      <c r="B6280" s="31" t="s">
        <v>20651</v>
      </c>
      <c r="C6280" s="30" t="s">
        <v>16814</v>
      </c>
      <c r="D6280" s="32">
        <v>119.41</v>
      </c>
    </row>
    <row r="6281" spans="1:4" ht="9" customHeight="1" x14ac:dyDescent="0.25">
      <c r="A6281" s="30" t="s">
        <v>20652</v>
      </c>
      <c r="B6281" s="31" t="s">
        <v>20653</v>
      </c>
      <c r="C6281" s="30" t="s">
        <v>16814</v>
      </c>
      <c r="D6281" s="32">
        <v>185.69</v>
      </c>
    </row>
    <row r="6282" spans="1:4" ht="18" customHeight="1" x14ac:dyDescent="0.25">
      <c r="A6282" s="30" t="s">
        <v>20654</v>
      </c>
      <c r="B6282" s="31" t="s">
        <v>20655</v>
      </c>
      <c r="C6282" s="30" t="s">
        <v>16814</v>
      </c>
      <c r="D6282" s="32">
        <v>119</v>
      </c>
    </row>
    <row r="6283" spans="1:4" ht="9" customHeight="1" x14ac:dyDescent="0.25">
      <c r="A6283" s="30" t="s">
        <v>20656</v>
      </c>
      <c r="B6283" s="31" t="s">
        <v>20657</v>
      </c>
      <c r="C6283" s="30" t="s">
        <v>0</v>
      </c>
      <c r="D6283" s="32">
        <v>69.34</v>
      </c>
    </row>
    <row r="6284" spans="1:4" ht="9" customHeight="1" x14ac:dyDescent="0.25">
      <c r="A6284" s="30" t="s">
        <v>20658</v>
      </c>
      <c r="B6284" s="31" t="s">
        <v>20659</v>
      </c>
      <c r="C6284" s="30" t="s">
        <v>0</v>
      </c>
      <c r="D6284" s="32">
        <v>17.600000000000001</v>
      </c>
    </row>
    <row r="6285" spans="1:4" ht="9" customHeight="1" x14ac:dyDescent="0.25">
      <c r="A6285" s="30" t="s">
        <v>20660</v>
      </c>
      <c r="B6285" s="31" t="s">
        <v>20661</v>
      </c>
      <c r="C6285" s="30" t="s">
        <v>0</v>
      </c>
      <c r="D6285" s="32">
        <v>108.58</v>
      </c>
    </row>
    <row r="6286" spans="1:4" ht="9" customHeight="1" x14ac:dyDescent="0.25">
      <c r="A6286" s="30" t="s">
        <v>20662</v>
      </c>
      <c r="B6286" s="31" t="s">
        <v>20663</v>
      </c>
      <c r="C6286" s="30" t="s">
        <v>0</v>
      </c>
      <c r="D6286" s="32">
        <v>71.12</v>
      </c>
    </row>
    <row r="6287" spans="1:4" ht="9" customHeight="1" x14ac:dyDescent="0.25">
      <c r="A6287" s="30" t="s">
        <v>20664</v>
      </c>
      <c r="B6287" s="31" t="s">
        <v>20665</v>
      </c>
      <c r="C6287" s="30" t="s">
        <v>0</v>
      </c>
      <c r="D6287" s="32">
        <v>73.56</v>
      </c>
    </row>
    <row r="6288" spans="1:4" ht="9" customHeight="1" x14ac:dyDescent="0.25">
      <c r="A6288" s="30" t="s">
        <v>20666</v>
      </c>
      <c r="B6288" s="31" t="s">
        <v>20667</v>
      </c>
      <c r="C6288" s="30" t="s">
        <v>0</v>
      </c>
      <c r="D6288" s="32">
        <v>34.950000000000003</v>
      </c>
    </row>
    <row r="6289" spans="1:4" ht="9" customHeight="1" x14ac:dyDescent="0.25">
      <c r="A6289" s="30" t="s">
        <v>20668</v>
      </c>
      <c r="B6289" s="31" t="s">
        <v>20669</v>
      </c>
      <c r="C6289" s="30" t="s">
        <v>0</v>
      </c>
      <c r="D6289" s="32">
        <v>78.459999999999994</v>
      </c>
    </row>
    <row r="6290" spans="1:4" ht="9" customHeight="1" x14ac:dyDescent="0.25">
      <c r="A6290" s="30" t="s">
        <v>20670</v>
      </c>
      <c r="B6290" s="31" t="s">
        <v>20671</v>
      </c>
      <c r="C6290" s="30" t="s">
        <v>0</v>
      </c>
      <c r="D6290" s="32">
        <v>22.5</v>
      </c>
    </row>
    <row r="6291" spans="1:4" ht="9" customHeight="1" x14ac:dyDescent="0.25">
      <c r="A6291" s="30" t="s">
        <v>20672</v>
      </c>
      <c r="B6291" s="31" t="s">
        <v>20673</v>
      </c>
      <c r="C6291" s="30" t="s">
        <v>0</v>
      </c>
      <c r="D6291" s="32">
        <v>40.61</v>
      </c>
    </row>
    <row r="6292" spans="1:4" ht="9" customHeight="1" x14ac:dyDescent="0.25">
      <c r="A6292" s="30" t="s">
        <v>20674</v>
      </c>
      <c r="B6292" s="31" t="s">
        <v>20675</v>
      </c>
      <c r="C6292" s="30" t="s">
        <v>0</v>
      </c>
      <c r="D6292" s="32">
        <v>366.27</v>
      </c>
    </row>
    <row r="6293" spans="1:4" ht="9" customHeight="1" x14ac:dyDescent="0.25">
      <c r="A6293" s="30" t="s">
        <v>20676</v>
      </c>
      <c r="B6293" s="31" t="s">
        <v>20677</v>
      </c>
      <c r="C6293" s="30" t="s">
        <v>0</v>
      </c>
      <c r="D6293" s="32">
        <v>233.87</v>
      </c>
    </row>
    <row r="6294" spans="1:4" ht="9" customHeight="1" x14ac:dyDescent="0.25">
      <c r="A6294" s="30" t="s">
        <v>20678</v>
      </c>
      <c r="B6294" s="31" t="s">
        <v>20679</v>
      </c>
      <c r="C6294" s="30" t="s">
        <v>0</v>
      </c>
      <c r="D6294" s="32">
        <v>326.91000000000003</v>
      </c>
    </row>
    <row r="6295" spans="1:4" ht="9" customHeight="1" x14ac:dyDescent="0.25">
      <c r="A6295" s="30" t="s">
        <v>20680</v>
      </c>
      <c r="B6295" s="31" t="s">
        <v>20681</v>
      </c>
      <c r="C6295" s="30" t="s">
        <v>0</v>
      </c>
      <c r="D6295" s="32">
        <v>190.36</v>
      </c>
    </row>
    <row r="6296" spans="1:4" ht="9" customHeight="1" x14ac:dyDescent="0.25">
      <c r="A6296" s="30" t="s">
        <v>20682</v>
      </c>
      <c r="B6296" s="31" t="s">
        <v>20683</v>
      </c>
      <c r="C6296" s="30" t="s">
        <v>0</v>
      </c>
      <c r="D6296" s="32">
        <v>290.92</v>
      </c>
    </row>
    <row r="6297" spans="1:4" ht="9" customHeight="1" x14ac:dyDescent="0.25">
      <c r="A6297" s="30" t="s">
        <v>20684</v>
      </c>
      <c r="B6297" s="31" t="s">
        <v>20685</v>
      </c>
      <c r="C6297" s="30" t="s">
        <v>0</v>
      </c>
      <c r="D6297" s="32">
        <v>148.16</v>
      </c>
    </row>
    <row r="6298" spans="1:4" ht="9" customHeight="1" x14ac:dyDescent="0.25">
      <c r="A6298" s="30" t="s">
        <v>20686</v>
      </c>
      <c r="B6298" s="31" t="s">
        <v>20687</v>
      </c>
      <c r="C6298" s="30" t="s">
        <v>3</v>
      </c>
      <c r="D6298" s="32">
        <v>1008.39</v>
      </c>
    </row>
    <row r="6299" spans="1:4" ht="9" customHeight="1" x14ac:dyDescent="0.25">
      <c r="A6299" s="30" t="s">
        <v>20688</v>
      </c>
      <c r="B6299" s="31" t="s">
        <v>20689</v>
      </c>
      <c r="C6299" s="30" t="s">
        <v>3</v>
      </c>
      <c r="D6299" s="32">
        <v>888.91</v>
      </c>
    </row>
    <row r="6300" spans="1:4" ht="9" customHeight="1" x14ac:dyDescent="0.25">
      <c r="A6300" s="30" t="s">
        <v>20690</v>
      </c>
      <c r="B6300" s="31" t="s">
        <v>20691</v>
      </c>
      <c r="C6300" s="30" t="s">
        <v>3</v>
      </c>
      <c r="D6300" s="32">
        <v>1078.33</v>
      </c>
    </row>
    <row r="6301" spans="1:4" ht="9" customHeight="1" x14ac:dyDescent="0.25">
      <c r="A6301" s="30" t="s">
        <v>20692</v>
      </c>
      <c r="B6301" s="31" t="s">
        <v>20693</v>
      </c>
      <c r="C6301" s="30" t="s">
        <v>3</v>
      </c>
      <c r="D6301" s="32">
        <v>946.29</v>
      </c>
    </row>
    <row r="6302" spans="1:4" ht="9" customHeight="1" x14ac:dyDescent="0.25">
      <c r="A6302" s="30" t="s">
        <v>20694</v>
      </c>
      <c r="B6302" s="31" t="s">
        <v>20695</v>
      </c>
      <c r="C6302" s="30" t="s">
        <v>3</v>
      </c>
      <c r="D6302" s="32">
        <v>1701.14</v>
      </c>
    </row>
    <row r="6303" spans="1:4" ht="9" customHeight="1" x14ac:dyDescent="0.25">
      <c r="A6303" s="30" t="s">
        <v>20696</v>
      </c>
      <c r="B6303" s="31" t="s">
        <v>20697</v>
      </c>
      <c r="C6303" s="30" t="s">
        <v>3</v>
      </c>
      <c r="D6303" s="32">
        <v>1493.64</v>
      </c>
    </row>
    <row r="6304" spans="1:4" ht="9" customHeight="1" x14ac:dyDescent="0.25">
      <c r="A6304" s="30" t="s">
        <v>20698</v>
      </c>
      <c r="B6304" s="31" t="s">
        <v>20699</v>
      </c>
      <c r="C6304" s="30" t="s">
        <v>3</v>
      </c>
      <c r="D6304" s="32">
        <v>1431.99</v>
      </c>
    </row>
    <row r="6305" spans="1:4" ht="9" customHeight="1" x14ac:dyDescent="0.25">
      <c r="A6305" s="30" t="s">
        <v>20700</v>
      </c>
      <c r="B6305" s="31" t="s">
        <v>20701</v>
      </c>
      <c r="C6305" s="30" t="s">
        <v>3</v>
      </c>
      <c r="D6305" s="32">
        <v>1224.49</v>
      </c>
    </row>
    <row r="6306" spans="1:4" ht="9" customHeight="1" x14ac:dyDescent="0.25">
      <c r="A6306" s="30" t="s">
        <v>20702</v>
      </c>
      <c r="B6306" s="31" t="s">
        <v>20703</v>
      </c>
      <c r="C6306" s="30" t="s">
        <v>3</v>
      </c>
      <c r="D6306" s="32">
        <v>1159.08</v>
      </c>
    </row>
    <row r="6307" spans="1:4" ht="9" customHeight="1" x14ac:dyDescent="0.25">
      <c r="A6307" s="30" t="s">
        <v>20704</v>
      </c>
      <c r="B6307" s="31" t="s">
        <v>20705</v>
      </c>
      <c r="C6307" s="30" t="s">
        <v>3</v>
      </c>
      <c r="D6307" s="32">
        <v>1016.03</v>
      </c>
    </row>
    <row r="6308" spans="1:4" ht="9" customHeight="1" x14ac:dyDescent="0.25">
      <c r="A6308" s="30" t="s">
        <v>20706</v>
      </c>
      <c r="B6308" s="31" t="s">
        <v>20707</v>
      </c>
      <c r="C6308" s="30" t="s">
        <v>3</v>
      </c>
      <c r="D6308" s="32">
        <v>1787.39</v>
      </c>
    </row>
    <row r="6309" spans="1:4" ht="9" customHeight="1" x14ac:dyDescent="0.25">
      <c r="A6309" s="30" t="s">
        <v>20708</v>
      </c>
      <c r="B6309" s="31" t="s">
        <v>20709</v>
      </c>
      <c r="C6309" s="30" t="s">
        <v>3</v>
      </c>
      <c r="D6309" s="32">
        <v>1564.17</v>
      </c>
    </row>
    <row r="6310" spans="1:4" ht="9" customHeight="1" x14ac:dyDescent="0.25">
      <c r="A6310" s="30" t="s">
        <v>20710</v>
      </c>
      <c r="B6310" s="31" t="s">
        <v>20711</v>
      </c>
      <c r="C6310" s="30" t="s">
        <v>3</v>
      </c>
      <c r="D6310" s="32">
        <v>1527.13</v>
      </c>
    </row>
    <row r="6311" spans="1:4" ht="9" customHeight="1" x14ac:dyDescent="0.25">
      <c r="A6311" s="30" t="s">
        <v>20712</v>
      </c>
      <c r="B6311" s="31" t="s">
        <v>20713</v>
      </c>
      <c r="C6311" s="30" t="s">
        <v>3</v>
      </c>
      <c r="D6311" s="32">
        <v>1303.9100000000001</v>
      </c>
    </row>
    <row r="6312" spans="1:4" ht="9" customHeight="1" x14ac:dyDescent="0.25">
      <c r="A6312" s="30" t="s">
        <v>20714</v>
      </c>
      <c r="B6312" s="31" t="s">
        <v>20715</v>
      </c>
      <c r="C6312" s="30" t="s">
        <v>3</v>
      </c>
      <c r="D6312" s="32">
        <v>1244.4000000000001</v>
      </c>
    </row>
    <row r="6313" spans="1:4" ht="9" customHeight="1" x14ac:dyDescent="0.25">
      <c r="A6313" s="30" t="s">
        <v>20716</v>
      </c>
      <c r="B6313" s="31" t="s">
        <v>20717</v>
      </c>
      <c r="C6313" s="30" t="s">
        <v>3</v>
      </c>
      <c r="D6313" s="32">
        <v>1088.77</v>
      </c>
    </row>
    <row r="6314" spans="1:4" ht="9" customHeight="1" x14ac:dyDescent="0.25">
      <c r="A6314" s="30" t="s">
        <v>20718</v>
      </c>
      <c r="B6314" s="31" t="s">
        <v>20719</v>
      </c>
      <c r="C6314" s="30" t="s">
        <v>3</v>
      </c>
      <c r="D6314" s="32">
        <v>1814.68</v>
      </c>
    </row>
    <row r="6315" spans="1:4" ht="9" customHeight="1" x14ac:dyDescent="0.25">
      <c r="A6315" s="30" t="s">
        <v>20720</v>
      </c>
      <c r="B6315" s="31" t="s">
        <v>20721</v>
      </c>
      <c r="C6315" s="30" t="s">
        <v>3</v>
      </c>
      <c r="D6315" s="32">
        <v>1575.74</v>
      </c>
    </row>
    <row r="6316" spans="1:4" ht="9" customHeight="1" x14ac:dyDescent="0.25">
      <c r="A6316" s="30" t="s">
        <v>20722</v>
      </c>
      <c r="B6316" s="31" t="s">
        <v>20723</v>
      </c>
      <c r="C6316" s="30" t="s">
        <v>3</v>
      </c>
      <c r="D6316" s="32">
        <v>1622.26</v>
      </c>
    </row>
    <row r="6317" spans="1:4" ht="9" customHeight="1" x14ac:dyDescent="0.25">
      <c r="A6317" s="30" t="s">
        <v>20724</v>
      </c>
      <c r="B6317" s="31" t="s">
        <v>20725</v>
      </c>
      <c r="C6317" s="30" t="s">
        <v>3</v>
      </c>
      <c r="D6317" s="32">
        <v>1383.32</v>
      </c>
    </row>
    <row r="6318" spans="1:4" ht="9" customHeight="1" x14ac:dyDescent="0.25">
      <c r="A6318" s="30" t="s">
        <v>20726</v>
      </c>
      <c r="B6318" s="31" t="s">
        <v>20727</v>
      </c>
      <c r="C6318" s="30" t="s">
        <v>3</v>
      </c>
      <c r="D6318" s="32">
        <v>1358.39</v>
      </c>
    </row>
    <row r="6319" spans="1:4" ht="9" customHeight="1" x14ac:dyDescent="0.25">
      <c r="A6319" s="30" t="s">
        <v>20728</v>
      </c>
      <c r="B6319" s="31" t="s">
        <v>20729</v>
      </c>
      <c r="C6319" s="30" t="s">
        <v>3</v>
      </c>
      <c r="D6319" s="32">
        <v>1190.18</v>
      </c>
    </row>
    <row r="6320" spans="1:4" ht="9" customHeight="1" x14ac:dyDescent="0.25">
      <c r="A6320" s="30" t="s">
        <v>20730</v>
      </c>
      <c r="B6320" s="31" t="s">
        <v>20731</v>
      </c>
      <c r="C6320" s="30" t="s">
        <v>3</v>
      </c>
      <c r="D6320" s="32">
        <v>1298.93</v>
      </c>
    </row>
    <row r="6321" spans="1:4" ht="9" customHeight="1" x14ac:dyDescent="0.25">
      <c r="A6321" s="30" t="s">
        <v>20732</v>
      </c>
      <c r="B6321" s="31" t="s">
        <v>20733</v>
      </c>
      <c r="C6321" s="30" t="s">
        <v>3</v>
      </c>
      <c r="D6321" s="32">
        <v>1130.72</v>
      </c>
    </row>
    <row r="6322" spans="1:4" ht="9" customHeight="1" x14ac:dyDescent="0.25">
      <c r="A6322" s="30" t="s">
        <v>20734</v>
      </c>
      <c r="B6322" s="31" t="s">
        <v>20735</v>
      </c>
      <c r="C6322" s="30" t="s">
        <v>3</v>
      </c>
      <c r="D6322" s="32">
        <v>1646.69</v>
      </c>
    </row>
    <row r="6323" spans="1:4" ht="9" customHeight="1" x14ac:dyDescent="0.25">
      <c r="A6323" s="30" t="s">
        <v>20736</v>
      </c>
      <c r="B6323" s="31" t="s">
        <v>20737</v>
      </c>
      <c r="C6323" s="30" t="s">
        <v>3</v>
      </c>
      <c r="D6323" s="32">
        <v>1423.81</v>
      </c>
    </row>
    <row r="6324" spans="1:4" ht="9" customHeight="1" x14ac:dyDescent="0.25">
      <c r="A6324" s="30" t="s">
        <v>20738</v>
      </c>
      <c r="B6324" s="31" t="s">
        <v>20739</v>
      </c>
      <c r="C6324" s="30" t="s">
        <v>3</v>
      </c>
      <c r="D6324" s="32">
        <v>1905.88</v>
      </c>
    </row>
    <row r="6325" spans="1:4" ht="9" customHeight="1" x14ac:dyDescent="0.25">
      <c r="A6325" s="30" t="s">
        <v>20740</v>
      </c>
      <c r="B6325" s="31" t="s">
        <v>20741</v>
      </c>
      <c r="C6325" s="30" t="s">
        <v>3</v>
      </c>
      <c r="D6325" s="32">
        <v>1700.75</v>
      </c>
    </row>
    <row r="6326" spans="1:4" ht="9" customHeight="1" x14ac:dyDescent="0.25">
      <c r="A6326" s="30" t="s">
        <v>20742</v>
      </c>
      <c r="B6326" s="31" t="s">
        <v>20743</v>
      </c>
      <c r="C6326" s="30" t="s">
        <v>3</v>
      </c>
      <c r="D6326" s="32">
        <v>1298.93</v>
      </c>
    </row>
    <row r="6327" spans="1:4" ht="9" customHeight="1" x14ac:dyDescent="0.25">
      <c r="A6327" s="30" t="s">
        <v>20744</v>
      </c>
      <c r="B6327" s="31" t="s">
        <v>20745</v>
      </c>
      <c r="C6327" s="30" t="s">
        <v>3</v>
      </c>
      <c r="D6327" s="32">
        <v>1130.72</v>
      </c>
    </row>
    <row r="6328" spans="1:4" ht="9" customHeight="1" x14ac:dyDescent="0.25">
      <c r="A6328" s="30" t="s">
        <v>20746</v>
      </c>
      <c r="B6328" s="31" t="s">
        <v>20747</v>
      </c>
      <c r="C6328" s="30" t="s">
        <v>3</v>
      </c>
      <c r="D6328" s="32">
        <v>1414.61</v>
      </c>
    </row>
    <row r="6329" spans="1:4" ht="9" customHeight="1" x14ac:dyDescent="0.25">
      <c r="A6329" s="30" t="s">
        <v>20748</v>
      </c>
      <c r="B6329" s="31" t="s">
        <v>20749</v>
      </c>
      <c r="C6329" s="30" t="s">
        <v>3</v>
      </c>
      <c r="D6329" s="32">
        <v>1249</v>
      </c>
    </row>
    <row r="6330" spans="1:4" ht="9" customHeight="1" x14ac:dyDescent="0.25">
      <c r="A6330" s="30" t="s">
        <v>20750</v>
      </c>
      <c r="B6330" s="31" t="s">
        <v>20751</v>
      </c>
      <c r="C6330" s="30" t="s">
        <v>3</v>
      </c>
      <c r="D6330" s="32">
        <v>1745.37</v>
      </c>
    </row>
    <row r="6331" spans="1:4" ht="9" customHeight="1" x14ac:dyDescent="0.25">
      <c r="A6331" s="30" t="s">
        <v>20752</v>
      </c>
      <c r="B6331" s="31" t="s">
        <v>20753</v>
      </c>
      <c r="C6331" s="30" t="s">
        <v>3</v>
      </c>
      <c r="D6331" s="32">
        <v>1522.49</v>
      </c>
    </row>
    <row r="6332" spans="1:4" ht="9" customHeight="1" x14ac:dyDescent="0.25">
      <c r="A6332" s="30" t="s">
        <v>20754</v>
      </c>
      <c r="B6332" s="31" t="s">
        <v>20755</v>
      </c>
      <c r="C6332" s="30" t="s">
        <v>3</v>
      </c>
      <c r="D6332" s="32">
        <v>1993.35</v>
      </c>
    </row>
    <row r="6333" spans="1:4" ht="9" customHeight="1" x14ac:dyDescent="0.25">
      <c r="A6333" s="30" t="s">
        <v>20756</v>
      </c>
      <c r="B6333" s="31" t="s">
        <v>20757</v>
      </c>
      <c r="C6333" s="30" t="s">
        <v>3</v>
      </c>
      <c r="D6333" s="32">
        <v>1777.99</v>
      </c>
    </row>
    <row r="6334" spans="1:4" ht="9" customHeight="1" x14ac:dyDescent="0.25">
      <c r="A6334" s="30" t="s">
        <v>20758</v>
      </c>
      <c r="B6334" s="31" t="s">
        <v>20759</v>
      </c>
      <c r="C6334" s="30" t="s">
        <v>3</v>
      </c>
      <c r="D6334" s="32">
        <v>1673.89</v>
      </c>
    </row>
    <row r="6335" spans="1:4" ht="9" customHeight="1" x14ac:dyDescent="0.25">
      <c r="A6335" s="30" t="s">
        <v>20760</v>
      </c>
      <c r="B6335" s="31" t="s">
        <v>20761</v>
      </c>
      <c r="C6335" s="30" t="s">
        <v>3</v>
      </c>
      <c r="D6335" s="32">
        <v>1458.52</v>
      </c>
    </row>
    <row r="6336" spans="1:4" ht="9" customHeight="1" x14ac:dyDescent="0.25">
      <c r="A6336" s="30" t="s">
        <v>20762</v>
      </c>
      <c r="B6336" s="31" t="s">
        <v>20763</v>
      </c>
      <c r="C6336" s="30" t="s">
        <v>3</v>
      </c>
      <c r="D6336" s="32">
        <v>2753.03</v>
      </c>
    </row>
    <row r="6337" spans="1:4" ht="9" customHeight="1" x14ac:dyDescent="0.25">
      <c r="A6337" s="30" t="s">
        <v>20764</v>
      </c>
      <c r="B6337" s="31" t="s">
        <v>20765</v>
      </c>
      <c r="C6337" s="30" t="s">
        <v>3</v>
      </c>
      <c r="D6337" s="32">
        <v>2498.33</v>
      </c>
    </row>
    <row r="6338" spans="1:4" ht="9" customHeight="1" x14ac:dyDescent="0.25">
      <c r="A6338" s="30" t="s">
        <v>20766</v>
      </c>
      <c r="B6338" s="31" t="s">
        <v>20767</v>
      </c>
      <c r="C6338" s="30" t="s">
        <v>3</v>
      </c>
      <c r="D6338" s="32">
        <v>3259.83</v>
      </c>
    </row>
    <row r="6339" spans="1:4" ht="9" customHeight="1" x14ac:dyDescent="0.25">
      <c r="A6339" s="30" t="s">
        <v>20768</v>
      </c>
      <c r="B6339" s="31" t="s">
        <v>20769</v>
      </c>
      <c r="C6339" s="30" t="s">
        <v>3</v>
      </c>
      <c r="D6339" s="32">
        <v>2937.31</v>
      </c>
    </row>
    <row r="6340" spans="1:4" ht="9" customHeight="1" x14ac:dyDescent="0.25">
      <c r="A6340" s="30" t="s">
        <v>20770</v>
      </c>
      <c r="B6340" s="31" t="s">
        <v>20771</v>
      </c>
      <c r="C6340" s="30" t="s">
        <v>3</v>
      </c>
      <c r="D6340" s="32">
        <v>1921.44</v>
      </c>
    </row>
    <row r="6341" spans="1:4" ht="9" customHeight="1" x14ac:dyDescent="0.25">
      <c r="A6341" s="30" t="s">
        <v>20772</v>
      </c>
      <c r="B6341" s="31" t="s">
        <v>20773</v>
      </c>
      <c r="C6341" s="30" t="s">
        <v>3</v>
      </c>
      <c r="D6341" s="32">
        <v>1709.4</v>
      </c>
    </row>
    <row r="6342" spans="1:4" ht="9" customHeight="1" x14ac:dyDescent="0.25">
      <c r="A6342" s="30" t="s">
        <v>20774</v>
      </c>
      <c r="B6342" s="31" t="s">
        <v>20775</v>
      </c>
      <c r="C6342" s="30" t="s">
        <v>3</v>
      </c>
      <c r="D6342" s="32">
        <v>2319.5</v>
      </c>
    </row>
    <row r="6343" spans="1:4" ht="9" customHeight="1" x14ac:dyDescent="0.25">
      <c r="A6343" s="30" t="s">
        <v>20776</v>
      </c>
      <c r="B6343" s="31" t="s">
        <v>20777</v>
      </c>
      <c r="C6343" s="30" t="s">
        <v>3</v>
      </c>
      <c r="D6343" s="32">
        <v>2034.7</v>
      </c>
    </row>
    <row r="6344" spans="1:4" ht="9" customHeight="1" x14ac:dyDescent="0.25">
      <c r="A6344" s="30" t="s">
        <v>20778</v>
      </c>
      <c r="B6344" s="31" t="s">
        <v>20779</v>
      </c>
      <c r="C6344" s="30" t="s">
        <v>3</v>
      </c>
      <c r="D6344" s="32">
        <v>2532.83</v>
      </c>
    </row>
    <row r="6345" spans="1:4" ht="9" customHeight="1" x14ac:dyDescent="0.25">
      <c r="A6345" s="30" t="s">
        <v>20780</v>
      </c>
      <c r="B6345" s="31" t="s">
        <v>20781</v>
      </c>
      <c r="C6345" s="30" t="s">
        <v>3</v>
      </c>
      <c r="D6345" s="32">
        <v>2270.73</v>
      </c>
    </row>
    <row r="6346" spans="1:4" ht="9" customHeight="1" x14ac:dyDescent="0.25">
      <c r="A6346" s="30" t="s">
        <v>20782</v>
      </c>
      <c r="B6346" s="31" t="s">
        <v>20783</v>
      </c>
      <c r="C6346" s="30" t="s">
        <v>3</v>
      </c>
      <c r="D6346" s="32">
        <v>2724.73</v>
      </c>
    </row>
    <row r="6347" spans="1:4" ht="9" customHeight="1" x14ac:dyDescent="0.25">
      <c r="A6347" s="30" t="s">
        <v>20784</v>
      </c>
      <c r="B6347" s="31" t="s">
        <v>20785</v>
      </c>
      <c r="C6347" s="30" t="s">
        <v>3</v>
      </c>
      <c r="D6347" s="32">
        <v>2462.1999999999998</v>
      </c>
    </row>
    <row r="6348" spans="1:4" ht="9" customHeight="1" x14ac:dyDescent="0.25">
      <c r="A6348" s="30" t="s">
        <v>20786</v>
      </c>
      <c r="B6348" s="31" t="s">
        <v>20787</v>
      </c>
      <c r="C6348" s="30" t="s">
        <v>3</v>
      </c>
      <c r="D6348" s="32">
        <v>2223.62</v>
      </c>
    </row>
    <row r="6349" spans="1:4" ht="9" customHeight="1" x14ac:dyDescent="0.25">
      <c r="A6349" s="30" t="s">
        <v>20788</v>
      </c>
      <c r="B6349" s="31" t="s">
        <v>20789</v>
      </c>
      <c r="C6349" s="30" t="s">
        <v>3</v>
      </c>
      <c r="D6349" s="32">
        <v>1961.1</v>
      </c>
    </row>
    <row r="6350" spans="1:4" ht="9" customHeight="1" x14ac:dyDescent="0.25">
      <c r="A6350" s="30" t="s">
        <v>20790</v>
      </c>
      <c r="B6350" s="31" t="s">
        <v>20791</v>
      </c>
      <c r="C6350" s="30" t="s">
        <v>3</v>
      </c>
      <c r="D6350" s="32">
        <v>4039.63</v>
      </c>
    </row>
    <row r="6351" spans="1:4" ht="9" customHeight="1" x14ac:dyDescent="0.25">
      <c r="A6351" s="30" t="s">
        <v>20792</v>
      </c>
      <c r="B6351" s="31" t="s">
        <v>20793</v>
      </c>
      <c r="C6351" s="30" t="s">
        <v>3</v>
      </c>
      <c r="D6351" s="32">
        <v>3647.9</v>
      </c>
    </row>
    <row r="6352" spans="1:4" ht="9" customHeight="1" x14ac:dyDescent="0.25">
      <c r="A6352" s="30" t="s">
        <v>20794</v>
      </c>
      <c r="B6352" s="31" t="s">
        <v>20795</v>
      </c>
      <c r="C6352" s="30" t="s">
        <v>3</v>
      </c>
      <c r="D6352" s="32">
        <v>4600.9399999999996</v>
      </c>
    </row>
    <row r="6353" spans="1:4" ht="9" customHeight="1" x14ac:dyDescent="0.25">
      <c r="A6353" s="30" t="s">
        <v>20796</v>
      </c>
      <c r="B6353" s="31" t="s">
        <v>20797</v>
      </c>
      <c r="C6353" s="30" t="s">
        <v>3</v>
      </c>
      <c r="D6353" s="32">
        <v>4209.21</v>
      </c>
    </row>
    <row r="6354" spans="1:4" ht="9" customHeight="1" x14ac:dyDescent="0.25">
      <c r="A6354" s="30" t="s">
        <v>20798</v>
      </c>
      <c r="B6354" s="31" t="s">
        <v>20799</v>
      </c>
      <c r="C6354" s="30" t="s">
        <v>3</v>
      </c>
      <c r="D6354" s="32">
        <v>2846.01</v>
      </c>
    </row>
    <row r="6355" spans="1:4" ht="9" customHeight="1" x14ac:dyDescent="0.25">
      <c r="A6355" s="30" t="s">
        <v>20800</v>
      </c>
      <c r="B6355" s="31" t="s">
        <v>20801</v>
      </c>
      <c r="C6355" s="30" t="s">
        <v>3</v>
      </c>
      <c r="D6355" s="32">
        <v>2499.3000000000002</v>
      </c>
    </row>
    <row r="6356" spans="1:4" ht="9" customHeight="1" x14ac:dyDescent="0.25">
      <c r="A6356" s="30" t="s">
        <v>20802</v>
      </c>
      <c r="B6356" s="31" t="s">
        <v>20803</v>
      </c>
      <c r="C6356" s="30" t="s">
        <v>3</v>
      </c>
      <c r="D6356" s="32">
        <v>3279</v>
      </c>
    </row>
    <row r="6357" spans="1:4" ht="9" customHeight="1" x14ac:dyDescent="0.25">
      <c r="A6357" s="30" t="s">
        <v>20804</v>
      </c>
      <c r="B6357" s="31" t="s">
        <v>20805</v>
      </c>
      <c r="C6357" s="30" t="s">
        <v>3</v>
      </c>
      <c r="D6357" s="32">
        <v>2959.91</v>
      </c>
    </row>
    <row r="6358" spans="1:4" ht="9" customHeight="1" x14ac:dyDescent="0.25">
      <c r="A6358" s="30" t="s">
        <v>20806</v>
      </c>
      <c r="B6358" s="31" t="s">
        <v>20807</v>
      </c>
      <c r="C6358" s="30" t="s">
        <v>3</v>
      </c>
      <c r="D6358" s="32">
        <v>3662.2</v>
      </c>
    </row>
    <row r="6359" spans="1:4" ht="9" customHeight="1" x14ac:dyDescent="0.25">
      <c r="A6359" s="30" t="s">
        <v>20808</v>
      </c>
      <c r="B6359" s="31" t="s">
        <v>20809</v>
      </c>
      <c r="C6359" s="30" t="s">
        <v>3</v>
      </c>
      <c r="D6359" s="32">
        <v>3352.14</v>
      </c>
    </row>
    <row r="6360" spans="1:4" ht="9" customHeight="1" x14ac:dyDescent="0.25">
      <c r="A6360" s="30" t="s">
        <v>20810</v>
      </c>
      <c r="B6360" s="31" t="s">
        <v>20811</v>
      </c>
      <c r="C6360" s="30" t="s">
        <v>3</v>
      </c>
      <c r="D6360" s="32">
        <v>3511.9</v>
      </c>
    </row>
    <row r="6361" spans="1:4" ht="9" customHeight="1" x14ac:dyDescent="0.25">
      <c r="A6361" s="30" t="s">
        <v>20812</v>
      </c>
      <c r="B6361" s="31" t="s">
        <v>20813</v>
      </c>
      <c r="C6361" s="30" t="s">
        <v>3</v>
      </c>
      <c r="D6361" s="32">
        <v>3206.99</v>
      </c>
    </row>
    <row r="6362" spans="1:4" ht="9" customHeight="1" x14ac:dyDescent="0.25">
      <c r="A6362" s="30" t="s">
        <v>20814</v>
      </c>
      <c r="B6362" s="31" t="s">
        <v>20815</v>
      </c>
      <c r="C6362" s="30" t="s">
        <v>3</v>
      </c>
      <c r="D6362" s="32">
        <v>2983.3</v>
      </c>
    </row>
    <row r="6363" spans="1:4" ht="9" customHeight="1" x14ac:dyDescent="0.25">
      <c r="A6363" s="30" t="s">
        <v>20816</v>
      </c>
      <c r="B6363" s="31" t="s">
        <v>20817</v>
      </c>
      <c r="C6363" s="30" t="s">
        <v>3</v>
      </c>
      <c r="D6363" s="32">
        <v>2678.38</v>
      </c>
    </row>
    <row r="6364" spans="1:4" ht="9" customHeight="1" x14ac:dyDescent="0.25">
      <c r="A6364" s="30" t="s">
        <v>20818</v>
      </c>
      <c r="B6364" s="31" t="s">
        <v>20819</v>
      </c>
      <c r="C6364" s="30" t="s">
        <v>3</v>
      </c>
      <c r="D6364" s="32">
        <v>5698.12</v>
      </c>
    </row>
    <row r="6365" spans="1:4" ht="9" customHeight="1" x14ac:dyDescent="0.25">
      <c r="A6365" s="30" t="s">
        <v>20820</v>
      </c>
      <c r="B6365" s="31" t="s">
        <v>20821</v>
      </c>
      <c r="C6365" s="30" t="s">
        <v>3</v>
      </c>
      <c r="D6365" s="32">
        <v>5237.18</v>
      </c>
    </row>
    <row r="6366" spans="1:4" ht="9" customHeight="1" x14ac:dyDescent="0.25">
      <c r="A6366" s="30" t="s">
        <v>20822</v>
      </c>
      <c r="B6366" s="31" t="s">
        <v>20823</v>
      </c>
      <c r="C6366" s="30" t="s">
        <v>3</v>
      </c>
      <c r="D6366" s="32">
        <v>6317.4</v>
      </c>
    </row>
    <row r="6367" spans="1:4" ht="9" customHeight="1" x14ac:dyDescent="0.25">
      <c r="A6367" s="30" t="s">
        <v>20824</v>
      </c>
      <c r="B6367" s="31" t="s">
        <v>20825</v>
      </c>
      <c r="C6367" s="30" t="s">
        <v>3</v>
      </c>
      <c r="D6367" s="32">
        <v>5856.46</v>
      </c>
    </row>
    <row r="6368" spans="1:4" ht="9" customHeight="1" x14ac:dyDescent="0.25">
      <c r="A6368" s="30" t="s">
        <v>20826</v>
      </c>
      <c r="B6368" s="31" t="s">
        <v>20827</v>
      </c>
      <c r="C6368" s="30" t="s">
        <v>3</v>
      </c>
      <c r="D6368" s="32">
        <v>3750.89</v>
      </c>
    </row>
    <row r="6369" spans="1:4" ht="9" customHeight="1" x14ac:dyDescent="0.25">
      <c r="A6369" s="30" t="s">
        <v>20828</v>
      </c>
      <c r="B6369" s="31" t="s">
        <v>20829</v>
      </c>
      <c r="C6369" s="30" t="s">
        <v>3</v>
      </c>
      <c r="D6369" s="32">
        <v>3342.27</v>
      </c>
    </row>
    <row r="6370" spans="1:4" ht="9" customHeight="1" x14ac:dyDescent="0.25">
      <c r="A6370" s="30" t="s">
        <v>20830</v>
      </c>
      <c r="B6370" s="31" t="s">
        <v>20831</v>
      </c>
      <c r="C6370" s="30" t="s">
        <v>3</v>
      </c>
      <c r="D6370" s="32">
        <v>4541.8</v>
      </c>
    </row>
    <row r="6371" spans="1:4" ht="9" customHeight="1" x14ac:dyDescent="0.25">
      <c r="A6371" s="30" t="s">
        <v>20832</v>
      </c>
      <c r="B6371" s="31" t="s">
        <v>20833</v>
      </c>
      <c r="C6371" s="30" t="s">
        <v>3</v>
      </c>
      <c r="D6371" s="32">
        <v>4176.37</v>
      </c>
    </row>
    <row r="6372" spans="1:4" ht="9" customHeight="1" x14ac:dyDescent="0.25">
      <c r="A6372" s="30" t="s">
        <v>20834</v>
      </c>
      <c r="B6372" s="31" t="s">
        <v>20835</v>
      </c>
      <c r="C6372" s="30" t="s">
        <v>3</v>
      </c>
      <c r="D6372" s="32">
        <v>5148.49</v>
      </c>
    </row>
    <row r="6373" spans="1:4" ht="9" customHeight="1" x14ac:dyDescent="0.25">
      <c r="A6373" s="30" t="s">
        <v>20836</v>
      </c>
      <c r="B6373" s="31" t="s">
        <v>20837</v>
      </c>
      <c r="C6373" s="30" t="s">
        <v>3</v>
      </c>
      <c r="D6373" s="32">
        <v>4687.55</v>
      </c>
    </row>
    <row r="6374" spans="1:4" ht="9" customHeight="1" x14ac:dyDescent="0.25">
      <c r="A6374" s="30" t="s">
        <v>20838</v>
      </c>
      <c r="B6374" s="31" t="s">
        <v>20839</v>
      </c>
      <c r="C6374" s="30" t="s">
        <v>3</v>
      </c>
      <c r="D6374" s="32">
        <v>1275.24</v>
      </c>
    </row>
    <row r="6375" spans="1:4" ht="9" customHeight="1" x14ac:dyDescent="0.25">
      <c r="A6375" s="30" t="s">
        <v>20840</v>
      </c>
      <c r="B6375" s="31" t="s">
        <v>20841</v>
      </c>
      <c r="C6375" s="30" t="s">
        <v>3</v>
      </c>
      <c r="D6375" s="32">
        <v>1111.08</v>
      </c>
    </row>
    <row r="6376" spans="1:4" ht="9" customHeight="1" x14ac:dyDescent="0.25">
      <c r="A6376" s="30" t="s">
        <v>20842</v>
      </c>
      <c r="B6376" s="31" t="s">
        <v>20843</v>
      </c>
      <c r="C6376" s="30" t="s">
        <v>3</v>
      </c>
      <c r="D6376" s="32">
        <v>1389.4</v>
      </c>
    </row>
    <row r="6377" spans="1:4" ht="9" customHeight="1" x14ac:dyDescent="0.25">
      <c r="A6377" s="30" t="s">
        <v>20844</v>
      </c>
      <c r="B6377" s="31" t="s">
        <v>20845</v>
      </c>
      <c r="C6377" s="30" t="s">
        <v>3</v>
      </c>
      <c r="D6377" s="32">
        <v>1202.0999999999999</v>
      </c>
    </row>
    <row r="6378" spans="1:4" ht="9" customHeight="1" x14ac:dyDescent="0.25">
      <c r="A6378" s="30" t="s">
        <v>20846</v>
      </c>
      <c r="B6378" s="31" t="s">
        <v>20847</v>
      </c>
      <c r="C6378" s="30" t="s">
        <v>3</v>
      </c>
      <c r="D6378" s="32">
        <v>2055.84</v>
      </c>
    </row>
    <row r="6379" spans="1:4" ht="9" customHeight="1" x14ac:dyDescent="0.25">
      <c r="A6379" s="30" t="s">
        <v>20848</v>
      </c>
      <c r="B6379" s="31" t="s">
        <v>20849</v>
      </c>
      <c r="C6379" s="30" t="s">
        <v>3</v>
      </c>
      <c r="D6379" s="32">
        <v>1791.24</v>
      </c>
    </row>
    <row r="6380" spans="1:4" ht="9" customHeight="1" x14ac:dyDescent="0.25">
      <c r="A6380" s="30" t="s">
        <v>20850</v>
      </c>
      <c r="B6380" s="31" t="s">
        <v>20851</v>
      </c>
      <c r="C6380" s="30" t="s">
        <v>3</v>
      </c>
      <c r="D6380" s="32">
        <v>1786.69</v>
      </c>
    </row>
    <row r="6381" spans="1:4" ht="9" customHeight="1" x14ac:dyDescent="0.25">
      <c r="A6381" s="30" t="s">
        <v>20852</v>
      </c>
      <c r="B6381" s="31" t="s">
        <v>20853</v>
      </c>
      <c r="C6381" s="30" t="s">
        <v>3</v>
      </c>
      <c r="D6381" s="32">
        <v>1522.09</v>
      </c>
    </row>
    <row r="6382" spans="1:4" ht="9" customHeight="1" x14ac:dyDescent="0.25">
      <c r="A6382" s="30" t="s">
        <v>20854</v>
      </c>
      <c r="B6382" s="31" t="s">
        <v>20855</v>
      </c>
      <c r="C6382" s="30" t="s">
        <v>3</v>
      </c>
      <c r="D6382" s="32">
        <v>1556.43</v>
      </c>
    </row>
    <row r="6383" spans="1:4" ht="9" customHeight="1" x14ac:dyDescent="0.25">
      <c r="A6383" s="30" t="s">
        <v>20856</v>
      </c>
      <c r="B6383" s="31" t="s">
        <v>20857</v>
      </c>
      <c r="C6383" s="30" t="s">
        <v>3</v>
      </c>
      <c r="D6383" s="32">
        <v>1344.58</v>
      </c>
    </row>
    <row r="6384" spans="1:4" ht="9" customHeight="1" x14ac:dyDescent="0.25">
      <c r="A6384" s="30" t="s">
        <v>20858</v>
      </c>
      <c r="B6384" s="31" t="s">
        <v>20859</v>
      </c>
      <c r="C6384" s="30" t="s">
        <v>3</v>
      </c>
      <c r="D6384" s="32">
        <v>2212.9699999999998</v>
      </c>
    </row>
    <row r="6385" spans="1:4" ht="9" customHeight="1" x14ac:dyDescent="0.25">
      <c r="A6385" s="30" t="s">
        <v>20860</v>
      </c>
      <c r="B6385" s="31" t="s">
        <v>20861</v>
      </c>
      <c r="C6385" s="30" t="s">
        <v>3</v>
      </c>
      <c r="D6385" s="32">
        <v>1920.64</v>
      </c>
    </row>
    <row r="6386" spans="1:4" ht="9" customHeight="1" x14ac:dyDescent="0.25">
      <c r="A6386" s="30" t="s">
        <v>20862</v>
      </c>
      <c r="B6386" s="31" t="s">
        <v>20863</v>
      </c>
      <c r="C6386" s="30" t="s">
        <v>3</v>
      </c>
      <c r="D6386" s="32">
        <v>1952.71</v>
      </c>
    </row>
    <row r="6387" spans="1:4" ht="9" customHeight="1" x14ac:dyDescent="0.25">
      <c r="A6387" s="30" t="s">
        <v>20864</v>
      </c>
      <c r="B6387" s="31" t="s">
        <v>20865</v>
      </c>
      <c r="C6387" s="30" t="s">
        <v>3</v>
      </c>
      <c r="D6387" s="32">
        <v>1660.38</v>
      </c>
    </row>
    <row r="6388" spans="1:4" ht="9" customHeight="1" x14ac:dyDescent="0.25">
      <c r="A6388" s="30" t="s">
        <v>20866</v>
      </c>
      <c r="B6388" s="31" t="s">
        <v>20867</v>
      </c>
      <c r="C6388" s="30" t="s">
        <v>3</v>
      </c>
      <c r="D6388" s="32">
        <v>1712.16</v>
      </c>
    </row>
    <row r="6389" spans="1:4" ht="9" customHeight="1" x14ac:dyDescent="0.25">
      <c r="A6389" s="30" t="s">
        <v>20868</v>
      </c>
      <c r="B6389" s="31" t="s">
        <v>20869</v>
      </c>
      <c r="C6389" s="30" t="s">
        <v>3</v>
      </c>
      <c r="D6389" s="32">
        <v>1475.61</v>
      </c>
    </row>
    <row r="6390" spans="1:4" ht="9" customHeight="1" x14ac:dyDescent="0.25">
      <c r="A6390" s="30" t="s">
        <v>20870</v>
      </c>
      <c r="B6390" s="31" t="s">
        <v>20871</v>
      </c>
      <c r="C6390" s="30" t="s">
        <v>3</v>
      </c>
      <c r="D6390" s="32">
        <v>2315.2800000000002</v>
      </c>
    </row>
    <row r="6391" spans="1:4" ht="9" customHeight="1" x14ac:dyDescent="0.25">
      <c r="A6391" s="30" t="s">
        <v>20872</v>
      </c>
      <c r="B6391" s="31" t="s">
        <v>20873</v>
      </c>
      <c r="C6391" s="30" t="s">
        <v>3</v>
      </c>
      <c r="D6391" s="32">
        <v>1993.58</v>
      </c>
    </row>
    <row r="6392" spans="1:4" ht="9" customHeight="1" x14ac:dyDescent="0.25">
      <c r="A6392" s="30" t="s">
        <v>20874</v>
      </c>
      <c r="B6392" s="31" t="s">
        <v>20875</v>
      </c>
      <c r="C6392" s="30" t="s">
        <v>3</v>
      </c>
      <c r="D6392" s="32">
        <v>2122.86</v>
      </c>
    </row>
    <row r="6393" spans="1:4" ht="9" customHeight="1" x14ac:dyDescent="0.25">
      <c r="A6393" s="30" t="s">
        <v>20876</v>
      </c>
      <c r="B6393" s="31" t="s">
        <v>20877</v>
      </c>
      <c r="C6393" s="30" t="s">
        <v>3</v>
      </c>
      <c r="D6393" s="32">
        <v>1801.16</v>
      </c>
    </row>
    <row r="6394" spans="1:4" ht="9" customHeight="1" x14ac:dyDescent="0.25">
      <c r="A6394" s="30" t="s">
        <v>20878</v>
      </c>
      <c r="B6394" s="31" t="s">
        <v>20879</v>
      </c>
      <c r="C6394" s="30" t="s">
        <v>3</v>
      </c>
      <c r="D6394" s="32">
        <v>1691.32</v>
      </c>
    </row>
    <row r="6395" spans="1:4" ht="18" customHeight="1" x14ac:dyDescent="0.25">
      <c r="A6395" s="30" t="s">
        <v>20880</v>
      </c>
      <c r="B6395" s="31" t="s">
        <v>20881</v>
      </c>
      <c r="C6395" s="30" t="s">
        <v>3</v>
      </c>
      <c r="D6395" s="32">
        <v>1478.01</v>
      </c>
    </row>
    <row r="6396" spans="1:4" ht="9" customHeight="1" x14ac:dyDescent="0.25">
      <c r="A6396" s="30" t="s">
        <v>20882</v>
      </c>
      <c r="B6396" s="31" t="s">
        <v>20883</v>
      </c>
      <c r="C6396" s="30" t="s">
        <v>3</v>
      </c>
      <c r="D6396" s="32">
        <v>1631.86</v>
      </c>
    </row>
    <row r="6397" spans="1:4" ht="18" customHeight="1" x14ac:dyDescent="0.25">
      <c r="A6397" s="30" t="s">
        <v>20884</v>
      </c>
      <c r="B6397" s="31" t="s">
        <v>20885</v>
      </c>
      <c r="C6397" s="30" t="s">
        <v>3</v>
      </c>
      <c r="D6397" s="32">
        <v>1418.55</v>
      </c>
    </row>
    <row r="6398" spans="1:4" ht="9" customHeight="1" x14ac:dyDescent="0.25">
      <c r="A6398" s="30" t="s">
        <v>20886</v>
      </c>
      <c r="B6398" s="31" t="s">
        <v>20887</v>
      </c>
      <c r="C6398" s="30" t="s">
        <v>3</v>
      </c>
      <c r="D6398" s="32">
        <v>1985.89</v>
      </c>
    </row>
    <row r="6399" spans="1:4" ht="18" customHeight="1" x14ac:dyDescent="0.25">
      <c r="A6399" s="30" t="s">
        <v>20888</v>
      </c>
      <c r="B6399" s="31" t="s">
        <v>20889</v>
      </c>
      <c r="C6399" s="30" t="s">
        <v>3</v>
      </c>
      <c r="D6399" s="32">
        <v>1716.33</v>
      </c>
    </row>
    <row r="6400" spans="1:4" ht="9" customHeight="1" x14ac:dyDescent="0.25">
      <c r="A6400" s="30" t="s">
        <v>20890</v>
      </c>
      <c r="B6400" s="31" t="s">
        <v>20891</v>
      </c>
      <c r="C6400" s="30" t="s">
        <v>3</v>
      </c>
      <c r="D6400" s="32">
        <v>2245.08</v>
      </c>
    </row>
    <row r="6401" spans="1:4" ht="18" customHeight="1" x14ac:dyDescent="0.25">
      <c r="A6401" s="30" t="s">
        <v>20892</v>
      </c>
      <c r="B6401" s="31" t="s">
        <v>20893</v>
      </c>
      <c r="C6401" s="30" t="s">
        <v>3</v>
      </c>
      <c r="D6401" s="32">
        <v>1993.27</v>
      </c>
    </row>
    <row r="6402" spans="1:4" ht="9" customHeight="1" x14ac:dyDescent="0.25">
      <c r="A6402" s="30" t="s">
        <v>20894</v>
      </c>
      <c r="B6402" s="31" t="s">
        <v>20895</v>
      </c>
      <c r="C6402" s="30" t="s">
        <v>3</v>
      </c>
      <c r="D6402" s="32">
        <v>1631.86</v>
      </c>
    </row>
    <row r="6403" spans="1:4" ht="18" customHeight="1" x14ac:dyDescent="0.25">
      <c r="A6403" s="30" t="s">
        <v>20896</v>
      </c>
      <c r="B6403" s="31" t="s">
        <v>20897</v>
      </c>
      <c r="C6403" s="30" t="s">
        <v>3</v>
      </c>
      <c r="D6403" s="32">
        <v>1418.55</v>
      </c>
    </row>
    <row r="6404" spans="1:4" ht="9" customHeight="1" x14ac:dyDescent="0.25">
      <c r="A6404" s="30" t="s">
        <v>20898</v>
      </c>
      <c r="B6404" s="31" t="s">
        <v>20899</v>
      </c>
      <c r="C6404" s="30" t="s">
        <v>3</v>
      </c>
      <c r="D6404" s="32">
        <v>1747.54</v>
      </c>
    </row>
    <row r="6405" spans="1:4" ht="18" customHeight="1" x14ac:dyDescent="0.25">
      <c r="A6405" s="30" t="s">
        <v>20900</v>
      </c>
      <c r="B6405" s="31" t="s">
        <v>20901</v>
      </c>
      <c r="C6405" s="30" t="s">
        <v>3</v>
      </c>
      <c r="D6405" s="32">
        <v>1536.83</v>
      </c>
    </row>
    <row r="6406" spans="1:4" ht="9" customHeight="1" x14ac:dyDescent="0.25">
      <c r="A6406" s="30" t="s">
        <v>20902</v>
      </c>
      <c r="B6406" s="31" t="s">
        <v>20903</v>
      </c>
      <c r="C6406" s="30" t="s">
        <v>3</v>
      </c>
      <c r="D6406" s="32">
        <v>2084.5700000000002</v>
      </c>
    </row>
    <row r="6407" spans="1:4" ht="18" customHeight="1" x14ac:dyDescent="0.25">
      <c r="A6407" s="30" t="s">
        <v>20904</v>
      </c>
      <c r="B6407" s="31" t="s">
        <v>20905</v>
      </c>
      <c r="C6407" s="30" t="s">
        <v>3</v>
      </c>
      <c r="D6407" s="32">
        <v>1815.01</v>
      </c>
    </row>
    <row r="6408" spans="1:4" ht="9" customHeight="1" x14ac:dyDescent="0.25">
      <c r="A6408" s="30" t="s">
        <v>20906</v>
      </c>
      <c r="B6408" s="31" t="s">
        <v>20907</v>
      </c>
      <c r="C6408" s="30" t="s">
        <v>3</v>
      </c>
      <c r="D6408" s="32">
        <v>2395.75</v>
      </c>
    </row>
    <row r="6409" spans="1:4" ht="18" customHeight="1" x14ac:dyDescent="0.25">
      <c r="A6409" s="30" t="s">
        <v>20908</v>
      </c>
      <c r="B6409" s="31" t="s">
        <v>20909</v>
      </c>
      <c r="C6409" s="30" t="s">
        <v>3</v>
      </c>
      <c r="D6409" s="32">
        <v>2124.2800000000002</v>
      </c>
    </row>
    <row r="6410" spans="1:4" ht="9" customHeight="1" x14ac:dyDescent="0.25">
      <c r="A6410" s="30" t="s">
        <v>20910</v>
      </c>
      <c r="B6410" s="31" t="s">
        <v>20911</v>
      </c>
      <c r="C6410" s="30" t="s">
        <v>3</v>
      </c>
      <c r="D6410" s="32">
        <v>2076.29</v>
      </c>
    </row>
    <row r="6411" spans="1:4" ht="18" customHeight="1" x14ac:dyDescent="0.25">
      <c r="A6411" s="30" t="s">
        <v>20912</v>
      </c>
      <c r="B6411" s="31" t="s">
        <v>20913</v>
      </c>
      <c r="C6411" s="30" t="s">
        <v>3</v>
      </c>
      <c r="D6411" s="32">
        <v>1804.81</v>
      </c>
    </row>
    <row r="6412" spans="1:4" ht="9" customHeight="1" x14ac:dyDescent="0.25">
      <c r="A6412" s="30" t="s">
        <v>20914</v>
      </c>
      <c r="B6412" s="31" t="s">
        <v>20915</v>
      </c>
      <c r="C6412" s="30" t="s">
        <v>3</v>
      </c>
      <c r="D6412" s="32">
        <v>3166.3</v>
      </c>
    </row>
    <row r="6413" spans="1:4" ht="18" customHeight="1" x14ac:dyDescent="0.25">
      <c r="A6413" s="30" t="s">
        <v>20916</v>
      </c>
      <c r="B6413" s="31" t="s">
        <v>20917</v>
      </c>
      <c r="C6413" s="30" t="s">
        <v>3</v>
      </c>
      <c r="D6413" s="32">
        <v>2852.39</v>
      </c>
    </row>
    <row r="6414" spans="1:4" ht="9" customHeight="1" x14ac:dyDescent="0.25">
      <c r="A6414" s="30" t="s">
        <v>20918</v>
      </c>
      <c r="B6414" s="31" t="s">
        <v>20919</v>
      </c>
      <c r="C6414" s="30" t="s">
        <v>3</v>
      </c>
      <c r="D6414" s="32">
        <v>3674.76</v>
      </c>
    </row>
    <row r="6415" spans="1:4" ht="18" customHeight="1" x14ac:dyDescent="0.25">
      <c r="A6415" s="30" t="s">
        <v>20920</v>
      </c>
      <c r="B6415" s="31" t="s">
        <v>20921</v>
      </c>
      <c r="C6415" s="30" t="s">
        <v>3</v>
      </c>
      <c r="D6415" s="32">
        <v>3292.99</v>
      </c>
    </row>
    <row r="6416" spans="1:4" ht="9" customHeight="1" x14ac:dyDescent="0.25">
      <c r="A6416" s="30" t="s">
        <v>20922</v>
      </c>
      <c r="B6416" s="31" t="s">
        <v>20923</v>
      </c>
      <c r="C6416" s="30" t="s">
        <v>3</v>
      </c>
      <c r="D6416" s="32">
        <v>2328.44</v>
      </c>
    </row>
    <row r="6417" spans="1:4" ht="18" customHeight="1" x14ac:dyDescent="0.25">
      <c r="A6417" s="30" t="s">
        <v>20924</v>
      </c>
      <c r="B6417" s="31" t="s">
        <v>20925</v>
      </c>
      <c r="C6417" s="30" t="s">
        <v>3</v>
      </c>
      <c r="D6417" s="32">
        <v>2058.7600000000002</v>
      </c>
    </row>
    <row r="6418" spans="1:4" ht="9" customHeight="1" x14ac:dyDescent="0.25">
      <c r="A6418" s="30" t="s">
        <v>20926</v>
      </c>
      <c r="B6418" s="31" t="s">
        <v>20927</v>
      </c>
      <c r="C6418" s="30" t="s">
        <v>3</v>
      </c>
      <c r="D6418" s="32">
        <v>2728.16</v>
      </c>
    </row>
    <row r="6419" spans="1:4" ht="18" customHeight="1" x14ac:dyDescent="0.25">
      <c r="A6419" s="30" t="s">
        <v>20928</v>
      </c>
      <c r="B6419" s="31" t="s">
        <v>20929</v>
      </c>
      <c r="C6419" s="30" t="s">
        <v>3</v>
      </c>
      <c r="D6419" s="32">
        <v>2385.6799999999998</v>
      </c>
    </row>
    <row r="6420" spans="1:4" ht="9" customHeight="1" x14ac:dyDescent="0.25">
      <c r="A6420" s="30" t="s">
        <v>20930</v>
      </c>
      <c r="B6420" s="31" t="s">
        <v>20931</v>
      </c>
      <c r="C6420" s="30" t="s">
        <v>3</v>
      </c>
      <c r="D6420" s="32">
        <v>2946.1</v>
      </c>
    </row>
    <row r="6421" spans="1:4" ht="18" customHeight="1" x14ac:dyDescent="0.25">
      <c r="A6421" s="30" t="s">
        <v>20932</v>
      </c>
      <c r="B6421" s="31" t="s">
        <v>20933</v>
      </c>
      <c r="C6421" s="30" t="s">
        <v>3</v>
      </c>
      <c r="D6421" s="32">
        <v>2624.79</v>
      </c>
    </row>
    <row r="6422" spans="1:4" ht="9" customHeight="1" x14ac:dyDescent="0.25">
      <c r="A6422" s="30" t="s">
        <v>20934</v>
      </c>
      <c r="B6422" s="31" t="s">
        <v>20935</v>
      </c>
      <c r="C6422" s="30" t="s">
        <v>3</v>
      </c>
      <c r="D6422" s="32">
        <v>3206.27</v>
      </c>
    </row>
    <row r="6423" spans="1:4" ht="18" customHeight="1" x14ac:dyDescent="0.25">
      <c r="A6423" s="30" t="s">
        <v>20936</v>
      </c>
      <c r="B6423" s="31" t="s">
        <v>20937</v>
      </c>
      <c r="C6423" s="30" t="s">
        <v>3</v>
      </c>
      <c r="D6423" s="32">
        <v>2873.67</v>
      </c>
    </row>
    <row r="6424" spans="1:4" ht="9" customHeight="1" x14ac:dyDescent="0.25">
      <c r="A6424" s="30" t="s">
        <v>20938</v>
      </c>
      <c r="B6424" s="31" t="s">
        <v>20939</v>
      </c>
      <c r="C6424" s="30" t="s">
        <v>3</v>
      </c>
      <c r="D6424" s="32">
        <v>2705.16</v>
      </c>
    </row>
    <row r="6425" spans="1:4" ht="18" customHeight="1" x14ac:dyDescent="0.25">
      <c r="A6425" s="30" t="s">
        <v>20940</v>
      </c>
      <c r="B6425" s="31" t="s">
        <v>20941</v>
      </c>
      <c r="C6425" s="30" t="s">
        <v>3</v>
      </c>
      <c r="D6425" s="32">
        <v>2372.5700000000002</v>
      </c>
    </row>
    <row r="6426" spans="1:4" ht="9" customHeight="1" x14ac:dyDescent="0.25">
      <c r="A6426" s="30" t="s">
        <v>20942</v>
      </c>
      <c r="B6426" s="31" t="s">
        <v>20943</v>
      </c>
      <c r="C6426" s="30" t="s">
        <v>3</v>
      </c>
      <c r="D6426" s="32">
        <v>4533.71</v>
      </c>
    </row>
    <row r="6427" spans="1:4" ht="18" customHeight="1" x14ac:dyDescent="0.25">
      <c r="A6427" s="30" t="s">
        <v>20944</v>
      </c>
      <c r="B6427" s="31" t="s">
        <v>20945</v>
      </c>
      <c r="C6427" s="30" t="s">
        <v>3</v>
      </c>
      <c r="D6427" s="32">
        <v>4068.76</v>
      </c>
    </row>
    <row r="6428" spans="1:4" ht="9" customHeight="1" x14ac:dyDescent="0.25">
      <c r="A6428" s="30" t="s">
        <v>20946</v>
      </c>
      <c r="B6428" s="31" t="s">
        <v>20947</v>
      </c>
      <c r="C6428" s="30" t="s">
        <v>3</v>
      </c>
      <c r="D6428" s="32">
        <v>5099.62</v>
      </c>
    </row>
    <row r="6429" spans="1:4" ht="18" customHeight="1" x14ac:dyDescent="0.25">
      <c r="A6429" s="30" t="s">
        <v>20948</v>
      </c>
      <c r="B6429" s="31" t="s">
        <v>20949</v>
      </c>
      <c r="C6429" s="30" t="s">
        <v>3</v>
      </c>
      <c r="D6429" s="32">
        <v>4633.1499999999996</v>
      </c>
    </row>
    <row r="6430" spans="1:4" ht="9" customHeight="1" x14ac:dyDescent="0.25">
      <c r="A6430" s="30" t="s">
        <v>20950</v>
      </c>
      <c r="B6430" s="31" t="s">
        <v>20951</v>
      </c>
      <c r="C6430" s="30" t="s">
        <v>3</v>
      </c>
      <c r="D6430" s="32">
        <v>3329.22</v>
      </c>
    </row>
    <row r="6431" spans="1:4" ht="18" customHeight="1" x14ac:dyDescent="0.25">
      <c r="A6431" s="30" t="s">
        <v>20952</v>
      </c>
      <c r="B6431" s="31" t="s">
        <v>20953</v>
      </c>
      <c r="C6431" s="30" t="s">
        <v>3</v>
      </c>
      <c r="D6431" s="32">
        <v>2912.39</v>
      </c>
    </row>
    <row r="6432" spans="1:4" ht="9" customHeight="1" x14ac:dyDescent="0.25">
      <c r="A6432" s="30" t="s">
        <v>20954</v>
      </c>
      <c r="B6432" s="31" t="s">
        <v>20955</v>
      </c>
      <c r="C6432" s="30" t="s">
        <v>3</v>
      </c>
      <c r="D6432" s="32">
        <v>3766.81</v>
      </c>
    </row>
    <row r="6433" spans="1:4" ht="18" customHeight="1" x14ac:dyDescent="0.25">
      <c r="A6433" s="30" t="s">
        <v>20956</v>
      </c>
      <c r="B6433" s="31" t="s">
        <v>20957</v>
      </c>
      <c r="C6433" s="30" t="s">
        <v>3</v>
      </c>
      <c r="D6433" s="32">
        <v>3376.08</v>
      </c>
    </row>
    <row r="6434" spans="1:4" ht="9" customHeight="1" x14ac:dyDescent="0.25">
      <c r="A6434" s="30" t="s">
        <v>20958</v>
      </c>
      <c r="B6434" s="31" t="s">
        <v>20959</v>
      </c>
      <c r="C6434" s="30" t="s">
        <v>3</v>
      </c>
      <c r="D6434" s="32">
        <v>4150.01</v>
      </c>
    </row>
    <row r="6435" spans="1:4" ht="18" customHeight="1" x14ac:dyDescent="0.25">
      <c r="A6435" s="30" t="s">
        <v>20960</v>
      </c>
      <c r="B6435" s="31" t="s">
        <v>20961</v>
      </c>
      <c r="C6435" s="30" t="s">
        <v>3</v>
      </c>
      <c r="D6435" s="32">
        <v>3768.31</v>
      </c>
    </row>
    <row r="6436" spans="1:4" ht="9" customHeight="1" x14ac:dyDescent="0.25">
      <c r="A6436" s="30" t="s">
        <v>20962</v>
      </c>
      <c r="B6436" s="31" t="s">
        <v>20963</v>
      </c>
      <c r="C6436" s="30" t="s">
        <v>3</v>
      </c>
      <c r="D6436" s="32">
        <v>4094.49</v>
      </c>
    </row>
    <row r="6437" spans="1:4" ht="18" customHeight="1" x14ac:dyDescent="0.25">
      <c r="A6437" s="30" t="s">
        <v>20964</v>
      </c>
      <c r="B6437" s="31" t="s">
        <v>20965</v>
      </c>
      <c r="C6437" s="30" t="s">
        <v>3</v>
      </c>
      <c r="D6437" s="32">
        <v>3706.98</v>
      </c>
    </row>
    <row r="6438" spans="1:4" ht="9" customHeight="1" x14ac:dyDescent="0.25">
      <c r="A6438" s="30" t="s">
        <v>20966</v>
      </c>
      <c r="B6438" s="31" t="s">
        <v>20967</v>
      </c>
      <c r="C6438" s="30" t="s">
        <v>3</v>
      </c>
      <c r="D6438" s="32">
        <v>3565.89</v>
      </c>
    </row>
    <row r="6439" spans="1:4" ht="18" customHeight="1" x14ac:dyDescent="0.25">
      <c r="A6439" s="30" t="s">
        <v>20968</v>
      </c>
      <c r="B6439" s="31" t="s">
        <v>20969</v>
      </c>
      <c r="C6439" s="30" t="s">
        <v>3</v>
      </c>
      <c r="D6439" s="32">
        <v>3178.37</v>
      </c>
    </row>
    <row r="6440" spans="1:4" ht="9" customHeight="1" x14ac:dyDescent="0.25">
      <c r="A6440" s="30" t="s">
        <v>20970</v>
      </c>
      <c r="B6440" s="31" t="s">
        <v>20971</v>
      </c>
      <c r="C6440" s="30" t="s">
        <v>3</v>
      </c>
      <c r="D6440" s="32">
        <v>6293.13</v>
      </c>
    </row>
    <row r="6441" spans="1:4" ht="18" customHeight="1" x14ac:dyDescent="0.25">
      <c r="A6441" s="30" t="s">
        <v>20972</v>
      </c>
      <c r="B6441" s="31" t="s">
        <v>20973</v>
      </c>
      <c r="C6441" s="30" t="s">
        <v>3</v>
      </c>
      <c r="D6441" s="32">
        <v>5746.48</v>
      </c>
    </row>
    <row r="6442" spans="1:4" ht="9" customHeight="1" x14ac:dyDescent="0.25">
      <c r="A6442" s="30" t="s">
        <v>20974</v>
      </c>
      <c r="B6442" s="31" t="s">
        <v>20975</v>
      </c>
      <c r="C6442" s="30" t="s">
        <v>3</v>
      </c>
      <c r="D6442" s="32">
        <v>6917.01</v>
      </c>
    </row>
    <row r="6443" spans="1:4" ht="18" customHeight="1" x14ac:dyDescent="0.25">
      <c r="A6443" s="30" t="s">
        <v>20976</v>
      </c>
      <c r="B6443" s="31" t="s">
        <v>20977</v>
      </c>
      <c r="C6443" s="30" t="s">
        <v>3</v>
      </c>
      <c r="D6443" s="32">
        <v>6368.83</v>
      </c>
    </row>
    <row r="6444" spans="1:4" ht="9" customHeight="1" x14ac:dyDescent="0.25">
      <c r="A6444" s="30" t="s">
        <v>20978</v>
      </c>
      <c r="B6444" s="31" t="s">
        <v>20979</v>
      </c>
      <c r="C6444" s="30" t="s">
        <v>3</v>
      </c>
      <c r="D6444" s="32">
        <v>4339.75</v>
      </c>
    </row>
    <row r="6445" spans="1:4" ht="18" customHeight="1" x14ac:dyDescent="0.25">
      <c r="A6445" s="30" t="s">
        <v>20980</v>
      </c>
      <c r="B6445" s="31" t="s">
        <v>20981</v>
      </c>
      <c r="C6445" s="30" t="s">
        <v>3</v>
      </c>
      <c r="D6445" s="32">
        <v>3846.96</v>
      </c>
    </row>
    <row r="6446" spans="1:4" ht="9" customHeight="1" x14ac:dyDescent="0.25">
      <c r="A6446" s="30" t="s">
        <v>20982</v>
      </c>
      <c r="B6446" s="31" t="s">
        <v>20983</v>
      </c>
      <c r="C6446" s="30" t="s">
        <v>3</v>
      </c>
      <c r="D6446" s="32">
        <v>5130.66</v>
      </c>
    </row>
    <row r="6447" spans="1:4" ht="18" customHeight="1" x14ac:dyDescent="0.25">
      <c r="A6447" s="30" t="s">
        <v>20984</v>
      </c>
      <c r="B6447" s="31" t="s">
        <v>20985</v>
      </c>
      <c r="C6447" s="30" t="s">
        <v>3</v>
      </c>
      <c r="D6447" s="32">
        <v>4681.0600000000004</v>
      </c>
    </row>
    <row r="6448" spans="1:4" ht="9" customHeight="1" x14ac:dyDescent="0.25">
      <c r="A6448" s="30" t="s">
        <v>20986</v>
      </c>
      <c r="B6448" s="31" t="s">
        <v>20987</v>
      </c>
      <c r="C6448" s="30" t="s">
        <v>3</v>
      </c>
      <c r="D6448" s="32">
        <v>5743.62</v>
      </c>
    </row>
    <row r="6449" spans="1:4" ht="18" customHeight="1" x14ac:dyDescent="0.25">
      <c r="A6449" s="30" t="s">
        <v>20988</v>
      </c>
      <c r="B6449" s="31" t="s">
        <v>20989</v>
      </c>
      <c r="C6449" s="30" t="s">
        <v>3</v>
      </c>
      <c r="D6449" s="32">
        <v>5196.93</v>
      </c>
    </row>
    <row r="6450" spans="1:4" ht="9" customHeight="1" x14ac:dyDescent="0.25">
      <c r="A6450" s="30" t="s">
        <v>20990</v>
      </c>
      <c r="B6450" s="31" t="s">
        <v>20991</v>
      </c>
      <c r="C6450" s="30" t="s">
        <v>20992</v>
      </c>
      <c r="D6450" s="32">
        <v>320270.76</v>
      </c>
    </row>
    <row r="6451" spans="1:4" ht="9" customHeight="1" x14ac:dyDescent="0.25">
      <c r="A6451" s="30" t="s">
        <v>20993</v>
      </c>
      <c r="B6451" s="31" t="s">
        <v>20994</v>
      </c>
      <c r="C6451" s="30" t="s">
        <v>4</v>
      </c>
      <c r="D6451" s="32">
        <v>2169.4899999999998</v>
      </c>
    </row>
    <row r="6452" spans="1:4" ht="9" customHeight="1" x14ac:dyDescent="0.25">
      <c r="A6452" s="30" t="s">
        <v>20995</v>
      </c>
      <c r="B6452" s="31" t="s">
        <v>20996</v>
      </c>
      <c r="C6452" s="30" t="s">
        <v>4</v>
      </c>
      <c r="D6452" s="32">
        <v>1556.07</v>
      </c>
    </row>
    <row r="6453" spans="1:4" ht="9" customHeight="1" x14ac:dyDescent="0.25">
      <c r="A6453" s="30" t="s">
        <v>20997</v>
      </c>
      <c r="B6453" s="31" t="s">
        <v>20998</v>
      </c>
      <c r="C6453" s="30" t="s">
        <v>16814</v>
      </c>
      <c r="D6453" s="32">
        <v>9728.66</v>
      </c>
    </row>
    <row r="6454" spans="1:4" ht="9" customHeight="1" x14ac:dyDescent="0.25">
      <c r="A6454" s="30" t="s">
        <v>20999</v>
      </c>
      <c r="B6454" s="31" t="s">
        <v>21000</v>
      </c>
      <c r="C6454" s="30" t="s">
        <v>4</v>
      </c>
      <c r="D6454" s="32">
        <v>10384.85</v>
      </c>
    </row>
    <row r="6455" spans="1:4" ht="9" customHeight="1" x14ac:dyDescent="0.25">
      <c r="A6455" s="30" t="s">
        <v>21001</v>
      </c>
      <c r="B6455" s="31" t="s">
        <v>21002</v>
      </c>
      <c r="C6455" s="30" t="s">
        <v>4</v>
      </c>
      <c r="D6455" s="32">
        <v>7809.99</v>
      </c>
    </row>
    <row r="6456" spans="1:4" ht="9" customHeight="1" x14ac:dyDescent="0.25">
      <c r="A6456" s="30" t="s">
        <v>21003</v>
      </c>
      <c r="B6456" s="31" t="s">
        <v>21004</v>
      </c>
      <c r="C6456" s="30" t="s">
        <v>4</v>
      </c>
      <c r="D6456" s="32">
        <v>8492.3700000000008</v>
      </c>
    </row>
    <row r="6457" spans="1:4" ht="9" customHeight="1" x14ac:dyDescent="0.25">
      <c r="A6457" s="30" t="s">
        <v>21005</v>
      </c>
      <c r="B6457" s="31" t="s">
        <v>21006</v>
      </c>
      <c r="C6457" s="30" t="s">
        <v>4</v>
      </c>
      <c r="D6457" s="32">
        <v>13604.65</v>
      </c>
    </row>
    <row r="6458" spans="1:4" ht="9" customHeight="1" x14ac:dyDescent="0.25">
      <c r="A6458" s="30" t="s">
        <v>21007</v>
      </c>
      <c r="B6458" s="31" t="s">
        <v>21008</v>
      </c>
      <c r="C6458" s="30" t="s">
        <v>4</v>
      </c>
      <c r="D6458" s="32">
        <v>21693.27</v>
      </c>
    </row>
    <row r="6459" spans="1:4" ht="9" customHeight="1" x14ac:dyDescent="0.25">
      <c r="A6459" s="30" t="s">
        <v>21009</v>
      </c>
      <c r="B6459" s="31" t="s">
        <v>21010</v>
      </c>
      <c r="C6459" s="30" t="s">
        <v>4</v>
      </c>
      <c r="D6459" s="32">
        <v>27705.79</v>
      </c>
    </row>
    <row r="6460" spans="1:4" ht="9" customHeight="1" x14ac:dyDescent="0.25">
      <c r="A6460" s="30" t="s">
        <v>21011</v>
      </c>
      <c r="B6460" s="31" t="s">
        <v>21012</v>
      </c>
      <c r="C6460" s="30" t="s">
        <v>4</v>
      </c>
      <c r="D6460" s="32">
        <v>7693.48</v>
      </c>
    </row>
    <row r="6461" spans="1:4" ht="9" customHeight="1" x14ac:dyDescent="0.25">
      <c r="A6461" s="30" t="s">
        <v>21013</v>
      </c>
      <c r="B6461" s="31" t="s">
        <v>21014</v>
      </c>
      <c r="C6461" s="30" t="s">
        <v>4</v>
      </c>
      <c r="D6461" s="32">
        <v>14794.17</v>
      </c>
    </row>
    <row r="6462" spans="1:4" ht="9" customHeight="1" x14ac:dyDescent="0.25">
      <c r="A6462" s="30" t="s">
        <v>21015</v>
      </c>
      <c r="B6462" s="31" t="s">
        <v>21016</v>
      </c>
      <c r="C6462" s="30" t="s">
        <v>4</v>
      </c>
      <c r="D6462" s="32">
        <v>17654.310000000001</v>
      </c>
    </row>
    <row r="6463" spans="1:4" ht="9" customHeight="1" x14ac:dyDescent="0.25">
      <c r="A6463" s="30" t="s">
        <v>21017</v>
      </c>
      <c r="B6463" s="31" t="s">
        <v>21018</v>
      </c>
      <c r="C6463" s="30" t="s">
        <v>4</v>
      </c>
      <c r="D6463" s="32">
        <v>24451</v>
      </c>
    </row>
    <row r="6464" spans="1:4" ht="9" customHeight="1" x14ac:dyDescent="0.25">
      <c r="A6464" s="30" t="s">
        <v>21019</v>
      </c>
      <c r="B6464" s="31" t="s">
        <v>21020</v>
      </c>
      <c r="C6464" s="30" t="s">
        <v>4</v>
      </c>
      <c r="D6464" s="32">
        <v>26876.09</v>
      </c>
    </row>
    <row r="6465" spans="1:4" ht="9" customHeight="1" x14ac:dyDescent="0.25">
      <c r="A6465" s="30" t="s">
        <v>21021</v>
      </c>
      <c r="B6465" s="31" t="s">
        <v>21022</v>
      </c>
      <c r="C6465" s="30" t="s">
        <v>4</v>
      </c>
      <c r="D6465" s="32">
        <v>34142.9</v>
      </c>
    </row>
    <row r="6466" spans="1:4" ht="9" customHeight="1" x14ac:dyDescent="0.25">
      <c r="A6466" s="30" t="s">
        <v>21023</v>
      </c>
      <c r="B6466" s="31" t="s">
        <v>21024</v>
      </c>
      <c r="C6466" s="30" t="s">
        <v>4</v>
      </c>
      <c r="D6466" s="32">
        <v>4043.94</v>
      </c>
    </row>
    <row r="6467" spans="1:4" ht="9" customHeight="1" x14ac:dyDescent="0.25">
      <c r="A6467" s="30" t="s">
        <v>21025</v>
      </c>
      <c r="B6467" s="31" t="s">
        <v>21026</v>
      </c>
      <c r="C6467" s="30" t="s">
        <v>4</v>
      </c>
      <c r="D6467" s="32">
        <v>8906.8700000000008</v>
      </c>
    </row>
    <row r="6468" spans="1:4" ht="9" customHeight="1" x14ac:dyDescent="0.25">
      <c r="A6468" s="30" t="s">
        <v>21027</v>
      </c>
      <c r="B6468" s="31" t="s">
        <v>21028</v>
      </c>
      <c r="C6468" s="30" t="s">
        <v>4</v>
      </c>
      <c r="D6468" s="32">
        <v>17023.47</v>
      </c>
    </row>
    <row r="6469" spans="1:4" ht="9" customHeight="1" x14ac:dyDescent="0.25">
      <c r="A6469" s="30" t="s">
        <v>21029</v>
      </c>
      <c r="B6469" s="31" t="s">
        <v>21030</v>
      </c>
      <c r="C6469" s="30" t="s">
        <v>4</v>
      </c>
      <c r="D6469" s="32">
        <v>20318.68</v>
      </c>
    </row>
    <row r="6470" spans="1:4" ht="9" customHeight="1" x14ac:dyDescent="0.25">
      <c r="A6470" s="30" t="s">
        <v>21031</v>
      </c>
      <c r="B6470" s="31" t="s">
        <v>21032</v>
      </c>
      <c r="C6470" s="30" t="s">
        <v>4</v>
      </c>
      <c r="D6470" s="32">
        <v>28121.34</v>
      </c>
    </row>
    <row r="6471" spans="1:4" ht="9" customHeight="1" x14ac:dyDescent="0.25">
      <c r="A6471" s="30" t="s">
        <v>21033</v>
      </c>
      <c r="B6471" s="31" t="s">
        <v>21034</v>
      </c>
      <c r="C6471" s="30" t="s">
        <v>4</v>
      </c>
      <c r="D6471" s="32">
        <v>30905.040000000001</v>
      </c>
    </row>
    <row r="6472" spans="1:4" ht="9" customHeight="1" x14ac:dyDescent="0.25">
      <c r="A6472" s="30" t="s">
        <v>21035</v>
      </c>
      <c r="B6472" s="31" t="s">
        <v>21036</v>
      </c>
      <c r="C6472" s="30" t="s">
        <v>4</v>
      </c>
      <c r="D6472" s="32">
        <v>39250.83</v>
      </c>
    </row>
    <row r="6473" spans="1:4" ht="9" customHeight="1" x14ac:dyDescent="0.25">
      <c r="A6473" s="30" t="s">
        <v>21037</v>
      </c>
      <c r="B6473" s="31" t="s">
        <v>21038</v>
      </c>
      <c r="C6473" s="30" t="s">
        <v>4</v>
      </c>
      <c r="D6473" s="32">
        <v>4664.83</v>
      </c>
    </row>
    <row r="6474" spans="1:4" ht="9" customHeight="1" x14ac:dyDescent="0.25">
      <c r="A6474" s="30" t="s">
        <v>21039</v>
      </c>
      <c r="B6474" s="31" t="s">
        <v>21040</v>
      </c>
      <c r="C6474" s="30" t="s">
        <v>4</v>
      </c>
      <c r="D6474" s="32">
        <v>705.46</v>
      </c>
    </row>
    <row r="6475" spans="1:4" ht="18" customHeight="1" x14ac:dyDescent="0.25">
      <c r="A6475" s="30" t="s">
        <v>21041</v>
      </c>
      <c r="B6475" s="31" t="s">
        <v>21042</v>
      </c>
      <c r="C6475" s="30" t="s">
        <v>4</v>
      </c>
      <c r="D6475" s="32">
        <v>24850.71</v>
      </c>
    </row>
    <row r="6476" spans="1:4" ht="18" customHeight="1" x14ac:dyDescent="0.25">
      <c r="A6476" s="30" t="s">
        <v>21043</v>
      </c>
      <c r="B6476" s="31" t="s">
        <v>21044</v>
      </c>
      <c r="C6476" s="30" t="s">
        <v>4</v>
      </c>
      <c r="D6476" s="32">
        <v>37855.730000000003</v>
      </c>
    </row>
    <row r="6477" spans="1:4" ht="18" customHeight="1" x14ac:dyDescent="0.25">
      <c r="A6477" s="30" t="s">
        <v>21045</v>
      </c>
      <c r="B6477" s="31" t="s">
        <v>21046</v>
      </c>
      <c r="C6477" s="30" t="s">
        <v>4</v>
      </c>
      <c r="D6477" s="32">
        <v>56065.04</v>
      </c>
    </row>
    <row r="6478" spans="1:4" ht="18" customHeight="1" x14ac:dyDescent="0.25">
      <c r="A6478" s="30" t="s">
        <v>21047</v>
      </c>
      <c r="B6478" s="31" t="s">
        <v>21048</v>
      </c>
      <c r="C6478" s="30" t="s">
        <v>4</v>
      </c>
      <c r="D6478" s="32">
        <v>16113.3</v>
      </c>
    </row>
    <row r="6479" spans="1:4" ht="9" customHeight="1" x14ac:dyDescent="0.25">
      <c r="A6479" s="30" t="s">
        <v>21049</v>
      </c>
      <c r="B6479" s="31" t="s">
        <v>21050</v>
      </c>
      <c r="C6479" s="30" t="s">
        <v>4</v>
      </c>
      <c r="D6479" s="32">
        <v>173003.87</v>
      </c>
    </row>
    <row r="6480" spans="1:4" ht="9" customHeight="1" x14ac:dyDescent="0.25">
      <c r="A6480" s="30" t="s">
        <v>21051</v>
      </c>
      <c r="B6480" s="31" t="s">
        <v>21052</v>
      </c>
      <c r="C6480" s="30" t="s">
        <v>4</v>
      </c>
      <c r="D6480" s="32">
        <v>253861.77</v>
      </c>
    </row>
    <row r="6481" spans="1:4" ht="9" customHeight="1" x14ac:dyDescent="0.25">
      <c r="A6481" s="30" t="s">
        <v>21053</v>
      </c>
      <c r="B6481" s="31" t="s">
        <v>21054</v>
      </c>
      <c r="C6481" s="30" t="s">
        <v>4</v>
      </c>
      <c r="D6481" s="32">
        <v>51915</v>
      </c>
    </row>
    <row r="6482" spans="1:4" ht="9" customHeight="1" x14ac:dyDescent="0.25">
      <c r="A6482" s="30" t="s">
        <v>21055</v>
      </c>
      <c r="B6482" s="31" t="s">
        <v>21056</v>
      </c>
      <c r="C6482" s="30" t="s">
        <v>4</v>
      </c>
      <c r="D6482" s="32">
        <v>123037.88</v>
      </c>
    </row>
    <row r="6483" spans="1:4" ht="18" customHeight="1" x14ac:dyDescent="0.25">
      <c r="A6483" s="30" t="s">
        <v>21057</v>
      </c>
      <c r="B6483" s="31" t="s">
        <v>21058</v>
      </c>
      <c r="C6483" s="30" t="s">
        <v>2</v>
      </c>
      <c r="D6483" s="32">
        <v>396.14</v>
      </c>
    </row>
    <row r="6484" spans="1:4" ht="9" customHeight="1" x14ac:dyDescent="0.25">
      <c r="A6484" s="30" t="s">
        <v>21059</v>
      </c>
      <c r="B6484" s="31" t="s">
        <v>21060</v>
      </c>
      <c r="C6484" s="30" t="s">
        <v>4</v>
      </c>
      <c r="D6484" s="32">
        <v>2608.87</v>
      </c>
    </row>
    <row r="6485" spans="1:4" ht="9" customHeight="1" x14ac:dyDescent="0.25">
      <c r="A6485" s="30" t="s">
        <v>21061</v>
      </c>
      <c r="B6485" s="31" t="s">
        <v>21062</v>
      </c>
      <c r="C6485" s="30" t="s">
        <v>16814</v>
      </c>
      <c r="D6485" s="32">
        <v>46.32</v>
      </c>
    </row>
    <row r="6486" spans="1:4" ht="9" customHeight="1" x14ac:dyDescent="0.25">
      <c r="A6486" s="30" t="s">
        <v>21063</v>
      </c>
      <c r="B6486" s="31" t="s">
        <v>21064</v>
      </c>
      <c r="C6486" s="30" t="s">
        <v>4</v>
      </c>
      <c r="D6486" s="32">
        <v>836.9</v>
      </c>
    </row>
    <row r="6487" spans="1:4" ht="9" customHeight="1" x14ac:dyDescent="0.25">
      <c r="A6487" s="30" t="s">
        <v>21065</v>
      </c>
      <c r="B6487" s="31" t="s">
        <v>21066</v>
      </c>
      <c r="C6487" s="30" t="s">
        <v>2</v>
      </c>
      <c r="D6487" s="32">
        <v>50.17</v>
      </c>
    </row>
    <row r="6488" spans="1:4" ht="18" customHeight="1" x14ac:dyDescent="0.25">
      <c r="A6488" s="30" t="s">
        <v>21067</v>
      </c>
      <c r="B6488" s="31" t="s">
        <v>21068</v>
      </c>
      <c r="C6488" s="30" t="s">
        <v>2</v>
      </c>
      <c r="D6488" s="32">
        <v>52.03</v>
      </c>
    </row>
    <row r="6489" spans="1:4" ht="18" customHeight="1" x14ac:dyDescent="0.25">
      <c r="A6489" s="30" t="s">
        <v>21069</v>
      </c>
      <c r="B6489" s="31" t="s">
        <v>21070</v>
      </c>
      <c r="C6489" s="30" t="s">
        <v>2</v>
      </c>
      <c r="D6489" s="32">
        <v>56.41</v>
      </c>
    </row>
    <row r="6490" spans="1:4" ht="9" customHeight="1" x14ac:dyDescent="0.25">
      <c r="A6490" s="30" t="s">
        <v>21071</v>
      </c>
      <c r="B6490" s="31" t="s">
        <v>21072</v>
      </c>
      <c r="C6490" s="30" t="s">
        <v>2</v>
      </c>
      <c r="D6490" s="32">
        <v>136.83000000000001</v>
      </c>
    </row>
    <row r="6491" spans="1:4" ht="9" customHeight="1" x14ac:dyDescent="0.25">
      <c r="A6491" s="30" t="s">
        <v>21073</v>
      </c>
      <c r="B6491" s="31" t="s">
        <v>21074</v>
      </c>
      <c r="C6491" s="30" t="s">
        <v>4</v>
      </c>
      <c r="D6491" s="32">
        <v>254058.19</v>
      </c>
    </row>
    <row r="6492" spans="1:4" ht="9" customHeight="1" x14ac:dyDescent="0.25">
      <c r="A6492" s="30" t="s">
        <v>21075</v>
      </c>
      <c r="B6492" s="31" t="s">
        <v>21076</v>
      </c>
      <c r="C6492" s="30" t="s">
        <v>16814</v>
      </c>
      <c r="D6492" s="32">
        <v>1134.49</v>
      </c>
    </row>
    <row r="6493" spans="1:4" ht="9" customHeight="1" x14ac:dyDescent="0.25">
      <c r="A6493" s="30" t="s">
        <v>21077</v>
      </c>
      <c r="B6493" s="31" t="s">
        <v>21078</v>
      </c>
      <c r="C6493" s="30" t="s">
        <v>2</v>
      </c>
      <c r="D6493" s="32">
        <v>91.12</v>
      </c>
    </row>
    <row r="6494" spans="1:4" ht="9" customHeight="1" x14ac:dyDescent="0.25">
      <c r="A6494" s="30" t="s">
        <v>21079</v>
      </c>
      <c r="B6494" s="31" t="s">
        <v>21080</v>
      </c>
      <c r="C6494" s="30" t="s">
        <v>2</v>
      </c>
      <c r="D6494" s="32">
        <v>161.13</v>
      </c>
    </row>
  </sheetData>
  <autoFilter ref="A3:D6494" xr:uid="{B670E610-D6D2-415B-8BA1-F4E8A58E031A}"/>
  <mergeCells count="1">
    <mergeCell ref="B1:C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C1630-4AA8-4856-8E97-4AEC22CDF684}">
  <dimension ref="A11:D205"/>
  <sheetViews>
    <sheetView workbookViewId="0">
      <selection activeCell="E10" sqref="E10"/>
    </sheetView>
  </sheetViews>
  <sheetFormatPr defaultColWidth="9.140625" defaultRowHeight="12.75" x14ac:dyDescent="0.2"/>
  <cols>
    <col min="1" max="1" width="13.140625" style="103" bestFit="1" customWidth="1"/>
    <col min="2" max="2" width="66.5703125" style="104" bestFit="1" customWidth="1"/>
    <col min="3" max="16384" width="9.140625" style="103"/>
  </cols>
  <sheetData>
    <row r="11" spans="1:4" x14ac:dyDescent="0.2">
      <c r="A11" s="103">
        <v>74000047</v>
      </c>
      <c r="B11" s="104" t="s">
        <v>23826</v>
      </c>
      <c r="C11" s="103" t="s">
        <v>8</v>
      </c>
      <c r="D11" s="103">
        <v>257.48</v>
      </c>
    </row>
    <row r="12" spans="1:4" x14ac:dyDescent="0.2">
      <c r="A12" s="103">
        <v>74000002</v>
      </c>
      <c r="B12" s="104" t="s">
        <v>23825</v>
      </c>
      <c r="C12" s="103" t="s">
        <v>8</v>
      </c>
      <c r="D12" s="103">
        <v>492.72</v>
      </c>
    </row>
    <row r="13" spans="1:4" x14ac:dyDescent="0.2">
      <c r="A13" s="103">
        <v>74000601</v>
      </c>
      <c r="B13" s="104" t="s">
        <v>23827</v>
      </c>
      <c r="C13" s="103" t="s">
        <v>8</v>
      </c>
      <c r="D13" s="103">
        <v>185.04</v>
      </c>
    </row>
    <row r="14" spans="1:4" x14ac:dyDescent="0.2">
      <c r="A14" s="103">
        <v>74000602</v>
      </c>
      <c r="B14" s="104" t="s">
        <v>23828</v>
      </c>
      <c r="C14" s="103" t="s">
        <v>8</v>
      </c>
      <c r="D14" s="103">
        <v>201.91</v>
      </c>
    </row>
    <row r="15" spans="1:4" x14ac:dyDescent="0.2">
      <c r="A15" s="103">
        <v>74000603</v>
      </c>
      <c r="B15" s="104" t="s">
        <v>23829</v>
      </c>
      <c r="C15" s="103" t="s">
        <v>8</v>
      </c>
      <c r="D15" s="103">
        <v>266.86</v>
      </c>
    </row>
    <row r="16" spans="1:4" x14ac:dyDescent="0.2">
      <c r="A16" s="103">
        <v>74000018</v>
      </c>
      <c r="B16" s="104" t="s">
        <v>23830</v>
      </c>
      <c r="C16" s="103" t="s">
        <v>8</v>
      </c>
      <c r="D16" s="103">
        <v>74.67</v>
      </c>
    </row>
    <row r="17" spans="1:4" x14ac:dyDescent="0.2">
      <c r="A17" s="103">
        <v>74000042</v>
      </c>
      <c r="B17" s="104" t="s">
        <v>23831</v>
      </c>
      <c r="C17" s="103" t="s">
        <v>8</v>
      </c>
      <c r="D17" s="103">
        <v>57.13</v>
      </c>
    </row>
    <row r="18" spans="1:4" x14ac:dyDescent="0.2">
      <c r="A18" s="103">
        <v>74000005</v>
      </c>
      <c r="B18" s="104" t="s">
        <v>23832</v>
      </c>
      <c r="C18" s="103" t="s">
        <v>8</v>
      </c>
      <c r="D18" s="103">
        <v>211.07</v>
      </c>
    </row>
    <row r="19" spans="1:4" x14ac:dyDescent="0.2">
      <c r="A19" s="103">
        <v>74000004</v>
      </c>
      <c r="B19" s="104" t="s">
        <v>23833</v>
      </c>
      <c r="C19" s="103" t="s">
        <v>8</v>
      </c>
      <c r="D19" s="103">
        <v>224.73</v>
      </c>
    </row>
    <row r="20" spans="1:4" x14ac:dyDescent="0.2">
      <c r="A20" s="103">
        <v>74000003</v>
      </c>
      <c r="B20" s="104" t="s">
        <v>23834</v>
      </c>
      <c r="C20" s="103" t="s">
        <v>8</v>
      </c>
      <c r="D20" s="103">
        <v>337.24</v>
      </c>
    </row>
    <row r="21" spans="1:4" x14ac:dyDescent="0.2">
      <c r="A21" s="103">
        <v>74000067</v>
      </c>
      <c r="B21" s="104" t="s">
        <v>23835</v>
      </c>
      <c r="C21" s="103" t="s">
        <v>8</v>
      </c>
      <c r="D21" s="103">
        <v>216.63</v>
      </c>
    </row>
    <row r="22" spans="1:4" x14ac:dyDescent="0.2">
      <c r="A22" s="103">
        <v>74000010</v>
      </c>
      <c r="B22" s="104" t="s">
        <v>23836</v>
      </c>
      <c r="C22" s="103" t="s">
        <v>8</v>
      </c>
      <c r="D22" s="103">
        <v>76.11</v>
      </c>
    </row>
    <row r="23" spans="1:4" x14ac:dyDescent="0.2">
      <c r="A23" s="103">
        <v>74000027</v>
      </c>
      <c r="B23" s="104" t="s">
        <v>23837</v>
      </c>
      <c r="C23" s="103" t="s">
        <v>8</v>
      </c>
      <c r="D23" s="103">
        <v>179.53</v>
      </c>
    </row>
    <row r="24" spans="1:4" x14ac:dyDescent="0.2">
      <c r="A24" s="103">
        <v>74000025</v>
      </c>
      <c r="B24" s="104" t="s">
        <v>23838</v>
      </c>
      <c r="C24" s="103" t="s">
        <v>8</v>
      </c>
      <c r="D24" s="103">
        <v>194.17</v>
      </c>
    </row>
    <row r="25" spans="1:4" x14ac:dyDescent="0.2">
      <c r="A25" s="103">
        <v>74000024</v>
      </c>
      <c r="B25" s="104" t="s">
        <v>23839</v>
      </c>
      <c r="C25" s="103" t="s">
        <v>8</v>
      </c>
      <c r="D25" s="103">
        <v>220.18</v>
      </c>
    </row>
    <row r="26" spans="1:4" x14ac:dyDescent="0.2">
      <c r="A26" s="103">
        <v>74000023</v>
      </c>
      <c r="B26" s="104" t="s">
        <v>23840</v>
      </c>
      <c r="C26" s="103" t="s">
        <v>8</v>
      </c>
      <c r="D26" s="103">
        <v>319.44</v>
      </c>
    </row>
    <row r="27" spans="1:4" x14ac:dyDescent="0.2">
      <c r="A27" s="103">
        <v>74000062</v>
      </c>
      <c r="B27" s="104" t="s">
        <v>23841</v>
      </c>
      <c r="C27" s="103" t="s">
        <v>8</v>
      </c>
      <c r="D27" s="103">
        <v>166.79</v>
      </c>
    </row>
    <row r="28" spans="1:4" x14ac:dyDescent="0.2">
      <c r="A28" s="103">
        <v>74000063</v>
      </c>
      <c r="B28" s="104" t="s">
        <v>23842</v>
      </c>
      <c r="C28" s="103" t="s">
        <v>8</v>
      </c>
      <c r="D28" s="103">
        <v>82.22</v>
      </c>
    </row>
    <row r="29" spans="1:4" x14ac:dyDescent="0.2">
      <c r="A29" s="103">
        <v>74000040</v>
      </c>
      <c r="B29" s="104" t="s">
        <v>23843</v>
      </c>
      <c r="C29" s="103" t="s">
        <v>8</v>
      </c>
      <c r="D29" s="103">
        <v>108.54</v>
      </c>
    </row>
    <row r="30" spans="1:4" x14ac:dyDescent="0.2">
      <c r="A30" s="103">
        <v>74000039</v>
      </c>
      <c r="B30" s="104" t="s">
        <v>23844</v>
      </c>
      <c r="C30" s="103" t="s">
        <v>8</v>
      </c>
      <c r="D30" s="103">
        <v>142.04</v>
      </c>
    </row>
    <row r="31" spans="1:4" x14ac:dyDescent="0.2">
      <c r="A31" s="103">
        <v>74000038</v>
      </c>
      <c r="B31" s="104" t="s">
        <v>23845</v>
      </c>
      <c r="C31" s="103" t="s">
        <v>8</v>
      </c>
      <c r="D31" s="103">
        <v>204.63</v>
      </c>
    </row>
    <row r="32" spans="1:4" x14ac:dyDescent="0.2">
      <c r="A32" s="103">
        <v>74000014</v>
      </c>
      <c r="B32" s="104" t="s">
        <v>23846</v>
      </c>
      <c r="C32" s="103" t="s">
        <v>8</v>
      </c>
      <c r="D32" s="103">
        <v>116.89</v>
      </c>
    </row>
    <row r="33" spans="1:4" x14ac:dyDescent="0.2">
      <c r="A33" s="103">
        <v>74000013</v>
      </c>
      <c r="B33" s="104" t="s">
        <v>23847</v>
      </c>
      <c r="C33" s="103" t="s">
        <v>8</v>
      </c>
      <c r="D33" s="103">
        <v>152.52000000000001</v>
      </c>
    </row>
    <row r="34" spans="1:4" x14ac:dyDescent="0.2">
      <c r="A34" s="103">
        <v>74000012</v>
      </c>
      <c r="B34" s="104" t="s">
        <v>23848</v>
      </c>
      <c r="C34" s="103" t="s">
        <v>8</v>
      </c>
      <c r="D34" s="103">
        <v>202.76</v>
      </c>
    </row>
    <row r="35" spans="1:4" x14ac:dyDescent="0.2">
      <c r="A35" s="103">
        <v>74000059</v>
      </c>
      <c r="B35" s="104" t="s">
        <v>23849</v>
      </c>
      <c r="C35" s="103" t="s">
        <v>8</v>
      </c>
      <c r="D35" s="103">
        <v>150.46</v>
      </c>
    </row>
    <row r="36" spans="1:4" x14ac:dyDescent="0.2">
      <c r="A36" s="103">
        <v>74000073</v>
      </c>
      <c r="B36" s="104" t="s">
        <v>23850</v>
      </c>
      <c r="C36" s="103" t="s">
        <v>8</v>
      </c>
      <c r="D36" s="103">
        <v>180.23</v>
      </c>
    </row>
    <row r="37" spans="1:4" x14ac:dyDescent="0.2">
      <c r="A37" s="103">
        <v>74000077</v>
      </c>
      <c r="B37" s="104" t="s">
        <v>23851</v>
      </c>
      <c r="C37" s="103" t="s">
        <v>8</v>
      </c>
      <c r="D37" s="103">
        <v>114.22</v>
      </c>
    </row>
    <row r="38" spans="1:4" x14ac:dyDescent="0.2">
      <c r="A38" s="103">
        <v>74000060</v>
      </c>
      <c r="B38" s="104" t="s">
        <v>23852</v>
      </c>
      <c r="C38" s="103" t="s">
        <v>8</v>
      </c>
      <c r="D38" s="103">
        <v>174.3</v>
      </c>
    </row>
    <row r="39" spans="1:4" x14ac:dyDescent="0.2">
      <c r="A39" s="103">
        <v>74000011</v>
      </c>
      <c r="B39" s="104" t="s">
        <v>23853</v>
      </c>
      <c r="C39" s="103" t="s">
        <v>8</v>
      </c>
      <c r="D39" s="103">
        <v>93.31</v>
      </c>
    </row>
    <row r="40" spans="1:4" x14ac:dyDescent="0.2">
      <c r="A40" s="103">
        <v>74000068</v>
      </c>
      <c r="B40" s="104" t="s">
        <v>23854</v>
      </c>
      <c r="C40" s="103" t="s">
        <v>8</v>
      </c>
      <c r="D40" s="103">
        <v>91.27</v>
      </c>
    </row>
    <row r="41" spans="1:4" x14ac:dyDescent="0.2">
      <c r="A41" s="103">
        <v>74000074</v>
      </c>
      <c r="B41" s="104" t="s">
        <v>23855</v>
      </c>
      <c r="C41" s="103" t="s">
        <v>8</v>
      </c>
      <c r="D41" s="103">
        <v>101.32</v>
      </c>
    </row>
    <row r="42" spans="1:4" x14ac:dyDescent="0.2">
      <c r="A42" s="103">
        <v>74000008</v>
      </c>
      <c r="B42" s="104" t="s">
        <v>23856</v>
      </c>
      <c r="C42" s="103" t="s">
        <v>8</v>
      </c>
      <c r="D42" s="103">
        <v>114.51</v>
      </c>
    </row>
    <row r="43" spans="1:4" x14ac:dyDescent="0.2">
      <c r="A43" s="103">
        <v>74000007</v>
      </c>
      <c r="B43" s="104" t="s">
        <v>23857</v>
      </c>
      <c r="C43" s="103" t="s">
        <v>8</v>
      </c>
      <c r="D43" s="103">
        <v>140.08000000000001</v>
      </c>
    </row>
    <row r="44" spans="1:4" x14ac:dyDescent="0.2">
      <c r="A44" s="103">
        <v>74000006</v>
      </c>
      <c r="B44" s="104" t="s">
        <v>23858</v>
      </c>
      <c r="C44" s="103" t="s">
        <v>8</v>
      </c>
      <c r="D44" s="103">
        <v>218.46</v>
      </c>
    </row>
    <row r="45" spans="1:4" x14ac:dyDescent="0.2">
      <c r="A45" s="103">
        <v>74000021</v>
      </c>
      <c r="B45" s="104" t="s">
        <v>23859</v>
      </c>
      <c r="C45" s="103" t="s">
        <v>8</v>
      </c>
      <c r="D45" s="103">
        <v>64.94</v>
      </c>
    </row>
    <row r="46" spans="1:4" x14ac:dyDescent="0.2">
      <c r="A46" s="103">
        <v>74000020</v>
      </c>
      <c r="B46" s="104" t="s">
        <v>23860</v>
      </c>
      <c r="C46" s="103" t="s">
        <v>8</v>
      </c>
      <c r="D46" s="103">
        <v>88.04</v>
      </c>
    </row>
    <row r="47" spans="1:4" x14ac:dyDescent="0.2">
      <c r="A47" s="103">
        <v>74000019</v>
      </c>
      <c r="B47" s="104" t="s">
        <v>23861</v>
      </c>
      <c r="C47" s="103" t="s">
        <v>8</v>
      </c>
      <c r="D47" s="103">
        <v>116.19</v>
      </c>
    </row>
    <row r="48" spans="1:4" x14ac:dyDescent="0.2">
      <c r="A48" s="103">
        <v>74000041</v>
      </c>
      <c r="B48" s="104" t="s">
        <v>23862</v>
      </c>
      <c r="C48" s="103" t="s">
        <v>8</v>
      </c>
      <c r="D48" s="103">
        <v>135.65</v>
      </c>
    </row>
    <row r="49" spans="1:4" x14ac:dyDescent="0.2">
      <c r="B49" s="104" t="s">
        <v>23863</v>
      </c>
    </row>
    <row r="50" spans="1:4" x14ac:dyDescent="0.2">
      <c r="A50" s="103">
        <v>74000080</v>
      </c>
      <c r="B50" s="104" t="s">
        <v>23864</v>
      </c>
      <c r="C50" s="103" t="s">
        <v>8</v>
      </c>
      <c r="D50" s="103">
        <v>462.91</v>
      </c>
    </row>
    <row r="51" spans="1:4" x14ac:dyDescent="0.2">
      <c r="B51" s="104" t="s">
        <v>23865</v>
      </c>
    </row>
    <row r="52" spans="1:4" x14ac:dyDescent="0.2">
      <c r="A52" s="103">
        <v>74000571</v>
      </c>
      <c r="B52" s="104" t="s">
        <v>23866</v>
      </c>
      <c r="C52" s="103" t="s">
        <v>7834</v>
      </c>
      <c r="D52" s="105">
        <v>2137.58</v>
      </c>
    </row>
    <row r="53" spans="1:4" ht="25.5" x14ac:dyDescent="0.2">
      <c r="A53" s="103">
        <v>74000572</v>
      </c>
      <c r="B53" s="106" t="s">
        <v>23867</v>
      </c>
      <c r="C53" s="103" t="s">
        <v>7834</v>
      </c>
      <c r="D53" s="105">
        <v>2979.27</v>
      </c>
    </row>
    <row r="54" spans="1:4" ht="25.5" x14ac:dyDescent="0.2">
      <c r="A54" s="103">
        <v>74000573</v>
      </c>
      <c r="B54" s="106" t="s">
        <v>23868</v>
      </c>
      <c r="C54" s="103" t="s">
        <v>7834</v>
      </c>
      <c r="D54" s="105">
        <v>5442.41</v>
      </c>
    </row>
    <row r="55" spans="1:4" x14ac:dyDescent="0.2">
      <c r="B55" s="106" t="s">
        <v>23869</v>
      </c>
      <c r="D55" s="105"/>
    </row>
    <row r="56" spans="1:4" x14ac:dyDescent="0.2">
      <c r="A56" s="103">
        <v>74000030</v>
      </c>
      <c r="B56" s="104" t="s">
        <v>23870</v>
      </c>
      <c r="C56" s="103" t="s">
        <v>8</v>
      </c>
      <c r="D56" s="103">
        <v>122.67</v>
      </c>
    </row>
    <row r="57" spans="1:4" x14ac:dyDescent="0.2">
      <c r="A57" s="103">
        <v>74000029</v>
      </c>
      <c r="B57" s="104" t="s">
        <v>23871</v>
      </c>
      <c r="C57" s="103" t="s">
        <v>8</v>
      </c>
      <c r="D57" s="103">
        <v>176.24</v>
      </c>
    </row>
    <row r="58" spans="1:4" x14ac:dyDescent="0.2">
      <c r="A58" s="103">
        <v>74000028</v>
      </c>
      <c r="B58" s="104" t="s">
        <v>23872</v>
      </c>
      <c r="C58" s="103" t="s">
        <v>8</v>
      </c>
      <c r="D58" s="103">
        <v>225.71</v>
      </c>
    </row>
    <row r="59" spans="1:4" x14ac:dyDescent="0.2">
      <c r="A59" s="103">
        <v>74000055</v>
      </c>
      <c r="B59" s="104" t="s">
        <v>23873</v>
      </c>
      <c r="C59" s="103" t="s">
        <v>8</v>
      </c>
      <c r="D59" s="103">
        <v>277.68</v>
      </c>
    </row>
    <row r="60" spans="1:4" x14ac:dyDescent="0.2">
      <c r="A60" s="103">
        <v>74000031</v>
      </c>
      <c r="B60" s="104" t="s">
        <v>23874</v>
      </c>
      <c r="C60" s="103" t="s">
        <v>8</v>
      </c>
      <c r="D60" s="103">
        <v>166.4</v>
      </c>
    </row>
    <row r="61" spans="1:4" x14ac:dyDescent="0.2">
      <c r="A61" s="103">
        <v>74000058</v>
      </c>
      <c r="B61" s="104" t="s">
        <v>23875</v>
      </c>
      <c r="C61" s="103" t="s">
        <v>8</v>
      </c>
      <c r="D61" s="103">
        <v>157.71</v>
      </c>
    </row>
    <row r="62" spans="1:4" x14ac:dyDescent="0.2">
      <c r="A62" s="103">
        <v>74000057</v>
      </c>
      <c r="B62" s="104" t="s">
        <v>23876</v>
      </c>
      <c r="C62" s="103" t="s">
        <v>8</v>
      </c>
      <c r="D62" s="103">
        <v>177.75</v>
      </c>
    </row>
    <row r="63" spans="1:4" x14ac:dyDescent="0.2">
      <c r="A63" s="103">
        <v>74000056</v>
      </c>
      <c r="B63" s="104" t="s">
        <v>23877</v>
      </c>
      <c r="C63" s="103" t="s">
        <v>8</v>
      </c>
      <c r="D63" s="103">
        <v>260.69</v>
      </c>
    </row>
    <row r="64" spans="1:4" x14ac:dyDescent="0.2">
      <c r="A64" s="103">
        <v>74000069</v>
      </c>
      <c r="B64" s="104" t="s">
        <v>23878</v>
      </c>
      <c r="C64" s="103" t="s">
        <v>8</v>
      </c>
      <c r="D64" s="103">
        <v>205.27</v>
      </c>
    </row>
    <row r="65" spans="1:4" x14ac:dyDescent="0.2">
      <c r="A65" s="103">
        <v>74000050</v>
      </c>
      <c r="B65" s="104" t="s">
        <v>23879</v>
      </c>
      <c r="C65" s="103" t="s">
        <v>8</v>
      </c>
      <c r="D65" s="103">
        <v>105.25</v>
      </c>
    </row>
    <row r="66" spans="1:4" x14ac:dyDescent="0.2">
      <c r="A66" s="103">
        <v>74000049</v>
      </c>
      <c r="B66" s="104" t="s">
        <v>23880</v>
      </c>
      <c r="C66" s="103" t="s">
        <v>8</v>
      </c>
      <c r="D66" s="103">
        <v>125.59</v>
      </c>
    </row>
    <row r="67" spans="1:4" x14ac:dyDescent="0.2">
      <c r="A67" s="103">
        <v>74000048</v>
      </c>
      <c r="B67" s="104" t="s">
        <v>23881</v>
      </c>
      <c r="C67" s="103" t="s">
        <v>8</v>
      </c>
      <c r="D67" s="103">
        <v>196.25</v>
      </c>
    </row>
    <row r="68" spans="1:4" x14ac:dyDescent="0.2">
      <c r="A68" s="103">
        <v>74000075</v>
      </c>
      <c r="B68" s="104" t="s">
        <v>23882</v>
      </c>
      <c r="C68" s="103" t="s">
        <v>8</v>
      </c>
      <c r="D68" s="103">
        <v>130.26</v>
      </c>
    </row>
    <row r="69" spans="1:4" x14ac:dyDescent="0.2">
      <c r="A69" s="103">
        <v>74000054</v>
      </c>
      <c r="B69" s="104" t="s">
        <v>23883</v>
      </c>
      <c r="C69" s="103" t="s">
        <v>8</v>
      </c>
      <c r="D69" s="103">
        <v>147.52000000000001</v>
      </c>
    </row>
    <row r="70" spans="1:4" x14ac:dyDescent="0.2">
      <c r="A70" s="103">
        <v>74000043</v>
      </c>
      <c r="B70" s="104" t="s">
        <v>23884</v>
      </c>
      <c r="C70" s="103" t="s">
        <v>8</v>
      </c>
      <c r="D70" s="103">
        <v>171.47</v>
      </c>
    </row>
    <row r="71" spans="1:4" x14ac:dyDescent="0.2">
      <c r="A71" s="103">
        <v>74000066</v>
      </c>
      <c r="B71" s="104" t="s">
        <v>23885</v>
      </c>
      <c r="C71" s="103" t="s">
        <v>8</v>
      </c>
      <c r="D71" s="103">
        <v>116.56</v>
      </c>
    </row>
    <row r="72" spans="1:4" x14ac:dyDescent="0.2">
      <c r="A72" s="103">
        <v>74000065</v>
      </c>
      <c r="B72" s="104" t="s">
        <v>23886</v>
      </c>
      <c r="C72" s="103" t="s">
        <v>8</v>
      </c>
      <c r="D72" s="103">
        <v>149.99</v>
      </c>
    </row>
    <row r="73" spans="1:4" x14ac:dyDescent="0.2">
      <c r="A73" s="103">
        <v>74000064</v>
      </c>
      <c r="B73" s="104" t="s">
        <v>23887</v>
      </c>
      <c r="C73" s="103" t="s">
        <v>8</v>
      </c>
      <c r="D73" s="103">
        <v>198.6</v>
      </c>
    </row>
    <row r="74" spans="1:4" x14ac:dyDescent="0.2">
      <c r="A74" s="103">
        <v>74000037</v>
      </c>
      <c r="B74" s="104" t="s">
        <v>23888</v>
      </c>
      <c r="C74" s="103" t="s">
        <v>8</v>
      </c>
      <c r="D74" s="103">
        <v>141.58000000000001</v>
      </c>
    </row>
    <row r="75" spans="1:4" x14ac:dyDescent="0.2">
      <c r="A75" s="103">
        <v>74000036</v>
      </c>
      <c r="B75" s="104" t="s">
        <v>23889</v>
      </c>
      <c r="C75" s="103" t="s">
        <v>8</v>
      </c>
      <c r="D75" s="103">
        <v>176.85</v>
      </c>
    </row>
    <row r="76" spans="1:4" x14ac:dyDescent="0.2">
      <c r="A76" s="103">
        <v>74000035</v>
      </c>
      <c r="B76" s="104" t="s">
        <v>23890</v>
      </c>
      <c r="C76" s="103" t="s">
        <v>8</v>
      </c>
      <c r="D76" s="103">
        <v>253.29</v>
      </c>
    </row>
    <row r="77" spans="1:4" x14ac:dyDescent="0.2">
      <c r="A77" s="103">
        <v>74000034</v>
      </c>
      <c r="B77" s="104" t="s">
        <v>23891</v>
      </c>
      <c r="C77" s="103" t="s">
        <v>8</v>
      </c>
      <c r="D77" s="103">
        <v>106.83</v>
      </c>
    </row>
    <row r="78" spans="1:4" x14ac:dyDescent="0.2">
      <c r="A78" s="103">
        <v>74000033</v>
      </c>
      <c r="B78" s="104" t="s">
        <v>23892</v>
      </c>
      <c r="C78" s="103" t="s">
        <v>8</v>
      </c>
      <c r="D78" s="103">
        <v>160.33000000000001</v>
      </c>
    </row>
    <row r="79" spans="1:4" x14ac:dyDescent="0.2">
      <c r="A79" s="103">
        <v>74000032</v>
      </c>
      <c r="B79" s="104" t="s">
        <v>23893</v>
      </c>
      <c r="C79" s="103" t="s">
        <v>8</v>
      </c>
      <c r="D79" s="103">
        <v>197.47</v>
      </c>
    </row>
    <row r="80" spans="1:4" x14ac:dyDescent="0.2">
      <c r="A80" s="103">
        <v>74000046</v>
      </c>
      <c r="B80" s="104" t="s">
        <v>23894</v>
      </c>
      <c r="C80" s="103" t="s">
        <v>8</v>
      </c>
      <c r="D80" s="103">
        <v>100.78</v>
      </c>
    </row>
    <row r="81" spans="1:4" x14ac:dyDescent="0.2">
      <c r="A81" s="103">
        <v>74000045</v>
      </c>
      <c r="B81" s="104" t="s">
        <v>23895</v>
      </c>
      <c r="C81" s="103" t="s">
        <v>8</v>
      </c>
      <c r="D81" s="103">
        <v>160.13999999999999</v>
      </c>
    </row>
    <row r="82" spans="1:4" x14ac:dyDescent="0.2">
      <c r="A82" s="103">
        <v>74000044</v>
      </c>
      <c r="B82" s="104" t="s">
        <v>23896</v>
      </c>
      <c r="C82" s="103" t="s">
        <v>8</v>
      </c>
      <c r="D82" s="103">
        <v>217.45</v>
      </c>
    </row>
    <row r="83" spans="1:4" x14ac:dyDescent="0.2">
      <c r="A83" s="103">
        <v>74000026</v>
      </c>
      <c r="B83" s="104" t="s">
        <v>23897</v>
      </c>
      <c r="C83" s="103" t="s">
        <v>8</v>
      </c>
      <c r="D83" s="103">
        <v>190.54</v>
      </c>
    </row>
    <row r="84" spans="1:4" x14ac:dyDescent="0.2">
      <c r="A84" s="103">
        <v>74000017</v>
      </c>
      <c r="B84" s="104" t="s">
        <v>23898</v>
      </c>
      <c r="C84" s="103" t="s">
        <v>8</v>
      </c>
      <c r="D84" s="103">
        <v>185.04</v>
      </c>
    </row>
    <row r="85" spans="1:4" x14ac:dyDescent="0.2">
      <c r="A85" s="103">
        <v>74000016</v>
      </c>
      <c r="B85" s="104" t="s">
        <v>23899</v>
      </c>
      <c r="C85" s="103" t="s">
        <v>8</v>
      </c>
      <c r="D85" s="103">
        <v>201.91</v>
      </c>
    </row>
    <row r="86" spans="1:4" x14ac:dyDescent="0.2">
      <c r="A86" s="103">
        <v>74000015</v>
      </c>
      <c r="B86" s="104" t="s">
        <v>23900</v>
      </c>
      <c r="C86" s="103" t="s">
        <v>8</v>
      </c>
      <c r="D86" s="103">
        <v>266.86</v>
      </c>
    </row>
    <row r="87" spans="1:4" x14ac:dyDescent="0.2">
      <c r="A87" s="103">
        <v>74000079</v>
      </c>
      <c r="B87" s="104" t="s">
        <v>23901</v>
      </c>
      <c r="C87" s="103" t="s">
        <v>8</v>
      </c>
      <c r="D87" s="103">
        <v>83.54</v>
      </c>
    </row>
    <row r="88" spans="1:4" x14ac:dyDescent="0.2">
      <c r="A88" s="103">
        <v>74000061</v>
      </c>
      <c r="B88" s="104" t="s">
        <v>23902</v>
      </c>
      <c r="C88" s="103" t="s">
        <v>8</v>
      </c>
      <c r="D88" s="103">
        <v>140.03</v>
      </c>
    </row>
    <row r="89" spans="1:4" x14ac:dyDescent="0.2">
      <c r="A89" s="103">
        <v>74000053</v>
      </c>
      <c r="B89" s="104" t="s">
        <v>23903</v>
      </c>
      <c r="C89" s="103" t="s">
        <v>8</v>
      </c>
      <c r="D89" s="103">
        <v>150.91999999999999</v>
      </c>
    </row>
    <row r="90" spans="1:4" x14ac:dyDescent="0.2">
      <c r="A90" s="103">
        <v>74000052</v>
      </c>
      <c r="B90" s="104" t="s">
        <v>23904</v>
      </c>
      <c r="C90" s="103" t="s">
        <v>8</v>
      </c>
      <c r="D90" s="103">
        <v>199.54</v>
      </c>
    </row>
    <row r="91" spans="1:4" x14ac:dyDescent="0.2">
      <c r="A91" s="103">
        <v>74000051</v>
      </c>
      <c r="B91" s="104" t="s">
        <v>23905</v>
      </c>
      <c r="C91" s="103" t="s">
        <v>8</v>
      </c>
      <c r="D91" s="103">
        <v>274.22000000000003</v>
      </c>
    </row>
    <row r="92" spans="1:4" x14ac:dyDescent="0.2">
      <c r="A92" s="103">
        <v>74000078</v>
      </c>
      <c r="B92" s="104" t="s">
        <v>23906</v>
      </c>
      <c r="C92" s="103" t="s">
        <v>8</v>
      </c>
      <c r="D92" s="103">
        <v>45.75</v>
      </c>
    </row>
    <row r="93" spans="1:4" x14ac:dyDescent="0.2">
      <c r="A93" s="103">
        <v>74000076</v>
      </c>
      <c r="B93" s="104" t="s">
        <v>23907</v>
      </c>
      <c r="C93" s="103" t="s">
        <v>8</v>
      </c>
      <c r="D93" s="103">
        <v>36.22</v>
      </c>
    </row>
    <row r="94" spans="1:4" x14ac:dyDescent="0.2">
      <c r="A94" s="103">
        <v>74000022</v>
      </c>
      <c r="B94" s="104" t="s">
        <v>23908</v>
      </c>
      <c r="C94" s="103" t="s">
        <v>8</v>
      </c>
      <c r="D94" s="103">
        <v>40.119999999999997</v>
      </c>
    </row>
    <row r="95" spans="1:4" x14ac:dyDescent="0.2">
      <c r="A95" s="103">
        <v>74000009</v>
      </c>
      <c r="B95" s="104" t="s">
        <v>23909</v>
      </c>
      <c r="C95" s="103" t="s">
        <v>8</v>
      </c>
      <c r="D95" s="103">
        <v>69.569999999999993</v>
      </c>
    </row>
    <row r="96" spans="1:4" x14ac:dyDescent="0.2">
      <c r="A96" s="103">
        <v>74000070</v>
      </c>
      <c r="B96" s="104" t="s">
        <v>23910</v>
      </c>
      <c r="C96" s="103" t="s">
        <v>8</v>
      </c>
      <c r="D96" s="103">
        <v>172.94</v>
      </c>
    </row>
    <row r="97" spans="1:4" x14ac:dyDescent="0.2">
      <c r="A97" s="103">
        <v>74000072</v>
      </c>
      <c r="B97" s="104" t="s">
        <v>23911</v>
      </c>
      <c r="C97" s="103" t="s">
        <v>8</v>
      </c>
      <c r="D97" s="103">
        <v>172.62</v>
      </c>
    </row>
    <row r="98" spans="1:4" x14ac:dyDescent="0.2">
      <c r="A98" s="103">
        <v>74000071</v>
      </c>
      <c r="B98" s="104" t="s">
        <v>23912</v>
      </c>
      <c r="C98" s="103" t="s">
        <v>8</v>
      </c>
      <c r="D98" s="103">
        <v>181.58</v>
      </c>
    </row>
    <row r="99" spans="1:4" x14ac:dyDescent="0.2">
      <c r="A99" s="103">
        <v>74000160</v>
      </c>
      <c r="B99" s="104" t="s">
        <v>23913</v>
      </c>
      <c r="C99" s="103" t="s">
        <v>23926</v>
      </c>
      <c r="D99" s="105">
        <v>2784.17</v>
      </c>
    </row>
    <row r="100" spans="1:4" x14ac:dyDescent="0.2">
      <c r="A100" s="103">
        <v>74000161</v>
      </c>
      <c r="B100" s="104" t="s">
        <v>23914</v>
      </c>
      <c r="C100" s="103" t="s">
        <v>23926</v>
      </c>
      <c r="D100" s="105">
        <v>2565.27</v>
      </c>
    </row>
    <row r="101" spans="1:4" x14ac:dyDescent="0.2">
      <c r="A101" s="103">
        <v>74000163</v>
      </c>
      <c r="B101" s="104" t="s">
        <v>23915</v>
      </c>
      <c r="C101" s="103" t="s">
        <v>4</v>
      </c>
      <c r="D101" s="103">
        <v>131.75</v>
      </c>
    </row>
    <row r="102" spans="1:4" x14ac:dyDescent="0.2">
      <c r="A102" s="103">
        <v>74000164</v>
      </c>
      <c r="B102" s="104" t="s">
        <v>23916</v>
      </c>
      <c r="C102" s="103" t="s">
        <v>4</v>
      </c>
      <c r="D102" s="105">
        <v>1687.26</v>
      </c>
    </row>
    <row r="103" spans="1:4" x14ac:dyDescent="0.2">
      <c r="A103" s="103">
        <v>74000165</v>
      </c>
      <c r="B103" s="104" t="s">
        <v>23917</v>
      </c>
      <c r="C103" s="103" t="s">
        <v>4</v>
      </c>
      <c r="D103" s="105">
        <v>2230.8000000000002</v>
      </c>
    </row>
    <row r="104" spans="1:4" x14ac:dyDescent="0.2">
      <c r="A104" s="103">
        <v>74000166</v>
      </c>
      <c r="B104" s="104" t="s">
        <v>23918</v>
      </c>
      <c r="C104" s="103" t="s">
        <v>4</v>
      </c>
      <c r="D104" s="105">
        <v>3431.99</v>
      </c>
    </row>
    <row r="105" spans="1:4" x14ac:dyDescent="0.2">
      <c r="A105" s="103">
        <v>74000158</v>
      </c>
      <c r="B105" s="104" t="s">
        <v>23919</v>
      </c>
      <c r="C105" s="103" t="s">
        <v>23926</v>
      </c>
      <c r="D105" s="105">
        <v>3011.35</v>
      </c>
    </row>
    <row r="106" spans="1:4" ht="25.5" x14ac:dyDescent="0.2">
      <c r="A106" s="103">
        <v>74000132</v>
      </c>
      <c r="B106" s="106" t="s">
        <v>23929</v>
      </c>
      <c r="C106" s="103" t="s">
        <v>23927</v>
      </c>
      <c r="D106" s="105">
        <v>2644.8</v>
      </c>
    </row>
    <row r="107" spans="1:4" ht="25.5" x14ac:dyDescent="0.2">
      <c r="A107" s="103">
        <v>74000127</v>
      </c>
      <c r="B107" s="106" t="s">
        <v>23930</v>
      </c>
      <c r="C107" s="103" t="s">
        <v>4</v>
      </c>
      <c r="D107" s="105">
        <v>1954.87</v>
      </c>
    </row>
    <row r="108" spans="1:4" ht="25.5" x14ac:dyDescent="0.2">
      <c r="A108" s="103">
        <v>74000129</v>
      </c>
      <c r="B108" s="106" t="s">
        <v>23931</v>
      </c>
      <c r="C108" s="103" t="s">
        <v>23927</v>
      </c>
      <c r="D108" s="105">
        <v>3458.57</v>
      </c>
    </row>
    <row r="109" spans="1:4" ht="25.5" x14ac:dyDescent="0.2">
      <c r="A109" s="103">
        <v>74000130</v>
      </c>
      <c r="B109" s="106" t="s">
        <v>23932</v>
      </c>
      <c r="C109" s="103" t="s">
        <v>23927</v>
      </c>
      <c r="D109" s="105">
        <v>3211.55</v>
      </c>
    </row>
    <row r="110" spans="1:4" ht="25.5" x14ac:dyDescent="0.2">
      <c r="A110" s="103">
        <v>74000128</v>
      </c>
      <c r="B110" s="106" t="s">
        <v>23933</v>
      </c>
      <c r="C110" s="103" t="s">
        <v>23927</v>
      </c>
      <c r="D110" s="105">
        <v>3746.79</v>
      </c>
    </row>
    <row r="111" spans="1:4" ht="25.5" x14ac:dyDescent="0.2">
      <c r="A111" s="103">
        <v>74000131</v>
      </c>
      <c r="B111" s="106" t="s">
        <v>23934</v>
      </c>
      <c r="C111" s="103" t="s">
        <v>23927</v>
      </c>
      <c r="D111" s="105">
        <v>2997.44</v>
      </c>
    </row>
    <row r="112" spans="1:4" ht="25.5" x14ac:dyDescent="0.2">
      <c r="A112" s="103">
        <v>74000135</v>
      </c>
      <c r="B112" s="106" t="s">
        <v>23935</v>
      </c>
      <c r="C112" s="103" t="s">
        <v>23927</v>
      </c>
      <c r="D112" s="105">
        <v>3459.64</v>
      </c>
    </row>
    <row r="113" spans="1:4" ht="25.5" x14ac:dyDescent="0.2">
      <c r="A113" s="103">
        <v>74000133</v>
      </c>
      <c r="B113" s="104" t="s">
        <v>23920</v>
      </c>
      <c r="C113" s="103" t="s">
        <v>23928</v>
      </c>
      <c r="D113" s="105">
        <v>5621.9</v>
      </c>
    </row>
    <row r="114" spans="1:4" ht="25.5" x14ac:dyDescent="0.2">
      <c r="A114" s="103">
        <v>74000134</v>
      </c>
      <c r="B114" s="106" t="s">
        <v>23936</v>
      </c>
      <c r="C114" s="103" t="s">
        <v>23928</v>
      </c>
      <c r="D114" s="105">
        <v>7495.87</v>
      </c>
    </row>
    <row r="115" spans="1:4" ht="25.5" x14ac:dyDescent="0.2">
      <c r="A115" s="103">
        <v>74000136</v>
      </c>
      <c r="B115" s="106" t="s">
        <v>23937</v>
      </c>
      <c r="C115" s="103" t="s">
        <v>23928</v>
      </c>
      <c r="D115" s="105">
        <v>5573.81</v>
      </c>
    </row>
    <row r="116" spans="1:4" x14ac:dyDescent="0.2">
      <c r="A116" s="103">
        <v>74000146</v>
      </c>
      <c r="B116" s="104" t="s">
        <v>23921</v>
      </c>
      <c r="C116" s="103" t="s">
        <v>23928</v>
      </c>
      <c r="D116" s="105">
        <v>2974.4</v>
      </c>
    </row>
    <row r="117" spans="1:4" ht="25.5" x14ac:dyDescent="0.2">
      <c r="A117" s="103">
        <v>74000142</v>
      </c>
      <c r="B117" s="106" t="s">
        <v>23938</v>
      </c>
      <c r="C117" s="103" t="s">
        <v>23927</v>
      </c>
      <c r="D117" s="105">
        <v>2624.46</v>
      </c>
    </row>
    <row r="118" spans="1:4" ht="25.5" x14ac:dyDescent="0.2">
      <c r="A118" s="103">
        <v>74000137</v>
      </c>
      <c r="B118" s="106" t="s">
        <v>23939</v>
      </c>
      <c r="C118" s="103" t="s">
        <v>4</v>
      </c>
      <c r="D118" s="105">
        <v>2038.9</v>
      </c>
    </row>
    <row r="119" spans="1:4" ht="25.5" x14ac:dyDescent="0.2">
      <c r="A119" s="103">
        <v>74000139</v>
      </c>
      <c r="B119" s="106" t="s">
        <v>23940</v>
      </c>
      <c r="C119" s="103" t="s">
        <v>23927</v>
      </c>
      <c r="D119" s="105">
        <v>3431.99</v>
      </c>
    </row>
    <row r="120" spans="1:4" ht="25.5" x14ac:dyDescent="0.2">
      <c r="A120" s="103">
        <v>74000140</v>
      </c>
      <c r="B120" s="106" t="s">
        <v>23941</v>
      </c>
      <c r="C120" s="103" t="s">
        <v>23927</v>
      </c>
      <c r="D120" s="105">
        <v>3186.85</v>
      </c>
    </row>
    <row r="121" spans="1:4" ht="25.5" x14ac:dyDescent="0.2">
      <c r="A121" s="103">
        <v>74000138</v>
      </c>
      <c r="B121" s="106" t="s">
        <v>23942</v>
      </c>
      <c r="C121" s="103" t="s">
        <v>23927</v>
      </c>
      <c r="D121" s="105">
        <v>3717.99</v>
      </c>
    </row>
    <row r="122" spans="1:4" ht="25.5" x14ac:dyDescent="0.2">
      <c r="A122" s="103">
        <v>74000141</v>
      </c>
      <c r="B122" s="106" t="s">
        <v>23943</v>
      </c>
      <c r="C122" s="103" t="s">
        <v>23927</v>
      </c>
      <c r="D122" s="105">
        <v>2974.4</v>
      </c>
    </row>
    <row r="123" spans="1:4" x14ac:dyDescent="0.2">
      <c r="A123" s="103">
        <v>74000143</v>
      </c>
      <c r="B123" s="104" t="s">
        <v>23922</v>
      </c>
      <c r="C123" s="103" t="s">
        <v>23928</v>
      </c>
      <c r="D123" s="105">
        <v>5576.97</v>
      </c>
    </row>
    <row r="124" spans="1:4" ht="25.5" x14ac:dyDescent="0.2">
      <c r="A124" s="103">
        <v>74000144</v>
      </c>
      <c r="B124" s="106" t="s">
        <v>23944</v>
      </c>
      <c r="C124" s="103" t="s">
        <v>23928</v>
      </c>
      <c r="D124" s="105">
        <v>7435.97</v>
      </c>
    </row>
    <row r="125" spans="1:4" ht="25.5" x14ac:dyDescent="0.2">
      <c r="A125" s="103">
        <v>74000145</v>
      </c>
      <c r="B125" s="106" t="s">
        <v>23945</v>
      </c>
      <c r="C125" s="103" t="s">
        <v>23927</v>
      </c>
      <c r="D125" s="105">
        <v>3186.85</v>
      </c>
    </row>
    <row r="126" spans="1:4" ht="25.5" x14ac:dyDescent="0.2">
      <c r="A126" s="103">
        <v>74000154</v>
      </c>
      <c r="B126" s="104" t="s">
        <v>23923</v>
      </c>
      <c r="C126" s="103" t="s">
        <v>4</v>
      </c>
      <c r="D126" s="103">
        <v>132.66</v>
      </c>
    </row>
    <row r="127" spans="1:4" x14ac:dyDescent="0.2">
      <c r="A127" s="103">
        <v>74000152</v>
      </c>
      <c r="B127" s="104" t="s">
        <v>23924</v>
      </c>
      <c r="C127" s="103" t="s">
        <v>23928</v>
      </c>
      <c r="D127" s="105">
        <v>3717.99</v>
      </c>
    </row>
    <row r="128" spans="1:4" ht="25.5" x14ac:dyDescent="0.2">
      <c r="A128" s="103">
        <v>74000151</v>
      </c>
      <c r="B128" s="106" t="s">
        <v>23946</v>
      </c>
      <c r="C128" s="103" t="s">
        <v>23928</v>
      </c>
      <c r="D128" s="105">
        <v>5685.56</v>
      </c>
    </row>
    <row r="129" spans="1:4" x14ac:dyDescent="0.2">
      <c r="A129" s="103">
        <v>74000155</v>
      </c>
      <c r="B129" s="104" t="s">
        <v>23925</v>
      </c>
      <c r="C129" s="103" t="s">
        <v>4</v>
      </c>
      <c r="D129" s="103">
        <v>219.1</v>
      </c>
    </row>
    <row r="130" spans="1:4" ht="25.5" x14ac:dyDescent="0.2">
      <c r="A130" s="103">
        <v>74000591</v>
      </c>
      <c r="B130" s="106" t="s">
        <v>23976</v>
      </c>
      <c r="C130" s="103" t="s">
        <v>7834</v>
      </c>
      <c r="D130" s="105">
        <v>6480.66</v>
      </c>
    </row>
    <row r="131" spans="1:4" ht="25.5" x14ac:dyDescent="0.2">
      <c r="A131" s="103">
        <v>74000581</v>
      </c>
      <c r="B131" s="106" t="s">
        <v>23977</v>
      </c>
      <c r="C131" s="103" t="s">
        <v>7834</v>
      </c>
      <c r="D131" s="105">
        <v>7661.24</v>
      </c>
    </row>
    <row r="132" spans="1:4" x14ac:dyDescent="0.2">
      <c r="A132" s="103">
        <v>74000082</v>
      </c>
      <c r="B132" s="104" t="s">
        <v>23947</v>
      </c>
      <c r="C132" s="103" t="s">
        <v>4</v>
      </c>
      <c r="D132" s="103">
        <v>0.3</v>
      </c>
    </row>
    <row r="133" spans="1:4" x14ac:dyDescent="0.2">
      <c r="A133" s="103">
        <v>74000083</v>
      </c>
      <c r="B133" s="104" t="s">
        <v>23948</v>
      </c>
      <c r="C133" s="103" t="s">
        <v>4</v>
      </c>
      <c r="D133" s="103">
        <v>2</v>
      </c>
    </row>
    <row r="134" spans="1:4" x14ac:dyDescent="0.2">
      <c r="A134" s="103">
        <v>74000114</v>
      </c>
      <c r="B134" s="104" t="s">
        <v>23949</v>
      </c>
      <c r="C134" s="103" t="s">
        <v>4</v>
      </c>
      <c r="D134" s="103">
        <v>329.76</v>
      </c>
    </row>
    <row r="135" spans="1:4" ht="38.25" x14ac:dyDescent="0.2">
      <c r="A135" s="103">
        <v>74000105</v>
      </c>
      <c r="B135" s="106" t="s">
        <v>23978</v>
      </c>
      <c r="C135" s="103" t="s">
        <v>23975</v>
      </c>
      <c r="D135" s="103">
        <v>7</v>
      </c>
    </row>
    <row r="136" spans="1:4" ht="25.5" x14ac:dyDescent="0.2">
      <c r="A136" s="103">
        <v>74000104</v>
      </c>
      <c r="B136" s="106" t="s">
        <v>23979</v>
      </c>
      <c r="C136" s="103" t="s">
        <v>23975</v>
      </c>
      <c r="D136" s="103">
        <v>6.25</v>
      </c>
    </row>
    <row r="137" spans="1:4" x14ac:dyDescent="0.2">
      <c r="A137" s="103">
        <v>74000108</v>
      </c>
      <c r="B137" s="104" t="s">
        <v>23950</v>
      </c>
      <c r="C137" s="103" t="s">
        <v>4</v>
      </c>
      <c r="D137" s="103">
        <v>2.13</v>
      </c>
    </row>
    <row r="138" spans="1:4" x14ac:dyDescent="0.2">
      <c r="A138" s="103">
        <v>74000109</v>
      </c>
      <c r="B138" s="104" t="s">
        <v>23951</v>
      </c>
      <c r="C138" s="103" t="s">
        <v>4</v>
      </c>
      <c r="D138" s="103">
        <v>2.37</v>
      </c>
    </row>
    <row r="139" spans="1:4" x14ac:dyDescent="0.2">
      <c r="A139" s="103">
        <v>74000110</v>
      </c>
      <c r="B139" s="104" t="s">
        <v>23952</v>
      </c>
      <c r="C139" s="103" t="s">
        <v>4</v>
      </c>
      <c r="D139" s="103">
        <v>2.4500000000000002</v>
      </c>
    </row>
    <row r="140" spans="1:4" x14ac:dyDescent="0.2">
      <c r="A140" s="103">
        <v>74000111</v>
      </c>
      <c r="B140" s="104" t="s">
        <v>23953</v>
      </c>
      <c r="C140" s="103" t="s">
        <v>4</v>
      </c>
      <c r="D140" s="103">
        <v>2.58</v>
      </c>
    </row>
    <row r="141" spans="1:4" x14ac:dyDescent="0.2">
      <c r="A141" s="103">
        <v>74000594</v>
      </c>
      <c r="B141" s="104" t="s">
        <v>23954</v>
      </c>
      <c r="C141" s="103" t="s">
        <v>4</v>
      </c>
      <c r="D141" s="103">
        <v>234.86</v>
      </c>
    </row>
    <row r="142" spans="1:4" x14ac:dyDescent="0.2">
      <c r="A142" s="103">
        <v>74000099</v>
      </c>
      <c r="B142" s="104" t="s">
        <v>23955</v>
      </c>
      <c r="C142" s="103" t="s">
        <v>4</v>
      </c>
      <c r="D142" s="103">
        <v>10.199999999999999</v>
      </c>
    </row>
    <row r="143" spans="1:4" x14ac:dyDescent="0.2">
      <c r="A143" s="103">
        <v>74000100</v>
      </c>
      <c r="B143" s="104" t="s">
        <v>23956</v>
      </c>
      <c r="C143" s="103" t="s">
        <v>4</v>
      </c>
      <c r="D143" s="103">
        <v>7.15</v>
      </c>
    </row>
    <row r="144" spans="1:4" x14ac:dyDescent="0.2">
      <c r="A144" s="103">
        <v>74000101</v>
      </c>
      <c r="B144" s="104" t="s">
        <v>23957</v>
      </c>
      <c r="C144" s="103" t="s">
        <v>4</v>
      </c>
      <c r="D144" s="103">
        <v>5.0999999999999996</v>
      </c>
    </row>
    <row r="145" spans="1:4" x14ac:dyDescent="0.2">
      <c r="A145" s="103">
        <v>74000102</v>
      </c>
      <c r="B145" s="104" t="s">
        <v>23958</v>
      </c>
      <c r="C145" s="103" t="s">
        <v>4</v>
      </c>
      <c r="D145" s="103">
        <v>4.45</v>
      </c>
    </row>
    <row r="146" spans="1:4" x14ac:dyDescent="0.2">
      <c r="A146" s="103">
        <v>74000103</v>
      </c>
      <c r="B146" s="104" t="s">
        <v>23959</v>
      </c>
      <c r="C146" s="103" t="s">
        <v>4</v>
      </c>
      <c r="D146" s="103">
        <v>2.8</v>
      </c>
    </row>
    <row r="147" spans="1:4" x14ac:dyDescent="0.2">
      <c r="A147" s="103">
        <v>74000094</v>
      </c>
      <c r="B147" s="104" t="s">
        <v>23960</v>
      </c>
      <c r="C147" s="103" t="s">
        <v>4</v>
      </c>
      <c r="D147" s="103">
        <v>9.1999999999999993</v>
      </c>
    </row>
    <row r="148" spans="1:4" x14ac:dyDescent="0.2">
      <c r="A148" s="103">
        <v>74000095</v>
      </c>
      <c r="B148" s="104" t="s">
        <v>23961</v>
      </c>
      <c r="C148" s="103" t="s">
        <v>4</v>
      </c>
      <c r="D148" s="103">
        <v>6.9</v>
      </c>
    </row>
    <row r="149" spans="1:4" x14ac:dyDescent="0.2">
      <c r="A149" s="103">
        <v>74000096</v>
      </c>
      <c r="B149" s="104" t="s">
        <v>23962</v>
      </c>
      <c r="C149" s="103" t="s">
        <v>4</v>
      </c>
      <c r="D149" s="103">
        <v>4.5999999999999996</v>
      </c>
    </row>
    <row r="150" spans="1:4" x14ac:dyDescent="0.2">
      <c r="A150" s="103">
        <v>74000097</v>
      </c>
      <c r="B150" s="104" t="s">
        <v>23963</v>
      </c>
      <c r="C150" s="103" t="s">
        <v>4</v>
      </c>
      <c r="D150" s="103">
        <v>2.75</v>
      </c>
    </row>
    <row r="151" spans="1:4" x14ac:dyDescent="0.2">
      <c r="A151" s="103">
        <v>74000098</v>
      </c>
      <c r="B151" s="104" t="s">
        <v>23964</v>
      </c>
      <c r="C151" s="103" t="s">
        <v>4</v>
      </c>
      <c r="D151" s="103">
        <v>2.0299999999999998</v>
      </c>
    </row>
    <row r="152" spans="1:4" x14ac:dyDescent="0.2">
      <c r="A152" s="103">
        <v>74000113</v>
      </c>
      <c r="B152" s="104" t="s">
        <v>23965</v>
      </c>
      <c r="C152" s="103" t="s">
        <v>4</v>
      </c>
      <c r="D152" s="103">
        <v>48.77</v>
      </c>
    </row>
    <row r="153" spans="1:4" x14ac:dyDescent="0.2">
      <c r="A153" s="103">
        <v>74000574</v>
      </c>
      <c r="B153" s="104" t="s">
        <v>23966</v>
      </c>
      <c r="C153" s="103" t="s">
        <v>23928</v>
      </c>
      <c r="D153" s="103">
        <v>0.82</v>
      </c>
    </row>
    <row r="154" spans="1:4" ht="25.5" x14ac:dyDescent="0.2">
      <c r="A154" s="103">
        <v>74000593</v>
      </c>
      <c r="B154" s="106" t="s">
        <v>23980</v>
      </c>
      <c r="C154" s="103" t="s">
        <v>23928</v>
      </c>
      <c r="D154" s="103">
        <v>1.21</v>
      </c>
    </row>
    <row r="155" spans="1:4" ht="25.5" x14ac:dyDescent="0.2">
      <c r="A155" s="103">
        <v>74000592</v>
      </c>
      <c r="B155" s="106" t="s">
        <v>23981</v>
      </c>
      <c r="C155" s="103" t="s">
        <v>23928</v>
      </c>
      <c r="D155" s="103">
        <v>1.25</v>
      </c>
    </row>
    <row r="156" spans="1:4" ht="25.5" x14ac:dyDescent="0.2">
      <c r="A156" s="103">
        <v>74000575</v>
      </c>
      <c r="B156" s="106" t="s">
        <v>23982</v>
      </c>
      <c r="C156" s="103" t="s">
        <v>23928</v>
      </c>
      <c r="D156" s="103">
        <v>1</v>
      </c>
    </row>
    <row r="157" spans="1:4" ht="25.5" x14ac:dyDescent="0.2">
      <c r="A157" s="103">
        <v>74000576</v>
      </c>
      <c r="B157" s="106" t="s">
        <v>23983</v>
      </c>
      <c r="C157" s="103" t="s">
        <v>23928</v>
      </c>
      <c r="D157" s="103">
        <v>1.31</v>
      </c>
    </row>
    <row r="158" spans="1:4" x14ac:dyDescent="0.2">
      <c r="B158" s="104" t="s">
        <v>23967</v>
      </c>
    </row>
    <row r="159" spans="1:4" x14ac:dyDescent="0.2">
      <c r="A159" s="103">
        <v>74000157</v>
      </c>
      <c r="B159" s="104" t="s">
        <v>23968</v>
      </c>
      <c r="C159" s="103" t="s">
        <v>9</v>
      </c>
      <c r="D159" s="103">
        <v>3.51</v>
      </c>
    </row>
    <row r="160" spans="1:4" x14ac:dyDescent="0.2">
      <c r="A160" s="103">
        <v>74000150</v>
      </c>
      <c r="B160" s="104" t="s">
        <v>23969</v>
      </c>
      <c r="C160" s="103" t="s">
        <v>23926</v>
      </c>
      <c r="D160" s="105">
        <v>2558.62</v>
      </c>
    </row>
    <row r="161" spans="1:4" x14ac:dyDescent="0.2">
      <c r="A161" s="103">
        <v>74000148</v>
      </c>
      <c r="B161" s="104" t="s">
        <v>23970</v>
      </c>
      <c r="C161" s="103" t="s">
        <v>23928</v>
      </c>
      <c r="D161" s="105">
        <v>5025.0200000000004</v>
      </c>
    </row>
    <row r="162" spans="1:4" x14ac:dyDescent="0.2">
      <c r="A162" s="103">
        <v>74000167</v>
      </c>
      <c r="B162" s="104" t="s">
        <v>23971</v>
      </c>
      <c r="C162" s="103" t="s">
        <v>4</v>
      </c>
      <c r="D162" s="105">
        <v>4715.57</v>
      </c>
    </row>
    <row r="163" spans="1:4" x14ac:dyDescent="0.2">
      <c r="A163" s="103">
        <v>74000149</v>
      </c>
      <c r="B163" s="104" t="s">
        <v>23972</v>
      </c>
      <c r="C163" s="103" t="s">
        <v>4</v>
      </c>
      <c r="D163" s="105">
        <v>3606</v>
      </c>
    </row>
    <row r="164" spans="1:4" x14ac:dyDescent="0.2">
      <c r="A164" s="103">
        <v>74000147</v>
      </c>
      <c r="B164" s="104" t="s">
        <v>23973</v>
      </c>
      <c r="C164" s="103" t="s">
        <v>4</v>
      </c>
      <c r="D164" s="103">
        <v>171.58</v>
      </c>
    </row>
    <row r="165" spans="1:4" x14ac:dyDescent="0.2">
      <c r="A165" s="103">
        <v>74000159</v>
      </c>
      <c r="B165" s="104" t="s">
        <v>23974</v>
      </c>
      <c r="C165" s="103" t="s">
        <v>23926</v>
      </c>
      <c r="D165" s="105">
        <v>3816.37</v>
      </c>
    </row>
    <row r="166" spans="1:4" ht="38.25" x14ac:dyDescent="0.2">
      <c r="A166" s="103">
        <v>74000162</v>
      </c>
      <c r="B166" s="106" t="s">
        <v>23984</v>
      </c>
      <c r="C166" s="103" t="s">
        <v>23926</v>
      </c>
      <c r="D166" s="105">
        <v>2579.87</v>
      </c>
    </row>
    <row r="167" spans="1:4" ht="51" x14ac:dyDescent="0.2">
      <c r="A167" s="103">
        <v>74000369</v>
      </c>
      <c r="B167" s="106" t="s">
        <v>23985</v>
      </c>
      <c r="C167" s="103" t="s">
        <v>4</v>
      </c>
      <c r="D167" s="103">
        <v>41.23</v>
      </c>
    </row>
    <row r="168" spans="1:4" ht="51" x14ac:dyDescent="0.2">
      <c r="A168" s="103">
        <v>74000371</v>
      </c>
      <c r="B168" s="106" t="s">
        <v>23986</v>
      </c>
      <c r="C168" s="103" t="s">
        <v>4</v>
      </c>
      <c r="D168" s="103">
        <v>126.39</v>
      </c>
    </row>
    <row r="169" spans="1:4" ht="25.5" x14ac:dyDescent="0.2">
      <c r="A169" s="103">
        <v>74000370</v>
      </c>
      <c r="B169" s="106" t="s">
        <v>23987</v>
      </c>
      <c r="C169" s="103" t="s">
        <v>4</v>
      </c>
      <c r="D169" s="103">
        <v>153.65</v>
      </c>
    </row>
    <row r="170" spans="1:4" ht="51" x14ac:dyDescent="0.2">
      <c r="A170" s="103">
        <v>74000372</v>
      </c>
      <c r="B170" s="106" t="s">
        <v>23988</v>
      </c>
      <c r="C170" s="103" t="s">
        <v>4</v>
      </c>
      <c r="D170" s="103">
        <v>109.77</v>
      </c>
    </row>
    <row r="171" spans="1:4" ht="25.5" x14ac:dyDescent="0.2">
      <c r="A171" s="103">
        <v>74000373</v>
      </c>
      <c r="B171" s="106" t="s">
        <v>23989</v>
      </c>
      <c r="C171" s="103" t="s">
        <v>4</v>
      </c>
      <c r="D171" s="103">
        <v>98.4</v>
      </c>
    </row>
    <row r="172" spans="1:4" ht="38.25" x14ac:dyDescent="0.2">
      <c r="A172" s="103">
        <v>74000363</v>
      </c>
      <c r="B172" s="106" t="s">
        <v>23990</v>
      </c>
      <c r="C172" s="103" t="s">
        <v>4</v>
      </c>
      <c r="D172" s="105">
        <v>2585.4299999999998</v>
      </c>
    </row>
    <row r="173" spans="1:4" ht="25.5" x14ac:dyDescent="0.2">
      <c r="A173" s="103">
        <v>74000366</v>
      </c>
      <c r="B173" s="106" t="s">
        <v>24022</v>
      </c>
      <c r="C173" s="103" t="s">
        <v>9</v>
      </c>
      <c r="D173" s="103">
        <v>155.05000000000001</v>
      </c>
    </row>
    <row r="174" spans="1:4" ht="25.5" x14ac:dyDescent="0.2">
      <c r="A174" s="103">
        <v>74000367</v>
      </c>
      <c r="B174" s="106" t="s">
        <v>24021</v>
      </c>
      <c r="C174" s="103" t="s">
        <v>9</v>
      </c>
      <c r="D174" s="103">
        <v>169.08</v>
      </c>
    </row>
    <row r="175" spans="1:4" ht="25.5" x14ac:dyDescent="0.2">
      <c r="A175" s="103">
        <v>74000365</v>
      </c>
      <c r="B175" s="106" t="s">
        <v>24020</v>
      </c>
      <c r="C175" s="103" t="s">
        <v>9</v>
      </c>
      <c r="D175" s="103">
        <v>115.82</v>
      </c>
    </row>
    <row r="176" spans="1:4" x14ac:dyDescent="0.2">
      <c r="B176" s="106" t="s">
        <v>23991</v>
      </c>
    </row>
    <row r="177" spans="1:4" ht="25.5" x14ac:dyDescent="0.2">
      <c r="A177" s="103">
        <v>74000375</v>
      </c>
      <c r="B177" s="106" t="s">
        <v>23992</v>
      </c>
      <c r="C177" s="103" t="s">
        <v>23928</v>
      </c>
      <c r="D177" s="103">
        <v>7.95</v>
      </c>
    </row>
    <row r="178" spans="1:4" ht="51" x14ac:dyDescent="0.2">
      <c r="A178" s="103">
        <v>74000381</v>
      </c>
      <c r="B178" s="106" t="s">
        <v>23993</v>
      </c>
      <c r="C178" s="103" t="s">
        <v>4</v>
      </c>
      <c r="D178" s="103">
        <v>276.67</v>
      </c>
    </row>
    <row r="179" spans="1:4" ht="51" x14ac:dyDescent="0.2">
      <c r="A179" s="103">
        <v>74000380</v>
      </c>
      <c r="B179" s="106" t="s">
        <v>23994</v>
      </c>
      <c r="C179" s="103" t="s">
        <v>4</v>
      </c>
      <c r="D179" s="103">
        <v>266.83999999999997</v>
      </c>
    </row>
    <row r="180" spans="1:4" ht="51" x14ac:dyDescent="0.2">
      <c r="A180" s="103">
        <v>74000382</v>
      </c>
      <c r="B180" s="106" t="s">
        <v>23995</v>
      </c>
      <c r="C180" s="103" t="s">
        <v>4</v>
      </c>
      <c r="D180" s="103">
        <v>286.45</v>
      </c>
    </row>
    <row r="181" spans="1:4" ht="38.25" x14ac:dyDescent="0.2">
      <c r="A181" s="103">
        <v>74000379</v>
      </c>
      <c r="B181" s="106" t="s">
        <v>23996</v>
      </c>
      <c r="C181" s="103" t="s">
        <v>4</v>
      </c>
      <c r="D181" s="103">
        <v>257.06</v>
      </c>
    </row>
    <row r="182" spans="1:4" ht="25.5" x14ac:dyDescent="0.2">
      <c r="A182" s="103">
        <v>74000378</v>
      </c>
      <c r="B182" s="106" t="s">
        <v>23997</v>
      </c>
      <c r="C182" s="103" t="s">
        <v>4</v>
      </c>
      <c r="D182" s="103">
        <v>135.03</v>
      </c>
    </row>
    <row r="183" spans="1:4" ht="38.25" x14ac:dyDescent="0.2">
      <c r="A183" s="103">
        <v>74000374</v>
      </c>
      <c r="B183" s="106" t="s">
        <v>23998</v>
      </c>
      <c r="C183" s="103" t="s">
        <v>4</v>
      </c>
      <c r="D183" s="105">
        <v>2559.9</v>
      </c>
    </row>
    <row r="184" spans="1:4" ht="38.25" x14ac:dyDescent="0.2">
      <c r="A184" s="103">
        <v>74000376</v>
      </c>
      <c r="B184" s="106" t="s">
        <v>23999</v>
      </c>
      <c r="C184" s="103" t="s">
        <v>9</v>
      </c>
      <c r="D184" s="103">
        <v>103</v>
      </c>
    </row>
    <row r="185" spans="1:4" ht="63.75" x14ac:dyDescent="0.2">
      <c r="A185" s="103">
        <v>74000377</v>
      </c>
      <c r="B185" s="106" t="s">
        <v>24000</v>
      </c>
      <c r="C185" s="103" t="s">
        <v>9</v>
      </c>
      <c r="D185" s="103">
        <v>193.66</v>
      </c>
    </row>
    <row r="186" spans="1:4" x14ac:dyDescent="0.2">
      <c r="B186" s="106" t="s">
        <v>24001</v>
      </c>
    </row>
    <row r="187" spans="1:4" ht="25.5" x14ac:dyDescent="0.2">
      <c r="A187" s="103">
        <v>74000384</v>
      </c>
      <c r="B187" s="106" t="s">
        <v>24002</v>
      </c>
      <c r="C187" s="103" t="s">
        <v>23928</v>
      </c>
      <c r="D187" s="103">
        <v>7.1</v>
      </c>
    </row>
    <row r="188" spans="1:4" ht="51" x14ac:dyDescent="0.2">
      <c r="A188" s="103">
        <v>74000392</v>
      </c>
      <c r="B188" s="106" t="s">
        <v>24003</v>
      </c>
      <c r="C188" s="103" t="s">
        <v>4</v>
      </c>
      <c r="D188" s="103">
        <v>500</v>
      </c>
    </row>
    <row r="189" spans="1:4" ht="51" x14ac:dyDescent="0.2">
      <c r="A189" s="103">
        <v>74000391</v>
      </c>
      <c r="B189" s="106" t="s">
        <v>24004</v>
      </c>
      <c r="C189" s="103" t="s">
        <v>4</v>
      </c>
      <c r="D189" s="103">
        <v>450</v>
      </c>
    </row>
    <row r="190" spans="1:4" ht="51" x14ac:dyDescent="0.2">
      <c r="A190" s="103">
        <v>74000393</v>
      </c>
      <c r="B190" s="106" t="s">
        <v>24005</v>
      </c>
      <c r="C190" s="103" t="s">
        <v>4</v>
      </c>
      <c r="D190" s="103">
        <v>750</v>
      </c>
    </row>
    <row r="191" spans="1:4" ht="38.25" x14ac:dyDescent="0.2">
      <c r="A191" s="103">
        <v>74000390</v>
      </c>
      <c r="B191" s="106" t="s">
        <v>24006</v>
      </c>
      <c r="C191" s="103" t="s">
        <v>4</v>
      </c>
      <c r="D191" s="103">
        <v>350</v>
      </c>
    </row>
    <row r="192" spans="1:4" ht="25.5" x14ac:dyDescent="0.2">
      <c r="A192" s="103">
        <v>74000389</v>
      </c>
      <c r="B192" s="106" t="s">
        <v>24007</v>
      </c>
      <c r="C192" s="103" t="s">
        <v>4</v>
      </c>
      <c r="D192" s="103">
        <v>175</v>
      </c>
    </row>
    <row r="193" spans="1:4" ht="38.25" x14ac:dyDescent="0.2">
      <c r="A193" s="103">
        <v>74000383</v>
      </c>
      <c r="B193" s="106" t="s">
        <v>24008</v>
      </c>
      <c r="C193" s="103" t="s">
        <v>4</v>
      </c>
      <c r="D193" s="105">
        <v>5000</v>
      </c>
    </row>
    <row r="194" spans="1:4" ht="51" x14ac:dyDescent="0.2">
      <c r="A194" s="103">
        <v>74000387</v>
      </c>
      <c r="B194" s="106" t="s">
        <v>24023</v>
      </c>
      <c r="C194" s="103" t="s">
        <v>9</v>
      </c>
      <c r="D194" s="103">
        <v>264.38</v>
      </c>
    </row>
    <row r="195" spans="1:4" ht="51" x14ac:dyDescent="0.2">
      <c r="A195" s="103">
        <v>74000385</v>
      </c>
      <c r="B195" s="106" t="s">
        <v>24009</v>
      </c>
      <c r="C195" s="103" t="s">
        <v>9</v>
      </c>
      <c r="D195" s="103">
        <v>203.43</v>
      </c>
    </row>
    <row r="196" spans="1:4" ht="51" x14ac:dyDescent="0.2">
      <c r="A196" s="103">
        <v>74000388</v>
      </c>
      <c r="B196" s="106" t="s">
        <v>24010</v>
      </c>
      <c r="C196" s="103" t="s">
        <v>9</v>
      </c>
      <c r="D196" s="103">
        <v>310.83999999999997</v>
      </c>
    </row>
    <row r="197" spans="1:4" ht="51" x14ac:dyDescent="0.2">
      <c r="A197" s="103">
        <v>74000386</v>
      </c>
      <c r="B197" s="106" t="s">
        <v>24011</v>
      </c>
      <c r="C197" s="103" t="s">
        <v>9</v>
      </c>
      <c r="D197" s="103">
        <v>261.52</v>
      </c>
    </row>
    <row r="198" spans="1:4" x14ac:dyDescent="0.2">
      <c r="B198" s="106" t="s">
        <v>24012</v>
      </c>
    </row>
    <row r="199" spans="1:4" ht="25.5" x14ac:dyDescent="0.2">
      <c r="A199" s="103">
        <v>74000395</v>
      </c>
      <c r="B199" s="106" t="s">
        <v>24013</v>
      </c>
      <c r="C199" s="103" t="s">
        <v>23928</v>
      </c>
      <c r="D199" s="103">
        <v>21.41</v>
      </c>
    </row>
    <row r="200" spans="1:4" ht="38.25" x14ac:dyDescent="0.2">
      <c r="A200" s="103">
        <v>74000406</v>
      </c>
      <c r="B200" s="106" t="s">
        <v>24014</v>
      </c>
      <c r="C200" s="103" t="s">
        <v>4</v>
      </c>
      <c r="D200" s="105">
        <v>1422.8</v>
      </c>
    </row>
    <row r="201" spans="1:4" ht="38.25" x14ac:dyDescent="0.2">
      <c r="A201" s="103">
        <v>74000405</v>
      </c>
      <c r="B201" s="106" t="s">
        <v>24015</v>
      </c>
      <c r="C201" s="103" t="s">
        <v>4</v>
      </c>
      <c r="D201" s="105">
        <v>1219</v>
      </c>
    </row>
    <row r="202" spans="1:4" ht="38.25" x14ac:dyDescent="0.2">
      <c r="A202" s="103">
        <v>74000407</v>
      </c>
      <c r="B202" s="106" t="s">
        <v>24016</v>
      </c>
      <c r="C202" s="103" t="s">
        <v>4</v>
      </c>
      <c r="D202" s="105">
        <v>1537</v>
      </c>
    </row>
    <row r="203" spans="1:4" ht="25.5" x14ac:dyDescent="0.2">
      <c r="A203" s="103">
        <v>74000404</v>
      </c>
      <c r="B203" s="106" t="s">
        <v>24017</v>
      </c>
      <c r="C203" s="103" t="s">
        <v>4</v>
      </c>
      <c r="D203" s="103">
        <v>875</v>
      </c>
    </row>
    <row r="204" spans="1:4" ht="38.25" x14ac:dyDescent="0.2">
      <c r="A204" s="103">
        <v>74000394</v>
      </c>
      <c r="B204" s="106" t="s">
        <v>24018</v>
      </c>
      <c r="C204" s="103" t="s">
        <v>4</v>
      </c>
      <c r="D204" s="105">
        <v>8179.11</v>
      </c>
    </row>
    <row r="205" spans="1:4" ht="51" x14ac:dyDescent="0.2">
      <c r="A205" s="103">
        <v>74000402</v>
      </c>
      <c r="B205" s="106" t="s">
        <v>24019</v>
      </c>
      <c r="C205" s="103" t="s">
        <v>9</v>
      </c>
      <c r="D205" s="105">
        <v>1900.01</v>
      </c>
    </row>
  </sheetData>
  <pageMargins left="0.511811024" right="0.511811024" top="0.78740157499999996" bottom="0.78740157499999996" header="0.31496062000000002" footer="0.3149606200000000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4</vt:i4>
      </vt:variant>
    </vt:vector>
  </HeadingPairs>
  <TitlesOfParts>
    <vt:vector size="17" baseType="lpstr">
      <vt:lpstr>PLANILHA_ORC</vt:lpstr>
      <vt:lpstr>Cronograma fis-fin_FEHIDRO</vt:lpstr>
      <vt:lpstr>Cronograma fis-fin_CONTRAPARTID</vt:lpstr>
      <vt:lpstr>MEMO</vt:lpstr>
      <vt:lpstr>BDI</vt:lpstr>
      <vt:lpstr>Corte Aterro_ATUAL</vt:lpstr>
      <vt:lpstr>SINAPI</vt:lpstr>
      <vt:lpstr>SIURB_EDIF_SemDes_Julho24</vt:lpstr>
      <vt:lpstr>SIURB_INFRA SemDes Jul24</vt:lpstr>
      <vt:lpstr>Mobra Mensalista Sem Des Jul24</vt:lpstr>
      <vt:lpstr>CDHU</vt:lpstr>
      <vt:lpstr>SICRO</vt:lpstr>
      <vt:lpstr>SABESP</vt:lpstr>
      <vt:lpstr>CDHU!Titulos_de_impressao</vt:lpstr>
      <vt:lpstr>'Mobra Mensalista Sem Des Jul24'!Titulos_de_impressao</vt:lpstr>
      <vt:lpstr>SIURB_EDIF_SemDes_Julho24!Titulos_de_impressao</vt:lpstr>
      <vt:lpstr>'SIURB_INFRA SemDes Jul24'!Titulos_de_impressao</vt:lpstr>
    </vt:vector>
  </TitlesOfParts>
  <Company>Drenatec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N. Asato</dc:creator>
  <cp:lastModifiedBy>Douglas Pinheiro Lopes da Silva</cp:lastModifiedBy>
  <cp:lastPrinted>2024-11-21T17:59:01Z</cp:lastPrinted>
  <dcterms:created xsi:type="dcterms:W3CDTF">2002-03-06T17:16:55Z</dcterms:created>
  <dcterms:modified xsi:type="dcterms:W3CDTF">2025-07-08T15:42:29Z</dcterms:modified>
</cp:coreProperties>
</file>